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7.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HP\Dropbox\JRSMs with IUs code\Nigeria\"/>
    </mc:Choice>
  </mc:AlternateContent>
  <xr:revisionPtr revIDLastSave="0" documentId="13_ncr:1_{7D20A26D-56E4-478D-A581-036FA7CC8CD7}" xr6:coauthVersionLast="45" xr6:coauthVersionMax="45" xr10:uidLastSave="{00000000-0000-0000-0000-000000000000}"/>
  <bookViews>
    <workbookView xWindow="-110" yWindow="-110" windowWidth="19420" windowHeight="10420" activeTab="1" xr2:uid="{00000000-000D-0000-FFFF-FFFF00000000}"/>
  </bookViews>
  <sheets>
    <sheet name="INTRO" sheetId="8" r:id="rId1"/>
    <sheet name="COUNTRY_INFO" sheetId="1" r:id="rId2"/>
    <sheet name="DEC" sheetId="6" r:id="rId3"/>
    <sheet name="ALB_MBD" sheetId="10" r:id="rId4"/>
    <sheet name="PZQ" sheetId="5" r:id="rId5"/>
    <sheet name="IVM" sheetId="2" r:id="rId6"/>
    <sheet name="SUMMARY" sheetId="12" r:id="rId7"/>
    <sheet name="SHIPMENT" sheetId="11" r:id="rId8"/>
  </sheets>
  <definedNames>
    <definedName name="_xlnm._FilterDatabase" localSheetId="1" hidden="1">COUNTRY_INFO!$A$7:$AA$782</definedName>
    <definedName name="_xlnm.Print_Area" localSheetId="0">INTRO!$A$1:$F$52</definedName>
    <definedName name="_xlnm.Print_Area" localSheetId="7">SHIPMENT!$A$1:$I$57</definedName>
    <definedName name="_xlnm.Print_Area" localSheetId="6">SUMMARY!$A$1:$I$93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82" i="2" l="1"/>
  <c r="E782" i="2"/>
  <c r="C782" i="2"/>
  <c r="B782" i="2"/>
  <c r="G782" i="5"/>
  <c r="C782" i="5"/>
  <c r="B782" i="5"/>
  <c r="N782" i="10"/>
  <c r="Z782" i="10" s="1"/>
  <c r="M782" i="10"/>
  <c r="H782" i="10"/>
  <c r="R782" i="10" s="1"/>
  <c r="AC782" i="10" s="1"/>
  <c r="G782" i="10"/>
  <c r="J782" i="10" s="1"/>
  <c r="C782" i="10"/>
  <c r="B782" i="10"/>
  <c r="H782" i="6"/>
  <c r="I782" i="6" s="1"/>
  <c r="J782" i="6" s="1"/>
  <c r="F782" i="6"/>
  <c r="E782" i="6"/>
  <c r="D782" i="6"/>
  <c r="C782" i="6"/>
  <c r="B782" i="6"/>
  <c r="A782" i="6"/>
  <c r="O782" i="1"/>
  <c r="M782" i="1"/>
  <c r="G782" i="1"/>
  <c r="E782" i="5" s="1"/>
  <c r="F782" i="1"/>
  <c r="E782" i="1"/>
  <c r="D782" i="10" s="1"/>
  <c r="A782" i="1"/>
  <c r="F781" i="2"/>
  <c r="E781" i="2"/>
  <c r="C781" i="2"/>
  <c r="B781" i="2"/>
  <c r="G781" i="5"/>
  <c r="C781" i="5"/>
  <c r="B781" i="5"/>
  <c r="N781" i="10"/>
  <c r="M781" i="10"/>
  <c r="H781" i="10"/>
  <c r="R781" i="10" s="1"/>
  <c r="AC781" i="10" s="1"/>
  <c r="G781" i="10"/>
  <c r="J781" i="10" s="1"/>
  <c r="C781" i="10"/>
  <c r="B781" i="10"/>
  <c r="H781" i="6"/>
  <c r="I781" i="6" s="1"/>
  <c r="J781" i="6" s="1"/>
  <c r="F781" i="6"/>
  <c r="E781" i="6"/>
  <c r="D781" i="6"/>
  <c r="C781" i="6"/>
  <c r="B781" i="6"/>
  <c r="A781" i="6"/>
  <c r="O781" i="1"/>
  <c r="M781" i="1"/>
  <c r="G781" i="1"/>
  <c r="E781" i="5" s="1"/>
  <c r="F781" i="1"/>
  <c r="D781" i="5" s="1"/>
  <c r="E781" i="1"/>
  <c r="D781" i="10" s="1"/>
  <c r="A781" i="1"/>
  <c r="A781" i="10" s="1"/>
  <c r="F780" i="2"/>
  <c r="H780" i="2" s="1"/>
  <c r="J780" i="2" s="1"/>
  <c r="E780" i="2"/>
  <c r="C780" i="2"/>
  <c r="B780" i="2"/>
  <c r="G780" i="5"/>
  <c r="C780" i="5"/>
  <c r="B780" i="5"/>
  <c r="N780" i="10"/>
  <c r="M780" i="10"/>
  <c r="H780" i="10"/>
  <c r="R780" i="10" s="1"/>
  <c r="AC780" i="10" s="1"/>
  <c r="G780" i="10"/>
  <c r="J780" i="10" s="1"/>
  <c r="C780" i="10"/>
  <c r="B780" i="10"/>
  <c r="H780" i="6"/>
  <c r="I780" i="6" s="1"/>
  <c r="J780" i="6" s="1"/>
  <c r="F780" i="6"/>
  <c r="E780" i="6"/>
  <c r="D780" i="6"/>
  <c r="C780" i="6"/>
  <c r="B780" i="6"/>
  <c r="A780" i="6"/>
  <c r="O780" i="1"/>
  <c r="M780" i="1"/>
  <c r="G780" i="1"/>
  <c r="F780" i="1"/>
  <c r="E780" i="10" s="1"/>
  <c r="E780" i="1"/>
  <c r="D780" i="10" s="1"/>
  <c r="A780" i="1"/>
  <c r="A780" i="2" s="1"/>
  <c r="F779" i="2"/>
  <c r="H779" i="2" s="1"/>
  <c r="J779" i="2" s="1"/>
  <c r="E779" i="2"/>
  <c r="C779" i="2"/>
  <c r="B779" i="2"/>
  <c r="G779" i="5"/>
  <c r="C779" i="5"/>
  <c r="B779" i="5"/>
  <c r="N779" i="10"/>
  <c r="Z779" i="10" s="1"/>
  <c r="M779" i="10"/>
  <c r="H779" i="10"/>
  <c r="R779" i="10" s="1"/>
  <c r="AC779" i="10" s="1"/>
  <c r="G779" i="10"/>
  <c r="J779" i="10" s="1"/>
  <c r="C779" i="10"/>
  <c r="B779" i="10"/>
  <c r="A779" i="10"/>
  <c r="H779" i="6"/>
  <c r="I779" i="6" s="1"/>
  <c r="J779" i="6" s="1"/>
  <c r="F779" i="6"/>
  <c r="E779" i="6"/>
  <c r="D779" i="6"/>
  <c r="C779" i="6"/>
  <c r="B779" i="6"/>
  <c r="A779" i="6"/>
  <c r="O779" i="1"/>
  <c r="M779" i="1"/>
  <c r="G779" i="1"/>
  <c r="E779" i="5" s="1"/>
  <c r="F779" i="1"/>
  <c r="E779" i="1"/>
  <c r="D779" i="10" s="1"/>
  <c r="A779" i="1"/>
  <c r="A779" i="2" s="1"/>
  <c r="F778" i="2"/>
  <c r="E778" i="2"/>
  <c r="C778" i="2"/>
  <c r="B778" i="2"/>
  <c r="G778" i="5"/>
  <c r="C778" i="5"/>
  <c r="B778" i="5"/>
  <c r="N778" i="10"/>
  <c r="Z778" i="10" s="1"/>
  <c r="M778" i="10"/>
  <c r="H778" i="10"/>
  <c r="R778" i="10" s="1"/>
  <c r="AC778" i="10" s="1"/>
  <c r="G778" i="10"/>
  <c r="J778" i="10" s="1"/>
  <c r="C778" i="10"/>
  <c r="B778" i="10"/>
  <c r="H778" i="6"/>
  <c r="I778" i="6" s="1"/>
  <c r="J778" i="6" s="1"/>
  <c r="F778" i="6"/>
  <c r="E778" i="6"/>
  <c r="D778" i="6"/>
  <c r="C778" i="6"/>
  <c r="B778" i="6"/>
  <c r="A778" i="6"/>
  <c r="O778" i="1"/>
  <c r="M778" i="1"/>
  <c r="G778" i="1"/>
  <c r="E778" i="5" s="1"/>
  <c r="F778" i="1"/>
  <c r="D778" i="5" s="1"/>
  <c r="E778" i="1"/>
  <c r="D778" i="10" s="1"/>
  <c r="A778" i="1"/>
  <c r="F777" i="2"/>
  <c r="H777" i="2" s="1"/>
  <c r="J777" i="2" s="1"/>
  <c r="E777" i="2"/>
  <c r="C777" i="2"/>
  <c r="B777" i="2"/>
  <c r="G777" i="5"/>
  <c r="C777" i="5"/>
  <c r="B777" i="5"/>
  <c r="N777" i="10"/>
  <c r="Z777" i="10" s="1"/>
  <c r="M777" i="10"/>
  <c r="H777" i="10"/>
  <c r="R777" i="10" s="1"/>
  <c r="G777" i="10"/>
  <c r="J777" i="10" s="1"/>
  <c r="C777" i="10"/>
  <c r="B777" i="10"/>
  <c r="H777" i="6"/>
  <c r="I777" i="6" s="1"/>
  <c r="J777" i="6" s="1"/>
  <c r="F777" i="6"/>
  <c r="E777" i="6"/>
  <c r="D777" i="6"/>
  <c r="C777" i="6"/>
  <c r="B777" i="6"/>
  <c r="A777" i="6"/>
  <c r="O777" i="1"/>
  <c r="M777" i="1"/>
  <c r="G777" i="1"/>
  <c r="E777" i="5" s="1"/>
  <c r="F777" i="1"/>
  <c r="D777" i="5" s="1"/>
  <c r="E777" i="1"/>
  <c r="D777" i="10" s="1"/>
  <c r="A777" i="1"/>
  <c r="F776" i="2"/>
  <c r="H776" i="2" s="1"/>
  <c r="J776" i="2" s="1"/>
  <c r="E776" i="2"/>
  <c r="C776" i="2"/>
  <c r="B776" i="2"/>
  <c r="G776" i="5"/>
  <c r="C776" i="5"/>
  <c r="B776" i="5"/>
  <c r="N776" i="10"/>
  <c r="Z776" i="10" s="1"/>
  <c r="M776" i="10"/>
  <c r="H776" i="10"/>
  <c r="R776" i="10" s="1"/>
  <c r="AC776" i="10" s="1"/>
  <c r="G776" i="10"/>
  <c r="J776" i="10" s="1"/>
  <c r="C776" i="10"/>
  <c r="B776" i="10"/>
  <c r="H776" i="6"/>
  <c r="I776" i="6" s="1"/>
  <c r="J776" i="6" s="1"/>
  <c r="F776" i="6"/>
  <c r="E776" i="6"/>
  <c r="D776" i="6"/>
  <c r="C776" i="6"/>
  <c r="B776" i="6"/>
  <c r="A776" i="6"/>
  <c r="O776" i="1"/>
  <c r="M776" i="1"/>
  <c r="G776" i="1"/>
  <c r="E776" i="5" s="1"/>
  <c r="F776" i="1"/>
  <c r="E776" i="10" s="1"/>
  <c r="E776" i="1"/>
  <c r="D776" i="10" s="1"/>
  <c r="A776" i="1"/>
  <c r="F775" i="2"/>
  <c r="H775" i="2" s="1"/>
  <c r="J775" i="2" s="1"/>
  <c r="E775" i="2"/>
  <c r="C775" i="2"/>
  <c r="B775" i="2"/>
  <c r="G775" i="5"/>
  <c r="C775" i="5"/>
  <c r="B775" i="5"/>
  <c r="N775" i="10"/>
  <c r="Z775" i="10" s="1"/>
  <c r="M775" i="10"/>
  <c r="H775" i="10"/>
  <c r="R775" i="10" s="1"/>
  <c r="AC775" i="10" s="1"/>
  <c r="G775" i="10"/>
  <c r="J775" i="10" s="1"/>
  <c r="C775" i="10"/>
  <c r="B775" i="10"/>
  <c r="H775" i="6"/>
  <c r="I775" i="6" s="1"/>
  <c r="J775" i="6" s="1"/>
  <c r="F775" i="6"/>
  <c r="E775" i="6"/>
  <c r="D775" i="6"/>
  <c r="C775" i="6"/>
  <c r="B775" i="6"/>
  <c r="A775" i="6"/>
  <c r="O775" i="1"/>
  <c r="M775" i="1"/>
  <c r="G775" i="1"/>
  <c r="E775" i="5" s="1"/>
  <c r="F775" i="1"/>
  <c r="D775" i="5" s="1"/>
  <c r="E775" i="1"/>
  <c r="D775" i="10" s="1"/>
  <c r="A775" i="1"/>
  <c r="A775" i="2" s="1"/>
  <c r="F774" i="2"/>
  <c r="H774" i="2" s="1"/>
  <c r="J774" i="2" s="1"/>
  <c r="E774" i="2"/>
  <c r="C774" i="2"/>
  <c r="B774" i="2"/>
  <c r="G774" i="5"/>
  <c r="C774" i="5"/>
  <c r="B774" i="5"/>
  <c r="N774" i="10"/>
  <c r="Z774" i="10" s="1"/>
  <c r="M774" i="10"/>
  <c r="H774" i="10"/>
  <c r="R774" i="10" s="1"/>
  <c r="AC774" i="10" s="1"/>
  <c r="G774" i="10"/>
  <c r="J774" i="10" s="1"/>
  <c r="C774" i="10"/>
  <c r="B774" i="10"/>
  <c r="H774" i="6"/>
  <c r="I774" i="6" s="1"/>
  <c r="J774" i="6" s="1"/>
  <c r="F774" i="6"/>
  <c r="E774" i="6"/>
  <c r="D774" i="6"/>
  <c r="C774" i="6"/>
  <c r="B774" i="6"/>
  <c r="A774" i="6"/>
  <c r="O774" i="1"/>
  <c r="M774" i="1"/>
  <c r="G774" i="1"/>
  <c r="E774" i="5" s="1"/>
  <c r="F774" i="1"/>
  <c r="E774" i="10" s="1"/>
  <c r="E774" i="1"/>
  <c r="D774" i="10" s="1"/>
  <c r="A774" i="1"/>
  <c r="A774" i="2" s="1"/>
  <c r="F773" i="2"/>
  <c r="E773" i="2"/>
  <c r="C773" i="2"/>
  <c r="B773" i="2"/>
  <c r="G773" i="5"/>
  <c r="C773" i="5"/>
  <c r="B773" i="5"/>
  <c r="N773" i="10"/>
  <c r="Z773" i="10" s="1"/>
  <c r="M773" i="10"/>
  <c r="H773" i="10"/>
  <c r="R773" i="10" s="1"/>
  <c r="AC773" i="10" s="1"/>
  <c r="G773" i="10"/>
  <c r="J773" i="10" s="1"/>
  <c r="C773" i="10"/>
  <c r="B773" i="10"/>
  <c r="H773" i="6"/>
  <c r="I773" i="6" s="1"/>
  <c r="J773" i="6" s="1"/>
  <c r="F773" i="6"/>
  <c r="E773" i="6"/>
  <c r="D773" i="6"/>
  <c r="C773" i="6"/>
  <c r="B773" i="6"/>
  <c r="A773" i="6"/>
  <c r="O773" i="1"/>
  <c r="M773" i="1"/>
  <c r="G773" i="1"/>
  <c r="F773" i="1"/>
  <c r="D773" i="5" s="1"/>
  <c r="E773" i="1"/>
  <c r="D773" i="10" s="1"/>
  <c r="A773" i="1"/>
  <c r="A773" i="5" s="1"/>
  <c r="F772" i="2"/>
  <c r="E772" i="2"/>
  <c r="C772" i="2"/>
  <c r="B772" i="2"/>
  <c r="G772" i="5"/>
  <c r="C772" i="5"/>
  <c r="B772" i="5"/>
  <c r="N772" i="10"/>
  <c r="Z772" i="10" s="1"/>
  <c r="M772" i="10"/>
  <c r="H772" i="10"/>
  <c r="R772" i="10" s="1"/>
  <c r="AC772" i="10" s="1"/>
  <c r="G772" i="10"/>
  <c r="J772" i="10" s="1"/>
  <c r="C772" i="10"/>
  <c r="B772" i="10"/>
  <c r="H772" i="6"/>
  <c r="I772" i="6" s="1"/>
  <c r="J772" i="6" s="1"/>
  <c r="F772" i="6"/>
  <c r="E772" i="6"/>
  <c r="D772" i="6"/>
  <c r="C772" i="6"/>
  <c r="B772" i="6"/>
  <c r="A772" i="6"/>
  <c r="O772" i="1"/>
  <c r="M772" i="1"/>
  <c r="G772" i="1"/>
  <c r="E772" i="5" s="1"/>
  <c r="F772" i="1"/>
  <c r="D772" i="5" s="1"/>
  <c r="E772" i="1"/>
  <c r="D772" i="10" s="1"/>
  <c r="A772" i="1"/>
  <c r="F771" i="2"/>
  <c r="H771" i="2" s="1"/>
  <c r="J771" i="2" s="1"/>
  <c r="E771" i="2"/>
  <c r="C771" i="2"/>
  <c r="B771" i="2"/>
  <c r="G771" i="5"/>
  <c r="C771" i="5"/>
  <c r="B771" i="5"/>
  <c r="N771" i="10"/>
  <c r="M771" i="10"/>
  <c r="H771" i="10"/>
  <c r="G771" i="10"/>
  <c r="J771" i="10" s="1"/>
  <c r="C771" i="10"/>
  <c r="B771" i="10"/>
  <c r="H771" i="6"/>
  <c r="I771" i="6" s="1"/>
  <c r="J771" i="6" s="1"/>
  <c r="F771" i="6"/>
  <c r="E771" i="6"/>
  <c r="D771" i="6"/>
  <c r="C771" i="6"/>
  <c r="B771" i="6"/>
  <c r="A771" i="6"/>
  <c r="M771" i="1"/>
  <c r="G771" i="1"/>
  <c r="E771" i="5" s="1"/>
  <c r="F771" i="1"/>
  <c r="D771" i="5" s="1"/>
  <c r="E771" i="1"/>
  <c r="D771" i="10" s="1"/>
  <c r="A771" i="1"/>
  <c r="F770" i="2"/>
  <c r="H770" i="2" s="1"/>
  <c r="J770" i="2" s="1"/>
  <c r="E770" i="2"/>
  <c r="C770" i="2"/>
  <c r="B770" i="2"/>
  <c r="G770" i="5"/>
  <c r="C770" i="5"/>
  <c r="B770" i="5"/>
  <c r="N770" i="10"/>
  <c r="M770" i="10"/>
  <c r="H770" i="10"/>
  <c r="R770" i="10" s="1"/>
  <c r="AC770" i="10" s="1"/>
  <c r="G770" i="10"/>
  <c r="J770" i="10" s="1"/>
  <c r="C770" i="10"/>
  <c r="B770" i="10"/>
  <c r="H770" i="6"/>
  <c r="I770" i="6" s="1"/>
  <c r="J770" i="6" s="1"/>
  <c r="F770" i="6"/>
  <c r="E770" i="6"/>
  <c r="D770" i="6"/>
  <c r="C770" i="6"/>
  <c r="B770" i="6"/>
  <c r="A770" i="6"/>
  <c r="O770" i="1"/>
  <c r="M770" i="1"/>
  <c r="G770" i="1"/>
  <c r="E770" i="5" s="1"/>
  <c r="F770" i="1"/>
  <c r="D770" i="5" s="1"/>
  <c r="E770" i="1"/>
  <c r="D770" i="10" s="1"/>
  <c r="A770" i="1"/>
  <c r="F769" i="2"/>
  <c r="E769" i="2"/>
  <c r="C769" i="2"/>
  <c r="B769" i="2"/>
  <c r="G769" i="5"/>
  <c r="C769" i="5"/>
  <c r="B769" i="5"/>
  <c r="N769" i="10"/>
  <c r="M769" i="10"/>
  <c r="H769" i="10"/>
  <c r="R769" i="10" s="1"/>
  <c r="AC769" i="10" s="1"/>
  <c r="G769" i="10"/>
  <c r="J769" i="10" s="1"/>
  <c r="C769" i="10"/>
  <c r="B769" i="10"/>
  <c r="H769" i="6"/>
  <c r="I769" i="6" s="1"/>
  <c r="J769" i="6" s="1"/>
  <c r="F769" i="6"/>
  <c r="E769" i="6"/>
  <c r="D769" i="6"/>
  <c r="C769" i="6"/>
  <c r="B769" i="6"/>
  <c r="A769" i="6"/>
  <c r="O769" i="1"/>
  <c r="M769" i="1"/>
  <c r="G769" i="1"/>
  <c r="E769" i="5" s="1"/>
  <c r="F769" i="1"/>
  <c r="D769" i="5" s="1"/>
  <c r="E769" i="1"/>
  <c r="D769" i="10" s="1"/>
  <c r="A769" i="1"/>
  <c r="F768" i="2"/>
  <c r="E768" i="2"/>
  <c r="C768" i="2"/>
  <c r="B768" i="2"/>
  <c r="G768" i="5"/>
  <c r="K768" i="5" s="1"/>
  <c r="N768" i="5" s="1"/>
  <c r="E768" i="5"/>
  <c r="C768" i="5"/>
  <c r="B768" i="5"/>
  <c r="N768" i="10"/>
  <c r="M768" i="10"/>
  <c r="H768" i="10"/>
  <c r="R768" i="10" s="1"/>
  <c r="AC768" i="10" s="1"/>
  <c r="G768" i="10"/>
  <c r="J768" i="10" s="1"/>
  <c r="C768" i="10"/>
  <c r="B768" i="10"/>
  <c r="H768" i="6"/>
  <c r="I768" i="6" s="1"/>
  <c r="J768" i="6" s="1"/>
  <c r="F768" i="6"/>
  <c r="E768" i="6"/>
  <c r="D768" i="6"/>
  <c r="C768" i="6"/>
  <c r="B768" i="6"/>
  <c r="A768" i="6"/>
  <c r="O768" i="1"/>
  <c r="M768" i="1"/>
  <c r="G768" i="1"/>
  <c r="F768" i="1"/>
  <c r="E768" i="10" s="1"/>
  <c r="E768" i="1"/>
  <c r="D768" i="10" s="1"/>
  <c r="A768" i="1"/>
  <c r="A768" i="5" s="1"/>
  <c r="F767" i="2"/>
  <c r="H767" i="2" s="1"/>
  <c r="J767" i="2" s="1"/>
  <c r="E767" i="2"/>
  <c r="C767" i="2"/>
  <c r="B767" i="2"/>
  <c r="G767" i="5"/>
  <c r="C767" i="5"/>
  <c r="B767" i="5"/>
  <c r="N767" i="10"/>
  <c r="Z767" i="10" s="1"/>
  <c r="M767" i="10"/>
  <c r="H767" i="10"/>
  <c r="R767" i="10" s="1"/>
  <c r="AC767" i="10" s="1"/>
  <c r="G767" i="10"/>
  <c r="J767" i="10" s="1"/>
  <c r="C767" i="10"/>
  <c r="B767" i="10"/>
  <c r="H767" i="6"/>
  <c r="I767" i="6" s="1"/>
  <c r="J767" i="6" s="1"/>
  <c r="F767" i="6"/>
  <c r="E767" i="6"/>
  <c r="D767" i="6"/>
  <c r="C767" i="6"/>
  <c r="B767" i="6"/>
  <c r="A767" i="6"/>
  <c r="O767" i="1"/>
  <c r="M767" i="1"/>
  <c r="G767" i="1"/>
  <c r="F767" i="1"/>
  <c r="E767" i="10" s="1"/>
  <c r="E767" i="1"/>
  <c r="D767" i="10" s="1"/>
  <c r="A767" i="1"/>
  <c r="G766" i="2"/>
  <c r="F766" i="2"/>
  <c r="E766" i="2"/>
  <c r="C766" i="2"/>
  <c r="B766" i="2"/>
  <c r="G766" i="5"/>
  <c r="C766" i="5"/>
  <c r="B766" i="5"/>
  <c r="N766" i="10"/>
  <c r="Z766" i="10" s="1"/>
  <c r="M766" i="10"/>
  <c r="H766" i="10"/>
  <c r="R766" i="10" s="1"/>
  <c r="AC766" i="10" s="1"/>
  <c r="G766" i="10"/>
  <c r="J766" i="10" s="1"/>
  <c r="E766" i="10"/>
  <c r="D766" i="10"/>
  <c r="C766" i="10"/>
  <c r="B766" i="10"/>
  <c r="H766" i="6"/>
  <c r="I766" i="6" s="1"/>
  <c r="J766" i="6" s="1"/>
  <c r="F766" i="6"/>
  <c r="E766" i="6"/>
  <c r="D766" i="6"/>
  <c r="C766" i="6"/>
  <c r="B766" i="6"/>
  <c r="A766" i="6"/>
  <c r="O766" i="1"/>
  <c r="M766" i="1"/>
  <c r="G766" i="1"/>
  <c r="E766" i="5" s="1"/>
  <c r="F766" i="1"/>
  <c r="E766" i="1"/>
  <c r="A766" i="1"/>
  <c r="A766" i="2" s="1"/>
  <c r="G765" i="2"/>
  <c r="F765" i="2"/>
  <c r="E765" i="2"/>
  <c r="C765" i="2"/>
  <c r="B765" i="2"/>
  <c r="G765" i="5"/>
  <c r="K765" i="5" s="1"/>
  <c r="N765" i="5" s="1"/>
  <c r="E765" i="5"/>
  <c r="C765" i="5"/>
  <c r="B765" i="5"/>
  <c r="N765" i="10"/>
  <c r="Z765" i="10" s="1"/>
  <c r="M765" i="10"/>
  <c r="H765" i="10"/>
  <c r="R765" i="10" s="1"/>
  <c r="AC765" i="10" s="1"/>
  <c r="G765" i="10"/>
  <c r="J765" i="10" s="1"/>
  <c r="C765" i="10"/>
  <c r="B765" i="10"/>
  <c r="H765" i="6"/>
  <c r="I765" i="6" s="1"/>
  <c r="J765" i="6" s="1"/>
  <c r="F765" i="6"/>
  <c r="E765" i="6"/>
  <c r="D765" i="6"/>
  <c r="C765" i="6"/>
  <c r="B765" i="6"/>
  <c r="A765" i="6"/>
  <c r="O765" i="1"/>
  <c r="M765" i="1"/>
  <c r="G765" i="1"/>
  <c r="F765" i="1"/>
  <c r="E765" i="1"/>
  <c r="D765" i="10" s="1"/>
  <c r="A765" i="1"/>
  <c r="F764" i="2"/>
  <c r="E764" i="2"/>
  <c r="C764" i="2"/>
  <c r="B764" i="2"/>
  <c r="G764" i="5"/>
  <c r="C764" i="5"/>
  <c r="B764" i="5"/>
  <c r="N764" i="10"/>
  <c r="Z764" i="10" s="1"/>
  <c r="M764" i="10"/>
  <c r="H764" i="10"/>
  <c r="R764" i="10" s="1"/>
  <c r="AC764" i="10" s="1"/>
  <c r="G764" i="10"/>
  <c r="J764" i="10" s="1"/>
  <c r="C764" i="10"/>
  <c r="B764" i="10"/>
  <c r="H764" i="6"/>
  <c r="I764" i="6" s="1"/>
  <c r="J764" i="6" s="1"/>
  <c r="F764" i="6"/>
  <c r="E764" i="6"/>
  <c r="D764" i="6"/>
  <c r="C764" i="6"/>
  <c r="B764" i="6"/>
  <c r="A764" i="6"/>
  <c r="O764" i="1"/>
  <c r="M764" i="1"/>
  <c r="G764" i="1"/>
  <c r="E764" i="5" s="1"/>
  <c r="F764" i="1"/>
  <c r="E764" i="1"/>
  <c r="D764" i="10" s="1"/>
  <c r="A764" i="1"/>
  <c r="A764" i="2" s="1"/>
  <c r="F763" i="2"/>
  <c r="E763" i="2"/>
  <c r="C763" i="2"/>
  <c r="B763" i="2"/>
  <c r="G763" i="5"/>
  <c r="K763" i="5" s="1"/>
  <c r="N763" i="5" s="1"/>
  <c r="E763" i="5"/>
  <c r="C763" i="5"/>
  <c r="B763" i="5"/>
  <c r="N763" i="10"/>
  <c r="Z763" i="10" s="1"/>
  <c r="M763" i="10"/>
  <c r="H763" i="10"/>
  <c r="R763" i="10" s="1"/>
  <c r="AC763" i="10" s="1"/>
  <c r="G763" i="10"/>
  <c r="J763" i="10" s="1"/>
  <c r="C763" i="10"/>
  <c r="B763" i="10"/>
  <c r="H763" i="6"/>
  <c r="I763" i="6" s="1"/>
  <c r="J763" i="6" s="1"/>
  <c r="F763" i="6"/>
  <c r="E763" i="6"/>
  <c r="D763" i="6"/>
  <c r="C763" i="6"/>
  <c r="B763" i="6"/>
  <c r="A763" i="6"/>
  <c r="O763" i="1"/>
  <c r="M763" i="1"/>
  <c r="G763" i="1"/>
  <c r="F763" i="1"/>
  <c r="E763" i="1"/>
  <c r="D763" i="10" s="1"/>
  <c r="A763" i="1"/>
  <c r="A763" i="5" s="1"/>
  <c r="F762" i="2"/>
  <c r="H762" i="2" s="1"/>
  <c r="J762" i="2" s="1"/>
  <c r="E762" i="2"/>
  <c r="C762" i="2"/>
  <c r="B762" i="2"/>
  <c r="G762" i="5"/>
  <c r="K762" i="5" s="1"/>
  <c r="N762" i="5" s="1"/>
  <c r="E762" i="5"/>
  <c r="C762" i="5"/>
  <c r="B762" i="5"/>
  <c r="N762" i="10"/>
  <c r="M762" i="10"/>
  <c r="H762" i="10"/>
  <c r="R762" i="10" s="1"/>
  <c r="AC762" i="10" s="1"/>
  <c r="G762" i="10"/>
  <c r="J762" i="10" s="1"/>
  <c r="C762" i="10"/>
  <c r="B762" i="10"/>
  <c r="H762" i="6"/>
  <c r="I762" i="6" s="1"/>
  <c r="J762" i="6" s="1"/>
  <c r="F762" i="6"/>
  <c r="E762" i="6"/>
  <c r="D762" i="6"/>
  <c r="C762" i="6"/>
  <c r="B762" i="6"/>
  <c r="A762" i="6"/>
  <c r="O762" i="1"/>
  <c r="M762" i="1"/>
  <c r="G762" i="1"/>
  <c r="F762" i="1"/>
  <c r="E762" i="1"/>
  <c r="D762" i="10" s="1"/>
  <c r="A762" i="1"/>
  <c r="A762" i="5" s="1"/>
  <c r="F761" i="2"/>
  <c r="E761" i="2"/>
  <c r="C761" i="2"/>
  <c r="B761" i="2"/>
  <c r="G761" i="5"/>
  <c r="C761" i="5"/>
  <c r="B761" i="5"/>
  <c r="N761" i="10"/>
  <c r="Z761" i="10" s="1"/>
  <c r="M761" i="10"/>
  <c r="H761" i="10"/>
  <c r="R761" i="10" s="1"/>
  <c r="AC761" i="10" s="1"/>
  <c r="G761" i="10"/>
  <c r="J761" i="10" s="1"/>
  <c r="C761" i="10"/>
  <c r="B761" i="10"/>
  <c r="A761" i="10"/>
  <c r="H761" i="6"/>
  <c r="I761" i="6" s="1"/>
  <c r="J761" i="6" s="1"/>
  <c r="F761" i="6"/>
  <c r="E761" i="6"/>
  <c r="D761" i="6"/>
  <c r="C761" i="6"/>
  <c r="B761" i="6"/>
  <c r="A761" i="6"/>
  <c r="O761" i="1"/>
  <c r="M761" i="1"/>
  <c r="G761" i="1"/>
  <c r="E761" i="5" s="1"/>
  <c r="F761" i="1"/>
  <c r="E761" i="10" s="1"/>
  <c r="E761" i="1"/>
  <c r="D761" i="10" s="1"/>
  <c r="Q761" i="10" s="1"/>
  <c r="A761" i="1"/>
  <c r="A761" i="5" s="1"/>
  <c r="G760" i="2"/>
  <c r="F760" i="2"/>
  <c r="E760" i="2"/>
  <c r="C760" i="2"/>
  <c r="B760" i="2"/>
  <c r="G760" i="5"/>
  <c r="C760" i="5"/>
  <c r="B760" i="5"/>
  <c r="N760" i="10"/>
  <c r="Z760" i="10" s="1"/>
  <c r="M760" i="10"/>
  <c r="H760" i="10"/>
  <c r="R760" i="10" s="1"/>
  <c r="AC760" i="10" s="1"/>
  <c r="G760" i="10"/>
  <c r="J760" i="10" s="1"/>
  <c r="C760" i="10"/>
  <c r="B760" i="10"/>
  <c r="H760" i="6"/>
  <c r="I760" i="6" s="1"/>
  <c r="J760" i="6" s="1"/>
  <c r="F760" i="6"/>
  <c r="E760" i="6"/>
  <c r="D760" i="6"/>
  <c r="C760" i="6"/>
  <c r="B760" i="6"/>
  <c r="A760" i="6"/>
  <c r="O760" i="1"/>
  <c r="M760" i="1"/>
  <c r="G760" i="1"/>
  <c r="E760" i="5" s="1"/>
  <c r="F760" i="1"/>
  <c r="D760" i="5" s="1"/>
  <c r="E760" i="1"/>
  <c r="D760" i="10" s="1"/>
  <c r="A760" i="1"/>
  <c r="A760" i="10" s="1"/>
  <c r="F759" i="2"/>
  <c r="E759" i="2"/>
  <c r="C759" i="2"/>
  <c r="B759" i="2"/>
  <c r="G759" i="5"/>
  <c r="K759" i="5" s="1"/>
  <c r="N759" i="5" s="1"/>
  <c r="E759" i="5"/>
  <c r="C759" i="5"/>
  <c r="B759" i="5"/>
  <c r="N759" i="10"/>
  <c r="Z759" i="10" s="1"/>
  <c r="M759" i="10"/>
  <c r="H759" i="10"/>
  <c r="R759" i="10" s="1"/>
  <c r="AC759" i="10" s="1"/>
  <c r="G759" i="10"/>
  <c r="J759" i="10" s="1"/>
  <c r="C759" i="10"/>
  <c r="B759" i="10"/>
  <c r="H759" i="6"/>
  <c r="I759" i="6" s="1"/>
  <c r="J759" i="6" s="1"/>
  <c r="F759" i="6"/>
  <c r="E759" i="6"/>
  <c r="D759" i="6"/>
  <c r="C759" i="6"/>
  <c r="B759" i="6"/>
  <c r="A759" i="6"/>
  <c r="O759" i="1"/>
  <c r="M759" i="1"/>
  <c r="G759" i="1"/>
  <c r="F759" i="1"/>
  <c r="E759" i="1"/>
  <c r="D759" i="10" s="1"/>
  <c r="A759" i="1"/>
  <c r="F758" i="2"/>
  <c r="E758" i="2"/>
  <c r="C758" i="2"/>
  <c r="B758" i="2"/>
  <c r="G758" i="5"/>
  <c r="K758" i="5" s="1"/>
  <c r="N758" i="5" s="1"/>
  <c r="E758" i="5"/>
  <c r="C758" i="5"/>
  <c r="B758" i="5"/>
  <c r="N758" i="10"/>
  <c r="M758" i="10"/>
  <c r="H758" i="10"/>
  <c r="R758" i="10" s="1"/>
  <c r="AC758" i="10" s="1"/>
  <c r="G758" i="10"/>
  <c r="J758" i="10" s="1"/>
  <c r="C758" i="10"/>
  <c r="B758" i="10"/>
  <c r="H758" i="6"/>
  <c r="I758" i="6" s="1"/>
  <c r="J758" i="6" s="1"/>
  <c r="F758" i="6"/>
  <c r="E758" i="6"/>
  <c r="D758" i="6"/>
  <c r="C758" i="6"/>
  <c r="B758" i="6"/>
  <c r="A758" i="6"/>
  <c r="O758" i="1"/>
  <c r="M758" i="1"/>
  <c r="G758" i="1"/>
  <c r="F758" i="1"/>
  <c r="E758" i="1"/>
  <c r="D758" i="10" s="1"/>
  <c r="A758" i="1"/>
  <c r="A758" i="10" s="1"/>
  <c r="G757" i="2"/>
  <c r="F757" i="2"/>
  <c r="H757" i="2" s="1"/>
  <c r="J757" i="2" s="1"/>
  <c r="E757" i="2"/>
  <c r="D757" i="2"/>
  <c r="C757" i="2"/>
  <c r="B757" i="2"/>
  <c r="G757" i="5"/>
  <c r="C757" i="5"/>
  <c r="B757" i="5"/>
  <c r="N757" i="10"/>
  <c r="Z757" i="10" s="1"/>
  <c r="M757" i="10"/>
  <c r="H757" i="10"/>
  <c r="R757" i="10" s="1"/>
  <c r="AC757" i="10" s="1"/>
  <c r="G757" i="10"/>
  <c r="J757" i="10" s="1"/>
  <c r="C757" i="10"/>
  <c r="B757" i="10"/>
  <c r="H757" i="6"/>
  <c r="I757" i="6" s="1"/>
  <c r="J757" i="6" s="1"/>
  <c r="F757" i="6"/>
  <c r="E757" i="6"/>
  <c r="D757" i="6"/>
  <c r="C757" i="6"/>
  <c r="B757" i="6"/>
  <c r="A757" i="6"/>
  <c r="O757" i="1"/>
  <c r="M757" i="1"/>
  <c r="G757" i="1"/>
  <c r="E757" i="5" s="1"/>
  <c r="F757" i="1"/>
  <c r="E757" i="10" s="1"/>
  <c r="E757" i="1"/>
  <c r="D757" i="10" s="1"/>
  <c r="A757" i="1"/>
  <c r="A757" i="5" s="1"/>
  <c r="F756" i="2"/>
  <c r="E756" i="2"/>
  <c r="C756" i="2"/>
  <c r="B756" i="2"/>
  <c r="G756" i="5"/>
  <c r="K756" i="5" s="1"/>
  <c r="N756" i="5" s="1"/>
  <c r="E756" i="5"/>
  <c r="C756" i="5"/>
  <c r="B756" i="5"/>
  <c r="N756" i="10"/>
  <c r="Z756" i="10" s="1"/>
  <c r="M756" i="10"/>
  <c r="H756" i="10"/>
  <c r="R756" i="10" s="1"/>
  <c r="AC756" i="10" s="1"/>
  <c r="G756" i="10"/>
  <c r="J756" i="10" s="1"/>
  <c r="C756" i="10"/>
  <c r="B756" i="10"/>
  <c r="H756" i="6"/>
  <c r="I756" i="6" s="1"/>
  <c r="J756" i="6" s="1"/>
  <c r="F756" i="6"/>
  <c r="E756" i="6"/>
  <c r="D756" i="6"/>
  <c r="C756" i="6"/>
  <c r="B756" i="6"/>
  <c r="A756" i="6"/>
  <c r="O756" i="1"/>
  <c r="M756" i="1"/>
  <c r="G756" i="1"/>
  <c r="F756" i="1"/>
  <c r="D756" i="5" s="1"/>
  <c r="E756" i="1"/>
  <c r="D756" i="10" s="1"/>
  <c r="A756" i="1"/>
  <c r="G755" i="2"/>
  <c r="F755" i="2"/>
  <c r="E755" i="2"/>
  <c r="C755" i="2"/>
  <c r="B755" i="2"/>
  <c r="G755" i="5"/>
  <c r="K755" i="5" s="1"/>
  <c r="N755" i="5" s="1"/>
  <c r="E755" i="5"/>
  <c r="C755" i="5"/>
  <c r="B755" i="5"/>
  <c r="N755" i="10"/>
  <c r="Z755" i="10" s="1"/>
  <c r="M755" i="10"/>
  <c r="H755" i="10"/>
  <c r="R755" i="10" s="1"/>
  <c r="G755" i="10"/>
  <c r="J755" i="10" s="1"/>
  <c r="C755" i="10"/>
  <c r="B755" i="10"/>
  <c r="H755" i="6"/>
  <c r="I755" i="6" s="1"/>
  <c r="J755" i="6" s="1"/>
  <c r="F755" i="6"/>
  <c r="E755" i="6"/>
  <c r="D755" i="6"/>
  <c r="C755" i="6"/>
  <c r="B755" i="6"/>
  <c r="A755" i="6"/>
  <c r="O755" i="1"/>
  <c r="M755" i="1"/>
  <c r="G755" i="1"/>
  <c r="F755" i="1"/>
  <c r="E755" i="1"/>
  <c r="D755" i="10" s="1"/>
  <c r="A755" i="1"/>
  <c r="F754" i="2"/>
  <c r="H754" i="2" s="1"/>
  <c r="J754" i="2" s="1"/>
  <c r="E754" i="2"/>
  <c r="C754" i="2"/>
  <c r="B754" i="2"/>
  <c r="G754" i="5"/>
  <c r="C754" i="5"/>
  <c r="B754" i="5"/>
  <c r="N754" i="10"/>
  <c r="M754" i="10"/>
  <c r="H754" i="10"/>
  <c r="R754" i="10" s="1"/>
  <c r="AC754" i="10" s="1"/>
  <c r="G754" i="10"/>
  <c r="J754" i="10" s="1"/>
  <c r="C754" i="10"/>
  <c r="B754" i="10"/>
  <c r="H754" i="6"/>
  <c r="I754" i="6" s="1"/>
  <c r="J754" i="6" s="1"/>
  <c r="F754" i="6"/>
  <c r="E754" i="6"/>
  <c r="D754" i="6"/>
  <c r="C754" i="6"/>
  <c r="B754" i="6"/>
  <c r="A754" i="6"/>
  <c r="O754" i="1"/>
  <c r="M754" i="1"/>
  <c r="G754" i="1"/>
  <c r="E754" i="5" s="1"/>
  <c r="F754" i="1"/>
  <c r="E754" i="1"/>
  <c r="D754" i="10" s="1"/>
  <c r="A754" i="1"/>
  <c r="G753" i="2"/>
  <c r="F753" i="2"/>
  <c r="E753" i="2"/>
  <c r="C753" i="2"/>
  <c r="B753" i="2"/>
  <c r="G753" i="5"/>
  <c r="C753" i="5"/>
  <c r="B753" i="5"/>
  <c r="N753" i="10"/>
  <c r="Z753" i="10" s="1"/>
  <c r="M753" i="10"/>
  <c r="H753" i="10"/>
  <c r="R753" i="10" s="1"/>
  <c r="AC753" i="10" s="1"/>
  <c r="G753" i="10"/>
  <c r="J753" i="10" s="1"/>
  <c r="C753" i="10"/>
  <c r="B753" i="10"/>
  <c r="H753" i="6"/>
  <c r="I753" i="6" s="1"/>
  <c r="J753" i="6" s="1"/>
  <c r="F753" i="6"/>
  <c r="E753" i="6"/>
  <c r="D753" i="6"/>
  <c r="C753" i="6"/>
  <c r="B753" i="6"/>
  <c r="A753" i="6"/>
  <c r="O753" i="1"/>
  <c r="M753" i="1"/>
  <c r="G753" i="1"/>
  <c r="E753" i="5" s="1"/>
  <c r="F753" i="1"/>
  <c r="E753" i="1"/>
  <c r="D753" i="10" s="1"/>
  <c r="A753" i="1"/>
  <c r="A753" i="5" s="1"/>
  <c r="F752" i="2"/>
  <c r="E752" i="2"/>
  <c r="C752" i="2"/>
  <c r="B752" i="2"/>
  <c r="G752" i="5"/>
  <c r="C752" i="5"/>
  <c r="B752" i="5"/>
  <c r="N752" i="10"/>
  <c r="Z752" i="10" s="1"/>
  <c r="M752" i="10"/>
  <c r="H752" i="10"/>
  <c r="R752" i="10" s="1"/>
  <c r="AC752" i="10" s="1"/>
  <c r="G752" i="10"/>
  <c r="J752" i="10" s="1"/>
  <c r="C752" i="10"/>
  <c r="B752" i="10"/>
  <c r="H752" i="6"/>
  <c r="I752" i="6" s="1"/>
  <c r="J752" i="6" s="1"/>
  <c r="F752" i="6"/>
  <c r="E752" i="6"/>
  <c r="D752" i="6"/>
  <c r="C752" i="6"/>
  <c r="B752" i="6"/>
  <c r="A752" i="6"/>
  <c r="O752" i="1"/>
  <c r="M752" i="1"/>
  <c r="G752" i="1"/>
  <c r="E752" i="5" s="1"/>
  <c r="F752" i="1"/>
  <c r="E752" i="1"/>
  <c r="D752" i="10" s="1"/>
  <c r="A752" i="1"/>
  <c r="A752" i="5" s="1"/>
  <c r="F751" i="2"/>
  <c r="E751" i="2"/>
  <c r="C751" i="2"/>
  <c r="B751" i="2"/>
  <c r="G751" i="5"/>
  <c r="K751" i="5" s="1"/>
  <c r="N751" i="5" s="1"/>
  <c r="E751" i="5"/>
  <c r="C751" i="5"/>
  <c r="B751" i="5"/>
  <c r="N751" i="10"/>
  <c r="Z751" i="10" s="1"/>
  <c r="M751" i="10"/>
  <c r="H751" i="10"/>
  <c r="R751" i="10" s="1"/>
  <c r="AC751" i="10" s="1"/>
  <c r="G751" i="10"/>
  <c r="J751" i="10" s="1"/>
  <c r="C751" i="10"/>
  <c r="B751" i="10"/>
  <c r="H751" i="6"/>
  <c r="I751" i="6" s="1"/>
  <c r="J751" i="6" s="1"/>
  <c r="F751" i="6"/>
  <c r="E751" i="6"/>
  <c r="D751" i="6"/>
  <c r="C751" i="6"/>
  <c r="B751" i="6"/>
  <c r="A751" i="6"/>
  <c r="O751" i="1"/>
  <c r="M751" i="1"/>
  <c r="G751" i="1"/>
  <c r="F751" i="1"/>
  <c r="E751" i="1"/>
  <c r="D751" i="10" s="1"/>
  <c r="A751" i="1"/>
  <c r="A751" i="2" s="1"/>
  <c r="F750" i="2"/>
  <c r="E750" i="2"/>
  <c r="C750" i="2"/>
  <c r="B750" i="2"/>
  <c r="G750" i="5"/>
  <c r="K750" i="5" s="1"/>
  <c r="N750" i="5" s="1"/>
  <c r="E750" i="5"/>
  <c r="C750" i="5"/>
  <c r="B750" i="5"/>
  <c r="N750" i="10"/>
  <c r="Z750" i="10" s="1"/>
  <c r="M750" i="10"/>
  <c r="H750" i="10"/>
  <c r="R750" i="10" s="1"/>
  <c r="AC750" i="10" s="1"/>
  <c r="G750" i="10"/>
  <c r="J750" i="10" s="1"/>
  <c r="C750" i="10"/>
  <c r="B750" i="10"/>
  <c r="H750" i="6"/>
  <c r="I750" i="6" s="1"/>
  <c r="J750" i="6" s="1"/>
  <c r="F750" i="6"/>
  <c r="E750" i="6"/>
  <c r="D750" i="6"/>
  <c r="C750" i="6"/>
  <c r="B750" i="6"/>
  <c r="A750" i="6"/>
  <c r="O750" i="1"/>
  <c r="M750" i="1"/>
  <c r="G750" i="1"/>
  <c r="F750" i="1"/>
  <c r="E750" i="10" s="1"/>
  <c r="E750" i="1"/>
  <c r="D750" i="10" s="1"/>
  <c r="A750" i="1"/>
  <c r="A750" i="5" s="1"/>
  <c r="F749" i="2"/>
  <c r="H749" i="2" s="1"/>
  <c r="J749" i="2" s="1"/>
  <c r="E749" i="2"/>
  <c r="C749" i="2"/>
  <c r="B749" i="2"/>
  <c r="G749" i="5"/>
  <c r="K749" i="5" s="1"/>
  <c r="N749" i="5" s="1"/>
  <c r="E749" i="5"/>
  <c r="C749" i="5"/>
  <c r="B749" i="5"/>
  <c r="N749" i="10"/>
  <c r="M749" i="10"/>
  <c r="H749" i="10"/>
  <c r="G749" i="10"/>
  <c r="J749" i="10" s="1"/>
  <c r="C749" i="10"/>
  <c r="B749" i="10"/>
  <c r="H749" i="6"/>
  <c r="I749" i="6" s="1"/>
  <c r="J749" i="6" s="1"/>
  <c r="F749" i="6"/>
  <c r="E749" i="6"/>
  <c r="D749" i="6"/>
  <c r="C749" i="6"/>
  <c r="B749" i="6"/>
  <c r="A749" i="6"/>
  <c r="M749" i="1"/>
  <c r="G749" i="1"/>
  <c r="F749" i="1"/>
  <c r="E749" i="1"/>
  <c r="D749" i="10" s="1"/>
  <c r="A749" i="1"/>
  <c r="A749" i="2" s="1"/>
  <c r="G748" i="2"/>
  <c r="F748" i="2"/>
  <c r="E748" i="2"/>
  <c r="C748" i="2"/>
  <c r="B748" i="2"/>
  <c r="G748" i="5"/>
  <c r="K748" i="5" s="1"/>
  <c r="N748" i="5" s="1"/>
  <c r="E748" i="5"/>
  <c r="C748" i="5"/>
  <c r="B748" i="5"/>
  <c r="N748" i="10"/>
  <c r="Z748" i="10" s="1"/>
  <c r="M748" i="10"/>
  <c r="H748" i="10"/>
  <c r="G748" i="10"/>
  <c r="J748" i="10" s="1"/>
  <c r="C748" i="10"/>
  <c r="B748" i="10"/>
  <c r="H748" i="6"/>
  <c r="I748" i="6" s="1"/>
  <c r="J748" i="6" s="1"/>
  <c r="F748" i="6"/>
  <c r="E748" i="6"/>
  <c r="D748" i="6"/>
  <c r="C748" i="6"/>
  <c r="B748" i="6"/>
  <c r="A748" i="6"/>
  <c r="M748" i="1"/>
  <c r="G748" i="1"/>
  <c r="F748" i="1"/>
  <c r="E748" i="1"/>
  <c r="D748" i="10" s="1"/>
  <c r="A748" i="1"/>
  <c r="G747" i="2"/>
  <c r="F747" i="2"/>
  <c r="E747" i="2"/>
  <c r="C747" i="2"/>
  <c r="B747" i="2"/>
  <c r="G747" i="5"/>
  <c r="K747" i="5" s="1"/>
  <c r="N747" i="5" s="1"/>
  <c r="E747" i="5"/>
  <c r="C747" i="5"/>
  <c r="B747" i="5"/>
  <c r="N747" i="10"/>
  <c r="Z747" i="10" s="1"/>
  <c r="M747" i="10"/>
  <c r="H747" i="10"/>
  <c r="G747" i="10"/>
  <c r="J747" i="10" s="1"/>
  <c r="C747" i="10"/>
  <c r="B747" i="10"/>
  <c r="H747" i="6"/>
  <c r="I747" i="6" s="1"/>
  <c r="J747" i="6" s="1"/>
  <c r="F747" i="6"/>
  <c r="E747" i="6"/>
  <c r="D747" i="6"/>
  <c r="C747" i="6"/>
  <c r="B747" i="6"/>
  <c r="A747" i="6"/>
  <c r="M747" i="1"/>
  <c r="G747" i="1"/>
  <c r="F747" i="1"/>
  <c r="D747" i="5" s="1"/>
  <c r="E747" i="1"/>
  <c r="D747" i="10" s="1"/>
  <c r="A747" i="1"/>
  <c r="G746" i="2"/>
  <c r="F746" i="2"/>
  <c r="E746" i="2"/>
  <c r="C746" i="2"/>
  <c r="B746" i="2"/>
  <c r="G746" i="5"/>
  <c r="K746" i="5" s="1"/>
  <c r="N746" i="5" s="1"/>
  <c r="E746" i="5"/>
  <c r="C746" i="5"/>
  <c r="B746" i="5"/>
  <c r="N746" i="10"/>
  <c r="Z746" i="10" s="1"/>
  <c r="M746" i="10"/>
  <c r="H746" i="10"/>
  <c r="G746" i="10"/>
  <c r="J746" i="10" s="1"/>
  <c r="C746" i="10"/>
  <c r="B746" i="10"/>
  <c r="H746" i="6"/>
  <c r="I746" i="6" s="1"/>
  <c r="J746" i="6" s="1"/>
  <c r="F746" i="6"/>
  <c r="E746" i="6"/>
  <c r="D746" i="6"/>
  <c r="C746" i="6"/>
  <c r="B746" i="6"/>
  <c r="A746" i="6"/>
  <c r="M746" i="1"/>
  <c r="G746" i="1"/>
  <c r="F746" i="1"/>
  <c r="E746" i="1"/>
  <c r="A746" i="1"/>
  <c r="A746" i="10" s="1"/>
  <c r="F745" i="2"/>
  <c r="E745" i="2"/>
  <c r="C745" i="2"/>
  <c r="B745" i="2"/>
  <c r="A745" i="2"/>
  <c r="G745" i="5"/>
  <c r="K745" i="5" s="1"/>
  <c r="N745" i="5" s="1"/>
  <c r="E745" i="5"/>
  <c r="C745" i="5"/>
  <c r="B745" i="5"/>
  <c r="N745" i="10"/>
  <c r="M745" i="10"/>
  <c r="H745" i="10"/>
  <c r="R745" i="10" s="1"/>
  <c r="AC745" i="10" s="1"/>
  <c r="G745" i="10"/>
  <c r="J745" i="10" s="1"/>
  <c r="C745" i="10"/>
  <c r="B745" i="10"/>
  <c r="H745" i="6"/>
  <c r="I745" i="6" s="1"/>
  <c r="J745" i="6" s="1"/>
  <c r="F745" i="6"/>
  <c r="E745" i="6"/>
  <c r="D745" i="6"/>
  <c r="C745" i="6"/>
  <c r="B745" i="6"/>
  <c r="A745" i="6"/>
  <c r="O745" i="1"/>
  <c r="M745" i="1"/>
  <c r="G745" i="1"/>
  <c r="F745" i="1"/>
  <c r="D745" i="5" s="1"/>
  <c r="E745" i="1"/>
  <c r="D745" i="10" s="1"/>
  <c r="A745" i="1"/>
  <c r="F744" i="2"/>
  <c r="E744" i="2"/>
  <c r="C744" i="2"/>
  <c r="B744" i="2"/>
  <c r="G744" i="5"/>
  <c r="C744" i="5"/>
  <c r="B744" i="5"/>
  <c r="N744" i="10"/>
  <c r="Z744" i="10" s="1"/>
  <c r="M744" i="10"/>
  <c r="H744" i="10"/>
  <c r="G744" i="10"/>
  <c r="J744" i="10" s="1"/>
  <c r="C744" i="10"/>
  <c r="B744" i="10"/>
  <c r="H744" i="6"/>
  <c r="I744" i="6" s="1"/>
  <c r="J744" i="6" s="1"/>
  <c r="F744" i="6"/>
  <c r="E744" i="6"/>
  <c r="D744" i="6"/>
  <c r="C744" i="6"/>
  <c r="B744" i="6"/>
  <c r="A744" i="6"/>
  <c r="M744" i="1"/>
  <c r="G744" i="1"/>
  <c r="E744" i="5" s="1"/>
  <c r="F744" i="1"/>
  <c r="E744" i="1"/>
  <c r="D744" i="10" s="1"/>
  <c r="A744" i="1"/>
  <c r="A744" i="2" s="1"/>
  <c r="F743" i="2"/>
  <c r="E743" i="2"/>
  <c r="C743" i="2"/>
  <c r="B743" i="2"/>
  <c r="G743" i="5"/>
  <c r="K743" i="5" s="1"/>
  <c r="N743" i="5" s="1"/>
  <c r="E743" i="5"/>
  <c r="C743" i="5"/>
  <c r="B743" i="5"/>
  <c r="N743" i="10"/>
  <c r="M743" i="10"/>
  <c r="H743" i="10"/>
  <c r="R743" i="10" s="1"/>
  <c r="AC743" i="10" s="1"/>
  <c r="G743" i="10"/>
  <c r="J743" i="10" s="1"/>
  <c r="C743" i="10"/>
  <c r="B743" i="10"/>
  <c r="H743" i="6"/>
  <c r="I743" i="6" s="1"/>
  <c r="J743" i="6" s="1"/>
  <c r="F743" i="6"/>
  <c r="E743" i="6"/>
  <c r="D743" i="6"/>
  <c r="C743" i="6"/>
  <c r="B743" i="6"/>
  <c r="A743" i="6"/>
  <c r="O743" i="1"/>
  <c r="M743" i="1"/>
  <c r="G743" i="1"/>
  <c r="F743" i="1"/>
  <c r="D743" i="5" s="1"/>
  <c r="E743" i="1"/>
  <c r="D743" i="10" s="1"/>
  <c r="A743" i="1"/>
  <c r="F742" i="2"/>
  <c r="E742" i="2"/>
  <c r="C742" i="2"/>
  <c r="B742" i="2"/>
  <c r="G742" i="5"/>
  <c r="K742" i="5" s="1"/>
  <c r="N742" i="5" s="1"/>
  <c r="E742" i="5"/>
  <c r="C742" i="5"/>
  <c r="B742" i="5"/>
  <c r="A742" i="5"/>
  <c r="N742" i="10"/>
  <c r="Z742" i="10" s="1"/>
  <c r="M742" i="10"/>
  <c r="H742" i="10"/>
  <c r="G742" i="10"/>
  <c r="J742" i="10" s="1"/>
  <c r="C742" i="10"/>
  <c r="B742" i="10"/>
  <c r="H742" i="6"/>
  <c r="I742" i="6" s="1"/>
  <c r="J742" i="6" s="1"/>
  <c r="F742" i="6"/>
  <c r="E742" i="6"/>
  <c r="D742" i="6"/>
  <c r="C742" i="6"/>
  <c r="B742" i="6"/>
  <c r="A742" i="6"/>
  <c r="M742" i="1"/>
  <c r="G742" i="1"/>
  <c r="F742" i="1"/>
  <c r="D742" i="5" s="1"/>
  <c r="E742" i="1"/>
  <c r="D742" i="10" s="1"/>
  <c r="A742" i="1"/>
  <c r="A742" i="10" s="1"/>
  <c r="F741" i="2"/>
  <c r="E741" i="2"/>
  <c r="C741" i="2"/>
  <c r="B741" i="2"/>
  <c r="G741" i="5"/>
  <c r="K741" i="5" s="1"/>
  <c r="N741" i="5" s="1"/>
  <c r="E741" i="5"/>
  <c r="C741" i="5"/>
  <c r="B741" i="5"/>
  <c r="N741" i="10"/>
  <c r="Z741" i="10" s="1"/>
  <c r="M741" i="10"/>
  <c r="H741" i="10"/>
  <c r="G741" i="10"/>
  <c r="J741" i="10" s="1"/>
  <c r="C741" i="10"/>
  <c r="B741" i="10"/>
  <c r="H741" i="6"/>
  <c r="I741" i="6" s="1"/>
  <c r="J741" i="6" s="1"/>
  <c r="F741" i="6"/>
  <c r="E741" i="6"/>
  <c r="D741" i="6"/>
  <c r="C741" i="6"/>
  <c r="B741" i="6"/>
  <c r="A741" i="6"/>
  <c r="M741" i="1"/>
  <c r="G741" i="1"/>
  <c r="F741" i="1"/>
  <c r="D741" i="5" s="1"/>
  <c r="E741" i="1"/>
  <c r="A741" i="1"/>
  <c r="A741" i="2" s="1"/>
  <c r="F740" i="2"/>
  <c r="H740" i="2" s="1"/>
  <c r="J740" i="2" s="1"/>
  <c r="E740" i="2"/>
  <c r="C740" i="2"/>
  <c r="B740" i="2"/>
  <c r="G740" i="5"/>
  <c r="C740" i="5"/>
  <c r="B740" i="5"/>
  <c r="N740" i="10"/>
  <c r="M740" i="10"/>
  <c r="H740" i="10"/>
  <c r="R740" i="10" s="1"/>
  <c r="AC740" i="10" s="1"/>
  <c r="G740" i="10"/>
  <c r="J740" i="10" s="1"/>
  <c r="C740" i="10"/>
  <c r="B740" i="10"/>
  <c r="H740" i="6"/>
  <c r="I740" i="6" s="1"/>
  <c r="J740" i="6" s="1"/>
  <c r="F740" i="6"/>
  <c r="E740" i="6"/>
  <c r="D740" i="6"/>
  <c r="C740" i="6"/>
  <c r="B740" i="6"/>
  <c r="A740" i="6"/>
  <c r="O740" i="1"/>
  <c r="M740" i="1"/>
  <c r="G740" i="1"/>
  <c r="E740" i="5" s="1"/>
  <c r="F740" i="1"/>
  <c r="E740" i="1"/>
  <c r="D740" i="10" s="1"/>
  <c r="A740" i="1"/>
  <c r="A740" i="2" s="1"/>
  <c r="F739" i="2"/>
  <c r="E739" i="2"/>
  <c r="C739" i="2"/>
  <c r="B739" i="2"/>
  <c r="G739" i="5"/>
  <c r="K739" i="5" s="1"/>
  <c r="N739" i="5" s="1"/>
  <c r="E739" i="5"/>
  <c r="C739" i="5"/>
  <c r="B739" i="5"/>
  <c r="N739" i="10"/>
  <c r="Z739" i="10" s="1"/>
  <c r="M739" i="10"/>
  <c r="H739" i="10"/>
  <c r="R739" i="10" s="1"/>
  <c r="AC739" i="10" s="1"/>
  <c r="G739" i="10"/>
  <c r="J739" i="10" s="1"/>
  <c r="C739" i="10"/>
  <c r="B739" i="10"/>
  <c r="H739" i="6"/>
  <c r="I739" i="6" s="1"/>
  <c r="J739" i="6" s="1"/>
  <c r="F739" i="6"/>
  <c r="E739" i="6"/>
  <c r="D739" i="6"/>
  <c r="C739" i="6"/>
  <c r="B739" i="6"/>
  <c r="A739" i="6"/>
  <c r="O739" i="1"/>
  <c r="M739" i="1"/>
  <c r="G739" i="1"/>
  <c r="F739" i="1"/>
  <c r="D739" i="5" s="1"/>
  <c r="E739" i="1"/>
  <c r="D739" i="10" s="1"/>
  <c r="A739" i="1"/>
  <c r="A739" i="2" s="1"/>
  <c r="F738" i="2"/>
  <c r="E738" i="2"/>
  <c r="C738" i="2"/>
  <c r="B738" i="2"/>
  <c r="G738" i="5"/>
  <c r="K738" i="5" s="1"/>
  <c r="N738" i="5" s="1"/>
  <c r="E738" i="5"/>
  <c r="C738" i="5"/>
  <c r="B738" i="5"/>
  <c r="N738" i="10"/>
  <c r="Z738" i="10" s="1"/>
  <c r="M738" i="10"/>
  <c r="H738" i="10"/>
  <c r="R738" i="10" s="1"/>
  <c r="AC738" i="10" s="1"/>
  <c r="G738" i="10"/>
  <c r="J738" i="10" s="1"/>
  <c r="C738" i="10"/>
  <c r="B738" i="10"/>
  <c r="H738" i="6"/>
  <c r="I738" i="6" s="1"/>
  <c r="J738" i="6" s="1"/>
  <c r="F738" i="6"/>
  <c r="E738" i="6"/>
  <c r="D738" i="6"/>
  <c r="C738" i="6"/>
  <c r="B738" i="6"/>
  <c r="A738" i="6"/>
  <c r="O738" i="1"/>
  <c r="M738" i="1"/>
  <c r="G738" i="1"/>
  <c r="F738" i="1"/>
  <c r="D738" i="5" s="1"/>
  <c r="E738" i="1"/>
  <c r="D738" i="10" s="1"/>
  <c r="A738" i="1"/>
  <c r="A738" i="5" s="1"/>
  <c r="F737" i="2"/>
  <c r="E737" i="2"/>
  <c r="C737" i="2"/>
  <c r="B737" i="2"/>
  <c r="G737" i="5"/>
  <c r="K737" i="5" s="1"/>
  <c r="N737" i="5" s="1"/>
  <c r="E737" i="5"/>
  <c r="C737" i="5"/>
  <c r="B737" i="5"/>
  <c r="N737" i="10"/>
  <c r="Z737" i="10" s="1"/>
  <c r="M737" i="10"/>
  <c r="H737" i="10"/>
  <c r="R737" i="10" s="1"/>
  <c r="G737" i="10"/>
  <c r="J737" i="10" s="1"/>
  <c r="C737" i="10"/>
  <c r="B737" i="10"/>
  <c r="H737" i="6"/>
  <c r="I737" i="6" s="1"/>
  <c r="J737" i="6" s="1"/>
  <c r="F737" i="6"/>
  <c r="E737" i="6"/>
  <c r="D737" i="6"/>
  <c r="C737" i="6"/>
  <c r="B737" i="6"/>
  <c r="A737" i="6"/>
  <c r="O737" i="1"/>
  <c r="M737" i="1"/>
  <c r="G737" i="1"/>
  <c r="F737" i="1"/>
  <c r="E737" i="1"/>
  <c r="D737" i="10" s="1"/>
  <c r="A737" i="1"/>
  <c r="A737" i="2" s="1"/>
  <c r="F736" i="2"/>
  <c r="E736" i="2"/>
  <c r="C736" i="2"/>
  <c r="B736" i="2"/>
  <c r="G736" i="5"/>
  <c r="K736" i="5" s="1"/>
  <c r="N736" i="5" s="1"/>
  <c r="E736" i="5"/>
  <c r="C736" i="5"/>
  <c r="B736" i="5"/>
  <c r="N736" i="10"/>
  <c r="Z736" i="10" s="1"/>
  <c r="M736" i="10"/>
  <c r="H736" i="10"/>
  <c r="G736" i="10"/>
  <c r="J736" i="10" s="1"/>
  <c r="C736" i="10"/>
  <c r="B736" i="10"/>
  <c r="H736" i="6"/>
  <c r="I736" i="6" s="1"/>
  <c r="J736" i="6" s="1"/>
  <c r="F736" i="6"/>
  <c r="E736" i="6"/>
  <c r="D736" i="6"/>
  <c r="C736" i="6"/>
  <c r="B736" i="6"/>
  <c r="A736" i="6"/>
  <c r="M736" i="1"/>
  <c r="G736" i="1"/>
  <c r="F736" i="1"/>
  <c r="E736" i="1"/>
  <c r="D736" i="10" s="1"/>
  <c r="A736" i="1"/>
  <c r="F735" i="2"/>
  <c r="H735" i="2" s="1"/>
  <c r="J735" i="2" s="1"/>
  <c r="E735" i="2"/>
  <c r="C735" i="2"/>
  <c r="B735" i="2"/>
  <c r="G735" i="5"/>
  <c r="C735" i="5"/>
  <c r="B735" i="5"/>
  <c r="N735" i="10"/>
  <c r="Z735" i="10" s="1"/>
  <c r="M735" i="10"/>
  <c r="H735" i="10"/>
  <c r="R735" i="10" s="1"/>
  <c r="G735" i="10"/>
  <c r="J735" i="10" s="1"/>
  <c r="C735" i="10"/>
  <c r="B735" i="10"/>
  <c r="H735" i="6"/>
  <c r="I735" i="6" s="1"/>
  <c r="J735" i="6" s="1"/>
  <c r="F735" i="6"/>
  <c r="E735" i="6"/>
  <c r="D735" i="6"/>
  <c r="C735" i="6"/>
  <c r="B735" i="6"/>
  <c r="A735" i="6"/>
  <c r="O735" i="1"/>
  <c r="M735" i="1"/>
  <c r="G735" i="1"/>
  <c r="E735" i="5" s="1"/>
  <c r="F735" i="1"/>
  <c r="E735" i="1"/>
  <c r="D735" i="10" s="1"/>
  <c r="A735" i="1"/>
  <c r="A735" i="5" s="1"/>
  <c r="F734" i="2"/>
  <c r="H734" i="2" s="1"/>
  <c r="J734" i="2" s="1"/>
  <c r="E734" i="2"/>
  <c r="C734" i="2"/>
  <c r="B734" i="2"/>
  <c r="G734" i="5"/>
  <c r="C734" i="5"/>
  <c r="B734" i="5"/>
  <c r="N734" i="10"/>
  <c r="M734" i="10"/>
  <c r="H734" i="10"/>
  <c r="G734" i="10"/>
  <c r="J734" i="10" s="1"/>
  <c r="C734" i="10"/>
  <c r="B734" i="10"/>
  <c r="H734" i="6"/>
  <c r="I734" i="6" s="1"/>
  <c r="J734" i="6" s="1"/>
  <c r="F734" i="6"/>
  <c r="E734" i="6"/>
  <c r="D734" i="6"/>
  <c r="C734" i="6"/>
  <c r="B734" i="6"/>
  <c r="A734" i="6"/>
  <c r="M734" i="1"/>
  <c r="G734" i="1"/>
  <c r="E734" i="5" s="1"/>
  <c r="F734" i="1"/>
  <c r="D734" i="5" s="1"/>
  <c r="E734" i="1"/>
  <c r="A734" i="1"/>
  <c r="A734" i="10" s="1"/>
  <c r="G733" i="2"/>
  <c r="F733" i="2"/>
  <c r="H733" i="2" s="1"/>
  <c r="J733" i="2" s="1"/>
  <c r="E733" i="2"/>
  <c r="D733" i="2"/>
  <c r="C733" i="2"/>
  <c r="B733" i="2"/>
  <c r="G733" i="5"/>
  <c r="C733" i="5"/>
  <c r="B733" i="5"/>
  <c r="N733" i="10"/>
  <c r="Z733" i="10" s="1"/>
  <c r="M733" i="10"/>
  <c r="H733" i="10"/>
  <c r="R733" i="10" s="1"/>
  <c r="AC733" i="10" s="1"/>
  <c r="G733" i="10"/>
  <c r="J733" i="10" s="1"/>
  <c r="C733" i="10"/>
  <c r="B733" i="10"/>
  <c r="H733" i="6"/>
  <c r="I733" i="6" s="1"/>
  <c r="J733" i="6" s="1"/>
  <c r="F733" i="6"/>
  <c r="E733" i="6"/>
  <c r="D733" i="6"/>
  <c r="C733" i="6"/>
  <c r="B733" i="6"/>
  <c r="A733" i="6"/>
  <c r="O733" i="1"/>
  <c r="M733" i="1"/>
  <c r="G733" i="1"/>
  <c r="E733" i="5" s="1"/>
  <c r="F733" i="1"/>
  <c r="E733" i="10" s="1"/>
  <c r="E733" i="1"/>
  <c r="D733" i="10" s="1"/>
  <c r="A733" i="1"/>
  <c r="A733" i="2" s="1"/>
  <c r="F732" i="2"/>
  <c r="H732" i="2" s="1"/>
  <c r="J732" i="2" s="1"/>
  <c r="E732" i="2"/>
  <c r="C732" i="2"/>
  <c r="B732" i="2"/>
  <c r="G732" i="5"/>
  <c r="C732" i="5"/>
  <c r="B732" i="5"/>
  <c r="N732" i="10"/>
  <c r="M732" i="10"/>
  <c r="H732" i="10"/>
  <c r="G732" i="10"/>
  <c r="J732" i="10" s="1"/>
  <c r="C732" i="10"/>
  <c r="B732" i="10"/>
  <c r="H732" i="6"/>
  <c r="I732" i="6" s="1"/>
  <c r="J732" i="6" s="1"/>
  <c r="F732" i="6"/>
  <c r="E732" i="6"/>
  <c r="D732" i="6"/>
  <c r="C732" i="6"/>
  <c r="B732" i="6"/>
  <c r="A732" i="6"/>
  <c r="M732" i="1"/>
  <c r="G732" i="1"/>
  <c r="F732" i="1"/>
  <c r="D732" i="5" s="1"/>
  <c r="E732" i="1"/>
  <c r="D732" i="10" s="1"/>
  <c r="A732" i="1"/>
  <c r="A732" i="2" s="1"/>
  <c r="F731" i="2"/>
  <c r="E731" i="2"/>
  <c r="C731" i="2"/>
  <c r="B731" i="2"/>
  <c r="G731" i="5"/>
  <c r="K731" i="5" s="1"/>
  <c r="N731" i="5" s="1"/>
  <c r="E731" i="5"/>
  <c r="C731" i="5"/>
  <c r="B731" i="5"/>
  <c r="N731" i="10"/>
  <c r="Z731" i="10" s="1"/>
  <c r="M731" i="10"/>
  <c r="H731" i="10"/>
  <c r="R731" i="10" s="1"/>
  <c r="AC731" i="10" s="1"/>
  <c r="G731" i="10"/>
  <c r="J731" i="10" s="1"/>
  <c r="C731" i="10"/>
  <c r="B731" i="10"/>
  <c r="H731" i="6"/>
  <c r="I731" i="6" s="1"/>
  <c r="J731" i="6" s="1"/>
  <c r="F731" i="6"/>
  <c r="E731" i="6"/>
  <c r="D731" i="6"/>
  <c r="C731" i="6"/>
  <c r="B731" i="6"/>
  <c r="A731" i="6"/>
  <c r="O731" i="1"/>
  <c r="M731" i="1"/>
  <c r="G731" i="1"/>
  <c r="F731" i="1"/>
  <c r="E731" i="1"/>
  <c r="D731" i="10" s="1"/>
  <c r="A731" i="1"/>
  <c r="A731" i="5" s="1"/>
  <c r="F730" i="2"/>
  <c r="H730" i="2" s="1"/>
  <c r="J730" i="2" s="1"/>
  <c r="E730" i="2"/>
  <c r="C730" i="2"/>
  <c r="B730" i="2"/>
  <c r="G730" i="5"/>
  <c r="C730" i="5"/>
  <c r="B730" i="5"/>
  <c r="N730" i="10"/>
  <c r="Z730" i="10" s="1"/>
  <c r="M730" i="10"/>
  <c r="H730" i="10"/>
  <c r="R730" i="10" s="1"/>
  <c r="AC730" i="10" s="1"/>
  <c r="G730" i="10"/>
  <c r="J730" i="10" s="1"/>
  <c r="C730" i="10"/>
  <c r="B730" i="10"/>
  <c r="H730" i="6"/>
  <c r="I730" i="6" s="1"/>
  <c r="J730" i="6" s="1"/>
  <c r="F730" i="6"/>
  <c r="E730" i="6"/>
  <c r="D730" i="6"/>
  <c r="C730" i="6"/>
  <c r="B730" i="6"/>
  <c r="A730" i="6"/>
  <c r="O730" i="1"/>
  <c r="M730" i="1"/>
  <c r="G730" i="1"/>
  <c r="F730" i="1"/>
  <c r="E730" i="10" s="1"/>
  <c r="E730" i="1"/>
  <c r="D730" i="10" s="1"/>
  <c r="A730" i="1"/>
  <c r="G729" i="2"/>
  <c r="F729" i="2"/>
  <c r="E729" i="2"/>
  <c r="D729" i="2"/>
  <c r="C729" i="2"/>
  <c r="B729" i="2"/>
  <c r="G729" i="5"/>
  <c r="K729" i="5" s="1"/>
  <c r="N729" i="5" s="1"/>
  <c r="E729" i="5"/>
  <c r="C729" i="5"/>
  <c r="B729" i="5"/>
  <c r="N729" i="10"/>
  <c r="Z729" i="10" s="1"/>
  <c r="M729" i="10"/>
  <c r="H729" i="10"/>
  <c r="R729" i="10" s="1"/>
  <c r="AC729" i="10" s="1"/>
  <c r="G729" i="10"/>
  <c r="J729" i="10" s="1"/>
  <c r="C729" i="10"/>
  <c r="B729" i="10"/>
  <c r="H729" i="6"/>
  <c r="I729" i="6" s="1"/>
  <c r="J729" i="6" s="1"/>
  <c r="F729" i="6"/>
  <c r="E729" i="6"/>
  <c r="D729" i="6"/>
  <c r="C729" i="6"/>
  <c r="B729" i="6"/>
  <c r="A729" i="6"/>
  <c r="O729" i="1"/>
  <c r="M729" i="1"/>
  <c r="G729" i="1"/>
  <c r="F729" i="1"/>
  <c r="E729" i="1"/>
  <c r="D729" i="10" s="1"/>
  <c r="A729" i="1"/>
  <c r="A729" i="10" s="1"/>
  <c r="F728" i="2"/>
  <c r="H728" i="2" s="1"/>
  <c r="J728" i="2" s="1"/>
  <c r="E728" i="2"/>
  <c r="C728" i="2"/>
  <c r="B728" i="2"/>
  <c r="G728" i="5"/>
  <c r="K728" i="5" s="1"/>
  <c r="N728" i="5" s="1"/>
  <c r="E728" i="5"/>
  <c r="C728" i="5"/>
  <c r="B728" i="5"/>
  <c r="N728" i="10"/>
  <c r="M728" i="10"/>
  <c r="H728" i="10"/>
  <c r="R728" i="10" s="1"/>
  <c r="AC728" i="10" s="1"/>
  <c r="G728" i="10"/>
  <c r="J728" i="10" s="1"/>
  <c r="C728" i="10"/>
  <c r="B728" i="10"/>
  <c r="H728" i="6"/>
  <c r="I728" i="6" s="1"/>
  <c r="J728" i="6" s="1"/>
  <c r="F728" i="6"/>
  <c r="E728" i="6"/>
  <c r="D728" i="6"/>
  <c r="C728" i="6"/>
  <c r="B728" i="6"/>
  <c r="A728" i="6"/>
  <c r="O728" i="1"/>
  <c r="M728" i="1"/>
  <c r="G728" i="1"/>
  <c r="F728" i="1"/>
  <c r="E728" i="1"/>
  <c r="D728" i="10" s="1"/>
  <c r="A728" i="1"/>
  <c r="A728" i="5" s="1"/>
  <c r="F727" i="2"/>
  <c r="E727" i="2"/>
  <c r="C727" i="2"/>
  <c r="B727" i="2"/>
  <c r="G727" i="5"/>
  <c r="C727" i="5"/>
  <c r="B727" i="5"/>
  <c r="N727" i="10"/>
  <c r="Z727" i="10" s="1"/>
  <c r="M727" i="10"/>
  <c r="H727" i="10"/>
  <c r="R727" i="10" s="1"/>
  <c r="G727" i="10"/>
  <c r="J727" i="10" s="1"/>
  <c r="C727" i="10"/>
  <c r="B727" i="10"/>
  <c r="H727" i="6"/>
  <c r="I727" i="6" s="1"/>
  <c r="J727" i="6" s="1"/>
  <c r="F727" i="6"/>
  <c r="E727" i="6"/>
  <c r="D727" i="6"/>
  <c r="C727" i="6"/>
  <c r="B727" i="6"/>
  <c r="A727" i="6"/>
  <c r="O727" i="1"/>
  <c r="M727" i="1"/>
  <c r="G727" i="1"/>
  <c r="E727" i="5" s="1"/>
  <c r="F727" i="1"/>
  <c r="E727" i="1"/>
  <c r="D727" i="10" s="1"/>
  <c r="A727" i="1"/>
  <c r="F726" i="2"/>
  <c r="H726" i="2" s="1"/>
  <c r="J726" i="2" s="1"/>
  <c r="E726" i="2"/>
  <c r="C726" i="2"/>
  <c r="B726" i="2"/>
  <c r="G726" i="5"/>
  <c r="C726" i="5"/>
  <c r="B726" i="5"/>
  <c r="N726" i="10"/>
  <c r="Z726" i="10" s="1"/>
  <c r="M726" i="10"/>
  <c r="H726" i="10"/>
  <c r="R726" i="10" s="1"/>
  <c r="AC726" i="10" s="1"/>
  <c r="G726" i="10"/>
  <c r="J726" i="10" s="1"/>
  <c r="C726" i="10"/>
  <c r="B726" i="10"/>
  <c r="H726" i="6"/>
  <c r="I726" i="6" s="1"/>
  <c r="J726" i="6" s="1"/>
  <c r="F726" i="6"/>
  <c r="E726" i="6"/>
  <c r="D726" i="6"/>
  <c r="C726" i="6"/>
  <c r="B726" i="6"/>
  <c r="A726" i="6"/>
  <c r="O726" i="1"/>
  <c r="M726" i="1"/>
  <c r="G726" i="1"/>
  <c r="E726" i="5" s="1"/>
  <c r="F726" i="1"/>
  <c r="E726" i="1"/>
  <c r="D726" i="10" s="1"/>
  <c r="A726" i="1"/>
  <c r="A726" i="2" s="1"/>
  <c r="F725" i="2"/>
  <c r="H725" i="2" s="1"/>
  <c r="J725" i="2" s="1"/>
  <c r="E725" i="2"/>
  <c r="C725" i="2"/>
  <c r="B725" i="2"/>
  <c r="G725" i="5"/>
  <c r="C725" i="5"/>
  <c r="B725" i="5"/>
  <c r="N725" i="10"/>
  <c r="M725" i="10"/>
  <c r="H725" i="10"/>
  <c r="G725" i="10"/>
  <c r="J725" i="10" s="1"/>
  <c r="C725" i="10"/>
  <c r="B725" i="10"/>
  <c r="H725" i="6"/>
  <c r="I725" i="6" s="1"/>
  <c r="J725" i="6" s="1"/>
  <c r="F725" i="6"/>
  <c r="E725" i="6"/>
  <c r="D725" i="6"/>
  <c r="C725" i="6"/>
  <c r="B725" i="6"/>
  <c r="A725" i="6"/>
  <c r="O725" i="1"/>
  <c r="M725" i="1"/>
  <c r="G725" i="1"/>
  <c r="E725" i="5" s="1"/>
  <c r="F725" i="1"/>
  <c r="E725" i="1"/>
  <c r="D725" i="10" s="1"/>
  <c r="A725" i="1"/>
  <c r="A725" i="5" s="1"/>
  <c r="F724" i="2"/>
  <c r="E724" i="2"/>
  <c r="C724" i="2"/>
  <c r="B724" i="2"/>
  <c r="G724" i="5"/>
  <c r="C724" i="5"/>
  <c r="B724" i="5"/>
  <c r="N724" i="10"/>
  <c r="Z724" i="10" s="1"/>
  <c r="M724" i="10"/>
  <c r="H724" i="10"/>
  <c r="R724" i="10" s="1"/>
  <c r="AC724" i="10" s="1"/>
  <c r="G724" i="10"/>
  <c r="J724" i="10" s="1"/>
  <c r="C724" i="10"/>
  <c r="B724" i="10"/>
  <c r="H724" i="6"/>
  <c r="I724" i="6" s="1"/>
  <c r="J724" i="6" s="1"/>
  <c r="F724" i="6"/>
  <c r="E724" i="6"/>
  <c r="D724" i="6"/>
  <c r="C724" i="6"/>
  <c r="B724" i="6"/>
  <c r="A724" i="6"/>
  <c r="O724" i="1"/>
  <c r="M724" i="1"/>
  <c r="G724" i="1"/>
  <c r="E724" i="5" s="1"/>
  <c r="F724" i="1"/>
  <c r="D724" i="5" s="1"/>
  <c r="E724" i="1"/>
  <c r="D724" i="10" s="1"/>
  <c r="A724" i="1"/>
  <c r="A724" i="10" s="1"/>
  <c r="F723" i="2"/>
  <c r="H723" i="2" s="1"/>
  <c r="J723" i="2" s="1"/>
  <c r="E723" i="2"/>
  <c r="C723" i="2"/>
  <c r="B723" i="2"/>
  <c r="G723" i="5"/>
  <c r="K723" i="5" s="1"/>
  <c r="N723" i="5" s="1"/>
  <c r="E723" i="5"/>
  <c r="C723" i="5"/>
  <c r="B723" i="5"/>
  <c r="N723" i="10"/>
  <c r="Z723" i="10" s="1"/>
  <c r="M723" i="10"/>
  <c r="H723" i="10"/>
  <c r="R723" i="10" s="1"/>
  <c r="G723" i="10"/>
  <c r="J723" i="10" s="1"/>
  <c r="C723" i="10"/>
  <c r="B723" i="10"/>
  <c r="H723" i="6"/>
  <c r="I723" i="6" s="1"/>
  <c r="J723" i="6" s="1"/>
  <c r="F723" i="6"/>
  <c r="E723" i="6"/>
  <c r="D723" i="6"/>
  <c r="C723" i="6"/>
  <c r="B723" i="6"/>
  <c r="A723" i="6"/>
  <c r="O723" i="1"/>
  <c r="M723" i="1"/>
  <c r="G723" i="1"/>
  <c r="F723" i="1"/>
  <c r="E723" i="1"/>
  <c r="D723" i="10" s="1"/>
  <c r="A723" i="1"/>
  <c r="A723" i="2" s="1"/>
  <c r="F722" i="2"/>
  <c r="E722" i="2"/>
  <c r="C722" i="2"/>
  <c r="B722" i="2"/>
  <c r="G722" i="5"/>
  <c r="C722" i="5"/>
  <c r="B722" i="5"/>
  <c r="N722" i="10"/>
  <c r="Z722" i="10" s="1"/>
  <c r="M722" i="10"/>
  <c r="H722" i="10"/>
  <c r="G722" i="10"/>
  <c r="J722" i="10" s="1"/>
  <c r="C722" i="10"/>
  <c r="B722" i="10"/>
  <c r="H722" i="6"/>
  <c r="I722" i="6" s="1"/>
  <c r="J722" i="6" s="1"/>
  <c r="F722" i="6"/>
  <c r="E722" i="6"/>
  <c r="D722" i="6"/>
  <c r="C722" i="6"/>
  <c r="B722" i="6"/>
  <c r="A722" i="6"/>
  <c r="M722" i="1"/>
  <c r="G722" i="1"/>
  <c r="E722" i="5" s="1"/>
  <c r="F722" i="1"/>
  <c r="E722" i="10" s="1"/>
  <c r="E722" i="1"/>
  <c r="A722" i="1"/>
  <c r="G721" i="2"/>
  <c r="F721" i="2"/>
  <c r="H721" i="2" s="1"/>
  <c r="J721" i="2" s="1"/>
  <c r="E721" i="2"/>
  <c r="D721" i="2"/>
  <c r="C721" i="2"/>
  <c r="B721" i="2"/>
  <c r="G721" i="5"/>
  <c r="K721" i="5" s="1"/>
  <c r="N721" i="5" s="1"/>
  <c r="E721" i="5"/>
  <c r="C721" i="5"/>
  <c r="B721" i="5"/>
  <c r="N721" i="10"/>
  <c r="Z721" i="10" s="1"/>
  <c r="M721" i="10"/>
  <c r="H721" i="10"/>
  <c r="R721" i="10" s="1"/>
  <c r="AC721" i="10" s="1"/>
  <c r="G721" i="10"/>
  <c r="J721" i="10" s="1"/>
  <c r="C721" i="10"/>
  <c r="B721" i="10"/>
  <c r="H721" i="6"/>
  <c r="I721" i="6" s="1"/>
  <c r="J721" i="6" s="1"/>
  <c r="F721" i="6"/>
  <c r="E721" i="6"/>
  <c r="D721" i="6"/>
  <c r="C721" i="6"/>
  <c r="B721" i="6"/>
  <c r="A721" i="6"/>
  <c r="O721" i="1"/>
  <c r="M721" i="1"/>
  <c r="G721" i="1"/>
  <c r="F721" i="1"/>
  <c r="D721" i="5" s="1"/>
  <c r="I721" i="5" s="1"/>
  <c r="E721" i="1"/>
  <c r="D721" i="10" s="1"/>
  <c r="A721" i="1"/>
  <c r="F720" i="2"/>
  <c r="H720" i="2" s="1"/>
  <c r="J720" i="2" s="1"/>
  <c r="E720" i="2"/>
  <c r="C720" i="2"/>
  <c r="B720" i="2"/>
  <c r="G720" i="5"/>
  <c r="C720" i="5"/>
  <c r="B720" i="5"/>
  <c r="N720" i="10"/>
  <c r="M720" i="10"/>
  <c r="H720" i="10"/>
  <c r="R720" i="10" s="1"/>
  <c r="AC720" i="10" s="1"/>
  <c r="G720" i="10"/>
  <c r="J720" i="10" s="1"/>
  <c r="C720" i="10"/>
  <c r="B720" i="10"/>
  <c r="H720" i="6"/>
  <c r="I720" i="6" s="1"/>
  <c r="J720" i="6" s="1"/>
  <c r="F720" i="6"/>
  <c r="E720" i="6"/>
  <c r="D720" i="6"/>
  <c r="C720" i="6"/>
  <c r="B720" i="6"/>
  <c r="A720" i="6"/>
  <c r="O720" i="1"/>
  <c r="M720" i="1"/>
  <c r="G720" i="1"/>
  <c r="E720" i="5" s="1"/>
  <c r="F720" i="1"/>
  <c r="E720" i="1"/>
  <c r="D720" i="10" s="1"/>
  <c r="A720" i="1"/>
  <c r="A720" i="5" s="1"/>
  <c r="F719" i="2"/>
  <c r="H719" i="2" s="1"/>
  <c r="J719" i="2" s="1"/>
  <c r="E719" i="2"/>
  <c r="C719" i="2"/>
  <c r="B719" i="2"/>
  <c r="G719" i="5"/>
  <c r="C719" i="5"/>
  <c r="B719" i="5"/>
  <c r="N719" i="10"/>
  <c r="Z719" i="10" s="1"/>
  <c r="M719" i="10"/>
  <c r="H719" i="10"/>
  <c r="G719" i="10"/>
  <c r="J719" i="10" s="1"/>
  <c r="C719" i="10"/>
  <c r="B719" i="10"/>
  <c r="H719" i="6"/>
  <c r="I719" i="6" s="1"/>
  <c r="J719" i="6" s="1"/>
  <c r="F719" i="6"/>
  <c r="E719" i="6"/>
  <c r="D719" i="6"/>
  <c r="C719" i="6"/>
  <c r="B719" i="6"/>
  <c r="A719" i="6"/>
  <c r="M719" i="1"/>
  <c r="G719" i="1"/>
  <c r="E719" i="5" s="1"/>
  <c r="F719" i="1"/>
  <c r="D719" i="5" s="1"/>
  <c r="E719" i="1"/>
  <c r="D719" i="10" s="1"/>
  <c r="A719" i="1"/>
  <c r="F718" i="2"/>
  <c r="E718" i="2"/>
  <c r="C718" i="2"/>
  <c r="B718" i="2"/>
  <c r="G718" i="5"/>
  <c r="K718" i="5" s="1"/>
  <c r="N718" i="5" s="1"/>
  <c r="E718" i="5"/>
  <c r="C718" i="5"/>
  <c r="B718" i="5"/>
  <c r="N718" i="10"/>
  <c r="Z718" i="10" s="1"/>
  <c r="M718" i="10"/>
  <c r="H718" i="10"/>
  <c r="R718" i="10" s="1"/>
  <c r="G718" i="10"/>
  <c r="J718" i="10" s="1"/>
  <c r="C718" i="10"/>
  <c r="B718" i="10"/>
  <c r="H718" i="6"/>
  <c r="I718" i="6" s="1"/>
  <c r="J718" i="6" s="1"/>
  <c r="F718" i="6"/>
  <c r="E718" i="6"/>
  <c r="D718" i="6"/>
  <c r="C718" i="6"/>
  <c r="B718" i="6"/>
  <c r="A718" i="6"/>
  <c r="O718" i="1"/>
  <c r="M718" i="1"/>
  <c r="G718" i="1"/>
  <c r="F718" i="1"/>
  <c r="D718" i="5" s="1"/>
  <c r="E718" i="1"/>
  <c r="D718" i="10" s="1"/>
  <c r="A718" i="1"/>
  <c r="A718" i="2" s="1"/>
  <c r="F717" i="2"/>
  <c r="E717" i="2"/>
  <c r="C717" i="2"/>
  <c r="B717" i="2"/>
  <c r="G717" i="5"/>
  <c r="C717" i="5"/>
  <c r="B717" i="5"/>
  <c r="N717" i="10"/>
  <c r="Z717" i="10" s="1"/>
  <c r="M717" i="10"/>
  <c r="H717" i="10"/>
  <c r="G717" i="10"/>
  <c r="J717" i="10" s="1"/>
  <c r="C717" i="10"/>
  <c r="B717" i="10"/>
  <c r="H717" i="6"/>
  <c r="I717" i="6" s="1"/>
  <c r="J717" i="6" s="1"/>
  <c r="F717" i="6"/>
  <c r="E717" i="6"/>
  <c r="D717" i="6"/>
  <c r="C717" i="6"/>
  <c r="B717" i="6"/>
  <c r="A717" i="6"/>
  <c r="M717" i="1"/>
  <c r="G717" i="1"/>
  <c r="F717" i="1"/>
  <c r="E717" i="10" s="1"/>
  <c r="E717" i="1"/>
  <c r="A717" i="1"/>
  <c r="A717" i="10" s="1"/>
  <c r="F716" i="2"/>
  <c r="H716" i="2" s="1"/>
  <c r="J716" i="2" s="1"/>
  <c r="E716" i="2"/>
  <c r="C716" i="2"/>
  <c r="B716" i="2"/>
  <c r="G716" i="5"/>
  <c r="C716" i="5"/>
  <c r="B716" i="5"/>
  <c r="N716" i="10"/>
  <c r="Z716" i="10" s="1"/>
  <c r="M716" i="10"/>
  <c r="H716" i="10"/>
  <c r="R716" i="10" s="1"/>
  <c r="AC716" i="10" s="1"/>
  <c r="G716" i="10"/>
  <c r="J716" i="10" s="1"/>
  <c r="C716" i="10"/>
  <c r="B716" i="10"/>
  <c r="H716" i="6"/>
  <c r="I716" i="6" s="1"/>
  <c r="J716" i="6" s="1"/>
  <c r="F716" i="6"/>
  <c r="E716" i="6"/>
  <c r="D716" i="6"/>
  <c r="C716" i="6"/>
  <c r="B716" i="6"/>
  <c r="A716" i="6"/>
  <c r="O716" i="1"/>
  <c r="M716" i="1"/>
  <c r="G716" i="1"/>
  <c r="E716" i="5" s="1"/>
  <c r="F716" i="1"/>
  <c r="E716" i="1"/>
  <c r="D716" i="10" s="1"/>
  <c r="A716" i="1"/>
  <c r="F715" i="2"/>
  <c r="H715" i="2" s="1"/>
  <c r="J715" i="2" s="1"/>
  <c r="E715" i="2"/>
  <c r="C715" i="2"/>
  <c r="B715" i="2"/>
  <c r="G715" i="5"/>
  <c r="C715" i="5"/>
  <c r="B715" i="5"/>
  <c r="N715" i="10"/>
  <c r="Z715" i="10" s="1"/>
  <c r="M715" i="10"/>
  <c r="H715" i="10"/>
  <c r="R715" i="10" s="1"/>
  <c r="AC715" i="10" s="1"/>
  <c r="G715" i="10"/>
  <c r="J715" i="10" s="1"/>
  <c r="C715" i="10"/>
  <c r="B715" i="10"/>
  <c r="H715" i="6"/>
  <c r="I715" i="6" s="1"/>
  <c r="J715" i="6" s="1"/>
  <c r="F715" i="6"/>
  <c r="E715" i="6"/>
  <c r="D715" i="6"/>
  <c r="C715" i="6"/>
  <c r="B715" i="6"/>
  <c r="A715" i="6"/>
  <c r="O715" i="1"/>
  <c r="M715" i="1"/>
  <c r="G715" i="1"/>
  <c r="F715" i="1"/>
  <c r="E715" i="1"/>
  <c r="D715" i="10" s="1"/>
  <c r="A715" i="1"/>
  <c r="F714" i="2"/>
  <c r="E714" i="2"/>
  <c r="C714" i="2"/>
  <c r="B714" i="2"/>
  <c r="G714" i="5"/>
  <c r="K714" i="5" s="1"/>
  <c r="N714" i="5" s="1"/>
  <c r="E714" i="5"/>
  <c r="C714" i="5"/>
  <c r="B714" i="5"/>
  <c r="N714" i="10"/>
  <c r="Z714" i="10" s="1"/>
  <c r="M714" i="10"/>
  <c r="H714" i="10"/>
  <c r="R714" i="10" s="1"/>
  <c r="AC714" i="10" s="1"/>
  <c r="G714" i="10"/>
  <c r="J714" i="10" s="1"/>
  <c r="C714" i="10"/>
  <c r="B714" i="10"/>
  <c r="H714" i="6"/>
  <c r="I714" i="6" s="1"/>
  <c r="J714" i="6" s="1"/>
  <c r="F714" i="6"/>
  <c r="E714" i="6"/>
  <c r="D714" i="6"/>
  <c r="C714" i="6"/>
  <c r="B714" i="6"/>
  <c r="A714" i="6"/>
  <c r="O714" i="1"/>
  <c r="M714" i="1"/>
  <c r="G714" i="1"/>
  <c r="F714" i="1"/>
  <c r="P714" i="1" s="1"/>
  <c r="E714" i="1"/>
  <c r="D714" i="10" s="1"/>
  <c r="A714" i="1"/>
  <c r="A714" i="5" s="1"/>
  <c r="F713" i="2"/>
  <c r="H713" i="2" s="1"/>
  <c r="J713" i="2" s="1"/>
  <c r="E713" i="2"/>
  <c r="C713" i="2"/>
  <c r="B713" i="2"/>
  <c r="G713" i="5"/>
  <c r="K713" i="5" s="1"/>
  <c r="N713" i="5" s="1"/>
  <c r="E713" i="5"/>
  <c r="C713" i="5"/>
  <c r="B713" i="5"/>
  <c r="N713" i="10"/>
  <c r="Z713" i="10" s="1"/>
  <c r="M713" i="10"/>
  <c r="H713" i="10"/>
  <c r="R713" i="10" s="1"/>
  <c r="AC713" i="10" s="1"/>
  <c r="G713" i="10"/>
  <c r="J713" i="10" s="1"/>
  <c r="C713" i="10"/>
  <c r="B713" i="10"/>
  <c r="H713" i="6"/>
  <c r="I713" i="6" s="1"/>
  <c r="J713" i="6" s="1"/>
  <c r="F713" i="6"/>
  <c r="E713" i="6"/>
  <c r="D713" i="6"/>
  <c r="C713" i="6"/>
  <c r="B713" i="6"/>
  <c r="A713" i="6"/>
  <c r="O713" i="1"/>
  <c r="M713" i="1"/>
  <c r="G713" i="1"/>
  <c r="F713" i="1"/>
  <c r="D713" i="5" s="1"/>
  <c r="E713" i="1"/>
  <c r="D713" i="10" s="1"/>
  <c r="A713" i="1"/>
  <c r="A713" i="2" s="1"/>
  <c r="G712" i="2"/>
  <c r="F712" i="2"/>
  <c r="H712" i="2" s="1"/>
  <c r="J712" i="2" s="1"/>
  <c r="E712" i="2"/>
  <c r="D712" i="2"/>
  <c r="C712" i="2"/>
  <c r="B712" i="2"/>
  <c r="G712" i="5"/>
  <c r="K712" i="5" s="1"/>
  <c r="N712" i="5" s="1"/>
  <c r="E712" i="5"/>
  <c r="D712" i="5"/>
  <c r="I712" i="5" s="1"/>
  <c r="C712" i="5"/>
  <c r="B712" i="5"/>
  <c r="N712" i="10"/>
  <c r="Z712" i="10" s="1"/>
  <c r="M712" i="10"/>
  <c r="H712" i="10"/>
  <c r="G712" i="10"/>
  <c r="J712" i="10" s="1"/>
  <c r="C712" i="10"/>
  <c r="B712" i="10"/>
  <c r="H712" i="6"/>
  <c r="I712" i="6" s="1"/>
  <c r="J712" i="6" s="1"/>
  <c r="F712" i="6"/>
  <c r="E712" i="6"/>
  <c r="D712" i="6"/>
  <c r="C712" i="6"/>
  <c r="B712" i="6"/>
  <c r="A712" i="6"/>
  <c r="P712" i="1"/>
  <c r="M712" i="1"/>
  <c r="G712" i="1"/>
  <c r="F712" i="1"/>
  <c r="E712" i="10" s="1"/>
  <c r="E712" i="1"/>
  <c r="D712" i="10" s="1"/>
  <c r="A712" i="1"/>
  <c r="A712" i="5" s="1"/>
  <c r="G711" i="2"/>
  <c r="F711" i="2"/>
  <c r="H711" i="2" s="1"/>
  <c r="J711" i="2" s="1"/>
  <c r="E711" i="2"/>
  <c r="D711" i="2"/>
  <c r="C711" i="2"/>
  <c r="B711" i="2"/>
  <c r="G711" i="5"/>
  <c r="K711" i="5" s="1"/>
  <c r="N711" i="5" s="1"/>
  <c r="E711" i="5"/>
  <c r="D711" i="5"/>
  <c r="I711" i="5" s="1"/>
  <c r="C711" i="5"/>
  <c r="B711" i="5"/>
  <c r="N711" i="10"/>
  <c r="Z711" i="10" s="1"/>
  <c r="M711" i="10"/>
  <c r="H711" i="10"/>
  <c r="R711" i="10" s="1"/>
  <c r="AC711" i="10" s="1"/>
  <c r="G711" i="10"/>
  <c r="J711" i="10" s="1"/>
  <c r="C711" i="10"/>
  <c r="B711" i="10"/>
  <c r="H711" i="6"/>
  <c r="I711" i="6" s="1"/>
  <c r="J711" i="6" s="1"/>
  <c r="F711" i="6"/>
  <c r="E711" i="6"/>
  <c r="D711" i="6"/>
  <c r="C711" i="6"/>
  <c r="B711" i="6"/>
  <c r="A711" i="6"/>
  <c r="P711" i="1"/>
  <c r="O711" i="1"/>
  <c r="M711" i="1"/>
  <c r="G711" i="1"/>
  <c r="F711" i="1"/>
  <c r="E711" i="10" s="1"/>
  <c r="E711" i="1"/>
  <c r="D711" i="10" s="1"/>
  <c r="A711" i="1"/>
  <c r="A711" i="2" s="1"/>
  <c r="G710" i="2"/>
  <c r="F710" i="2"/>
  <c r="H710" i="2" s="1"/>
  <c r="J710" i="2" s="1"/>
  <c r="E710" i="2"/>
  <c r="D710" i="2"/>
  <c r="C710" i="2"/>
  <c r="B710" i="2"/>
  <c r="G710" i="5"/>
  <c r="K710" i="5" s="1"/>
  <c r="N710" i="5" s="1"/>
  <c r="E710" i="5"/>
  <c r="D710" i="5"/>
  <c r="C710" i="5"/>
  <c r="B710" i="5"/>
  <c r="N710" i="10"/>
  <c r="M710" i="10"/>
  <c r="H710" i="10"/>
  <c r="R710" i="10" s="1"/>
  <c r="AC710" i="10" s="1"/>
  <c r="G710" i="10"/>
  <c r="J710" i="10" s="1"/>
  <c r="C710" i="10"/>
  <c r="B710" i="10"/>
  <c r="H710" i="6"/>
  <c r="I710" i="6" s="1"/>
  <c r="J710" i="6" s="1"/>
  <c r="F710" i="6"/>
  <c r="E710" i="6"/>
  <c r="D710" i="6"/>
  <c r="C710" i="6"/>
  <c r="B710" i="6"/>
  <c r="A710" i="6"/>
  <c r="P710" i="1"/>
  <c r="O710" i="1"/>
  <c r="M710" i="1"/>
  <c r="G710" i="1"/>
  <c r="F710" i="1"/>
  <c r="E710" i="10" s="1"/>
  <c r="E710" i="1"/>
  <c r="D710" i="10" s="1"/>
  <c r="A710" i="1"/>
  <c r="F709" i="2"/>
  <c r="E709" i="2"/>
  <c r="C709" i="2"/>
  <c r="B709" i="2"/>
  <c r="G709" i="5"/>
  <c r="K709" i="5" s="1"/>
  <c r="N709" i="5" s="1"/>
  <c r="E709" i="5"/>
  <c r="D709" i="5"/>
  <c r="I709" i="5" s="1"/>
  <c r="C709" i="5"/>
  <c r="B709" i="5"/>
  <c r="N709" i="10"/>
  <c r="Z709" i="10" s="1"/>
  <c r="M709" i="10"/>
  <c r="H709" i="10"/>
  <c r="G709" i="10"/>
  <c r="J709" i="10" s="1"/>
  <c r="C709" i="10"/>
  <c r="B709" i="10"/>
  <c r="A709" i="10"/>
  <c r="H709" i="6"/>
  <c r="I709" i="6" s="1"/>
  <c r="J709" i="6" s="1"/>
  <c r="F709" i="6"/>
  <c r="E709" i="6"/>
  <c r="D709" i="6"/>
  <c r="C709" i="6"/>
  <c r="B709" i="6"/>
  <c r="A709" i="6"/>
  <c r="P709" i="1"/>
  <c r="M709" i="1"/>
  <c r="G709" i="1"/>
  <c r="F709" i="1"/>
  <c r="E709" i="1"/>
  <c r="D709" i="10" s="1"/>
  <c r="Q709" i="10" s="1"/>
  <c r="A709" i="1"/>
  <c r="A709" i="2" s="1"/>
  <c r="F708" i="2"/>
  <c r="H708" i="2" s="1"/>
  <c r="J708" i="2" s="1"/>
  <c r="E708" i="2"/>
  <c r="C708" i="2"/>
  <c r="B708" i="2"/>
  <c r="G708" i="5"/>
  <c r="K708" i="5" s="1"/>
  <c r="N708" i="5" s="1"/>
  <c r="E708" i="5"/>
  <c r="D708" i="5"/>
  <c r="C708" i="5"/>
  <c r="B708" i="5"/>
  <c r="N708" i="10"/>
  <c r="Z708" i="10" s="1"/>
  <c r="M708" i="10"/>
  <c r="H708" i="10"/>
  <c r="G708" i="10"/>
  <c r="J708" i="10" s="1"/>
  <c r="C708" i="10"/>
  <c r="B708" i="10"/>
  <c r="H708" i="6"/>
  <c r="I708" i="6" s="1"/>
  <c r="J708" i="6" s="1"/>
  <c r="F708" i="6"/>
  <c r="E708" i="6"/>
  <c r="D708" i="6"/>
  <c r="C708" i="6"/>
  <c r="B708" i="6"/>
  <c r="A708" i="6"/>
  <c r="P708" i="1"/>
  <c r="M708" i="1"/>
  <c r="G708" i="1"/>
  <c r="F708" i="1"/>
  <c r="E708" i="1"/>
  <c r="D708" i="10" s="1"/>
  <c r="A708" i="1"/>
  <c r="A708" i="5" s="1"/>
  <c r="F707" i="2"/>
  <c r="H707" i="2" s="1"/>
  <c r="J707" i="2" s="1"/>
  <c r="E707" i="2"/>
  <c r="C707" i="2"/>
  <c r="B707" i="2"/>
  <c r="G707" i="5"/>
  <c r="K707" i="5" s="1"/>
  <c r="N707" i="5" s="1"/>
  <c r="E707" i="5"/>
  <c r="D707" i="5"/>
  <c r="I707" i="5" s="1"/>
  <c r="C707" i="5"/>
  <c r="B707" i="5"/>
  <c r="A707" i="5"/>
  <c r="N707" i="10"/>
  <c r="M707" i="10"/>
  <c r="H707" i="10"/>
  <c r="G707" i="10"/>
  <c r="J707" i="10" s="1"/>
  <c r="C707" i="10"/>
  <c r="B707" i="10"/>
  <c r="H707" i="6"/>
  <c r="I707" i="6" s="1"/>
  <c r="J707" i="6" s="1"/>
  <c r="F707" i="6"/>
  <c r="E707" i="6"/>
  <c r="D707" i="6"/>
  <c r="C707" i="6"/>
  <c r="B707" i="6"/>
  <c r="A707" i="6"/>
  <c r="P707" i="1"/>
  <c r="M707" i="1"/>
  <c r="G707" i="1"/>
  <c r="F707" i="1"/>
  <c r="E707" i="10" s="1"/>
  <c r="E707" i="1"/>
  <c r="A707" i="1"/>
  <c r="A707" i="10" s="1"/>
  <c r="F706" i="2"/>
  <c r="H706" i="2" s="1"/>
  <c r="J706" i="2" s="1"/>
  <c r="E706" i="2"/>
  <c r="C706" i="2"/>
  <c r="B706" i="2"/>
  <c r="G706" i="5"/>
  <c r="K706" i="5" s="1"/>
  <c r="N706" i="5" s="1"/>
  <c r="E706" i="5"/>
  <c r="D706" i="5"/>
  <c r="I706" i="5" s="1"/>
  <c r="C706" i="5"/>
  <c r="B706" i="5"/>
  <c r="N706" i="10"/>
  <c r="Z706" i="10" s="1"/>
  <c r="M706" i="10"/>
  <c r="H706" i="10"/>
  <c r="G706" i="10"/>
  <c r="J706" i="10" s="1"/>
  <c r="C706" i="10"/>
  <c r="B706" i="10"/>
  <c r="H706" i="6"/>
  <c r="I706" i="6" s="1"/>
  <c r="J706" i="6" s="1"/>
  <c r="F706" i="6"/>
  <c r="E706" i="6"/>
  <c r="D706" i="6"/>
  <c r="C706" i="6"/>
  <c r="B706" i="6"/>
  <c r="A706" i="6"/>
  <c r="P706" i="1"/>
  <c r="M706" i="1"/>
  <c r="G706" i="1"/>
  <c r="F706" i="1"/>
  <c r="E706" i="10" s="1"/>
  <c r="E706" i="1"/>
  <c r="A706" i="1"/>
  <c r="G705" i="2"/>
  <c r="F705" i="2"/>
  <c r="H705" i="2" s="1"/>
  <c r="J705" i="2" s="1"/>
  <c r="E705" i="2"/>
  <c r="D705" i="2"/>
  <c r="C705" i="2"/>
  <c r="B705" i="2"/>
  <c r="G705" i="5"/>
  <c r="K705" i="5" s="1"/>
  <c r="N705" i="5" s="1"/>
  <c r="E705" i="5"/>
  <c r="D705" i="5"/>
  <c r="I705" i="5" s="1"/>
  <c r="C705" i="5"/>
  <c r="B705" i="5"/>
  <c r="N705" i="10"/>
  <c r="Z705" i="10" s="1"/>
  <c r="M705" i="10"/>
  <c r="H705" i="10"/>
  <c r="G705" i="10"/>
  <c r="J705" i="10" s="1"/>
  <c r="C705" i="10"/>
  <c r="B705" i="10"/>
  <c r="H705" i="6"/>
  <c r="I705" i="6" s="1"/>
  <c r="J705" i="6" s="1"/>
  <c r="F705" i="6"/>
  <c r="E705" i="6"/>
  <c r="D705" i="6"/>
  <c r="C705" i="6"/>
  <c r="B705" i="6"/>
  <c r="A705" i="6"/>
  <c r="P705" i="1"/>
  <c r="M705" i="1"/>
  <c r="G705" i="1"/>
  <c r="F705" i="1"/>
  <c r="E705" i="10" s="1"/>
  <c r="E705" i="1"/>
  <c r="D705" i="10" s="1"/>
  <c r="A705" i="1"/>
  <c r="G704" i="2"/>
  <c r="F704" i="2"/>
  <c r="H704" i="2" s="1"/>
  <c r="J704" i="2" s="1"/>
  <c r="E704" i="2"/>
  <c r="D704" i="2"/>
  <c r="C704" i="2"/>
  <c r="B704" i="2"/>
  <c r="G704" i="5"/>
  <c r="K704" i="5" s="1"/>
  <c r="N704" i="5" s="1"/>
  <c r="E704" i="5"/>
  <c r="D704" i="5"/>
  <c r="I704" i="5" s="1"/>
  <c r="C704" i="5"/>
  <c r="B704" i="5"/>
  <c r="N704" i="10"/>
  <c r="M704" i="10"/>
  <c r="H704" i="10"/>
  <c r="G704" i="10"/>
  <c r="J704" i="10" s="1"/>
  <c r="C704" i="10"/>
  <c r="B704" i="10"/>
  <c r="H704" i="6"/>
  <c r="I704" i="6" s="1"/>
  <c r="J704" i="6" s="1"/>
  <c r="F704" i="6"/>
  <c r="E704" i="6"/>
  <c r="D704" i="6"/>
  <c r="C704" i="6"/>
  <c r="B704" i="6"/>
  <c r="A704" i="6"/>
  <c r="P704" i="1"/>
  <c r="M704" i="1"/>
  <c r="G704" i="1"/>
  <c r="F704" i="1"/>
  <c r="E704" i="10" s="1"/>
  <c r="E704" i="1"/>
  <c r="A704" i="1"/>
  <c r="F703" i="2"/>
  <c r="E703" i="2"/>
  <c r="C703" i="2"/>
  <c r="B703" i="2"/>
  <c r="G703" i="5"/>
  <c r="K703" i="5" s="1"/>
  <c r="N703" i="5" s="1"/>
  <c r="E703" i="5"/>
  <c r="D703" i="5"/>
  <c r="I703" i="5" s="1"/>
  <c r="C703" i="5"/>
  <c r="B703" i="5"/>
  <c r="N703" i="10"/>
  <c r="Z703" i="10" s="1"/>
  <c r="M703" i="10"/>
  <c r="H703" i="10"/>
  <c r="G703" i="10"/>
  <c r="J703" i="10" s="1"/>
  <c r="C703" i="10"/>
  <c r="B703" i="10"/>
  <c r="H703" i="6"/>
  <c r="I703" i="6" s="1"/>
  <c r="J703" i="6" s="1"/>
  <c r="F703" i="6"/>
  <c r="E703" i="6"/>
  <c r="D703" i="6"/>
  <c r="C703" i="6"/>
  <c r="B703" i="6"/>
  <c r="A703" i="6"/>
  <c r="P703" i="1"/>
  <c r="M703" i="1"/>
  <c r="G703" i="1"/>
  <c r="F703" i="1"/>
  <c r="E703" i="10" s="1"/>
  <c r="E703" i="1"/>
  <c r="D703" i="10" s="1"/>
  <c r="A703" i="1"/>
  <c r="F702" i="2"/>
  <c r="H702" i="2" s="1"/>
  <c r="J702" i="2" s="1"/>
  <c r="E702" i="2"/>
  <c r="C702" i="2"/>
  <c r="B702" i="2"/>
  <c r="G702" i="5"/>
  <c r="K702" i="5" s="1"/>
  <c r="N702" i="5" s="1"/>
  <c r="E702" i="5"/>
  <c r="D702" i="5"/>
  <c r="C702" i="5"/>
  <c r="B702" i="5"/>
  <c r="N702" i="10"/>
  <c r="M702" i="10"/>
  <c r="H702" i="10"/>
  <c r="G702" i="10"/>
  <c r="J702" i="10" s="1"/>
  <c r="C702" i="10"/>
  <c r="B702" i="10"/>
  <c r="H702" i="6"/>
  <c r="I702" i="6" s="1"/>
  <c r="J702" i="6" s="1"/>
  <c r="F702" i="6"/>
  <c r="E702" i="6"/>
  <c r="D702" i="6"/>
  <c r="C702" i="6"/>
  <c r="B702" i="6"/>
  <c r="A702" i="6"/>
  <c r="P702" i="1"/>
  <c r="M702" i="1"/>
  <c r="G702" i="1"/>
  <c r="F702" i="1"/>
  <c r="E702" i="10" s="1"/>
  <c r="E702" i="1"/>
  <c r="A702" i="1"/>
  <c r="G701" i="2"/>
  <c r="F701" i="2"/>
  <c r="H701" i="2" s="1"/>
  <c r="J701" i="2" s="1"/>
  <c r="E701" i="2"/>
  <c r="D701" i="2"/>
  <c r="C701" i="2"/>
  <c r="B701" i="2"/>
  <c r="G701" i="5"/>
  <c r="K701" i="5" s="1"/>
  <c r="N701" i="5" s="1"/>
  <c r="E701" i="5"/>
  <c r="D701" i="5"/>
  <c r="C701" i="5"/>
  <c r="B701" i="5"/>
  <c r="N701" i="10"/>
  <c r="Z701" i="10" s="1"/>
  <c r="M701" i="10"/>
  <c r="H701" i="10"/>
  <c r="G701" i="10"/>
  <c r="J701" i="10" s="1"/>
  <c r="C701" i="10"/>
  <c r="B701" i="10"/>
  <c r="H701" i="6"/>
  <c r="I701" i="6" s="1"/>
  <c r="J701" i="6" s="1"/>
  <c r="F701" i="6"/>
  <c r="E701" i="6"/>
  <c r="D701" i="6"/>
  <c r="C701" i="6"/>
  <c r="B701" i="6"/>
  <c r="A701" i="6"/>
  <c r="P701" i="1"/>
  <c r="M701" i="1"/>
  <c r="G701" i="1"/>
  <c r="F701" i="1"/>
  <c r="E701" i="10" s="1"/>
  <c r="E701" i="1"/>
  <c r="D701" i="10" s="1"/>
  <c r="A701" i="1"/>
  <c r="F700" i="2"/>
  <c r="E700" i="2"/>
  <c r="C700" i="2"/>
  <c r="B700" i="2"/>
  <c r="G700" i="5"/>
  <c r="K700" i="5" s="1"/>
  <c r="N700" i="5" s="1"/>
  <c r="E700" i="5"/>
  <c r="D700" i="5"/>
  <c r="I700" i="5" s="1"/>
  <c r="C700" i="5"/>
  <c r="B700" i="5"/>
  <c r="N700" i="10"/>
  <c r="Z700" i="10" s="1"/>
  <c r="M700" i="10"/>
  <c r="H700" i="10"/>
  <c r="G700" i="10"/>
  <c r="J700" i="10" s="1"/>
  <c r="C700" i="10"/>
  <c r="B700" i="10"/>
  <c r="H700" i="6"/>
  <c r="I700" i="6" s="1"/>
  <c r="J700" i="6" s="1"/>
  <c r="F700" i="6"/>
  <c r="E700" i="6"/>
  <c r="D700" i="6"/>
  <c r="C700" i="6"/>
  <c r="B700" i="6"/>
  <c r="A700" i="6"/>
  <c r="P700" i="1"/>
  <c r="M700" i="1"/>
  <c r="G700" i="1"/>
  <c r="F700" i="1"/>
  <c r="E700" i="10" s="1"/>
  <c r="E700" i="1"/>
  <c r="A700" i="1"/>
  <c r="G699" i="2"/>
  <c r="F699" i="2"/>
  <c r="H699" i="2" s="1"/>
  <c r="J699" i="2" s="1"/>
  <c r="E699" i="2"/>
  <c r="D699" i="2"/>
  <c r="C699" i="2"/>
  <c r="B699" i="2"/>
  <c r="G699" i="5"/>
  <c r="K699" i="5" s="1"/>
  <c r="N699" i="5" s="1"/>
  <c r="E699" i="5"/>
  <c r="D699" i="5"/>
  <c r="I699" i="5" s="1"/>
  <c r="C699" i="5"/>
  <c r="B699" i="5"/>
  <c r="N699" i="10"/>
  <c r="Z699" i="10" s="1"/>
  <c r="M699" i="10"/>
  <c r="H699" i="10"/>
  <c r="G699" i="10"/>
  <c r="J699" i="10" s="1"/>
  <c r="C699" i="10"/>
  <c r="B699" i="10"/>
  <c r="H699" i="6"/>
  <c r="I699" i="6" s="1"/>
  <c r="J699" i="6" s="1"/>
  <c r="F699" i="6"/>
  <c r="E699" i="6"/>
  <c r="D699" i="6"/>
  <c r="C699" i="6"/>
  <c r="B699" i="6"/>
  <c r="A699" i="6"/>
  <c r="P699" i="1"/>
  <c r="M699" i="1"/>
  <c r="G699" i="1"/>
  <c r="F699" i="1"/>
  <c r="E699" i="10" s="1"/>
  <c r="E699" i="1"/>
  <c r="D699" i="10" s="1"/>
  <c r="A699" i="1"/>
  <c r="G698" i="2"/>
  <c r="F698" i="2"/>
  <c r="H698" i="2" s="1"/>
  <c r="J698" i="2" s="1"/>
  <c r="E698" i="2"/>
  <c r="D698" i="2"/>
  <c r="C698" i="2"/>
  <c r="B698" i="2"/>
  <c r="G698" i="5"/>
  <c r="K698" i="5" s="1"/>
  <c r="N698" i="5" s="1"/>
  <c r="E698" i="5"/>
  <c r="D698" i="5"/>
  <c r="I698" i="5" s="1"/>
  <c r="C698" i="5"/>
  <c r="B698" i="5"/>
  <c r="N698" i="10"/>
  <c r="M698" i="10"/>
  <c r="H698" i="10"/>
  <c r="G698" i="10"/>
  <c r="J698" i="10" s="1"/>
  <c r="C698" i="10"/>
  <c r="B698" i="10"/>
  <c r="H698" i="6"/>
  <c r="I698" i="6" s="1"/>
  <c r="J698" i="6" s="1"/>
  <c r="F698" i="6"/>
  <c r="E698" i="6"/>
  <c r="D698" i="6"/>
  <c r="C698" i="6"/>
  <c r="B698" i="6"/>
  <c r="A698" i="6"/>
  <c r="P698" i="1"/>
  <c r="M698" i="1"/>
  <c r="G698" i="1"/>
  <c r="F698" i="1"/>
  <c r="E698" i="10" s="1"/>
  <c r="F698" i="10" s="1"/>
  <c r="E698" i="1"/>
  <c r="D698" i="10" s="1"/>
  <c r="A698" i="1"/>
  <c r="F697" i="2"/>
  <c r="H697" i="2" s="1"/>
  <c r="J697" i="2" s="1"/>
  <c r="E697" i="2"/>
  <c r="C697" i="2"/>
  <c r="B697" i="2"/>
  <c r="G697" i="5"/>
  <c r="K697" i="5" s="1"/>
  <c r="N697" i="5" s="1"/>
  <c r="E697" i="5"/>
  <c r="D697" i="5"/>
  <c r="C697" i="5"/>
  <c r="B697" i="5"/>
  <c r="N697" i="10"/>
  <c r="Z697" i="10" s="1"/>
  <c r="M697" i="10"/>
  <c r="H697" i="10"/>
  <c r="G697" i="10"/>
  <c r="J697" i="10" s="1"/>
  <c r="C697" i="10"/>
  <c r="B697" i="10"/>
  <c r="H697" i="6"/>
  <c r="I697" i="6" s="1"/>
  <c r="J697" i="6" s="1"/>
  <c r="F697" i="6"/>
  <c r="E697" i="6"/>
  <c r="D697" i="6"/>
  <c r="C697" i="6"/>
  <c r="B697" i="6"/>
  <c r="A697" i="6"/>
  <c r="P697" i="1"/>
  <c r="M697" i="1"/>
  <c r="G697" i="1"/>
  <c r="F697" i="1"/>
  <c r="E697" i="1"/>
  <c r="D697" i="10" s="1"/>
  <c r="A697" i="1"/>
  <c r="A697" i="5" s="1"/>
  <c r="F696" i="2"/>
  <c r="H696" i="2" s="1"/>
  <c r="J696" i="2" s="1"/>
  <c r="E696" i="2"/>
  <c r="C696" i="2"/>
  <c r="B696" i="2"/>
  <c r="G696" i="5"/>
  <c r="K696" i="5" s="1"/>
  <c r="N696" i="5" s="1"/>
  <c r="E696" i="5"/>
  <c r="D696" i="5"/>
  <c r="C696" i="5"/>
  <c r="B696" i="5"/>
  <c r="N696" i="10"/>
  <c r="Z696" i="10" s="1"/>
  <c r="M696" i="10"/>
  <c r="H696" i="10"/>
  <c r="G696" i="10"/>
  <c r="C696" i="10"/>
  <c r="B696" i="10"/>
  <c r="H696" i="6"/>
  <c r="I696" i="6" s="1"/>
  <c r="J696" i="6" s="1"/>
  <c r="F696" i="6"/>
  <c r="E696" i="6"/>
  <c r="D696" i="6"/>
  <c r="C696" i="6"/>
  <c r="B696" i="6"/>
  <c r="A696" i="6"/>
  <c r="P696" i="1"/>
  <c r="M696" i="1"/>
  <c r="G696" i="1"/>
  <c r="F696" i="1"/>
  <c r="E696" i="1"/>
  <c r="D696" i="10" s="1"/>
  <c r="A696" i="1"/>
  <c r="F695" i="2"/>
  <c r="H695" i="2" s="1"/>
  <c r="J695" i="2" s="1"/>
  <c r="E695" i="2"/>
  <c r="C695" i="2"/>
  <c r="B695" i="2"/>
  <c r="G695" i="5"/>
  <c r="K695" i="5" s="1"/>
  <c r="N695" i="5" s="1"/>
  <c r="E695" i="5"/>
  <c r="D695" i="5"/>
  <c r="C695" i="5"/>
  <c r="B695" i="5"/>
  <c r="N695" i="10"/>
  <c r="Z695" i="10" s="1"/>
  <c r="M695" i="10"/>
  <c r="H695" i="10"/>
  <c r="G695" i="10"/>
  <c r="J695" i="10" s="1"/>
  <c r="C695" i="10"/>
  <c r="B695" i="10"/>
  <c r="H695" i="6"/>
  <c r="I695" i="6" s="1"/>
  <c r="J695" i="6" s="1"/>
  <c r="F695" i="6"/>
  <c r="E695" i="6"/>
  <c r="D695" i="6"/>
  <c r="C695" i="6"/>
  <c r="B695" i="6"/>
  <c r="A695" i="6"/>
  <c r="P695" i="1"/>
  <c r="M695" i="1"/>
  <c r="G695" i="1"/>
  <c r="F695" i="1"/>
  <c r="E695" i="1"/>
  <c r="D695" i="10" s="1"/>
  <c r="A695" i="1"/>
  <c r="F694" i="2"/>
  <c r="H694" i="2" s="1"/>
  <c r="J694" i="2" s="1"/>
  <c r="E694" i="2"/>
  <c r="C694" i="2"/>
  <c r="B694" i="2"/>
  <c r="G694" i="5"/>
  <c r="K694" i="5" s="1"/>
  <c r="N694" i="5" s="1"/>
  <c r="E694" i="5"/>
  <c r="D694" i="5"/>
  <c r="C694" i="5"/>
  <c r="B694" i="5"/>
  <c r="N694" i="10"/>
  <c r="Z694" i="10" s="1"/>
  <c r="M694" i="10"/>
  <c r="H694" i="10"/>
  <c r="G694" i="10"/>
  <c r="C694" i="10"/>
  <c r="B694" i="10"/>
  <c r="H694" i="6"/>
  <c r="I694" i="6" s="1"/>
  <c r="J694" i="6" s="1"/>
  <c r="F694" i="6"/>
  <c r="E694" i="6"/>
  <c r="D694" i="6"/>
  <c r="C694" i="6"/>
  <c r="B694" i="6"/>
  <c r="A694" i="6"/>
  <c r="P694" i="1"/>
  <c r="M694" i="1"/>
  <c r="G694" i="1"/>
  <c r="F694" i="1"/>
  <c r="E694" i="1"/>
  <c r="D694" i="10" s="1"/>
  <c r="A694" i="1"/>
  <c r="A694" i="5" s="1"/>
  <c r="F693" i="2"/>
  <c r="E693" i="2"/>
  <c r="C693" i="2"/>
  <c r="B693" i="2"/>
  <c r="G693" i="5"/>
  <c r="K693" i="5" s="1"/>
  <c r="N693" i="5" s="1"/>
  <c r="E693" i="5"/>
  <c r="D693" i="5"/>
  <c r="I693" i="5" s="1"/>
  <c r="C693" i="5"/>
  <c r="B693" i="5"/>
  <c r="N693" i="10"/>
  <c r="Z693" i="10" s="1"/>
  <c r="M693" i="10"/>
  <c r="H693" i="10"/>
  <c r="G693" i="10"/>
  <c r="J693" i="10" s="1"/>
  <c r="C693" i="10"/>
  <c r="B693" i="10"/>
  <c r="H693" i="6"/>
  <c r="I693" i="6" s="1"/>
  <c r="J693" i="6" s="1"/>
  <c r="F693" i="6"/>
  <c r="E693" i="6"/>
  <c r="D693" i="6"/>
  <c r="C693" i="6"/>
  <c r="B693" i="6"/>
  <c r="A693" i="6"/>
  <c r="P693" i="1"/>
  <c r="M693" i="1"/>
  <c r="G693" i="1"/>
  <c r="F693" i="1"/>
  <c r="E693" i="1"/>
  <c r="A693" i="1"/>
  <c r="G692" i="2"/>
  <c r="F692" i="2"/>
  <c r="H692" i="2" s="1"/>
  <c r="J692" i="2" s="1"/>
  <c r="E692" i="2"/>
  <c r="D692" i="2"/>
  <c r="C692" i="2"/>
  <c r="B692" i="2"/>
  <c r="G692" i="5"/>
  <c r="K692" i="5" s="1"/>
  <c r="N692" i="5" s="1"/>
  <c r="E692" i="5"/>
  <c r="D692" i="5"/>
  <c r="I692" i="5" s="1"/>
  <c r="C692" i="5"/>
  <c r="B692" i="5"/>
  <c r="N692" i="10"/>
  <c r="M692" i="10"/>
  <c r="H692" i="10"/>
  <c r="G692" i="10"/>
  <c r="J692" i="10" s="1"/>
  <c r="C692" i="10"/>
  <c r="B692" i="10"/>
  <c r="H692" i="6"/>
  <c r="I692" i="6" s="1"/>
  <c r="J692" i="6" s="1"/>
  <c r="F692" i="6"/>
  <c r="E692" i="6"/>
  <c r="D692" i="6"/>
  <c r="C692" i="6"/>
  <c r="B692" i="6"/>
  <c r="A692" i="6"/>
  <c r="P692" i="1"/>
  <c r="M692" i="1"/>
  <c r="G692" i="1"/>
  <c r="F692" i="1"/>
  <c r="E692" i="10" s="1"/>
  <c r="E692" i="1"/>
  <c r="D692" i="10" s="1"/>
  <c r="A692" i="1"/>
  <c r="A692" i="2" s="1"/>
  <c r="F691" i="2"/>
  <c r="H691" i="2" s="1"/>
  <c r="J691" i="2" s="1"/>
  <c r="E691" i="2"/>
  <c r="C691" i="2"/>
  <c r="B691" i="2"/>
  <c r="G691" i="5"/>
  <c r="K691" i="5" s="1"/>
  <c r="N691" i="5" s="1"/>
  <c r="E691" i="5"/>
  <c r="D691" i="5"/>
  <c r="C691" i="5"/>
  <c r="B691" i="5"/>
  <c r="N691" i="10"/>
  <c r="Z691" i="10" s="1"/>
  <c r="M691" i="10"/>
  <c r="H691" i="10"/>
  <c r="G691" i="10"/>
  <c r="J691" i="10" s="1"/>
  <c r="C691" i="10"/>
  <c r="B691" i="10"/>
  <c r="H691" i="6"/>
  <c r="I691" i="6" s="1"/>
  <c r="J691" i="6" s="1"/>
  <c r="F691" i="6"/>
  <c r="E691" i="6"/>
  <c r="D691" i="6"/>
  <c r="C691" i="6"/>
  <c r="B691" i="6"/>
  <c r="A691" i="6"/>
  <c r="P691" i="1"/>
  <c r="M691" i="1"/>
  <c r="G691" i="1"/>
  <c r="F691" i="1"/>
  <c r="E691" i="1"/>
  <c r="D691" i="10" s="1"/>
  <c r="A691" i="1"/>
  <c r="A691" i="5" s="1"/>
  <c r="G690" i="2"/>
  <c r="F690" i="2"/>
  <c r="H690" i="2" s="1"/>
  <c r="J690" i="2" s="1"/>
  <c r="E690" i="2"/>
  <c r="D690" i="2"/>
  <c r="C690" i="2"/>
  <c r="B690" i="2"/>
  <c r="G690" i="5"/>
  <c r="K690" i="5" s="1"/>
  <c r="N690" i="5" s="1"/>
  <c r="E690" i="5"/>
  <c r="D690" i="5"/>
  <c r="C690" i="5"/>
  <c r="B690" i="5"/>
  <c r="N690" i="10"/>
  <c r="Z690" i="10" s="1"/>
  <c r="M690" i="10"/>
  <c r="H690" i="10"/>
  <c r="G690" i="10"/>
  <c r="J690" i="10" s="1"/>
  <c r="C690" i="10"/>
  <c r="B690" i="10"/>
  <c r="H690" i="6"/>
  <c r="I690" i="6" s="1"/>
  <c r="J690" i="6" s="1"/>
  <c r="F690" i="6"/>
  <c r="E690" i="6"/>
  <c r="D690" i="6"/>
  <c r="C690" i="6"/>
  <c r="B690" i="6"/>
  <c r="A690" i="6"/>
  <c r="P690" i="1"/>
  <c r="M690" i="1"/>
  <c r="G690" i="1"/>
  <c r="F690" i="1"/>
  <c r="E690" i="10" s="1"/>
  <c r="E690" i="1"/>
  <c r="D690" i="10" s="1"/>
  <c r="A690" i="1"/>
  <c r="G689" i="2"/>
  <c r="F689" i="2"/>
  <c r="E689" i="2"/>
  <c r="C689" i="2"/>
  <c r="B689" i="2"/>
  <c r="G689" i="5"/>
  <c r="C689" i="5"/>
  <c r="B689" i="5"/>
  <c r="N689" i="10"/>
  <c r="Z689" i="10" s="1"/>
  <c r="M689" i="10"/>
  <c r="H689" i="10"/>
  <c r="R689" i="10" s="1"/>
  <c r="AC689" i="10" s="1"/>
  <c r="G689" i="10"/>
  <c r="J689" i="10" s="1"/>
  <c r="C689" i="10"/>
  <c r="B689" i="10"/>
  <c r="H689" i="6"/>
  <c r="I689" i="6" s="1"/>
  <c r="J689" i="6" s="1"/>
  <c r="F689" i="6"/>
  <c r="E689" i="6"/>
  <c r="D689" i="6"/>
  <c r="C689" i="6"/>
  <c r="B689" i="6"/>
  <c r="A689" i="6"/>
  <c r="O689" i="1"/>
  <c r="M689" i="1"/>
  <c r="G689" i="1"/>
  <c r="E689" i="5" s="1"/>
  <c r="F689" i="1"/>
  <c r="E689" i="1"/>
  <c r="D689" i="10" s="1"/>
  <c r="A689" i="1"/>
  <c r="G688" i="2"/>
  <c r="F688" i="2"/>
  <c r="H688" i="2" s="1"/>
  <c r="J688" i="2" s="1"/>
  <c r="E688" i="2"/>
  <c r="D688" i="2"/>
  <c r="C688" i="2"/>
  <c r="B688" i="2"/>
  <c r="G688" i="5"/>
  <c r="C688" i="5"/>
  <c r="B688" i="5"/>
  <c r="N688" i="10"/>
  <c r="M688" i="10"/>
  <c r="H688" i="10"/>
  <c r="R688" i="10" s="1"/>
  <c r="AC688" i="10" s="1"/>
  <c r="G688" i="10"/>
  <c r="J688" i="10" s="1"/>
  <c r="C688" i="10"/>
  <c r="B688" i="10"/>
  <c r="H688" i="6"/>
  <c r="I688" i="6" s="1"/>
  <c r="J688" i="6" s="1"/>
  <c r="F688" i="6"/>
  <c r="E688" i="6"/>
  <c r="D688" i="6"/>
  <c r="C688" i="6"/>
  <c r="B688" i="6"/>
  <c r="A688" i="6"/>
  <c r="O688" i="1"/>
  <c r="M688" i="1"/>
  <c r="G688" i="1"/>
  <c r="E688" i="5" s="1"/>
  <c r="F688" i="1"/>
  <c r="D688" i="5" s="1"/>
  <c r="E688" i="1"/>
  <c r="D688" i="10" s="1"/>
  <c r="Q688" i="10" s="1"/>
  <c r="A688" i="1"/>
  <c r="A688" i="2" s="1"/>
  <c r="G687" i="2"/>
  <c r="F687" i="2"/>
  <c r="H687" i="2" s="1"/>
  <c r="J687" i="2" s="1"/>
  <c r="E687" i="2"/>
  <c r="D687" i="2"/>
  <c r="C687" i="2"/>
  <c r="B687" i="2"/>
  <c r="G687" i="5"/>
  <c r="C687" i="5"/>
  <c r="B687" i="5"/>
  <c r="N687" i="10"/>
  <c r="Z687" i="10" s="1"/>
  <c r="M687" i="10"/>
  <c r="H687" i="10"/>
  <c r="R687" i="10" s="1"/>
  <c r="AC687" i="10" s="1"/>
  <c r="G687" i="10"/>
  <c r="J687" i="10" s="1"/>
  <c r="C687" i="10"/>
  <c r="B687" i="10"/>
  <c r="H687" i="6"/>
  <c r="I687" i="6" s="1"/>
  <c r="J687" i="6" s="1"/>
  <c r="F687" i="6"/>
  <c r="E687" i="6"/>
  <c r="D687" i="6"/>
  <c r="C687" i="6"/>
  <c r="B687" i="6"/>
  <c r="A687" i="6"/>
  <c r="O687" i="1"/>
  <c r="M687" i="1"/>
  <c r="G687" i="1"/>
  <c r="E687" i="5" s="1"/>
  <c r="F687" i="1"/>
  <c r="E687" i="10" s="1"/>
  <c r="E687" i="1"/>
  <c r="D687" i="10" s="1"/>
  <c r="A687" i="1"/>
  <c r="G686" i="2"/>
  <c r="F686" i="2"/>
  <c r="H686" i="2" s="1"/>
  <c r="J686" i="2" s="1"/>
  <c r="E686" i="2"/>
  <c r="D686" i="2"/>
  <c r="C686" i="2"/>
  <c r="B686" i="2"/>
  <c r="G686" i="5"/>
  <c r="K686" i="5" s="1"/>
  <c r="N686" i="5" s="1"/>
  <c r="E686" i="5"/>
  <c r="C686" i="5"/>
  <c r="B686" i="5"/>
  <c r="N686" i="10"/>
  <c r="Z686" i="10" s="1"/>
  <c r="M686" i="10"/>
  <c r="H686" i="10"/>
  <c r="R686" i="10" s="1"/>
  <c r="AC686" i="10" s="1"/>
  <c r="G686" i="10"/>
  <c r="J686" i="10" s="1"/>
  <c r="C686" i="10"/>
  <c r="B686" i="10"/>
  <c r="H686" i="6"/>
  <c r="I686" i="6" s="1"/>
  <c r="J686" i="6" s="1"/>
  <c r="F686" i="6"/>
  <c r="E686" i="6"/>
  <c r="D686" i="6"/>
  <c r="C686" i="6"/>
  <c r="B686" i="6"/>
  <c r="A686" i="6"/>
  <c r="O686" i="1"/>
  <c r="M686" i="1"/>
  <c r="G686" i="1"/>
  <c r="F686" i="1"/>
  <c r="D686" i="5" s="1"/>
  <c r="E686" i="1"/>
  <c r="D686" i="10" s="1"/>
  <c r="A686" i="1"/>
  <c r="A686" i="5" s="1"/>
  <c r="G685" i="2"/>
  <c r="F685" i="2"/>
  <c r="E685" i="2"/>
  <c r="C685" i="2"/>
  <c r="B685" i="2"/>
  <c r="G685" i="5"/>
  <c r="C685" i="5"/>
  <c r="B685" i="5"/>
  <c r="N685" i="10"/>
  <c r="Z685" i="10" s="1"/>
  <c r="M685" i="10"/>
  <c r="H685" i="10"/>
  <c r="R685" i="10" s="1"/>
  <c r="AC685" i="10" s="1"/>
  <c r="G685" i="10"/>
  <c r="J685" i="10" s="1"/>
  <c r="C685" i="10"/>
  <c r="B685" i="10"/>
  <c r="H685" i="6"/>
  <c r="I685" i="6" s="1"/>
  <c r="J685" i="6" s="1"/>
  <c r="F685" i="6"/>
  <c r="E685" i="6"/>
  <c r="D685" i="6"/>
  <c r="C685" i="6"/>
  <c r="B685" i="6"/>
  <c r="A685" i="6"/>
  <c r="O685" i="1"/>
  <c r="M685" i="1"/>
  <c r="G685" i="1"/>
  <c r="E685" i="5" s="1"/>
  <c r="F685" i="1"/>
  <c r="E685" i="1"/>
  <c r="D685" i="10" s="1"/>
  <c r="A685" i="1"/>
  <c r="A685" i="10" s="1"/>
  <c r="G684" i="2"/>
  <c r="F684" i="2"/>
  <c r="H684" i="2" s="1"/>
  <c r="J684" i="2" s="1"/>
  <c r="E684" i="2"/>
  <c r="D684" i="2"/>
  <c r="C684" i="2"/>
  <c r="B684" i="2"/>
  <c r="G684" i="5"/>
  <c r="C684" i="5"/>
  <c r="B684" i="5"/>
  <c r="N684" i="10"/>
  <c r="Z684" i="10" s="1"/>
  <c r="M684" i="10"/>
  <c r="H684" i="10"/>
  <c r="R684" i="10" s="1"/>
  <c r="AC684" i="10" s="1"/>
  <c r="G684" i="10"/>
  <c r="J684" i="10" s="1"/>
  <c r="C684" i="10"/>
  <c r="B684" i="10"/>
  <c r="H684" i="6"/>
  <c r="I684" i="6" s="1"/>
  <c r="J684" i="6" s="1"/>
  <c r="F684" i="6"/>
  <c r="E684" i="6"/>
  <c r="D684" i="6"/>
  <c r="C684" i="6"/>
  <c r="B684" i="6"/>
  <c r="A684" i="6"/>
  <c r="O684" i="1"/>
  <c r="M684" i="1"/>
  <c r="G684" i="1"/>
  <c r="E684" i="5" s="1"/>
  <c r="F684" i="1"/>
  <c r="E684" i="1"/>
  <c r="D684" i="10" s="1"/>
  <c r="A684" i="1"/>
  <c r="G683" i="2"/>
  <c r="F683" i="2"/>
  <c r="H683" i="2" s="1"/>
  <c r="J683" i="2" s="1"/>
  <c r="E683" i="2"/>
  <c r="D683" i="2"/>
  <c r="C683" i="2"/>
  <c r="B683" i="2"/>
  <c r="G683" i="5"/>
  <c r="K683" i="5" s="1"/>
  <c r="N683" i="5" s="1"/>
  <c r="E683" i="5"/>
  <c r="C683" i="5"/>
  <c r="B683" i="5"/>
  <c r="N683" i="10"/>
  <c r="Z683" i="10" s="1"/>
  <c r="M683" i="10"/>
  <c r="H683" i="10"/>
  <c r="R683" i="10" s="1"/>
  <c r="AC683" i="10" s="1"/>
  <c r="G683" i="10"/>
  <c r="J683" i="10" s="1"/>
  <c r="C683" i="10"/>
  <c r="B683" i="10"/>
  <c r="H683" i="6"/>
  <c r="I683" i="6" s="1"/>
  <c r="J683" i="6" s="1"/>
  <c r="F683" i="6"/>
  <c r="E683" i="6"/>
  <c r="D683" i="6"/>
  <c r="C683" i="6"/>
  <c r="B683" i="6"/>
  <c r="A683" i="6"/>
  <c r="O683" i="1"/>
  <c r="M683" i="1"/>
  <c r="G683" i="1"/>
  <c r="F683" i="1"/>
  <c r="E683" i="1"/>
  <c r="D683" i="10" s="1"/>
  <c r="A683" i="1"/>
  <c r="A683" i="5" s="1"/>
  <c r="H682" i="2"/>
  <c r="J682" i="2" s="1"/>
  <c r="G682" i="2"/>
  <c r="F682" i="2"/>
  <c r="E682" i="2"/>
  <c r="D682" i="2"/>
  <c r="C682" i="2"/>
  <c r="B682" i="2"/>
  <c r="G682" i="5"/>
  <c r="K682" i="5" s="1"/>
  <c r="N682" i="5" s="1"/>
  <c r="E682" i="5"/>
  <c r="C682" i="5"/>
  <c r="B682" i="5"/>
  <c r="N682" i="10"/>
  <c r="Z682" i="10" s="1"/>
  <c r="M682" i="10"/>
  <c r="H682" i="10"/>
  <c r="R682" i="10" s="1"/>
  <c r="AC682" i="10" s="1"/>
  <c r="G682" i="10"/>
  <c r="J682" i="10" s="1"/>
  <c r="C682" i="10"/>
  <c r="B682" i="10"/>
  <c r="H682" i="6"/>
  <c r="I682" i="6" s="1"/>
  <c r="J682" i="6" s="1"/>
  <c r="F682" i="6"/>
  <c r="E682" i="6"/>
  <c r="D682" i="6"/>
  <c r="C682" i="6"/>
  <c r="B682" i="6"/>
  <c r="A682" i="6"/>
  <c r="O682" i="1"/>
  <c r="M682" i="1"/>
  <c r="G682" i="1"/>
  <c r="F682" i="1"/>
  <c r="D682" i="5" s="1"/>
  <c r="E682" i="1"/>
  <c r="D682" i="10" s="1"/>
  <c r="A682" i="1"/>
  <c r="A682" i="2" s="1"/>
  <c r="G681" i="2"/>
  <c r="F681" i="2"/>
  <c r="H681" i="2" s="1"/>
  <c r="J681" i="2" s="1"/>
  <c r="E681" i="2"/>
  <c r="D681" i="2"/>
  <c r="C681" i="2"/>
  <c r="B681" i="2"/>
  <c r="G681" i="5"/>
  <c r="C681" i="5"/>
  <c r="B681" i="5"/>
  <c r="N681" i="10"/>
  <c r="Z681" i="10" s="1"/>
  <c r="M681" i="10"/>
  <c r="H681" i="10"/>
  <c r="R681" i="10" s="1"/>
  <c r="G681" i="10"/>
  <c r="J681" i="10" s="1"/>
  <c r="C681" i="10"/>
  <c r="B681" i="10"/>
  <c r="H681" i="6"/>
  <c r="I681" i="6" s="1"/>
  <c r="J681" i="6" s="1"/>
  <c r="F681" i="6"/>
  <c r="E681" i="6"/>
  <c r="D681" i="6"/>
  <c r="C681" i="6"/>
  <c r="B681" i="6"/>
  <c r="A681" i="6"/>
  <c r="O681" i="1"/>
  <c r="M681" i="1"/>
  <c r="G681" i="1"/>
  <c r="E681" i="5" s="1"/>
  <c r="F681" i="1"/>
  <c r="E681" i="10" s="1"/>
  <c r="E681" i="1"/>
  <c r="D681" i="10" s="1"/>
  <c r="A681" i="1"/>
  <c r="G680" i="2"/>
  <c r="F680" i="2"/>
  <c r="E680" i="2"/>
  <c r="C680" i="2"/>
  <c r="B680" i="2"/>
  <c r="G680" i="5"/>
  <c r="K680" i="5" s="1"/>
  <c r="N680" i="5" s="1"/>
  <c r="E680" i="5"/>
  <c r="C680" i="5"/>
  <c r="B680" i="5"/>
  <c r="N680" i="10"/>
  <c r="M680" i="10"/>
  <c r="H680" i="10"/>
  <c r="R680" i="10" s="1"/>
  <c r="AC680" i="10" s="1"/>
  <c r="G680" i="10"/>
  <c r="J680" i="10" s="1"/>
  <c r="C680" i="10"/>
  <c r="B680" i="10"/>
  <c r="A680" i="10"/>
  <c r="H680" i="6"/>
  <c r="I680" i="6" s="1"/>
  <c r="J680" i="6" s="1"/>
  <c r="F680" i="6"/>
  <c r="E680" i="6"/>
  <c r="D680" i="6"/>
  <c r="C680" i="6"/>
  <c r="B680" i="6"/>
  <c r="A680" i="6"/>
  <c r="O680" i="1"/>
  <c r="M680" i="1"/>
  <c r="G680" i="1"/>
  <c r="F680" i="1"/>
  <c r="D680" i="5" s="1"/>
  <c r="E680" i="1"/>
  <c r="D680" i="10" s="1"/>
  <c r="Q680" i="10" s="1"/>
  <c r="A680" i="1"/>
  <c r="A680" i="5" s="1"/>
  <c r="G679" i="2"/>
  <c r="F679" i="2"/>
  <c r="H679" i="2" s="1"/>
  <c r="J679" i="2" s="1"/>
  <c r="E679" i="2"/>
  <c r="D679" i="2"/>
  <c r="C679" i="2"/>
  <c r="B679" i="2"/>
  <c r="G679" i="5"/>
  <c r="C679" i="5"/>
  <c r="B679" i="5"/>
  <c r="N679" i="10"/>
  <c r="Z679" i="10" s="1"/>
  <c r="M679" i="10"/>
  <c r="H679" i="10"/>
  <c r="R679" i="10" s="1"/>
  <c r="AC679" i="10" s="1"/>
  <c r="G679" i="10"/>
  <c r="J679" i="10" s="1"/>
  <c r="C679" i="10"/>
  <c r="B679" i="10"/>
  <c r="H679" i="6"/>
  <c r="I679" i="6" s="1"/>
  <c r="J679" i="6" s="1"/>
  <c r="F679" i="6"/>
  <c r="E679" i="6"/>
  <c r="D679" i="6"/>
  <c r="C679" i="6"/>
  <c r="B679" i="6"/>
  <c r="A679" i="6"/>
  <c r="O679" i="1"/>
  <c r="M679" i="1"/>
  <c r="G679" i="1"/>
  <c r="E679" i="5" s="1"/>
  <c r="F679" i="1"/>
  <c r="D679" i="5" s="1"/>
  <c r="E679" i="1"/>
  <c r="D679" i="10" s="1"/>
  <c r="A679" i="1"/>
  <c r="G678" i="2"/>
  <c r="F678" i="2"/>
  <c r="H678" i="2" s="1"/>
  <c r="J678" i="2" s="1"/>
  <c r="E678" i="2"/>
  <c r="D678" i="2"/>
  <c r="C678" i="2"/>
  <c r="B678" i="2"/>
  <c r="G678" i="5"/>
  <c r="C678" i="5"/>
  <c r="B678" i="5"/>
  <c r="N678" i="10"/>
  <c r="M678" i="10"/>
  <c r="H678" i="10"/>
  <c r="R678" i="10" s="1"/>
  <c r="AC678" i="10" s="1"/>
  <c r="G678" i="10"/>
  <c r="J678" i="10" s="1"/>
  <c r="C678" i="10"/>
  <c r="B678" i="10"/>
  <c r="H678" i="6"/>
  <c r="I678" i="6" s="1"/>
  <c r="J678" i="6" s="1"/>
  <c r="F678" i="6"/>
  <c r="E678" i="6"/>
  <c r="D678" i="6"/>
  <c r="C678" i="6"/>
  <c r="B678" i="6"/>
  <c r="A678" i="6"/>
  <c r="O678" i="1"/>
  <c r="M678" i="1"/>
  <c r="G678" i="1"/>
  <c r="E678" i="5" s="1"/>
  <c r="F678" i="1"/>
  <c r="E678" i="1"/>
  <c r="D678" i="10" s="1"/>
  <c r="A678" i="1"/>
  <c r="G677" i="2"/>
  <c r="F677" i="2"/>
  <c r="H677" i="2" s="1"/>
  <c r="J677" i="2" s="1"/>
  <c r="E677" i="2"/>
  <c r="D677" i="2"/>
  <c r="C677" i="2"/>
  <c r="B677" i="2"/>
  <c r="G677" i="5"/>
  <c r="K677" i="5" s="1"/>
  <c r="N677" i="5" s="1"/>
  <c r="E677" i="5"/>
  <c r="C677" i="5"/>
  <c r="B677" i="5"/>
  <c r="N677" i="10"/>
  <c r="Z677" i="10" s="1"/>
  <c r="M677" i="10"/>
  <c r="H677" i="10"/>
  <c r="R677" i="10" s="1"/>
  <c r="AC677" i="10" s="1"/>
  <c r="G677" i="10"/>
  <c r="J677" i="10" s="1"/>
  <c r="C677" i="10"/>
  <c r="B677" i="10"/>
  <c r="H677" i="6"/>
  <c r="I677" i="6" s="1"/>
  <c r="J677" i="6" s="1"/>
  <c r="F677" i="6"/>
  <c r="E677" i="6"/>
  <c r="D677" i="6"/>
  <c r="C677" i="6"/>
  <c r="B677" i="6"/>
  <c r="A677" i="6"/>
  <c r="O677" i="1"/>
  <c r="M677" i="1"/>
  <c r="G677" i="1"/>
  <c r="F677" i="1"/>
  <c r="E677" i="10" s="1"/>
  <c r="E677" i="1"/>
  <c r="D677" i="10" s="1"/>
  <c r="A677" i="1"/>
  <c r="A677" i="10" s="1"/>
  <c r="G676" i="2"/>
  <c r="F676" i="2"/>
  <c r="E676" i="2"/>
  <c r="C676" i="2"/>
  <c r="B676" i="2"/>
  <c r="G676" i="5"/>
  <c r="K676" i="5" s="1"/>
  <c r="N676" i="5" s="1"/>
  <c r="E676" i="5"/>
  <c r="C676" i="5"/>
  <c r="B676" i="5"/>
  <c r="N676" i="10"/>
  <c r="Z676" i="10" s="1"/>
  <c r="M676" i="10"/>
  <c r="H676" i="10"/>
  <c r="R676" i="10" s="1"/>
  <c r="AC676" i="10" s="1"/>
  <c r="G676" i="10"/>
  <c r="J676" i="10" s="1"/>
  <c r="C676" i="10"/>
  <c r="B676" i="10"/>
  <c r="H676" i="6"/>
  <c r="I676" i="6" s="1"/>
  <c r="J676" i="6" s="1"/>
  <c r="F676" i="6"/>
  <c r="E676" i="6"/>
  <c r="D676" i="6"/>
  <c r="C676" i="6"/>
  <c r="B676" i="6"/>
  <c r="A676" i="6"/>
  <c r="O676" i="1"/>
  <c r="M676" i="1"/>
  <c r="G676" i="1"/>
  <c r="F676" i="1"/>
  <c r="E676" i="1"/>
  <c r="D676" i="10" s="1"/>
  <c r="A676" i="1"/>
  <c r="G675" i="2"/>
  <c r="F675" i="2"/>
  <c r="E675" i="2"/>
  <c r="C675" i="2"/>
  <c r="B675" i="2"/>
  <c r="G675" i="5"/>
  <c r="K675" i="5" s="1"/>
  <c r="N675" i="5" s="1"/>
  <c r="E675" i="5"/>
  <c r="C675" i="5"/>
  <c r="B675" i="5"/>
  <c r="N675" i="10"/>
  <c r="M675" i="10"/>
  <c r="H675" i="10"/>
  <c r="R675" i="10" s="1"/>
  <c r="AC675" i="10" s="1"/>
  <c r="G675" i="10"/>
  <c r="J675" i="10" s="1"/>
  <c r="C675" i="10"/>
  <c r="B675" i="10"/>
  <c r="H675" i="6"/>
  <c r="I675" i="6" s="1"/>
  <c r="J675" i="6" s="1"/>
  <c r="F675" i="6"/>
  <c r="E675" i="6"/>
  <c r="D675" i="6"/>
  <c r="C675" i="6"/>
  <c r="B675" i="6"/>
  <c r="A675" i="6"/>
  <c r="O675" i="1"/>
  <c r="M675" i="1"/>
  <c r="G675" i="1"/>
  <c r="F675" i="1"/>
  <c r="D675" i="5" s="1"/>
  <c r="E675" i="1"/>
  <c r="D675" i="10" s="1"/>
  <c r="A675" i="1"/>
  <c r="G674" i="2"/>
  <c r="F674" i="2"/>
  <c r="E674" i="2"/>
  <c r="C674" i="2"/>
  <c r="B674" i="2"/>
  <c r="G674" i="5"/>
  <c r="C674" i="5"/>
  <c r="B674" i="5"/>
  <c r="N674" i="10"/>
  <c r="Z674" i="10" s="1"/>
  <c r="M674" i="10"/>
  <c r="H674" i="10"/>
  <c r="R674" i="10" s="1"/>
  <c r="AC674" i="10" s="1"/>
  <c r="G674" i="10"/>
  <c r="J674" i="10" s="1"/>
  <c r="C674" i="10"/>
  <c r="B674" i="10"/>
  <c r="H674" i="6"/>
  <c r="I674" i="6" s="1"/>
  <c r="J674" i="6" s="1"/>
  <c r="F674" i="6"/>
  <c r="E674" i="6"/>
  <c r="D674" i="6"/>
  <c r="C674" i="6"/>
  <c r="B674" i="6"/>
  <c r="A674" i="6"/>
  <c r="O674" i="1"/>
  <c r="M674" i="1"/>
  <c r="G674" i="1"/>
  <c r="E674" i="5" s="1"/>
  <c r="F674" i="1"/>
  <c r="E674" i="1"/>
  <c r="D674" i="10" s="1"/>
  <c r="A674" i="1"/>
  <c r="A674" i="2" s="1"/>
  <c r="G673" i="2"/>
  <c r="F673" i="2"/>
  <c r="E673" i="2"/>
  <c r="D673" i="2"/>
  <c r="C673" i="2"/>
  <c r="B673" i="2"/>
  <c r="G673" i="5"/>
  <c r="K673" i="5" s="1"/>
  <c r="N673" i="5" s="1"/>
  <c r="E673" i="5"/>
  <c r="C673" i="5"/>
  <c r="B673" i="5"/>
  <c r="N673" i="10"/>
  <c r="Z673" i="10" s="1"/>
  <c r="M673" i="10"/>
  <c r="H673" i="10"/>
  <c r="R673" i="10" s="1"/>
  <c r="AC673" i="10" s="1"/>
  <c r="G673" i="10"/>
  <c r="J673" i="10" s="1"/>
  <c r="C673" i="10"/>
  <c r="B673" i="10"/>
  <c r="H673" i="6"/>
  <c r="I673" i="6" s="1"/>
  <c r="J673" i="6" s="1"/>
  <c r="F673" i="6"/>
  <c r="E673" i="6"/>
  <c r="D673" i="6"/>
  <c r="C673" i="6"/>
  <c r="B673" i="6"/>
  <c r="A673" i="6"/>
  <c r="O673" i="1"/>
  <c r="M673" i="1"/>
  <c r="G673" i="1"/>
  <c r="F673" i="1"/>
  <c r="D673" i="5" s="1"/>
  <c r="E673" i="1"/>
  <c r="D673" i="10" s="1"/>
  <c r="A673" i="1"/>
  <c r="G672" i="2"/>
  <c r="F672" i="2"/>
  <c r="E672" i="2"/>
  <c r="C672" i="2"/>
  <c r="B672" i="2"/>
  <c r="G672" i="5"/>
  <c r="K672" i="5" s="1"/>
  <c r="N672" i="5" s="1"/>
  <c r="E672" i="5"/>
  <c r="C672" i="5"/>
  <c r="B672" i="5"/>
  <c r="N672" i="10"/>
  <c r="Z672" i="10" s="1"/>
  <c r="M672" i="10"/>
  <c r="H672" i="10"/>
  <c r="G672" i="10"/>
  <c r="J672" i="10" s="1"/>
  <c r="C672" i="10"/>
  <c r="B672" i="10"/>
  <c r="H672" i="6"/>
  <c r="I672" i="6" s="1"/>
  <c r="J672" i="6" s="1"/>
  <c r="F672" i="6"/>
  <c r="E672" i="6"/>
  <c r="D672" i="6"/>
  <c r="C672" i="6"/>
  <c r="B672" i="6"/>
  <c r="A672" i="6"/>
  <c r="M672" i="1"/>
  <c r="G672" i="1"/>
  <c r="F672" i="1"/>
  <c r="E672" i="1"/>
  <c r="A672" i="1"/>
  <c r="G671" i="2"/>
  <c r="F671" i="2"/>
  <c r="E671" i="2"/>
  <c r="C671" i="2"/>
  <c r="B671" i="2"/>
  <c r="G671" i="5"/>
  <c r="C671" i="5"/>
  <c r="B671" i="5"/>
  <c r="N671" i="10"/>
  <c r="M671" i="10"/>
  <c r="H671" i="10"/>
  <c r="G671" i="10"/>
  <c r="J671" i="10" s="1"/>
  <c r="C671" i="10"/>
  <c r="B671" i="10"/>
  <c r="H671" i="6"/>
  <c r="I671" i="6" s="1"/>
  <c r="J671" i="6" s="1"/>
  <c r="F671" i="6"/>
  <c r="E671" i="6"/>
  <c r="D671" i="6"/>
  <c r="C671" i="6"/>
  <c r="B671" i="6"/>
  <c r="A671" i="6"/>
  <c r="M671" i="1"/>
  <c r="G671" i="1"/>
  <c r="E671" i="5" s="1"/>
  <c r="F671" i="1"/>
  <c r="E671" i="1"/>
  <c r="A671" i="1"/>
  <c r="A671" i="2" s="1"/>
  <c r="G670" i="2"/>
  <c r="F670" i="2"/>
  <c r="E670" i="2"/>
  <c r="C670" i="2"/>
  <c r="B670" i="2"/>
  <c r="G670" i="5"/>
  <c r="C670" i="5"/>
  <c r="B670" i="5"/>
  <c r="N670" i="10"/>
  <c r="Z670" i="10" s="1"/>
  <c r="M670" i="10"/>
  <c r="H670" i="10"/>
  <c r="G670" i="10"/>
  <c r="J670" i="10" s="1"/>
  <c r="C670" i="10"/>
  <c r="B670" i="10"/>
  <c r="H670" i="6"/>
  <c r="I670" i="6" s="1"/>
  <c r="J670" i="6" s="1"/>
  <c r="F670" i="6"/>
  <c r="E670" i="6"/>
  <c r="D670" i="6"/>
  <c r="C670" i="6"/>
  <c r="B670" i="6"/>
  <c r="A670" i="6"/>
  <c r="M670" i="1"/>
  <c r="G670" i="1"/>
  <c r="F670" i="1"/>
  <c r="D670" i="5" s="1"/>
  <c r="E670" i="1"/>
  <c r="D670" i="10" s="1"/>
  <c r="A670" i="1"/>
  <c r="A670" i="2" s="1"/>
  <c r="F669" i="2"/>
  <c r="E669" i="2"/>
  <c r="C669" i="2"/>
  <c r="B669" i="2"/>
  <c r="G669" i="5"/>
  <c r="K669" i="5" s="1"/>
  <c r="N669" i="5" s="1"/>
  <c r="E669" i="5"/>
  <c r="C669" i="5"/>
  <c r="B669" i="5"/>
  <c r="N669" i="10"/>
  <c r="M669" i="10"/>
  <c r="H669" i="10"/>
  <c r="G669" i="10"/>
  <c r="J669" i="10" s="1"/>
  <c r="C669" i="10"/>
  <c r="B669" i="10"/>
  <c r="H669" i="6"/>
  <c r="I669" i="6" s="1"/>
  <c r="J669" i="6" s="1"/>
  <c r="F669" i="6"/>
  <c r="E669" i="6"/>
  <c r="D669" i="6"/>
  <c r="C669" i="6"/>
  <c r="B669" i="6"/>
  <c r="A669" i="6"/>
  <c r="M669" i="1"/>
  <c r="G669" i="1"/>
  <c r="F669" i="1"/>
  <c r="D669" i="5" s="1"/>
  <c r="E669" i="1"/>
  <c r="A669" i="1"/>
  <c r="A669" i="5" s="1"/>
  <c r="G668" i="2"/>
  <c r="F668" i="2"/>
  <c r="E668" i="2"/>
  <c r="C668" i="2"/>
  <c r="B668" i="2"/>
  <c r="G668" i="5"/>
  <c r="K668" i="5" s="1"/>
  <c r="N668" i="5" s="1"/>
  <c r="E668" i="5"/>
  <c r="C668" i="5"/>
  <c r="B668" i="5"/>
  <c r="N668" i="10"/>
  <c r="Z668" i="10" s="1"/>
  <c r="M668" i="10"/>
  <c r="H668" i="10"/>
  <c r="G668" i="10"/>
  <c r="J668" i="10" s="1"/>
  <c r="C668" i="10"/>
  <c r="B668" i="10"/>
  <c r="H668" i="6"/>
  <c r="I668" i="6" s="1"/>
  <c r="J668" i="6" s="1"/>
  <c r="F668" i="6"/>
  <c r="E668" i="6"/>
  <c r="D668" i="6"/>
  <c r="C668" i="6"/>
  <c r="B668" i="6"/>
  <c r="A668" i="6"/>
  <c r="M668" i="1"/>
  <c r="G668" i="1"/>
  <c r="F668" i="1"/>
  <c r="E668" i="1"/>
  <c r="D668" i="10" s="1"/>
  <c r="A668" i="1"/>
  <c r="G667" i="2"/>
  <c r="F667" i="2"/>
  <c r="E667" i="2"/>
  <c r="C667" i="2"/>
  <c r="B667" i="2"/>
  <c r="G667" i="5"/>
  <c r="K667" i="5" s="1"/>
  <c r="N667" i="5" s="1"/>
  <c r="E667" i="5"/>
  <c r="C667" i="5"/>
  <c r="B667" i="5"/>
  <c r="N667" i="10"/>
  <c r="M667" i="10"/>
  <c r="H667" i="10"/>
  <c r="G667" i="10"/>
  <c r="J667" i="10" s="1"/>
  <c r="C667" i="10"/>
  <c r="B667" i="10"/>
  <c r="H667" i="6"/>
  <c r="I667" i="6" s="1"/>
  <c r="J667" i="6" s="1"/>
  <c r="F667" i="6"/>
  <c r="E667" i="6"/>
  <c r="D667" i="6"/>
  <c r="C667" i="6"/>
  <c r="B667" i="6"/>
  <c r="A667" i="6"/>
  <c r="M667" i="1"/>
  <c r="G667" i="1"/>
  <c r="F667" i="1"/>
  <c r="E667" i="1"/>
  <c r="D667" i="10" s="1"/>
  <c r="A667" i="1"/>
  <c r="F666" i="2"/>
  <c r="E666" i="2"/>
  <c r="C666" i="2"/>
  <c r="B666" i="2"/>
  <c r="G666" i="5"/>
  <c r="K666" i="5" s="1"/>
  <c r="N666" i="5" s="1"/>
  <c r="E666" i="5"/>
  <c r="C666" i="5"/>
  <c r="B666" i="5"/>
  <c r="N666" i="10"/>
  <c r="Z666" i="10" s="1"/>
  <c r="M666" i="10"/>
  <c r="H666" i="10"/>
  <c r="G666" i="10"/>
  <c r="J666" i="10" s="1"/>
  <c r="C666" i="10"/>
  <c r="B666" i="10"/>
  <c r="H666" i="6"/>
  <c r="I666" i="6" s="1"/>
  <c r="J666" i="6" s="1"/>
  <c r="F666" i="6"/>
  <c r="E666" i="6"/>
  <c r="D666" i="6"/>
  <c r="C666" i="6"/>
  <c r="B666" i="6"/>
  <c r="A666" i="6"/>
  <c r="M666" i="1"/>
  <c r="G666" i="1"/>
  <c r="F666" i="1"/>
  <c r="D666" i="5" s="1"/>
  <c r="E666" i="1"/>
  <c r="D666" i="10" s="1"/>
  <c r="A666" i="1"/>
  <c r="A666" i="5" s="1"/>
  <c r="G665" i="2"/>
  <c r="F665" i="2"/>
  <c r="E665" i="2"/>
  <c r="C665" i="2"/>
  <c r="B665" i="2"/>
  <c r="G665" i="5"/>
  <c r="K665" i="5" s="1"/>
  <c r="N665" i="5" s="1"/>
  <c r="E665" i="5"/>
  <c r="C665" i="5"/>
  <c r="B665" i="5"/>
  <c r="N665" i="10"/>
  <c r="Z665" i="10" s="1"/>
  <c r="M665" i="10"/>
  <c r="H665" i="10"/>
  <c r="G665" i="10"/>
  <c r="J665" i="10" s="1"/>
  <c r="C665" i="10"/>
  <c r="B665" i="10"/>
  <c r="H665" i="6"/>
  <c r="I665" i="6" s="1"/>
  <c r="J665" i="6" s="1"/>
  <c r="F665" i="6"/>
  <c r="E665" i="6"/>
  <c r="D665" i="6"/>
  <c r="C665" i="6"/>
  <c r="B665" i="6"/>
  <c r="A665" i="6"/>
  <c r="M665" i="1"/>
  <c r="G665" i="1"/>
  <c r="F665" i="1"/>
  <c r="E665" i="1"/>
  <c r="D665" i="10" s="1"/>
  <c r="A665" i="1"/>
  <c r="A665" i="2" s="1"/>
  <c r="F664" i="2"/>
  <c r="E664" i="2"/>
  <c r="C664" i="2"/>
  <c r="B664" i="2"/>
  <c r="G664" i="5"/>
  <c r="K664" i="5" s="1"/>
  <c r="N664" i="5" s="1"/>
  <c r="E664" i="5"/>
  <c r="C664" i="5"/>
  <c r="B664" i="5"/>
  <c r="N664" i="10"/>
  <c r="M664" i="10"/>
  <c r="H664" i="10"/>
  <c r="G664" i="10"/>
  <c r="J664" i="10" s="1"/>
  <c r="C664" i="10"/>
  <c r="B664" i="10"/>
  <c r="H664" i="6"/>
  <c r="I664" i="6" s="1"/>
  <c r="J664" i="6" s="1"/>
  <c r="F664" i="6"/>
  <c r="E664" i="6"/>
  <c r="D664" i="6"/>
  <c r="C664" i="6"/>
  <c r="B664" i="6"/>
  <c r="A664" i="6"/>
  <c r="M664" i="1"/>
  <c r="G664" i="1"/>
  <c r="F664" i="1"/>
  <c r="E664" i="1"/>
  <c r="D664" i="10" s="1"/>
  <c r="A664" i="1"/>
  <c r="A664" i="2" s="1"/>
  <c r="G663" i="2"/>
  <c r="F663" i="2"/>
  <c r="E663" i="2"/>
  <c r="C663" i="2"/>
  <c r="B663" i="2"/>
  <c r="G663" i="5"/>
  <c r="K663" i="5" s="1"/>
  <c r="N663" i="5" s="1"/>
  <c r="E663" i="5"/>
  <c r="C663" i="5"/>
  <c r="B663" i="5"/>
  <c r="N663" i="10"/>
  <c r="Z663" i="10" s="1"/>
  <c r="M663" i="10"/>
  <c r="H663" i="10"/>
  <c r="G663" i="10"/>
  <c r="J663" i="10" s="1"/>
  <c r="C663" i="10"/>
  <c r="B663" i="10"/>
  <c r="H663" i="6"/>
  <c r="I663" i="6" s="1"/>
  <c r="J663" i="6" s="1"/>
  <c r="F663" i="6"/>
  <c r="E663" i="6"/>
  <c r="D663" i="6"/>
  <c r="C663" i="6"/>
  <c r="B663" i="6"/>
  <c r="A663" i="6"/>
  <c r="M663" i="1"/>
  <c r="G663" i="1"/>
  <c r="F663" i="1"/>
  <c r="E663" i="1"/>
  <c r="D663" i="10" s="1"/>
  <c r="A663" i="1"/>
  <c r="F662" i="2"/>
  <c r="E662" i="2"/>
  <c r="C662" i="2"/>
  <c r="B662" i="2"/>
  <c r="G662" i="5"/>
  <c r="C662" i="5"/>
  <c r="B662" i="5"/>
  <c r="N662" i="10"/>
  <c r="Z662" i="10" s="1"/>
  <c r="M662" i="10"/>
  <c r="H662" i="10"/>
  <c r="G662" i="10"/>
  <c r="C662" i="10"/>
  <c r="B662" i="10"/>
  <c r="H662" i="6"/>
  <c r="I662" i="6" s="1"/>
  <c r="J662" i="6" s="1"/>
  <c r="F662" i="6"/>
  <c r="E662" i="6"/>
  <c r="D662" i="6"/>
  <c r="C662" i="6"/>
  <c r="B662" i="6"/>
  <c r="A662" i="6"/>
  <c r="M662" i="1"/>
  <c r="G662" i="1"/>
  <c r="E662" i="5" s="1"/>
  <c r="F662" i="1"/>
  <c r="D662" i="5" s="1"/>
  <c r="E662" i="1"/>
  <c r="D662" i="10" s="1"/>
  <c r="A662" i="1"/>
  <c r="G661" i="2"/>
  <c r="F661" i="2"/>
  <c r="E661" i="2"/>
  <c r="C661" i="2"/>
  <c r="B661" i="2"/>
  <c r="G661" i="5"/>
  <c r="K661" i="5" s="1"/>
  <c r="N661" i="5" s="1"/>
  <c r="E661" i="5"/>
  <c r="C661" i="5"/>
  <c r="B661" i="5"/>
  <c r="N661" i="10"/>
  <c r="Z661" i="10" s="1"/>
  <c r="M661" i="10"/>
  <c r="H661" i="10"/>
  <c r="G661" i="10"/>
  <c r="J661" i="10" s="1"/>
  <c r="C661" i="10"/>
  <c r="B661" i="10"/>
  <c r="H661" i="6"/>
  <c r="I661" i="6" s="1"/>
  <c r="J661" i="6" s="1"/>
  <c r="F661" i="6"/>
  <c r="E661" i="6"/>
  <c r="D661" i="6"/>
  <c r="C661" i="6"/>
  <c r="B661" i="6"/>
  <c r="A661" i="6"/>
  <c r="M661" i="1"/>
  <c r="G661" i="1"/>
  <c r="F661" i="1"/>
  <c r="E661" i="1"/>
  <c r="D661" i="10" s="1"/>
  <c r="A661" i="1"/>
  <c r="A661" i="10" s="1"/>
  <c r="G660" i="2"/>
  <c r="F660" i="2"/>
  <c r="E660" i="2"/>
  <c r="C660" i="2"/>
  <c r="B660" i="2"/>
  <c r="G660" i="5"/>
  <c r="K660" i="5" s="1"/>
  <c r="N660" i="5" s="1"/>
  <c r="E660" i="5"/>
  <c r="C660" i="5"/>
  <c r="B660" i="5"/>
  <c r="N660" i="10"/>
  <c r="Z660" i="10" s="1"/>
  <c r="M660" i="10"/>
  <c r="H660" i="10"/>
  <c r="G660" i="10"/>
  <c r="J660" i="10" s="1"/>
  <c r="C660" i="10"/>
  <c r="B660" i="10"/>
  <c r="H660" i="6"/>
  <c r="I660" i="6" s="1"/>
  <c r="J660" i="6" s="1"/>
  <c r="F660" i="6"/>
  <c r="E660" i="6"/>
  <c r="D660" i="6"/>
  <c r="C660" i="6"/>
  <c r="B660" i="6"/>
  <c r="A660" i="6"/>
  <c r="M660" i="1"/>
  <c r="G660" i="1"/>
  <c r="F660" i="1"/>
  <c r="E660" i="1"/>
  <c r="D660" i="10" s="1"/>
  <c r="A660" i="1"/>
  <c r="A660" i="2" s="1"/>
  <c r="G659" i="2"/>
  <c r="F659" i="2"/>
  <c r="E659" i="2"/>
  <c r="C659" i="2"/>
  <c r="B659" i="2"/>
  <c r="G659" i="5"/>
  <c r="K659" i="5" s="1"/>
  <c r="N659" i="5" s="1"/>
  <c r="E659" i="5"/>
  <c r="C659" i="5"/>
  <c r="B659" i="5"/>
  <c r="N659" i="10"/>
  <c r="Z659" i="10" s="1"/>
  <c r="M659" i="10"/>
  <c r="H659" i="10"/>
  <c r="G659" i="10"/>
  <c r="J659" i="10" s="1"/>
  <c r="C659" i="10"/>
  <c r="B659" i="10"/>
  <c r="H659" i="6"/>
  <c r="I659" i="6" s="1"/>
  <c r="J659" i="6" s="1"/>
  <c r="F659" i="6"/>
  <c r="E659" i="6"/>
  <c r="D659" i="6"/>
  <c r="C659" i="6"/>
  <c r="B659" i="6"/>
  <c r="A659" i="6"/>
  <c r="M659" i="1"/>
  <c r="G659" i="1"/>
  <c r="F659" i="1"/>
  <c r="E659" i="1"/>
  <c r="D659" i="10" s="1"/>
  <c r="A659" i="1"/>
  <c r="A659" i="2" s="1"/>
  <c r="F658" i="2"/>
  <c r="E658" i="2"/>
  <c r="C658" i="2"/>
  <c r="B658" i="2"/>
  <c r="G658" i="5"/>
  <c r="K658" i="5" s="1"/>
  <c r="N658" i="5" s="1"/>
  <c r="E658" i="5"/>
  <c r="D658" i="5"/>
  <c r="C658" i="5"/>
  <c r="B658" i="5"/>
  <c r="N658" i="10"/>
  <c r="Z658" i="10" s="1"/>
  <c r="M658" i="10"/>
  <c r="H658" i="10"/>
  <c r="G658" i="10"/>
  <c r="J658" i="10" s="1"/>
  <c r="C658" i="10"/>
  <c r="B658" i="10"/>
  <c r="H658" i="6"/>
  <c r="I658" i="6" s="1"/>
  <c r="J658" i="6" s="1"/>
  <c r="F658" i="6"/>
  <c r="E658" i="6"/>
  <c r="D658" i="6"/>
  <c r="C658" i="6"/>
  <c r="B658" i="6"/>
  <c r="A658" i="6"/>
  <c r="P658" i="1"/>
  <c r="M658" i="1"/>
  <c r="G658" i="1"/>
  <c r="F658" i="1"/>
  <c r="E658" i="10" s="1"/>
  <c r="E658" i="1"/>
  <c r="D658" i="10" s="1"/>
  <c r="A658" i="1"/>
  <c r="A658" i="5" s="1"/>
  <c r="G657" i="2"/>
  <c r="F657" i="2"/>
  <c r="E657" i="2"/>
  <c r="C657" i="2"/>
  <c r="B657" i="2"/>
  <c r="G657" i="5"/>
  <c r="C657" i="5"/>
  <c r="B657" i="5"/>
  <c r="N657" i="10"/>
  <c r="Z657" i="10" s="1"/>
  <c r="M657" i="10"/>
  <c r="H657" i="10"/>
  <c r="G657" i="10"/>
  <c r="J657" i="10" s="1"/>
  <c r="C657" i="10"/>
  <c r="B657" i="10"/>
  <c r="H657" i="6"/>
  <c r="I657" i="6" s="1"/>
  <c r="J657" i="6" s="1"/>
  <c r="F657" i="6"/>
  <c r="E657" i="6"/>
  <c r="D657" i="6"/>
  <c r="C657" i="6"/>
  <c r="B657" i="6"/>
  <c r="A657" i="6"/>
  <c r="M657" i="1"/>
  <c r="G657" i="1"/>
  <c r="E657" i="5" s="1"/>
  <c r="F657" i="1"/>
  <c r="D657" i="5" s="1"/>
  <c r="E657" i="1"/>
  <c r="D657" i="10" s="1"/>
  <c r="A657" i="1"/>
  <c r="A657" i="10" s="1"/>
  <c r="G656" i="2"/>
  <c r="F656" i="2"/>
  <c r="E656" i="2"/>
  <c r="C656" i="2"/>
  <c r="B656" i="2"/>
  <c r="G656" i="5"/>
  <c r="K656" i="5" s="1"/>
  <c r="N656" i="5" s="1"/>
  <c r="E656" i="5"/>
  <c r="C656" i="5"/>
  <c r="B656" i="5"/>
  <c r="N656" i="10"/>
  <c r="Z656" i="10" s="1"/>
  <c r="M656" i="10"/>
  <c r="H656" i="10"/>
  <c r="G656" i="10"/>
  <c r="J656" i="10" s="1"/>
  <c r="C656" i="10"/>
  <c r="B656" i="10"/>
  <c r="H656" i="6"/>
  <c r="I656" i="6" s="1"/>
  <c r="J656" i="6" s="1"/>
  <c r="F656" i="6"/>
  <c r="E656" i="6"/>
  <c r="D656" i="6"/>
  <c r="C656" i="6"/>
  <c r="B656" i="6"/>
  <c r="A656" i="6"/>
  <c r="M656" i="1"/>
  <c r="G656" i="1"/>
  <c r="F656" i="1"/>
  <c r="E656" i="1"/>
  <c r="D656" i="10" s="1"/>
  <c r="A656" i="1"/>
  <c r="A656" i="2" s="1"/>
  <c r="G655" i="2"/>
  <c r="F655" i="2"/>
  <c r="E655" i="2"/>
  <c r="C655" i="2"/>
  <c r="B655" i="2"/>
  <c r="G655" i="5"/>
  <c r="K655" i="5" s="1"/>
  <c r="N655" i="5" s="1"/>
  <c r="E655" i="5"/>
  <c r="C655" i="5"/>
  <c r="B655" i="5"/>
  <c r="N655" i="10"/>
  <c r="Z655" i="10" s="1"/>
  <c r="M655" i="10"/>
  <c r="H655" i="10"/>
  <c r="G655" i="10"/>
  <c r="J655" i="10" s="1"/>
  <c r="C655" i="10"/>
  <c r="B655" i="10"/>
  <c r="H655" i="6"/>
  <c r="I655" i="6" s="1"/>
  <c r="J655" i="6" s="1"/>
  <c r="F655" i="6"/>
  <c r="E655" i="6"/>
  <c r="D655" i="6"/>
  <c r="C655" i="6"/>
  <c r="B655" i="6"/>
  <c r="A655" i="6"/>
  <c r="M655" i="1"/>
  <c r="G655" i="1"/>
  <c r="F655" i="1"/>
  <c r="E655" i="1"/>
  <c r="A655" i="1"/>
  <c r="G654" i="2"/>
  <c r="F654" i="2"/>
  <c r="E654" i="2"/>
  <c r="C654" i="2"/>
  <c r="B654" i="2"/>
  <c r="G654" i="5"/>
  <c r="K654" i="5" s="1"/>
  <c r="N654" i="5" s="1"/>
  <c r="E654" i="5"/>
  <c r="C654" i="5"/>
  <c r="B654" i="5"/>
  <c r="N654" i="10"/>
  <c r="Z654" i="10" s="1"/>
  <c r="M654" i="10"/>
  <c r="H654" i="10"/>
  <c r="G654" i="10"/>
  <c r="J654" i="10" s="1"/>
  <c r="C654" i="10"/>
  <c r="B654" i="10"/>
  <c r="H654" i="6"/>
  <c r="I654" i="6" s="1"/>
  <c r="J654" i="6" s="1"/>
  <c r="F654" i="6"/>
  <c r="E654" i="6"/>
  <c r="D654" i="6"/>
  <c r="C654" i="6"/>
  <c r="B654" i="6"/>
  <c r="A654" i="6"/>
  <c r="M654" i="1"/>
  <c r="G654" i="1"/>
  <c r="F654" i="1"/>
  <c r="D654" i="5" s="1"/>
  <c r="E654" i="1"/>
  <c r="A654" i="1"/>
  <c r="A654" i="2" s="1"/>
  <c r="G653" i="2"/>
  <c r="F653" i="2"/>
  <c r="E653" i="2"/>
  <c r="C653" i="2"/>
  <c r="B653" i="2"/>
  <c r="G653" i="5"/>
  <c r="K653" i="5" s="1"/>
  <c r="N653" i="5" s="1"/>
  <c r="E653" i="5"/>
  <c r="D653" i="5"/>
  <c r="I653" i="5" s="1"/>
  <c r="C653" i="5"/>
  <c r="B653" i="5"/>
  <c r="N653" i="10"/>
  <c r="Z653" i="10" s="1"/>
  <c r="M653" i="10"/>
  <c r="H653" i="10"/>
  <c r="G653" i="10"/>
  <c r="J653" i="10" s="1"/>
  <c r="C653" i="10"/>
  <c r="B653" i="10"/>
  <c r="H653" i="6"/>
  <c r="I653" i="6" s="1"/>
  <c r="J653" i="6" s="1"/>
  <c r="F653" i="6"/>
  <c r="E653" i="6"/>
  <c r="D653" i="6"/>
  <c r="C653" i="6"/>
  <c r="B653" i="6"/>
  <c r="A653" i="6"/>
  <c r="P653" i="1"/>
  <c r="M653" i="1"/>
  <c r="G653" i="1"/>
  <c r="F653" i="1"/>
  <c r="E653" i="1"/>
  <c r="D653" i="10" s="1"/>
  <c r="A653" i="1"/>
  <c r="A653" i="2" s="1"/>
  <c r="F652" i="2"/>
  <c r="E652" i="2"/>
  <c r="C652" i="2"/>
  <c r="B652" i="2"/>
  <c r="G652" i="5"/>
  <c r="K652" i="5" s="1"/>
  <c r="N652" i="5" s="1"/>
  <c r="E652" i="5"/>
  <c r="C652" i="5"/>
  <c r="B652" i="5"/>
  <c r="N652" i="10"/>
  <c r="Z652" i="10" s="1"/>
  <c r="M652" i="10"/>
  <c r="H652" i="10"/>
  <c r="G652" i="10"/>
  <c r="J652" i="10" s="1"/>
  <c r="C652" i="10"/>
  <c r="B652" i="10"/>
  <c r="H652" i="6"/>
  <c r="I652" i="6" s="1"/>
  <c r="J652" i="6" s="1"/>
  <c r="F652" i="6"/>
  <c r="E652" i="6"/>
  <c r="D652" i="6"/>
  <c r="C652" i="6"/>
  <c r="B652" i="6"/>
  <c r="A652" i="6"/>
  <c r="M652" i="1"/>
  <c r="G652" i="1"/>
  <c r="F652" i="1"/>
  <c r="P652" i="1" s="1"/>
  <c r="E652" i="1"/>
  <c r="D652" i="10" s="1"/>
  <c r="A652" i="1"/>
  <c r="A652" i="2" s="1"/>
  <c r="F651" i="2"/>
  <c r="E651" i="2"/>
  <c r="C651" i="2"/>
  <c r="B651" i="2"/>
  <c r="G651" i="5"/>
  <c r="K651" i="5" s="1"/>
  <c r="N651" i="5" s="1"/>
  <c r="E651" i="5"/>
  <c r="C651" i="5"/>
  <c r="B651" i="5"/>
  <c r="N651" i="10"/>
  <c r="Z651" i="10" s="1"/>
  <c r="M651" i="10"/>
  <c r="H651" i="10"/>
  <c r="G651" i="10"/>
  <c r="J651" i="10" s="1"/>
  <c r="C651" i="10"/>
  <c r="B651" i="10"/>
  <c r="H651" i="6"/>
  <c r="I651" i="6" s="1"/>
  <c r="J651" i="6" s="1"/>
  <c r="F651" i="6"/>
  <c r="E651" i="6"/>
  <c r="D651" i="6"/>
  <c r="C651" i="6"/>
  <c r="B651" i="6"/>
  <c r="A651" i="6"/>
  <c r="M651" i="1"/>
  <c r="G651" i="1"/>
  <c r="F651" i="1"/>
  <c r="E651" i="1"/>
  <c r="D651" i="10" s="1"/>
  <c r="A651" i="1"/>
  <c r="A651" i="5" s="1"/>
  <c r="G650" i="2"/>
  <c r="F650" i="2"/>
  <c r="E650" i="2"/>
  <c r="C650" i="2"/>
  <c r="B650" i="2"/>
  <c r="G650" i="5"/>
  <c r="K650" i="5" s="1"/>
  <c r="N650" i="5" s="1"/>
  <c r="E650" i="5"/>
  <c r="C650" i="5"/>
  <c r="B650" i="5"/>
  <c r="N650" i="10"/>
  <c r="M650" i="10"/>
  <c r="H650" i="10"/>
  <c r="G650" i="10"/>
  <c r="J650" i="10" s="1"/>
  <c r="C650" i="10"/>
  <c r="B650" i="10"/>
  <c r="H650" i="6"/>
  <c r="I650" i="6" s="1"/>
  <c r="J650" i="6" s="1"/>
  <c r="F650" i="6"/>
  <c r="E650" i="6"/>
  <c r="D650" i="6"/>
  <c r="C650" i="6"/>
  <c r="B650" i="6"/>
  <c r="A650" i="6"/>
  <c r="M650" i="1"/>
  <c r="G650" i="1"/>
  <c r="F650" i="1"/>
  <c r="D650" i="5" s="1"/>
  <c r="E650" i="1"/>
  <c r="D650" i="10" s="1"/>
  <c r="A650" i="1"/>
  <c r="F649" i="2"/>
  <c r="H649" i="2" s="1"/>
  <c r="J649" i="2" s="1"/>
  <c r="E649" i="2"/>
  <c r="C649" i="2"/>
  <c r="B649" i="2"/>
  <c r="G649" i="5"/>
  <c r="K649" i="5" s="1"/>
  <c r="N649" i="5" s="1"/>
  <c r="E649" i="5"/>
  <c r="C649" i="5"/>
  <c r="B649" i="5"/>
  <c r="N649" i="10"/>
  <c r="Z649" i="10" s="1"/>
  <c r="M649" i="10"/>
  <c r="H649" i="10"/>
  <c r="G649" i="10"/>
  <c r="J649" i="10" s="1"/>
  <c r="C649" i="10"/>
  <c r="B649" i="10"/>
  <c r="H649" i="6"/>
  <c r="I649" i="6" s="1"/>
  <c r="J649" i="6" s="1"/>
  <c r="F649" i="6"/>
  <c r="E649" i="6"/>
  <c r="D649" i="6"/>
  <c r="C649" i="6"/>
  <c r="B649" i="6"/>
  <c r="A649" i="6"/>
  <c r="M649" i="1"/>
  <c r="G649" i="1"/>
  <c r="F649" i="1"/>
  <c r="E649" i="1"/>
  <c r="D649" i="10" s="1"/>
  <c r="A649" i="1"/>
  <c r="A649" i="5" s="1"/>
  <c r="G648" i="2"/>
  <c r="F648" i="2"/>
  <c r="H648" i="2" s="1"/>
  <c r="J648" i="2" s="1"/>
  <c r="E648" i="2"/>
  <c r="D648" i="2"/>
  <c r="C648" i="2"/>
  <c r="B648" i="2"/>
  <c r="G648" i="5"/>
  <c r="K648" i="5" s="1"/>
  <c r="N648" i="5" s="1"/>
  <c r="E648" i="5"/>
  <c r="C648" i="5"/>
  <c r="B648" i="5"/>
  <c r="N648" i="10"/>
  <c r="Z648" i="10" s="1"/>
  <c r="M648" i="10"/>
  <c r="H648" i="10"/>
  <c r="G648" i="10"/>
  <c r="J648" i="10" s="1"/>
  <c r="C648" i="10"/>
  <c r="B648" i="10"/>
  <c r="H648" i="6"/>
  <c r="I648" i="6" s="1"/>
  <c r="J648" i="6" s="1"/>
  <c r="F648" i="6"/>
  <c r="E648" i="6"/>
  <c r="D648" i="6"/>
  <c r="C648" i="6"/>
  <c r="B648" i="6"/>
  <c r="A648" i="6"/>
  <c r="M648" i="1"/>
  <c r="G648" i="1"/>
  <c r="F648" i="1"/>
  <c r="E648" i="10" s="1"/>
  <c r="E648" i="1"/>
  <c r="D648" i="10" s="1"/>
  <c r="A648" i="1"/>
  <c r="A648" i="2" s="1"/>
  <c r="G647" i="2"/>
  <c r="F647" i="2"/>
  <c r="H647" i="2" s="1"/>
  <c r="J647" i="2" s="1"/>
  <c r="E647" i="2"/>
  <c r="D647" i="2"/>
  <c r="C647" i="2"/>
  <c r="B647" i="2"/>
  <c r="G647" i="5"/>
  <c r="K647" i="5" s="1"/>
  <c r="N647" i="5" s="1"/>
  <c r="E647" i="5"/>
  <c r="D647" i="5"/>
  <c r="I647" i="5" s="1"/>
  <c r="C647" i="5"/>
  <c r="B647" i="5"/>
  <c r="N647" i="10"/>
  <c r="Z647" i="10" s="1"/>
  <c r="M647" i="10"/>
  <c r="H647" i="10"/>
  <c r="G647" i="10"/>
  <c r="J647" i="10" s="1"/>
  <c r="C647" i="10"/>
  <c r="B647" i="10"/>
  <c r="H647" i="6"/>
  <c r="I647" i="6" s="1"/>
  <c r="J647" i="6" s="1"/>
  <c r="F647" i="6"/>
  <c r="E647" i="6"/>
  <c r="D647" i="6"/>
  <c r="C647" i="6"/>
  <c r="B647" i="6"/>
  <c r="A647" i="6"/>
  <c r="P647" i="1"/>
  <c r="M647" i="1"/>
  <c r="G647" i="1"/>
  <c r="F647" i="1"/>
  <c r="E647" i="10" s="1"/>
  <c r="E647" i="1"/>
  <c r="D647" i="10" s="1"/>
  <c r="A647" i="1"/>
  <c r="A647" i="2" s="1"/>
  <c r="F646" i="2"/>
  <c r="E646" i="2"/>
  <c r="C646" i="2"/>
  <c r="B646" i="2"/>
  <c r="G646" i="5"/>
  <c r="K646" i="5" s="1"/>
  <c r="N646" i="5" s="1"/>
  <c r="E646" i="5"/>
  <c r="D646" i="5"/>
  <c r="I646" i="5" s="1"/>
  <c r="C646" i="5"/>
  <c r="B646" i="5"/>
  <c r="N646" i="10"/>
  <c r="Z646" i="10" s="1"/>
  <c r="M646" i="10"/>
  <c r="H646" i="10"/>
  <c r="G646" i="10"/>
  <c r="J646" i="10" s="1"/>
  <c r="C646" i="10"/>
  <c r="B646" i="10"/>
  <c r="H646" i="6"/>
  <c r="I646" i="6" s="1"/>
  <c r="J646" i="6" s="1"/>
  <c r="F646" i="6"/>
  <c r="E646" i="6"/>
  <c r="D646" i="6"/>
  <c r="C646" i="6"/>
  <c r="B646" i="6"/>
  <c r="A646" i="6"/>
  <c r="P646" i="1"/>
  <c r="M646" i="1"/>
  <c r="G646" i="1"/>
  <c r="F646" i="1"/>
  <c r="E646" i="1"/>
  <c r="D646" i="10" s="1"/>
  <c r="A646" i="1"/>
  <c r="A646" i="2" s="1"/>
  <c r="F645" i="2"/>
  <c r="H645" i="2" s="1"/>
  <c r="J645" i="2" s="1"/>
  <c r="E645" i="2"/>
  <c r="C645" i="2"/>
  <c r="B645" i="2"/>
  <c r="G645" i="5"/>
  <c r="K645" i="5" s="1"/>
  <c r="N645" i="5" s="1"/>
  <c r="E645" i="5"/>
  <c r="C645" i="5"/>
  <c r="B645" i="5"/>
  <c r="N645" i="10"/>
  <c r="M645" i="10"/>
  <c r="H645" i="10"/>
  <c r="G645" i="10"/>
  <c r="J645" i="10" s="1"/>
  <c r="C645" i="10"/>
  <c r="B645" i="10"/>
  <c r="H645" i="6"/>
  <c r="I645" i="6" s="1"/>
  <c r="J645" i="6" s="1"/>
  <c r="F645" i="6"/>
  <c r="E645" i="6"/>
  <c r="D645" i="6"/>
  <c r="C645" i="6"/>
  <c r="B645" i="6"/>
  <c r="A645" i="6"/>
  <c r="M645" i="1"/>
  <c r="G645" i="1"/>
  <c r="F645" i="1"/>
  <c r="E645" i="1"/>
  <c r="D645" i="10" s="1"/>
  <c r="A645" i="1"/>
  <c r="A645" i="5" s="1"/>
  <c r="G644" i="2"/>
  <c r="F644" i="2"/>
  <c r="E644" i="2"/>
  <c r="C644" i="2"/>
  <c r="B644" i="2"/>
  <c r="G644" i="5"/>
  <c r="K644" i="5" s="1"/>
  <c r="N644" i="5" s="1"/>
  <c r="E644" i="5"/>
  <c r="C644" i="5"/>
  <c r="B644" i="5"/>
  <c r="N644" i="10"/>
  <c r="M644" i="10"/>
  <c r="H644" i="10"/>
  <c r="G644" i="10"/>
  <c r="J644" i="10" s="1"/>
  <c r="C644" i="10"/>
  <c r="B644" i="10"/>
  <c r="A644" i="10"/>
  <c r="H644" i="6"/>
  <c r="I644" i="6" s="1"/>
  <c r="J644" i="6" s="1"/>
  <c r="F644" i="6"/>
  <c r="E644" i="6"/>
  <c r="D644" i="6"/>
  <c r="C644" i="6"/>
  <c r="B644" i="6"/>
  <c r="A644" i="6"/>
  <c r="M644" i="1"/>
  <c r="G644" i="1"/>
  <c r="F644" i="1"/>
  <c r="D644" i="2" s="1"/>
  <c r="E644" i="1"/>
  <c r="A644" i="1"/>
  <c r="A644" i="5" s="1"/>
  <c r="G643" i="2"/>
  <c r="F643" i="2"/>
  <c r="E643" i="2"/>
  <c r="C643" i="2"/>
  <c r="B643" i="2"/>
  <c r="G643" i="5"/>
  <c r="K643" i="5" s="1"/>
  <c r="N643" i="5" s="1"/>
  <c r="E643" i="5"/>
  <c r="C643" i="5"/>
  <c r="B643" i="5"/>
  <c r="N643" i="10"/>
  <c r="M643" i="10"/>
  <c r="H643" i="10"/>
  <c r="R643" i="10" s="1"/>
  <c r="AC643" i="10" s="1"/>
  <c r="G643" i="10"/>
  <c r="J643" i="10" s="1"/>
  <c r="C643" i="10"/>
  <c r="B643" i="10"/>
  <c r="H643" i="6"/>
  <c r="I643" i="6" s="1"/>
  <c r="J643" i="6" s="1"/>
  <c r="F643" i="6"/>
  <c r="E643" i="6"/>
  <c r="D643" i="6"/>
  <c r="C643" i="6"/>
  <c r="B643" i="6"/>
  <c r="A643" i="6"/>
  <c r="O643" i="1"/>
  <c r="M643" i="1"/>
  <c r="G643" i="1"/>
  <c r="F643" i="1"/>
  <c r="D643" i="5" s="1"/>
  <c r="I643" i="5" s="1"/>
  <c r="E643" i="1"/>
  <c r="D643" i="10" s="1"/>
  <c r="A643" i="1"/>
  <c r="G642" i="2"/>
  <c r="F642" i="2"/>
  <c r="E642" i="2"/>
  <c r="C642" i="2"/>
  <c r="B642" i="2"/>
  <c r="G642" i="5"/>
  <c r="K642" i="5" s="1"/>
  <c r="N642" i="5" s="1"/>
  <c r="E642" i="5"/>
  <c r="C642" i="5"/>
  <c r="B642" i="5"/>
  <c r="N642" i="10"/>
  <c r="M642" i="10"/>
  <c r="H642" i="10"/>
  <c r="G642" i="10"/>
  <c r="J642" i="10" s="1"/>
  <c r="C642" i="10"/>
  <c r="B642" i="10"/>
  <c r="H642" i="6"/>
  <c r="I642" i="6" s="1"/>
  <c r="J642" i="6" s="1"/>
  <c r="F642" i="6"/>
  <c r="E642" i="6"/>
  <c r="D642" i="6"/>
  <c r="C642" i="6"/>
  <c r="B642" i="6"/>
  <c r="A642" i="6"/>
  <c r="M642" i="1"/>
  <c r="G642" i="1"/>
  <c r="F642" i="1"/>
  <c r="E642" i="1"/>
  <c r="D642" i="10" s="1"/>
  <c r="A642" i="1"/>
  <c r="A642" i="2" s="1"/>
  <c r="G641" i="2"/>
  <c r="F641" i="2"/>
  <c r="E641" i="2"/>
  <c r="C641" i="2"/>
  <c r="B641" i="2"/>
  <c r="G641" i="5"/>
  <c r="K641" i="5" s="1"/>
  <c r="N641" i="5" s="1"/>
  <c r="E641" i="5"/>
  <c r="C641" i="5"/>
  <c r="B641" i="5"/>
  <c r="N641" i="10"/>
  <c r="Z641" i="10" s="1"/>
  <c r="M641" i="10"/>
  <c r="H641" i="10"/>
  <c r="G641" i="10"/>
  <c r="J641" i="10" s="1"/>
  <c r="C641" i="10"/>
  <c r="B641" i="10"/>
  <c r="H641" i="6"/>
  <c r="I641" i="6" s="1"/>
  <c r="J641" i="6" s="1"/>
  <c r="F641" i="6"/>
  <c r="E641" i="6"/>
  <c r="D641" i="6"/>
  <c r="C641" i="6"/>
  <c r="B641" i="6"/>
  <c r="A641" i="6"/>
  <c r="M641" i="1"/>
  <c r="G641" i="1"/>
  <c r="F641" i="1"/>
  <c r="D641" i="5" s="1"/>
  <c r="E641" i="1"/>
  <c r="A641" i="1"/>
  <c r="A641" i="10" s="1"/>
  <c r="G640" i="2"/>
  <c r="F640" i="2"/>
  <c r="E640" i="2"/>
  <c r="C640" i="2"/>
  <c r="B640" i="2"/>
  <c r="G640" i="5"/>
  <c r="K640" i="5" s="1"/>
  <c r="N640" i="5" s="1"/>
  <c r="E640" i="5"/>
  <c r="D640" i="5"/>
  <c r="C640" i="5"/>
  <c r="B640" i="5"/>
  <c r="N640" i="10"/>
  <c r="Z640" i="10" s="1"/>
  <c r="M640" i="10"/>
  <c r="H640" i="10"/>
  <c r="G640" i="10"/>
  <c r="J640" i="10" s="1"/>
  <c r="C640" i="10"/>
  <c r="B640" i="10"/>
  <c r="H640" i="6"/>
  <c r="I640" i="6" s="1"/>
  <c r="J640" i="6" s="1"/>
  <c r="F640" i="6"/>
  <c r="E640" i="6"/>
  <c r="D640" i="6"/>
  <c r="C640" i="6"/>
  <c r="B640" i="6"/>
  <c r="A640" i="6"/>
  <c r="P640" i="1"/>
  <c r="M640" i="1"/>
  <c r="G640" i="1"/>
  <c r="F640" i="1"/>
  <c r="E640" i="1"/>
  <c r="D640" i="10" s="1"/>
  <c r="A640" i="1"/>
  <c r="F639" i="2"/>
  <c r="H639" i="2" s="1"/>
  <c r="J639" i="2" s="1"/>
  <c r="E639" i="2"/>
  <c r="C639" i="2"/>
  <c r="B639" i="2"/>
  <c r="G639" i="5"/>
  <c r="K639" i="5" s="1"/>
  <c r="N639" i="5" s="1"/>
  <c r="E639" i="5"/>
  <c r="C639" i="5"/>
  <c r="B639" i="5"/>
  <c r="N639" i="10"/>
  <c r="Z639" i="10" s="1"/>
  <c r="M639" i="10"/>
  <c r="H639" i="10"/>
  <c r="G639" i="10"/>
  <c r="J639" i="10" s="1"/>
  <c r="C639" i="10"/>
  <c r="B639" i="10"/>
  <c r="H639" i="6"/>
  <c r="I639" i="6" s="1"/>
  <c r="J639" i="6" s="1"/>
  <c r="F639" i="6"/>
  <c r="E639" i="6"/>
  <c r="D639" i="6"/>
  <c r="C639" i="6"/>
  <c r="B639" i="6"/>
  <c r="A639" i="6"/>
  <c r="M639" i="1"/>
  <c r="G639" i="1"/>
  <c r="F639" i="1"/>
  <c r="E639" i="1"/>
  <c r="D639" i="10" s="1"/>
  <c r="A639" i="1"/>
  <c r="F638" i="2"/>
  <c r="E638" i="2"/>
  <c r="C638" i="2"/>
  <c r="B638" i="2"/>
  <c r="G638" i="5"/>
  <c r="K638" i="5" s="1"/>
  <c r="N638" i="5" s="1"/>
  <c r="E638" i="5"/>
  <c r="C638" i="5"/>
  <c r="B638" i="5"/>
  <c r="N638" i="10"/>
  <c r="Z638" i="10" s="1"/>
  <c r="M638" i="10"/>
  <c r="H638" i="10"/>
  <c r="G638" i="10"/>
  <c r="J638" i="10" s="1"/>
  <c r="C638" i="10"/>
  <c r="B638" i="10"/>
  <c r="H638" i="6"/>
  <c r="I638" i="6" s="1"/>
  <c r="J638" i="6" s="1"/>
  <c r="F638" i="6"/>
  <c r="E638" i="6"/>
  <c r="D638" i="6"/>
  <c r="C638" i="6"/>
  <c r="B638" i="6"/>
  <c r="A638" i="6"/>
  <c r="M638" i="1"/>
  <c r="G638" i="1"/>
  <c r="F638" i="1"/>
  <c r="D638" i="5" s="1"/>
  <c r="E638" i="1"/>
  <c r="D638" i="10" s="1"/>
  <c r="A638" i="1"/>
  <c r="A638" i="2" s="1"/>
  <c r="F637" i="2"/>
  <c r="E637" i="2"/>
  <c r="C637" i="2"/>
  <c r="B637" i="2"/>
  <c r="G637" i="5"/>
  <c r="K637" i="5" s="1"/>
  <c r="N637" i="5" s="1"/>
  <c r="E637" i="5"/>
  <c r="C637" i="5"/>
  <c r="B637" i="5"/>
  <c r="N637" i="10"/>
  <c r="Z637" i="10" s="1"/>
  <c r="M637" i="10"/>
  <c r="H637" i="10"/>
  <c r="G637" i="10"/>
  <c r="J637" i="10" s="1"/>
  <c r="C637" i="10"/>
  <c r="B637" i="10"/>
  <c r="H637" i="6"/>
  <c r="I637" i="6" s="1"/>
  <c r="J637" i="6" s="1"/>
  <c r="F637" i="6"/>
  <c r="E637" i="6"/>
  <c r="D637" i="6"/>
  <c r="C637" i="6"/>
  <c r="B637" i="6"/>
  <c r="A637" i="6"/>
  <c r="M637" i="1"/>
  <c r="G637" i="1"/>
  <c r="F637" i="1"/>
  <c r="D637" i="5" s="1"/>
  <c r="E637" i="1"/>
  <c r="D637" i="10" s="1"/>
  <c r="A637" i="1"/>
  <c r="A637" i="5" s="1"/>
  <c r="F636" i="2"/>
  <c r="E636" i="2"/>
  <c r="C636" i="2"/>
  <c r="B636" i="2"/>
  <c r="G636" i="5"/>
  <c r="C636" i="5"/>
  <c r="B636" i="5"/>
  <c r="N636" i="10"/>
  <c r="M636" i="10"/>
  <c r="H636" i="10"/>
  <c r="G636" i="10"/>
  <c r="J636" i="10" s="1"/>
  <c r="C636" i="10"/>
  <c r="B636" i="10"/>
  <c r="H636" i="6"/>
  <c r="I636" i="6" s="1"/>
  <c r="J636" i="6" s="1"/>
  <c r="F636" i="6"/>
  <c r="E636" i="6"/>
  <c r="D636" i="6"/>
  <c r="C636" i="6"/>
  <c r="B636" i="6"/>
  <c r="A636" i="6"/>
  <c r="M636" i="1"/>
  <c r="G636" i="1"/>
  <c r="E636" i="5" s="1"/>
  <c r="F636" i="1"/>
  <c r="E636" i="10" s="1"/>
  <c r="E636" i="1"/>
  <c r="D636" i="10" s="1"/>
  <c r="A636" i="1"/>
  <c r="F635" i="2"/>
  <c r="E635" i="2"/>
  <c r="C635" i="2"/>
  <c r="B635" i="2"/>
  <c r="G635" i="5"/>
  <c r="K635" i="5" s="1"/>
  <c r="N635" i="5" s="1"/>
  <c r="E635" i="5"/>
  <c r="C635" i="5"/>
  <c r="B635" i="5"/>
  <c r="N635" i="10"/>
  <c r="Z635" i="10" s="1"/>
  <c r="M635" i="10"/>
  <c r="H635" i="10"/>
  <c r="G635" i="10"/>
  <c r="J635" i="10" s="1"/>
  <c r="C635" i="10"/>
  <c r="B635" i="10"/>
  <c r="H635" i="6"/>
  <c r="I635" i="6" s="1"/>
  <c r="J635" i="6" s="1"/>
  <c r="F635" i="6"/>
  <c r="E635" i="6"/>
  <c r="D635" i="6"/>
  <c r="C635" i="6"/>
  <c r="B635" i="6"/>
  <c r="A635" i="6"/>
  <c r="M635" i="1"/>
  <c r="G635" i="1"/>
  <c r="F635" i="1"/>
  <c r="D635" i="5" s="1"/>
  <c r="E635" i="1"/>
  <c r="D635" i="10" s="1"/>
  <c r="A635" i="1"/>
  <c r="F634" i="2"/>
  <c r="E634" i="2"/>
  <c r="C634" i="2"/>
  <c r="B634" i="2"/>
  <c r="G634" i="5"/>
  <c r="K634" i="5" s="1"/>
  <c r="N634" i="5" s="1"/>
  <c r="E634" i="5"/>
  <c r="C634" i="5"/>
  <c r="B634" i="5"/>
  <c r="N634" i="10"/>
  <c r="Z634" i="10" s="1"/>
  <c r="M634" i="10"/>
  <c r="H634" i="10"/>
  <c r="G634" i="10"/>
  <c r="J634" i="10" s="1"/>
  <c r="C634" i="10"/>
  <c r="B634" i="10"/>
  <c r="H634" i="6"/>
  <c r="I634" i="6" s="1"/>
  <c r="J634" i="6" s="1"/>
  <c r="F634" i="6"/>
  <c r="E634" i="6"/>
  <c r="D634" i="6"/>
  <c r="C634" i="6"/>
  <c r="B634" i="6"/>
  <c r="A634" i="6"/>
  <c r="M634" i="1"/>
  <c r="G634" i="1"/>
  <c r="F634" i="1"/>
  <c r="E634" i="1"/>
  <c r="D634" i="10" s="1"/>
  <c r="A634" i="1"/>
  <c r="A634" i="5" s="1"/>
  <c r="F633" i="2"/>
  <c r="E633" i="2"/>
  <c r="C633" i="2"/>
  <c r="B633" i="2"/>
  <c r="G633" i="5"/>
  <c r="K633" i="5" s="1"/>
  <c r="N633" i="5" s="1"/>
  <c r="E633" i="5"/>
  <c r="D633" i="5"/>
  <c r="C633" i="5"/>
  <c r="B633" i="5"/>
  <c r="N633" i="10"/>
  <c r="Z633" i="10" s="1"/>
  <c r="M633" i="10"/>
  <c r="H633" i="10"/>
  <c r="G633" i="10"/>
  <c r="J633" i="10" s="1"/>
  <c r="C633" i="10"/>
  <c r="B633" i="10"/>
  <c r="H633" i="6"/>
  <c r="I633" i="6" s="1"/>
  <c r="J633" i="6" s="1"/>
  <c r="F633" i="6"/>
  <c r="E633" i="6"/>
  <c r="D633" i="6"/>
  <c r="C633" i="6"/>
  <c r="B633" i="6"/>
  <c r="A633" i="6"/>
  <c r="P633" i="1"/>
  <c r="M633" i="1"/>
  <c r="G633" i="1"/>
  <c r="F633" i="1"/>
  <c r="E633" i="1"/>
  <c r="D633" i="10" s="1"/>
  <c r="A633" i="1"/>
  <c r="A633" i="2" s="1"/>
  <c r="F632" i="2"/>
  <c r="E632" i="2"/>
  <c r="C632" i="2"/>
  <c r="B632" i="2"/>
  <c r="G632" i="5"/>
  <c r="K632" i="5" s="1"/>
  <c r="N632" i="5" s="1"/>
  <c r="E632" i="5"/>
  <c r="C632" i="5"/>
  <c r="B632" i="5"/>
  <c r="N632" i="10"/>
  <c r="Z632" i="10" s="1"/>
  <c r="M632" i="10"/>
  <c r="H632" i="10"/>
  <c r="G632" i="10"/>
  <c r="J632" i="10" s="1"/>
  <c r="C632" i="10"/>
  <c r="B632" i="10"/>
  <c r="H632" i="6"/>
  <c r="I632" i="6" s="1"/>
  <c r="J632" i="6" s="1"/>
  <c r="F632" i="6"/>
  <c r="E632" i="6"/>
  <c r="D632" i="6"/>
  <c r="C632" i="6"/>
  <c r="B632" i="6"/>
  <c r="A632" i="6"/>
  <c r="M632" i="1"/>
  <c r="G632" i="1"/>
  <c r="F632" i="1"/>
  <c r="D632" i="5" s="1"/>
  <c r="I632" i="5" s="1"/>
  <c r="E632" i="1"/>
  <c r="D632" i="10" s="1"/>
  <c r="A632" i="1"/>
  <c r="F631" i="2"/>
  <c r="E631" i="2"/>
  <c r="C631" i="2"/>
  <c r="B631" i="2"/>
  <c r="G631" i="5"/>
  <c r="K631" i="5" s="1"/>
  <c r="N631" i="5" s="1"/>
  <c r="E631" i="5"/>
  <c r="C631" i="5"/>
  <c r="B631" i="5"/>
  <c r="N631" i="10"/>
  <c r="Z631" i="10" s="1"/>
  <c r="M631" i="10"/>
  <c r="H631" i="10"/>
  <c r="G631" i="10"/>
  <c r="J631" i="10" s="1"/>
  <c r="C631" i="10"/>
  <c r="B631" i="10"/>
  <c r="H631" i="6"/>
  <c r="I631" i="6" s="1"/>
  <c r="J631" i="6" s="1"/>
  <c r="F631" i="6"/>
  <c r="E631" i="6"/>
  <c r="D631" i="6"/>
  <c r="C631" i="6"/>
  <c r="B631" i="6"/>
  <c r="A631" i="6"/>
  <c r="M631" i="1"/>
  <c r="G631" i="1"/>
  <c r="F631" i="1"/>
  <c r="D631" i="5" s="1"/>
  <c r="E631" i="1"/>
  <c r="D631" i="10" s="1"/>
  <c r="A631" i="1"/>
  <c r="A631" i="5" s="1"/>
  <c r="F630" i="2"/>
  <c r="E630" i="2"/>
  <c r="C630" i="2"/>
  <c r="B630" i="2"/>
  <c r="G630" i="5"/>
  <c r="K630" i="5" s="1"/>
  <c r="N630" i="5" s="1"/>
  <c r="E630" i="5"/>
  <c r="C630" i="5"/>
  <c r="B630" i="5"/>
  <c r="N630" i="10"/>
  <c r="M630" i="10"/>
  <c r="H630" i="10"/>
  <c r="G630" i="10"/>
  <c r="J630" i="10" s="1"/>
  <c r="C630" i="10"/>
  <c r="B630" i="10"/>
  <c r="H630" i="6"/>
  <c r="I630" i="6" s="1"/>
  <c r="J630" i="6" s="1"/>
  <c r="F630" i="6"/>
  <c r="E630" i="6"/>
  <c r="D630" i="6"/>
  <c r="C630" i="6"/>
  <c r="B630" i="6"/>
  <c r="A630" i="6"/>
  <c r="M630" i="1"/>
  <c r="G630" i="1"/>
  <c r="F630" i="1"/>
  <c r="D630" i="5" s="1"/>
  <c r="E630" i="1"/>
  <c r="D630" i="10" s="1"/>
  <c r="A630" i="1"/>
  <c r="F629" i="2"/>
  <c r="E629" i="2"/>
  <c r="C629" i="2"/>
  <c r="B629" i="2"/>
  <c r="G629" i="5"/>
  <c r="K629" i="5" s="1"/>
  <c r="N629" i="5" s="1"/>
  <c r="E629" i="5"/>
  <c r="C629" i="5"/>
  <c r="B629" i="5"/>
  <c r="N629" i="10"/>
  <c r="Z629" i="10" s="1"/>
  <c r="M629" i="10"/>
  <c r="H629" i="10"/>
  <c r="G629" i="10"/>
  <c r="J629" i="10" s="1"/>
  <c r="C629" i="10"/>
  <c r="B629" i="10"/>
  <c r="H629" i="6"/>
  <c r="I629" i="6" s="1"/>
  <c r="J629" i="6" s="1"/>
  <c r="F629" i="6"/>
  <c r="E629" i="6"/>
  <c r="D629" i="6"/>
  <c r="C629" i="6"/>
  <c r="B629" i="6"/>
  <c r="A629" i="6"/>
  <c r="M629" i="1"/>
  <c r="G629" i="1"/>
  <c r="F629" i="1"/>
  <c r="P629" i="1" s="1"/>
  <c r="E629" i="1"/>
  <c r="D629" i="10" s="1"/>
  <c r="A629" i="1"/>
  <c r="G628" i="2"/>
  <c r="F628" i="2"/>
  <c r="E628" i="2"/>
  <c r="C628" i="2"/>
  <c r="B628" i="2"/>
  <c r="G628" i="5"/>
  <c r="K628" i="5" s="1"/>
  <c r="N628" i="5" s="1"/>
  <c r="E628" i="5"/>
  <c r="C628" i="5"/>
  <c r="B628" i="5"/>
  <c r="N628" i="10"/>
  <c r="Z628" i="10" s="1"/>
  <c r="M628" i="10"/>
  <c r="H628" i="10"/>
  <c r="G628" i="10"/>
  <c r="J628" i="10" s="1"/>
  <c r="C628" i="10"/>
  <c r="B628" i="10"/>
  <c r="H628" i="6"/>
  <c r="I628" i="6" s="1"/>
  <c r="J628" i="6" s="1"/>
  <c r="F628" i="6"/>
  <c r="E628" i="6"/>
  <c r="D628" i="6"/>
  <c r="C628" i="6"/>
  <c r="B628" i="6"/>
  <c r="A628" i="6"/>
  <c r="M628" i="1"/>
  <c r="G628" i="1"/>
  <c r="F628" i="1"/>
  <c r="E628" i="1"/>
  <c r="A628" i="1"/>
  <c r="A628" i="5" s="1"/>
  <c r="F627" i="2"/>
  <c r="E627" i="2"/>
  <c r="C627" i="2"/>
  <c r="B627" i="2"/>
  <c r="G627" i="5"/>
  <c r="K627" i="5" s="1"/>
  <c r="N627" i="5" s="1"/>
  <c r="E627" i="5"/>
  <c r="C627" i="5"/>
  <c r="B627" i="5"/>
  <c r="N627" i="10"/>
  <c r="Z627" i="10" s="1"/>
  <c r="M627" i="10"/>
  <c r="H627" i="10"/>
  <c r="G627" i="10"/>
  <c r="J627" i="10" s="1"/>
  <c r="C627" i="10"/>
  <c r="B627" i="10"/>
  <c r="H627" i="6"/>
  <c r="I627" i="6" s="1"/>
  <c r="J627" i="6" s="1"/>
  <c r="F627" i="6"/>
  <c r="E627" i="6"/>
  <c r="D627" i="6"/>
  <c r="C627" i="6"/>
  <c r="B627" i="6"/>
  <c r="A627" i="6"/>
  <c r="M627" i="1"/>
  <c r="G627" i="1"/>
  <c r="F627" i="1"/>
  <c r="E627" i="10" s="1"/>
  <c r="E627" i="1"/>
  <c r="D627" i="10" s="1"/>
  <c r="A627" i="1"/>
  <c r="A627" i="2" s="1"/>
  <c r="F626" i="2"/>
  <c r="E626" i="2"/>
  <c r="C626" i="2"/>
  <c r="B626" i="2"/>
  <c r="G626" i="5"/>
  <c r="K626" i="5" s="1"/>
  <c r="N626" i="5" s="1"/>
  <c r="E626" i="5"/>
  <c r="C626" i="5"/>
  <c r="B626" i="5"/>
  <c r="N626" i="10"/>
  <c r="Z626" i="10" s="1"/>
  <c r="M626" i="10"/>
  <c r="H626" i="10"/>
  <c r="G626" i="10"/>
  <c r="J626" i="10" s="1"/>
  <c r="C626" i="10"/>
  <c r="B626" i="10"/>
  <c r="H626" i="6"/>
  <c r="I626" i="6" s="1"/>
  <c r="J626" i="6" s="1"/>
  <c r="F626" i="6"/>
  <c r="E626" i="6"/>
  <c r="D626" i="6"/>
  <c r="C626" i="6"/>
  <c r="B626" i="6"/>
  <c r="A626" i="6"/>
  <c r="M626" i="1"/>
  <c r="G626" i="1"/>
  <c r="F626" i="1"/>
  <c r="E626" i="1"/>
  <c r="D626" i="10" s="1"/>
  <c r="A626" i="1"/>
  <c r="F625" i="2"/>
  <c r="E625" i="2"/>
  <c r="C625" i="2"/>
  <c r="B625" i="2"/>
  <c r="G625" i="5"/>
  <c r="K625" i="5" s="1"/>
  <c r="N625" i="5" s="1"/>
  <c r="E625" i="5"/>
  <c r="C625" i="5"/>
  <c r="B625" i="5"/>
  <c r="N625" i="10"/>
  <c r="Z625" i="10" s="1"/>
  <c r="M625" i="10"/>
  <c r="H625" i="10"/>
  <c r="G625" i="10"/>
  <c r="J625" i="10" s="1"/>
  <c r="C625" i="10"/>
  <c r="B625" i="10"/>
  <c r="H625" i="6"/>
  <c r="I625" i="6" s="1"/>
  <c r="J625" i="6" s="1"/>
  <c r="F625" i="6"/>
  <c r="E625" i="6"/>
  <c r="D625" i="6"/>
  <c r="C625" i="6"/>
  <c r="B625" i="6"/>
  <c r="A625" i="6"/>
  <c r="M625" i="1"/>
  <c r="G625" i="1"/>
  <c r="F625" i="1"/>
  <c r="E625" i="10" s="1"/>
  <c r="E625" i="1"/>
  <c r="D625" i="10" s="1"/>
  <c r="A625" i="1"/>
  <c r="A625" i="2" s="1"/>
  <c r="F624" i="2"/>
  <c r="E624" i="2"/>
  <c r="C624" i="2"/>
  <c r="B624" i="2"/>
  <c r="G624" i="5"/>
  <c r="K624" i="5" s="1"/>
  <c r="N624" i="5" s="1"/>
  <c r="E624" i="5"/>
  <c r="D624" i="5"/>
  <c r="C624" i="5"/>
  <c r="B624" i="5"/>
  <c r="N624" i="10"/>
  <c r="Z624" i="10" s="1"/>
  <c r="M624" i="10"/>
  <c r="H624" i="10"/>
  <c r="G624" i="10"/>
  <c r="J624" i="10" s="1"/>
  <c r="C624" i="10"/>
  <c r="B624" i="10"/>
  <c r="H624" i="6"/>
  <c r="I624" i="6" s="1"/>
  <c r="J624" i="6" s="1"/>
  <c r="F624" i="6"/>
  <c r="E624" i="6"/>
  <c r="D624" i="6"/>
  <c r="C624" i="6"/>
  <c r="B624" i="6"/>
  <c r="A624" i="6"/>
  <c r="P624" i="1"/>
  <c r="M624" i="1"/>
  <c r="G624" i="1"/>
  <c r="F624" i="1"/>
  <c r="E624" i="1"/>
  <c r="D624" i="10" s="1"/>
  <c r="A624" i="1"/>
  <c r="A624" i="5" s="1"/>
  <c r="F623" i="2"/>
  <c r="E623" i="2"/>
  <c r="C623" i="2"/>
  <c r="B623" i="2"/>
  <c r="G623" i="5"/>
  <c r="K623" i="5" s="1"/>
  <c r="N623" i="5" s="1"/>
  <c r="E623" i="5"/>
  <c r="C623" i="5"/>
  <c r="B623" i="5"/>
  <c r="N623" i="10"/>
  <c r="M623" i="10"/>
  <c r="H623" i="10"/>
  <c r="G623" i="10"/>
  <c r="J623" i="10" s="1"/>
  <c r="C623" i="10"/>
  <c r="B623" i="10"/>
  <c r="H623" i="6"/>
  <c r="I623" i="6" s="1"/>
  <c r="J623" i="6" s="1"/>
  <c r="F623" i="6"/>
  <c r="E623" i="6"/>
  <c r="D623" i="6"/>
  <c r="C623" i="6"/>
  <c r="B623" i="6"/>
  <c r="A623" i="6"/>
  <c r="M623" i="1"/>
  <c r="G623" i="1"/>
  <c r="F623" i="1"/>
  <c r="E623" i="1"/>
  <c r="D623" i="10" s="1"/>
  <c r="A623" i="1"/>
  <c r="A623" i="5" s="1"/>
  <c r="F622" i="2"/>
  <c r="E622" i="2"/>
  <c r="C622" i="2"/>
  <c r="B622" i="2"/>
  <c r="G622" i="5"/>
  <c r="C622" i="5"/>
  <c r="B622" i="5"/>
  <c r="N622" i="10"/>
  <c r="Z622" i="10" s="1"/>
  <c r="M622" i="10"/>
  <c r="H622" i="10"/>
  <c r="G622" i="10"/>
  <c r="J622" i="10" s="1"/>
  <c r="C622" i="10"/>
  <c r="B622" i="10"/>
  <c r="H622" i="6"/>
  <c r="I622" i="6" s="1"/>
  <c r="J622" i="6" s="1"/>
  <c r="F622" i="6"/>
  <c r="E622" i="6"/>
  <c r="D622" i="6"/>
  <c r="C622" i="6"/>
  <c r="B622" i="6"/>
  <c r="A622" i="6"/>
  <c r="M622" i="1"/>
  <c r="G622" i="1"/>
  <c r="F622" i="1"/>
  <c r="D622" i="5" s="1"/>
  <c r="E622" i="1"/>
  <c r="A622" i="1"/>
  <c r="A622" i="2" s="1"/>
  <c r="F621" i="2"/>
  <c r="E621" i="2"/>
  <c r="C621" i="2"/>
  <c r="B621" i="2"/>
  <c r="G621" i="5"/>
  <c r="K621" i="5" s="1"/>
  <c r="N621" i="5" s="1"/>
  <c r="E621" i="5"/>
  <c r="C621" i="5"/>
  <c r="B621" i="5"/>
  <c r="N621" i="10"/>
  <c r="Z621" i="10" s="1"/>
  <c r="M621" i="10"/>
  <c r="H621" i="10"/>
  <c r="G621" i="10"/>
  <c r="J621" i="10" s="1"/>
  <c r="C621" i="10"/>
  <c r="B621" i="10"/>
  <c r="H621" i="6"/>
  <c r="I621" i="6" s="1"/>
  <c r="J621" i="6" s="1"/>
  <c r="F621" i="6"/>
  <c r="E621" i="6"/>
  <c r="D621" i="6"/>
  <c r="C621" i="6"/>
  <c r="B621" i="6"/>
  <c r="A621" i="6"/>
  <c r="M621" i="1"/>
  <c r="G621" i="1"/>
  <c r="F621" i="1"/>
  <c r="E621" i="1"/>
  <c r="A621" i="1"/>
  <c r="A621" i="2" s="1"/>
  <c r="G620" i="2"/>
  <c r="F620" i="2"/>
  <c r="E620" i="2"/>
  <c r="C620" i="2"/>
  <c r="B620" i="2"/>
  <c r="G620" i="5"/>
  <c r="K620" i="5" s="1"/>
  <c r="N620" i="5" s="1"/>
  <c r="E620" i="5"/>
  <c r="C620" i="5"/>
  <c r="B620" i="5"/>
  <c r="N620" i="10"/>
  <c r="Z620" i="10" s="1"/>
  <c r="M620" i="10"/>
  <c r="H620" i="10"/>
  <c r="G620" i="10"/>
  <c r="J620" i="10" s="1"/>
  <c r="C620" i="10"/>
  <c r="B620" i="10"/>
  <c r="H620" i="6"/>
  <c r="I620" i="6" s="1"/>
  <c r="J620" i="6" s="1"/>
  <c r="F620" i="6"/>
  <c r="E620" i="6"/>
  <c r="D620" i="6"/>
  <c r="C620" i="6"/>
  <c r="B620" i="6"/>
  <c r="A620" i="6"/>
  <c r="M620" i="1"/>
  <c r="G620" i="1"/>
  <c r="F620" i="1"/>
  <c r="D620" i="5" s="1"/>
  <c r="E620" i="1"/>
  <c r="D620" i="10" s="1"/>
  <c r="A620" i="1"/>
  <c r="F619" i="2"/>
  <c r="E619" i="2"/>
  <c r="C619" i="2"/>
  <c r="B619" i="2"/>
  <c r="G619" i="5"/>
  <c r="C619" i="5"/>
  <c r="B619" i="5"/>
  <c r="N619" i="10"/>
  <c r="Z619" i="10" s="1"/>
  <c r="M619" i="10"/>
  <c r="H619" i="10"/>
  <c r="G619" i="10"/>
  <c r="J619" i="10" s="1"/>
  <c r="C619" i="10"/>
  <c r="B619" i="10"/>
  <c r="H619" i="6"/>
  <c r="I619" i="6" s="1"/>
  <c r="J619" i="6" s="1"/>
  <c r="F619" i="6"/>
  <c r="E619" i="6"/>
  <c r="D619" i="6"/>
  <c r="C619" i="6"/>
  <c r="B619" i="6"/>
  <c r="A619" i="6"/>
  <c r="M619" i="1"/>
  <c r="G619" i="1"/>
  <c r="E619" i="5" s="1"/>
  <c r="F619" i="1"/>
  <c r="E619" i="1"/>
  <c r="D619" i="10" s="1"/>
  <c r="A619" i="1"/>
  <c r="F618" i="2"/>
  <c r="E618" i="2"/>
  <c r="C618" i="2"/>
  <c r="B618" i="2"/>
  <c r="G618" i="5"/>
  <c r="K618" i="5" s="1"/>
  <c r="N618" i="5" s="1"/>
  <c r="E618" i="5"/>
  <c r="C618" i="5"/>
  <c r="B618" i="5"/>
  <c r="N618" i="10"/>
  <c r="Z618" i="10" s="1"/>
  <c r="M618" i="10"/>
  <c r="H618" i="10"/>
  <c r="G618" i="10"/>
  <c r="J618" i="10" s="1"/>
  <c r="C618" i="10"/>
  <c r="B618" i="10"/>
  <c r="H618" i="6"/>
  <c r="I618" i="6" s="1"/>
  <c r="J618" i="6" s="1"/>
  <c r="F618" i="6"/>
  <c r="E618" i="6"/>
  <c r="D618" i="6"/>
  <c r="C618" i="6"/>
  <c r="B618" i="6"/>
  <c r="A618" i="6"/>
  <c r="M618" i="1"/>
  <c r="G618" i="1"/>
  <c r="F618" i="1"/>
  <c r="D618" i="5" s="1"/>
  <c r="E618" i="1"/>
  <c r="D618" i="10" s="1"/>
  <c r="A618" i="1"/>
  <c r="F617" i="2"/>
  <c r="E617" i="2"/>
  <c r="C617" i="2"/>
  <c r="B617" i="2"/>
  <c r="G617" i="5"/>
  <c r="K617" i="5" s="1"/>
  <c r="N617" i="5" s="1"/>
  <c r="E617" i="5"/>
  <c r="C617" i="5"/>
  <c r="B617" i="5"/>
  <c r="N617" i="10"/>
  <c r="Z617" i="10" s="1"/>
  <c r="M617" i="10"/>
  <c r="H617" i="10"/>
  <c r="G617" i="10"/>
  <c r="J617" i="10" s="1"/>
  <c r="C617" i="10"/>
  <c r="B617" i="10"/>
  <c r="H617" i="6"/>
  <c r="I617" i="6" s="1"/>
  <c r="J617" i="6" s="1"/>
  <c r="F617" i="6"/>
  <c r="E617" i="6"/>
  <c r="D617" i="6"/>
  <c r="C617" i="6"/>
  <c r="B617" i="6"/>
  <c r="A617" i="6"/>
  <c r="M617" i="1"/>
  <c r="G617" i="1"/>
  <c r="F617" i="1"/>
  <c r="D617" i="5" s="1"/>
  <c r="E617" i="1"/>
  <c r="A617" i="1"/>
  <c r="F616" i="2"/>
  <c r="E616" i="2"/>
  <c r="C616" i="2"/>
  <c r="B616" i="2"/>
  <c r="G616" i="5"/>
  <c r="K616" i="5" s="1"/>
  <c r="N616" i="5" s="1"/>
  <c r="E616" i="5"/>
  <c r="C616" i="5"/>
  <c r="B616" i="5"/>
  <c r="N616" i="10"/>
  <c r="Z616" i="10" s="1"/>
  <c r="M616" i="10"/>
  <c r="H616" i="10"/>
  <c r="G616" i="10"/>
  <c r="C616" i="10"/>
  <c r="B616" i="10"/>
  <c r="H616" i="6"/>
  <c r="I616" i="6" s="1"/>
  <c r="J616" i="6" s="1"/>
  <c r="F616" i="6"/>
  <c r="E616" i="6"/>
  <c r="D616" i="6"/>
  <c r="C616" i="6"/>
  <c r="B616" i="6"/>
  <c r="A616" i="6"/>
  <c r="M616" i="1"/>
  <c r="G616" i="1"/>
  <c r="F616" i="1"/>
  <c r="P616" i="1" s="1"/>
  <c r="E616" i="1"/>
  <c r="D616" i="10" s="1"/>
  <c r="A616" i="1"/>
  <c r="F615" i="2"/>
  <c r="E615" i="2"/>
  <c r="C615" i="2"/>
  <c r="B615" i="2"/>
  <c r="G615" i="5"/>
  <c r="K615" i="5" s="1"/>
  <c r="N615" i="5" s="1"/>
  <c r="E615" i="5"/>
  <c r="C615" i="5"/>
  <c r="B615" i="5"/>
  <c r="N615" i="10"/>
  <c r="Z615" i="10" s="1"/>
  <c r="M615" i="10"/>
  <c r="H615" i="10"/>
  <c r="G615" i="10"/>
  <c r="C615" i="10"/>
  <c r="B615" i="10"/>
  <c r="H615" i="6"/>
  <c r="I615" i="6" s="1"/>
  <c r="J615" i="6" s="1"/>
  <c r="F615" i="6"/>
  <c r="E615" i="6"/>
  <c r="D615" i="6"/>
  <c r="C615" i="6"/>
  <c r="B615" i="6"/>
  <c r="A615" i="6"/>
  <c r="M615" i="1"/>
  <c r="G615" i="1"/>
  <c r="F615" i="1"/>
  <c r="E615" i="10" s="1"/>
  <c r="E615" i="1"/>
  <c r="D615" i="10" s="1"/>
  <c r="A615" i="1"/>
  <c r="A615" i="2" s="1"/>
  <c r="F614" i="2"/>
  <c r="E614" i="2"/>
  <c r="C614" i="2"/>
  <c r="B614" i="2"/>
  <c r="G614" i="5"/>
  <c r="K614" i="5" s="1"/>
  <c r="N614" i="5" s="1"/>
  <c r="E614" i="5"/>
  <c r="D614" i="5"/>
  <c r="I614" i="5" s="1"/>
  <c r="C614" i="5"/>
  <c r="B614" i="5"/>
  <c r="N614" i="10"/>
  <c r="Z614" i="10" s="1"/>
  <c r="M614" i="10"/>
  <c r="H614" i="10"/>
  <c r="G614" i="10"/>
  <c r="J614" i="10" s="1"/>
  <c r="C614" i="10"/>
  <c r="B614" i="10"/>
  <c r="H614" i="6"/>
  <c r="I614" i="6" s="1"/>
  <c r="J614" i="6" s="1"/>
  <c r="F614" i="6"/>
  <c r="E614" i="6"/>
  <c r="D614" i="6"/>
  <c r="C614" i="6"/>
  <c r="B614" i="6"/>
  <c r="A614" i="6"/>
  <c r="P614" i="1"/>
  <c r="M614" i="1"/>
  <c r="G614" i="1"/>
  <c r="F614" i="1"/>
  <c r="E614" i="1"/>
  <c r="D614" i="10" s="1"/>
  <c r="A614" i="1"/>
  <c r="A614" i="2" s="1"/>
  <c r="F613" i="2"/>
  <c r="E613" i="2"/>
  <c r="C613" i="2"/>
  <c r="B613" i="2"/>
  <c r="G613" i="5"/>
  <c r="K613" i="5" s="1"/>
  <c r="N613" i="5" s="1"/>
  <c r="E613" i="5"/>
  <c r="C613" i="5"/>
  <c r="B613" i="5"/>
  <c r="N613" i="10"/>
  <c r="Z613" i="10" s="1"/>
  <c r="M613" i="10"/>
  <c r="H613" i="10"/>
  <c r="G613" i="10"/>
  <c r="C613" i="10"/>
  <c r="B613" i="10"/>
  <c r="H613" i="6"/>
  <c r="I613" i="6" s="1"/>
  <c r="J613" i="6" s="1"/>
  <c r="F613" i="6"/>
  <c r="E613" i="6"/>
  <c r="D613" i="6"/>
  <c r="C613" i="6"/>
  <c r="B613" i="6"/>
  <c r="A613" i="6"/>
  <c r="M613" i="1"/>
  <c r="G613" i="1"/>
  <c r="F613" i="1"/>
  <c r="E613" i="1"/>
  <c r="D613" i="10" s="1"/>
  <c r="A613" i="1"/>
  <c r="G612" i="2"/>
  <c r="F612" i="2"/>
  <c r="E612" i="2"/>
  <c r="C612" i="2"/>
  <c r="B612" i="2"/>
  <c r="G612" i="5"/>
  <c r="C612" i="5"/>
  <c r="B612" i="5"/>
  <c r="N612" i="10"/>
  <c r="Z612" i="10" s="1"/>
  <c r="M612" i="10"/>
  <c r="H612" i="10"/>
  <c r="G612" i="10"/>
  <c r="J612" i="10" s="1"/>
  <c r="C612" i="10"/>
  <c r="B612" i="10"/>
  <c r="H612" i="6"/>
  <c r="I612" i="6" s="1"/>
  <c r="J612" i="6" s="1"/>
  <c r="F612" i="6"/>
  <c r="E612" i="6"/>
  <c r="D612" i="6"/>
  <c r="C612" i="6"/>
  <c r="B612" i="6"/>
  <c r="A612" i="6"/>
  <c r="M612" i="1"/>
  <c r="G612" i="1"/>
  <c r="E612" i="5" s="1"/>
  <c r="F612" i="1"/>
  <c r="D612" i="5" s="1"/>
  <c r="E612" i="1"/>
  <c r="D612" i="10" s="1"/>
  <c r="A612" i="1"/>
  <c r="A612" i="2" s="1"/>
  <c r="F611" i="2"/>
  <c r="E611" i="2"/>
  <c r="C611" i="2"/>
  <c r="B611" i="2"/>
  <c r="G611" i="5"/>
  <c r="K611" i="5" s="1"/>
  <c r="N611" i="5" s="1"/>
  <c r="E611" i="5"/>
  <c r="C611" i="5"/>
  <c r="B611" i="5"/>
  <c r="N611" i="10"/>
  <c r="Z611" i="10" s="1"/>
  <c r="M611" i="10"/>
  <c r="H611" i="10"/>
  <c r="G611" i="10"/>
  <c r="J611" i="10" s="1"/>
  <c r="C611" i="10"/>
  <c r="B611" i="10"/>
  <c r="H611" i="6"/>
  <c r="I611" i="6" s="1"/>
  <c r="J611" i="6" s="1"/>
  <c r="F611" i="6"/>
  <c r="E611" i="6"/>
  <c r="D611" i="6"/>
  <c r="C611" i="6"/>
  <c r="B611" i="6"/>
  <c r="A611" i="6"/>
  <c r="M611" i="1"/>
  <c r="G611" i="1"/>
  <c r="F611" i="1"/>
  <c r="E611" i="1"/>
  <c r="A611" i="1"/>
  <c r="A611" i="2" s="1"/>
  <c r="F610" i="2"/>
  <c r="E610" i="2"/>
  <c r="C610" i="2"/>
  <c r="B610" i="2"/>
  <c r="G610" i="5"/>
  <c r="K610" i="5" s="1"/>
  <c r="N610" i="5" s="1"/>
  <c r="E610" i="5"/>
  <c r="C610" i="5"/>
  <c r="B610" i="5"/>
  <c r="N610" i="10"/>
  <c r="Z610" i="10" s="1"/>
  <c r="M610" i="10"/>
  <c r="H610" i="10"/>
  <c r="G610" i="10"/>
  <c r="J610" i="10" s="1"/>
  <c r="C610" i="10"/>
  <c r="B610" i="10"/>
  <c r="H610" i="6"/>
  <c r="I610" i="6" s="1"/>
  <c r="J610" i="6" s="1"/>
  <c r="F610" i="6"/>
  <c r="E610" i="6"/>
  <c r="D610" i="6"/>
  <c r="C610" i="6"/>
  <c r="B610" i="6"/>
  <c r="A610" i="6"/>
  <c r="M610" i="1"/>
  <c r="G610" i="1"/>
  <c r="F610" i="1"/>
  <c r="E610" i="1"/>
  <c r="D610" i="10" s="1"/>
  <c r="A610" i="1"/>
  <c r="F609" i="2"/>
  <c r="E609" i="2"/>
  <c r="C609" i="2"/>
  <c r="B609" i="2"/>
  <c r="G609" i="5"/>
  <c r="K609" i="5" s="1"/>
  <c r="N609" i="5" s="1"/>
  <c r="E609" i="5"/>
  <c r="C609" i="5"/>
  <c r="B609" i="5"/>
  <c r="N609" i="10"/>
  <c r="M609" i="10"/>
  <c r="H609" i="10"/>
  <c r="G609" i="10"/>
  <c r="C609" i="10"/>
  <c r="B609" i="10"/>
  <c r="H609" i="6"/>
  <c r="I609" i="6" s="1"/>
  <c r="J609" i="6" s="1"/>
  <c r="F609" i="6"/>
  <c r="E609" i="6"/>
  <c r="D609" i="6"/>
  <c r="C609" i="6"/>
  <c r="B609" i="6"/>
  <c r="A609" i="6"/>
  <c r="M609" i="1"/>
  <c r="G609" i="1"/>
  <c r="F609" i="1"/>
  <c r="E609" i="10" s="1"/>
  <c r="E609" i="1"/>
  <c r="D609" i="10" s="1"/>
  <c r="A609" i="1"/>
  <c r="A609" i="5" s="1"/>
  <c r="F608" i="2"/>
  <c r="E608" i="2"/>
  <c r="C608" i="2"/>
  <c r="B608" i="2"/>
  <c r="G608" i="5"/>
  <c r="K608" i="5" s="1"/>
  <c r="N608" i="5" s="1"/>
  <c r="E608" i="5"/>
  <c r="C608" i="5"/>
  <c r="B608" i="5"/>
  <c r="N608" i="10"/>
  <c r="Z608" i="10" s="1"/>
  <c r="M608" i="10"/>
  <c r="H608" i="10"/>
  <c r="G608" i="10"/>
  <c r="J608" i="10" s="1"/>
  <c r="C608" i="10"/>
  <c r="B608" i="10"/>
  <c r="H608" i="6"/>
  <c r="I608" i="6" s="1"/>
  <c r="J608" i="6" s="1"/>
  <c r="F608" i="6"/>
  <c r="E608" i="6"/>
  <c r="D608" i="6"/>
  <c r="C608" i="6"/>
  <c r="B608" i="6"/>
  <c r="A608" i="6"/>
  <c r="M608" i="1"/>
  <c r="G608" i="1"/>
  <c r="F608" i="1"/>
  <c r="E608" i="1"/>
  <c r="D608" i="10" s="1"/>
  <c r="A608" i="1"/>
  <c r="F607" i="2"/>
  <c r="E607" i="2"/>
  <c r="C607" i="2"/>
  <c r="B607" i="2"/>
  <c r="G607" i="5"/>
  <c r="K607" i="5" s="1"/>
  <c r="N607" i="5" s="1"/>
  <c r="E607" i="5"/>
  <c r="D607" i="5"/>
  <c r="I607" i="5" s="1"/>
  <c r="C607" i="5"/>
  <c r="B607" i="5"/>
  <c r="N607" i="10"/>
  <c r="Z607" i="10" s="1"/>
  <c r="M607" i="10"/>
  <c r="H607" i="10"/>
  <c r="G607" i="10"/>
  <c r="J607" i="10" s="1"/>
  <c r="C607" i="10"/>
  <c r="B607" i="10"/>
  <c r="H607" i="6"/>
  <c r="I607" i="6" s="1"/>
  <c r="J607" i="6" s="1"/>
  <c r="F607" i="6"/>
  <c r="E607" i="6"/>
  <c r="D607" i="6"/>
  <c r="C607" i="6"/>
  <c r="B607" i="6"/>
  <c r="A607" i="6"/>
  <c r="P607" i="1"/>
  <c r="M607" i="1"/>
  <c r="G607" i="1"/>
  <c r="F607" i="1"/>
  <c r="E607" i="10" s="1"/>
  <c r="E607" i="1"/>
  <c r="D607" i="10" s="1"/>
  <c r="A607" i="1"/>
  <c r="F606" i="2"/>
  <c r="E606" i="2"/>
  <c r="C606" i="2"/>
  <c r="B606" i="2"/>
  <c r="G606" i="5"/>
  <c r="K606" i="5" s="1"/>
  <c r="N606" i="5" s="1"/>
  <c r="E606" i="5"/>
  <c r="C606" i="5"/>
  <c r="B606" i="5"/>
  <c r="N606" i="10"/>
  <c r="Z606" i="10" s="1"/>
  <c r="M606" i="10"/>
  <c r="H606" i="10"/>
  <c r="G606" i="10"/>
  <c r="J606" i="10" s="1"/>
  <c r="C606" i="10"/>
  <c r="B606" i="10"/>
  <c r="H606" i="6"/>
  <c r="I606" i="6" s="1"/>
  <c r="J606" i="6" s="1"/>
  <c r="F606" i="6"/>
  <c r="E606" i="6"/>
  <c r="D606" i="6"/>
  <c r="C606" i="6"/>
  <c r="B606" i="6"/>
  <c r="A606" i="6"/>
  <c r="M606" i="1"/>
  <c r="G606" i="1"/>
  <c r="F606" i="1"/>
  <c r="E606" i="10" s="1"/>
  <c r="E606" i="1"/>
  <c r="D606" i="10" s="1"/>
  <c r="A606" i="1"/>
  <c r="A606" i="2" s="1"/>
  <c r="F605" i="2"/>
  <c r="H605" i="2" s="1"/>
  <c r="J605" i="2" s="1"/>
  <c r="E605" i="2"/>
  <c r="C605" i="2"/>
  <c r="B605" i="2"/>
  <c r="G605" i="5"/>
  <c r="K605" i="5" s="1"/>
  <c r="N605" i="5" s="1"/>
  <c r="E605" i="5"/>
  <c r="D605" i="5"/>
  <c r="I605" i="5" s="1"/>
  <c r="C605" i="5"/>
  <c r="B605" i="5"/>
  <c r="N605" i="10"/>
  <c r="Z605" i="10" s="1"/>
  <c r="M605" i="10"/>
  <c r="H605" i="10"/>
  <c r="G605" i="10"/>
  <c r="J605" i="10" s="1"/>
  <c r="C605" i="10"/>
  <c r="B605" i="10"/>
  <c r="H605" i="6"/>
  <c r="I605" i="6" s="1"/>
  <c r="J605" i="6" s="1"/>
  <c r="F605" i="6"/>
  <c r="E605" i="6"/>
  <c r="D605" i="6"/>
  <c r="C605" i="6"/>
  <c r="B605" i="6"/>
  <c r="A605" i="6"/>
  <c r="P605" i="1"/>
  <c r="M605" i="1"/>
  <c r="G605" i="1"/>
  <c r="F605" i="1"/>
  <c r="E605" i="1"/>
  <c r="D605" i="10" s="1"/>
  <c r="A605" i="1"/>
  <c r="F604" i="2"/>
  <c r="E604" i="2"/>
  <c r="C604" i="2"/>
  <c r="B604" i="2"/>
  <c r="G604" i="5"/>
  <c r="C604" i="5"/>
  <c r="B604" i="5"/>
  <c r="N604" i="10"/>
  <c r="Z604" i="10" s="1"/>
  <c r="M604" i="10"/>
  <c r="H604" i="10"/>
  <c r="G604" i="10"/>
  <c r="J604" i="10" s="1"/>
  <c r="C604" i="10"/>
  <c r="B604" i="10"/>
  <c r="H604" i="6"/>
  <c r="I604" i="6" s="1"/>
  <c r="J604" i="6" s="1"/>
  <c r="F604" i="6"/>
  <c r="E604" i="6"/>
  <c r="D604" i="6"/>
  <c r="C604" i="6"/>
  <c r="B604" i="6"/>
  <c r="A604" i="6"/>
  <c r="M604" i="1"/>
  <c r="G604" i="1"/>
  <c r="E604" i="5" s="1"/>
  <c r="F604" i="1"/>
  <c r="E604" i="1"/>
  <c r="D604" i="10" s="1"/>
  <c r="A604" i="1"/>
  <c r="A604" i="2" s="1"/>
  <c r="F603" i="2"/>
  <c r="E603" i="2"/>
  <c r="C603" i="2"/>
  <c r="B603" i="2"/>
  <c r="G603" i="5"/>
  <c r="K603" i="5" s="1"/>
  <c r="N603" i="5" s="1"/>
  <c r="E603" i="5"/>
  <c r="C603" i="5"/>
  <c r="B603" i="5"/>
  <c r="N603" i="10"/>
  <c r="Z603" i="10" s="1"/>
  <c r="M603" i="10"/>
  <c r="H603" i="10"/>
  <c r="G603" i="10"/>
  <c r="J603" i="10" s="1"/>
  <c r="C603" i="10"/>
  <c r="B603" i="10"/>
  <c r="H603" i="6"/>
  <c r="I603" i="6" s="1"/>
  <c r="J603" i="6" s="1"/>
  <c r="F603" i="6"/>
  <c r="E603" i="6"/>
  <c r="D603" i="6"/>
  <c r="C603" i="6"/>
  <c r="B603" i="6"/>
  <c r="A603" i="6"/>
  <c r="M603" i="1"/>
  <c r="G603" i="1"/>
  <c r="F603" i="1"/>
  <c r="D603" i="5" s="1"/>
  <c r="E603" i="1"/>
  <c r="D603" i="10" s="1"/>
  <c r="A603" i="1"/>
  <c r="A603" i="5" s="1"/>
  <c r="F602" i="2"/>
  <c r="E602" i="2"/>
  <c r="C602" i="2"/>
  <c r="B602" i="2"/>
  <c r="G602" i="5"/>
  <c r="K602" i="5" s="1"/>
  <c r="N602" i="5" s="1"/>
  <c r="E602" i="5"/>
  <c r="C602" i="5"/>
  <c r="B602" i="5"/>
  <c r="N602" i="10"/>
  <c r="Z602" i="10" s="1"/>
  <c r="M602" i="10"/>
  <c r="H602" i="10"/>
  <c r="G602" i="10"/>
  <c r="J602" i="10" s="1"/>
  <c r="C602" i="10"/>
  <c r="B602" i="10"/>
  <c r="H602" i="6"/>
  <c r="I602" i="6" s="1"/>
  <c r="J602" i="6" s="1"/>
  <c r="F602" i="6"/>
  <c r="E602" i="6"/>
  <c r="D602" i="6"/>
  <c r="C602" i="6"/>
  <c r="B602" i="6"/>
  <c r="A602" i="6"/>
  <c r="M602" i="1"/>
  <c r="G602" i="1"/>
  <c r="F602" i="1"/>
  <c r="D602" i="5" s="1"/>
  <c r="E602" i="1"/>
  <c r="D602" i="10" s="1"/>
  <c r="A602" i="1"/>
  <c r="F601" i="2"/>
  <c r="E601" i="2"/>
  <c r="C601" i="2"/>
  <c r="B601" i="2"/>
  <c r="G601" i="5"/>
  <c r="K601" i="5" s="1"/>
  <c r="N601" i="5" s="1"/>
  <c r="E601" i="5"/>
  <c r="D601" i="5"/>
  <c r="I601" i="5" s="1"/>
  <c r="C601" i="5"/>
  <c r="B601" i="5"/>
  <c r="N601" i="10"/>
  <c r="Z601" i="10" s="1"/>
  <c r="M601" i="10"/>
  <c r="H601" i="10"/>
  <c r="G601" i="10"/>
  <c r="J601" i="10" s="1"/>
  <c r="C601" i="10"/>
  <c r="B601" i="10"/>
  <c r="H601" i="6"/>
  <c r="I601" i="6" s="1"/>
  <c r="J601" i="6" s="1"/>
  <c r="F601" i="6"/>
  <c r="E601" i="6"/>
  <c r="D601" i="6"/>
  <c r="C601" i="6"/>
  <c r="B601" i="6"/>
  <c r="A601" i="6"/>
  <c r="P601" i="1"/>
  <c r="M601" i="1"/>
  <c r="G601" i="1"/>
  <c r="F601" i="1"/>
  <c r="E601" i="1"/>
  <c r="D601" i="10" s="1"/>
  <c r="A601" i="1"/>
  <c r="A601" i="10" s="1"/>
  <c r="F600" i="2"/>
  <c r="E600" i="2"/>
  <c r="C600" i="2"/>
  <c r="B600" i="2"/>
  <c r="G600" i="5"/>
  <c r="K600" i="5" s="1"/>
  <c r="N600" i="5" s="1"/>
  <c r="E600" i="5"/>
  <c r="C600" i="5"/>
  <c r="B600" i="5"/>
  <c r="N600" i="10"/>
  <c r="Z600" i="10" s="1"/>
  <c r="M600" i="10"/>
  <c r="H600" i="10"/>
  <c r="G600" i="10"/>
  <c r="C600" i="10"/>
  <c r="B600" i="10"/>
  <c r="H600" i="6"/>
  <c r="I600" i="6" s="1"/>
  <c r="J600" i="6" s="1"/>
  <c r="F600" i="6"/>
  <c r="E600" i="6"/>
  <c r="D600" i="6"/>
  <c r="C600" i="6"/>
  <c r="B600" i="6"/>
  <c r="A600" i="6"/>
  <c r="M600" i="1"/>
  <c r="G600" i="1"/>
  <c r="F600" i="1"/>
  <c r="E600" i="1"/>
  <c r="D600" i="10" s="1"/>
  <c r="A600" i="1"/>
  <c r="A600" i="5" s="1"/>
  <c r="F599" i="2"/>
  <c r="E599" i="2"/>
  <c r="C599" i="2"/>
  <c r="B599" i="2"/>
  <c r="G599" i="5"/>
  <c r="K599" i="5" s="1"/>
  <c r="N599" i="5" s="1"/>
  <c r="E599" i="5"/>
  <c r="C599" i="5"/>
  <c r="B599" i="5"/>
  <c r="N599" i="10"/>
  <c r="Z599" i="10" s="1"/>
  <c r="M599" i="10"/>
  <c r="H599" i="10"/>
  <c r="R599" i="10" s="1"/>
  <c r="AC599" i="10" s="1"/>
  <c r="G599" i="10"/>
  <c r="J599" i="10" s="1"/>
  <c r="C599" i="10"/>
  <c r="B599" i="10"/>
  <c r="H599" i="6"/>
  <c r="I599" i="6" s="1"/>
  <c r="J599" i="6" s="1"/>
  <c r="F599" i="6"/>
  <c r="E599" i="6"/>
  <c r="D599" i="6"/>
  <c r="C599" i="6"/>
  <c r="B599" i="6"/>
  <c r="A599" i="6"/>
  <c r="O599" i="1"/>
  <c r="M599" i="1"/>
  <c r="G599" i="1"/>
  <c r="F599" i="1"/>
  <c r="P599" i="1" s="1"/>
  <c r="E599" i="1"/>
  <c r="D599" i="10" s="1"/>
  <c r="A599" i="1"/>
  <c r="A599" i="5" s="1"/>
  <c r="F598" i="2"/>
  <c r="E598" i="2"/>
  <c r="C598" i="2"/>
  <c r="B598" i="2"/>
  <c r="G598" i="5"/>
  <c r="K598" i="5" s="1"/>
  <c r="N598" i="5" s="1"/>
  <c r="E598" i="5"/>
  <c r="C598" i="5"/>
  <c r="B598" i="5"/>
  <c r="N598" i="10"/>
  <c r="Z598" i="10" s="1"/>
  <c r="M598" i="10"/>
  <c r="H598" i="10"/>
  <c r="G598" i="10"/>
  <c r="J598" i="10" s="1"/>
  <c r="C598" i="10"/>
  <c r="B598" i="10"/>
  <c r="H598" i="6"/>
  <c r="I598" i="6" s="1"/>
  <c r="J598" i="6" s="1"/>
  <c r="F598" i="6"/>
  <c r="E598" i="6"/>
  <c r="D598" i="6"/>
  <c r="C598" i="6"/>
  <c r="B598" i="6"/>
  <c r="A598" i="6"/>
  <c r="M598" i="1"/>
  <c r="G598" i="1"/>
  <c r="F598" i="1"/>
  <c r="E598" i="1"/>
  <c r="D598" i="10" s="1"/>
  <c r="A598" i="1"/>
  <c r="A598" i="10" s="1"/>
  <c r="G597" i="2"/>
  <c r="F597" i="2"/>
  <c r="E597" i="2"/>
  <c r="C597" i="2"/>
  <c r="B597" i="2"/>
  <c r="G597" i="5"/>
  <c r="K597" i="5" s="1"/>
  <c r="N597" i="5" s="1"/>
  <c r="E597" i="5"/>
  <c r="C597" i="5"/>
  <c r="B597" i="5"/>
  <c r="N597" i="10"/>
  <c r="Z597" i="10" s="1"/>
  <c r="M597" i="10"/>
  <c r="H597" i="10"/>
  <c r="G597" i="10"/>
  <c r="J597" i="10" s="1"/>
  <c r="C597" i="10"/>
  <c r="B597" i="10"/>
  <c r="H597" i="6"/>
  <c r="I597" i="6" s="1"/>
  <c r="J597" i="6" s="1"/>
  <c r="F597" i="6"/>
  <c r="E597" i="6"/>
  <c r="D597" i="6"/>
  <c r="C597" i="6"/>
  <c r="B597" i="6"/>
  <c r="A597" i="6"/>
  <c r="M597" i="1"/>
  <c r="G597" i="1"/>
  <c r="F597" i="1"/>
  <c r="E597" i="1"/>
  <c r="A597" i="1"/>
  <c r="A597" i="2" s="1"/>
  <c r="F596" i="2"/>
  <c r="E596" i="2"/>
  <c r="C596" i="2"/>
  <c r="B596" i="2"/>
  <c r="G596" i="5"/>
  <c r="C596" i="5"/>
  <c r="B596" i="5"/>
  <c r="N596" i="10"/>
  <c r="M596" i="10"/>
  <c r="H596" i="10"/>
  <c r="G596" i="10"/>
  <c r="J596" i="10" s="1"/>
  <c r="C596" i="10"/>
  <c r="B596" i="10"/>
  <c r="H596" i="6"/>
  <c r="I596" i="6" s="1"/>
  <c r="J596" i="6" s="1"/>
  <c r="F596" i="6"/>
  <c r="E596" i="6"/>
  <c r="D596" i="6"/>
  <c r="C596" i="6"/>
  <c r="B596" i="6"/>
  <c r="A596" i="6"/>
  <c r="M596" i="1"/>
  <c r="G596" i="1"/>
  <c r="E596" i="5" s="1"/>
  <c r="F596" i="1"/>
  <c r="E596" i="10" s="1"/>
  <c r="E596" i="1"/>
  <c r="D596" i="10" s="1"/>
  <c r="A596" i="1"/>
  <c r="A596" i="10" s="1"/>
  <c r="F595" i="2"/>
  <c r="E595" i="2"/>
  <c r="C595" i="2"/>
  <c r="B595" i="2"/>
  <c r="G595" i="5"/>
  <c r="K595" i="5" s="1"/>
  <c r="N595" i="5" s="1"/>
  <c r="E595" i="5"/>
  <c r="C595" i="5"/>
  <c r="B595" i="5"/>
  <c r="N595" i="10"/>
  <c r="Z595" i="10" s="1"/>
  <c r="M595" i="10"/>
  <c r="H595" i="10"/>
  <c r="G595" i="10"/>
  <c r="J595" i="10" s="1"/>
  <c r="C595" i="10"/>
  <c r="B595" i="10"/>
  <c r="H595" i="6"/>
  <c r="I595" i="6" s="1"/>
  <c r="J595" i="6" s="1"/>
  <c r="F595" i="6"/>
  <c r="E595" i="6"/>
  <c r="D595" i="6"/>
  <c r="C595" i="6"/>
  <c r="B595" i="6"/>
  <c r="A595" i="6"/>
  <c r="M595" i="1"/>
  <c r="G595" i="1"/>
  <c r="F595" i="1"/>
  <c r="E595" i="1"/>
  <c r="D595" i="10" s="1"/>
  <c r="A595" i="1"/>
  <c r="F594" i="2"/>
  <c r="E594" i="2"/>
  <c r="C594" i="2"/>
  <c r="B594" i="2"/>
  <c r="G594" i="5"/>
  <c r="K594" i="5" s="1"/>
  <c r="N594" i="5" s="1"/>
  <c r="E594" i="5"/>
  <c r="D594" i="5"/>
  <c r="I594" i="5" s="1"/>
  <c r="C594" i="5"/>
  <c r="B594" i="5"/>
  <c r="N594" i="10"/>
  <c r="Z594" i="10" s="1"/>
  <c r="M594" i="10"/>
  <c r="H594" i="10"/>
  <c r="R594" i="10" s="1"/>
  <c r="AC594" i="10" s="1"/>
  <c r="G594" i="10"/>
  <c r="J594" i="10" s="1"/>
  <c r="C594" i="10"/>
  <c r="B594" i="10"/>
  <c r="H594" i="6"/>
  <c r="I594" i="6" s="1"/>
  <c r="J594" i="6" s="1"/>
  <c r="F594" i="6"/>
  <c r="E594" i="6"/>
  <c r="D594" i="6"/>
  <c r="C594" i="6"/>
  <c r="B594" i="6"/>
  <c r="A594" i="6"/>
  <c r="P594" i="1"/>
  <c r="O594" i="1"/>
  <c r="M594" i="1"/>
  <c r="G594" i="1"/>
  <c r="F594" i="1"/>
  <c r="E594" i="10" s="1"/>
  <c r="E594" i="1"/>
  <c r="D594" i="10" s="1"/>
  <c r="A594" i="1"/>
  <c r="F593" i="2"/>
  <c r="E593" i="2"/>
  <c r="C593" i="2"/>
  <c r="B593" i="2"/>
  <c r="A593" i="2"/>
  <c r="G593" i="5"/>
  <c r="K593" i="5" s="1"/>
  <c r="N593" i="5" s="1"/>
  <c r="E593" i="5"/>
  <c r="D593" i="5"/>
  <c r="I593" i="5" s="1"/>
  <c r="C593" i="5"/>
  <c r="B593" i="5"/>
  <c r="N593" i="10"/>
  <c r="Z593" i="10" s="1"/>
  <c r="M593" i="10"/>
  <c r="H593" i="10"/>
  <c r="R593" i="10" s="1"/>
  <c r="AC593" i="10" s="1"/>
  <c r="G593" i="10"/>
  <c r="J593" i="10" s="1"/>
  <c r="C593" i="10"/>
  <c r="B593" i="10"/>
  <c r="H593" i="6"/>
  <c r="I593" i="6" s="1"/>
  <c r="J593" i="6" s="1"/>
  <c r="F593" i="6"/>
  <c r="E593" i="6"/>
  <c r="D593" i="6"/>
  <c r="C593" i="6"/>
  <c r="B593" i="6"/>
  <c r="A593" i="6"/>
  <c r="P593" i="1"/>
  <c r="O593" i="1"/>
  <c r="M593" i="1"/>
  <c r="G593" i="1"/>
  <c r="F593" i="1"/>
  <c r="E593" i="1"/>
  <c r="D593" i="10" s="1"/>
  <c r="Q593" i="10" s="1"/>
  <c r="A593" i="1"/>
  <c r="A593" i="10" s="1"/>
  <c r="F592" i="2"/>
  <c r="E592" i="2"/>
  <c r="C592" i="2"/>
  <c r="B592" i="2"/>
  <c r="G592" i="5"/>
  <c r="K592" i="5" s="1"/>
  <c r="N592" i="5" s="1"/>
  <c r="E592" i="5"/>
  <c r="D592" i="5"/>
  <c r="I592" i="5" s="1"/>
  <c r="C592" i="5"/>
  <c r="B592" i="5"/>
  <c r="N592" i="10"/>
  <c r="M592" i="10"/>
  <c r="H592" i="10"/>
  <c r="R592" i="10" s="1"/>
  <c r="AC592" i="10" s="1"/>
  <c r="G592" i="10"/>
  <c r="J592" i="10" s="1"/>
  <c r="C592" i="10"/>
  <c r="B592" i="10"/>
  <c r="H592" i="6"/>
  <c r="I592" i="6" s="1"/>
  <c r="J592" i="6" s="1"/>
  <c r="F592" i="6"/>
  <c r="E592" i="6"/>
  <c r="D592" i="6"/>
  <c r="C592" i="6"/>
  <c r="B592" i="6"/>
  <c r="A592" i="6"/>
  <c r="P592" i="1"/>
  <c r="O592" i="1"/>
  <c r="M592" i="1"/>
  <c r="G592" i="1"/>
  <c r="F592" i="1"/>
  <c r="E592" i="10" s="1"/>
  <c r="E592" i="1"/>
  <c r="D592" i="10" s="1"/>
  <c r="Q592" i="10" s="1"/>
  <c r="A592" i="1"/>
  <c r="A592" i="5" s="1"/>
  <c r="F591" i="2"/>
  <c r="E591" i="2"/>
  <c r="C591" i="2"/>
  <c r="B591" i="2"/>
  <c r="G591" i="5"/>
  <c r="K591" i="5" s="1"/>
  <c r="N591" i="5" s="1"/>
  <c r="E591" i="5"/>
  <c r="C591" i="5"/>
  <c r="B591" i="5"/>
  <c r="N591" i="10"/>
  <c r="Z591" i="10" s="1"/>
  <c r="M591" i="10"/>
  <c r="H591" i="10"/>
  <c r="R591" i="10" s="1"/>
  <c r="AC591" i="10" s="1"/>
  <c r="G591" i="10"/>
  <c r="J591" i="10" s="1"/>
  <c r="C591" i="10"/>
  <c r="B591" i="10"/>
  <c r="A591" i="10"/>
  <c r="H591" i="6"/>
  <c r="I591" i="6" s="1"/>
  <c r="J591" i="6" s="1"/>
  <c r="F591" i="6"/>
  <c r="E591" i="6"/>
  <c r="D591" i="6"/>
  <c r="C591" i="6"/>
  <c r="B591" i="6"/>
  <c r="A591" i="6"/>
  <c r="O591" i="1"/>
  <c r="M591" i="1"/>
  <c r="G591" i="1"/>
  <c r="F591" i="1"/>
  <c r="D591" i="5" s="1"/>
  <c r="E591" i="1"/>
  <c r="D591" i="10" s="1"/>
  <c r="Q591" i="10" s="1"/>
  <c r="A591" i="1"/>
  <c r="A591" i="5" s="1"/>
  <c r="F590" i="2"/>
  <c r="E590" i="2"/>
  <c r="C590" i="2"/>
  <c r="B590" i="2"/>
  <c r="G590" i="5"/>
  <c r="C590" i="5"/>
  <c r="B590" i="5"/>
  <c r="N590" i="10"/>
  <c r="M590" i="10"/>
  <c r="H590" i="10"/>
  <c r="R590" i="10" s="1"/>
  <c r="AC590" i="10" s="1"/>
  <c r="G590" i="10"/>
  <c r="J590" i="10" s="1"/>
  <c r="C590" i="10"/>
  <c r="B590" i="10"/>
  <c r="H590" i="6"/>
  <c r="I590" i="6" s="1"/>
  <c r="J590" i="6" s="1"/>
  <c r="F590" i="6"/>
  <c r="E590" i="6"/>
  <c r="D590" i="6"/>
  <c r="C590" i="6"/>
  <c r="B590" i="6"/>
  <c r="A590" i="6"/>
  <c r="O590" i="1"/>
  <c r="M590" i="1"/>
  <c r="G590" i="1"/>
  <c r="E590" i="5" s="1"/>
  <c r="F590" i="1"/>
  <c r="E590" i="1"/>
  <c r="D590" i="10" s="1"/>
  <c r="A590" i="1"/>
  <c r="A590" i="10" s="1"/>
  <c r="G589" i="2"/>
  <c r="F589" i="2"/>
  <c r="E589" i="2"/>
  <c r="C589" i="2"/>
  <c r="B589" i="2"/>
  <c r="G589" i="5"/>
  <c r="C589" i="5"/>
  <c r="B589" i="5"/>
  <c r="N589" i="10"/>
  <c r="Z589" i="10" s="1"/>
  <c r="M589" i="10"/>
  <c r="H589" i="10"/>
  <c r="G589" i="10"/>
  <c r="I589" i="10" s="1"/>
  <c r="C589" i="10"/>
  <c r="B589" i="10"/>
  <c r="H589" i="6"/>
  <c r="I589" i="6" s="1"/>
  <c r="J589" i="6" s="1"/>
  <c r="F589" i="6"/>
  <c r="E589" i="6"/>
  <c r="D589" i="6"/>
  <c r="C589" i="6"/>
  <c r="B589" i="6"/>
  <c r="A589" i="6"/>
  <c r="M589" i="1"/>
  <c r="G589" i="1"/>
  <c r="E589" i="5" s="1"/>
  <c r="F589" i="1"/>
  <c r="E589" i="1"/>
  <c r="D589" i="10" s="1"/>
  <c r="A589" i="1"/>
  <c r="A589" i="2" s="1"/>
  <c r="F588" i="2"/>
  <c r="E588" i="2"/>
  <c r="C588" i="2"/>
  <c r="B588" i="2"/>
  <c r="G588" i="5"/>
  <c r="K588" i="5" s="1"/>
  <c r="N588" i="5" s="1"/>
  <c r="E588" i="5"/>
  <c r="C588" i="5"/>
  <c r="B588" i="5"/>
  <c r="N588" i="10"/>
  <c r="Z588" i="10" s="1"/>
  <c r="M588" i="10"/>
  <c r="H588" i="10"/>
  <c r="G588" i="10"/>
  <c r="C588" i="10"/>
  <c r="B588" i="10"/>
  <c r="H588" i="6"/>
  <c r="I588" i="6" s="1"/>
  <c r="J588" i="6" s="1"/>
  <c r="F588" i="6"/>
  <c r="E588" i="6"/>
  <c r="D588" i="6"/>
  <c r="C588" i="6"/>
  <c r="B588" i="6"/>
  <c r="A588" i="6"/>
  <c r="M588" i="1"/>
  <c r="G588" i="1"/>
  <c r="F588" i="1"/>
  <c r="E588" i="1"/>
  <c r="A588" i="1"/>
  <c r="A588" i="10" s="1"/>
  <c r="G587" i="2"/>
  <c r="F587" i="2"/>
  <c r="E587" i="2"/>
  <c r="C587" i="2"/>
  <c r="B587" i="2"/>
  <c r="G587" i="5"/>
  <c r="C587" i="5"/>
  <c r="B587" i="5"/>
  <c r="N587" i="10"/>
  <c r="Z587" i="10" s="1"/>
  <c r="M587" i="10"/>
  <c r="H587" i="10"/>
  <c r="G587" i="10"/>
  <c r="J587" i="10" s="1"/>
  <c r="C587" i="10"/>
  <c r="B587" i="10"/>
  <c r="H587" i="6"/>
  <c r="I587" i="6" s="1"/>
  <c r="J587" i="6" s="1"/>
  <c r="F587" i="6"/>
  <c r="E587" i="6"/>
  <c r="D587" i="6"/>
  <c r="C587" i="6"/>
  <c r="B587" i="6"/>
  <c r="A587" i="6"/>
  <c r="M587" i="1"/>
  <c r="G587" i="1"/>
  <c r="E587" i="5" s="1"/>
  <c r="F587" i="1"/>
  <c r="E587" i="1"/>
  <c r="D587" i="10" s="1"/>
  <c r="A587" i="1"/>
  <c r="A587" i="10" s="1"/>
  <c r="F586" i="2"/>
  <c r="E586" i="2"/>
  <c r="C586" i="2"/>
  <c r="B586" i="2"/>
  <c r="G586" i="5"/>
  <c r="C586" i="5"/>
  <c r="B586" i="5"/>
  <c r="N586" i="10"/>
  <c r="Z586" i="10" s="1"/>
  <c r="M586" i="10"/>
  <c r="H586" i="10"/>
  <c r="G586" i="10"/>
  <c r="J586" i="10" s="1"/>
  <c r="C586" i="10"/>
  <c r="B586" i="10"/>
  <c r="H586" i="6"/>
  <c r="I586" i="6" s="1"/>
  <c r="J586" i="6" s="1"/>
  <c r="F586" i="6"/>
  <c r="E586" i="6"/>
  <c r="D586" i="6"/>
  <c r="C586" i="6"/>
  <c r="B586" i="6"/>
  <c r="A586" i="6"/>
  <c r="M586" i="1"/>
  <c r="G586" i="1"/>
  <c r="E586" i="5" s="1"/>
  <c r="F586" i="1"/>
  <c r="E586" i="1"/>
  <c r="D586" i="10" s="1"/>
  <c r="A586" i="1"/>
  <c r="A586" i="2" s="1"/>
  <c r="F585" i="2"/>
  <c r="E585" i="2"/>
  <c r="C585" i="2"/>
  <c r="B585" i="2"/>
  <c r="G585" i="5"/>
  <c r="K585" i="5" s="1"/>
  <c r="N585" i="5" s="1"/>
  <c r="E585" i="5"/>
  <c r="C585" i="5"/>
  <c r="B585" i="5"/>
  <c r="N585" i="10"/>
  <c r="Z585" i="10" s="1"/>
  <c r="M585" i="10"/>
  <c r="H585" i="10"/>
  <c r="G585" i="10"/>
  <c r="J585" i="10" s="1"/>
  <c r="C585" i="10"/>
  <c r="B585" i="10"/>
  <c r="H585" i="6"/>
  <c r="I585" i="6" s="1"/>
  <c r="J585" i="6" s="1"/>
  <c r="F585" i="6"/>
  <c r="E585" i="6"/>
  <c r="D585" i="6"/>
  <c r="C585" i="6"/>
  <c r="B585" i="6"/>
  <c r="A585" i="6"/>
  <c r="M585" i="1"/>
  <c r="G585" i="1"/>
  <c r="F585" i="1"/>
  <c r="E585" i="1"/>
  <c r="D585" i="10" s="1"/>
  <c r="A585" i="1"/>
  <c r="A585" i="2" s="1"/>
  <c r="F584" i="2"/>
  <c r="E584" i="2"/>
  <c r="C584" i="2"/>
  <c r="B584" i="2"/>
  <c r="G584" i="5"/>
  <c r="C584" i="5"/>
  <c r="B584" i="5"/>
  <c r="N584" i="10"/>
  <c r="M584" i="10"/>
  <c r="H584" i="10"/>
  <c r="R584" i="10" s="1"/>
  <c r="AC584" i="10" s="1"/>
  <c r="G584" i="10"/>
  <c r="C584" i="10"/>
  <c r="B584" i="10"/>
  <c r="H584" i="6"/>
  <c r="I584" i="6" s="1"/>
  <c r="J584" i="6" s="1"/>
  <c r="F584" i="6"/>
  <c r="E584" i="6"/>
  <c r="D584" i="6"/>
  <c r="C584" i="6"/>
  <c r="B584" i="6"/>
  <c r="A584" i="6"/>
  <c r="O584" i="1"/>
  <c r="M584" i="1"/>
  <c r="G584" i="1"/>
  <c r="E584" i="5" s="1"/>
  <c r="F584" i="1"/>
  <c r="D584" i="5" s="1"/>
  <c r="E584" i="1"/>
  <c r="D584" i="10" s="1"/>
  <c r="A584" i="1"/>
  <c r="G583" i="2"/>
  <c r="F583" i="2"/>
  <c r="H583" i="2" s="1"/>
  <c r="J583" i="2" s="1"/>
  <c r="E583" i="2"/>
  <c r="D583" i="2"/>
  <c r="C583" i="2"/>
  <c r="B583" i="2"/>
  <c r="G583" i="5"/>
  <c r="C583" i="5"/>
  <c r="B583" i="5"/>
  <c r="N583" i="10"/>
  <c r="Z583" i="10" s="1"/>
  <c r="M583" i="10"/>
  <c r="H583" i="10"/>
  <c r="G583" i="10"/>
  <c r="J583" i="10" s="1"/>
  <c r="C583" i="10"/>
  <c r="B583" i="10"/>
  <c r="H583" i="6"/>
  <c r="I583" i="6" s="1"/>
  <c r="J583" i="6" s="1"/>
  <c r="F583" i="6"/>
  <c r="E583" i="6"/>
  <c r="D583" i="6"/>
  <c r="C583" i="6"/>
  <c r="B583" i="6"/>
  <c r="A583" i="6"/>
  <c r="M583" i="1"/>
  <c r="G583" i="1"/>
  <c r="E583" i="5" s="1"/>
  <c r="F583" i="1"/>
  <c r="E583" i="1"/>
  <c r="D583" i="10" s="1"/>
  <c r="A583" i="1"/>
  <c r="A583" i="2" s="1"/>
  <c r="F582" i="2"/>
  <c r="E582" i="2"/>
  <c r="C582" i="2"/>
  <c r="B582" i="2"/>
  <c r="G582" i="5"/>
  <c r="K582" i="5" s="1"/>
  <c r="N582" i="5" s="1"/>
  <c r="E582" i="5"/>
  <c r="C582" i="5"/>
  <c r="B582" i="5"/>
  <c r="N582" i="10"/>
  <c r="M582" i="10"/>
  <c r="H582" i="10"/>
  <c r="G582" i="10"/>
  <c r="J582" i="10" s="1"/>
  <c r="C582" i="10"/>
  <c r="B582" i="10"/>
  <c r="H582" i="6"/>
  <c r="I582" i="6" s="1"/>
  <c r="J582" i="6" s="1"/>
  <c r="F582" i="6"/>
  <c r="E582" i="6"/>
  <c r="D582" i="6"/>
  <c r="C582" i="6"/>
  <c r="B582" i="6"/>
  <c r="A582" i="6"/>
  <c r="M582" i="1"/>
  <c r="G582" i="1"/>
  <c r="F582" i="1"/>
  <c r="E582" i="10" s="1"/>
  <c r="E582" i="1"/>
  <c r="A582" i="1"/>
  <c r="A582" i="10" s="1"/>
  <c r="G581" i="2"/>
  <c r="F581" i="2"/>
  <c r="H581" i="2" s="1"/>
  <c r="J581" i="2" s="1"/>
  <c r="E581" i="2"/>
  <c r="D581" i="2"/>
  <c r="C581" i="2"/>
  <c r="B581" i="2"/>
  <c r="G581" i="5"/>
  <c r="K581" i="5" s="1"/>
  <c r="N581" i="5" s="1"/>
  <c r="E581" i="5"/>
  <c r="C581" i="5"/>
  <c r="B581" i="5"/>
  <c r="N581" i="10"/>
  <c r="Z581" i="10" s="1"/>
  <c r="M581" i="10"/>
  <c r="H581" i="10"/>
  <c r="G581" i="10"/>
  <c r="J581" i="10" s="1"/>
  <c r="C581" i="10"/>
  <c r="B581" i="10"/>
  <c r="H581" i="6"/>
  <c r="I581" i="6" s="1"/>
  <c r="J581" i="6" s="1"/>
  <c r="F581" i="6"/>
  <c r="E581" i="6"/>
  <c r="D581" i="6"/>
  <c r="C581" i="6"/>
  <c r="B581" i="6"/>
  <c r="A581" i="6"/>
  <c r="M581" i="1"/>
  <c r="G581" i="1"/>
  <c r="F581" i="1"/>
  <c r="E581" i="10" s="1"/>
  <c r="E581" i="1"/>
  <c r="D581" i="10" s="1"/>
  <c r="A581" i="1"/>
  <c r="A581" i="2" s="1"/>
  <c r="G580" i="2"/>
  <c r="F580" i="2"/>
  <c r="E580" i="2"/>
  <c r="C580" i="2"/>
  <c r="B580" i="2"/>
  <c r="G580" i="5"/>
  <c r="K580" i="5" s="1"/>
  <c r="N580" i="5" s="1"/>
  <c r="E580" i="5"/>
  <c r="C580" i="5"/>
  <c r="B580" i="5"/>
  <c r="A580" i="5"/>
  <c r="N580" i="10"/>
  <c r="Z580" i="10" s="1"/>
  <c r="M580" i="10"/>
  <c r="H580" i="10"/>
  <c r="G580" i="10"/>
  <c r="J580" i="10" s="1"/>
  <c r="C580" i="10"/>
  <c r="B580" i="10"/>
  <c r="H580" i="6"/>
  <c r="I580" i="6" s="1"/>
  <c r="J580" i="6" s="1"/>
  <c r="F580" i="6"/>
  <c r="E580" i="6"/>
  <c r="D580" i="6"/>
  <c r="C580" i="6"/>
  <c r="B580" i="6"/>
  <c r="A580" i="6"/>
  <c r="M580" i="1"/>
  <c r="G580" i="1"/>
  <c r="F580" i="1"/>
  <c r="D580" i="5" s="1"/>
  <c r="E580" i="1"/>
  <c r="D580" i="10" s="1"/>
  <c r="A580" i="1"/>
  <c r="A580" i="2" s="1"/>
  <c r="F579" i="2"/>
  <c r="E579" i="2"/>
  <c r="C579" i="2"/>
  <c r="B579" i="2"/>
  <c r="G579" i="5"/>
  <c r="C579" i="5"/>
  <c r="B579" i="5"/>
  <c r="N579" i="10"/>
  <c r="Z579" i="10" s="1"/>
  <c r="M579" i="10"/>
  <c r="H579" i="10"/>
  <c r="G579" i="10"/>
  <c r="J579" i="10" s="1"/>
  <c r="C579" i="10"/>
  <c r="B579" i="10"/>
  <c r="H579" i="6"/>
  <c r="I579" i="6" s="1"/>
  <c r="J579" i="6" s="1"/>
  <c r="F579" i="6"/>
  <c r="E579" i="6"/>
  <c r="D579" i="6"/>
  <c r="C579" i="6"/>
  <c r="B579" i="6"/>
  <c r="A579" i="6"/>
  <c r="M579" i="1"/>
  <c r="G579" i="1"/>
  <c r="E579" i="5" s="1"/>
  <c r="F579" i="1"/>
  <c r="E579" i="1"/>
  <c r="D579" i="10" s="1"/>
  <c r="A579" i="1"/>
  <c r="A579" i="10" s="1"/>
  <c r="G578" i="2"/>
  <c r="F578" i="2"/>
  <c r="E578" i="2"/>
  <c r="C578" i="2"/>
  <c r="B578" i="2"/>
  <c r="G578" i="5"/>
  <c r="K578" i="5" s="1"/>
  <c r="N578" i="5" s="1"/>
  <c r="E578" i="5"/>
  <c r="C578" i="5"/>
  <c r="B578" i="5"/>
  <c r="N578" i="10"/>
  <c r="Z578" i="10" s="1"/>
  <c r="M578" i="10"/>
  <c r="H578" i="10"/>
  <c r="R578" i="10" s="1"/>
  <c r="AC578" i="10" s="1"/>
  <c r="G578" i="10"/>
  <c r="J578" i="10" s="1"/>
  <c r="C578" i="10"/>
  <c r="B578" i="10"/>
  <c r="H578" i="6"/>
  <c r="I578" i="6" s="1"/>
  <c r="J578" i="6" s="1"/>
  <c r="F578" i="6"/>
  <c r="E578" i="6"/>
  <c r="D578" i="6"/>
  <c r="C578" i="6"/>
  <c r="B578" i="6"/>
  <c r="A578" i="6"/>
  <c r="O578" i="1"/>
  <c r="M578" i="1"/>
  <c r="G578" i="1"/>
  <c r="F578" i="1"/>
  <c r="D578" i="5" s="1"/>
  <c r="E578" i="1"/>
  <c r="D578" i="10" s="1"/>
  <c r="A578" i="1"/>
  <c r="A578" i="2" s="1"/>
  <c r="F577" i="2"/>
  <c r="E577" i="2"/>
  <c r="C577" i="2"/>
  <c r="B577" i="2"/>
  <c r="G577" i="5"/>
  <c r="C577" i="5"/>
  <c r="B577" i="5"/>
  <c r="N577" i="10"/>
  <c r="Z577" i="10" s="1"/>
  <c r="M577" i="10"/>
  <c r="H577" i="10"/>
  <c r="G577" i="10"/>
  <c r="J577" i="10" s="1"/>
  <c r="C577" i="10"/>
  <c r="B577" i="10"/>
  <c r="H577" i="6"/>
  <c r="I577" i="6" s="1"/>
  <c r="J577" i="6" s="1"/>
  <c r="F577" i="6"/>
  <c r="E577" i="6"/>
  <c r="D577" i="6"/>
  <c r="C577" i="6"/>
  <c r="B577" i="6"/>
  <c r="A577" i="6"/>
  <c r="M577" i="1"/>
  <c r="G577" i="1"/>
  <c r="E577" i="5" s="1"/>
  <c r="F577" i="1"/>
  <c r="E577" i="1"/>
  <c r="D577" i="10" s="1"/>
  <c r="A577" i="1"/>
  <c r="A577" i="10" s="1"/>
  <c r="F576" i="2"/>
  <c r="E576" i="2"/>
  <c r="C576" i="2"/>
  <c r="B576" i="2"/>
  <c r="G576" i="5"/>
  <c r="C576" i="5"/>
  <c r="B576" i="5"/>
  <c r="N576" i="10"/>
  <c r="M576" i="10"/>
  <c r="H576" i="10"/>
  <c r="R576" i="10" s="1"/>
  <c r="AC576" i="10" s="1"/>
  <c r="G576" i="10"/>
  <c r="C576" i="10"/>
  <c r="B576" i="10"/>
  <c r="H576" i="6"/>
  <c r="I576" i="6" s="1"/>
  <c r="J576" i="6" s="1"/>
  <c r="F576" i="6"/>
  <c r="E576" i="6"/>
  <c r="D576" i="6"/>
  <c r="C576" i="6"/>
  <c r="B576" i="6"/>
  <c r="A576" i="6"/>
  <c r="O576" i="1"/>
  <c r="M576" i="1"/>
  <c r="G576" i="1"/>
  <c r="E576" i="5" s="1"/>
  <c r="F576" i="1"/>
  <c r="E576" i="1"/>
  <c r="D576" i="10" s="1"/>
  <c r="A576" i="1"/>
  <c r="F575" i="2"/>
  <c r="E575" i="2"/>
  <c r="C575" i="2"/>
  <c r="B575" i="2"/>
  <c r="G575" i="5"/>
  <c r="C575" i="5"/>
  <c r="B575" i="5"/>
  <c r="N575" i="10"/>
  <c r="Z575" i="10" s="1"/>
  <c r="M575" i="10"/>
  <c r="H575" i="10"/>
  <c r="R575" i="10" s="1"/>
  <c r="AC575" i="10" s="1"/>
  <c r="G575" i="10"/>
  <c r="J575" i="10" s="1"/>
  <c r="C575" i="10"/>
  <c r="B575" i="10"/>
  <c r="H575" i="6"/>
  <c r="I575" i="6" s="1"/>
  <c r="J575" i="6" s="1"/>
  <c r="F575" i="6"/>
  <c r="E575" i="6"/>
  <c r="D575" i="6"/>
  <c r="C575" i="6"/>
  <c r="B575" i="6"/>
  <c r="A575" i="6"/>
  <c r="O575" i="1"/>
  <c r="M575" i="1"/>
  <c r="G575" i="1"/>
  <c r="E575" i="5" s="1"/>
  <c r="F575" i="1"/>
  <c r="D575" i="5" s="1"/>
  <c r="E575" i="1"/>
  <c r="D575" i="10" s="1"/>
  <c r="A575" i="1"/>
  <c r="A575" i="5" s="1"/>
  <c r="F574" i="2"/>
  <c r="E574" i="2"/>
  <c r="C574" i="2"/>
  <c r="B574" i="2"/>
  <c r="G574" i="5"/>
  <c r="K574" i="5" s="1"/>
  <c r="N574" i="5" s="1"/>
  <c r="E574" i="5"/>
  <c r="D574" i="5"/>
  <c r="I574" i="5" s="1"/>
  <c r="C574" i="5"/>
  <c r="B574" i="5"/>
  <c r="N574" i="10"/>
  <c r="M574" i="10"/>
  <c r="H574" i="10"/>
  <c r="G574" i="10"/>
  <c r="J574" i="10" s="1"/>
  <c r="C574" i="10"/>
  <c r="B574" i="10"/>
  <c r="H574" i="6"/>
  <c r="I574" i="6" s="1"/>
  <c r="J574" i="6" s="1"/>
  <c r="F574" i="6"/>
  <c r="E574" i="6"/>
  <c r="D574" i="6"/>
  <c r="C574" i="6"/>
  <c r="B574" i="6"/>
  <c r="A574" i="6"/>
  <c r="P574" i="1"/>
  <c r="M574" i="1"/>
  <c r="G574" i="1"/>
  <c r="F574" i="1"/>
  <c r="E574" i="10" s="1"/>
  <c r="E574" i="1"/>
  <c r="D574" i="10" s="1"/>
  <c r="A574" i="1"/>
  <c r="F573" i="2"/>
  <c r="E573" i="2"/>
  <c r="C573" i="2"/>
  <c r="B573" i="2"/>
  <c r="G573" i="5"/>
  <c r="C573" i="5"/>
  <c r="B573" i="5"/>
  <c r="N573" i="10"/>
  <c r="Z573" i="10" s="1"/>
  <c r="M573" i="10"/>
  <c r="H573" i="10"/>
  <c r="G573" i="10"/>
  <c r="J573" i="10" s="1"/>
  <c r="C573" i="10"/>
  <c r="B573" i="10"/>
  <c r="H573" i="6"/>
  <c r="I573" i="6" s="1"/>
  <c r="J573" i="6" s="1"/>
  <c r="F573" i="6"/>
  <c r="E573" i="6"/>
  <c r="D573" i="6"/>
  <c r="C573" i="6"/>
  <c r="B573" i="6"/>
  <c r="A573" i="6"/>
  <c r="M573" i="1"/>
  <c r="G573" i="1"/>
  <c r="E573" i="5" s="1"/>
  <c r="F573" i="1"/>
  <c r="E573" i="1"/>
  <c r="D573" i="10" s="1"/>
  <c r="A573" i="1"/>
  <c r="A573" i="10" s="1"/>
  <c r="F572" i="2"/>
  <c r="E572" i="2"/>
  <c r="C572" i="2"/>
  <c r="B572" i="2"/>
  <c r="G572" i="5"/>
  <c r="C572" i="5"/>
  <c r="B572" i="5"/>
  <c r="N572" i="10"/>
  <c r="Z572" i="10" s="1"/>
  <c r="M572" i="10"/>
  <c r="H572" i="10"/>
  <c r="G572" i="10"/>
  <c r="J572" i="10" s="1"/>
  <c r="C572" i="10"/>
  <c r="B572" i="10"/>
  <c r="H572" i="6"/>
  <c r="I572" i="6" s="1"/>
  <c r="J572" i="6" s="1"/>
  <c r="F572" i="6"/>
  <c r="E572" i="6"/>
  <c r="D572" i="6"/>
  <c r="C572" i="6"/>
  <c r="B572" i="6"/>
  <c r="A572" i="6"/>
  <c r="M572" i="1"/>
  <c r="G572" i="1"/>
  <c r="E572" i="5" s="1"/>
  <c r="F572" i="1"/>
  <c r="D572" i="5" s="1"/>
  <c r="I572" i="5" s="1"/>
  <c r="E572" i="1"/>
  <c r="D572" i="10" s="1"/>
  <c r="A572" i="1"/>
  <c r="A572" i="5" s="1"/>
  <c r="F571" i="2"/>
  <c r="E571" i="2"/>
  <c r="C571" i="2"/>
  <c r="B571" i="2"/>
  <c r="G571" i="5"/>
  <c r="D571" i="5"/>
  <c r="C571" i="5"/>
  <c r="B571" i="5"/>
  <c r="N571" i="10"/>
  <c r="M571" i="10"/>
  <c r="H571" i="10"/>
  <c r="G571" i="10"/>
  <c r="J571" i="10" s="1"/>
  <c r="C571" i="10"/>
  <c r="B571" i="10"/>
  <c r="H571" i="6"/>
  <c r="I571" i="6" s="1"/>
  <c r="J571" i="6" s="1"/>
  <c r="F571" i="6"/>
  <c r="E571" i="6"/>
  <c r="D571" i="6"/>
  <c r="C571" i="6"/>
  <c r="B571" i="6"/>
  <c r="A571" i="6"/>
  <c r="M571" i="1"/>
  <c r="G571" i="1"/>
  <c r="E571" i="5" s="1"/>
  <c r="F571" i="1"/>
  <c r="E571" i="1"/>
  <c r="D571" i="10" s="1"/>
  <c r="A571" i="1"/>
  <c r="A571" i="10" s="1"/>
  <c r="F570" i="2"/>
  <c r="E570" i="2"/>
  <c r="C570" i="2"/>
  <c r="B570" i="2"/>
  <c r="G570" i="5"/>
  <c r="C570" i="5"/>
  <c r="B570" i="5"/>
  <c r="N570" i="10"/>
  <c r="Z570" i="10" s="1"/>
  <c r="M570" i="10"/>
  <c r="H570" i="10"/>
  <c r="R570" i="10" s="1"/>
  <c r="AC570" i="10" s="1"/>
  <c r="G570" i="10"/>
  <c r="J570" i="10" s="1"/>
  <c r="C570" i="10"/>
  <c r="B570" i="10"/>
  <c r="H570" i="6"/>
  <c r="I570" i="6" s="1"/>
  <c r="J570" i="6" s="1"/>
  <c r="F570" i="6"/>
  <c r="E570" i="6"/>
  <c r="D570" i="6"/>
  <c r="C570" i="6"/>
  <c r="B570" i="6"/>
  <c r="A570" i="6"/>
  <c r="O570" i="1"/>
  <c r="M570" i="1"/>
  <c r="G570" i="1"/>
  <c r="E570" i="5" s="1"/>
  <c r="F570" i="1"/>
  <c r="E570" i="1"/>
  <c r="D570" i="10" s="1"/>
  <c r="Q570" i="10" s="1"/>
  <c r="A570" i="1"/>
  <c r="G569" i="2"/>
  <c r="F569" i="2"/>
  <c r="E569" i="2"/>
  <c r="C569" i="2"/>
  <c r="B569" i="2"/>
  <c r="G569" i="5"/>
  <c r="C569" i="5"/>
  <c r="B569" i="5"/>
  <c r="N569" i="10"/>
  <c r="Z569" i="10" s="1"/>
  <c r="M569" i="10"/>
  <c r="H569" i="10"/>
  <c r="G569" i="10"/>
  <c r="J569" i="10" s="1"/>
  <c r="C569" i="10"/>
  <c r="B569" i="10"/>
  <c r="H569" i="6"/>
  <c r="I569" i="6" s="1"/>
  <c r="J569" i="6" s="1"/>
  <c r="F569" i="6"/>
  <c r="E569" i="6"/>
  <c r="D569" i="6"/>
  <c r="C569" i="6"/>
  <c r="B569" i="6"/>
  <c r="A569" i="6"/>
  <c r="M569" i="1"/>
  <c r="G569" i="1"/>
  <c r="F569" i="1"/>
  <c r="E569" i="1"/>
  <c r="D569" i="10" s="1"/>
  <c r="A569" i="1"/>
  <c r="A569" i="10" s="1"/>
  <c r="F568" i="2"/>
  <c r="E568" i="2"/>
  <c r="C568" i="2"/>
  <c r="B568" i="2"/>
  <c r="G568" i="5"/>
  <c r="C568" i="5"/>
  <c r="B568" i="5"/>
  <c r="A568" i="5"/>
  <c r="N568" i="10"/>
  <c r="Z568" i="10" s="1"/>
  <c r="M568" i="10"/>
  <c r="H568" i="10"/>
  <c r="G568" i="10"/>
  <c r="J568" i="10" s="1"/>
  <c r="C568" i="10"/>
  <c r="B568" i="10"/>
  <c r="H568" i="6"/>
  <c r="I568" i="6" s="1"/>
  <c r="J568" i="6" s="1"/>
  <c r="F568" i="6"/>
  <c r="E568" i="6"/>
  <c r="D568" i="6"/>
  <c r="C568" i="6"/>
  <c r="B568" i="6"/>
  <c r="A568" i="6"/>
  <c r="M568" i="1"/>
  <c r="G568" i="1"/>
  <c r="E568" i="5" s="1"/>
  <c r="F568" i="1"/>
  <c r="D568" i="5" s="1"/>
  <c r="E568" i="1"/>
  <c r="A568" i="1"/>
  <c r="A568" i="2" s="1"/>
  <c r="F567" i="2"/>
  <c r="E567" i="2"/>
  <c r="C567" i="2"/>
  <c r="B567" i="2"/>
  <c r="G567" i="5"/>
  <c r="C567" i="5"/>
  <c r="B567" i="5"/>
  <c r="N567" i="10"/>
  <c r="M567" i="10"/>
  <c r="H567" i="10"/>
  <c r="G567" i="10"/>
  <c r="J567" i="10" s="1"/>
  <c r="C567" i="10"/>
  <c r="B567" i="10"/>
  <c r="H567" i="6"/>
  <c r="I567" i="6" s="1"/>
  <c r="J567" i="6" s="1"/>
  <c r="F567" i="6"/>
  <c r="E567" i="6"/>
  <c r="D567" i="6"/>
  <c r="C567" i="6"/>
  <c r="B567" i="6"/>
  <c r="A567" i="6"/>
  <c r="M567" i="1"/>
  <c r="G567" i="1"/>
  <c r="E567" i="5" s="1"/>
  <c r="F567" i="1"/>
  <c r="D567" i="5" s="1"/>
  <c r="E567" i="1"/>
  <c r="D567" i="10" s="1"/>
  <c r="A567" i="1"/>
  <c r="A567" i="2" s="1"/>
  <c r="F566" i="2"/>
  <c r="E566" i="2"/>
  <c r="C566" i="2"/>
  <c r="B566" i="2"/>
  <c r="G566" i="5"/>
  <c r="C566" i="5"/>
  <c r="B566" i="5"/>
  <c r="N566" i="10"/>
  <c r="M566" i="10"/>
  <c r="H566" i="10"/>
  <c r="R566" i="10" s="1"/>
  <c r="AC566" i="10" s="1"/>
  <c r="G566" i="10"/>
  <c r="J566" i="10" s="1"/>
  <c r="C566" i="10"/>
  <c r="B566" i="10"/>
  <c r="H566" i="6"/>
  <c r="I566" i="6" s="1"/>
  <c r="J566" i="6" s="1"/>
  <c r="F566" i="6"/>
  <c r="E566" i="6"/>
  <c r="D566" i="6"/>
  <c r="C566" i="6"/>
  <c r="B566" i="6"/>
  <c r="A566" i="6"/>
  <c r="O566" i="1"/>
  <c r="M566" i="1"/>
  <c r="G566" i="1"/>
  <c r="E566" i="5" s="1"/>
  <c r="F566" i="1"/>
  <c r="D566" i="5" s="1"/>
  <c r="E566" i="1"/>
  <c r="D566" i="10" s="1"/>
  <c r="A566" i="1"/>
  <c r="A566" i="10" s="1"/>
  <c r="F565" i="2"/>
  <c r="E565" i="2"/>
  <c r="C565" i="2"/>
  <c r="B565" i="2"/>
  <c r="G565" i="5"/>
  <c r="C565" i="5"/>
  <c r="B565" i="5"/>
  <c r="N565" i="10"/>
  <c r="Z565" i="10" s="1"/>
  <c r="M565" i="10"/>
  <c r="H565" i="10"/>
  <c r="G565" i="10"/>
  <c r="J565" i="10" s="1"/>
  <c r="C565" i="10"/>
  <c r="B565" i="10"/>
  <c r="H565" i="6"/>
  <c r="I565" i="6" s="1"/>
  <c r="J565" i="6" s="1"/>
  <c r="F565" i="6"/>
  <c r="E565" i="6"/>
  <c r="D565" i="6"/>
  <c r="C565" i="6"/>
  <c r="B565" i="6"/>
  <c r="A565" i="6"/>
  <c r="M565" i="1"/>
  <c r="G565" i="1"/>
  <c r="E565" i="5" s="1"/>
  <c r="F565" i="1"/>
  <c r="E565" i="1"/>
  <c r="D565" i="10" s="1"/>
  <c r="A565" i="1"/>
  <c r="G564" i="2"/>
  <c r="F564" i="2"/>
  <c r="E564" i="2"/>
  <c r="C564" i="2"/>
  <c r="B564" i="2"/>
  <c r="G564" i="5"/>
  <c r="C564" i="5"/>
  <c r="B564" i="5"/>
  <c r="N564" i="10"/>
  <c r="Z564" i="10" s="1"/>
  <c r="M564" i="10"/>
  <c r="H564" i="10"/>
  <c r="G564" i="10"/>
  <c r="C564" i="10"/>
  <c r="B564" i="10"/>
  <c r="H564" i="6"/>
  <c r="I564" i="6" s="1"/>
  <c r="J564" i="6" s="1"/>
  <c r="F564" i="6"/>
  <c r="E564" i="6"/>
  <c r="D564" i="6"/>
  <c r="C564" i="6"/>
  <c r="B564" i="6"/>
  <c r="A564" i="6"/>
  <c r="M564" i="1"/>
  <c r="G564" i="1"/>
  <c r="F564" i="1"/>
  <c r="D564" i="5" s="1"/>
  <c r="E564" i="1"/>
  <c r="D564" i="10" s="1"/>
  <c r="A564" i="1"/>
  <c r="F563" i="2"/>
  <c r="E563" i="2"/>
  <c r="C563" i="2"/>
  <c r="B563" i="2"/>
  <c r="G563" i="5"/>
  <c r="C563" i="5"/>
  <c r="B563" i="5"/>
  <c r="N563" i="10"/>
  <c r="Z563" i="10" s="1"/>
  <c r="M563" i="10"/>
  <c r="H563" i="10"/>
  <c r="G563" i="10"/>
  <c r="J563" i="10" s="1"/>
  <c r="C563" i="10"/>
  <c r="B563" i="10"/>
  <c r="H563" i="6"/>
  <c r="I563" i="6" s="1"/>
  <c r="J563" i="6" s="1"/>
  <c r="F563" i="6"/>
  <c r="E563" i="6"/>
  <c r="D563" i="6"/>
  <c r="C563" i="6"/>
  <c r="B563" i="6"/>
  <c r="A563" i="6"/>
  <c r="M563" i="1"/>
  <c r="G563" i="1"/>
  <c r="F563" i="1"/>
  <c r="E563" i="10" s="1"/>
  <c r="E563" i="1"/>
  <c r="D563" i="10" s="1"/>
  <c r="A563" i="1"/>
  <c r="A563" i="2" s="1"/>
  <c r="F562" i="2"/>
  <c r="E562" i="2"/>
  <c r="C562" i="2"/>
  <c r="B562" i="2"/>
  <c r="G562" i="5"/>
  <c r="C562" i="5"/>
  <c r="B562" i="5"/>
  <c r="N562" i="10"/>
  <c r="Z562" i="10" s="1"/>
  <c r="M562" i="10"/>
  <c r="H562" i="10"/>
  <c r="G562" i="10"/>
  <c r="J562" i="10" s="1"/>
  <c r="C562" i="10"/>
  <c r="B562" i="10"/>
  <c r="H562" i="6"/>
  <c r="I562" i="6" s="1"/>
  <c r="J562" i="6" s="1"/>
  <c r="F562" i="6"/>
  <c r="E562" i="6"/>
  <c r="D562" i="6"/>
  <c r="C562" i="6"/>
  <c r="B562" i="6"/>
  <c r="A562" i="6"/>
  <c r="M562" i="1"/>
  <c r="G562" i="1"/>
  <c r="E562" i="5" s="1"/>
  <c r="F562" i="1"/>
  <c r="E562" i="1"/>
  <c r="D562" i="10" s="1"/>
  <c r="A562" i="1"/>
  <c r="A562" i="10" s="1"/>
  <c r="F561" i="2"/>
  <c r="E561" i="2"/>
  <c r="C561" i="2"/>
  <c r="B561" i="2"/>
  <c r="G561" i="5"/>
  <c r="C561" i="5"/>
  <c r="B561" i="5"/>
  <c r="N561" i="10"/>
  <c r="Z561" i="10" s="1"/>
  <c r="M561" i="10"/>
  <c r="H561" i="10"/>
  <c r="G561" i="10"/>
  <c r="J561" i="10" s="1"/>
  <c r="C561" i="10"/>
  <c r="B561" i="10"/>
  <c r="H561" i="6"/>
  <c r="I561" i="6" s="1"/>
  <c r="J561" i="6" s="1"/>
  <c r="F561" i="6"/>
  <c r="E561" i="6"/>
  <c r="D561" i="6"/>
  <c r="C561" i="6"/>
  <c r="B561" i="6"/>
  <c r="A561" i="6"/>
  <c r="M561" i="1"/>
  <c r="G561" i="1"/>
  <c r="F561" i="1"/>
  <c r="E561" i="10" s="1"/>
  <c r="E561" i="1"/>
  <c r="D561" i="10" s="1"/>
  <c r="A561" i="1"/>
  <c r="A561" i="2" s="1"/>
  <c r="F560" i="2"/>
  <c r="E560" i="2"/>
  <c r="C560" i="2"/>
  <c r="B560" i="2"/>
  <c r="G560" i="5"/>
  <c r="C560" i="5"/>
  <c r="B560" i="5"/>
  <c r="N560" i="10"/>
  <c r="Z560" i="10" s="1"/>
  <c r="M560" i="10"/>
  <c r="H560" i="10"/>
  <c r="G560" i="10"/>
  <c r="J560" i="10" s="1"/>
  <c r="C560" i="10"/>
  <c r="B560" i="10"/>
  <c r="H560" i="6"/>
  <c r="I560" i="6" s="1"/>
  <c r="J560" i="6" s="1"/>
  <c r="F560" i="6"/>
  <c r="E560" i="6"/>
  <c r="D560" i="6"/>
  <c r="C560" i="6"/>
  <c r="B560" i="6"/>
  <c r="A560" i="6"/>
  <c r="M560" i="1"/>
  <c r="G560" i="1"/>
  <c r="D560" i="2" s="1"/>
  <c r="F560" i="1"/>
  <c r="D560" i="5" s="1"/>
  <c r="E560" i="1"/>
  <c r="D560" i="10" s="1"/>
  <c r="A560" i="1"/>
  <c r="F559" i="2"/>
  <c r="E559" i="2"/>
  <c r="C559" i="2"/>
  <c r="B559" i="2"/>
  <c r="G559" i="5"/>
  <c r="C559" i="5"/>
  <c r="B559" i="5"/>
  <c r="N559" i="10"/>
  <c r="Z559" i="10" s="1"/>
  <c r="M559" i="10"/>
  <c r="H559" i="10"/>
  <c r="G559" i="10"/>
  <c r="J559" i="10" s="1"/>
  <c r="C559" i="10"/>
  <c r="B559" i="10"/>
  <c r="H559" i="6"/>
  <c r="I559" i="6" s="1"/>
  <c r="J559" i="6" s="1"/>
  <c r="F559" i="6"/>
  <c r="E559" i="6"/>
  <c r="D559" i="6"/>
  <c r="C559" i="6"/>
  <c r="B559" i="6"/>
  <c r="A559" i="6"/>
  <c r="M559" i="1"/>
  <c r="G559" i="1"/>
  <c r="E559" i="5" s="1"/>
  <c r="F559" i="1"/>
  <c r="E559" i="1"/>
  <c r="D559" i="10" s="1"/>
  <c r="Q559" i="10" s="1"/>
  <c r="A559" i="1"/>
  <c r="F558" i="2"/>
  <c r="E558" i="2"/>
  <c r="C558" i="2"/>
  <c r="B558" i="2"/>
  <c r="G558" i="5"/>
  <c r="K558" i="5" s="1"/>
  <c r="N558" i="5" s="1"/>
  <c r="E558" i="5"/>
  <c r="C558" i="5"/>
  <c r="B558" i="5"/>
  <c r="N558" i="10"/>
  <c r="Z558" i="10" s="1"/>
  <c r="M558" i="10"/>
  <c r="H558" i="10"/>
  <c r="G558" i="10"/>
  <c r="J558" i="10" s="1"/>
  <c r="C558" i="10"/>
  <c r="B558" i="10"/>
  <c r="H558" i="6"/>
  <c r="I558" i="6" s="1"/>
  <c r="J558" i="6" s="1"/>
  <c r="F558" i="6"/>
  <c r="E558" i="6"/>
  <c r="D558" i="6"/>
  <c r="C558" i="6"/>
  <c r="B558" i="6"/>
  <c r="A558" i="6"/>
  <c r="M558" i="1"/>
  <c r="G558" i="1"/>
  <c r="F558" i="1"/>
  <c r="D558" i="5" s="1"/>
  <c r="E558" i="1"/>
  <c r="A558" i="1"/>
  <c r="F557" i="2"/>
  <c r="E557" i="2"/>
  <c r="C557" i="2"/>
  <c r="B557" i="2"/>
  <c r="G557" i="5"/>
  <c r="C557" i="5"/>
  <c r="B557" i="5"/>
  <c r="N557" i="10"/>
  <c r="Z557" i="10" s="1"/>
  <c r="M557" i="10"/>
  <c r="H557" i="10"/>
  <c r="G557" i="10"/>
  <c r="C557" i="10"/>
  <c r="B557" i="10"/>
  <c r="H557" i="6"/>
  <c r="I557" i="6" s="1"/>
  <c r="J557" i="6" s="1"/>
  <c r="F557" i="6"/>
  <c r="E557" i="6"/>
  <c r="D557" i="6"/>
  <c r="C557" i="6"/>
  <c r="B557" i="6"/>
  <c r="A557" i="6"/>
  <c r="M557" i="1"/>
  <c r="G557" i="1"/>
  <c r="E557" i="5" s="1"/>
  <c r="F557" i="1"/>
  <c r="E557" i="1"/>
  <c r="D557" i="10" s="1"/>
  <c r="A557" i="1"/>
  <c r="G556" i="2"/>
  <c r="F556" i="2"/>
  <c r="E556" i="2"/>
  <c r="C556" i="2"/>
  <c r="B556" i="2"/>
  <c r="G556" i="5"/>
  <c r="C556" i="5"/>
  <c r="B556" i="5"/>
  <c r="N556" i="10"/>
  <c r="M556" i="10"/>
  <c r="H556" i="10"/>
  <c r="G556" i="10"/>
  <c r="I556" i="10" s="1"/>
  <c r="C556" i="10"/>
  <c r="B556" i="10"/>
  <c r="H556" i="6"/>
  <c r="I556" i="6" s="1"/>
  <c r="J556" i="6" s="1"/>
  <c r="F556" i="6"/>
  <c r="E556" i="6"/>
  <c r="D556" i="6"/>
  <c r="C556" i="6"/>
  <c r="B556" i="6"/>
  <c r="A556" i="6"/>
  <c r="M556" i="1"/>
  <c r="G556" i="1"/>
  <c r="F556" i="1"/>
  <c r="E556" i="1"/>
  <c r="A556" i="1"/>
  <c r="A556" i="10" s="1"/>
  <c r="G555" i="2"/>
  <c r="F555" i="2"/>
  <c r="E555" i="2"/>
  <c r="C555" i="2"/>
  <c r="B555" i="2"/>
  <c r="G555" i="5"/>
  <c r="C555" i="5"/>
  <c r="B555" i="5"/>
  <c r="N555" i="10"/>
  <c r="Z555" i="10" s="1"/>
  <c r="M555" i="10"/>
  <c r="H555" i="10"/>
  <c r="G555" i="10"/>
  <c r="J555" i="10" s="1"/>
  <c r="C555" i="10"/>
  <c r="B555" i="10"/>
  <c r="H555" i="6"/>
  <c r="I555" i="6" s="1"/>
  <c r="J555" i="6" s="1"/>
  <c r="F555" i="6"/>
  <c r="E555" i="6"/>
  <c r="D555" i="6"/>
  <c r="C555" i="6"/>
  <c r="B555" i="6"/>
  <c r="A555" i="6"/>
  <c r="M555" i="1"/>
  <c r="G555" i="1"/>
  <c r="E555" i="5" s="1"/>
  <c r="F555" i="1"/>
  <c r="E555" i="10" s="1"/>
  <c r="E555" i="1"/>
  <c r="A555" i="1"/>
  <c r="A555" i="2" s="1"/>
  <c r="G554" i="2"/>
  <c r="F554" i="2"/>
  <c r="E554" i="2"/>
  <c r="C554" i="2"/>
  <c r="B554" i="2"/>
  <c r="G554" i="5"/>
  <c r="K554" i="5" s="1"/>
  <c r="N554" i="5" s="1"/>
  <c r="E554" i="5"/>
  <c r="C554" i="5"/>
  <c r="B554" i="5"/>
  <c r="N554" i="10"/>
  <c r="M554" i="10"/>
  <c r="H554" i="10"/>
  <c r="G554" i="10"/>
  <c r="C554" i="10"/>
  <c r="B554" i="10"/>
  <c r="H554" i="6"/>
  <c r="I554" i="6" s="1"/>
  <c r="J554" i="6" s="1"/>
  <c r="F554" i="6"/>
  <c r="E554" i="6"/>
  <c r="D554" i="6"/>
  <c r="C554" i="6"/>
  <c r="B554" i="6"/>
  <c r="A554" i="6"/>
  <c r="M554" i="1"/>
  <c r="G554" i="1"/>
  <c r="F554" i="1"/>
  <c r="D554" i="5" s="1"/>
  <c r="E554" i="1"/>
  <c r="A554" i="1"/>
  <c r="A554" i="2" s="1"/>
  <c r="F553" i="2"/>
  <c r="H553" i="2" s="1"/>
  <c r="J553" i="2" s="1"/>
  <c r="E553" i="2"/>
  <c r="C553" i="2"/>
  <c r="B553" i="2"/>
  <c r="G553" i="5"/>
  <c r="C553" i="5"/>
  <c r="B553" i="5"/>
  <c r="N553" i="10"/>
  <c r="Z553" i="10" s="1"/>
  <c r="M553" i="10"/>
  <c r="H553" i="10"/>
  <c r="G553" i="10"/>
  <c r="J553" i="10" s="1"/>
  <c r="C553" i="10"/>
  <c r="B553" i="10"/>
  <c r="H553" i="6"/>
  <c r="I553" i="6" s="1"/>
  <c r="J553" i="6" s="1"/>
  <c r="F553" i="6"/>
  <c r="E553" i="6"/>
  <c r="D553" i="6"/>
  <c r="C553" i="6"/>
  <c r="B553" i="6"/>
  <c r="A553" i="6"/>
  <c r="M553" i="1"/>
  <c r="G553" i="1"/>
  <c r="D553" i="2" s="1"/>
  <c r="F553" i="1"/>
  <c r="E553" i="10" s="1"/>
  <c r="E553" i="1"/>
  <c r="A553" i="1"/>
  <c r="F552" i="2"/>
  <c r="E552" i="2"/>
  <c r="C552" i="2"/>
  <c r="B552" i="2"/>
  <c r="G552" i="5"/>
  <c r="C552" i="5"/>
  <c r="B552" i="5"/>
  <c r="N552" i="10"/>
  <c r="Z552" i="10" s="1"/>
  <c r="M552" i="10"/>
  <c r="H552" i="10"/>
  <c r="G552" i="10"/>
  <c r="J552" i="10" s="1"/>
  <c r="C552" i="10"/>
  <c r="B552" i="10"/>
  <c r="H552" i="6"/>
  <c r="I552" i="6" s="1"/>
  <c r="J552" i="6" s="1"/>
  <c r="F552" i="6"/>
  <c r="E552" i="6"/>
  <c r="D552" i="6"/>
  <c r="C552" i="6"/>
  <c r="B552" i="6"/>
  <c r="A552" i="6"/>
  <c r="M552" i="1"/>
  <c r="G552" i="1"/>
  <c r="F552" i="1"/>
  <c r="D552" i="5" s="1"/>
  <c r="E552" i="1"/>
  <c r="D552" i="10" s="1"/>
  <c r="Q552" i="10" s="1"/>
  <c r="A552" i="1"/>
  <c r="A552" i="2" s="1"/>
  <c r="F551" i="2"/>
  <c r="E551" i="2"/>
  <c r="C551" i="2"/>
  <c r="B551" i="2"/>
  <c r="G551" i="5"/>
  <c r="C551" i="5"/>
  <c r="B551" i="5"/>
  <c r="N551" i="10"/>
  <c r="Z551" i="10" s="1"/>
  <c r="M551" i="10"/>
  <c r="H551" i="10"/>
  <c r="G551" i="10"/>
  <c r="J551" i="10" s="1"/>
  <c r="C551" i="10"/>
  <c r="B551" i="10"/>
  <c r="H551" i="6"/>
  <c r="I551" i="6" s="1"/>
  <c r="J551" i="6" s="1"/>
  <c r="F551" i="6"/>
  <c r="E551" i="6"/>
  <c r="D551" i="6"/>
  <c r="C551" i="6"/>
  <c r="B551" i="6"/>
  <c r="A551" i="6"/>
  <c r="M551" i="1"/>
  <c r="G551" i="1"/>
  <c r="E551" i="5" s="1"/>
  <c r="F551" i="1"/>
  <c r="E551" i="10" s="1"/>
  <c r="E551" i="1"/>
  <c r="D551" i="10" s="1"/>
  <c r="A551" i="1"/>
  <c r="A551" i="2" s="1"/>
  <c r="F550" i="2"/>
  <c r="E550" i="2"/>
  <c r="C550" i="2"/>
  <c r="B550" i="2"/>
  <c r="G550" i="5"/>
  <c r="C550" i="5"/>
  <c r="B550" i="5"/>
  <c r="N550" i="10"/>
  <c r="Z550" i="10" s="1"/>
  <c r="M550" i="10"/>
  <c r="H550" i="10"/>
  <c r="R550" i="10" s="1"/>
  <c r="AC550" i="10" s="1"/>
  <c r="G550" i="10"/>
  <c r="J550" i="10" s="1"/>
  <c r="C550" i="10"/>
  <c r="B550" i="10"/>
  <c r="H550" i="6"/>
  <c r="I550" i="6" s="1"/>
  <c r="J550" i="6" s="1"/>
  <c r="F550" i="6"/>
  <c r="E550" i="6"/>
  <c r="D550" i="6"/>
  <c r="C550" i="6"/>
  <c r="B550" i="6"/>
  <c r="A550" i="6"/>
  <c r="O550" i="1"/>
  <c r="M550" i="1"/>
  <c r="G550" i="1"/>
  <c r="E550" i="5" s="1"/>
  <c r="F550" i="1"/>
  <c r="E550" i="1"/>
  <c r="D550" i="10" s="1"/>
  <c r="A550" i="1"/>
  <c r="A550" i="2" s="1"/>
  <c r="G549" i="2"/>
  <c r="F549" i="2"/>
  <c r="H549" i="2" s="1"/>
  <c r="J549" i="2" s="1"/>
  <c r="E549" i="2"/>
  <c r="D549" i="2"/>
  <c r="C549" i="2"/>
  <c r="B549" i="2"/>
  <c r="G549" i="5"/>
  <c r="C549" i="5"/>
  <c r="B549" i="5"/>
  <c r="N549" i="10"/>
  <c r="Z549" i="10" s="1"/>
  <c r="M549" i="10"/>
  <c r="H549" i="10"/>
  <c r="G549" i="10"/>
  <c r="C549" i="10"/>
  <c r="B549" i="10"/>
  <c r="H549" i="6"/>
  <c r="I549" i="6" s="1"/>
  <c r="J549" i="6" s="1"/>
  <c r="F549" i="6"/>
  <c r="E549" i="6"/>
  <c r="D549" i="6"/>
  <c r="C549" i="6"/>
  <c r="B549" i="6"/>
  <c r="A549" i="6"/>
  <c r="M549" i="1"/>
  <c r="G549" i="1"/>
  <c r="E549" i="5" s="1"/>
  <c r="F549" i="1"/>
  <c r="D549" i="5" s="1"/>
  <c r="E549" i="1"/>
  <c r="D549" i="10" s="1"/>
  <c r="A549" i="1"/>
  <c r="A549" i="5" s="1"/>
  <c r="F548" i="2"/>
  <c r="E548" i="2"/>
  <c r="C548" i="2"/>
  <c r="B548" i="2"/>
  <c r="G548" i="5"/>
  <c r="C548" i="5"/>
  <c r="B548" i="5"/>
  <c r="N548" i="10"/>
  <c r="Z548" i="10" s="1"/>
  <c r="M548" i="10"/>
  <c r="H548" i="10"/>
  <c r="G548" i="10"/>
  <c r="J548" i="10" s="1"/>
  <c r="C548" i="10"/>
  <c r="B548" i="10"/>
  <c r="H548" i="6"/>
  <c r="I548" i="6" s="1"/>
  <c r="J548" i="6" s="1"/>
  <c r="F548" i="6"/>
  <c r="E548" i="6"/>
  <c r="D548" i="6"/>
  <c r="C548" i="6"/>
  <c r="B548" i="6"/>
  <c r="A548" i="6"/>
  <c r="M548" i="1"/>
  <c r="G548" i="1"/>
  <c r="E548" i="5" s="1"/>
  <c r="F548" i="1"/>
  <c r="E548" i="1"/>
  <c r="D548" i="10" s="1"/>
  <c r="A548" i="1"/>
  <c r="A548" i="2" s="1"/>
  <c r="F547" i="2"/>
  <c r="E547" i="2"/>
  <c r="C547" i="2"/>
  <c r="B547" i="2"/>
  <c r="G547" i="5"/>
  <c r="C547" i="5"/>
  <c r="B547" i="5"/>
  <c r="N547" i="10"/>
  <c r="Z547" i="10" s="1"/>
  <c r="M547" i="10"/>
  <c r="H547" i="10"/>
  <c r="G547" i="10"/>
  <c r="J547" i="10" s="1"/>
  <c r="C547" i="10"/>
  <c r="B547" i="10"/>
  <c r="H547" i="6"/>
  <c r="I547" i="6" s="1"/>
  <c r="J547" i="6" s="1"/>
  <c r="F547" i="6"/>
  <c r="E547" i="6"/>
  <c r="D547" i="6"/>
  <c r="C547" i="6"/>
  <c r="B547" i="6"/>
  <c r="A547" i="6"/>
  <c r="M547" i="1"/>
  <c r="G547" i="1"/>
  <c r="E547" i="5" s="1"/>
  <c r="F547" i="1"/>
  <c r="D547" i="5" s="1"/>
  <c r="E547" i="1"/>
  <c r="D547" i="10" s="1"/>
  <c r="A547" i="1"/>
  <c r="A547" i="2" s="1"/>
  <c r="G546" i="2"/>
  <c r="F546" i="2"/>
  <c r="E546" i="2"/>
  <c r="C546" i="2"/>
  <c r="B546" i="2"/>
  <c r="G546" i="5"/>
  <c r="C546" i="5"/>
  <c r="B546" i="5"/>
  <c r="N546" i="10"/>
  <c r="Z546" i="10" s="1"/>
  <c r="M546" i="10"/>
  <c r="H546" i="10"/>
  <c r="R546" i="10" s="1"/>
  <c r="AC546" i="10" s="1"/>
  <c r="G546" i="10"/>
  <c r="J546" i="10" s="1"/>
  <c r="C546" i="10"/>
  <c r="B546" i="10"/>
  <c r="H546" i="6"/>
  <c r="I546" i="6" s="1"/>
  <c r="J546" i="6" s="1"/>
  <c r="F546" i="6"/>
  <c r="E546" i="6"/>
  <c r="D546" i="6"/>
  <c r="C546" i="6"/>
  <c r="B546" i="6"/>
  <c r="A546" i="6"/>
  <c r="O546" i="1"/>
  <c r="M546" i="1"/>
  <c r="G546" i="1"/>
  <c r="E546" i="5" s="1"/>
  <c r="F546" i="1"/>
  <c r="E546" i="10" s="1"/>
  <c r="E546" i="1"/>
  <c r="D546" i="10" s="1"/>
  <c r="A546" i="1"/>
  <c r="A546" i="10" s="1"/>
  <c r="G545" i="2"/>
  <c r="F545" i="2"/>
  <c r="E545" i="2"/>
  <c r="C545" i="2"/>
  <c r="B545" i="2"/>
  <c r="G545" i="5"/>
  <c r="E545" i="5"/>
  <c r="C545" i="5"/>
  <c r="B545" i="5"/>
  <c r="N545" i="10"/>
  <c r="Z545" i="10" s="1"/>
  <c r="M545" i="10"/>
  <c r="H545" i="10"/>
  <c r="R545" i="10" s="1"/>
  <c r="AC545" i="10" s="1"/>
  <c r="G545" i="10"/>
  <c r="C545" i="10"/>
  <c r="B545" i="10"/>
  <c r="H545" i="6"/>
  <c r="I545" i="6" s="1"/>
  <c r="J545" i="6" s="1"/>
  <c r="F545" i="6"/>
  <c r="E545" i="6"/>
  <c r="D545" i="6"/>
  <c r="C545" i="6"/>
  <c r="B545" i="6"/>
  <c r="A545" i="6"/>
  <c r="O545" i="1"/>
  <c r="M545" i="1"/>
  <c r="G545" i="1"/>
  <c r="F545" i="1"/>
  <c r="D545" i="5" s="1"/>
  <c r="E545" i="1"/>
  <c r="D545" i="10" s="1"/>
  <c r="A545" i="1"/>
  <c r="A545" i="2" s="1"/>
  <c r="G544" i="2"/>
  <c r="F544" i="2"/>
  <c r="E544" i="2"/>
  <c r="D544" i="2"/>
  <c r="C544" i="2"/>
  <c r="B544" i="2"/>
  <c r="G544" i="5"/>
  <c r="E544" i="5"/>
  <c r="C544" i="5"/>
  <c r="B544" i="5"/>
  <c r="N544" i="10"/>
  <c r="M544" i="10"/>
  <c r="H544" i="10"/>
  <c r="G544" i="10"/>
  <c r="C544" i="10"/>
  <c r="B544" i="10"/>
  <c r="H544" i="6"/>
  <c r="I544" i="6" s="1"/>
  <c r="J544" i="6" s="1"/>
  <c r="F544" i="6"/>
  <c r="E544" i="6"/>
  <c r="D544" i="6"/>
  <c r="C544" i="6"/>
  <c r="B544" i="6"/>
  <c r="A544" i="6"/>
  <c r="M544" i="1"/>
  <c r="G544" i="1"/>
  <c r="F544" i="1"/>
  <c r="E544" i="10" s="1"/>
  <c r="E544" i="1"/>
  <c r="D544" i="10" s="1"/>
  <c r="A544" i="1"/>
  <c r="A544" i="2" s="1"/>
  <c r="G543" i="2"/>
  <c r="F543" i="2"/>
  <c r="E543" i="2"/>
  <c r="C543" i="2"/>
  <c r="B543" i="2"/>
  <c r="G543" i="5"/>
  <c r="E543" i="5"/>
  <c r="C543" i="5"/>
  <c r="B543" i="5"/>
  <c r="N543" i="10"/>
  <c r="Z543" i="10" s="1"/>
  <c r="M543" i="10"/>
  <c r="H543" i="10"/>
  <c r="R543" i="10" s="1"/>
  <c r="AC543" i="10" s="1"/>
  <c r="G543" i="10"/>
  <c r="J543" i="10" s="1"/>
  <c r="C543" i="10"/>
  <c r="B543" i="10"/>
  <c r="H543" i="6"/>
  <c r="I543" i="6" s="1"/>
  <c r="J543" i="6" s="1"/>
  <c r="F543" i="6"/>
  <c r="E543" i="6"/>
  <c r="D543" i="6"/>
  <c r="C543" i="6"/>
  <c r="B543" i="6"/>
  <c r="A543" i="6"/>
  <c r="O543" i="1"/>
  <c r="M543" i="1"/>
  <c r="G543" i="1"/>
  <c r="F543" i="1"/>
  <c r="D543" i="5" s="1"/>
  <c r="E543" i="1"/>
  <c r="D543" i="10" s="1"/>
  <c r="A543" i="1"/>
  <c r="A543" i="2" s="1"/>
  <c r="G542" i="2"/>
  <c r="F542" i="2"/>
  <c r="H542" i="2" s="1"/>
  <c r="J542" i="2" s="1"/>
  <c r="E542" i="2"/>
  <c r="D542" i="2"/>
  <c r="C542" i="2"/>
  <c r="B542" i="2"/>
  <c r="G542" i="5"/>
  <c r="C542" i="5"/>
  <c r="B542" i="5"/>
  <c r="N542" i="10"/>
  <c r="Z542" i="10" s="1"/>
  <c r="M542" i="10"/>
  <c r="H542" i="10"/>
  <c r="G542" i="10"/>
  <c r="J542" i="10" s="1"/>
  <c r="C542" i="10"/>
  <c r="B542" i="10"/>
  <c r="H542" i="6"/>
  <c r="I542" i="6" s="1"/>
  <c r="J542" i="6" s="1"/>
  <c r="F542" i="6"/>
  <c r="E542" i="6"/>
  <c r="D542" i="6"/>
  <c r="C542" i="6"/>
  <c r="B542" i="6"/>
  <c r="A542" i="6"/>
  <c r="M542" i="1"/>
  <c r="G542" i="1"/>
  <c r="E542" i="5" s="1"/>
  <c r="F542" i="1"/>
  <c r="E542" i="10" s="1"/>
  <c r="E542" i="1"/>
  <c r="D542" i="10" s="1"/>
  <c r="A542" i="1"/>
  <c r="A542" i="2" s="1"/>
  <c r="G541" i="2"/>
  <c r="F541" i="2"/>
  <c r="E541" i="2"/>
  <c r="C541" i="2"/>
  <c r="B541" i="2"/>
  <c r="G541" i="5"/>
  <c r="C541" i="5"/>
  <c r="B541" i="5"/>
  <c r="N541" i="10"/>
  <c r="Z541" i="10" s="1"/>
  <c r="M541" i="10"/>
  <c r="H541" i="10"/>
  <c r="R541" i="10" s="1"/>
  <c r="AC541" i="10" s="1"/>
  <c r="G541" i="10"/>
  <c r="J541" i="10" s="1"/>
  <c r="C541" i="10"/>
  <c r="B541" i="10"/>
  <c r="H541" i="6"/>
  <c r="I541" i="6" s="1"/>
  <c r="J541" i="6" s="1"/>
  <c r="F541" i="6"/>
  <c r="E541" i="6"/>
  <c r="D541" i="6"/>
  <c r="C541" i="6"/>
  <c r="B541" i="6"/>
  <c r="A541" i="6"/>
  <c r="O541" i="1"/>
  <c r="M541" i="1"/>
  <c r="G541" i="1"/>
  <c r="E541" i="5" s="1"/>
  <c r="F541" i="1"/>
  <c r="D541" i="5" s="1"/>
  <c r="E541" i="1"/>
  <c r="D541" i="10" s="1"/>
  <c r="Q541" i="10" s="1"/>
  <c r="A541" i="1"/>
  <c r="A541" i="2" s="1"/>
  <c r="G540" i="2"/>
  <c r="F540" i="2"/>
  <c r="E540" i="2"/>
  <c r="C540" i="2"/>
  <c r="B540" i="2"/>
  <c r="G540" i="5"/>
  <c r="C540" i="5"/>
  <c r="B540" i="5"/>
  <c r="N540" i="10"/>
  <c r="Z540" i="10" s="1"/>
  <c r="M540" i="10"/>
  <c r="H540" i="10"/>
  <c r="G540" i="10"/>
  <c r="J540" i="10" s="1"/>
  <c r="C540" i="10"/>
  <c r="B540" i="10"/>
  <c r="H540" i="6"/>
  <c r="I540" i="6" s="1"/>
  <c r="J540" i="6" s="1"/>
  <c r="F540" i="6"/>
  <c r="E540" i="6"/>
  <c r="D540" i="6"/>
  <c r="C540" i="6"/>
  <c r="B540" i="6"/>
  <c r="A540" i="6"/>
  <c r="M540" i="1"/>
  <c r="G540" i="1"/>
  <c r="E540" i="5" s="1"/>
  <c r="F540" i="1"/>
  <c r="E540" i="10" s="1"/>
  <c r="E540" i="1"/>
  <c r="D540" i="10" s="1"/>
  <c r="A540" i="1"/>
  <c r="A540" i="10" s="1"/>
  <c r="G539" i="2"/>
  <c r="F539" i="2"/>
  <c r="E539" i="2"/>
  <c r="D539" i="2"/>
  <c r="C539" i="2"/>
  <c r="B539" i="2"/>
  <c r="G539" i="5"/>
  <c r="C539" i="5"/>
  <c r="B539" i="5"/>
  <c r="N539" i="10"/>
  <c r="Z539" i="10" s="1"/>
  <c r="M539" i="10"/>
  <c r="H539" i="10"/>
  <c r="R539" i="10" s="1"/>
  <c r="AC539" i="10" s="1"/>
  <c r="G539" i="10"/>
  <c r="J539" i="10" s="1"/>
  <c r="C539" i="10"/>
  <c r="B539" i="10"/>
  <c r="H539" i="6"/>
  <c r="I539" i="6" s="1"/>
  <c r="J539" i="6" s="1"/>
  <c r="F539" i="6"/>
  <c r="E539" i="6"/>
  <c r="D539" i="6"/>
  <c r="C539" i="6"/>
  <c r="B539" i="6"/>
  <c r="A539" i="6"/>
  <c r="O539" i="1"/>
  <c r="M539" i="1"/>
  <c r="G539" i="1"/>
  <c r="E539" i="5" s="1"/>
  <c r="F539" i="1"/>
  <c r="D539" i="5" s="1"/>
  <c r="E539" i="1"/>
  <c r="D539" i="10" s="1"/>
  <c r="A539" i="1"/>
  <c r="A539" i="5" s="1"/>
  <c r="G538" i="2"/>
  <c r="F538" i="2"/>
  <c r="E538" i="2"/>
  <c r="D538" i="2"/>
  <c r="C538" i="2"/>
  <c r="B538" i="2"/>
  <c r="G538" i="5"/>
  <c r="C538" i="5"/>
  <c r="B538" i="5"/>
  <c r="N538" i="10"/>
  <c r="Z538" i="10" s="1"/>
  <c r="M538" i="10"/>
  <c r="H538" i="10"/>
  <c r="R538" i="10" s="1"/>
  <c r="AC538" i="10" s="1"/>
  <c r="G538" i="10"/>
  <c r="I538" i="10" s="1"/>
  <c r="C538" i="10"/>
  <c r="B538" i="10"/>
  <c r="H538" i="6"/>
  <c r="I538" i="6" s="1"/>
  <c r="J538" i="6" s="1"/>
  <c r="F538" i="6"/>
  <c r="E538" i="6"/>
  <c r="D538" i="6"/>
  <c r="C538" i="6"/>
  <c r="B538" i="6"/>
  <c r="A538" i="6"/>
  <c r="O538" i="1"/>
  <c r="M538" i="1"/>
  <c r="G538" i="1"/>
  <c r="E538" i="5" s="1"/>
  <c r="F538" i="1"/>
  <c r="D538" i="5" s="1"/>
  <c r="E538" i="1"/>
  <c r="D538" i="10" s="1"/>
  <c r="A538" i="1"/>
  <c r="A538" i="2" s="1"/>
  <c r="G537" i="2"/>
  <c r="F537" i="2"/>
  <c r="E537" i="2"/>
  <c r="C537" i="2"/>
  <c r="B537" i="2"/>
  <c r="G537" i="5"/>
  <c r="C537" i="5"/>
  <c r="B537" i="5"/>
  <c r="N537" i="10"/>
  <c r="Z537" i="10" s="1"/>
  <c r="M537" i="10"/>
  <c r="H537" i="10"/>
  <c r="R537" i="10" s="1"/>
  <c r="AC537" i="10" s="1"/>
  <c r="G537" i="10"/>
  <c r="J537" i="10" s="1"/>
  <c r="C537" i="10"/>
  <c r="B537" i="10"/>
  <c r="H537" i="6"/>
  <c r="I537" i="6" s="1"/>
  <c r="J537" i="6" s="1"/>
  <c r="F537" i="6"/>
  <c r="E537" i="6"/>
  <c r="D537" i="6"/>
  <c r="C537" i="6"/>
  <c r="B537" i="6"/>
  <c r="A537" i="6"/>
  <c r="O537" i="1"/>
  <c r="M537" i="1"/>
  <c r="G537" i="1"/>
  <c r="E537" i="5" s="1"/>
  <c r="F537" i="1"/>
  <c r="E537" i="1"/>
  <c r="D537" i="10" s="1"/>
  <c r="A537" i="1"/>
  <c r="A537" i="2" s="1"/>
  <c r="G536" i="2"/>
  <c r="F536" i="2"/>
  <c r="H536" i="2" s="1"/>
  <c r="J536" i="2" s="1"/>
  <c r="E536" i="2"/>
  <c r="D536" i="2"/>
  <c r="C536" i="2"/>
  <c r="B536" i="2"/>
  <c r="G536" i="5"/>
  <c r="C536" i="5"/>
  <c r="B536" i="5"/>
  <c r="N536" i="10"/>
  <c r="Z536" i="10" s="1"/>
  <c r="M536" i="10"/>
  <c r="H536" i="10"/>
  <c r="R536" i="10" s="1"/>
  <c r="AC536" i="10" s="1"/>
  <c r="G536" i="10"/>
  <c r="J536" i="10" s="1"/>
  <c r="C536" i="10"/>
  <c r="B536" i="10"/>
  <c r="H536" i="6"/>
  <c r="I536" i="6" s="1"/>
  <c r="J536" i="6" s="1"/>
  <c r="F536" i="6"/>
  <c r="E536" i="6"/>
  <c r="D536" i="6"/>
  <c r="C536" i="6"/>
  <c r="B536" i="6"/>
  <c r="A536" i="6"/>
  <c r="O536" i="1"/>
  <c r="M536" i="1"/>
  <c r="G536" i="1"/>
  <c r="E536" i="5" s="1"/>
  <c r="F536" i="1"/>
  <c r="D536" i="5" s="1"/>
  <c r="E536" i="1"/>
  <c r="D536" i="10" s="1"/>
  <c r="A536" i="1"/>
  <c r="A536" i="5" s="1"/>
  <c r="G535" i="2"/>
  <c r="F535" i="2"/>
  <c r="H535" i="2" s="1"/>
  <c r="J535" i="2" s="1"/>
  <c r="E535" i="2"/>
  <c r="D535" i="2"/>
  <c r="C535" i="2"/>
  <c r="B535" i="2"/>
  <c r="G535" i="5"/>
  <c r="C535" i="5"/>
  <c r="B535" i="5"/>
  <c r="N535" i="10"/>
  <c r="Z535" i="10" s="1"/>
  <c r="M535" i="10"/>
  <c r="H535" i="10"/>
  <c r="G535" i="10"/>
  <c r="I535" i="10" s="1"/>
  <c r="C535" i="10"/>
  <c r="B535" i="10"/>
  <c r="H535" i="6"/>
  <c r="I535" i="6" s="1"/>
  <c r="J535" i="6" s="1"/>
  <c r="F535" i="6"/>
  <c r="E535" i="6"/>
  <c r="D535" i="6"/>
  <c r="C535" i="6"/>
  <c r="B535" i="6"/>
  <c r="A535" i="6"/>
  <c r="M535" i="1"/>
  <c r="G535" i="1"/>
  <c r="E535" i="5" s="1"/>
  <c r="F535" i="1"/>
  <c r="D535" i="5" s="1"/>
  <c r="E535" i="1"/>
  <c r="D535" i="10" s="1"/>
  <c r="A535" i="1"/>
  <c r="A535" i="2" s="1"/>
  <c r="G534" i="2"/>
  <c r="F534" i="2"/>
  <c r="E534" i="2"/>
  <c r="C534" i="2"/>
  <c r="B534" i="2"/>
  <c r="G534" i="5"/>
  <c r="C534" i="5"/>
  <c r="B534" i="5"/>
  <c r="N534" i="10"/>
  <c r="Z534" i="10" s="1"/>
  <c r="M534" i="10"/>
  <c r="H534" i="10"/>
  <c r="R534" i="10" s="1"/>
  <c r="AC534" i="10" s="1"/>
  <c r="G534" i="10"/>
  <c r="J534" i="10" s="1"/>
  <c r="C534" i="10"/>
  <c r="B534" i="10"/>
  <c r="H534" i="6"/>
  <c r="I534" i="6" s="1"/>
  <c r="J534" i="6" s="1"/>
  <c r="F534" i="6"/>
  <c r="E534" i="6"/>
  <c r="D534" i="6"/>
  <c r="C534" i="6"/>
  <c r="B534" i="6"/>
  <c r="A534" i="6"/>
  <c r="O534" i="1"/>
  <c r="M534" i="1"/>
  <c r="G534" i="1"/>
  <c r="E534" i="5" s="1"/>
  <c r="F534" i="1"/>
  <c r="E534" i="1"/>
  <c r="D534" i="10" s="1"/>
  <c r="A534" i="1"/>
  <c r="F533" i="2"/>
  <c r="E533" i="2"/>
  <c r="C533" i="2"/>
  <c r="B533" i="2"/>
  <c r="G533" i="5"/>
  <c r="K533" i="5" s="1"/>
  <c r="N533" i="5" s="1"/>
  <c r="E533" i="5"/>
  <c r="D533" i="5"/>
  <c r="I533" i="5" s="1"/>
  <c r="C533" i="5"/>
  <c r="B533" i="5"/>
  <c r="N533" i="10"/>
  <c r="M533" i="10"/>
  <c r="H533" i="10"/>
  <c r="R533" i="10" s="1"/>
  <c r="AC533" i="10" s="1"/>
  <c r="G533" i="10"/>
  <c r="J533" i="10" s="1"/>
  <c r="C533" i="10"/>
  <c r="B533" i="10"/>
  <c r="H533" i="6"/>
  <c r="I533" i="6" s="1"/>
  <c r="J533" i="6" s="1"/>
  <c r="F533" i="6"/>
  <c r="E533" i="6"/>
  <c r="D533" i="6"/>
  <c r="C533" i="6"/>
  <c r="B533" i="6"/>
  <c r="A533" i="6"/>
  <c r="P533" i="1"/>
  <c r="O533" i="1"/>
  <c r="M533" i="1"/>
  <c r="G533" i="1"/>
  <c r="F533" i="1"/>
  <c r="E533" i="10" s="1"/>
  <c r="E533" i="1"/>
  <c r="D533" i="10" s="1"/>
  <c r="Q533" i="10" s="1"/>
  <c r="A533" i="1"/>
  <c r="A533" i="5" s="1"/>
  <c r="G532" i="2"/>
  <c r="F532" i="2"/>
  <c r="E532" i="2"/>
  <c r="D532" i="2"/>
  <c r="C532" i="2"/>
  <c r="B532" i="2"/>
  <c r="G532" i="5"/>
  <c r="K532" i="5" s="1"/>
  <c r="N532" i="5" s="1"/>
  <c r="E532" i="5"/>
  <c r="D532" i="5"/>
  <c r="I532" i="5" s="1"/>
  <c r="C532" i="5"/>
  <c r="B532" i="5"/>
  <c r="N532" i="10"/>
  <c r="Z532" i="10" s="1"/>
  <c r="M532" i="10"/>
  <c r="H532" i="10"/>
  <c r="G532" i="10"/>
  <c r="J532" i="10" s="1"/>
  <c r="C532" i="10"/>
  <c r="B532" i="10"/>
  <c r="H532" i="6"/>
  <c r="I532" i="6" s="1"/>
  <c r="J532" i="6" s="1"/>
  <c r="F532" i="6"/>
  <c r="E532" i="6"/>
  <c r="D532" i="6"/>
  <c r="C532" i="6"/>
  <c r="B532" i="6"/>
  <c r="A532" i="6"/>
  <c r="P532" i="1"/>
  <c r="M532" i="1"/>
  <c r="G532" i="1"/>
  <c r="F532" i="1"/>
  <c r="E532" i="10" s="1"/>
  <c r="E532" i="1"/>
  <c r="D532" i="10" s="1"/>
  <c r="A532" i="1"/>
  <c r="F531" i="2"/>
  <c r="E531" i="2"/>
  <c r="C531" i="2"/>
  <c r="B531" i="2"/>
  <c r="G531" i="5"/>
  <c r="E531" i="5"/>
  <c r="C531" i="5"/>
  <c r="B531" i="5"/>
  <c r="N531" i="10"/>
  <c r="M531" i="10"/>
  <c r="H531" i="10"/>
  <c r="R531" i="10" s="1"/>
  <c r="AC531" i="10" s="1"/>
  <c r="G531" i="10"/>
  <c r="C531" i="10"/>
  <c r="B531" i="10"/>
  <c r="H531" i="6"/>
  <c r="I531" i="6" s="1"/>
  <c r="J531" i="6" s="1"/>
  <c r="F531" i="6"/>
  <c r="E531" i="6"/>
  <c r="D531" i="6"/>
  <c r="C531" i="6"/>
  <c r="B531" i="6"/>
  <c r="A531" i="6"/>
  <c r="O531" i="1"/>
  <c r="M531" i="1"/>
  <c r="G531" i="1"/>
  <c r="F531" i="1"/>
  <c r="D531" i="5" s="1"/>
  <c r="E531" i="1"/>
  <c r="D531" i="10" s="1"/>
  <c r="A531" i="1"/>
  <c r="G530" i="2"/>
  <c r="F530" i="2"/>
  <c r="H530" i="2" s="1"/>
  <c r="J530" i="2" s="1"/>
  <c r="E530" i="2"/>
  <c r="D530" i="2"/>
  <c r="C530" i="2"/>
  <c r="B530" i="2"/>
  <c r="G530" i="5"/>
  <c r="K530" i="5" s="1"/>
  <c r="N530" i="5" s="1"/>
  <c r="E530" i="5"/>
  <c r="D530" i="5"/>
  <c r="C530" i="5"/>
  <c r="B530" i="5"/>
  <c r="N530" i="10"/>
  <c r="Z530" i="10" s="1"/>
  <c r="M530" i="10"/>
  <c r="H530" i="10"/>
  <c r="G530" i="10"/>
  <c r="C530" i="10"/>
  <c r="B530" i="10"/>
  <c r="H530" i="6"/>
  <c r="I530" i="6" s="1"/>
  <c r="J530" i="6" s="1"/>
  <c r="F530" i="6"/>
  <c r="E530" i="6"/>
  <c r="D530" i="6"/>
  <c r="C530" i="6"/>
  <c r="B530" i="6"/>
  <c r="A530" i="6"/>
  <c r="P530" i="1"/>
  <c r="M530" i="1"/>
  <c r="G530" i="1"/>
  <c r="F530" i="1"/>
  <c r="E530" i="10" s="1"/>
  <c r="E530" i="1"/>
  <c r="D530" i="10" s="1"/>
  <c r="A530" i="1"/>
  <c r="A530" i="2" s="1"/>
  <c r="F529" i="2"/>
  <c r="H529" i="2" s="1"/>
  <c r="J529" i="2" s="1"/>
  <c r="E529" i="2"/>
  <c r="C529" i="2"/>
  <c r="B529" i="2"/>
  <c r="G529" i="5"/>
  <c r="K529" i="5" s="1"/>
  <c r="N529" i="5" s="1"/>
  <c r="E529" i="5"/>
  <c r="D529" i="5"/>
  <c r="C529" i="5"/>
  <c r="B529" i="5"/>
  <c r="N529" i="10"/>
  <c r="Z529" i="10" s="1"/>
  <c r="M529" i="10"/>
  <c r="H529" i="10"/>
  <c r="R529" i="10" s="1"/>
  <c r="AC529" i="10" s="1"/>
  <c r="G529" i="10"/>
  <c r="J529" i="10" s="1"/>
  <c r="C529" i="10"/>
  <c r="B529" i="10"/>
  <c r="H529" i="6"/>
  <c r="I529" i="6" s="1"/>
  <c r="J529" i="6" s="1"/>
  <c r="F529" i="6"/>
  <c r="E529" i="6"/>
  <c r="D529" i="6"/>
  <c r="C529" i="6"/>
  <c r="B529" i="6"/>
  <c r="A529" i="6"/>
  <c r="P529" i="1"/>
  <c r="O529" i="1"/>
  <c r="M529" i="1"/>
  <c r="G529" i="1"/>
  <c r="F529" i="1"/>
  <c r="E529" i="1"/>
  <c r="D529" i="10" s="1"/>
  <c r="A529" i="1"/>
  <c r="G528" i="2"/>
  <c r="F528" i="2"/>
  <c r="H528" i="2" s="1"/>
  <c r="J528" i="2" s="1"/>
  <c r="E528" i="2"/>
  <c r="D528" i="2"/>
  <c r="C528" i="2"/>
  <c r="B528" i="2"/>
  <c r="G528" i="5"/>
  <c r="E528" i="5"/>
  <c r="C528" i="5"/>
  <c r="B528" i="5"/>
  <c r="N528" i="10"/>
  <c r="Z528" i="10" s="1"/>
  <c r="M528" i="10"/>
  <c r="H528" i="10"/>
  <c r="G528" i="10"/>
  <c r="C528" i="10"/>
  <c r="B528" i="10"/>
  <c r="H528" i="6"/>
  <c r="I528" i="6" s="1"/>
  <c r="J528" i="6" s="1"/>
  <c r="F528" i="6"/>
  <c r="E528" i="6"/>
  <c r="D528" i="6"/>
  <c r="C528" i="6"/>
  <c r="B528" i="6"/>
  <c r="A528" i="6"/>
  <c r="M528" i="1"/>
  <c r="G528" i="1"/>
  <c r="F528" i="1"/>
  <c r="D528" i="5" s="1"/>
  <c r="E528" i="1"/>
  <c r="D528" i="10" s="1"/>
  <c r="A528" i="1"/>
  <c r="A528" i="2" s="1"/>
  <c r="G527" i="2"/>
  <c r="F527" i="2"/>
  <c r="H527" i="2" s="1"/>
  <c r="J527" i="2" s="1"/>
  <c r="E527" i="2"/>
  <c r="D527" i="2"/>
  <c r="C527" i="2"/>
  <c r="B527" i="2"/>
  <c r="G527" i="5"/>
  <c r="K527" i="5" s="1"/>
  <c r="N527" i="5" s="1"/>
  <c r="E527" i="5"/>
  <c r="D527" i="5"/>
  <c r="C527" i="5"/>
  <c r="B527" i="5"/>
  <c r="N527" i="10"/>
  <c r="M527" i="10"/>
  <c r="H527" i="10"/>
  <c r="G527" i="10"/>
  <c r="C527" i="10"/>
  <c r="B527" i="10"/>
  <c r="H527" i="6"/>
  <c r="I527" i="6" s="1"/>
  <c r="J527" i="6" s="1"/>
  <c r="F527" i="6"/>
  <c r="E527" i="6"/>
  <c r="D527" i="6"/>
  <c r="C527" i="6"/>
  <c r="B527" i="6"/>
  <c r="A527" i="6"/>
  <c r="P527" i="1"/>
  <c r="M527" i="1"/>
  <c r="G527" i="1"/>
  <c r="F527" i="1"/>
  <c r="E527" i="10" s="1"/>
  <c r="E527" i="1"/>
  <c r="D527" i="10" s="1"/>
  <c r="A527" i="1"/>
  <c r="F526" i="2"/>
  <c r="E526" i="2"/>
  <c r="C526" i="2"/>
  <c r="B526" i="2"/>
  <c r="G526" i="5"/>
  <c r="K526" i="5" s="1"/>
  <c r="N526" i="5" s="1"/>
  <c r="E526" i="5"/>
  <c r="D526" i="5"/>
  <c r="C526" i="5"/>
  <c r="B526" i="5"/>
  <c r="N526" i="10"/>
  <c r="Z526" i="10" s="1"/>
  <c r="M526" i="10"/>
  <c r="H526" i="10"/>
  <c r="G526" i="10"/>
  <c r="J526" i="10" s="1"/>
  <c r="C526" i="10"/>
  <c r="B526" i="10"/>
  <c r="H526" i="6"/>
  <c r="I526" i="6" s="1"/>
  <c r="J526" i="6" s="1"/>
  <c r="F526" i="6"/>
  <c r="E526" i="6"/>
  <c r="D526" i="6"/>
  <c r="C526" i="6"/>
  <c r="B526" i="6"/>
  <c r="A526" i="6"/>
  <c r="P526" i="1"/>
  <c r="M526" i="1"/>
  <c r="G526" i="1"/>
  <c r="F526" i="1"/>
  <c r="E526" i="1"/>
  <c r="D526" i="10" s="1"/>
  <c r="A526" i="1"/>
  <c r="A526" i="10" s="1"/>
  <c r="F525" i="2"/>
  <c r="H525" i="2" s="1"/>
  <c r="J525" i="2" s="1"/>
  <c r="E525" i="2"/>
  <c r="C525" i="2"/>
  <c r="B525" i="2"/>
  <c r="G525" i="5"/>
  <c r="K525" i="5" s="1"/>
  <c r="N525" i="5" s="1"/>
  <c r="E525" i="5"/>
  <c r="D525" i="5"/>
  <c r="C525" i="5"/>
  <c r="B525" i="5"/>
  <c r="N525" i="10"/>
  <c r="Z525" i="10" s="1"/>
  <c r="M525" i="10"/>
  <c r="H525" i="10"/>
  <c r="R525" i="10" s="1"/>
  <c r="AC525" i="10" s="1"/>
  <c r="G525" i="10"/>
  <c r="J525" i="10" s="1"/>
  <c r="C525" i="10"/>
  <c r="B525" i="10"/>
  <c r="H525" i="6"/>
  <c r="I525" i="6" s="1"/>
  <c r="J525" i="6" s="1"/>
  <c r="F525" i="6"/>
  <c r="E525" i="6"/>
  <c r="D525" i="6"/>
  <c r="C525" i="6"/>
  <c r="B525" i="6"/>
  <c r="A525" i="6"/>
  <c r="P525" i="1"/>
  <c r="O525" i="1"/>
  <c r="M525" i="1"/>
  <c r="G525" i="1"/>
  <c r="F525" i="1"/>
  <c r="E525" i="1"/>
  <c r="D525" i="10" s="1"/>
  <c r="Q525" i="10" s="1"/>
  <c r="A525" i="1"/>
  <c r="A525" i="10" s="1"/>
  <c r="G524" i="2"/>
  <c r="F524" i="2"/>
  <c r="H524" i="2" s="1"/>
  <c r="J524" i="2" s="1"/>
  <c r="E524" i="2"/>
  <c r="D524" i="2"/>
  <c r="C524" i="2"/>
  <c r="B524" i="2"/>
  <c r="G524" i="5"/>
  <c r="E524" i="5"/>
  <c r="C524" i="5"/>
  <c r="B524" i="5"/>
  <c r="N524" i="10"/>
  <c r="Z524" i="10" s="1"/>
  <c r="M524" i="10"/>
  <c r="H524" i="10"/>
  <c r="R524" i="10" s="1"/>
  <c r="AC524" i="10" s="1"/>
  <c r="G524" i="10"/>
  <c r="J524" i="10" s="1"/>
  <c r="C524" i="10"/>
  <c r="B524" i="10"/>
  <c r="H524" i="6"/>
  <c r="I524" i="6" s="1"/>
  <c r="J524" i="6" s="1"/>
  <c r="F524" i="6"/>
  <c r="E524" i="6"/>
  <c r="D524" i="6"/>
  <c r="C524" i="6"/>
  <c r="B524" i="6"/>
  <c r="A524" i="6"/>
  <c r="O524" i="1"/>
  <c r="M524" i="1"/>
  <c r="G524" i="1"/>
  <c r="F524" i="1"/>
  <c r="E524" i="1"/>
  <c r="D524" i="10" s="1"/>
  <c r="A524" i="1"/>
  <c r="A524" i="10" s="1"/>
  <c r="G523" i="2"/>
  <c r="F523" i="2"/>
  <c r="H523" i="2" s="1"/>
  <c r="J523" i="2" s="1"/>
  <c r="E523" i="2"/>
  <c r="D523" i="2"/>
  <c r="C523" i="2"/>
  <c r="B523" i="2"/>
  <c r="G523" i="5"/>
  <c r="E523" i="5"/>
  <c r="C523" i="5"/>
  <c r="B523" i="5"/>
  <c r="N523" i="10"/>
  <c r="Z523" i="10" s="1"/>
  <c r="M523" i="10"/>
  <c r="H523" i="10"/>
  <c r="R523" i="10" s="1"/>
  <c r="AC523" i="10" s="1"/>
  <c r="G523" i="10"/>
  <c r="J523" i="10" s="1"/>
  <c r="C523" i="10"/>
  <c r="B523" i="10"/>
  <c r="H523" i="6"/>
  <c r="I523" i="6" s="1"/>
  <c r="J523" i="6" s="1"/>
  <c r="F523" i="6"/>
  <c r="E523" i="6"/>
  <c r="D523" i="6"/>
  <c r="C523" i="6"/>
  <c r="B523" i="6"/>
  <c r="A523" i="6"/>
  <c r="O523" i="1"/>
  <c r="M523" i="1"/>
  <c r="G523" i="1"/>
  <c r="F523" i="1"/>
  <c r="E523" i="10" s="1"/>
  <c r="E523" i="1"/>
  <c r="D523" i="10" s="1"/>
  <c r="A523" i="1"/>
  <c r="G522" i="2"/>
  <c r="F522" i="2"/>
  <c r="H522" i="2" s="1"/>
  <c r="J522" i="2" s="1"/>
  <c r="E522" i="2"/>
  <c r="D522" i="2"/>
  <c r="C522" i="2"/>
  <c r="B522" i="2"/>
  <c r="G522" i="5"/>
  <c r="K522" i="5" s="1"/>
  <c r="N522" i="5" s="1"/>
  <c r="E522" i="5"/>
  <c r="D522" i="5"/>
  <c r="I522" i="5" s="1"/>
  <c r="C522" i="5"/>
  <c r="B522" i="5"/>
  <c r="N522" i="10"/>
  <c r="Z522" i="10" s="1"/>
  <c r="M522" i="10"/>
  <c r="H522" i="10"/>
  <c r="G522" i="10"/>
  <c r="J522" i="10" s="1"/>
  <c r="C522" i="10"/>
  <c r="B522" i="10"/>
  <c r="H522" i="6"/>
  <c r="I522" i="6" s="1"/>
  <c r="J522" i="6" s="1"/>
  <c r="F522" i="6"/>
  <c r="E522" i="6"/>
  <c r="D522" i="6"/>
  <c r="C522" i="6"/>
  <c r="B522" i="6"/>
  <c r="A522" i="6"/>
  <c r="P522" i="1"/>
  <c r="M522" i="1"/>
  <c r="G522" i="1"/>
  <c r="F522" i="1"/>
  <c r="E522" i="10" s="1"/>
  <c r="E522" i="1"/>
  <c r="D522" i="10" s="1"/>
  <c r="A522" i="1"/>
  <c r="A522" i="5" s="1"/>
  <c r="F521" i="2"/>
  <c r="H521" i="2" s="1"/>
  <c r="J521" i="2" s="1"/>
  <c r="E521" i="2"/>
  <c r="C521" i="2"/>
  <c r="B521" i="2"/>
  <c r="G521" i="5"/>
  <c r="K521" i="5" s="1"/>
  <c r="N521" i="5" s="1"/>
  <c r="E521" i="5"/>
  <c r="D521" i="5"/>
  <c r="I521" i="5" s="1"/>
  <c r="C521" i="5"/>
  <c r="B521" i="5"/>
  <c r="N521" i="10"/>
  <c r="Z521" i="10" s="1"/>
  <c r="M521" i="10"/>
  <c r="H521" i="10"/>
  <c r="G521" i="10"/>
  <c r="J521" i="10" s="1"/>
  <c r="C521" i="10"/>
  <c r="B521" i="10"/>
  <c r="H521" i="6"/>
  <c r="I521" i="6" s="1"/>
  <c r="J521" i="6" s="1"/>
  <c r="F521" i="6"/>
  <c r="E521" i="6"/>
  <c r="D521" i="6"/>
  <c r="C521" i="6"/>
  <c r="B521" i="6"/>
  <c r="A521" i="6"/>
  <c r="P521" i="1"/>
  <c r="M521" i="1"/>
  <c r="G521" i="1"/>
  <c r="F521" i="1"/>
  <c r="E521" i="10" s="1"/>
  <c r="E521" i="1"/>
  <c r="D521" i="10" s="1"/>
  <c r="A521" i="1"/>
  <c r="G520" i="2"/>
  <c r="F520" i="2"/>
  <c r="H520" i="2" s="1"/>
  <c r="J520" i="2" s="1"/>
  <c r="E520" i="2"/>
  <c r="D520" i="2"/>
  <c r="C520" i="2"/>
  <c r="B520" i="2"/>
  <c r="G520" i="5"/>
  <c r="E520" i="5"/>
  <c r="C520" i="5"/>
  <c r="B520" i="5"/>
  <c r="N520" i="10"/>
  <c r="Z520" i="10" s="1"/>
  <c r="M520" i="10"/>
  <c r="H520" i="10"/>
  <c r="G520" i="10"/>
  <c r="C520" i="10"/>
  <c r="B520" i="10"/>
  <c r="H520" i="6"/>
  <c r="I520" i="6" s="1"/>
  <c r="J520" i="6" s="1"/>
  <c r="F520" i="6"/>
  <c r="E520" i="6"/>
  <c r="D520" i="6"/>
  <c r="C520" i="6"/>
  <c r="B520" i="6"/>
  <c r="A520" i="6"/>
  <c r="M520" i="1"/>
  <c r="G520" i="1"/>
  <c r="F520" i="1"/>
  <c r="E520" i="10" s="1"/>
  <c r="E520" i="1"/>
  <c r="D520" i="10" s="1"/>
  <c r="A520" i="1"/>
  <c r="A520" i="5" s="1"/>
  <c r="G519" i="2"/>
  <c r="F519" i="2"/>
  <c r="H519" i="2" s="1"/>
  <c r="J519" i="2" s="1"/>
  <c r="E519" i="2"/>
  <c r="D519" i="2"/>
  <c r="C519" i="2"/>
  <c r="B519" i="2"/>
  <c r="G519" i="5"/>
  <c r="K519" i="5" s="1"/>
  <c r="N519" i="5" s="1"/>
  <c r="E519" i="5"/>
  <c r="D519" i="5"/>
  <c r="C519" i="5"/>
  <c r="B519" i="5"/>
  <c r="N519" i="10"/>
  <c r="Z519" i="10" s="1"/>
  <c r="M519" i="10"/>
  <c r="H519" i="10"/>
  <c r="G519" i="10"/>
  <c r="J519" i="10" s="1"/>
  <c r="C519" i="10"/>
  <c r="B519" i="10"/>
  <c r="H519" i="6"/>
  <c r="I519" i="6" s="1"/>
  <c r="J519" i="6" s="1"/>
  <c r="F519" i="6"/>
  <c r="E519" i="6"/>
  <c r="D519" i="6"/>
  <c r="C519" i="6"/>
  <c r="B519" i="6"/>
  <c r="A519" i="6"/>
  <c r="P519" i="1"/>
  <c r="M519" i="1"/>
  <c r="G519" i="1"/>
  <c r="F519" i="1"/>
  <c r="E519" i="10" s="1"/>
  <c r="E519" i="1"/>
  <c r="D519" i="10" s="1"/>
  <c r="A519" i="1"/>
  <c r="A519" i="10" s="1"/>
  <c r="G518" i="2"/>
  <c r="F518" i="2"/>
  <c r="H518" i="2" s="1"/>
  <c r="J518" i="2" s="1"/>
  <c r="E518" i="2"/>
  <c r="D518" i="2"/>
  <c r="C518" i="2"/>
  <c r="B518" i="2"/>
  <c r="G518" i="5"/>
  <c r="K518" i="5" s="1"/>
  <c r="N518" i="5" s="1"/>
  <c r="E518" i="5"/>
  <c r="D518" i="5"/>
  <c r="C518" i="5"/>
  <c r="B518" i="5"/>
  <c r="N518" i="10"/>
  <c r="Z518" i="10" s="1"/>
  <c r="M518" i="10"/>
  <c r="H518" i="10"/>
  <c r="G518" i="10"/>
  <c r="J518" i="10" s="1"/>
  <c r="C518" i="10"/>
  <c r="B518" i="10"/>
  <c r="H518" i="6"/>
  <c r="I518" i="6" s="1"/>
  <c r="J518" i="6" s="1"/>
  <c r="F518" i="6"/>
  <c r="E518" i="6"/>
  <c r="D518" i="6"/>
  <c r="C518" i="6"/>
  <c r="B518" i="6"/>
  <c r="A518" i="6"/>
  <c r="P518" i="1"/>
  <c r="M518" i="1"/>
  <c r="G518" i="1"/>
  <c r="F518" i="1"/>
  <c r="E518" i="10" s="1"/>
  <c r="E518" i="1"/>
  <c r="D518" i="10" s="1"/>
  <c r="A518" i="1"/>
  <c r="A518" i="10" s="1"/>
  <c r="G517" i="2"/>
  <c r="F517" i="2"/>
  <c r="H517" i="2" s="1"/>
  <c r="J517" i="2" s="1"/>
  <c r="E517" i="2"/>
  <c r="D517" i="2"/>
  <c r="C517" i="2"/>
  <c r="B517" i="2"/>
  <c r="G517" i="5"/>
  <c r="E517" i="5"/>
  <c r="C517" i="5"/>
  <c r="B517" i="5"/>
  <c r="N517" i="10"/>
  <c r="Z517" i="10" s="1"/>
  <c r="M517" i="10"/>
  <c r="H517" i="10"/>
  <c r="G517" i="10"/>
  <c r="I517" i="10" s="1"/>
  <c r="C517" i="10"/>
  <c r="B517" i="10"/>
  <c r="H517" i="6"/>
  <c r="I517" i="6" s="1"/>
  <c r="J517" i="6" s="1"/>
  <c r="F517" i="6"/>
  <c r="E517" i="6"/>
  <c r="D517" i="6"/>
  <c r="C517" i="6"/>
  <c r="B517" i="6"/>
  <c r="A517" i="6"/>
  <c r="M517" i="1"/>
  <c r="G517" i="1"/>
  <c r="F517" i="1"/>
  <c r="E517" i="10" s="1"/>
  <c r="E517" i="1"/>
  <c r="D517" i="10" s="1"/>
  <c r="Q517" i="10" s="1"/>
  <c r="A517" i="1"/>
  <c r="A517" i="5" s="1"/>
  <c r="G516" i="2"/>
  <c r="F516" i="2"/>
  <c r="H516" i="2" s="1"/>
  <c r="J516" i="2" s="1"/>
  <c r="E516" i="2"/>
  <c r="D516" i="2"/>
  <c r="C516" i="2"/>
  <c r="B516" i="2"/>
  <c r="G516" i="5"/>
  <c r="E516" i="5"/>
  <c r="C516" i="5"/>
  <c r="B516" i="5"/>
  <c r="N516" i="10"/>
  <c r="Z516" i="10" s="1"/>
  <c r="M516" i="10"/>
  <c r="H516" i="10"/>
  <c r="R516" i="10" s="1"/>
  <c r="AB516" i="10" s="1"/>
  <c r="G516" i="10"/>
  <c r="C516" i="10"/>
  <c r="B516" i="10"/>
  <c r="H516" i="6"/>
  <c r="I516" i="6" s="1"/>
  <c r="J516" i="6" s="1"/>
  <c r="F516" i="6"/>
  <c r="E516" i="6"/>
  <c r="D516" i="6"/>
  <c r="C516" i="6"/>
  <c r="B516" i="6"/>
  <c r="A516" i="6"/>
  <c r="O516" i="1"/>
  <c r="M516" i="1"/>
  <c r="G516" i="1"/>
  <c r="F516" i="1"/>
  <c r="D516" i="5" s="1"/>
  <c r="E516" i="1"/>
  <c r="D516" i="10" s="1"/>
  <c r="Q516" i="10" s="1"/>
  <c r="A516" i="1"/>
  <c r="A516" i="5" s="1"/>
  <c r="G515" i="2"/>
  <c r="F515" i="2"/>
  <c r="H515" i="2" s="1"/>
  <c r="J515" i="2" s="1"/>
  <c r="E515" i="2"/>
  <c r="D515" i="2"/>
  <c r="C515" i="2"/>
  <c r="B515" i="2"/>
  <c r="G515" i="5"/>
  <c r="K515" i="5" s="1"/>
  <c r="N515" i="5" s="1"/>
  <c r="E515" i="5"/>
  <c r="D515" i="5"/>
  <c r="I515" i="5" s="1"/>
  <c r="C515" i="5"/>
  <c r="B515" i="5"/>
  <c r="N515" i="10"/>
  <c r="Z515" i="10" s="1"/>
  <c r="M515" i="10"/>
  <c r="H515" i="10"/>
  <c r="G515" i="10"/>
  <c r="C515" i="10"/>
  <c r="B515" i="10"/>
  <c r="H515" i="6"/>
  <c r="I515" i="6" s="1"/>
  <c r="J515" i="6" s="1"/>
  <c r="F515" i="6"/>
  <c r="E515" i="6"/>
  <c r="D515" i="6"/>
  <c r="C515" i="6"/>
  <c r="B515" i="6"/>
  <c r="A515" i="6"/>
  <c r="P515" i="1"/>
  <c r="M515" i="1"/>
  <c r="G515" i="1"/>
  <c r="F515" i="1"/>
  <c r="E515" i="10" s="1"/>
  <c r="E515" i="1"/>
  <c r="D515" i="10" s="1"/>
  <c r="A515" i="1"/>
  <c r="A515" i="2" s="1"/>
  <c r="G514" i="2"/>
  <c r="F514" i="2"/>
  <c r="H514" i="2" s="1"/>
  <c r="J514" i="2" s="1"/>
  <c r="E514" i="2"/>
  <c r="D514" i="2"/>
  <c r="C514" i="2"/>
  <c r="B514" i="2"/>
  <c r="G514" i="5"/>
  <c r="E514" i="5"/>
  <c r="C514" i="5"/>
  <c r="B514" i="5"/>
  <c r="N514" i="10"/>
  <c r="Z514" i="10" s="1"/>
  <c r="M514" i="10"/>
  <c r="H514" i="10"/>
  <c r="R514" i="10" s="1"/>
  <c r="AC514" i="10" s="1"/>
  <c r="G514" i="10"/>
  <c r="J514" i="10" s="1"/>
  <c r="C514" i="10"/>
  <c r="B514" i="10"/>
  <c r="H514" i="6"/>
  <c r="I514" i="6" s="1"/>
  <c r="J514" i="6" s="1"/>
  <c r="F514" i="6"/>
  <c r="E514" i="6"/>
  <c r="D514" i="6"/>
  <c r="C514" i="6"/>
  <c r="B514" i="6"/>
  <c r="A514" i="6"/>
  <c r="O514" i="1"/>
  <c r="M514" i="1"/>
  <c r="G514" i="1"/>
  <c r="F514" i="1"/>
  <c r="D514" i="5" s="1"/>
  <c r="E514" i="1"/>
  <c r="D514" i="10" s="1"/>
  <c r="A514" i="1"/>
  <c r="A514" i="5" s="1"/>
  <c r="F513" i="2"/>
  <c r="E513" i="2"/>
  <c r="C513" i="2"/>
  <c r="B513" i="2"/>
  <c r="G513" i="5"/>
  <c r="C513" i="5"/>
  <c r="B513" i="5"/>
  <c r="N513" i="10"/>
  <c r="Z513" i="10" s="1"/>
  <c r="M513" i="10"/>
  <c r="H513" i="10"/>
  <c r="R513" i="10" s="1"/>
  <c r="AC513" i="10" s="1"/>
  <c r="G513" i="10"/>
  <c r="J513" i="10" s="1"/>
  <c r="C513" i="10"/>
  <c r="B513" i="10"/>
  <c r="H513" i="6"/>
  <c r="I513" i="6" s="1"/>
  <c r="J513" i="6" s="1"/>
  <c r="F513" i="6"/>
  <c r="E513" i="6"/>
  <c r="D513" i="6"/>
  <c r="C513" i="6"/>
  <c r="B513" i="6"/>
  <c r="A513" i="6"/>
  <c r="O513" i="1"/>
  <c r="M513" i="1"/>
  <c r="G513" i="1"/>
  <c r="E513" i="5" s="1"/>
  <c r="F513" i="1"/>
  <c r="E513" i="1"/>
  <c r="D513" i="10" s="1"/>
  <c r="A513" i="1"/>
  <c r="A513" i="10" s="1"/>
  <c r="F512" i="2"/>
  <c r="E512" i="2"/>
  <c r="C512" i="2"/>
  <c r="B512" i="2"/>
  <c r="G512" i="5"/>
  <c r="K512" i="5" s="1"/>
  <c r="N512" i="5" s="1"/>
  <c r="E512" i="5"/>
  <c r="C512" i="5"/>
  <c r="B512" i="5"/>
  <c r="N512" i="10"/>
  <c r="Z512" i="10" s="1"/>
  <c r="M512" i="10"/>
  <c r="H512" i="10"/>
  <c r="R512" i="10" s="1"/>
  <c r="AC512" i="10" s="1"/>
  <c r="G512" i="10"/>
  <c r="J512" i="10" s="1"/>
  <c r="C512" i="10"/>
  <c r="B512" i="10"/>
  <c r="H512" i="6"/>
  <c r="I512" i="6" s="1"/>
  <c r="J512" i="6" s="1"/>
  <c r="F512" i="6"/>
  <c r="E512" i="6"/>
  <c r="D512" i="6"/>
  <c r="C512" i="6"/>
  <c r="B512" i="6"/>
  <c r="A512" i="6"/>
  <c r="O512" i="1"/>
  <c r="M512" i="1"/>
  <c r="G512" i="1"/>
  <c r="F512" i="1"/>
  <c r="D512" i="5" s="1"/>
  <c r="E512" i="1"/>
  <c r="D512" i="10" s="1"/>
  <c r="A512" i="1"/>
  <c r="G511" i="2"/>
  <c r="F511" i="2"/>
  <c r="E511" i="2"/>
  <c r="C511" i="2"/>
  <c r="B511" i="2"/>
  <c r="G511" i="5"/>
  <c r="K511" i="5" s="1"/>
  <c r="N511" i="5" s="1"/>
  <c r="E511" i="5"/>
  <c r="D511" i="5"/>
  <c r="C511" i="5"/>
  <c r="B511" i="5"/>
  <c r="N511" i="10"/>
  <c r="Z511" i="10" s="1"/>
  <c r="M511" i="10"/>
  <c r="H511" i="10"/>
  <c r="G511" i="10"/>
  <c r="J511" i="10" s="1"/>
  <c r="C511" i="10"/>
  <c r="B511" i="10"/>
  <c r="H511" i="6"/>
  <c r="I511" i="6" s="1"/>
  <c r="J511" i="6" s="1"/>
  <c r="F511" i="6"/>
  <c r="E511" i="6"/>
  <c r="D511" i="6"/>
  <c r="C511" i="6"/>
  <c r="B511" i="6"/>
  <c r="A511" i="6"/>
  <c r="P511" i="1"/>
  <c r="M511" i="1"/>
  <c r="G511" i="1"/>
  <c r="F511" i="1"/>
  <c r="E511" i="1"/>
  <c r="D511" i="10" s="1"/>
  <c r="A511" i="1"/>
  <c r="A511" i="10" s="1"/>
  <c r="F510" i="2"/>
  <c r="E510" i="2"/>
  <c r="C510" i="2"/>
  <c r="B510" i="2"/>
  <c r="G510" i="5"/>
  <c r="K510" i="5" s="1"/>
  <c r="N510" i="5" s="1"/>
  <c r="E510" i="5"/>
  <c r="C510" i="5"/>
  <c r="B510" i="5"/>
  <c r="N510" i="10"/>
  <c r="Z510" i="10" s="1"/>
  <c r="M510" i="10"/>
  <c r="H510" i="10"/>
  <c r="G510" i="10"/>
  <c r="J510" i="10" s="1"/>
  <c r="C510" i="10"/>
  <c r="B510" i="10"/>
  <c r="H510" i="6"/>
  <c r="I510" i="6" s="1"/>
  <c r="J510" i="6" s="1"/>
  <c r="F510" i="6"/>
  <c r="E510" i="6"/>
  <c r="D510" i="6"/>
  <c r="C510" i="6"/>
  <c r="B510" i="6"/>
  <c r="A510" i="6"/>
  <c r="M510" i="1"/>
  <c r="G510" i="1"/>
  <c r="F510" i="1"/>
  <c r="D510" i="5" s="1"/>
  <c r="E510" i="1"/>
  <c r="D510" i="10" s="1"/>
  <c r="A510" i="1"/>
  <c r="F509" i="2"/>
  <c r="E509" i="2"/>
  <c r="C509" i="2"/>
  <c r="B509" i="2"/>
  <c r="G509" i="5"/>
  <c r="C509" i="5"/>
  <c r="B509" i="5"/>
  <c r="N509" i="10"/>
  <c r="Z509" i="10" s="1"/>
  <c r="M509" i="10"/>
  <c r="H509" i="10"/>
  <c r="G509" i="10"/>
  <c r="J509" i="10" s="1"/>
  <c r="C509" i="10"/>
  <c r="B509" i="10"/>
  <c r="H509" i="6"/>
  <c r="I509" i="6" s="1"/>
  <c r="J509" i="6" s="1"/>
  <c r="F509" i="6"/>
  <c r="E509" i="6"/>
  <c r="D509" i="6"/>
  <c r="C509" i="6"/>
  <c r="B509" i="6"/>
  <c r="A509" i="6"/>
  <c r="M509" i="1"/>
  <c r="G509" i="1"/>
  <c r="E509" i="5" s="1"/>
  <c r="F509" i="1"/>
  <c r="D509" i="5" s="1"/>
  <c r="E509" i="1"/>
  <c r="D509" i="10" s="1"/>
  <c r="A509" i="1"/>
  <c r="A509" i="5" s="1"/>
  <c r="F508" i="2"/>
  <c r="E508" i="2"/>
  <c r="C508" i="2"/>
  <c r="B508" i="2"/>
  <c r="G508" i="5"/>
  <c r="K508" i="5" s="1"/>
  <c r="N508" i="5" s="1"/>
  <c r="E508" i="5"/>
  <c r="C508" i="5"/>
  <c r="B508" i="5"/>
  <c r="N508" i="10"/>
  <c r="Z508" i="10" s="1"/>
  <c r="M508" i="10"/>
  <c r="H508" i="10"/>
  <c r="G508" i="10"/>
  <c r="C508" i="10"/>
  <c r="B508" i="10"/>
  <c r="H508" i="6"/>
  <c r="I508" i="6" s="1"/>
  <c r="J508" i="6" s="1"/>
  <c r="F508" i="6"/>
  <c r="E508" i="6"/>
  <c r="D508" i="6"/>
  <c r="C508" i="6"/>
  <c r="B508" i="6"/>
  <c r="A508" i="6"/>
  <c r="M508" i="1"/>
  <c r="G508" i="1"/>
  <c r="F508" i="1"/>
  <c r="E508" i="1"/>
  <c r="D508" i="10" s="1"/>
  <c r="A508" i="1"/>
  <c r="A508" i="10" s="1"/>
  <c r="F507" i="2"/>
  <c r="E507" i="2"/>
  <c r="C507" i="2"/>
  <c r="B507" i="2"/>
  <c r="G507" i="5"/>
  <c r="C507" i="5"/>
  <c r="B507" i="5"/>
  <c r="N507" i="10"/>
  <c r="Z507" i="10" s="1"/>
  <c r="M507" i="10"/>
  <c r="H507" i="10"/>
  <c r="G507" i="10"/>
  <c r="J507" i="10" s="1"/>
  <c r="C507" i="10"/>
  <c r="B507" i="10"/>
  <c r="H507" i="6"/>
  <c r="I507" i="6" s="1"/>
  <c r="J507" i="6" s="1"/>
  <c r="F507" i="6"/>
  <c r="E507" i="6"/>
  <c r="D507" i="6"/>
  <c r="C507" i="6"/>
  <c r="B507" i="6"/>
  <c r="A507" i="6"/>
  <c r="M507" i="1"/>
  <c r="G507" i="1"/>
  <c r="E507" i="5" s="1"/>
  <c r="F507" i="1"/>
  <c r="D507" i="5" s="1"/>
  <c r="E507" i="1"/>
  <c r="D507" i="10" s="1"/>
  <c r="A507" i="1"/>
  <c r="A507" i="2" s="1"/>
  <c r="G506" i="2"/>
  <c r="F506" i="2"/>
  <c r="E506" i="2"/>
  <c r="C506" i="2"/>
  <c r="B506" i="2"/>
  <c r="G506" i="5"/>
  <c r="C506" i="5"/>
  <c r="B506" i="5"/>
  <c r="N506" i="10"/>
  <c r="Z506" i="10" s="1"/>
  <c r="M506" i="10"/>
  <c r="H506" i="10"/>
  <c r="G506" i="10"/>
  <c r="J506" i="10" s="1"/>
  <c r="C506" i="10"/>
  <c r="B506" i="10"/>
  <c r="H506" i="6"/>
  <c r="I506" i="6" s="1"/>
  <c r="J506" i="6" s="1"/>
  <c r="F506" i="6"/>
  <c r="E506" i="6"/>
  <c r="D506" i="6"/>
  <c r="C506" i="6"/>
  <c r="B506" i="6"/>
  <c r="A506" i="6"/>
  <c r="M506" i="1"/>
  <c r="G506" i="1"/>
  <c r="E506" i="5" s="1"/>
  <c r="F506" i="1"/>
  <c r="E506" i="10" s="1"/>
  <c r="E506" i="1"/>
  <c r="D506" i="10" s="1"/>
  <c r="A506" i="1"/>
  <c r="A506" i="10" s="1"/>
  <c r="F505" i="2"/>
  <c r="E505" i="2"/>
  <c r="C505" i="2"/>
  <c r="B505" i="2"/>
  <c r="G505" i="5"/>
  <c r="K505" i="5" s="1"/>
  <c r="N505" i="5" s="1"/>
  <c r="E505" i="5"/>
  <c r="C505" i="5"/>
  <c r="B505" i="5"/>
  <c r="N505" i="10"/>
  <c r="Z505" i="10" s="1"/>
  <c r="M505" i="10"/>
  <c r="H505" i="10"/>
  <c r="G505" i="10"/>
  <c r="J505" i="10" s="1"/>
  <c r="C505" i="10"/>
  <c r="B505" i="10"/>
  <c r="H505" i="6"/>
  <c r="I505" i="6" s="1"/>
  <c r="J505" i="6" s="1"/>
  <c r="F505" i="6"/>
  <c r="E505" i="6"/>
  <c r="D505" i="6"/>
  <c r="C505" i="6"/>
  <c r="B505" i="6"/>
  <c r="A505" i="6"/>
  <c r="M505" i="1"/>
  <c r="G505" i="1"/>
  <c r="F505" i="1"/>
  <c r="D505" i="5" s="1"/>
  <c r="E505" i="1"/>
  <c r="D505" i="10" s="1"/>
  <c r="A505" i="1"/>
  <c r="A505" i="5" s="1"/>
  <c r="G504" i="2"/>
  <c r="F504" i="2"/>
  <c r="E504" i="2"/>
  <c r="C504" i="2"/>
  <c r="B504" i="2"/>
  <c r="G504" i="5"/>
  <c r="K504" i="5" s="1"/>
  <c r="N504" i="5" s="1"/>
  <c r="E504" i="5"/>
  <c r="C504" i="5"/>
  <c r="B504" i="5"/>
  <c r="N504" i="10"/>
  <c r="Z504" i="10" s="1"/>
  <c r="M504" i="10"/>
  <c r="H504" i="10"/>
  <c r="G504" i="10"/>
  <c r="I504" i="10" s="1"/>
  <c r="C504" i="10"/>
  <c r="B504" i="10"/>
  <c r="H504" i="6"/>
  <c r="I504" i="6" s="1"/>
  <c r="J504" i="6" s="1"/>
  <c r="F504" i="6"/>
  <c r="E504" i="6"/>
  <c r="D504" i="6"/>
  <c r="C504" i="6"/>
  <c r="B504" i="6"/>
  <c r="A504" i="6"/>
  <c r="M504" i="1"/>
  <c r="G504" i="1"/>
  <c r="F504" i="1"/>
  <c r="E504" i="10" s="1"/>
  <c r="E504" i="1"/>
  <c r="D504" i="10" s="1"/>
  <c r="A504" i="1"/>
  <c r="A504" i="2" s="1"/>
  <c r="G503" i="2"/>
  <c r="F503" i="2"/>
  <c r="E503" i="2"/>
  <c r="C503" i="2"/>
  <c r="B503" i="2"/>
  <c r="G503" i="5"/>
  <c r="K503" i="5" s="1"/>
  <c r="N503" i="5" s="1"/>
  <c r="E503" i="5"/>
  <c r="C503" i="5"/>
  <c r="B503" i="5"/>
  <c r="N503" i="10"/>
  <c r="Z503" i="10" s="1"/>
  <c r="M503" i="10"/>
  <c r="H503" i="10"/>
  <c r="G503" i="10"/>
  <c r="C503" i="10"/>
  <c r="B503" i="10"/>
  <c r="H503" i="6"/>
  <c r="I503" i="6" s="1"/>
  <c r="J503" i="6" s="1"/>
  <c r="F503" i="6"/>
  <c r="E503" i="6"/>
  <c r="D503" i="6"/>
  <c r="C503" i="6"/>
  <c r="B503" i="6"/>
  <c r="A503" i="6"/>
  <c r="M503" i="1"/>
  <c r="G503" i="1"/>
  <c r="F503" i="1"/>
  <c r="E503" i="1"/>
  <c r="D503" i="10" s="1"/>
  <c r="A503" i="1"/>
  <c r="F502" i="2"/>
  <c r="E502" i="2"/>
  <c r="C502" i="2"/>
  <c r="B502" i="2"/>
  <c r="G502" i="5"/>
  <c r="K502" i="5" s="1"/>
  <c r="N502" i="5" s="1"/>
  <c r="E502" i="5"/>
  <c r="C502" i="5"/>
  <c r="B502" i="5"/>
  <c r="N502" i="10"/>
  <c r="Z502" i="10" s="1"/>
  <c r="M502" i="10"/>
  <c r="H502" i="10"/>
  <c r="G502" i="10"/>
  <c r="J502" i="10" s="1"/>
  <c r="C502" i="10"/>
  <c r="B502" i="10"/>
  <c r="H502" i="6"/>
  <c r="I502" i="6" s="1"/>
  <c r="J502" i="6" s="1"/>
  <c r="F502" i="6"/>
  <c r="E502" i="6"/>
  <c r="D502" i="6"/>
  <c r="C502" i="6"/>
  <c r="B502" i="6"/>
  <c r="A502" i="6"/>
  <c r="M502" i="1"/>
  <c r="G502" i="1"/>
  <c r="F502" i="1"/>
  <c r="D502" i="5" s="1"/>
  <c r="E502" i="1"/>
  <c r="D502" i="10" s="1"/>
  <c r="A502" i="1"/>
  <c r="G501" i="2"/>
  <c r="F501" i="2"/>
  <c r="E501" i="2"/>
  <c r="C501" i="2"/>
  <c r="B501" i="2"/>
  <c r="G501" i="5"/>
  <c r="C501" i="5"/>
  <c r="B501" i="5"/>
  <c r="N501" i="10"/>
  <c r="Z501" i="10" s="1"/>
  <c r="M501" i="10"/>
  <c r="H501" i="10"/>
  <c r="R501" i="10" s="1"/>
  <c r="AB501" i="10" s="1"/>
  <c r="G501" i="10"/>
  <c r="I501" i="10" s="1"/>
  <c r="C501" i="10"/>
  <c r="B501" i="10"/>
  <c r="H501" i="6"/>
  <c r="I501" i="6" s="1"/>
  <c r="J501" i="6" s="1"/>
  <c r="F501" i="6"/>
  <c r="E501" i="6"/>
  <c r="D501" i="6"/>
  <c r="C501" i="6"/>
  <c r="B501" i="6"/>
  <c r="A501" i="6"/>
  <c r="O501" i="1"/>
  <c r="M501" i="1"/>
  <c r="G501" i="1"/>
  <c r="E501" i="5" s="1"/>
  <c r="F501" i="1"/>
  <c r="E501" i="1"/>
  <c r="D501" i="10" s="1"/>
  <c r="A501" i="1"/>
  <c r="A501" i="5" s="1"/>
  <c r="F500" i="2"/>
  <c r="E500" i="2"/>
  <c r="C500" i="2"/>
  <c r="B500" i="2"/>
  <c r="G500" i="5"/>
  <c r="C500" i="5"/>
  <c r="B500" i="5"/>
  <c r="N500" i="10"/>
  <c r="Z500" i="10" s="1"/>
  <c r="M500" i="10"/>
  <c r="H500" i="10"/>
  <c r="G500" i="10"/>
  <c r="J500" i="10" s="1"/>
  <c r="C500" i="10"/>
  <c r="B500" i="10"/>
  <c r="H500" i="6"/>
  <c r="I500" i="6" s="1"/>
  <c r="J500" i="6" s="1"/>
  <c r="F500" i="6"/>
  <c r="E500" i="6"/>
  <c r="D500" i="6"/>
  <c r="C500" i="6"/>
  <c r="B500" i="6"/>
  <c r="A500" i="6"/>
  <c r="M500" i="1"/>
  <c r="G500" i="1"/>
  <c r="E500" i="5" s="1"/>
  <c r="F500" i="1"/>
  <c r="D500" i="5" s="1"/>
  <c r="E500" i="1"/>
  <c r="D500" i="10" s="1"/>
  <c r="A500" i="1"/>
  <c r="F499" i="2"/>
  <c r="E499" i="2"/>
  <c r="C499" i="2"/>
  <c r="B499" i="2"/>
  <c r="G499" i="5"/>
  <c r="K499" i="5" s="1"/>
  <c r="N499" i="5" s="1"/>
  <c r="E499" i="5"/>
  <c r="C499" i="5"/>
  <c r="B499" i="5"/>
  <c r="N499" i="10"/>
  <c r="Z499" i="10" s="1"/>
  <c r="M499" i="10"/>
  <c r="H499" i="10"/>
  <c r="R499" i="10" s="1"/>
  <c r="AC499" i="10" s="1"/>
  <c r="G499" i="10"/>
  <c r="J499" i="10" s="1"/>
  <c r="C499" i="10"/>
  <c r="B499" i="10"/>
  <c r="H499" i="6"/>
  <c r="I499" i="6" s="1"/>
  <c r="J499" i="6" s="1"/>
  <c r="F499" i="6"/>
  <c r="E499" i="6"/>
  <c r="D499" i="6"/>
  <c r="C499" i="6"/>
  <c r="B499" i="6"/>
  <c r="A499" i="6"/>
  <c r="O499" i="1"/>
  <c r="M499" i="1"/>
  <c r="G499" i="1"/>
  <c r="F499" i="1"/>
  <c r="E499" i="1"/>
  <c r="D499" i="10" s="1"/>
  <c r="A499" i="1"/>
  <c r="A499" i="10" s="1"/>
  <c r="F498" i="2"/>
  <c r="E498" i="2"/>
  <c r="C498" i="2"/>
  <c r="B498" i="2"/>
  <c r="G498" i="5"/>
  <c r="K498" i="5" s="1"/>
  <c r="N498" i="5" s="1"/>
  <c r="E498" i="5"/>
  <c r="C498" i="5"/>
  <c r="B498" i="5"/>
  <c r="N498" i="10"/>
  <c r="Z498" i="10" s="1"/>
  <c r="M498" i="10"/>
  <c r="H498" i="10"/>
  <c r="G498" i="10"/>
  <c r="J498" i="10" s="1"/>
  <c r="C498" i="10"/>
  <c r="B498" i="10"/>
  <c r="H498" i="6"/>
  <c r="I498" i="6" s="1"/>
  <c r="J498" i="6" s="1"/>
  <c r="F498" i="6"/>
  <c r="E498" i="6"/>
  <c r="D498" i="6"/>
  <c r="C498" i="6"/>
  <c r="B498" i="6"/>
  <c r="A498" i="6"/>
  <c r="M498" i="1"/>
  <c r="G498" i="1"/>
  <c r="F498" i="1"/>
  <c r="E498" i="1"/>
  <c r="D498" i="10" s="1"/>
  <c r="A498" i="1"/>
  <c r="A498" i="2" s="1"/>
  <c r="G497" i="2"/>
  <c r="F497" i="2"/>
  <c r="E497" i="2"/>
  <c r="C497" i="2"/>
  <c r="B497" i="2"/>
  <c r="G497" i="5"/>
  <c r="K497" i="5" s="1"/>
  <c r="N497" i="5" s="1"/>
  <c r="E497" i="5"/>
  <c r="C497" i="5"/>
  <c r="B497" i="5"/>
  <c r="N497" i="10"/>
  <c r="Z497" i="10" s="1"/>
  <c r="M497" i="10"/>
  <c r="H497" i="10"/>
  <c r="R497" i="10" s="1"/>
  <c r="AB497" i="10" s="1"/>
  <c r="G497" i="10"/>
  <c r="I497" i="10" s="1"/>
  <c r="C497" i="10"/>
  <c r="B497" i="10"/>
  <c r="H497" i="6"/>
  <c r="I497" i="6" s="1"/>
  <c r="J497" i="6" s="1"/>
  <c r="F497" i="6"/>
  <c r="E497" i="6"/>
  <c r="D497" i="6"/>
  <c r="C497" i="6"/>
  <c r="B497" i="6"/>
  <c r="A497" i="6"/>
  <c r="O497" i="1"/>
  <c r="M497" i="1"/>
  <c r="G497" i="1"/>
  <c r="F497" i="1"/>
  <c r="E497" i="10" s="1"/>
  <c r="E497" i="1"/>
  <c r="D497" i="10" s="1"/>
  <c r="A497" i="1"/>
  <c r="A497" i="5" s="1"/>
  <c r="F496" i="2"/>
  <c r="E496" i="2"/>
  <c r="C496" i="2"/>
  <c r="B496" i="2"/>
  <c r="G496" i="5"/>
  <c r="K496" i="5" s="1"/>
  <c r="N496" i="5" s="1"/>
  <c r="E496" i="5"/>
  <c r="D496" i="5"/>
  <c r="C496" i="5"/>
  <c r="B496" i="5"/>
  <c r="N496" i="10"/>
  <c r="Z496" i="10" s="1"/>
  <c r="M496" i="10"/>
  <c r="H496" i="10"/>
  <c r="R496" i="10" s="1"/>
  <c r="AC496" i="10" s="1"/>
  <c r="G496" i="10"/>
  <c r="J496" i="10" s="1"/>
  <c r="C496" i="10"/>
  <c r="B496" i="10"/>
  <c r="H496" i="6"/>
  <c r="I496" i="6" s="1"/>
  <c r="J496" i="6" s="1"/>
  <c r="F496" i="6"/>
  <c r="E496" i="6"/>
  <c r="D496" i="6"/>
  <c r="C496" i="6"/>
  <c r="B496" i="6"/>
  <c r="A496" i="6"/>
  <c r="P496" i="1"/>
  <c r="O496" i="1"/>
  <c r="M496" i="1"/>
  <c r="G496" i="1"/>
  <c r="F496" i="1"/>
  <c r="E496" i="1"/>
  <c r="D496" i="10" s="1"/>
  <c r="Q496" i="10" s="1"/>
  <c r="A496" i="1"/>
  <c r="A496" i="2" s="1"/>
  <c r="F495" i="2"/>
  <c r="E495" i="2"/>
  <c r="C495" i="2"/>
  <c r="B495" i="2"/>
  <c r="G495" i="5"/>
  <c r="K495" i="5" s="1"/>
  <c r="N495" i="5" s="1"/>
  <c r="E495" i="5"/>
  <c r="D495" i="5"/>
  <c r="I495" i="5" s="1"/>
  <c r="C495" i="5"/>
  <c r="B495" i="5"/>
  <c r="N495" i="10"/>
  <c r="Z495" i="10" s="1"/>
  <c r="M495" i="10"/>
  <c r="H495" i="10"/>
  <c r="G495" i="10"/>
  <c r="J495" i="10" s="1"/>
  <c r="C495" i="10"/>
  <c r="B495" i="10"/>
  <c r="H495" i="6"/>
  <c r="I495" i="6" s="1"/>
  <c r="J495" i="6" s="1"/>
  <c r="F495" i="6"/>
  <c r="E495" i="6"/>
  <c r="D495" i="6"/>
  <c r="C495" i="6"/>
  <c r="B495" i="6"/>
  <c r="A495" i="6"/>
  <c r="P495" i="1"/>
  <c r="M495" i="1"/>
  <c r="G495" i="1"/>
  <c r="F495" i="1"/>
  <c r="E495" i="1"/>
  <c r="D495" i="10" s="1"/>
  <c r="A495" i="1"/>
  <c r="A495" i="5" s="1"/>
  <c r="F494" i="2"/>
  <c r="E494" i="2"/>
  <c r="C494" i="2"/>
  <c r="B494" i="2"/>
  <c r="G494" i="5"/>
  <c r="K494" i="5" s="1"/>
  <c r="N494" i="5" s="1"/>
  <c r="E494" i="5"/>
  <c r="D494" i="5"/>
  <c r="I494" i="5" s="1"/>
  <c r="C494" i="5"/>
  <c r="B494" i="5"/>
  <c r="N494" i="10"/>
  <c r="Z494" i="10" s="1"/>
  <c r="M494" i="10"/>
  <c r="H494" i="10"/>
  <c r="G494" i="10"/>
  <c r="C494" i="10"/>
  <c r="B494" i="10"/>
  <c r="H494" i="6"/>
  <c r="I494" i="6" s="1"/>
  <c r="J494" i="6" s="1"/>
  <c r="F494" i="6"/>
  <c r="E494" i="6"/>
  <c r="D494" i="6"/>
  <c r="C494" i="6"/>
  <c r="B494" i="6"/>
  <c r="A494" i="6"/>
  <c r="P494" i="1"/>
  <c r="M494" i="1"/>
  <c r="G494" i="1"/>
  <c r="F494" i="1"/>
  <c r="E494" i="1"/>
  <c r="D494" i="10" s="1"/>
  <c r="A494" i="1"/>
  <c r="F493" i="2"/>
  <c r="E493" i="2"/>
  <c r="C493" i="2"/>
  <c r="B493" i="2"/>
  <c r="G493" i="5"/>
  <c r="K493" i="5" s="1"/>
  <c r="N493" i="5" s="1"/>
  <c r="E493" i="5"/>
  <c r="D493" i="5"/>
  <c r="I493" i="5" s="1"/>
  <c r="C493" i="5"/>
  <c r="B493" i="5"/>
  <c r="N493" i="10"/>
  <c r="Z493" i="10" s="1"/>
  <c r="M493" i="10"/>
  <c r="H493" i="10"/>
  <c r="G493" i="10"/>
  <c r="C493" i="10"/>
  <c r="B493" i="10"/>
  <c r="H493" i="6"/>
  <c r="I493" i="6" s="1"/>
  <c r="J493" i="6" s="1"/>
  <c r="F493" i="6"/>
  <c r="E493" i="6"/>
  <c r="D493" i="6"/>
  <c r="C493" i="6"/>
  <c r="B493" i="6"/>
  <c r="A493" i="6"/>
  <c r="P493" i="1"/>
  <c r="M493" i="1"/>
  <c r="G493" i="1"/>
  <c r="F493" i="1"/>
  <c r="E493" i="1"/>
  <c r="D493" i="10" s="1"/>
  <c r="A493" i="1"/>
  <c r="A493" i="2" s="1"/>
  <c r="F492" i="2"/>
  <c r="E492" i="2"/>
  <c r="C492" i="2"/>
  <c r="B492" i="2"/>
  <c r="G492" i="5"/>
  <c r="K492" i="5" s="1"/>
  <c r="N492" i="5" s="1"/>
  <c r="E492" i="5"/>
  <c r="C492" i="5"/>
  <c r="B492" i="5"/>
  <c r="N492" i="10"/>
  <c r="Z492" i="10" s="1"/>
  <c r="M492" i="10"/>
  <c r="H492" i="10"/>
  <c r="G492" i="10"/>
  <c r="C492" i="10"/>
  <c r="B492" i="10"/>
  <c r="H492" i="6"/>
  <c r="I492" i="6" s="1"/>
  <c r="J492" i="6" s="1"/>
  <c r="F492" i="6"/>
  <c r="E492" i="6"/>
  <c r="D492" i="6"/>
  <c r="C492" i="6"/>
  <c r="B492" i="6"/>
  <c r="A492" i="6"/>
  <c r="M492" i="1"/>
  <c r="G492" i="1"/>
  <c r="F492" i="1"/>
  <c r="D492" i="5" s="1"/>
  <c r="E492" i="1"/>
  <c r="D492" i="10" s="1"/>
  <c r="A492" i="1"/>
  <c r="G491" i="2"/>
  <c r="F491" i="2"/>
  <c r="E491" i="2"/>
  <c r="C491" i="2"/>
  <c r="B491" i="2"/>
  <c r="G491" i="5"/>
  <c r="K491" i="5" s="1"/>
  <c r="N491" i="5" s="1"/>
  <c r="E491" i="5"/>
  <c r="D491" i="5"/>
  <c r="I491" i="5" s="1"/>
  <c r="C491" i="5"/>
  <c r="B491" i="5"/>
  <c r="N491" i="10"/>
  <c r="Z491" i="10" s="1"/>
  <c r="M491" i="10"/>
  <c r="H491" i="10"/>
  <c r="G491" i="10"/>
  <c r="J491" i="10" s="1"/>
  <c r="C491" i="10"/>
  <c r="B491" i="10"/>
  <c r="H491" i="6"/>
  <c r="I491" i="6" s="1"/>
  <c r="J491" i="6" s="1"/>
  <c r="F491" i="6"/>
  <c r="E491" i="6"/>
  <c r="D491" i="6"/>
  <c r="C491" i="6"/>
  <c r="B491" i="6"/>
  <c r="A491" i="6"/>
  <c r="P491" i="1"/>
  <c r="M491" i="1"/>
  <c r="G491" i="1"/>
  <c r="F491" i="1"/>
  <c r="E491" i="1"/>
  <c r="D491" i="10" s="1"/>
  <c r="A491" i="1"/>
  <c r="A491" i="10" s="1"/>
  <c r="G490" i="2"/>
  <c r="F490" i="2"/>
  <c r="E490" i="2"/>
  <c r="C490" i="2"/>
  <c r="B490" i="2"/>
  <c r="G490" i="5"/>
  <c r="K490" i="5" s="1"/>
  <c r="N490" i="5" s="1"/>
  <c r="E490" i="5"/>
  <c r="D490" i="5"/>
  <c r="C490" i="5"/>
  <c r="B490" i="5"/>
  <c r="N490" i="10"/>
  <c r="Z490" i="10" s="1"/>
  <c r="M490" i="10"/>
  <c r="H490" i="10"/>
  <c r="G490" i="10"/>
  <c r="J490" i="10" s="1"/>
  <c r="C490" i="10"/>
  <c r="B490" i="10"/>
  <c r="H490" i="6"/>
  <c r="I490" i="6" s="1"/>
  <c r="J490" i="6" s="1"/>
  <c r="F490" i="6"/>
  <c r="E490" i="6"/>
  <c r="D490" i="6"/>
  <c r="C490" i="6"/>
  <c r="B490" i="6"/>
  <c r="A490" i="6"/>
  <c r="P490" i="1"/>
  <c r="M490" i="1"/>
  <c r="G490" i="1"/>
  <c r="F490" i="1"/>
  <c r="E490" i="1"/>
  <c r="D490" i="10" s="1"/>
  <c r="A490" i="1"/>
  <c r="A490" i="2" s="1"/>
  <c r="G489" i="2"/>
  <c r="F489" i="2"/>
  <c r="E489" i="2"/>
  <c r="C489" i="2"/>
  <c r="B489" i="2"/>
  <c r="G489" i="5"/>
  <c r="K489" i="5" s="1"/>
  <c r="N489" i="5" s="1"/>
  <c r="E489" i="5"/>
  <c r="D489" i="5"/>
  <c r="I489" i="5" s="1"/>
  <c r="C489" i="5"/>
  <c r="B489" i="5"/>
  <c r="N489" i="10"/>
  <c r="Z489" i="10" s="1"/>
  <c r="M489" i="10"/>
  <c r="H489" i="10"/>
  <c r="G489" i="10"/>
  <c r="I489" i="10" s="1"/>
  <c r="C489" i="10"/>
  <c r="B489" i="10"/>
  <c r="H489" i="6"/>
  <c r="I489" i="6" s="1"/>
  <c r="J489" i="6" s="1"/>
  <c r="F489" i="6"/>
  <c r="E489" i="6"/>
  <c r="D489" i="6"/>
  <c r="C489" i="6"/>
  <c r="B489" i="6"/>
  <c r="A489" i="6"/>
  <c r="P489" i="1"/>
  <c r="M489" i="1"/>
  <c r="G489" i="1"/>
  <c r="F489" i="1"/>
  <c r="E489" i="10" s="1"/>
  <c r="E489" i="1"/>
  <c r="D489" i="10" s="1"/>
  <c r="A489" i="1"/>
  <c r="A489" i="5" s="1"/>
  <c r="F488" i="2"/>
  <c r="E488" i="2"/>
  <c r="C488" i="2"/>
  <c r="B488" i="2"/>
  <c r="G488" i="5"/>
  <c r="C488" i="5"/>
  <c r="B488" i="5"/>
  <c r="N488" i="10"/>
  <c r="Z488" i="10" s="1"/>
  <c r="M488" i="10"/>
  <c r="H488" i="10"/>
  <c r="G488" i="10"/>
  <c r="J488" i="10" s="1"/>
  <c r="C488" i="10"/>
  <c r="B488" i="10"/>
  <c r="H488" i="6"/>
  <c r="I488" i="6" s="1"/>
  <c r="J488" i="6" s="1"/>
  <c r="F488" i="6"/>
  <c r="E488" i="6"/>
  <c r="D488" i="6"/>
  <c r="C488" i="6"/>
  <c r="B488" i="6"/>
  <c r="A488" i="6"/>
  <c r="M488" i="1"/>
  <c r="G488" i="1"/>
  <c r="E488" i="5" s="1"/>
  <c r="F488" i="1"/>
  <c r="D488" i="5" s="1"/>
  <c r="E488" i="1"/>
  <c r="D488" i="10" s="1"/>
  <c r="A488" i="1"/>
  <c r="A488" i="5" s="1"/>
  <c r="G487" i="2"/>
  <c r="F487" i="2"/>
  <c r="E487" i="2"/>
  <c r="C487" i="2"/>
  <c r="B487" i="2"/>
  <c r="G487" i="5"/>
  <c r="C487" i="5"/>
  <c r="B487" i="5"/>
  <c r="N487" i="10"/>
  <c r="Z487" i="10" s="1"/>
  <c r="M487" i="10"/>
  <c r="H487" i="10"/>
  <c r="G487" i="10"/>
  <c r="C487" i="10"/>
  <c r="B487" i="10"/>
  <c r="H487" i="6"/>
  <c r="I487" i="6" s="1"/>
  <c r="J487" i="6" s="1"/>
  <c r="F487" i="6"/>
  <c r="E487" i="6"/>
  <c r="D487" i="6"/>
  <c r="C487" i="6"/>
  <c r="B487" i="6"/>
  <c r="A487" i="6"/>
  <c r="M487" i="1"/>
  <c r="G487" i="1"/>
  <c r="E487" i="5" s="1"/>
  <c r="F487" i="1"/>
  <c r="D487" i="5" s="1"/>
  <c r="E487" i="1"/>
  <c r="D487" i="10" s="1"/>
  <c r="A487" i="1"/>
  <c r="A487" i="2" s="1"/>
  <c r="F486" i="2"/>
  <c r="E486" i="2"/>
  <c r="C486" i="2"/>
  <c r="B486" i="2"/>
  <c r="G486" i="5"/>
  <c r="K486" i="5" s="1"/>
  <c r="N486" i="5" s="1"/>
  <c r="E486" i="5"/>
  <c r="D486" i="5"/>
  <c r="C486" i="5"/>
  <c r="B486" i="5"/>
  <c r="N486" i="10"/>
  <c r="Z486" i="10" s="1"/>
  <c r="M486" i="10"/>
  <c r="H486" i="10"/>
  <c r="R486" i="10" s="1"/>
  <c r="AB486" i="10" s="1"/>
  <c r="G486" i="10"/>
  <c r="J486" i="10" s="1"/>
  <c r="C486" i="10"/>
  <c r="B486" i="10"/>
  <c r="H486" i="6"/>
  <c r="I486" i="6" s="1"/>
  <c r="J486" i="6" s="1"/>
  <c r="F486" i="6"/>
  <c r="E486" i="6"/>
  <c r="D486" i="6"/>
  <c r="C486" i="6"/>
  <c r="B486" i="6"/>
  <c r="A486" i="6"/>
  <c r="P486" i="1"/>
  <c r="O486" i="1"/>
  <c r="M486" i="1"/>
  <c r="G486" i="1"/>
  <c r="F486" i="1"/>
  <c r="E486" i="10" s="1"/>
  <c r="E486" i="1"/>
  <c r="D486" i="10" s="1"/>
  <c r="A486" i="1"/>
  <c r="A486" i="5" s="1"/>
  <c r="F485" i="2"/>
  <c r="E485" i="2"/>
  <c r="C485" i="2"/>
  <c r="B485" i="2"/>
  <c r="G485" i="5"/>
  <c r="K485" i="5" s="1"/>
  <c r="N485" i="5" s="1"/>
  <c r="E485" i="5"/>
  <c r="D485" i="5"/>
  <c r="C485" i="5"/>
  <c r="B485" i="5"/>
  <c r="N485" i="10"/>
  <c r="Z485" i="10" s="1"/>
  <c r="M485" i="10"/>
  <c r="H485" i="10"/>
  <c r="G485" i="10"/>
  <c r="J485" i="10" s="1"/>
  <c r="C485" i="10"/>
  <c r="B485" i="10"/>
  <c r="H485" i="6"/>
  <c r="I485" i="6" s="1"/>
  <c r="J485" i="6" s="1"/>
  <c r="F485" i="6"/>
  <c r="E485" i="6"/>
  <c r="D485" i="6"/>
  <c r="C485" i="6"/>
  <c r="B485" i="6"/>
  <c r="A485" i="6"/>
  <c r="P485" i="1"/>
  <c r="M485" i="1"/>
  <c r="G485" i="1"/>
  <c r="F485" i="1"/>
  <c r="E485" i="1"/>
  <c r="D485" i="10" s="1"/>
  <c r="A485" i="1"/>
  <c r="A485" i="2" s="1"/>
  <c r="G484" i="2"/>
  <c r="F484" i="2"/>
  <c r="E484" i="2"/>
  <c r="C484" i="2"/>
  <c r="B484" i="2"/>
  <c r="G484" i="5"/>
  <c r="K484" i="5" s="1"/>
  <c r="N484" i="5" s="1"/>
  <c r="E484" i="5"/>
  <c r="D484" i="5"/>
  <c r="C484" i="5"/>
  <c r="B484" i="5"/>
  <c r="N484" i="10"/>
  <c r="Z484" i="10" s="1"/>
  <c r="M484" i="10"/>
  <c r="H484" i="10"/>
  <c r="G484" i="10"/>
  <c r="C484" i="10"/>
  <c r="B484" i="10"/>
  <c r="H484" i="6"/>
  <c r="I484" i="6" s="1"/>
  <c r="J484" i="6" s="1"/>
  <c r="F484" i="6"/>
  <c r="E484" i="6"/>
  <c r="D484" i="6"/>
  <c r="C484" i="6"/>
  <c r="B484" i="6"/>
  <c r="A484" i="6"/>
  <c r="P484" i="1"/>
  <c r="M484" i="1"/>
  <c r="G484" i="1"/>
  <c r="F484" i="1"/>
  <c r="E484" i="1"/>
  <c r="D484" i="10" s="1"/>
  <c r="A484" i="1"/>
  <c r="G483" i="2"/>
  <c r="F483" i="2"/>
  <c r="E483" i="2"/>
  <c r="C483" i="2"/>
  <c r="B483" i="2"/>
  <c r="G483" i="5"/>
  <c r="K483" i="5" s="1"/>
  <c r="N483" i="5" s="1"/>
  <c r="E483" i="5"/>
  <c r="C483" i="5"/>
  <c r="B483" i="5"/>
  <c r="N483" i="10"/>
  <c r="Z483" i="10" s="1"/>
  <c r="M483" i="10"/>
  <c r="H483" i="10"/>
  <c r="G483" i="10"/>
  <c r="J483" i="10" s="1"/>
  <c r="C483" i="10"/>
  <c r="B483" i="10"/>
  <c r="H483" i="6"/>
  <c r="I483" i="6" s="1"/>
  <c r="J483" i="6" s="1"/>
  <c r="F483" i="6"/>
  <c r="E483" i="6"/>
  <c r="D483" i="6"/>
  <c r="C483" i="6"/>
  <c r="B483" i="6"/>
  <c r="A483" i="6"/>
  <c r="M483" i="1"/>
  <c r="G483" i="1"/>
  <c r="F483" i="1"/>
  <c r="D483" i="5" s="1"/>
  <c r="E483" i="1"/>
  <c r="D483" i="10" s="1"/>
  <c r="A483" i="1"/>
  <c r="A483" i="2" s="1"/>
  <c r="G482" i="2"/>
  <c r="F482" i="2"/>
  <c r="E482" i="2"/>
  <c r="C482" i="2"/>
  <c r="B482" i="2"/>
  <c r="G482" i="5"/>
  <c r="C482" i="5"/>
  <c r="B482" i="5"/>
  <c r="N482" i="10"/>
  <c r="Z482" i="10" s="1"/>
  <c r="M482" i="10"/>
  <c r="H482" i="10"/>
  <c r="G482" i="10"/>
  <c r="J482" i="10" s="1"/>
  <c r="C482" i="10"/>
  <c r="B482" i="10"/>
  <c r="H482" i="6"/>
  <c r="I482" i="6" s="1"/>
  <c r="J482" i="6" s="1"/>
  <c r="F482" i="6"/>
  <c r="E482" i="6"/>
  <c r="D482" i="6"/>
  <c r="C482" i="6"/>
  <c r="B482" i="6"/>
  <c r="A482" i="6"/>
  <c r="M482" i="1"/>
  <c r="G482" i="1"/>
  <c r="E482" i="5" s="1"/>
  <c r="F482" i="1"/>
  <c r="D482" i="5" s="1"/>
  <c r="E482" i="1"/>
  <c r="D482" i="10" s="1"/>
  <c r="A482" i="1"/>
  <c r="G481" i="2"/>
  <c r="F481" i="2"/>
  <c r="E481" i="2"/>
  <c r="C481" i="2"/>
  <c r="B481" i="2"/>
  <c r="G481" i="5"/>
  <c r="K481" i="5" s="1"/>
  <c r="N481" i="5" s="1"/>
  <c r="E481" i="5"/>
  <c r="D481" i="5"/>
  <c r="I481" i="5" s="1"/>
  <c r="C481" i="5"/>
  <c r="B481" i="5"/>
  <c r="N481" i="10"/>
  <c r="Z481" i="10" s="1"/>
  <c r="M481" i="10"/>
  <c r="H481" i="10"/>
  <c r="G481" i="10"/>
  <c r="J481" i="10" s="1"/>
  <c r="C481" i="10"/>
  <c r="B481" i="10"/>
  <c r="H481" i="6"/>
  <c r="I481" i="6" s="1"/>
  <c r="J481" i="6" s="1"/>
  <c r="F481" i="6"/>
  <c r="E481" i="6"/>
  <c r="D481" i="6"/>
  <c r="C481" i="6"/>
  <c r="B481" i="6"/>
  <c r="A481" i="6"/>
  <c r="P481" i="1"/>
  <c r="M481" i="1"/>
  <c r="G481" i="1"/>
  <c r="F481" i="1"/>
  <c r="E481" i="10" s="1"/>
  <c r="E481" i="1"/>
  <c r="D481" i="10" s="1"/>
  <c r="A481" i="1"/>
  <c r="A481" i="10" s="1"/>
  <c r="F480" i="2"/>
  <c r="E480" i="2"/>
  <c r="C480" i="2"/>
  <c r="B480" i="2"/>
  <c r="G480" i="5"/>
  <c r="K480" i="5" s="1"/>
  <c r="N480" i="5" s="1"/>
  <c r="E480" i="5"/>
  <c r="D480" i="5"/>
  <c r="I480" i="5" s="1"/>
  <c r="C480" i="5"/>
  <c r="B480" i="5"/>
  <c r="N480" i="10"/>
  <c r="Z480" i="10" s="1"/>
  <c r="M480" i="10"/>
  <c r="H480" i="10"/>
  <c r="G480" i="10"/>
  <c r="J480" i="10" s="1"/>
  <c r="C480" i="10"/>
  <c r="B480" i="10"/>
  <c r="H480" i="6"/>
  <c r="I480" i="6" s="1"/>
  <c r="J480" i="6" s="1"/>
  <c r="F480" i="6"/>
  <c r="E480" i="6"/>
  <c r="D480" i="6"/>
  <c r="C480" i="6"/>
  <c r="B480" i="6"/>
  <c r="A480" i="6"/>
  <c r="P480" i="1"/>
  <c r="M480" i="1"/>
  <c r="G480" i="1"/>
  <c r="F480" i="1"/>
  <c r="E480" i="1"/>
  <c r="D480" i="10" s="1"/>
  <c r="A480" i="1"/>
  <c r="A480" i="10" s="1"/>
  <c r="F479" i="2"/>
  <c r="E479" i="2"/>
  <c r="C479" i="2"/>
  <c r="B479" i="2"/>
  <c r="G479" i="5"/>
  <c r="K479" i="5" s="1"/>
  <c r="N479" i="5" s="1"/>
  <c r="E479" i="5"/>
  <c r="D479" i="5"/>
  <c r="I479" i="5" s="1"/>
  <c r="C479" i="5"/>
  <c r="B479" i="5"/>
  <c r="N479" i="10"/>
  <c r="Z479" i="10" s="1"/>
  <c r="M479" i="10"/>
  <c r="H479" i="10"/>
  <c r="G479" i="10"/>
  <c r="C479" i="10"/>
  <c r="B479" i="10"/>
  <c r="H479" i="6"/>
  <c r="I479" i="6" s="1"/>
  <c r="J479" i="6" s="1"/>
  <c r="F479" i="6"/>
  <c r="E479" i="6"/>
  <c r="D479" i="6"/>
  <c r="C479" i="6"/>
  <c r="B479" i="6"/>
  <c r="A479" i="6"/>
  <c r="P479" i="1"/>
  <c r="M479" i="1"/>
  <c r="G479" i="1"/>
  <c r="F479" i="1"/>
  <c r="E479" i="1"/>
  <c r="D479" i="10" s="1"/>
  <c r="A479" i="1"/>
  <c r="F478" i="2"/>
  <c r="E478" i="2"/>
  <c r="C478" i="2"/>
  <c r="B478" i="2"/>
  <c r="G478" i="5"/>
  <c r="K478" i="5" s="1"/>
  <c r="N478" i="5" s="1"/>
  <c r="E478" i="5"/>
  <c r="D478" i="5"/>
  <c r="I478" i="5" s="1"/>
  <c r="C478" i="5"/>
  <c r="B478" i="5"/>
  <c r="N478" i="10"/>
  <c r="Z478" i="10" s="1"/>
  <c r="M478" i="10"/>
  <c r="H478" i="10"/>
  <c r="G478" i="10"/>
  <c r="J478" i="10" s="1"/>
  <c r="C478" i="10"/>
  <c r="B478" i="10"/>
  <c r="H478" i="6"/>
  <c r="I478" i="6" s="1"/>
  <c r="J478" i="6" s="1"/>
  <c r="F478" i="6"/>
  <c r="E478" i="6"/>
  <c r="D478" i="6"/>
  <c r="C478" i="6"/>
  <c r="B478" i="6"/>
  <c r="A478" i="6"/>
  <c r="P478" i="1"/>
  <c r="M478" i="1"/>
  <c r="G478" i="1"/>
  <c r="F478" i="1"/>
  <c r="E478" i="10" s="1"/>
  <c r="E478" i="1"/>
  <c r="D478" i="10" s="1"/>
  <c r="A478" i="1"/>
  <c r="A478" i="2" s="1"/>
  <c r="G477" i="2"/>
  <c r="F477" i="2"/>
  <c r="E477" i="2"/>
  <c r="C477" i="2"/>
  <c r="B477" i="2"/>
  <c r="G477" i="5"/>
  <c r="K477" i="5" s="1"/>
  <c r="N477" i="5" s="1"/>
  <c r="E477" i="5"/>
  <c r="C477" i="5"/>
  <c r="B477" i="5"/>
  <c r="N477" i="10"/>
  <c r="Z477" i="10" s="1"/>
  <c r="M477" i="10"/>
  <c r="H477" i="10"/>
  <c r="G477" i="10"/>
  <c r="J477" i="10" s="1"/>
  <c r="C477" i="10"/>
  <c r="B477" i="10"/>
  <c r="H477" i="6"/>
  <c r="I477" i="6" s="1"/>
  <c r="J477" i="6" s="1"/>
  <c r="F477" i="6"/>
  <c r="E477" i="6"/>
  <c r="D477" i="6"/>
  <c r="C477" i="6"/>
  <c r="B477" i="6"/>
  <c r="A477" i="6"/>
  <c r="M477" i="1"/>
  <c r="G477" i="1"/>
  <c r="F477" i="1"/>
  <c r="E477" i="1"/>
  <c r="D477" i="10" s="1"/>
  <c r="Q477" i="10" s="1"/>
  <c r="A477" i="1"/>
  <c r="F476" i="2"/>
  <c r="E476" i="2"/>
  <c r="C476" i="2"/>
  <c r="B476" i="2"/>
  <c r="G476" i="5"/>
  <c r="K476" i="5" s="1"/>
  <c r="N476" i="5" s="1"/>
  <c r="E476" i="5"/>
  <c r="C476" i="5"/>
  <c r="B476" i="5"/>
  <c r="N476" i="10"/>
  <c r="Z476" i="10" s="1"/>
  <c r="M476" i="10"/>
  <c r="H476" i="10"/>
  <c r="R476" i="10" s="1"/>
  <c r="AC476" i="10" s="1"/>
  <c r="G476" i="10"/>
  <c r="J476" i="10" s="1"/>
  <c r="C476" i="10"/>
  <c r="B476" i="10"/>
  <c r="H476" i="6"/>
  <c r="I476" i="6" s="1"/>
  <c r="J476" i="6" s="1"/>
  <c r="F476" i="6"/>
  <c r="E476" i="6"/>
  <c r="D476" i="6"/>
  <c r="C476" i="6"/>
  <c r="B476" i="6"/>
  <c r="A476" i="6"/>
  <c r="O476" i="1"/>
  <c r="M476" i="1"/>
  <c r="G476" i="1"/>
  <c r="F476" i="1"/>
  <c r="D476" i="5" s="1"/>
  <c r="E476" i="1"/>
  <c r="D476" i="10" s="1"/>
  <c r="A476" i="1"/>
  <c r="A476" i="10" s="1"/>
  <c r="F475" i="2"/>
  <c r="H475" i="2" s="1"/>
  <c r="J475" i="2" s="1"/>
  <c r="E475" i="2"/>
  <c r="C475" i="2"/>
  <c r="B475" i="2"/>
  <c r="G475" i="5"/>
  <c r="C475" i="5"/>
  <c r="B475" i="5"/>
  <c r="N475" i="10"/>
  <c r="Z475" i="10" s="1"/>
  <c r="M475" i="10"/>
  <c r="H475" i="10"/>
  <c r="R475" i="10" s="1"/>
  <c r="G475" i="10"/>
  <c r="J475" i="10" s="1"/>
  <c r="C475" i="10"/>
  <c r="B475" i="10"/>
  <c r="H475" i="6"/>
  <c r="I475" i="6" s="1"/>
  <c r="J475" i="6" s="1"/>
  <c r="F475" i="6"/>
  <c r="E475" i="6"/>
  <c r="D475" i="6"/>
  <c r="C475" i="6"/>
  <c r="B475" i="6"/>
  <c r="A475" i="6"/>
  <c r="O475" i="1"/>
  <c r="M475" i="1"/>
  <c r="G475" i="1"/>
  <c r="E475" i="5" s="1"/>
  <c r="F475" i="1"/>
  <c r="E475" i="10" s="1"/>
  <c r="E475" i="1"/>
  <c r="D475" i="10" s="1"/>
  <c r="A475" i="1"/>
  <c r="A475" i="5" s="1"/>
  <c r="F474" i="2"/>
  <c r="E474" i="2"/>
  <c r="C474" i="2"/>
  <c r="B474" i="2"/>
  <c r="G474" i="5"/>
  <c r="C474" i="5"/>
  <c r="B474" i="5"/>
  <c r="N474" i="10"/>
  <c r="Z474" i="10" s="1"/>
  <c r="M474" i="10"/>
  <c r="H474" i="10"/>
  <c r="R474" i="10" s="1"/>
  <c r="AC474" i="10" s="1"/>
  <c r="G474" i="10"/>
  <c r="J474" i="10" s="1"/>
  <c r="C474" i="10"/>
  <c r="B474" i="10"/>
  <c r="H474" i="6"/>
  <c r="I474" i="6" s="1"/>
  <c r="J474" i="6" s="1"/>
  <c r="F474" i="6"/>
  <c r="E474" i="6"/>
  <c r="D474" i="6"/>
  <c r="C474" i="6"/>
  <c r="B474" i="6"/>
  <c r="A474" i="6"/>
  <c r="O474" i="1"/>
  <c r="M474" i="1"/>
  <c r="G474" i="1"/>
  <c r="E474" i="5" s="1"/>
  <c r="F474" i="1"/>
  <c r="D474" i="5" s="1"/>
  <c r="E474" i="1"/>
  <c r="D474" i="10" s="1"/>
  <c r="A474" i="1"/>
  <c r="A474" i="2" s="1"/>
  <c r="F473" i="2"/>
  <c r="E473" i="2"/>
  <c r="C473" i="2"/>
  <c r="B473" i="2"/>
  <c r="G473" i="5"/>
  <c r="C473" i="5"/>
  <c r="B473" i="5"/>
  <c r="N473" i="10"/>
  <c r="Z473" i="10" s="1"/>
  <c r="M473" i="10"/>
  <c r="H473" i="10"/>
  <c r="R473" i="10" s="1"/>
  <c r="AC473" i="10" s="1"/>
  <c r="G473" i="10"/>
  <c r="J473" i="10" s="1"/>
  <c r="C473" i="10"/>
  <c r="B473" i="10"/>
  <c r="A473" i="10"/>
  <c r="H473" i="6"/>
  <c r="I473" i="6" s="1"/>
  <c r="J473" i="6" s="1"/>
  <c r="F473" i="6"/>
  <c r="E473" i="6"/>
  <c r="D473" i="6"/>
  <c r="C473" i="6"/>
  <c r="B473" i="6"/>
  <c r="A473" i="6"/>
  <c r="O473" i="1"/>
  <c r="M473" i="1"/>
  <c r="G473" i="1"/>
  <c r="E473" i="5" s="1"/>
  <c r="F473" i="1"/>
  <c r="D473" i="5" s="1"/>
  <c r="E473" i="1"/>
  <c r="D473" i="10" s="1"/>
  <c r="Q473" i="10" s="1"/>
  <c r="A473" i="1"/>
  <c r="A473" i="5" s="1"/>
  <c r="F472" i="2"/>
  <c r="E472" i="2"/>
  <c r="C472" i="2"/>
  <c r="B472" i="2"/>
  <c r="G472" i="5"/>
  <c r="C472" i="5"/>
  <c r="B472" i="5"/>
  <c r="N472" i="10"/>
  <c r="Z472" i="10" s="1"/>
  <c r="M472" i="10"/>
  <c r="H472" i="10"/>
  <c r="R472" i="10" s="1"/>
  <c r="AC472" i="10" s="1"/>
  <c r="G472" i="10"/>
  <c r="J472" i="10" s="1"/>
  <c r="C472" i="10"/>
  <c r="B472" i="10"/>
  <c r="H472" i="6"/>
  <c r="I472" i="6" s="1"/>
  <c r="J472" i="6" s="1"/>
  <c r="F472" i="6"/>
  <c r="E472" i="6"/>
  <c r="D472" i="6"/>
  <c r="C472" i="6"/>
  <c r="B472" i="6"/>
  <c r="A472" i="6"/>
  <c r="O472" i="1"/>
  <c r="M472" i="1"/>
  <c r="G472" i="1"/>
  <c r="E472" i="5" s="1"/>
  <c r="F472" i="1"/>
  <c r="E472" i="1"/>
  <c r="D472" i="10" s="1"/>
  <c r="A472" i="1"/>
  <c r="A472" i="5" s="1"/>
  <c r="F471" i="2"/>
  <c r="E471" i="2"/>
  <c r="C471" i="2"/>
  <c r="B471" i="2"/>
  <c r="G471" i="5"/>
  <c r="K471" i="5" s="1"/>
  <c r="N471" i="5" s="1"/>
  <c r="E471" i="5"/>
  <c r="C471" i="5"/>
  <c r="B471" i="5"/>
  <c r="N471" i="10"/>
  <c r="Z471" i="10" s="1"/>
  <c r="M471" i="10"/>
  <c r="H471" i="10"/>
  <c r="R471" i="10" s="1"/>
  <c r="AC471" i="10" s="1"/>
  <c r="G471" i="10"/>
  <c r="J471" i="10" s="1"/>
  <c r="C471" i="10"/>
  <c r="B471" i="10"/>
  <c r="H471" i="6"/>
  <c r="I471" i="6" s="1"/>
  <c r="J471" i="6" s="1"/>
  <c r="F471" i="6"/>
  <c r="E471" i="6"/>
  <c r="D471" i="6"/>
  <c r="C471" i="6"/>
  <c r="B471" i="6"/>
  <c r="A471" i="6"/>
  <c r="O471" i="1"/>
  <c r="M471" i="1"/>
  <c r="G471" i="1"/>
  <c r="F471" i="1"/>
  <c r="D471" i="5" s="1"/>
  <c r="E471" i="1"/>
  <c r="D471" i="10" s="1"/>
  <c r="A471" i="1"/>
  <c r="A471" i="10" s="1"/>
  <c r="F470" i="2"/>
  <c r="E470" i="2"/>
  <c r="C470" i="2"/>
  <c r="B470" i="2"/>
  <c r="G470" i="5"/>
  <c r="C470" i="5"/>
  <c r="B470" i="5"/>
  <c r="N470" i="10"/>
  <c r="Z470" i="10" s="1"/>
  <c r="M470" i="10"/>
  <c r="H470" i="10"/>
  <c r="R470" i="10" s="1"/>
  <c r="AC470" i="10" s="1"/>
  <c r="G470" i="10"/>
  <c r="J470" i="10" s="1"/>
  <c r="C470" i="10"/>
  <c r="B470" i="10"/>
  <c r="A470" i="10"/>
  <c r="H470" i="6"/>
  <c r="I470" i="6" s="1"/>
  <c r="J470" i="6" s="1"/>
  <c r="F470" i="6"/>
  <c r="E470" i="6"/>
  <c r="D470" i="6"/>
  <c r="C470" i="6"/>
  <c r="B470" i="6"/>
  <c r="A470" i="6"/>
  <c r="O470" i="1"/>
  <c r="M470" i="1"/>
  <c r="G470" i="1"/>
  <c r="E470" i="5" s="1"/>
  <c r="F470" i="1"/>
  <c r="E470" i="1"/>
  <c r="D470" i="10" s="1"/>
  <c r="Q470" i="10" s="1"/>
  <c r="A470" i="1"/>
  <c r="A470" i="5" s="1"/>
  <c r="F469" i="2"/>
  <c r="H469" i="2" s="1"/>
  <c r="J469" i="2" s="1"/>
  <c r="E469" i="2"/>
  <c r="C469" i="2"/>
  <c r="B469" i="2"/>
  <c r="G469" i="5"/>
  <c r="C469" i="5"/>
  <c r="B469" i="5"/>
  <c r="N469" i="10"/>
  <c r="Z469" i="10" s="1"/>
  <c r="M469" i="10"/>
  <c r="H469" i="10"/>
  <c r="R469" i="10" s="1"/>
  <c r="G469" i="10"/>
  <c r="C469" i="10"/>
  <c r="B469" i="10"/>
  <c r="H469" i="6"/>
  <c r="I469" i="6" s="1"/>
  <c r="J469" i="6" s="1"/>
  <c r="F469" i="6"/>
  <c r="E469" i="6"/>
  <c r="D469" i="6"/>
  <c r="C469" i="6"/>
  <c r="B469" i="6"/>
  <c r="A469" i="6"/>
  <c r="O469" i="1"/>
  <c r="M469" i="1"/>
  <c r="G469" i="1"/>
  <c r="E469" i="5" s="1"/>
  <c r="F469" i="1"/>
  <c r="E469" i="1"/>
  <c r="D469" i="10" s="1"/>
  <c r="A469" i="1"/>
  <c r="F468" i="2"/>
  <c r="E468" i="2"/>
  <c r="C468" i="2"/>
  <c r="B468" i="2"/>
  <c r="G468" i="5"/>
  <c r="C468" i="5"/>
  <c r="B468" i="5"/>
  <c r="N468" i="10"/>
  <c r="Z468" i="10" s="1"/>
  <c r="M468" i="10"/>
  <c r="H468" i="10"/>
  <c r="R468" i="10" s="1"/>
  <c r="AC468" i="10" s="1"/>
  <c r="G468" i="10"/>
  <c r="J468" i="10" s="1"/>
  <c r="C468" i="10"/>
  <c r="B468" i="10"/>
  <c r="H468" i="6"/>
  <c r="I468" i="6" s="1"/>
  <c r="J468" i="6" s="1"/>
  <c r="F468" i="6"/>
  <c r="E468" i="6"/>
  <c r="D468" i="6"/>
  <c r="C468" i="6"/>
  <c r="B468" i="6"/>
  <c r="A468" i="6"/>
  <c r="O468" i="1"/>
  <c r="M468" i="1"/>
  <c r="G468" i="1"/>
  <c r="E468" i="5" s="1"/>
  <c r="F468" i="1"/>
  <c r="D468" i="5" s="1"/>
  <c r="E468" i="1"/>
  <c r="D468" i="10" s="1"/>
  <c r="A468" i="1"/>
  <c r="A468" i="10" s="1"/>
  <c r="F467" i="2"/>
  <c r="H467" i="2" s="1"/>
  <c r="J467" i="2" s="1"/>
  <c r="E467" i="2"/>
  <c r="C467" i="2"/>
  <c r="B467" i="2"/>
  <c r="G467" i="5"/>
  <c r="K467" i="5" s="1"/>
  <c r="N467" i="5" s="1"/>
  <c r="E467" i="5"/>
  <c r="C467" i="5"/>
  <c r="B467" i="5"/>
  <c r="N467" i="10"/>
  <c r="Z467" i="10" s="1"/>
  <c r="M467" i="10"/>
  <c r="H467" i="10"/>
  <c r="R467" i="10" s="1"/>
  <c r="G467" i="10"/>
  <c r="J467" i="10" s="1"/>
  <c r="C467" i="10"/>
  <c r="B467" i="10"/>
  <c r="H467" i="6"/>
  <c r="I467" i="6" s="1"/>
  <c r="J467" i="6" s="1"/>
  <c r="F467" i="6"/>
  <c r="E467" i="6"/>
  <c r="D467" i="6"/>
  <c r="C467" i="6"/>
  <c r="B467" i="6"/>
  <c r="A467" i="6"/>
  <c r="O467" i="1"/>
  <c r="M467" i="1"/>
  <c r="G467" i="1"/>
  <c r="F467" i="1"/>
  <c r="E467" i="10" s="1"/>
  <c r="E467" i="1"/>
  <c r="D467" i="10" s="1"/>
  <c r="A467" i="1"/>
  <c r="A467" i="5" s="1"/>
  <c r="F466" i="2"/>
  <c r="E466" i="2"/>
  <c r="C466" i="2"/>
  <c r="B466" i="2"/>
  <c r="G466" i="5"/>
  <c r="C466" i="5"/>
  <c r="B466" i="5"/>
  <c r="N466" i="10"/>
  <c r="M466" i="10"/>
  <c r="H466" i="10"/>
  <c r="R466" i="10" s="1"/>
  <c r="AC466" i="10" s="1"/>
  <c r="G466" i="10"/>
  <c r="J466" i="10" s="1"/>
  <c r="C466" i="10"/>
  <c r="B466" i="10"/>
  <c r="H466" i="6"/>
  <c r="I466" i="6" s="1"/>
  <c r="J466" i="6" s="1"/>
  <c r="F466" i="6"/>
  <c r="E466" i="6"/>
  <c r="D466" i="6"/>
  <c r="C466" i="6"/>
  <c r="B466" i="6"/>
  <c r="A466" i="6"/>
  <c r="O466" i="1"/>
  <c r="M466" i="1"/>
  <c r="G466" i="1"/>
  <c r="F466" i="1"/>
  <c r="E466" i="10" s="1"/>
  <c r="E466" i="1"/>
  <c r="D466" i="10" s="1"/>
  <c r="A466" i="1"/>
  <c r="A466" i="2" s="1"/>
  <c r="F465" i="2"/>
  <c r="E465" i="2"/>
  <c r="C465" i="2"/>
  <c r="B465" i="2"/>
  <c r="G465" i="5"/>
  <c r="C465" i="5"/>
  <c r="B465" i="5"/>
  <c r="N465" i="10"/>
  <c r="Z465" i="10" s="1"/>
  <c r="M465" i="10"/>
  <c r="H465" i="10"/>
  <c r="R465" i="10" s="1"/>
  <c r="AC465" i="10" s="1"/>
  <c r="G465" i="10"/>
  <c r="J465" i="10" s="1"/>
  <c r="C465" i="10"/>
  <c r="B465" i="10"/>
  <c r="H465" i="6"/>
  <c r="I465" i="6" s="1"/>
  <c r="J465" i="6" s="1"/>
  <c r="F465" i="6"/>
  <c r="E465" i="6"/>
  <c r="D465" i="6"/>
  <c r="C465" i="6"/>
  <c r="B465" i="6"/>
  <c r="A465" i="6"/>
  <c r="O465" i="1"/>
  <c r="M465" i="1"/>
  <c r="G465" i="1"/>
  <c r="E465" i="5" s="1"/>
  <c r="F465" i="1"/>
  <c r="E465" i="10" s="1"/>
  <c r="E465" i="1"/>
  <c r="D465" i="10" s="1"/>
  <c r="A465" i="1"/>
  <c r="A465" i="10" s="1"/>
  <c r="F464" i="2"/>
  <c r="E464" i="2"/>
  <c r="C464" i="2"/>
  <c r="B464" i="2"/>
  <c r="G464" i="5"/>
  <c r="C464" i="5"/>
  <c r="B464" i="5"/>
  <c r="N464" i="10"/>
  <c r="Z464" i="10" s="1"/>
  <c r="M464" i="10"/>
  <c r="H464" i="10"/>
  <c r="R464" i="10" s="1"/>
  <c r="AC464" i="10" s="1"/>
  <c r="G464" i="10"/>
  <c r="J464" i="10" s="1"/>
  <c r="C464" i="10"/>
  <c r="B464" i="10"/>
  <c r="H464" i="6"/>
  <c r="I464" i="6" s="1"/>
  <c r="J464" i="6" s="1"/>
  <c r="F464" i="6"/>
  <c r="E464" i="6"/>
  <c r="D464" i="6"/>
  <c r="C464" i="6"/>
  <c r="B464" i="6"/>
  <c r="A464" i="6"/>
  <c r="O464" i="1"/>
  <c r="M464" i="1"/>
  <c r="G464" i="1"/>
  <c r="E464" i="5" s="1"/>
  <c r="F464" i="1"/>
  <c r="D464" i="5" s="1"/>
  <c r="E464" i="1"/>
  <c r="D464" i="10" s="1"/>
  <c r="A464" i="1"/>
  <c r="F463" i="2"/>
  <c r="E463" i="2"/>
  <c r="C463" i="2"/>
  <c r="B463" i="2"/>
  <c r="G463" i="5"/>
  <c r="C463" i="5"/>
  <c r="B463" i="5"/>
  <c r="N463" i="10"/>
  <c r="Z463" i="10" s="1"/>
  <c r="M463" i="10"/>
  <c r="H463" i="10"/>
  <c r="G463" i="10"/>
  <c r="J463" i="10" s="1"/>
  <c r="C463" i="10"/>
  <c r="B463" i="10"/>
  <c r="H463" i="6"/>
  <c r="I463" i="6" s="1"/>
  <c r="J463" i="6" s="1"/>
  <c r="F463" i="6"/>
  <c r="E463" i="6"/>
  <c r="D463" i="6"/>
  <c r="C463" i="6"/>
  <c r="B463" i="6"/>
  <c r="A463" i="6"/>
  <c r="M463" i="1"/>
  <c r="G463" i="1"/>
  <c r="E463" i="5" s="1"/>
  <c r="F463" i="1"/>
  <c r="E463" i="1"/>
  <c r="D463" i="10" s="1"/>
  <c r="A463" i="1"/>
  <c r="A463" i="5" s="1"/>
  <c r="F462" i="2"/>
  <c r="E462" i="2"/>
  <c r="C462" i="2"/>
  <c r="B462" i="2"/>
  <c r="G462" i="5"/>
  <c r="K462" i="5" s="1"/>
  <c r="N462" i="5" s="1"/>
  <c r="E462" i="5"/>
  <c r="C462" i="5"/>
  <c r="B462" i="5"/>
  <c r="N462" i="10"/>
  <c r="Z462" i="10" s="1"/>
  <c r="M462" i="10"/>
  <c r="H462" i="10"/>
  <c r="R462" i="10" s="1"/>
  <c r="AC462" i="10" s="1"/>
  <c r="G462" i="10"/>
  <c r="J462" i="10" s="1"/>
  <c r="C462" i="10"/>
  <c r="B462" i="10"/>
  <c r="H462" i="6"/>
  <c r="I462" i="6" s="1"/>
  <c r="J462" i="6" s="1"/>
  <c r="F462" i="6"/>
  <c r="E462" i="6"/>
  <c r="D462" i="6"/>
  <c r="C462" i="6"/>
  <c r="B462" i="6"/>
  <c r="A462" i="6"/>
  <c r="O462" i="1"/>
  <c r="M462" i="1"/>
  <c r="G462" i="1"/>
  <c r="F462" i="1"/>
  <c r="E462" i="10" s="1"/>
  <c r="E462" i="1"/>
  <c r="D462" i="10" s="1"/>
  <c r="A462" i="1"/>
  <c r="A462" i="10" s="1"/>
  <c r="F461" i="2"/>
  <c r="E461" i="2"/>
  <c r="C461" i="2"/>
  <c r="B461" i="2"/>
  <c r="G461" i="5"/>
  <c r="C461" i="5"/>
  <c r="B461" i="5"/>
  <c r="N461" i="10"/>
  <c r="Z461" i="10" s="1"/>
  <c r="M461" i="10"/>
  <c r="H461" i="10"/>
  <c r="R461" i="10" s="1"/>
  <c r="AC461" i="10" s="1"/>
  <c r="G461" i="10"/>
  <c r="C461" i="10"/>
  <c r="B461" i="10"/>
  <c r="H461" i="6"/>
  <c r="I461" i="6" s="1"/>
  <c r="J461" i="6" s="1"/>
  <c r="F461" i="6"/>
  <c r="E461" i="6"/>
  <c r="D461" i="6"/>
  <c r="C461" i="6"/>
  <c r="B461" i="6"/>
  <c r="A461" i="6"/>
  <c r="O461" i="1"/>
  <c r="M461" i="1"/>
  <c r="G461" i="1"/>
  <c r="F461" i="1"/>
  <c r="D461" i="5" s="1"/>
  <c r="E461" i="1"/>
  <c r="D461" i="10" s="1"/>
  <c r="A461" i="1"/>
  <c r="A461" i="2" s="1"/>
  <c r="F460" i="2"/>
  <c r="E460" i="2"/>
  <c r="C460" i="2"/>
  <c r="B460" i="2"/>
  <c r="G460" i="5"/>
  <c r="C460" i="5"/>
  <c r="B460" i="5"/>
  <c r="N460" i="10"/>
  <c r="Z460" i="10" s="1"/>
  <c r="M460" i="10"/>
  <c r="H460" i="10"/>
  <c r="G460" i="10"/>
  <c r="C460" i="10"/>
  <c r="B460" i="10"/>
  <c r="H460" i="6"/>
  <c r="I460" i="6" s="1"/>
  <c r="J460" i="6" s="1"/>
  <c r="F460" i="6"/>
  <c r="E460" i="6"/>
  <c r="D460" i="6"/>
  <c r="C460" i="6"/>
  <c r="B460" i="6"/>
  <c r="A460" i="6"/>
  <c r="M460" i="1"/>
  <c r="G460" i="1"/>
  <c r="E460" i="5" s="1"/>
  <c r="F460" i="1"/>
  <c r="E460" i="1"/>
  <c r="D460" i="10" s="1"/>
  <c r="A460" i="1"/>
  <c r="A460" i="10" s="1"/>
  <c r="F459" i="2"/>
  <c r="H459" i="2" s="1"/>
  <c r="J459" i="2" s="1"/>
  <c r="E459" i="2"/>
  <c r="C459" i="2"/>
  <c r="B459" i="2"/>
  <c r="G459" i="5"/>
  <c r="C459" i="5"/>
  <c r="B459" i="5"/>
  <c r="N459" i="10"/>
  <c r="Z459" i="10" s="1"/>
  <c r="M459" i="10"/>
  <c r="H459" i="10"/>
  <c r="R459" i="10" s="1"/>
  <c r="G459" i="10"/>
  <c r="J459" i="10" s="1"/>
  <c r="C459" i="10"/>
  <c r="B459" i="10"/>
  <c r="H459" i="6"/>
  <c r="I459" i="6" s="1"/>
  <c r="J459" i="6" s="1"/>
  <c r="F459" i="6"/>
  <c r="E459" i="6"/>
  <c r="D459" i="6"/>
  <c r="C459" i="6"/>
  <c r="B459" i="6"/>
  <c r="A459" i="6"/>
  <c r="O459" i="1"/>
  <c r="M459" i="1"/>
  <c r="G459" i="1"/>
  <c r="E459" i="5" s="1"/>
  <c r="F459" i="1"/>
  <c r="E459" i="10" s="1"/>
  <c r="E459" i="1"/>
  <c r="D459" i="10" s="1"/>
  <c r="A459" i="1"/>
  <c r="A459" i="10" s="1"/>
  <c r="F458" i="2"/>
  <c r="E458" i="2"/>
  <c r="C458" i="2"/>
  <c r="B458" i="2"/>
  <c r="G458" i="5"/>
  <c r="C458" i="5"/>
  <c r="B458" i="5"/>
  <c r="N458" i="10"/>
  <c r="Z458" i="10" s="1"/>
  <c r="M458" i="10"/>
  <c r="H458" i="10"/>
  <c r="R458" i="10" s="1"/>
  <c r="AC458" i="10" s="1"/>
  <c r="G458" i="10"/>
  <c r="J458" i="10" s="1"/>
  <c r="C458" i="10"/>
  <c r="B458" i="10"/>
  <c r="H458" i="6"/>
  <c r="I458" i="6" s="1"/>
  <c r="J458" i="6" s="1"/>
  <c r="F458" i="6"/>
  <c r="E458" i="6"/>
  <c r="D458" i="6"/>
  <c r="C458" i="6"/>
  <c r="B458" i="6"/>
  <c r="A458" i="6"/>
  <c r="O458" i="1"/>
  <c r="M458" i="1"/>
  <c r="G458" i="1"/>
  <c r="E458" i="5" s="1"/>
  <c r="F458" i="1"/>
  <c r="D458" i="5" s="1"/>
  <c r="E458" i="1"/>
  <c r="D458" i="10" s="1"/>
  <c r="A458" i="1"/>
  <c r="A458" i="10" s="1"/>
  <c r="F457" i="2"/>
  <c r="H457" i="2" s="1"/>
  <c r="J457" i="2" s="1"/>
  <c r="E457" i="2"/>
  <c r="C457" i="2"/>
  <c r="B457" i="2"/>
  <c r="G457" i="5"/>
  <c r="K457" i="5" s="1"/>
  <c r="N457" i="5" s="1"/>
  <c r="E457" i="5"/>
  <c r="D457" i="5"/>
  <c r="I457" i="5" s="1"/>
  <c r="C457" i="5"/>
  <c r="B457" i="5"/>
  <c r="N457" i="10"/>
  <c r="Z457" i="10" s="1"/>
  <c r="M457" i="10"/>
  <c r="H457" i="10"/>
  <c r="R457" i="10" s="1"/>
  <c r="G457" i="10"/>
  <c r="C457" i="10"/>
  <c r="B457" i="10"/>
  <c r="H457" i="6"/>
  <c r="I457" i="6" s="1"/>
  <c r="J457" i="6" s="1"/>
  <c r="F457" i="6"/>
  <c r="E457" i="6"/>
  <c r="D457" i="6"/>
  <c r="C457" i="6"/>
  <c r="B457" i="6"/>
  <c r="A457" i="6"/>
  <c r="P457" i="1"/>
  <c r="O457" i="1"/>
  <c r="M457" i="1"/>
  <c r="G457" i="1"/>
  <c r="F457" i="1"/>
  <c r="E457" i="1"/>
  <c r="D457" i="10" s="1"/>
  <c r="A457" i="1"/>
  <c r="G456" i="2"/>
  <c r="F456" i="2"/>
  <c r="E456" i="2"/>
  <c r="D456" i="2"/>
  <c r="C456" i="2"/>
  <c r="B456" i="2"/>
  <c r="G456" i="5"/>
  <c r="C456" i="5"/>
  <c r="B456" i="5"/>
  <c r="N456" i="10"/>
  <c r="Z456" i="10" s="1"/>
  <c r="M456" i="10"/>
  <c r="H456" i="10"/>
  <c r="R456" i="10" s="1"/>
  <c r="AC456" i="10" s="1"/>
  <c r="G456" i="10"/>
  <c r="C456" i="10"/>
  <c r="B456" i="10"/>
  <c r="H456" i="6"/>
  <c r="I456" i="6" s="1"/>
  <c r="J456" i="6" s="1"/>
  <c r="F456" i="6"/>
  <c r="E456" i="6"/>
  <c r="D456" i="6"/>
  <c r="C456" i="6"/>
  <c r="B456" i="6"/>
  <c r="A456" i="6"/>
  <c r="O456" i="1"/>
  <c r="M456" i="1"/>
  <c r="G456" i="1"/>
  <c r="E456" i="5" s="1"/>
  <c r="F456" i="1"/>
  <c r="D456" i="5" s="1"/>
  <c r="E456" i="1"/>
  <c r="D456" i="10" s="1"/>
  <c r="A456" i="1"/>
  <c r="A456" i="2" s="1"/>
  <c r="F455" i="2"/>
  <c r="E455" i="2"/>
  <c r="C455" i="2"/>
  <c r="B455" i="2"/>
  <c r="G455" i="5"/>
  <c r="K455" i="5" s="1"/>
  <c r="N455" i="5" s="1"/>
  <c r="E455" i="5"/>
  <c r="D455" i="5"/>
  <c r="I455" i="5" s="1"/>
  <c r="C455" i="5"/>
  <c r="B455" i="5"/>
  <c r="N455" i="10"/>
  <c r="Z455" i="10" s="1"/>
  <c r="M455" i="10"/>
  <c r="H455" i="10"/>
  <c r="R455" i="10" s="1"/>
  <c r="AC455" i="10" s="1"/>
  <c r="G455" i="10"/>
  <c r="J455" i="10" s="1"/>
  <c r="C455" i="10"/>
  <c r="B455" i="10"/>
  <c r="H455" i="6"/>
  <c r="I455" i="6" s="1"/>
  <c r="J455" i="6" s="1"/>
  <c r="F455" i="6"/>
  <c r="E455" i="6"/>
  <c r="D455" i="6"/>
  <c r="C455" i="6"/>
  <c r="B455" i="6"/>
  <c r="A455" i="6"/>
  <c r="P455" i="1"/>
  <c r="O455" i="1"/>
  <c r="M455" i="1"/>
  <c r="G455" i="1"/>
  <c r="F455" i="1"/>
  <c r="E455" i="1"/>
  <c r="D455" i="10" s="1"/>
  <c r="Q455" i="10" s="1"/>
  <c r="A455" i="1"/>
  <c r="A455" i="10" s="1"/>
  <c r="F454" i="2"/>
  <c r="H454" i="2" s="1"/>
  <c r="J454" i="2" s="1"/>
  <c r="E454" i="2"/>
  <c r="C454" i="2"/>
  <c r="B454" i="2"/>
  <c r="G454" i="5"/>
  <c r="K454" i="5" s="1"/>
  <c r="N454" i="5" s="1"/>
  <c r="E454" i="5"/>
  <c r="C454" i="5"/>
  <c r="B454" i="5"/>
  <c r="N454" i="10"/>
  <c r="Z454" i="10" s="1"/>
  <c r="M454" i="10"/>
  <c r="H454" i="10"/>
  <c r="R454" i="10" s="1"/>
  <c r="AC454" i="10" s="1"/>
  <c r="G454" i="10"/>
  <c r="J454" i="10" s="1"/>
  <c r="C454" i="10"/>
  <c r="B454" i="10"/>
  <c r="H454" i="6"/>
  <c r="I454" i="6" s="1"/>
  <c r="J454" i="6" s="1"/>
  <c r="F454" i="6"/>
  <c r="E454" i="6"/>
  <c r="D454" i="6"/>
  <c r="C454" i="6"/>
  <c r="B454" i="6"/>
  <c r="A454" i="6"/>
  <c r="O454" i="1"/>
  <c r="M454" i="1"/>
  <c r="G454" i="1"/>
  <c r="F454" i="1"/>
  <c r="E454" i="1"/>
  <c r="D454" i="10" s="1"/>
  <c r="A454" i="1"/>
  <c r="A454" i="2" s="1"/>
  <c r="F453" i="2"/>
  <c r="E453" i="2"/>
  <c r="C453" i="2"/>
  <c r="B453" i="2"/>
  <c r="G453" i="5"/>
  <c r="C453" i="5"/>
  <c r="B453" i="5"/>
  <c r="N453" i="10"/>
  <c r="Z453" i="10" s="1"/>
  <c r="M453" i="10"/>
  <c r="H453" i="10"/>
  <c r="R453" i="10" s="1"/>
  <c r="AC453" i="10" s="1"/>
  <c r="G453" i="10"/>
  <c r="J453" i="10" s="1"/>
  <c r="C453" i="10"/>
  <c r="B453" i="10"/>
  <c r="H453" i="6"/>
  <c r="I453" i="6" s="1"/>
  <c r="J453" i="6" s="1"/>
  <c r="F453" i="6"/>
  <c r="E453" i="6"/>
  <c r="D453" i="6"/>
  <c r="C453" i="6"/>
  <c r="B453" i="6"/>
  <c r="A453" i="6"/>
  <c r="O453" i="1"/>
  <c r="M453" i="1"/>
  <c r="G453" i="1"/>
  <c r="E453" i="5" s="1"/>
  <c r="F453" i="1"/>
  <c r="D453" i="5" s="1"/>
  <c r="E453" i="1"/>
  <c r="D453" i="10" s="1"/>
  <c r="A453" i="1"/>
  <c r="A453" i="10" s="1"/>
  <c r="F452" i="2"/>
  <c r="E452" i="2"/>
  <c r="C452" i="2"/>
  <c r="B452" i="2"/>
  <c r="G452" i="5"/>
  <c r="K452" i="5" s="1"/>
  <c r="N452" i="5" s="1"/>
  <c r="E452" i="5"/>
  <c r="C452" i="5"/>
  <c r="B452" i="5"/>
  <c r="N452" i="10"/>
  <c r="M452" i="10"/>
  <c r="H452" i="10"/>
  <c r="R452" i="10" s="1"/>
  <c r="AC452" i="10" s="1"/>
  <c r="G452" i="10"/>
  <c r="J452" i="10" s="1"/>
  <c r="C452" i="10"/>
  <c r="B452" i="10"/>
  <c r="H452" i="6"/>
  <c r="I452" i="6" s="1"/>
  <c r="J452" i="6" s="1"/>
  <c r="F452" i="6"/>
  <c r="E452" i="6"/>
  <c r="D452" i="6"/>
  <c r="C452" i="6"/>
  <c r="B452" i="6"/>
  <c r="A452" i="6"/>
  <c r="O452" i="1"/>
  <c r="M452" i="1"/>
  <c r="G452" i="1"/>
  <c r="F452" i="1"/>
  <c r="E452" i="1"/>
  <c r="D452" i="10" s="1"/>
  <c r="A452" i="1"/>
  <c r="A452" i="5" s="1"/>
  <c r="F451" i="2"/>
  <c r="E451" i="2"/>
  <c r="C451" i="2"/>
  <c r="B451" i="2"/>
  <c r="G451" i="5"/>
  <c r="C451" i="5"/>
  <c r="B451" i="5"/>
  <c r="N451" i="10"/>
  <c r="M451" i="10"/>
  <c r="H451" i="10"/>
  <c r="R451" i="10" s="1"/>
  <c r="AC451" i="10" s="1"/>
  <c r="G451" i="10"/>
  <c r="J451" i="10" s="1"/>
  <c r="C451" i="10"/>
  <c r="B451" i="10"/>
  <c r="H451" i="6"/>
  <c r="I451" i="6" s="1"/>
  <c r="J451" i="6" s="1"/>
  <c r="F451" i="6"/>
  <c r="E451" i="6"/>
  <c r="D451" i="6"/>
  <c r="C451" i="6"/>
  <c r="B451" i="6"/>
  <c r="A451" i="6"/>
  <c r="O451" i="1"/>
  <c r="M451" i="1"/>
  <c r="G451" i="1"/>
  <c r="F451" i="1"/>
  <c r="D451" i="5" s="1"/>
  <c r="E451" i="1"/>
  <c r="D451" i="10" s="1"/>
  <c r="A451" i="1"/>
  <c r="A451" i="10" s="1"/>
  <c r="F450" i="2"/>
  <c r="E450" i="2"/>
  <c r="C450" i="2"/>
  <c r="B450" i="2"/>
  <c r="G450" i="5"/>
  <c r="C450" i="5"/>
  <c r="B450" i="5"/>
  <c r="N450" i="10"/>
  <c r="Z450" i="10" s="1"/>
  <c r="M450" i="10"/>
  <c r="H450" i="10"/>
  <c r="R450" i="10" s="1"/>
  <c r="AC450" i="10" s="1"/>
  <c r="G450" i="10"/>
  <c r="J450" i="10" s="1"/>
  <c r="C450" i="10"/>
  <c r="B450" i="10"/>
  <c r="H450" i="6"/>
  <c r="I450" i="6" s="1"/>
  <c r="J450" i="6" s="1"/>
  <c r="F450" i="6"/>
  <c r="E450" i="6"/>
  <c r="D450" i="6"/>
  <c r="C450" i="6"/>
  <c r="B450" i="6"/>
  <c r="A450" i="6"/>
  <c r="O450" i="1"/>
  <c r="M450" i="1"/>
  <c r="G450" i="1"/>
  <c r="E450" i="5" s="1"/>
  <c r="F450" i="1"/>
  <c r="D450" i="5" s="1"/>
  <c r="E450" i="1"/>
  <c r="D450" i="10" s="1"/>
  <c r="Q450" i="10" s="1"/>
  <c r="A450" i="1"/>
  <c r="F449" i="2"/>
  <c r="H449" i="2" s="1"/>
  <c r="J449" i="2" s="1"/>
  <c r="E449" i="2"/>
  <c r="C449" i="2"/>
  <c r="B449" i="2"/>
  <c r="G449" i="5"/>
  <c r="C449" i="5"/>
  <c r="B449" i="5"/>
  <c r="N449" i="10"/>
  <c r="Z449" i="10" s="1"/>
  <c r="M449" i="10"/>
  <c r="H449" i="10"/>
  <c r="R449" i="10" s="1"/>
  <c r="AC449" i="10" s="1"/>
  <c r="G449" i="10"/>
  <c r="J449" i="10" s="1"/>
  <c r="C449" i="10"/>
  <c r="B449" i="10"/>
  <c r="H449" i="6"/>
  <c r="I449" i="6" s="1"/>
  <c r="J449" i="6" s="1"/>
  <c r="F449" i="6"/>
  <c r="E449" i="6"/>
  <c r="D449" i="6"/>
  <c r="C449" i="6"/>
  <c r="B449" i="6"/>
  <c r="A449" i="6"/>
  <c r="O449" i="1"/>
  <c r="M449" i="1"/>
  <c r="G449" i="1"/>
  <c r="E449" i="5" s="1"/>
  <c r="F449" i="1"/>
  <c r="D449" i="5" s="1"/>
  <c r="E449" i="1"/>
  <c r="D449" i="10" s="1"/>
  <c r="A449" i="1"/>
  <c r="A449" i="10" s="1"/>
  <c r="F448" i="2"/>
  <c r="E448" i="2"/>
  <c r="C448" i="2"/>
  <c r="B448" i="2"/>
  <c r="G448" i="5"/>
  <c r="K448" i="5" s="1"/>
  <c r="N448" i="5" s="1"/>
  <c r="E448" i="5"/>
  <c r="C448" i="5"/>
  <c r="B448" i="5"/>
  <c r="N448" i="10"/>
  <c r="Z448" i="10" s="1"/>
  <c r="M448" i="10"/>
  <c r="H448" i="10"/>
  <c r="R448" i="10" s="1"/>
  <c r="AC448" i="10" s="1"/>
  <c r="G448" i="10"/>
  <c r="J448" i="10" s="1"/>
  <c r="C448" i="10"/>
  <c r="B448" i="10"/>
  <c r="H448" i="6"/>
  <c r="I448" i="6" s="1"/>
  <c r="J448" i="6" s="1"/>
  <c r="F448" i="6"/>
  <c r="E448" i="6"/>
  <c r="D448" i="6"/>
  <c r="C448" i="6"/>
  <c r="B448" i="6"/>
  <c r="A448" i="6"/>
  <c r="O448" i="1"/>
  <c r="M448" i="1"/>
  <c r="G448" i="1"/>
  <c r="F448" i="1"/>
  <c r="D448" i="5" s="1"/>
  <c r="I448" i="5" s="1"/>
  <c r="E448" i="1"/>
  <c r="D448" i="10" s="1"/>
  <c r="A448" i="1"/>
  <c r="A448" i="5" s="1"/>
  <c r="F447" i="2"/>
  <c r="H447" i="2" s="1"/>
  <c r="J447" i="2" s="1"/>
  <c r="E447" i="2"/>
  <c r="C447" i="2"/>
  <c r="B447" i="2"/>
  <c r="G447" i="5"/>
  <c r="C447" i="5"/>
  <c r="B447" i="5"/>
  <c r="N447" i="10"/>
  <c r="Z447" i="10" s="1"/>
  <c r="M447" i="10"/>
  <c r="H447" i="10"/>
  <c r="R447" i="10" s="1"/>
  <c r="AB447" i="10" s="1"/>
  <c r="G447" i="10"/>
  <c r="J447" i="10" s="1"/>
  <c r="C447" i="10"/>
  <c r="B447" i="10"/>
  <c r="H447" i="6"/>
  <c r="I447" i="6" s="1"/>
  <c r="J447" i="6" s="1"/>
  <c r="F447" i="6"/>
  <c r="E447" i="6"/>
  <c r="D447" i="6"/>
  <c r="C447" i="6"/>
  <c r="B447" i="6"/>
  <c r="A447" i="6"/>
  <c r="O447" i="1"/>
  <c r="M447" i="1"/>
  <c r="G447" i="1"/>
  <c r="E447" i="5" s="1"/>
  <c r="F447" i="1"/>
  <c r="D447" i="5" s="1"/>
  <c r="E447" i="1"/>
  <c r="D447" i="10" s="1"/>
  <c r="A447" i="1"/>
  <c r="A447" i="5" s="1"/>
  <c r="F446" i="2"/>
  <c r="H446" i="2" s="1"/>
  <c r="J446" i="2" s="1"/>
  <c r="E446" i="2"/>
  <c r="C446" i="2"/>
  <c r="B446" i="2"/>
  <c r="G446" i="5"/>
  <c r="C446" i="5"/>
  <c r="B446" i="5"/>
  <c r="N446" i="10"/>
  <c r="Z446" i="10" s="1"/>
  <c r="M446" i="10"/>
  <c r="H446" i="10"/>
  <c r="R446" i="10" s="1"/>
  <c r="G446" i="10"/>
  <c r="J446" i="10" s="1"/>
  <c r="C446" i="10"/>
  <c r="B446" i="10"/>
  <c r="H446" i="6"/>
  <c r="I446" i="6" s="1"/>
  <c r="J446" i="6" s="1"/>
  <c r="F446" i="6"/>
  <c r="E446" i="6"/>
  <c r="D446" i="6"/>
  <c r="C446" i="6"/>
  <c r="B446" i="6"/>
  <c r="A446" i="6"/>
  <c r="O446" i="1"/>
  <c r="M446" i="1"/>
  <c r="G446" i="1"/>
  <c r="E446" i="5" s="1"/>
  <c r="F446" i="1"/>
  <c r="E446" i="10" s="1"/>
  <c r="E446" i="1"/>
  <c r="D446" i="10" s="1"/>
  <c r="A446" i="1"/>
  <c r="A446" i="5" s="1"/>
  <c r="F445" i="2"/>
  <c r="H445" i="2" s="1"/>
  <c r="J445" i="2" s="1"/>
  <c r="E445" i="2"/>
  <c r="C445" i="2"/>
  <c r="B445" i="2"/>
  <c r="G445" i="5"/>
  <c r="K445" i="5" s="1"/>
  <c r="N445" i="5" s="1"/>
  <c r="E445" i="5"/>
  <c r="C445" i="5"/>
  <c r="B445" i="5"/>
  <c r="N445" i="10"/>
  <c r="Z445" i="10" s="1"/>
  <c r="M445" i="10"/>
  <c r="H445" i="10"/>
  <c r="R445" i="10" s="1"/>
  <c r="AC445" i="10" s="1"/>
  <c r="G445" i="10"/>
  <c r="J445" i="10" s="1"/>
  <c r="C445" i="10"/>
  <c r="B445" i="10"/>
  <c r="H445" i="6"/>
  <c r="I445" i="6" s="1"/>
  <c r="J445" i="6" s="1"/>
  <c r="F445" i="6"/>
  <c r="E445" i="6"/>
  <c r="D445" i="6"/>
  <c r="C445" i="6"/>
  <c r="B445" i="6"/>
  <c r="A445" i="6"/>
  <c r="O445" i="1"/>
  <c r="M445" i="1"/>
  <c r="G445" i="1"/>
  <c r="F445" i="1"/>
  <c r="D445" i="5" s="1"/>
  <c r="I445" i="5" s="1"/>
  <c r="E445" i="1"/>
  <c r="D445" i="10" s="1"/>
  <c r="Q445" i="10" s="1"/>
  <c r="A445" i="1"/>
  <c r="A445" i="2" s="1"/>
  <c r="F444" i="2"/>
  <c r="H444" i="2" s="1"/>
  <c r="J444" i="2" s="1"/>
  <c r="E444" i="2"/>
  <c r="C444" i="2"/>
  <c r="B444" i="2"/>
  <c r="G444" i="5"/>
  <c r="C444" i="5"/>
  <c r="B444" i="5"/>
  <c r="N444" i="10"/>
  <c r="Z444" i="10" s="1"/>
  <c r="M444" i="10"/>
  <c r="H444" i="10"/>
  <c r="R444" i="10" s="1"/>
  <c r="AB444" i="10" s="1"/>
  <c r="G444" i="10"/>
  <c r="J444" i="10" s="1"/>
  <c r="C444" i="10"/>
  <c r="B444" i="10"/>
  <c r="H444" i="6"/>
  <c r="I444" i="6" s="1"/>
  <c r="J444" i="6" s="1"/>
  <c r="F444" i="6"/>
  <c r="E444" i="6"/>
  <c r="D444" i="6"/>
  <c r="C444" i="6"/>
  <c r="B444" i="6"/>
  <c r="A444" i="6"/>
  <c r="O444" i="1"/>
  <c r="M444" i="1"/>
  <c r="G444" i="1"/>
  <c r="E444" i="5" s="1"/>
  <c r="F444" i="1"/>
  <c r="D444" i="5" s="1"/>
  <c r="E444" i="1"/>
  <c r="D444" i="10" s="1"/>
  <c r="A444" i="1"/>
  <c r="A444" i="2" s="1"/>
  <c r="F443" i="2"/>
  <c r="H443" i="2" s="1"/>
  <c r="J443" i="2" s="1"/>
  <c r="E443" i="2"/>
  <c r="C443" i="2"/>
  <c r="B443" i="2"/>
  <c r="G443" i="5"/>
  <c r="K443" i="5" s="1"/>
  <c r="N443" i="5" s="1"/>
  <c r="E443" i="5"/>
  <c r="C443" i="5"/>
  <c r="B443" i="5"/>
  <c r="N443" i="10"/>
  <c r="Z443" i="10" s="1"/>
  <c r="M443" i="10"/>
  <c r="H443" i="10"/>
  <c r="R443" i="10" s="1"/>
  <c r="AC443" i="10" s="1"/>
  <c r="G443" i="10"/>
  <c r="J443" i="10" s="1"/>
  <c r="C443" i="10"/>
  <c r="B443" i="10"/>
  <c r="H443" i="6"/>
  <c r="I443" i="6" s="1"/>
  <c r="J443" i="6" s="1"/>
  <c r="F443" i="6"/>
  <c r="E443" i="6"/>
  <c r="D443" i="6"/>
  <c r="C443" i="6"/>
  <c r="B443" i="6"/>
  <c r="A443" i="6"/>
  <c r="O443" i="1"/>
  <c r="M443" i="1"/>
  <c r="G443" i="1"/>
  <c r="F443" i="1"/>
  <c r="D443" i="5" s="1"/>
  <c r="E443" i="1"/>
  <c r="D443" i="10" s="1"/>
  <c r="A443" i="1"/>
  <c r="A443" i="10" s="1"/>
  <c r="F442" i="2"/>
  <c r="E442" i="2"/>
  <c r="C442" i="2"/>
  <c r="B442" i="2"/>
  <c r="G442" i="5"/>
  <c r="C442" i="5"/>
  <c r="B442" i="5"/>
  <c r="N442" i="10"/>
  <c r="Z442" i="10" s="1"/>
  <c r="M442" i="10"/>
  <c r="H442" i="10"/>
  <c r="R442" i="10" s="1"/>
  <c r="AC442" i="10" s="1"/>
  <c r="G442" i="10"/>
  <c r="J442" i="10" s="1"/>
  <c r="C442" i="10"/>
  <c r="B442" i="10"/>
  <c r="H442" i="6"/>
  <c r="I442" i="6" s="1"/>
  <c r="J442" i="6" s="1"/>
  <c r="F442" i="6"/>
  <c r="E442" i="6"/>
  <c r="D442" i="6"/>
  <c r="C442" i="6"/>
  <c r="B442" i="6"/>
  <c r="A442" i="6"/>
  <c r="O442" i="1"/>
  <c r="M442" i="1"/>
  <c r="G442" i="1"/>
  <c r="E442" i="5" s="1"/>
  <c r="F442" i="1"/>
  <c r="D442" i="5" s="1"/>
  <c r="E442" i="1"/>
  <c r="D442" i="10" s="1"/>
  <c r="A442" i="1"/>
  <c r="A442" i="2" s="1"/>
  <c r="F441" i="2"/>
  <c r="H441" i="2" s="1"/>
  <c r="J441" i="2" s="1"/>
  <c r="E441" i="2"/>
  <c r="C441" i="2"/>
  <c r="B441" i="2"/>
  <c r="G441" i="5"/>
  <c r="C441" i="5"/>
  <c r="B441" i="5"/>
  <c r="N441" i="10"/>
  <c r="Z441" i="10" s="1"/>
  <c r="M441" i="10"/>
  <c r="H441" i="10"/>
  <c r="R441" i="10" s="1"/>
  <c r="AC441" i="10" s="1"/>
  <c r="G441" i="10"/>
  <c r="J441" i="10" s="1"/>
  <c r="C441" i="10"/>
  <c r="B441" i="10"/>
  <c r="H441" i="6"/>
  <c r="I441" i="6" s="1"/>
  <c r="J441" i="6" s="1"/>
  <c r="F441" i="6"/>
  <c r="E441" i="6"/>
  <c r="D441" i="6"/>
  <c r="C441" i="6"/>
  <c r="B441" i="6"/>
  <c r="A441" i="6"/>
  <c r="O441" i="1"/>
  <c r="M441" i="1"/>
  <c r="G441" i="1"/>
  <c r="E441" i="5" s="1"/>
  <c r="F441" i="1"/>
  <c r="D441" i="5" s="1"/>
  <c r="E441" i="1"/>
  <c r="D441" i="10" s="1"/>
  <c r="A441" i="1"/>
  <c r="F440" i="2"/>
  <c r="H440" i="2" s="1"/>
  <c r="J440" i="2" s="1"/>
  <c r="E440" i="2"/>
  <c r="C440" i="2"/>
  <c r="B440" i="2"/>
  <c r="G440" i="5"/>
  <c r="C440" i="5"/>
  <c r="B440" i="5"/>
  <c r="N440" i="10"/>
  <c r="Z440" i="10" s="1"/>
  <c r="M440" i="10"/>
  <c r="H440" i="10"/>
  <c r="R440" i="10" s="1"/>
  <c r="AC440" i="10" s="1"/>
  <c r="G440" i="10"/>
  <c r="J440" i="10" s="1"/>
  <c r="C440" i="10"/>
  <c r="B440" i="10"/>
  <c r="H440" i="6"/>
  <c r="I440" i="6" s="1"/>
  <c r="J440" i="6" s="1"/>
  <c r="F440" i="6"/>
  <c r="E440" i="6"/>
  <c r="D440" i="6"/>
  <c r="C440" i="6"/>
  <c r="B440" i="6"/>
  <c r="A440" i="6"/>
  <c r="O440" i="1"/>
  <c r="M440" i="1"/>
  <c r="G440" i="1"/>
  <c r="E440" i="5" s="1"/>
  <c r="F440" i="1"/>
  <c r="D440" i="5" s="1"/>
  <c r="E440" i="1"/>
  <c r="D440" i="10" s="1"/>
  <c r="A440" i="1"/>
  <c r="A440" i="2" s="1"/>
  <c r="F439" i="2"/>
  <c r="H439" i="2" s="1"/>
  <c r="J439" i="2" s="1"/>
  <c r="E439" i="2"/>
  <c r="C439" i="2"/>
  <c r="B439" i="2"/>
  <c r="G439" i="5"/>
  <c r="C439" i="5"/>
  <c r="B439" i="5"/>
  <c r="N439" i="10"/>
  <c r="Z439" i="10" s="1"/>
  <c r="M439" i="10"/>
  <c r="H439" i="10"/>
  <c r="R439" i="10" s="1"/>
  <c r="G439" i="10"/>
  <c r="J439" i="10" s="1"/>
  <c r="C439" i="10"/>
  <c r="B439" i="10"/>
  <c r="H439" i="6"/>
  <c r="I439" i="6" s="1"/>
  <c r="J439" i="6" s="1"/>
  <c r="F439" i="6"/>
  <c r="E439" i="6"/>
  <c r="D439" i="6"/>
  <c r="C439" i="6"/>
  <c r="B439" i="6"/>
  <c r="A439" i="6"/>
  <c r="O439" i="1"/>
  <c r="M439" i="1"/>
  <c r="G439" i="1"/>
  <c r="E439" i="5" s="1"/>
  <c r="F439" i="1"/>
  <c r="D439" i="5" s="1"/>
  <c r="E439" i="1"/>
  <c r="D439" i="10" s="1"/>
  <c r="A439" i="1"/>
  <c r="G438" i="2"/>
  <c r="F438" i="2"/>
  <c r="H438" i="2" s="1"/>
  <c r="J438" i="2" s="1"/>
  <c r="E438" i="2"/>
  <c r="D438" i="2"/>
  <c r="C438" i="2"/>
  <c r="B438" i="2"/>
  <c r="G438" i="5"/>
  <c r="C438" i="5"/>
  <c r="B438" i="5"/>
  <c r="N438" i="10"/>
  <c r="Z438" i="10" s="1"/>
  <c r="M438" i="10"/>
  <c r="H438" i="10"/>
  <c r="R438" i="10" s="1"/>
  <c r="G438" i="10"/>
  <c r="I438" i="10" s="1"/>
  <c r="C438" i="10"/>
  <c r="B438" i="10"/>
  <c r="H438" i="6"/>
  <c r="I438" i="6" s="1"/>
  <c r="J438" i="6" s="1"/>
  <c r="F438" i="6"/>
  <c r="E438" i="6"/>
  <c r="D438" i="6"/>
  <c r="C438" i="6"/>
  <c r="B438" i="6"/>
  <c r="A438" i="6"/>
  <c r="O438" i="1"/>
  <c r="M438" i="1"/>
  <c r="G438" i="1"/>
  <c r="E438" i="5" s="1"/>
  <c r="F438" i="1"/>
  <c r="D438" i="5" s="1"/>
  <c r="E438" i="1"/>
  <c r="D438" i="10" s="1"/>
  <c r="A438" i="1"/>
  <c r="A438" i="10" s="1"/>
  <c r="F437" i="2"/>
  <c r="H437" i="2" s="1"/>
  <c r="J437" i="2" s="1"/>
  <c r="E437" i="2"/>
  <c r="C437" i="2"/>
  <c r="B437" i="2"/>
  <c r="G437" i="5"/>
  <c r="K437" i="5" s="1"/>
  <c r="N437" i="5" s="1"/>
  <c r="E437" i="5"/>
  <c r="C437" i="5"/>
  <c r="B437" i="5"/>
  <c r="N437" i="10"/>
  <c r="Z437" i="10" s="1"/>
  <c r="M437" i="10"/>
  <c r="H437" i="10"/>
  <c r="R437" i="10" s="1"/>
  <c r="G437" i="10"/>
  <c r="J437" i="10" s="1"/>
  <c r="C437" i="10"/>
  <c r="B437" i="10"/>
  <c r="H437" i="6"/>
  <c r="I437" i="6" s="1"/>
  <c r="J437" i="6" s="1"/>
  <c r="F437" i="6"/>
  <c r="E437" i="6"/>
  <c r="D437" i="6"/>
  <c r="C437" i="6"/>
  <c r="B437" i="6"/>
  <c r="A437" i="6"/>
  <c r="O437" i="1"/>
  <c r="M437" i="1"/>
  <c r="G437" i="1"/>
  <c r="F437" i="1"/>
  <c r="E437" i="1"/>
  <c r="D437" i="10" s="1"/>
  <c r="A437" i="1"/>
  <c r="A437" i="5" s="1"/>
  <c r="F436" i="2"/>
  <c r="H436" i="2" s="1"/>
  <c r="J436" i="2" s="1"/>
  <c r="E436" i="2"/>
  <c r="C436" i="2"/>
  <c r="B436" i="2"/>
  <c r="G436" i="5"/>
  <c r="K436" i="5" s="1"/>
  <c r="N436" i="5" s="1"/>
  <c r="E436" i="5"/>
  <c r="C436" i="5"/>
  <c r="B436" i="5"/>
  <c r="N436" i="10"/>
  <c r="Z436" i="10" s="1"/>
  <c r="M436" i="10"/>
  <c r="H436" i="10"/>
  <c r="G436" i="10"/>
  <c r="J436" i="10" s="1"/>
  <c r="C436" i="10"/>
  <c r="B436" i="10"/>
  <c r="H436" i="6"/>
  <c r="I436" i="6" s="1"/>
  <c r="J436" i="6" s="1"/>
  <c r="F436" i="6"/>
  <c r="E436" i="6"/>
  <c r="D436" i="6"/>
  <c r="C436" i="6"/>
  <c r="B436" i="6"/>
  <c r="A436" i="6"/>
  <c r="M436" i="1"/>
  <c r="G436" i="1"/>
  <c r="F436" i="1"/>
  <c r="D436" i="5" s="1"/>
  <c r="E436" i="1"/>
  <c r="D436" i="10" s="1"/>
  <c r="A436" i="1"/>
  <c r="A436" i="2" s="1"/>
  <c r="G435" i="2"/>
  <c r="F435" i="2"/>
  <c r="E435" i="2"/>
  <c r="D435" i="2"/>
  <c r="C435" i="2"/>
  <c r="B435" i="2"/>
  <c r="G435" i="5"/>
  <c r="K435" i="5" s="1"/>
  <c r="N435" i="5" s="1"/>
  <c r="E435" i="5"/>
  <c r="C435" i="5"/>
  <c r="B435" i="5"/>
  <c r="N435" i="10"/>
  <c r="Z435" i="10" s="1"/>
  <c r="M435" i="10"/>
  <c r="H435" i="10"/>
  <c r="R435" i="10" s="1"/>
  <c r="AC435" i="10" s="1"/>
  <c r="G435" i="10"/>
  <c r="J435" i="10" s="1"/>
  <c r="C435" i="10"/>
  <c r="B435" i="10"/>
  <c r="H435" i="6"/>
  <c r="I435" i="6" s="1"/>
  <c r="J435" i="6" s="1"/>
  <c r="F435" i="6"/>
  <c r="E435" i="6"/>
  <c r="D435" i="6"/>
  <c r="C435" i="6"/>
  <c r="B435" i="6"/>
  <c r="A435" i="6"/>
  <c r="O435" i="1"/>
  <c r="M435" i="1"/>
  <c r="G435" i="1"/>
  <c r="F435" i="1"/>
  <c r="E435" i="1"/>
  <c r="D435" i="10" s="1"/>
  <c r="A435" i="1"/>
  <c r="A435" i="10" s="1"/>
  <c r="F434" i="2"/>
  <c r="H434" i="2" s="1"/>
  <c r="J434" i="2" s="1"/>
  <c r="E434" i="2"/>
  <c r="C434" i="2"/>
  <c r="B434" i="2"/>
  <c r="G434" i="5"/>
  <c r="C434" i="5"/>
  <c r="B434" i="5"/>
  <c r="N434" i="10"/>
  <c r="Z434" i="10" s="1"/>
  <c r="M434" i="10"/>
  <c r="H434" i="10"/>
  <c r="G434" i="10"/>
  <c r="J434" i="10" s="1"/>
  <c r="C434" i="10"/>
  <c r="B434" i="10"/>
  <c r="H434" i="6"/>
  <c r="I434" i="6" s="1"/>
  <c r="J434" i="6" s="1"/>
  <c r="F434" i="6"/>
  <c r="E434" i="6"/>
  <c r="D434" i="6"/>
  <c r="C434" i="6"/>
  <c r="B434" i="6"/>
  <c r="A434" i="6"/>
  <c r="M434" i="1"/>
  <c r="G434" i="1"/>
  <c r="E434" i="5" s="1"/>
  <c r="F434" i="1"/>
  <c r="D434" i="5" s="1"/>
  <c r="I434" i="5" s="1"/>
  <c r="E434" i="1"/>
  <c r="D434" i="10" s="1"/>
  <c r="A434" i="1"/>
  <c r="A434" i="2" s="1"/>
  <c r="F433" i="2"/>
  <c r="H433" i="2" s="1"/>
  <c r="J433" i="2" s="1"/>
  <c r="E433" i="2"/>
  <c r="C433" i="2"/>
  <c r="B433" i="2"/>
  <c r="G433" i="5"/>
  <c r="C433" i="5"/>
  <c r="B433" i="5"/>
  <c r="N433" i="10"/>
  <c r="Z433" i="10" s="1"/>
  <c r="M433" i="10"/>
  <c r="H433" i="10"/>
  <c r="G433" i="10"/>
  <c r="C433" i="10"/>
  <c r="B433" i="10"/>
  <c r="H433" i="6"/>
  <c r="I433" i="6" s="1"/>
  <c r="J433" i="6" s="1"/>
  <c r="F433" i="6"/>
  <c r="E433" i="6"/>
  <c r="D433" i="6"/>
  <c r="C433" i="6"/>
  <c r="B433" i="6"/>
  <c r="A433" i="6"/>
  <c r="M433" i="1"/>
  <c r="G433" i="1"/>
  <c r="E433" i="5" s="1"/>
  <c r="F433" i="1"/>
  <c r="D433" i="5" s="1"/>
  <c r="E433" i="1"/>
  <c r="D433" i="10" s="1"/>
  <c r="A433" i="1"/>
  <c r="A433" i="2" s="1"/>
  <c r="F432" i="2"/>
  <c r="E432" i="2"/>
  <c r="C432" i="2"/>
  <c r="B432" i="2"/>
  <c r="G432" i="5"/>
  <c r="K432" i="5" s="1"/>
  <c r="N432" i="5" s="1"/>
  <c r="E432" i="5"/>
  <c r="D432" i="5"/>
  <c r="I432" i="5" s="1"/>
  <c r="C432" i="5"/>
  <c r="B432" i="5"/>
  <c r="N432" i="10"/>
  <c r="Z432" i="10" s="1"/>
  <c r="M432" i="10"/>
  <c r="H432" i="10"/>
  <c r="R432" i="10" s="1"/>
  <c r="AC432" i="10" s="1"/>
  <c r="G432" i="10"/>
  <c r="J432" i="10" s="1"/>
  <c r="C432" i="10"/>
  <c r="B432" i="10"/>
  <c r="H432" i="6"/>
  <c r="I432" i="6" s="1"/>
  <c r="J432" i="6" s="1"/>
  <c r="F432" i="6"/>
  <c r="E432" i="6"/>
  <c r="D432" i="6"/>
  <c r="C432" i="6"/>
  <c r="B432" i="6"/>
  <c r="A432" i="6"/>
  <c r="P432" i="1"/>
  <c r="O432" i="1"/>
  <c r="M432" i="1"/>
  <c r="G432" i="1"/>
  <c r="F432" i="1"/>
  <c r="E432" i="1"/>
  <c r="D432" i="10" s="1"/>
  <c r="A432" i="1"/>
  <c r="A432" i="10" s="1"/>
  <c r="F431" i="2"/>
  <c r="H431" i="2" s="1"/>
  <c r="J431" i="2" s="1"/>
  <c r="E431" i="2"/>
  <c r="C431" i="2"/>
  <c r="B431" i="2"/>
  <c r="G431" i="5"/>
  <c r="K431" i="5" s="1"/>
  <c r="N431" i="5" s="1"/>
  <c r="E431" i="5"/>
  <c r="D431" i="5"/>
  <c r="I431" i="5" s="1"/>
  <c r="C431" i="5"/>
  <c r="B431" i="5"/>
  <c r="N431" i="10"/>
  <c r="Z431" i="10" s="1"/>
  <c r="M431" i="10"/>
  <c r="H431" i="10"/>
  <c r="R431" i="10" s="1"/>
  <c r="AC431" i="10" s="1"/>
  <c r="G431" i="10"/>
  <c r="J431" i="10" s="1"/>
  <c r="C431" i="10"/>
  <c r="B431" i="10"/>
  <c r="H431" i="6"/>
  <c r="I431" i="6" s="1"/>
  <c r="J431" i="6" s="1"/>
  <c r="F431" i="6"/>
  <c r="E431" i="6"/>
  <c r="D431" i="6"/>
  <c r="C431" i="6"/>
  <c r="B431" i="6"/>
  <c r="A431" i="6"/>
  <c r="P431" i="1"/>
  <c r="O431" i="1"/>
  <c r="M431" i="1"/>
  <c r="G431" i="1"/>
  <c r="F431" i="1"/>
  <c r="E431" i="1"/>
  <c r="D431" i="10" s="1"/>
  <c r="Q431" i="10" s="1"/>
  <c r="A431" i="1"/>
  <c r="A431" i="2" s="1"/>
  <c r="G430" i="2"/>
  <c r="F430" i="2"/>
  <c r="E430" i="2"/>
  <c r="D430" i="2"/>
  <c r="C430" i="2"/>
  <c r="B430" i="2"/>
  <c r="G430" i="5"/>
  <c r="K430" i="5" s="1"/>
  <c r="N430" i="5" s="1"/>
  <c r="E430" i="5"/>
  <c r="C430" i="5"/>
  <c r="B430" i="5"/>
  <c r="N430" i="10"/>
  <c r="M430" i="10"/>
  <c r="H430" i="10"/>
  <c r="G430" i="10"/>
  <c r="C430" i="10"/>
  <c r="B430" i="10"/>
  <c r="H430" i="6"/>
  <c r="I430" i="6" s="1"/>
  <c r="J430" i="6" s="1"/>
  <c r="F430" i="6"/>
  <c r="E430" i="6"/>
  <c r="D430" i="6"/>
  <c r="C430" i="6"/>
  <c r="B430" i="6"/>
  <c r="A430" i="6"/>
  <c r="M430" i="1"/>
  <c r="G430" i="1"/>
  <c r="F430" i="1"/>
  <c r="D430" i="5" s="1"/>
  <c r="E430" i="1"/>
  <c r="D430" i="10" s="1"/>
  <c r="A430" i="1"/>
  <c r="F429" i="2"/>
  <c r="H429" i="2" s="1"/>
  <c r="J429" i="2" s="1"/>
  <c r="E429" i="2"/>
  <c r="C429" i="2"/>
  <c r="B429" i="2"/>
  <c r="G429" i="5"/>
  <c r="C429" i="5"/>
  <c r="B429" i="5"/>
  <c r="N429" i="10"/>
  <c r="Z429" i="10" s="1"/>
  <c r="M429" i="10"/>
  <c r="H429" i="10"/>
  <c r="R429" i="10" s="1"/>
  <c r="AC429" i="10" s="1"/>
  <c r="G429" i="10"/>
  <c r="J429" i="10" s="1"/>
  <c r="C429" i="10"/>
  <c r="B429" i="10"/>
  <c r="H429" i="6"/>
  <c r="I429" i="6" s="1"/>
  <c r="J429" i="6" s="1"/>
  <c r="F429" i="6"/>
  <c r="E429" i="6"/>
  <c r="D429" i="6"/>
  <c r="C429" i="6"/>
  <c r="B429" i="6"/>
  <c r="A429" i="6"/>
  <c r="O429" i="1"/>
  <c r="M429" i="1"/>
  <c r="G429" i="1"/>
  <c r="E429" i="5" s="1"/>
  <c r="F429" i="1"/>
  <c r="E429" i="1"/>
  <c r="D429" i="10" s="1"/>
  <c r="A429" i="1"/>
  <c r="A429" i="2" s="1"/>
  <c r="F428" i="2"/>
  <c r="E428" i="2"/>
  <c r="C428" i="2"/>
  <c r="B428" i="2"/>
  <c r="G428" i="5"/>
  <c r="C428" i="5"/>
  <c r="B428" i="5"/>
  <c r="N428" i="10"/>
  <c r="Z428" i="10" s="1"/>
  <c r="M428" i="10"/>
  <c r="H428" i="10"/>
  <c r="R428" i="10" s="1"/>
  <c r="AC428" i="10" s="1"/>
  <c r="G428" i="10"/>
  <c r="J428" i="10" s="1"/>
  <c r="C428" i="10"/>
  <c r="B428" i="10"/>
  <c r="H428" i="6"/>
  <c r="I428" i="6" s="1"/>
  <c r="J428" i="6" s="1"/>
  <c r="F428" i="6"/>
  <c r="E428" i="6"/>
  <c r="D428" i="6"/>
  <c r="C428" i="6"/>
  <c r="B428" i="6"/>
  <c r="A428" i="6"/>
  <c r="O428" i="1"/>
  <c r="M428" i="1"/>
  <c r="G428" i="1"/>
  <c r="E428" i="5" s="1"/>
  <c r="F428" i="1"/>
  <c r="D428" i="5" s="1"/>
  <c r="E428" i="1"/>
  <c r="D428" i="10" s="1"/>
  <c r="A428" i="1"/>
  <c r="A428" i="2" s="1"/>
  <c r="F427" i="2"/>
  <c r="E427" i="2"/>
  <c r="C427" i="2"/>
  <c r="B427" i="2"/>
  <c r="G427" i="5"/>
  <c r="K427" i="5" s="1"/>
  <c r="N427" i="5" s="1"/>
  <c r="E427" i="5"/>
  <c r="C427" i="5"/>
  <c r="B427" i="5"/>
  <c r="N427" i="10"/>
  <c r="M427" i="10"/>
  <c r="H427" i="10"/>
  <c r="R427" i="10" s="1"/>
  <c r="AC427" i="10" s="1"/>
  <c r="G427" i="10"/>
  <c r="C427" i="10"/>
  <c r="B427" i="10"/>
  <c r="H427" i="6"/>
  <c r="I427" i="6" s="1"/>
  <c r="J427" i="6" s="1"/>
  <c r="F427" i="6"/>
  <c r="E427" i="6"/>
  <c r="D427" i="6"/>
  <c r="C427" i="6"/>
  <c r="B427" i="6"/>
  <c r="A427" i="6"/>
  <c r="O427" i="1"/>
  <c r="M427" i="1"/>
  <c r="G427" i="1"/>
  <c r="F427" i="1"/>
  <c r="D427" i="5" s="1"/>
  <c r="E427" i="1"/>
  <c r="D427" i="10" s="1"/>
  <c r="A427" i="1"/>
  <c r="A427" i="5" s="1"/>
  <c r="F426" i="2"/>
  <c r="E426" i="2"/>
  <c r="C426" i="2"/>
  <c r="B426" i="2"/>
  <c r="G426" i="5"/>
  <c r="C426" i="5"/>
  <c r="B426" i="5"/>
  <c r="N426" i="10"/>
  <c r="Z426" i="10" s="1"/>
  <c r="M426" i="10"/>
  <c r="H426" i="10"/>
  <c r="R426" i="10" s="1"/>
  <c r="AC426" i="10" s="1"/>
  <c r="G426" i="10"/>
  <c r="J426" i="10" s="1"/>
  <c r="C426" i="10"/>
  <c r="B426" i="10"/>
  <c r="H426" i="6"/>
  <c r="I426" i="6" s="1"/>
  <c r="J426" i="6" s="1"/>
  <c r="F426" i="6"/>
  <c r="E426" i="6"/>
  <c r="D426" i="6"/>
  <c r="C426" i="6"/>
  <c r="B426" i="6"/>
  <c r="A426" i="6"/>
  <c r="O426" i="1"/>
  <c r="M426" i="1"/>
  <c r="G426" i="1"/>
  <c r="E426" i="5" s="1"/>
  <c r="F426" i="1"/>
  <c r="D426" i="5" s="1"/>
  <c r="E426" i="1"/>
  <c r="D426" i="10" s="1"/>
  <c r="A426" i="1"/>
  <c r="A426" i="2" s="1"/>
  <c r="F425" i="2"/>
  <c r="H425" i="2" s="1"/>
  <c r="J425" i="2" s="1"/>
  <c r="E425" i="2"/>
  <c r="C425" i="2"/>
  <c r="B425" i="2"/>
  <c r="G425" i="5"/>
  <c r="K425" i="5" s="1"/>
  <c r="N425" i="5" s="1"/>
  <c r="E425" i="5"/>
  <c r="D425" i="5"/>
  <c r="I425" i="5" s="1"/>
  <c r="C425" i="5"/>
  <c r="B425" i="5"/>
  <c r="N425" i="10"/>
  <c r="Z425" i="10" s="1"/>
  <c r="M425" i="10"/>
  <c r="H425" i="10"/>
  <c r="R425" i="10" s="1"/>
  <c r="AC425" i="10" s="1"/>
  <c r="G425" i="10"/>
  <c r="J425" i="10" s="1"/>
  <c r="C425" i="10"/>
  <c r="B425" i="10"/>
  <c r="H425" i="6"/>
  <c r="I425" i="6" s="1"/>
  <c r="J425" i="6" s="1"/>
  <c r="F425" i="6"/>
  <c r="E425" i="6"/>
  <c r="D425" i="6"/>
  <c r="C425" i="6"/>
  <c r="B425" i="6"/>
  <c r="A425" i="6"/>
  <c r="P425" i="1"/>
  <c r="O425" i="1"/>
  <c r="M425" i="1"/>
  <c r="G425" i="1"/>
  <c r="F425" i="1"/>
  <c r="E425" i="1"/>
  <c r="D425" i="10" s="1"/>
  <c r="A425" i="1"/>
  <c r="F424" i="2"/>
  <c r="H424" i="2" s="1"/>
  <c r="J424" i="2" s="1"/>
  <c r="E424" i="2"/>
  <c r="C424" i="2"/>
  <c r="B424" i="2"/>
  <c r="G424" i="5"/>
  <c r="K424" i="5" s="1"/>
  <c r="N424" i="5" s="1"/>
  <c r="E424" i="5"/>
  <c r="C424" i="5"/>
  <c r="B424" i="5"/>
  <c r="N424" i="10"/>
  <c r="Z424" i="10" s="1"/>
  <c r="M424" i="10"/>
  <c r="H424" i="10"/>
  <c r="R424" i="10" s="1"/>
  <c r="AC424" i="10" s="1"/>
  <c r="G424" i="10"/>
  <c r="J424" i="10" s="1"/>
  <c r="C424" i="10"/>
  <c r="B424" i="10"/>
  <c r="H424" i="6"/>
  <c r="I424" i="6" s="1"/>
  <c r="J424" i="6" s="1"/>
  <c r="F424" i="6"/>
  <c r="E424" i="6"/>
  <c r="D424" i="6"/>
  <c r="C424" i="6"/>
  <c r="B424" i="6"/>
  <c r="A424" i="6"/>
  <c r="O424" i="1"/>
  <c r="M424" i="1"/>
  <c r="G424" i="1"/>
  <c r="F424" i="1"/>
  <c r="E424" i="1"/>
  <c r="D424" i="10" s="1"/>
  <c r="A424" i="1"/>
  <c r="A424" i="10" s="1"/>
  <c r="F423" i="2"/>
  <c r="E423" i="2"/>
  <c r="C423" i="2"/>
  <c r="B423" i="2"/>
  <c r="G423" i="5"/>
  <c r="K423" i="5" s="1"/>
  <c r="N423" i="5" s="1"/>
  <c r="E423" i="5"/>
  <c r="C423" i="5"/>
  <c r="B423" i="5"/>
  <c r="N423" i="10"/>
  <c r="Z423" i="10" s="1"/>
  <c r="M423" i="10"/>
  <c r="H423" i="10"/>
  <c r="R423" i="10" s="1"/>
  <c r="AC423" i="10" s="1"/>
  <c r="G423" i="10"/>
  <c r="J423" i="10" s="1"/>
  <c r="C423" i="10"/>
  <c r="B423" i="10"/>
  <c r="H423" i="6"/>
  <c r="I423" i="6" s="1"/>
  <c r="J423" i="6" s="1"/>
  <c r="F423" i="6"/>
  <c r="E423" i="6"/>
  <c r="D423" i="6"/>
  <c r="C423" i="6"/>
  <c r="B423" i="6"/>
  <c r="A423" i="6"/>
  <c r="O423" i="1"/>
  <c r="M423" i="1"/>
  <c r="G423" i="1"/>
  <c r="F423" i="1"/>
  <c r="E423" i="1"/>
  <c r="D423" i="10" s="1"/>
  <c r="A423" i="1"/>
  <c r="A423" i="2" s="1"/>
  <c r="G422" i="2"/>
  <c r="F422" i="2"/>
  <c r="E422" i="2"/>
  <c r="D422" i="2"/>
  <c r="C422" i="2"/>
  <c r="B422" i="2"/>
  <c r="G422" i="5"/>
  <c r="C422" i="5"/>
  <c r="B422" i="5"/>
  <c r="N422" i="10"/>
  <c r="Z422" i="10" s="1"/>
  <c r="M422" i="10"/>
  <c r="H422" i="10"/>
  <c r="R422" i="10" s="1"/>
  <c r="AC422" i="10" s="1"/>
  <c r="G422" i="10"/>
  <c r="C422" i="10"/>
  <c r="B422" i="10"/>
  <c r="H422" i="6"/>
  <c r="I422" i="6" s="1"/>
  <c r="J422" i="6" s="1"/>
  <c r="F422" i="6"/>
  <c r="E422" i="6"/>
  <c r="D422" i="6"/>
  <c r="C422" i="6"/>
  <c r="B422" i="6"/>
  <c r="A422" i="6"/>
  <c r="O422" i="1"/>
  <c r="M422" i="1"/>
  <c r="G422" i="1"/>
  <c r="E422" i="5" s="1"/>
  <c r="F422" i="1"/>
  <c r="D422" i="5" s="1"/>
  <c r="E422" i="1"/>
  <c r="D422" i="10" s="1"/>
  <c r="A422" i="1"/>
  <c r="A422" i="2" s="1"/>
  <c r="F421" i="2"/>
  <c r="H421" i="2" s="1"/>
  <c r="J421" i="2" s="1"/>
  <c r="E421" i="2"/>
  <c r="C421" i="2"/>
  <c r="B421" i="2"/>
  <c r="G421" i="5"/>
  <c r="C421" i="5"/>
  <c r="B421" i="5"/>
  <c r="N421" i="10"/>
  <c r="Z421" i="10" s="1"/>
  <c r="M421" i="10"/>
  <c r="H421" i="10"/>
  <c r="R421" i="10" s="1"/>
  <c r="AC421" i="10" s="1"/>
  <c r="G421" i="10"/>
  <c r="J421" i="10" s="1"/>
  <c r="C421" i="10"/>
  <c r="B421" i="10"/>
  <c r="H421" i="6"/>
  <c r="I421" i="6" s="1"/>
  <c r="J421" i="6" s="1"/>
  <c r="F421" i="6"/>
  <c r="E421" i="6"/>
  <c r="D421" i="6"/>
  <c r="C421" i="6"/>
  <c r="B421" i="6"/>
  <c r="A421" i="6"/>
  <c r="O421" i="1"/>
  <c r="M421" i="1"/>
  <c r="G421" i="1"/>
  <c r="E421" i="5" s="1"/>
  <c r="F421" i="1"/>
  <c r="D421" i="5" s="1"/>
  <c r="E421" i="1"/>
  <c r="D421" i="10" s="1"/>
  <c r="A421" i="1"/>
  <c r="A421" i="2" s="1"/>
  <c r="F420" i="2"/>
  <c r="H420" i="2" s="1"/>
  <c r="J420" i="2" s="1"/>
  <c r="E420" i="2"/>
  <c r="C420" i="2"/>
  <c r="B420" i="2"/>
  <c r="G420" i="5"/>
  <c r="C420" i="5"/>
  <c r="B420" i="5"/>
  <c r="N420" i="10"/>
  <c r="Z420" i="10" s="1"/>
  <c r="M420" i="10"/>
  <c r="H420" i="10"/>
  <c r="G420" i="10"/>
  <c r="J420" i="10" s="1"/>
  <c r="C420" i="10"/>
  <c r="B420" i="10"/>
  <c r="H420" i="6"/>
  <c r="I420" i="6" s="1"/>
  <c r="J420" i="6" s="1"/>
  <c r="F420" i="6"/>
  <c r="E420" i="6"/>
  <c r="D420" i="6"/>
  <c r="C420" i="6"/>
  <c r="B420" i="6"/>
  <c r="A420" i="6"/>
  <c r="M420" i="1"/>
  <c r="G420" i="1"/>
  <c r="E420" i="5" s="1"/>
  <c r="F420" i="1"/>
  <c r="D420" i="5" s="1"/>
  <c r="E420" i="1"/>
  <c r="D420" i="10" s="1"/>
  <c r="A420" i="1"/>
  <c r="A420" i="2" s="1"/>
  <c r="F419" i="2"/>
  <c r="H419" i="2" s="1"/>
  <c r="J419" i="2" s="1"/>
  <c r="E419" i="2"/>
  <c r="C419" i="2"/>
  <c r="B419" i="2"/>
  <c r="G419" i="5"/>
  <c r="K419" i="5" s="1"/>
  <c r="N419" i="5" s="1"/>
  <c r="E419" i="5"/>
  <c r="C419" i="5"/>
  <c r="B419" i="5"/>
  <c r="N419" i="10"/>
  <c r="Z419" i="10" s="1"/>
  <c r="M419" i="10"/>
  <c r="H419" i="10"/>
  <c r="R419" i="10" s="1"/>
  <c r="AC419" i="10" s="1"/>
  <c r="G419" i="10"/>
  <c r="J419" i="10" s="1"/>
  <c r="C419" i="10"/>
  <c r="B419" i="10"/>
  <c r="H419" i="6"/>
  <c r="I419" i="6" s="1"/>
  <c r="J419" i="6" s="1"/>
  <c r="F419" i="6"/>
  <c r="E419" i="6"/>
  <c r="D419" i="6"/>
  <c r="C419" i="6"/>
  <c r="B419" i="6"/>
  <c r="A419" i="6"/>
  <c r="O419" i="1"/>
  <c r="M419" i="1"/>
  <c r="G419" i="1"/>
  <c r="F419" i="1"/>
  <c r="E419" i="1"/>
  <c r="D419" i="10" s="1"/>
  <c r="A419" i="1"/>
  <c r="A419" i="10" s="1"/>
  <c r="F418" i="2"/>
  <c r="E418" i="2"/>
  <c r="C418" i="2"/>
  <c r="B418" i="2"/>
  <c r="G418" i="5"/>
  <c r="C418" i="5"/>
  <c r="B418" i="5"/>
  <c r="N418" i="10"/>
  <c r="Z418" i="10" s="1"/>
  <c r="M418" i="10"/>
  <c r="H418" i="10"/>
  <c r="R418" i="10" s="1"/>
  <c r="AB418" i="10" s="1"/>
  <c r="G418" i="10"/>
  <c r="J418" i="10" s="1"/>
  <c r="C418" i="10"/>
  <c r="B418" i="10"/>
  <c r="H418" i="6"/>
  <c r="I418" i="6" s="1"/>
  <c r="J418" i="6" s="1"/>
  <c r="F418" i="6"/>
  <c r="E418" i="6"/>
  <c r="D418" i="6"/>
  <c r="C418" i="6"/>
  <c r="B418" i="6"/>
  <c r="A418" i="6"/>
  <c r="O418" i="1"/>
  <c r="M418" i="1"/>
  <c r="G418" i="1"/>
  <c r="E418" i="5" s="1"/>
  <c r="F418" i="1"/>
  <c r="D418" i="5" s="1"/>
  <c r="E418" i="1"/>
  <c r="D418" i="10" s="1"/>
  <c r="A418" i="1"/>
  <c r="A418" i="2" s="1"/>
  <c r="F417" i="2"/>
  <c r="H417" i="2" s="1"/>
  <c r="J417" i="2" s="1"/>
  <c r="E417" i="2"/>
  <c r="C417" i="2"/>
  <c r="B417" i="2"/>
  <c r="G417" i="5"/>
  <c r="K417" i="5" s="1"/>
  <c r="N417" i="5" s="1"/>
  <c r="E417" i="5"/>
  <c r="C417" i="5"/>
  <c r="B417" i="5"/>
  <c r="N417" i="10"/>
  <c r="Z417" i="10" s="1"/>
  <c r="M417" i="10"/>
  <c r="H417" i="10"/>
  <c r="G417" i="10"/>
  <c r="J417" i="10" s="1"/>
  <c r="C417" i="10"/>
  <c r="B417" i="10"/>
  <c r="H417" i="6"/>
  <c r="I417" i="6" s="1"/>
  <c r="J417" i="6" s="1"/>
  <c r="F417" i="6"/>
  <c r="E417" i="6"/>
  <c r="D417" i="6"/>
  <c r="C417" i="6"/>
  <c r="B417" i="6"/>
  <c r="A417" i="6"/>
  <c r="M417" i="1"/>
  <c r="G417" i="1"/>
  <c r="F417" i="1"/>
  <c r="E417" i="1"/>
  <c r="D417" i="10" s="1"/>
  <c r="A417" i="1"/>
  <c r="A417" i="10" s="1"/>
  <c r="F416" i="2"/>
  <c r="H416" i="2" s="1"/>
  <c r="J416" i="2" s="1"/>
  <c r="E416" i="2"/>
  <c r="C416" i="2"/>
  <c r="B416" i="2"/>
  <c r="G416" i="5"/>
  <c r="C416" i="5"/>
  <c r="B416" i="5"/>
  <c r="N416" i="10"/>
  <c r="Z416" i="10" s="1"/>
  <c r="M416" i="10"/>
  <c r="H416" i="10"/>
  <c r="G416" i="10"/>
  <c r="C416" i="10"/>
  <c r="B416" i="10"/>
  <c r="H416" i="6"/>
  <c r="I416" i="6" s="1"/>
  <c r="J416" i="6" s="1"/>
  <c r="F416" i="6"/>
  <c r="E416" i="6"/>
  <c r="D416" i="6"/>
  <c r="C416" i="6"/>
  <c r="B416" i="6"/>
  <c r="A416" i="6"/>
  <c r="M416" i="1"/>
  <c r="G416" i="1"/>
  <c r="E416" i="5" s="1"/>
  <c r="F416" i="1"/>
  <c r="D416" i="5" s="1"/>
  <c r="E416" i="1"/>
  <c r="D416" i="10" s="1"/>
  <c r="A416" i="1"/>
  <c r="A416" i="2" s="1"/>
  <c r="F415" i="2"/>
  <c r="H415" i="2" s="1"/>
  <c r="J415" i="2" s="1"/>
  <c r="E415" i="2"/>
  <c r="C415" i="2"/>
  <c r="B415" i="2"/>
  <c r="G415" i="5"/>
  <c r="K415" i="5" s="1"/>
  <c r="N415" i="5" s="1"/>
  <c r="E415" i="5"/>
  <c r="C415" i="5"/>
  <c r="B415" i="5"/>
  <c r="N415" i="10"/>
  <c r="Z415" i="10" s="1"/>
  <c r="M415" i="10"/>
  <c r="H415" i="10"/>
  <c r="R415" i="10" s="1"/>
  <c r="AB415" i="10" s="1"/>
  <c r="G415" i="10"/>
  <c r="J415" i="10" s="1"/>
  <c r="C415" i="10"/>
  <c r="B415" i="10"/>
  <c r="H415" i="6"/>
  <c r="I415" i="6" s="1"/>
  <c r="J415" i="6" s="1"/>
  <c r="F415" i="6"/>
  <c r="E415" i="6"/>
  <c r="D415" i="6"/>
  <c r="C415" i="6"/>
  <c r="B415" i="6"/>
  <c r="A415" i="6"/>
  <c r="O415" i="1"/>
  <c r="M415" i="1"/>
  <c r="G415" i="1"/>
  <c r="F415" i="1"/>
  <c r="E415" i="10" s="1"/>
  <c r="E415" i="1"/>
  <c r="D415" i="10" s="1"/>
  <c r="A415" i="1"/>
  <c r="A415" i="5" s="1"/>
  <c r="F414" i="2"/>
  <c r="E414" i="2"/>
  <c r="C414" i="2"/>
  <c r="B414" i="2"/>
  <c r="G414" i="5"/>
  <c r="C414" i="5"/>
  <c r="B414" i="5"/>
  <c r="N414" i="10"/>
  <c r="Z414" i="10" s="1"/>
  <c r="M414" i="10"/>
  <c r="H414" i="10"/>
  <c r="R414" i="10" s="1"/>
  <c r="AC414" i="10" s="1"/>
  <c r="G414" i="10"/>
  <c r="J414" i="10" s="1"/>
  <c r="C414" i="10"/>
  <c r="B414" i="10"/>
  <c r="H414" i="6"/>
  <c r="I414" i="6" s="1"/>
  <c r="J414" i="6" s="1"/>
  <c r="F414" i="6"/>
  <c r="E414" i="6"/>
  <c r="D414" i="6"/>
  <c r="C414" i="6"/>
  <c r="B414" i="6"/>
  <c r="A414" i="6"/>
  <c r="O414" i="1"/>
  <c r="M414" i="1"/>
  <c r="G414" i="1"/>
  <c r="E414" i="5" s="1"/>
  <c r="F414" i="1"/>
  <c r="E414" i="1"/>
  <c r="D414" i="10" s="1"/>
  <c r="A414" i="1"/>
  <c r="A414" i="2" s="1"/>
  <c r="F413" i="2"/>
  <c r="E413" i="2"/>
  <c r="C413" i="2"/>
  <c r="B413" i="2"/>
  <c r="G413" i="5"/>
  <c r="C413" i="5"/>
  <c r="B413" i="5"/>
  <c r="N413" i="10"/>
  <c r="Z413" i="10" s="1"/>
  <c r="M413" i="10"/>
  <c r="H413" i="10"/>
  <c r="G413" i="10"/>
  <c r="C413" i="10"/>
  <c r="B413" i="10"/>
  <c r="H413" i="6"/>
  <c r="I413" i="6" s="1"/>
  <c r="J413" i="6" s="1"/>
  <c r="F413" i="6"/>
  <c r="E413" i="6"/>
  <c r="D413" i="6"/>
  <c r="C413" i="6"/>
  <c r="B413" i="6"/>
  <c r="A413" i="6"/>
  <c r="M413" i="1"/>
  <c r="G413" i="1"/>
  <c r="E413" i="5" s="1"/>
  <c r="F413" i="1"/>
  <c r="D413" i="5" s="1"/>
  <c r="E413" i="1"/>
  <c r="D413" i="10" s="1"/>
  <c r="A413" i="1"/>
  <c r="F412" i="2"/>
  <c r="H412" i="2" s="1"/>
  <c r="J412" i="2" s="1"/>
  <c r="E412" i="2"/>
  <c r="C412" i="2"/>
  <c r="B412" i="2"/>
  <c r="G412" i="5"/>
  <c r="C412" i="5"/>
  <c r="B412" i="5"/>
  <c r="N412" i="10"/>
  <c r="Z412" i="10" s="1"/>
  <c r="M412" i="10"/>
  <c r="H412" i="10"/>
  <c r="G412" i="10"/>
  <c r="J412" i="10" s="1"/>
  <c r="C412" i="10"/>
  <c r="B412" i="10"/>
  <c r="H412" i="6"/>
  <c r="I412" i="6" s="1"/>
  <c r="J412" i="6" s="1"/>
  <c r="F412" i="6"/>
  <c r="E412" i="6"/>
  <c r="D412" i="6"/>
  <c r="C412" i="6"/>
  <c r="B412" i="6"/>
  <c r="A412" i="6"/>
  <c r="M412" i="1"/>
  <c r="G412" i="1"/>
  <c r="E412" i="5" s="1"/>
  <c r="F412" i="1"/>
  <c r="E412" i="1"/>
  <c r="D412" i="10" s="1"/>
  <c r="A412" i="1"/>
  <c r="A412" i="10" s="1"/>
  <c r="F411" i="2"/>
  <c r="E411" i="2"/>
  <c r="C411" i="2"/>
  <c r="B411" i="2"/>
  <c r="G411" i="5"/>
  <c r="C411" i="5"/>
  <c r="B411" i="5"/>
  <c r="N411" i="10"/>
  <c r="Z411" i="10" s="1"/>
  <c r="M411" i="10"/>
  <c r="H411" i="10"/>
  <c r="G411" i="10"/>
  <c r="J411" i="10" s="1"/>
  <c r="C411" i="10"/>
  <c r="B411" i="10"/>
  <c r="H411" i="6"/>
  <c r="I411" i="6" s="1"/>
  <c r="J411" i="6" s="1"/>
  <c r="F411" i="6"/>
  <c r="E411" i="6"/>
  <c r="D411" i="6"/>
  <c r="C411" i="6"/>
  <c r="B411" i="6"/>
  <c r="A411" i="6"/>
  <c r="M411" i="1"/>
  <c r="G411" i="1"/>
  <c r="E411" i="5" s="1"/>
  <c r="F411" i="1"/>
  <c r="D411" i="5" s="1"/>
  <c r="E411" i="1"/>
  <c r="D411" i="10" s="1"/>
  <c r="A411" i="1"/>
  <c r="A411" i="2" s="1"/>
  <c r="F410" i="2"/>
  <c r="H410" i="2" s="1"/>
  <c r="J410" i="2" s="1"/>
  <c r="E410" i="2"/>
  <c r="C410" i="2"/>
  <c r="B410" i="2"/>
  <c r="G410" i="5"/>
  <c r="C410" i="5"/>
  <c r="B410" i="5"/>
  <c r="N410" i="10"/>
  <c r="Z410" i="10" s="1"/>
  <c r="M410" i="10"/>
  <c r="H410" i="10"/>
  <c r="G410" i="10"/>
  <c r="J410" i="10" s="1"/>
  <c r="C410" i="10"/>
  <c r="B410" i="10"/>
  <c r="H410" i="6"/>
  <c r="I410" i="6" s="1"/>
  <c r="J410" i="6" s="1"/>
  <c r="F410" i="6"/>
  <c r="E410" i="6"/>
  <c r="D410" i="6"/>
  <c r="C410" i="6"/>
  <c r="B410" i="6"/>
  <c r="A410" i="6"/>
  <c r="M410" i="1"/>
  <c r="G410" i="1"/>
  <c r="E410" i="5" s="1"/>
  <c r="F410" i="1"/>
  <c r="D410" i="5" s="1"/>
  <c r="E410" i="1"/>
  <c r="D410" i="10" s="1"/>
  <c r="A410" i="1"/>
  <c r="F409" i="2"/>
  <c r="H409" i="2" s="1"/>
  <c r="J409" i="2" s="1"/>
  <c r="E409" i="2"/>
  <c r="C409" i="2"/>
  <c r="B409" i="2"/>
  <c r="G409" i="5"/>
  <c r="C409" i="5"/>
  <c r="B409" i="5"/>
  <c r="N409" i="10"/>
  <c r="Z409" i="10" s="1"/>
  <c r="M409" i="10"/>
  <c r="H409" i="10"/>
  <c r="R409" i="10" s="1"/>
  <c r="AC409" i="10" s="1"/>
  <c r="G409" i="10"/>
  <c r="J409" i="10" s="1"/>
  <c r="C409" i="10"/>
  <c r="B409" i="10"/>
  <c r="H409" i="6"/>
  <c r="I409" i="6" s="1"/>
  <c r="J409" i="6" s="1"/>
  <c r="F409" i="6"/>
  <c r="E409" i="6"/>
  <c r="D409" i="6"/>
  <c r="C409" i="6"/>
  <c r="B409" i="6"/>
  <c r="A409" i="6"/>
  <c r="O409" i="1"/>
  <c r="M409" i="1"/>
  <c r="G409" i="1"/>
  <c r="E409" i="5" s="1"/>
  <c r="F409" i="1"/>
  <c r="D409" i="5" s="1"/>
  <c r="I409" i="5" s="1"/>
  <c r="E409" i="1"/>
  <c r="D409" i="10" s="1"/>
  <c r="A409" i="1"/>
  <c r="A409" i="10" s="1"/>
  <c r="F408" i="2"/>
  <c r="H408" i="2" s="1"/>
  <c r="J408" i="2" s="1"/>
  <c r="E408" i="2"/>
  <c r="C408" i="2"/>
  <c r="B408" i="2"/>
  <c r="G408" i="5"/>
  <c r="K408" i="5" s="1"/>
  <c r="N408" i="5" s="1"/>
  <c r="E408" i="5"/>
  <c r="C408" i="5"/>
  <c r="B408" i="5"/>
  <c r="N408" i="10"/>
  <c r="Z408" i="10" s="1"/>
  <c r="M408" i="10"/>
  <c r="H408" i="10"/>
  <c r="R408" i="10" s="1"/>
  <c r="AC408" i="10" s="1"/>
  <c r="G408" i="10"/>
  <c r="J408" i="10" s="1"/>
  <c r="C408" i="10"/>
  <c r="B408" i="10"/>
  <c r="H408" i="6"/>
  <c r="I408" i="6" s="1"/>
  <c r="J408" i="6" s="1"/>
  <c r="F408" i="6"/>
  <c r="E408" i="6"/>
  <c r="D408" i="6"/>
  <c r="C408" i="6"/>
  <c r="B408" i="6"/>
  <c r="A408" i="6"/>
  <c r="O408" i="1"/>
  <c r="M408" i="1"/>
  <c r="G408" i="1"/>
  <c r="F408" i="1"/>
  <c r="D408" i="5" s="1"/>
  <c r="E408" i="1"/>
  <c r="D408" i="10" s="1"/>
  <c r="A408" i="1"/>
  <c r="A408" i="5" s="1"/>
  <c r="F407" i="2"/>
  <c r="H407" i="2" s="1"/>
  <c r="J407" i="2" s="1"/>
  <c r="E407" i="2"/>
  <c r="C407" i="2"/>
  <c r="B407" i="2"/>
  <c r="G407" i="5"/>
  <c r="C407" i="5"/>
  <c r="B407" i="5"/>
  <c r="N407" i="10"/>
  <c r="Z407" i="10" s="1"/>
  <c r="M407" i="10"/>
  <c r="H407" i="10"/>
  <c r="R407" i="10" s="1"/>
  <c r="AB407" i="10" s="1"/>
  <c r="G407" i="10"/>
  <c r="J407" i="10" s="1"/>
  <c r="C407" i="10"/>
  <c r="B407" i="10"/>
  <c r="H407" i="6"/>
  <c r="I407" i="6" s="1"/>
  <c r="J407" i="6" s="1"/>
  <c r="F407" i="6"/>
  <c r="E407" i="6"/>
  <c r="D407" i="6"/>
  <c r="C407" i="6"/>
  <c r="B407" i="6"/>
  <c r="A407" i="6"/>
  <c r="O407" i="1"/>
  <c r="M407" i="1"/>
  <c r="G407" i="1"/>
  <c r="E407" i="5" s="1"/>
  <c r="F407" i="1"/>
  <c r="E407" i="10" s="1"/>
  <c r="E407" i="1"/>
  <c r="D407" i="10" s="1"/>
  <c r="A407" i="1"/>
  <c r="A407" i="5" s="1"/>
  <c r="F406" i="2"/>
  <c r="E406" i="2"/>
  <c r="C406" i="2"/>
  <c r="B406" i="2"/>
  <c r="G406" i="5"/>
  <c r="K406" i="5" s="1"/>
  <c r="N406" i="5" s="1"/>
  <c r="E406" i="5"/>
  <c r="C406" i="5"/>
  <c r="B406" i="5"/>
  <c r="N406" i="10"/>
  <c r="Z406" i="10" s="1"/>
  <c r="M406" i="10"/>
  <c r="H406" i="10"/>
  <c r="R406" i="10" s="1"/>
  <c r="AB406" i="10" s="1"/>
  <c r="G406" i="10"/>
  <c r="C406" i="10"/>
  <c r="B406" i="10"/>
  <c r="H406" i="6"/>
  <c r="I406" i="6" s="1"/>
  <c r="J406" i="6" s="1"/>
  <c r="F406" i="6"/>
  <c r="E406" i="6"/>
  <c r="D406" i="6"/>
  <c r="C406" i="6"/>
  <c r="B406" i="6"/>
  <c r="A406" i="6"/>
  <c r="O406" i="1"/>
  <c r="M406" i="1"/>
  <c r="G406" i="1"/>
  <c r="F406" i="1"/>
  <c r="E406" i="1"/>
  <c r="D406" i="10" s="1"/>
  <c r="A406" i="1"/>
  <c r="A406" i="2" s="1"/>
  <c r="F405" i="2"/>
  <c r="E405" i="2"/>
  <c r="C405" i="2"/>
  <c r="B405" i="2"/>
  <c r="G405" i="5"/>
  <c r="C405" i="5"/>
  <c r="B405" i="5"/>
  <c r="N405" i="10"/>
  <c r="Z405" i="10" s="1"/>
  <c r="M405" i="10"/>
  <c r="H405" i="10"/>
  <c r="G405" i="10"/>
  <c r="J405" i="10" s="1"/>
  <c r="C405" i="10"/>
  <c r="B405" i="10"/>
  <c r="H405" i="6"/>
  <c r="I405" i="6" s="1"/>
  <c r="J405" i="6" s="1"/>
  <c r="F405" i="6"/>
  <c r="E405" i="6"/>
  <c r="D405" i="6"/>
  <c r="C405" i="6"/>
  <c r="B405" i="6"/>
  <c r="A405" i="6"/>
  <c r="M405" i="1"/>
  <c r="G405" i="1"/>
  <c r="E405" i="5" s="1"/>
  <c r="F405" i="1"/>
  <c r="D405" i="5" s="1"/>
  <c r="E405" i="1"/>
  <c r="D405" i="10" s="1"/>
  <c r="A405" i="1"/>
  <c r="F404" i="2"/>
  <c r="E404" i="2"/>
  <c r="C404" i="2"/>
  <c r="B404" i="2"/>
  <c r="G404" i="5"/>
  <c r="C404" i="5"/>
  <c r="B404" i="5"/>
  <c r="N404" i="10"/>
  <c r="Z404" i="10" s="1"/>
  <c r="M404" i="10"/>
  <c r="H404" i="10"/>
  <c r="G404" i="10"/>
  <c r="J404" i="10" s="1"/>
  <c r="C404" i="10"/>
  <c r="B404" i="10"/>
  <c r="H404" i="6"/>
  <c r="I404" i="6" s="1"/>
  <c r="J404" i="6" s="1"/>
  <c r="F404" i="6"/>
  <c r="E404" i="6"/>
  <c r="D404" i="6"/>
  <c r="C404" i="6"/>
  <c r="B404" i="6"/>
  <c r="A404" i="6"/>
  <c r="M404" i="1"/>
  <c r="G404" i="1"/>
  <c r="E404" i="5" s="1"/>
  <c r="F404" i="1"/>
  <c r="E404" i="1"/>
  <c r="D404" i="10" s="1"/>
  <c r="A404" i="1"/>
  <c r="A404" i="5" s="1"/>
  <c r="F403" i="2"/>
  <c r="H403" i="2" s="1"/>
  <c r="J403" i="2" s="1"/>
  <c r="E403" i="2"/>
  <c r="C403" i="2"/>
  <c r="B403" i="2"/>
  <c r="G403" i="5"/>
  <c r="C403" i="5"/>
  <c r="B403" i="5"/>
  <c r="N403" i="10"/>
  <c r="Z403" i="10" s="1"/>
  <c r="M403" i="10"/>
  <c r="H403" i="10"/>
  <c r="G403" i="10"/>
  <c r="C403" i="10"/>
  <c r="B403" i="10"/>
  <c r="H403" i="6"/>
  <c r="I403" i="6" s="1"/>
  <c r="J403" i="6" s="1"/>
  <c r="F403" i="6"/>
  <c r="E403" i="6"/>
  <c r="D403" i="6"/>
  <c r="C403" i="6"/>
  <c r="B403" i="6"/>
  <c r="A403" i="6"/>
  <c r="M403" i="1"/>
  <c r="G403" i="1"/>
  <c r="E403" i="5" s="1"/>
  <c r="F403" i="1"/>
  <c r="D403" i="5" s="1"/>
  <c r="E403" i="1"/>
  <c r="D403" i="10" s="1"/>
  <c r="A403" i="1"/>
  <c r="F402" i="2"/>
  <c r="H402" i="2" s="1"/>
  <c r="J402" i="2" s="1"/>
  <c r="E402" i="2"/>
  <c r="C402" i="2"/>
  <c r="B402" i="2"/>
  <c r="G402" i="5"/>
  <c r="K402" i="5" s="1"/>
  <c r="N402" i="5" s="1"/>
  <c r="E402" i="5"/>
  <c r="C402" i="5"/>
  <c r="B402" i="5"/>
  <c r="N402" i="10"/>
  <c r="Z402" i="10" s="1"/>
  <c r="M402" i="10"/>
  <c r="H402" i="10"/>
  <c r="R402" i="10" s="1"/>
  <c r="AB402" i="10" s="1"/>
  <c r="G402" i="10"/>
  <c r="C402" i="10"/>
  <c r="B402" i="10"/>
  <c r="A402" i="10"/>
  <c r="H402" i="6"/>
  <c r="I402" i="6" s="1"/>
  <c r="J402" i="6" s="1"/>
  <c r="F402" i="6"/>
  <c r="E402" i="6"/>
  <c r="D402" i="6"/>
  <c r="C402" i="6"/>
  <c r="B402" i="6"/>
  <c r="A402" i="6"/>
  <c r="O402" i="1"/>
  <c r="M402" i="1"/>
  <c r="G402" i="1"/>
  <c r="F402" i="1"/>
  <c r="D402" i="5" s="1"/>
  <c r="E402" i="1"/>
  <c r="D402" i="10" s="1"/>
  <c r="Q402" i="10" s="1"/>
  <c r="A402" i="1"/>
  <c r="A402" i="5" s="1"/>
  <c r="F401" i="2"/>
  <c r="E401" i="2"/>
  <c r="C401" i="2"/>
  <c r="B401" i="2"/>
  <c r="G401" i="5"/>
  <c r="C401" i="5"/>
  <c r="B401" i="5"/>
  <c r="N401" i="10"/>
  <c r="Z401" i="10" s="1"/>
  <c r="M401" i="10"/>
  <c r="H401" i="10"/>
  <c r="G401" i="10"/>
  <c r="J401" i="10" s="1"/>
  <c r="C401" i="10"/>
  <c r="B401" i="10"/>
  <c r="H401" i="6"/>
  <c r="I401" i="6" s="1"/>
  <c r="J401" i="6" s="1"/>
  <c r="F401" i="6"/>
  <c r="E401" i="6"/>
  <c r="D401" i="6"/>
  <c r="C401" i="6"/>
  <c r="B401" i="6"/>
  <c r="A401" i="6"/>
  <c r="M401" i="1"/>
  <c r="G401" i="1"/>
  <c r="E401" i="5" s="1"/>
  <c r="F401" i="1"/>
  <c r="E401" i="1"/>
  <c r="D401" i="10" s="1"/>
  <c r="A401" i="1"/>
  <c r="A401" i="5" s="1"/>
  <c r="F400" i="2"/>
  <c r="H400" i="2" s="1"/>
  <c r="J400" i="2" s="1"/>
  <c r="E400" i="2"/>
  <c r="C400" i="2"/>
  <c r="B400" i="2"/>
  <c r="G400" i="5"/>
  <c r="C400" i="5"/>
  <c r="B400" i="5"/>
  <c r="N400" i="10"/>
  <c r="Z400" i="10" s="1"/>
  <c r="M400" i="10"/>
  <c r="H400" i="10"/>
  <c r="R400" i="10" s="1"/>
  <c r="AB400" i="10" s="1"/>
  <c r="G400" i="10"/>
  <c r="J400" i="10" s="1"/>
  <c r="C400" i="10"/>
  <c r="B400" i="10"/>
  <c r="H400" i="6"/>
  <c r="I400" i="6" s="1"/>
  <c r="J400" i="6" s="1"/>
  <c r="F400" i="6"/>
  <c r="E400" i="6"/>
  <c r="D400" i="6"/>
  <c r="C400" i="6"/>
  <c r="B400" i="6"/>
  <c r="A400" i="6"/>
  <c r="O400" i="1"/>
  <c r="M400" i="1"/>
  <c r="G400" i="1"/>
  <c r="E400" i="5" s="1"/>
  <c r="F400" i="1"/>
  <c r="D400" i="5" s="1"/>
  <c r="E400" i="1"/>
  <c r="D400" i="10" s="1"/>
  <c r="A400" i="1"/>
  <c r="A400" i="2" s="1"/>
  <c r="F399" i="2"/>
  <c r="E399" i="2"/>
  <c r="C399" i="2"/>
  <c r="B399" i="2"/>
  <c r="G399" i="5"/>
  <c r="C399" i="5"/>
  <c r="B399" i="5"/>
  <c r="N399" i="10"/>
  <c r="Z399" i="10" s="1"/>
  <c r="M399" i="10"/>
  <c r="H399" i="10"/>
  <c r="G399" i="10"/>
  <c r="C399" i="10"/>
  <c r="B399" i="10"/>
  <c r="H399" i="6"/>
  <c r="I399" i="6" s="1"/>
  <c r="J399" i="6" s="1"/>
  <c r="F399" i="6"/>
  <c r="E399" i="6"/>
  <c r="D399" i="6"/>
  <c r="C399" i="6"/>
  <c r="B399" i="6"/>
  <c r="A399" i="6"/>
  <c r="M399" i="1"/>
  <c r="G399" i="1"/>
  <c r="E399" i="5" s="1"/>
  <c r="F399" i="1"/>
  <c r="E399" i="1"/>
  <c r="D399" i="10" s="1"/>
  <c r="A399" i="1"/>
  <c r="A399" i="10" s="1"/>
  <c r="F398" i="2"/>
  <c r="H398" i="2" s="1"/>
  <c r="J398" i="2" s="1"/>
  <c r="E398" i="2"/>
  <c r="C398" i="2"/>
  <c r="B398" i="2"/>
  <c r="G398" i="5"/>
  <c r="K398" i="5" s="1"/>
  <c r="N398" i="5" s="1"/>
  <c r="E398" i="5"/>
  <c r="C398" i="5"/>
  <c r="B398" i="5"/>
  <c r="N398" i="10"/>
  <c r="Z398" i="10" s="1"/>
  <c r="M398" i="10"/>
  <c r="H398" i="10"/>
  <c r="R398" i="10" s="1"/>
  <c r="AB398" i="10" s="1"/>
  <c r="G398" i="10"/>
  <c r="C398" i="10"/>
  <c r="B398" i="10"/>
  <c r="H398" i="6"/>
  <c r="I398" i="6" s="1"/>
  <c r="J398" i="6" s="1"/>
  <c r="F398" i="6"/>
  <c r="E398" i="6"/>
  <c r="D398" i="6"/>
  <c r="C398" i="6"/>
  <c r="B398" i="6"/>
  <c r="A398" i="6"/>
  <c r="O398" i="1"/>
  <c r="M398" i="1"/>
  <c r="G398" i="1"/>
  <c r="F398" i="1"/>
  <c r="E398" i="1"/>
  <c r="D398" i="10" s="1"/>
  <c r="A398" i="1"/>
  <c r="A398" i="2" s="1"/>
  <c r="F397" i="2"/>
  <c r="E397" i="2"/>
  <c r="C397" i="2"/>
  <c r="B397" i="2"/>
  <c r="G397" i="5"/>
  <c r="C397" i="5"/>
  <c r="B397" i="5"/>
  <c r="N397" i="10"/>
  <c r="Z397" i="10" s="1"/>
  <c r="M397" i="10"/>
  <c r="H397" i="10"/>
  <c r="G397" i="10"/>
  <c r="J397" i="10" s="1"/>
  <c r="C397" i="10"/>
  <c r="B397" i="10"/>
  <c r="H397" i="6"/>
  <c r="I397" i="6" s="1"/>
  <c r="J397" i="6" s="1"/>
  <c r="F397" i="6"/>
  <c r="E397" i="6"/>
  <c r="D397" i="6"/>
  <c r="C397" i="6"/>
  <c r="B397" i="6"/>
  <c r="A397" i="6"/>
  <c r="M397" i="1"/>
  <c r="G397" i="1"/>
  <c r="E397" i="5" s="1"/>
  <c r="F397" i="1"/>
  <c r="D397" i="5" s="1"/>
  <c r="E397" i="1"/>
  <c r="D397" i="10" s="1"/>
  <c r="A397" i="1"/>
  <c r="A397" i="2" s="1"/>
  <c r="F396" i="2"/>
  <c r="E396" i="2"/>
  <c r="C396" i="2"/>
  <c r="B396" i="2"/>
  <c r="G396" i="5"/>
  <c r="C396" i="5"/>
  <c r="B396" i="5"/>
  <c r="N396" i="10"/>
  <c r="Z396" i="10" s="1"/>
  <c r="M396" i="10"/>
  <c r="H396" i="10"/>
  <c r="R396" i="10" s="1"/>
  <c r="AB396" i="10" s="1"/>
  <c r="G396" i="10"/>
  <c r="J396" i="10" s="1"/>
  <c r="C396" i="10"/>
  <c r="B396" i="10"/>
  <c r="H396" i="6"/>
  <c r="I396" i="6" s="1"/>
  <c r="J396" i="6" s="1"/>
  <c r="F396" i="6"/>
  <c r="E396" i="6"/>
  <c r="D396" i="6"/>
  <c r="C396" i="6"/>
  <c r="B396" i="6"/>
  <c r="A396" i="6"/>
  <c r="O396" i="1"/>
  <c r="M396" i="1"/>
  <c r="G396" i="1"/>
  <c r="E396" i="5" s="1"/>
  <c r="F396" i="1"/>
  <c r="E396" i="1"/>
  <c r="D396" i="10" s="1"/>
  <c r="A396" i="1"/>
  <c r="A396" i="5" s="1"/>
  <c r="F395" i="2"/>
  <c r="H395" i="2" s="1"/>
  <c r="J395" i="2" s="1"/>
  <c r="E395" i="2"/>
  <c r="C395" i="2"/>
  <c r="B395" i="2"/>
  <c r="G395" i="5"/>
  <c r="K395" i="5" s="1"/>
  <c r="N395" i="5" s="1"/>
  <c r="E395" i="5"/>
  <c r="C395" i="5"/>
  <c r="B395" i="5"/>
  <c r="N395" i="10"/>
  <c r="Z395" i="10" s="1"/>
  <c r="M395" i="10"/>
  <c r="H395" i="10"/>
  <c r="R395" i="10" s="1"/>
  <c r="G395" i="10"/>
  <c r="J395" i="10" s="1"/>
  <c r="C395" i="10"/>
  <c r="B395" i="10"/>
  <c r="H395" i="6"/>
  <c r="I395" i="6" s="1"/>
  <c r="J395" i="6" s="1"/>
  <c r="F395" i="6"/>
  <c r="E395" i="6"/>
  <c r="D395" i="6"/>
  <c r="C395" i="6"/>
  <c r="B395" i="6"/>
  <c r="A395" i="6"/>
  <c r="O395" i="1"/>
  <c r="M395" i="1"/>
  <c r="G395" i="1"/>
  <c r="F395" i="1"/>
  <c r="E395" i="10" s="1"/>
  <c r="E395" i="1"/>
  <c r="D395" i="10" s="1"/>
  <c r="A395" i="1"/>
  <c r="A395" i="5" s="1"/>
  <c r="F394" i="2"/>
  <c r="H394" i="2" s="1"/>
  <c r="J394" i="2" s="1"/>
  <c r="E394" i="2"/>
  <c r="C394" i="2"/>
  <c r="B394" i="2"/>
  <c r="G394" i="5"/>
  <c r="K394" i="5" s="1"/>
  <c r="N394" i="5" s="1"/>
  <c r="E394" i="5"/>
  <c r="C394" i="5"/>
  <c r="B394" i="5"/>
  <c r="N394" i="10"/>
  <c r="Z394" i="10" s="1"/>
  <c r="M394" i="10"/>
  <c r="H394" i="10"/>
  <c r="G394" i="10"/>
  <c r="C394" i="10"/>
  <c r="B394" i="10"/>
  <c r="H394" i="6"/>
  <c r="I394" i="6" s="1"/>
  <c r="J394" i="6" s="1"/>
  <c r="F394" i="6"/>
  <c r="E394" i="6"/>
  <c r="D394" i="6"/>
  <c r="C394" i="6"/>
  <c r="B394" i="6"/>
  <c r="A394" i="6"/>
  <c r="M394" i="1"/>
  <c r="G394" i="1"/>
  <c r="F394" i="1"/>
  <c r="D394" i="5" s="1"/>
  <c r="E394" i="1"/>
  <c r="D394" i="10" s="1"/>
  <c r="A394" i="1"/>
  <c r="A394" i="2" s="1"/>
  <c r="F393" i="2"/>
  <c r="E393" i="2"/>
  <c r="C393" i="2"/>
  <c r="B393" i="2"/>
  <c r="G393" i="5"/>
  <c r="K393" i="5" s="1"/>
  <c r="N393" i="5" s="1"/>
  <c r="E393" i="5"/>
  <c r="C393" i="5"/>
  <c r="B393" i="5"/>
  <c r="N393" i="10"/>
  <c r="Z393" i="10" s="1"/>
  <c r="M393" i="10"/>
  <c r="H393" i="10"/>
  <c r="R393" i="10" s="1"/>
  <c r="AC393" i="10" s="1"/>
  <c r="G393" i="10"/>
  <c r="J393" i="10" s="1"/>
  <c r="C393" i="10"/>
  <c r="B393" i="10"/>
  <c r="H393" i="6"/>
  <c r="I393" i="6" s="1"/>
  <c r="J393" i="6" s="1"/>
  <c r="F393" i="6"/>
  <c r="E393" i="6"/>
  <c r="D393" i="6"/>
  <c r="C393" i="6"/>
  <c r="B393" i="6"/>
  <c r="A393" i="6"/>
  <c r="O393" i="1"/>
  <c r="M393" i="1"/>
  <c r="G393" i="1"/>
  <c r="F393" i="1"/>
  <c r="D393" i="5" s="1"/>
  <c r="E393" i="1"/>
  <c r="D393" i="10" s="1"/>
  <c r="A393" i="1"/>
  <c r="A393" i="5" s="1"/>
  <c r="F392" i="2"/>
  <c r="E392" i="2"/>
  <c r="C392" i="2"/>
  <c r="B392" i="2"/>
  <c r="G392" i="5"/>
  <c r="C392" i="5"/>
  <c r="B392" i="5"/>
  <c r="N392" i="10"/>
  <c r="Z392" i="10" s="1"/>
  <c r="M392" i="10"/>
  <c r="H392" i="10"/>
  <c r="R392" i="10" s="1"/>
  <c r="AC392" i="10" s="1"/>
  <c r="G392" i="10"/>
  <c r="J392" i="10" s="1"/>
  <c r="C392" i="10"/>
  <c r="B392" i="10"/>
  <c r="H392" i="6"/>
  <c r="I392" i="6" s="1"/>
  <c r="J392" i="6" s="1"/>
  <c r="F392" i="6"/>
  <c r="E392" i="6"/>
  <c r="D392" i="6"/>
  <c r="C392" i="6"/>
  <c r="B392" i="6"/>
  <c r="A392" i="6"/>
  <c r="O392" i="1"/>
  <c r="M392" i="1"/>
  <c r="G392" i="1"/>
  <c r="E392" i="5" s="1"/>
  <c r="F392" i="1"/>
  <c r="D392" i="5" s="1"/>
  <c r="E392" i="1"/>
  <c r="D392" i="10" s="1"/>
  <c r="A392" i="1"/>
  <c r="A392" i="10" s="1"/>
  <c r="F391" i="2"/>
  <c r="H391" i="2" s="1"/>
  <c r="J391" i="2" s="1"/>
  <c r="E391" i="2"/>
  <c r="C391" i="2"/>
  <c r="B391" i="2"/>
  <c r="G391" i="5"/>
  <c r="C391" i="5"/>
  <c r="B391" i="5"/>
  <c r="N391" i="10"/>
  <c r="Z391" i="10" s="1"/>
  <c r="M391" i="10"/>
  <c r="H391" i="10"/>
  <c r="R391" i="10" s="1"/>
  <c r="AB391" i="10" s="1"/>
  <c r="G391" i="10"/>
  <c r="C391" i="10"/>
  <c r="B391" i="10"/>
  <c r="H391" i="6"/>
  <c r="I391" i="6" s="1"/>
  <c r="J391" i="6" s="1"/>
  <c r="F391" i="6"/>
  <c r="E391" i="6"/>
  <c r="D391" i="6"/>
  <c r="C391" i="6"/>
  <c r="B391" i="6"/>
  <c r="A391" i="6"/>
  <c r="O391" i="1"/>
  <c r="M391" i="1"/>
  <c r="G391" i="1"/>
  <c r="E391" i="5" s="1"/>
  <c r="F391" i="1"/>
  <c r="D391" i="5" s="1"/>
  <c r="E391" i="1"/>
  <c r="D391" i="10" s="1"/>
  <c r="A391" i="1"/>
  <c r="A391" i="2" s="1"/>
  <c r="F390" i="2"/>
  <c r="H390" i="2" s="1"/>
  <c r="J390" i="2" s="1"/>
  <c r="E390" i="2"/>
  <c r="C390" i="2"/>
  <c r="B390" i="2"/>
  <c r="G390" i="5"/>
  <c r="K390" i="5" s="1"/>
  <c r="N390" i="5" s="1"/>
  <c r="E390" i="5"/>
  <c r="C390" i="5"/>
  <c r="B390" i="5"/>
  <c r="N390" i="10"/>
  <c r="Z390" i="10" s="1"/>
  <c r="M390" i="10"/>
  <c r="H390" i="10"/>
  <c r="G390" i="10"/>
  <c r="J390" i="10" s="1"/>
  <c r="C390" i="10"/>
  <c r="B390" i="10"/>
  <c r="H390" i="6"/>
  <c r="I390" i="6" s="1"/>
  <c r="J390" i="6" s="1"/>
  <c r="F390" i="6"/>
  <c r="E390" i="6"/>
  <c r="D390" i="6"/>
  <c r="C390" i="6"/>
  <c r="B390" i="6"/>
  <c r="A390" i="6"/>
  <c r="M390" i="1"/>
  <c r="G390" i="1"/>
  <c r="F390" i="1"/>
  <c r="D390" i="5" s="1"/>
  <c r="E390" i="1"/>
  <c r="D390" i="10" s="1"/>
  <c r="A390" i="1"/>
  <c r="F389" i="2"/>
  <c r="H389" i="2" s="1"/>
  <c r="J389" i="2" s="1"/>
  <c r="E389" i="2"/>
  <c r="C389" i="2"/>
  <c r="B389" i="2"/>
  <c r="G389" i="5"/>
  <c r="K389" i="5" s="1"/>
  <c r="N389" i="5" s="1"/>
  <c r="E389" i="5"/>
  <c r="C389" i="5"/>
  <c r="B389" i="5"/>
  <c r="N389" i="10"/>
  <c r="Z389" i="10" s="1"/>
  <c r="M389" i="10"/>
  <c r="H389" i="10"/>
  <c r="R389" i="10" s="1"/>
  <c r="AB389" i="10" s="1"/>
  <c r="G389" i="10"/>
  <c r="C389" i="10"/>
  <c r="B389" i="10"/>
  <c r="H389" i="6"/>
  <c r="I389" i="6" s="1"/>
  <c r="J389" i="6" s="1"/>
  <c r="F389" i="6"/>
  <c r="E389" i="6"/>
  <c r="D389" i="6"/>
  <c r="C389" i="6"/>
  <c r="B389" i="6"/>
  <c r="A389" i="6"/>
  <c r="O389" i="1"/>
  <c r="M389" i="1"/>
  <c r="G389" i="1"/>
  <c r="F389" i="1"/>
  <c r="D389" i="5" s="1"/>
  <c r="E389" i="1"/>
  <c r="D389" i="10" s="1"/>
  <c r="A389" i="1"/>
  <c r="A389" i="10" s="1"/>
  <c r="F388" i="2"/>
  <c r="E388" i="2"/>
  <c r="C388" i="2"/>
  <c r="B388" i="2"/>
  <c r="G388" i="5"/>
  <c r="C388" i="5"/>
  <c r="B388" i="5"/>
  <c r="N388" i="10"/>
  <c r="Z388" i="10" s="1"/>
  <c r="M388" i="10"/>
  <c r="H388" i="10"/>
  <c r="R388" i="10" s="1"/>
  <c r="AB388" i="10" s="1"/>
  <c r="G388" i="10"/>
  <c r="C388" i="10"/>
  <c r="B388" i="10"/>
  <c r="H388" i="6"/>
  <c r="I388" i="6" s="1"/>
  <c r="J388" i="6" s="1"/>
  <c r="F388" i="6"/>
  <c r="E388" i="6"/>
  <c r="D388" i="6"/>
  <c r="C388" i="6"/>
  <c r="B388" i="6"/>
  <c r="A388" i="6"/>
  <c r="O388" i="1"/>
  <c r="M388" i="1"/>
  <c r="G388" i="1"/>
  <c r="E388" i="5" s="1"/>
  <c r="F388" i="1"/>
  <c r="D388" i="5" s="1"/>
  <c r="E388" i="1"/>
  <c r="D388" i="10" s="1"/>
  <c r="A388" i="1"/>
  <c r="A388" i="2" s="1"/>
  <c r="F387" i="2"/>
  <c r="E387" i="2"/>
  <c r="C387" i="2"/>
  <c r="B387" i="2"/>
  <c r="G387" i="5"/>
  <c r="K387" i="5" s="1"/>
  <c r="N387" i="5" s="1"/>
  <c r="E387" i="5"/>
  <c r="C387" i="5"/>
  <c r="B387" i="5"/>
  <c r="N387" i="10"/>
  <c r="Z387" i="10" s="1"/>
  <c r="M387" i="10"/>
  <c r="H387" i="10"/>
  <c r="R387" i="10" s="1"/>
  <c r="AB387" i="10" s="1"/>
  <c r="G387" i="10"/>
  <c r="J387" i="10" s="1"/>
  <c r="C387" i="10"/>
  <c r="B387" i="10"/>
  <c r="H387" i="6"/>
  <c r="I387" i="6" s="1"/>
  <c r="J387" i="6" s="1"/>
  <c r="F387" i="6"/>
  <c r="E387" i="6"/>
  <c r="D387" i="6"/>
  <c r="C387" i="6"/>
  <c r="B387" i="6"/>
  <c r="A387" i="6"/>
  <c r="O387" i="1"/>
  <c r="M387" i="1"/>
  <c r="G387" i="1"/>
  <c r="F387" i="1"/>
  <c r="E387" i="10" s="1"/>
  <c r="E387" i="1"/>
  <c r="D387" i="10" s="1"/>
  <c r="A387" i="1"/>
  <c r="A387" i="5" s="1"/>
  <c r="F386" i="2"/>
  <c r="H386" i="2" s="1"/>
  <c r="J386" i="2" s="1"/>
  <c r="E386" i="2"/>
  <c r="C386" i="2"/>
  <c r="B386" i="2"/>
  <c r="G386" i="5"/>
  <c r="K386" i="5" s="1"/>
  <c r="N386" i="5" s="1"/>
  <c r="E386" i="5"/>
  <c r="C386" i="5"/>
  <c r="B386" i="5"/>
  <c r="N386" i="10"/>
  <c r="Z386" i="10" s="1"/>
  <c r="M386" i="10"/>
  <c r="H386" i="10"/>
  <c r="R386" i="10" s="1"/>
  <c r="AC386" i="10" s="1"/>
  <c r="G386" i="10"/>
  <c r="J386" i="10" s="1"/>
  <c r="C386" i="10"/>
  <c r="B386" i="10"/>
  <c r="H386" i="6"/>
  <c r="I386" i="6" s="1"/>
  <c r="J386" i="6" s="1"/>
  <c r="F386" i="6"/>
  <c r="E386" i="6"/>
  <c r="D386" i="6"/>
  <c r="C386" i="6"/>
  <c r="B386" i="6"/>
  <c r="A386" i="6"/>
  <c r="O386" i="1"/>
  <c r="M386" i="1"/>
  <c r="G386" i="1"/>
  <c r="F386" i="1"/>
  <c r="D386" i="5" s="1"/>
  <c r="E386" i="1"/>
  <c r="D386" i="10" s="1"/>
  <c r="A386" i="1"/>
  <c r="F385" i="2"/>
  <c r="E385" i="2"/>
  <c r="C385" i="2"/>
  <c r="B385" i="2"/>
  <c r="G385" i="5"/>
  <c r="K385" i="5" s="1"/>
  <c r="N385" i="5" s="1"/>
  <c r="E385" i="5"/>
  <c r="C385" i="5"/>
  <c r="B385" i="5"/>
  <c r="N385" i="10"/>
  <c r="Z385" i="10" s="1"/>
  <c r="M385" i="10"/>
  <c r="H385" i="10"/>
  <c r="R385" i="10" s="1"/>
  <c r="AC385" i="10" s="1"/>
  <c r="G385" i="10"/>
  <c r="J385" i="10" s="1"/>
  <c r="C385" i="10"/>
  <c r="B385" i="10"/>
  <c r="H385" i="6"/>
  <c r="I385" i="6" s="1"/>
  <c r="J385" i="6" s="1"/>
  <c r="F385" i="6"/>
  <c r="E385" i="6"/>
  <c r="D385" i="6"/>
  <c r="C385" i="6"/>
  <c r="B385" i="6"/>
  <c r="A385" i="6"/>
  <c r="O385" i="1"/>
  <c r="M385" i="1"/>
  <c r="G385" i="1"/>
  <c r="F385" i="1"/>
  <c r="D385" i="5" s="1"/>
  <c r="E385" i="1"/>
  <c r="D385" i="10" s="1"/>
  <c r="A385" i="1"/>
  <c r="A385" i="5" s="1"/>
  <c r="F384" i="2"/>
  <c r="H384" i="2" s="1"/>
  <c r="J384" i="2" s="1"/>
  <c r="E384" i="2"/>
  <c r="C384" i="2"/>
  <c r="B384" i="2"/>
  <c r="G384" i="5"/>
  <c r="K384" i="5" s="1"/>
  <c r="N384" i="5" s="1"/>
  <c r="E384" i="5"/>
  <c r="C384" i="5"/>
  <c r="B384" i="5"/>
  <c r="N384" i="10"/>
  <c r="Z384" i="10" s="1"/>
  <c r="M384" i="10"/>
  <c r="H384" i="10"/>
  <c r="R384" i="10" s="1"/>
  <c r="AB384" i="10" s="1"/>
  <c r="G384" i="10"/>
  <c r="J384" i="10" s="1"/>
  <c r="C384" i="10"/>
  <c r="B384" i="10"/>
  <c r="H384" i="6"/>
  <c r="I384" i="6" s="1"/>
  <c r="J384" i="6" s="1"/>
  <c r="F384" i="6"/>
  <c r="E384" i="6"/>
  <c r="D384" i="6"/>
  <c r="C384" i="6"/>
  <c r="B384" i="6"/>
  <c r="A384" i="6"/>
  <c r="O384" i="1"/>
  <c r="M384" i="1"/>
  <c r="G384" i="1"/>
  <c r="F384" i="1"/>
  <c r="E384" i="1"/>
  <c r="D384" i="10" s="1"/>
  <c r="A384" i="1"/>
  <c r="A384" i="2" s="1"/>
  <c r="F383" i="2"/>
  <c r="H383" i="2" s="1"/>
  <c r="J383" i="2" s="1"/>
  <c r="E383" i="2"/>
  <c r="C383" i="2"/>
  <c r="B383" i="2"/>
  <c r="G383" i="5"/>
  <c r="C383" i="5"/>
  <c r="B383" i="5"/>
  <c r="N383" i="10"/>
  <c r="Z383" i="10" s="1"/>
  <c r="M383" i="10"/>
  <c r="H383" i="10"/>
  <c r="G383" i="10"/>
  <c r="J383" i="10" s="1"/>
  <c r="C383" i="10"/>
  <c r="B383" i="10"/>
  <c r="H383" i="6"/>
  <c r="I383" i="6" s="1"/>
  <c r="J383" i="6" s="1"/>
  <c r="F383" i="6"/>
  <c r="E383" i="6"/>
  <c r="D383" i="6"/>
  <c r="C383" i="6"/>
  <c r="B383" i="6"/>
  <c r="A383" i="6"/>
  <c r="M383" i="1"/>
  <c r="G383" i="1"/>
  <c r="E383" i="5" s="1"/>
  <c r="F383" i="1"/>
  <c r="D383" i="5" s="1"/>
  <c r="E383" i="1"/>
  <c r="D383" i="10" s="1"/>
  <c r="A383" i="1"/>
  <c r="A383" i="5" s="1"/>
  <c r="F382" i="2"/>
  <c r="H382" i="2" s="1"/>
  <c r="J382" i="2" s="1"/>
  <c r="E382" i="2"/>
  <c r="C382" i="2"/>
  <c r="B382" i="2"/>
  <c r="G382" i="5"/>
  <c r="K382" i="5" s="1"/>
  <c r="N382" i="5" s="1"/>
  <c r="E382" i="5"/>
  <c r="C382" i="5"/>
  <c r="B382" i="5"/>
  <c r="N382" i="10"/>
  <c r="Z382" i="10" s="1"/>
  <c r="M382" i="10"/>
  <c r="H382" i="10"/>
  <c r="R382" i="10" s="1"/>
  <c r="AB382" i="10" s="1"/>
  <c r="G382" i="10"/>
  <c r="C382" i="10"/>
  <c r="B382" i="10"/>
  <c r="H382" i="6"/>
  <c r="I382" i="6" s="1"/>
  <c r="J382" i="6" s="1"/>
  <c r="F382" i="6"/>
  <c r="E382" i="6"/>
  <c r="D382" i="6"/>
  <c r="C382" i="6"/>
  <c r="B382" i="6"/>
  <c r="A382" i="6"/>
  <c r="O382" i="1"/>
  <c r="M382" i="1"/>
  <c r="G382" i="1"/>
  <c r="F382" i="1"/>
  <c r="E382" i="1"/>
  <c r="D382" i="10" s="1"/>
  <c r="A382" i="1"/>
  <c r="A382" i="10" s="1"/>
  <c r="F381" i="2"/>
  <c r="E381" i="2"/>
  <c r="C381" i="2"/>
  <c r="B381" i="2"/>
  <c r="G381" i="5"/>
  <c r="C381" i="5"/>
  <c r="B381" i="5"/>
  <c r="N381" i="10"/>
  <c r="Z381" i="10" s="1"/>
  <c r="M381" i="10"/>
  <c r="H381" i="10"/>
  <c r="R381" i="10" s="1"/>
  <c r="AB381" i="10" s="1"/>
  <c r="G381" i="10"/>
  <c r="J381" i="10" s="1"/>
  <c r="C381" i="10"/>
  <c r="B381" i="10"/>
  <c r="H381" i="6"/>
  <c r="I381" i="6" s="1"/>
  <c r="J381" i="6" s="1"/>
  <c r="F381" i="6"/>
  <c r="E381" i="6"/>
  <c r="D381" i="6"/>
  <c r="C381" i="6"/>
  <c r="B381" i="6"/>
  <c r="A381" i="6"/>
  <c r="O381" i="1"/>
  <c r="M381" i="1"/>
  <c r="G381" i="1"/>
  <c r="E381" i="5" s="1"/>
  <c r="F381" i="1"/>
  <c r="D381" i="5" s="1"/>
  <c r="E381" i="1"/>
  <c r="D381" i="10" s="1"/>
  <c r="A381" i="1"/>
  <c r="A381" i="2" s="1"/>
  <c r="F380" i="2"/>
  <c r="H380" i="2" s="1"/>
  <c r="J380" i="2" s="1"/>
  <c r="E380" i="2"/>
  <c r="C380" i="2"/>
  <c r="B380" i="2"/>
  <c r="G380" i="5"/>
  <c r="C380" i="5"/>
  <c r="B380" i="5"/>
  <c r="N380" i="10"/>
  <c r="Z380" i="10" s="1"/>
  <c r="M380" i="10"/>
  <c r="H380" i="10"/>
  <c r="G380" i="10"/>
  <c r="J380" i="10" s="1"/>
  <c r="C380" i="10"/>
  <c r="B380" i="10"/>
  <c r="H380" i="6"/>
  <c r="I380" i="6" s="1"/>
  <c r="J380" i="6" s="1"/>
  <c r="F380" i="6"/>
  <c r="E380" i="6"/>
  <c r="D380" i="6"/>
  <c r="C380" i="6"/>
  <c r="B380" i="6"/>
  <c r="A380" i="6"/>
  <c r="M380" i="1"/>
  <c r="G380" i="1"/>
  <c r="E380" i="5" s="1"/>
  <c r="F380" i="1"/>
  <c r="D380" i="5" s="1"/>
  <c r="E380" i="1"/>
  <c r="D380" i="10" s="1"/>
  <c r="A380" i="1"/>
  <c r="A380" i="5" s="1"/>
  <c r="F379" i="2"/>
  <c r="H379" i="2" s="1"/>
  <c r="J379" i="2" s="1"/>
  <c r="E379" i="2"/>
  <c r="C379" i="2"/>
  <c r="B379" i="2"/>
  <c r="G379" i="5"/>
  <c r="K379" i="5" s="1"/>
  <c r="N379" i="5" s="1"/>
  <c r="E379" i="5"/>
  <c r="C379" i="5"/>
  <c r="B379" i="5"/>
  <c r="N379" i="10"/>
  <c r="Z379" i="10" s="1"/>
  <c r="M379" i="10"/>
  <c r="H379" i="10"/>
  <c r="R379" i="10" s="1"/>
  <c r="AB379" i="10" s="1"/>
  <c r="G379" i="10"/>
  <c r="C379" i="10"/>
  <c r="B379" i="10"/>
  <c r="H379" i="6"/>
  <c r="I379" i="6" s="1"/>
  <c r="J379" i="6" s="1"/>
  <c r="F379" i="6"/>
  <c r="E379" i="6"/>
  <c r="D379" i="6"/>
  <c r="C379" i="6"/>
  <c r="B379" i="6"/>
  <c r="A379" i="6"/>
  <c r="O379" i="1"/>
  <c r="M379" i="1"/>
  <c r="G379" i="1"/>
  <c r="F379" i="1"/>
  <c r="D379" i="5" s="1"/>
  <c r="E379" i="1"/>
  <c r="D379" i="10" s="1"/>
  <c r="A379" i="1"/>
  <c r="A379" i="2" s="1"/>
  <c r="F378" i="2"/>
  <c r="E378" i="2"/>
  <c r="C378" i="2"/>
  <c r="B378" i="2"/>
  <c r="G378" i="5"/>
  <c r="K378" i="5" s="1"/>
  <c r="N378" i="5" s="1"/>
  <c r="E378" i="5"/>
  <c r="C378" i="5"/>
  <c r="B378" i="5"/>
  <c r="N378" i="10"/>
  <c r="Z378" i="10" s="1"/>
  <c r="M378" i="10"/>
  <c r="H378" i="10"/>
  <c r="R378" i="10" s="1"/>
  <c r="AB378" i="10" s="1"/>
  <c r="G378" i="10"/>
  <c r="C378" i="10"/>
  <c r="B378" i="10"/>
  <c r="H378" i="6"/>
  <c r="I378" i="6" s="1"/>
  <c r="J378" i="6" s="1"/>
  <c r="F378" i="6"/>
  <c r="E378" i="6"/>
  <c r="D378" i="6"/>
  <c r="C378" i="6"/>
  <c r="B378" i="6"/>
  <c r="A378" i="6"/>
  <c r="O378" i="1"/>
  <c r="M378" i="1"/>
  <c r="G378" i="1"/>
  <c r="F378" i="1"/>
  <c r="D378" i="5" s="1"/>
  <c r="E378" i="1"/>
  <c r="D378" i="10" s="1"/>
  <c r="A378" i="1"/>
  <c r="A378" i="5" s="1"/>
  <c r="G377" i="2"/>
  <c r="F377" i="2"/>
  <c r="H377" i="2" s="1"/>
  <c r="J377" i="2" s="1"/>
  <c r="E377" i="2"/>
  <c r="D377" i="2"/>
  <c r="C377" i="2"/>
  <c r="B377" i="2"/>
  <c r="G377" i="5"/>
  <c r="C377" i="5"/>
  <c r="B377" i="5"/>
  <c r="N377" i="10"/>
  <c r="Z377" i="10" s="1"/>
  <c r="M377" i="10"/>
  <c r="H377" i="10"/>
  <c r="R377" i="10" s="1"/>
  <c r="AB377" i="10" s="1"/>
  <c r="G377" i="10"/>
  <c r="C377" i="10"/>
  <c r="B377" i="10"/>
  <c r="H377" i="6"/>
  <c r="I377" i="6" s="1"/>
  <c r="J377" i="6" s="1"/>
  <c r="F377" i="6"/>
  <c r="E377" i="6"/>
  <c r="D377" i="6"/>
  <c r="C377" i="6"/>
  <c r="B377" i="6"/>
  <c r="A377" i="6"/>
  <c r="O377" i="1"/>
  <c r="M377" i="1"/>
  <c r="G377" i="1"/>
  <c r="E377" i="5" s="1"/>
  <c r="F377" i="1"/>
  <c r="E377" i="10" s="1"/>
  <c r="E377" i="1"/>
  <c r="D377" i="10" s="1"/>
  <c r="A377" i="1"/>
  <c r="A377" i="2" s="1"/>
  <c r="F376" i="2"/>
  <c r="E376" i="2"/>
  <c r="C376" i="2"/>
  <c r="B376" i="2"/>
  <c r="G376" i="5"/>
  <c r="K376" i="5" s="1"/>
  <c r="N376" i="5" s="1"/>
  <c r="E376" i="5"/>
  <c r="C376" i="5"/>
  <c r="B376" i="5"/>
  <c r="N376" i="10"/>
  <c r="Z376" i="10" s="1"/>
  <c r="M376" i="10"/>
  <c r="H376" i="10"/>
  <c r="G376" i="10"/>
  <c r="J376" i="10" s="1"/>
  <c r="C376" i="10"/>
  <c r="B376" i="10"/>
  <c r="H376" i="6"/>
  <c r="I376" i="6" s="1"/>
  <c r="J376" i="6" s="1"/>
  <c r="F376" i="6"/>
  <c r="E376" i="6"/>
  <c r="D376" i="6"/>
  <c r="C376" i="6"/>
  <c r="B376" i="6"/>
  <c r="A376" i="6"/>
  <c r="M376" i="1"/>
  <c r="G376" i="1"/>
  <c r="F376" i="1"/>
  <c r="D376" i="5" s="1"/>
  <c r="E376" i="1"/>
  <c r="D376" i="10" s="1"/>
  <c r="A376" i="1"/>
  <c r="A376" i="5" s="1"/>
  <c r="F375" i="2"/>
  <c r="H375" i="2" s="1"/>
  <c r="J375" i="2" s="1"/>
  <c r="E375" i="2"/>
  <c r="C375" i="2"/>
  <c r="B375" i="2"/>
  <c r="G375" i="5"/>
  <c r="C375" i="5"/>
  <c r="B375" i="5"/>
  <c r="N375" i="10"/>
  <c r="Z375" i="10" s="1"/>
  <c r="M375" i="10"/>
  <c r="H375" i="10"/>
  <c r="G375" i="10"/>
  <c r="J375" i="10" s="1"/>
  <c r="C375" i="10"/>
  <c r="B375" i="10"/>
  <c r="H375" i="6"/>
  <c r="I375" i="6" s="1"/>
  <c r="J375" i="6" s="1"/>
  <c r="F375" i="6"/>
  <c r="E375" i="6"/>
  <c r="D375" i="6"/>
  <c r="C375" i="6"/>
  <c r="B375" i="6"/>
  <c r="A375" i="6"/>
  <c r="M375" i="1"/>
  <c r="G375" i="1"/>
  <c r="E375" i="5" s="1"/>
  <c r="F375" i="1"/>
  <c r="E375" i="1"/>
  <c r="D375" i="10" s="1"/>
  <c r="A375" i="1"/>
  <c r="A375" i="2" s="1"/>
  <c r="F374" i="2"/>
  <c r="E374" i="2"/>
  <c r="C374" i="2"/>
  <c r="B374" i="2"/>
  <c r="G374" i="5"/>
  <c r="C374" i="5"/>
  <c r="B374" i="5"/>
  <c r="N374" i="10"/>
  <c r="Z374" i="10" s="1"/>
  <c r="M374" i="10"/>
  <c r="H374" i="10"/>
  <c r="R374" i="10" s="1"/>
  <c r="AC374" i="10" s="1"/>
  <c r="G374" i="10"/>
  <c r="J374" i="10" s="1"/>
  <c r="C374" i="10"/>
  <c r="B374" i="10"/>
  <c r="H374" i="6"/>
  <c r="I374" i="6" s="1"/>
  <c r="J374" i="6" s="1"/>
  <c r="F374" i="6"/>
  <c r="E374" i="6"/>
  <c r="D374" i="6"/>
  <c r="C374" i="6"/>
  <c r="B374" i="6"/>
  <c r="A374" i="6"/>
  <c r="O374" i="1"/>
  <c r="M374" i="1"/>
  <c r="G374" i="1"/>
  <c r="E374" i="5" s="1"/>
  <c r="F374" i="1"/>
  <c r="D374" i="5" s="1"/>
  <c r="E374" i="1"/>
  <c r="D374" i="10" s="1"/>
  <c r="A374" i="1"/>
  <c r="A374" i="2" s="1"/>
  <c r="F373" i="2"/>
  <c r="H373" i="2" s="1"/>
  <c r="J373" i="2" s="1"/>
  <c r="E373" i="2"/>
  <c r="C373" i="2"/>
  <c r="B373" i="2"/>
  <c r="G373" i="5"/>
  <c r="C373" i="5"/>
  <c r="B373" i="5"/>
  <c r="N373" i="10"/>
  <c r="Z373" i="10" s="1"/>
  <c r="M373" i="10"/>
  <c r="H373" i="10"/>
  <c r="G373" i="10"/>
  <c r="J373" i="10" s="1"/>
  <c r="C373" i="10"/>
  <c r="B373" i="10"/>
  <c r="H373" i="6"/>
  <c r="I373" i="6" s="1"/>
  <c r="J373" i="6" s="1"/>
  <c r="F373" i="6"/>
  <c r="E373" i="6"/>
  <c r="D373" i="6"/>
  <c r="C373" i="6"/>
  <c r="B373" i="6"/>
  <c r="A373" i="6"/>
  <c r="M373" i="1"/>
  <c r="G373" i="1"/>
  <c r="E373" i="5" s="1"/>
  <c r="F373" i="1"/>
  <c r="E373" i="1"/>
  <c r="D373" i="10" s="1"/>
  <c r="A373" i="1"/>
  <c r="A373" i="5" s="1"/>
  <c r="F372" i="2"/>
  <c r="H372" i="2" s="1"/>
  <c r="J372" i="2" s="1"/>
  <c r="E372" i="2"/>
  <c r="C372" i="2"/>
  <c r="B372" i="2"/>
  <c r="G372" i="5"/>
  <c r="C372" i="5"/>
  <c r="B372" i="5"/>
  <c r="N372" i="10"/>
  <c r="Z372" i="10" s="1"/>
  <c r="M372" i="10"/>
  <c r="H372" i="10"/>
  <c r="R372" i="10" s="1"/>
  <c r="AB372" i="10" s="1"/>
  <c r="G372" i="10"/>
  <c r="C372" i="10"/>
  <c r="B372" i="10"/>
  <c r="H372" i="6"/>
  <c r="I372" i="6" s="1"/>
  <c r="J372" i="6" s="1"/>
  <c r="F372" i="6"/>
  <c r="E372" i="6"/>
  <c r="D372" i="6"/>
  <c r="C372" i="6"/>
  <c r="B372" i="6"/>
  <c r="A372" i="6"/>
  <c r="O372" i="1"/>
  <c r="M372" i="1"/>
  <c r="G372" i="1"/>
  <c r="E372" i="5" s="1"/>
  <c r="F372" i="1"/>
  <c r="D372" i="5" s="1"/>
  <c r="E372" i="1"/>
  <c r="D372" i="10" s="1"/>
  <c r="A372" i="1"/>
  <c r="A372" i="2" s="1"/>
  <c r="F371" i="2"/>
  <c r="E371" i="2"/>
  <c r="C371" i="2"/>
  <c r="B371" i="2"/>
  <c r="G371" i="5"/>
  <c r="K371" i="5" s="1"/>
  <c r="N371" i="5" s="1"/>
  <c r="E371" i="5"/>
  <c r="C371" i="5"/>
  <c r="B371" i="5"/>
  <c r="N371" i="10"/>
  <c r="Z371" i="10" s="1"/>
  <c r="M371" i="10"/>
  <c r="H371" i="10"/>
  <c r="G371" i="10"/>
  <c r="C371" i="10"/>
  <c r="B371" i="10"/>
  <c r="H371" i="6"/>
  <c r="I371" i="6" s="1"/>
  <c r="J371" i="6" s="1"/>
  <c r="F371" i="6"/>
  <c r="E371" i="6"/>
  <c r="D371" i="6"/>
  <c r="C371" i="6"/>
  <c r="B371" i="6"/>
  <c r="A371" i="6"/>
  <c r="M371" i="1"/>
  <c r="G371" i="1"/>
  <c r="F371" i="1"/>
  <c r="D371" i="5" s="1"/>
  <c r="E371" i="1"/>
  <c r="D371" i="10" s="1"/>
  <c r="A371" i="1"/>
  <c r="G370" i="2"/>
  <c r="F370" i="2"/>
  <c r="H370" i="2" s="1"/>
  <c r="J370" i="2" s="1"/>
  <c r="E370" i="2"/>
  <c r="D370" i="2"/>
  <c r="C370" i="2"/>
  <c r="B370" i="2"/>
  <c r="G370" i="5"/>
  <c r="C370" i="5"/>
  <c r="B370" i="5"/>
  <c r="N370" i="10"/>
  <c r="Z370" i="10" s="1"/>
  <c r="M370" i="10"/>
  <c r="H370" i="10"/>
  <c r="G370" i="10"/>
  <c r="I370" i="10" s="1"/>
  <c r="C370" i="10"/>
  <c r="B370" i="10"/>
  <c r="H370" i="6"/>
  <c r="I370" i="6" s="1"/>
  <c r="J370" i="6" s="1"/>
  <c r="F370" i="6"/>
  <c r="E370" i="6"/>
  <c r="D370" i="6"/>
  <c r="C370" i="6"/>
  <c r="B370" i="6"/>
  <c r="A370" i="6"/>
  <c r="M370" i="1"/>
  <c r="G370" i="1"/>
  <c r="E370" i="5" s="1"/>
  <c r="F370" i="1"/>
  <c r="E370" i="10" s="1"/>
  <c r="E370" i="1"/>
  <c r="D370" i="10" s="1"/>
  <c r="A370" i="1"/>
  <c r="A370" i="2" s="1"/>
  <c r="F369" i="2"/>
  <c r="E369" i="2"/>
  <c r="C369" i="2"/>
  <c r="B369" i="2"/>
  <c r="G369" i="5"/>
  <c r="K369" i="5" s="1"/>
  <c r="N369" i="5" s="1"/>
  <c r="E369" i="5"/>
  <c r="C369" i="5"/>
  <c r="B369" i="5"/>
  <c r="N369" i="10"/>
  <c r="Z369" i="10" s="1"/>
  <c r="M369" i="10"/>
  <c r="H369" i="10"/>
  <c r="G369" i="10"/>
  <c r="J369" i="10" s="1"/>
  <c r="C369" i="10"/>
  <c r="B369" i="10"/>
  <c r="H369" i="6"/>
  <c r="I369" i="6" s="1"/>
  <c r="J369" i="6" s="1"/>
  <c r="F369" i="6"/>
  <c r="E369" i="6"/>
  <c r="D369" i="6"/>
  <c r="C369" i="6"/>
  <c r="B369" i="6"/>
  <c r="A369" i="6"/>
  <c r="M369" i="1"/>
  <c r="G369" i="1"/>
  <c r="F369" i="1"/>
  <c r="E369" i="10" s="1"/>
  <c r="E369" i="1"/>
  <c r="D369" i="10" s="1"/>
  <c r="A369" i="1"/>
  <c r="A369" i="5" s="1"/>
  <c r="F368" i="2"/>
  <c r="E368" i="2"/>
  <c r="C368" i="2"/>
  <c r="B368" i="2"/>
  <c r="G368" i="5"/>
  <c r="C368" i="5"/>
  <c r="B368" i="5"/>
  <c r="N368" i="10"/>
  <c r="M368" i="10"/>
  <c r="H368" i="10"/>
  <c r="G368" i="10"/>
  <c r="J368" i="10" s="1"/>
  <c r="C368" i="10"/>
  <c r="B368" i="10"/>
  <c r="H368" i="6"/>
  <c r="I368" i="6" s="1"/>
  <c r="J368" i="6" s="1"/>
  <c r="F368" i="6"/>
  <c r="E368" i="6"/>
  <c r="D368" i="6"/>
  <c r="C368" i="6"/>
  <c r="B368" i="6"/>
  <c r="A368" i="6"/>
  <c r="M368" i="1"/>
  <c r="G368" i="1"/>
  <c r="E368" i="5" s="1"/>
  <c r="F368" i="1"/>
  <c r="D368" i="5" s="1"/>
  <c r="E368" i="1"/>
  <c r="D368" i="10" s="1"/>
  <c r="A368" i="1"/>
  <c r="A368" i="2" s="1"/>
  <c r="G367" i="2"/>
  <c r="F367" i="2"/>
  <c r="E367" i="2"/>
  <c r="C367" i="2"/>
  <c r="B367" i="2"/>
  <c r="G367" i="5"/>
  <c r="C367" i="5"/>
  <c r="B367" i="5"/>
  <c r="N367" i="10"/>
  <c r="Z367" i="10" s="1"/>
  <c r="M367" i="10"/>
  <c r="H367" i="10"/>
  <c r="R367" i="10" s="1"/>
  <c r="AC367" i="10" s="1"/>
  <c r="G367" i="10"/>
  <c r="J367" i="10" s="1"/>
  <c r="C367" i="10"/>
  <c r="B367" i="10"/>
  <c r="H367" i="6"/>
  <c r="I367" i="6" s="1"/>
  <c r="J367" i="6" s="1"/>
  <c r="F367" i="6"/>
  <c r="E367" i="6"/>
  <c r="D367" i="6"/>
  <c r="C367" i="6"/>
  <c r="B367" i="6"/>
  <c r="A367" i="6"/>
  <c r="O367" i="1"/>
  <c r="M367" i="1"/>
  <c r="G367" i="1"/>
  <c r="F367" i="1"/>
  <c r="E367" i="1"/>
  <c r="D367" i="10" s="1"/>
  <c r="A367" i="1"/>
  <c r="A367" i="2" s="1"/>
  <c r="G366" i="2"/>
  <c r="F366" i="2"/>
  <c r="E366" i="2"/>
  <c r="C366" i="2"/>
  <c r="B366" i="2"/>
  <c r="G366" i="5"/>
  <c r="K366" i="5" s="1"/>
  <c r="N366" i="5" s="1"/>
  <c r="E366" i="5"/>
  <c r="C366" i="5"/>
  <c r="B366" i="5"/>
  <c r="N366" i="10"/>
  <c r="Z366" i="10" s="1"/>
  <c r="M366" i="10"/>
  <c r="H366" i="10"/>
  <c r="G366" i="10"/>
  <c r="J366" i="10" s="1"/>
  <c r="C366" i="10"/>
  <c r="B366" i="10"/>
  <c r="H366" i="6"/>
  <c r="I366" i="6" s="1"/>
  <c r="J366" i="6" s="1"/>
  <c r="F366" i="6"/>
  <c r="E366" i="6"/>
  <c r="D366" i="6"/>
  <c r="C366" i="6"/>
  <c r="B366" i="6"/>
  <c r="A366" i="6"/>
  <c r="M366" i="1"/>
  <c r="G366" i="1"/>
  <c r="F366" i="1"/>
  <c r="E366" i="10" s="1"/>
  <c r="E366" i="1"/>
  <c r="D366" i="10" s="1"/>
  <c r="A366" i="1"/>
  <c r="A366" i="2" s="1"/>
  <c r="F365" i="2"/>
  <c r="E365" i="2"/>
  <c r="C365" i="2"/>
  <c r="B365" i="2"/>
  <c r="G365" i="5"/>
  <c r="K365" i="5" s="1"/>
  <c r="N365" i="5" s="1"/>
  <c r="E365" i="5"/>
  <c r="C365" i="5"/>
  <c r="B365" i="5"/>
  <c r="N365" i="10"/>
  <c r="Z365" i="10" s="1"/>
  <c r="M365" i="10"/>
  <c r="H365" i="10"/>
  <c r="R365" i="10" s="1"/>
  <c r="AC365" i="10" s="1"/>
  <c r="G365" i="10"/>
  <c r="J365" i="10" s="1"/>
  <c r="C365" i="10"/>
  <c r="B365" i="10"/>
  <c r="H365" i="6"/>
  <c r="I365" i="6" s="1"/>
  <c r="J365" i="6" s="1"/>
  <c r="F365" i="6"/>
  <c r="E365" i="6"/>
  <c r="D365" i="6"/>
  <c r="C365" i="6"/>
  <c r="B365" i="6"/>
  <c r="A365" i="6"/>
  <c r="O365" i="1"/>
  <c r="M365" i="1"/>
  <c r="G365" i="1"/>
  <c r="F365" i="1"/>
  <c r="E365" i="1"/>
  <c r="D365" i="10" s="1"/>
  <c r="A365" i="1"/>
  <c r="A365" i="2" s="1"/>
  <c r="F364" i="2"/>
  <c r="H364" i="2" s="1"/>
  <c r="J364" i="2" s="1"/>
  <c r="E364" i="2"/>
  <c r="C364" i="2"/>
  <c r="B364" i="2"/>
  <c r="G364" i="5"/>
  <c r="K364" i="5" s="1"/>
  <c r="N364" i="5" s="1"/>
  <c r="E364" i="5"/>
  <c r="C364" i="5"/>
  <c r="B364" i="5"/>
  <c r="N364" i="10"/>
  <c r="Z364" i="10" s="1"/>
  <c r="M364" i="10"/>
  <c r="H364" i="10"/>
  <c r="G364" i="10"/>
  <c r="J364" i="10" s="1"/>
  <c r="C364" i="10"/>
  <c r="B364" i="10"/>
  <c r="H364" i="6"/>
  <c r="I364" i="6" s="1"/>
  <c r="J364" i="6" s="1"/>
  <c r="F364" i="6"/>
  <c r="E364" i="6"/>
  <c r="D364" i="6"/>
  <c r="C364" i="6"/>
  <c r="B364" i="6"/>
  <c r="A364" i="6"/>
  <c r="M364" i="1"/>
  <c r="G364" i="1"/>
  <c r="F364" i="1"/>
  <c r="D364" i="5" s="1"/>
  <c r="E364" i="1"/>
  <c r="D364" i="10" s="1"/>
  <c r="A364" i="1"/>
  <c r="A364" i="10" s="1"/>
  <c r="F363" i="2"/>
  <c r="E363" i="2"/>
  <c r="C363" i="2"/>
  <c r="B363" i="2"/>
  <c r="G363" i="5"/>
  <c r="K363" i="5" s="1"/>
  <c r="N363" i="5" s="1"/>
  <c r="E363" i="5"/>
  <c r="C363" i="5"/>
  <c r="B363" i="5"/>
  <c r="N363" i="10"/>
  <c r="Z363" i="10" s="1"/>
  <c r="M363" i="10"/>
  <c r="H363" i="10"/>
  <c r="R363" i="10" s="1"/>
  <c r="AC363" i="10" s="1"/>
  <c r="G363" i="10"/>
  <c r="J363" i="10" s="1"/>
  <c r="C363" i="10"/>
  <c r="B363" i="10"/>
  <c r="H363" i="6"/>
  <c r="I363" i="6" s="1"/>
  <c r="J363" i="6" s="1"/>
  <c r="F363" i="6"/>
  <c r="E363" i="6"/>
  <c r="D363" i="6"/>
  <c r="C363" i="6"/>
  <c r="B363" i="6"/>
  <c r="A363" i="6"/>
  <c r="O363" i="1"/>
  <c r="M363" i="1"/>
  <c r="G363" i="1"/>
  <c r="F363" i="1"/>
  <c r="D363" i="5" s="1"/>
  <c r="E363" i="1"/>
  <c r="D363" i="10" s="1"/>
  <c r="A363" i="1"/>
  <c r="A363" i="2" s="1"/>
  <c r="F362" i="2"/>
  <c r="E362" i="2"/>
  <c r="C362" i="2"/>
  <c r="B362" i="2"/>
  <c r="G362" i="5"/>
  <c r="C362" i="5"/>
  <c r="B362" i="5"/>
  <c r="N362" i="10"/>
  <c r="Z362" i="10" s="1"/>
  <c r="M362" i="10"/>
  <c r="H362" i="10"/>
  <c r="R362" i="10" s="1"/>
  <c r="AC362" i="10" s="1"/>
  <c r="G362" i="10"/>
  <c r="J362" i="10" s="1"/>
  <c r="C362" i="10"/>
  <c r="B362" i="10"/>
  <c r="H362" i="6"/>
  <c r="I362" i="6" s="1"/>
  <c r="J362" i="6" s="1"/>
  <c r="F362" i="6"/>
  <c r="E362" i="6"/>
  <c r="D362" i="6"/>
  <c r="C362" i="6"/>
  <c r="B362" i="6"/>
  <c r="A362" i="6"/>
  <c r="O362" i="1"/>
  <c r="M362" i="1"/>
  <c r="G362" i="1"/>
  <c r="E362" i="5" s="1"/>
  <c r="F362" i="1"/>
  <c r="E362" i="10" s="1"/>
  <c r="E362" i="1"/>
  <c r="D362" i="10" s="1"/>
  <c r="A362" i="1"/>
  <c r="A362" i="10" s="1"/>
  <c r="F361" i="2"/>
  <c r="E361" i="2"/>
  <c r="C361" i="2"/>
  <c r="B361" i="2"/>
  <c r="G361" i="5"/>
  <c r="C361" i="5"/>
  <c r="B361" i="5"/>
  <c r="N361" i="10"/>
  <c r="Z361" i="10" s="1"/>
  <c r="M361" i="10"/>
  <c r="H361" i="10"/>
  <c r="R361" i="10" s="1"/>
  <c r="AC361" i="10" s="1"/>
  <c r="G361" i="10"/>
  <c r="J361" i="10" s="1"/>
  <c r="C361" i="10"/>
  <c r="B361" i="10"/>
  <c r="H361" i="6"/>
  <c r="I361" i="6" s="1"/>
  <c r="J361" i="6" s="1"/>
  <c r="F361" i="6"/>
  <c r="E361" i="6"/>
  <c r="D361" i="6"/>
  <c r="C361" i="6"/>
  <c r="B361" i="6"/>
  <c r="A361" i="6"/>
  <c r="O361" i="1"/>
  <c r="M361" i="1"/>
  <c r="G361" i="1"/>
  <c r="E361" i="5" s="1"/>
  <c r="F361" i="1"/>
  <c r="E361" i="1"/>
  <c r="D361" i="10" s="1"/>
  <c r="A361" i="1"/>
  <c r="A361" i="2" s="1"/>
  <c r="F360" i="2"/>
  <c r="E360" i="2"/>
  <c r="C360" i="2"/>
  <c r="B360" i="2"/>
  <c r="G360" i="5"/>
  <c r="K360" i="5" s="1"/>
  <c r="N360" i="5" s="1"/>
  <c r="E360" i="5"/>
  <c r="C360" i="5"/>
  <c r="B360" i="5"/>
  <c r="N360" i="10"/>
  <c r="Z360" i="10" s="1"/>
  <c r="M360" i="10"/>
  <c r="H360" i="10"/>
  <c r="R360" i="10" s="1"/>
  <c r="AC360" i="10" s="1"/>
  <c r="G360" i="10"/>
  <c r="J360" i="10" s="1"/>
  <c r="C360" i="10"/>
  <c r="B360" i="10"/>
  <c r="H360" i="6"/>
  <c r="I360" i="6" s="1"/>
  <c r="J360" i="6" s="1"/>
  <c r="F360" i="6"/>
  <c r="E360" i="6"/>
  <c r="D360" i="6"/>
  <c r="C360" i="6"/>
  <c r="B360" i="6"/>
  <c r="A360" i="6"/>
  <c r="O360" i="1"/>
  <c r="M360" i="1"/>
  <c r="G360" i="1"/>
  <c r="F360" i="1"/>
  <c r="E360" i="10" s="1"/>
  <c r="E360" i="1"/>
  <c r="D360" i="10" s="1"/>
  <c r="A360" i="1"/>
  <c r="A360" i="5" s="1"/>
  <c r="F359" i="2"/>
  <c r="E359" i="2"/>
  <c r="C359" i="2"/>
  <c r="B359" i="2"/>
  <c r="G359" i="5"/>
  <c r="C359" i="5"/>
  <c r="B359" i="5"/>
  <c r="N359" i="10"/>
  <c r="M359" i="10"/>
  <c r="H359" i="10"/>
  <c r="G359" i="10"/>
  <c r="J359" i="10" s="1"/>
  <c r="C359" i="10"/>
  <c r="B359" i="10"/>
  <c r="H359" i="6"/>
  <c r="I359" i="6" s="1"/>
  <c r="J359" i="6" s="1"/>
  <c r="F359" i="6"/>
  <c r="E359" i="6"/>
  <c r="D359" i="6"/>
  <c r="C359" i="6"/>
  <c r="B359" i="6"/>
  <c r="A359" i="6"/>
  <c r="M359" i="1"/>
  <c r="G359" i="1"/>
  <c r="E359" i="5" s="1"/>
  <c r="F359" i="1"/>
  <c r="D359" i="5" s="1"/>
  <c r="E359" i="1"/>
  <c r="A359" i="1"/>
  <c r="A359" i="5" s="1"/>
  <c r="F358" i="2"/>
  <c r="E358" i="2"/>
  <c r="C358" i="2"/>
  <c r="B358" i="2"/>
  <c r="G358" i="5"/>
  <c r="K358" i="5" s="1"/>
  <c r="N358" i="5" s="1"/>
  <c r="E358" i="5"/>
  <c r="C358" i="5"/>
  <c r="B358" i="5"/>
  <c r="N358" i="10"/>
  <c r="Z358" i="10" s="1"/>
  <c r="M358" i="10"/>
  <c r="H358" i="10"/>
  <c r="G358" i="10"/>
  <c r="J358" i="10" s="1"/>
  <c r="C358" i="10"/>
  <c r="B358" i="10"/>
  <c r="H358" i="6"/>
  <c r="I358" i="6" s="1"/>
  <c r="J358" i="6" s="1"/>
  <c r="F358" i="6"/>
  <c r="E358" i="6"/>
  <c r="D358" i="6"/>
  <c r="C358" i="6"/>
  <c r="B358" i="6"/>
  <c r="A358" i="6"/>
  <c r="M358" i="1"/>
  <c r="G358" i="1"/>
  <c r="F358" i="1"/>
  <c r="E358" i="1"/>
  <c r="D358" i="10" s="1"/>
  <c r="A358" i="1"/>
  <c r="F357" i="2"/>
  <c r="E357" i="2"/>
  <c r="C357" i="2"/>
  <c r="B357" i="2"/>
  <c r="G357" i="5"/>
  <c r="C357" i="5"/>
  <c r="B357" i="5"/>
  <c r="N357" i="10"/>
  <c r="Z357" i="10" s="1"/>
  <c r="M357" i="10"/>
  <c r="H357" i="10"/>
  <c r="G357" i="10"/>
  <c r="J357" i="10" s="1"/>
  <c r="C357" i="10"/>
  <c r="B357" i="10"/>
  <c r="H357" i="6"/>
  <c r="I357" i="6" s="1"/>
  <c r="J357" i="6" s="1"/>
  <c r="F357" i="6"/>
  <c r="E357" i="6"/>
  <c r="D357" i="6"/>
  <c r="C357" i="6"/>
  <c r="B357" i="6"/>
  <c r="A357" i="6"/>
  <c r="M357" i="1"/>
  <c r="G357" i="1"/>
  <c r="F357" i="1"/>
  <c r="E357" i="1"/>
  <c r="A357" i="1"/>
  <c r="A357" i="2" s="1"/>
  <c r="G356" i="2"/>
  <c r="F356" i="2"/>
  <c r="E356" i="2"/>
  <c r="C356" i="2"/>
  <c r="B356" i="2"/>
  <c r="G356" i="5"/>
  <c r="C356" i="5"/>
  <c r="B356" i="5"/>
  <c r="N356" i="10"/>
  <c r="Z356" i="10" s="1"/>
  <c r="M356" i="10"/>
  <c r="H356" i="10"/>
  <c r="G356" i="10"/>
  <c r="J356" i="10" s="1"/>
  <c r="C356" i="10"/>
  <c r="B356" i="10"/>
  <c r="H356" i="6"/>
  <c r="I356" i="6" s="1"/>
  <c r="J356" i="6" s="1"/>
  <c r="F356" i="6"/>
  <c r="E356" i="6"/>
  <c r="D356" i="6"/>
  <c r="C356" i="6"/>
  <c r="B356" i="6"/>
  <c r="A356" i="6"/>
  <c r="M356" i="1"/>
  <c r="G356" i="1"/>
  <c r="F356" i="1"/>
  <c r="E356" i="10" s="1"/>
  <c r="E356" i="1"/>
  <c r="D356" i="10" s="1"/>
  <c r="A356" i="1"/>
  <c r="A356" i="2" s="1"/>
  <c r="F355" i="2"/>
  <c r="E355" i="2"/>
  <c r="C355" i="2"/>
  <c r="B355" i="2"/>
  <c r="G355" i="5"/>
  <c r="C355" i="5"/>
  <c r="B355" i="5"/>
  <c r="N355" i="10"/>
  <c r="Z355" i="10" s="1"/>
  <c r="M355" i="10"/>
  <c r="H355" i="10"/>
  <c r="G355" i="10"/>
  <c r="J355" i="10" s="1"/>
  <c r="C355" i="10"/>
  <c r="B355" i="10"/>
  <c r="H355" i="6"/>
  <c r="I355" i="6" s="1"/>
  <c r="J355" i="6" s="1"/>
  <c r="F355" i="6"/>
  <c r="E355" i="6"/>
  <c r="D355" i="6"/>
  <c r="C355" i="6"/>
  <c r="B355" i="6"/>
  <c r="A355" i="6"/>
  <c r="M355" i="1"/>
  <c r="G355" i="1"/>
  <c r="E355" i="5" s="1"/>
  <c r="F355" i="1"/>
  <c r="E355" i="1"/>
  <c r="D355" i="10" s="1"/>
  <c r="A355" i="1"/>
  <c r="A355" i="10" s="1"/>
  <c r="F354" i="2"/>
  <c r="E354" i="2"/>
  <c r="C354" i="2"/>
  <c r="B354" i="2"/>
  <c r="G354" i="5"/>
  <c r="K354" i="5" s="1"/>
  <c r="N354" i="5" s="1"/>
  <c r="E354" i="5"/>
  <c r="C354" i="5"/>
  <c r="B354" i="5"/>
  <c r="N354" i="10"/>
  <c r="Z354" i="10" s="1"/>
  <c r="M354" i="10"/>
  <c r="H354" i="10"/>
  <c r="R354" i="10" s="1"/>
  <c r="AC354" i="10" s="1"/>
  <c r="G354" i="10"/>
  <c r="J354" i="10" s="1"/>
  <c r="C354" i="10"/>
  <c r="B354" i="10"/>
  <c r="H354" i="6"/>
  <c r="I354" i="6" s="1"/>
  <c r="J354" i="6" s="1"/>
  <c r="F354" i="6"/>
  <c r="E354" i="6"/>
  <c r="D354" i="6"/>
  <c r="C354" i="6"/>
  <c r="B354" i="6"/>
  <c r="A354" i="6"/>
  <c r="O354" i="1"/>
  <c r="M354" i="1"/>
  <c r="G354" i="1"/>
  <c r="F354" i="1"/>
  <c r="D354" i="5" s="1"/>
  <c r="E354" i="1"/>
  <c r="D354" i="10" s="1"/>
  <c r="A354" i="1"/>
  <c r="A354" i="2" s="1"/>
  <c r="F353" i="2"/>
  <c r="E353" i="2"/>
  <c r="C353" i="2"/>
  <c r="B353" i="2"/>
  <c r="G353" i="5"/>
  <c r="K353" i="5" s="1"/>
  <c r="N353" i="5" s="1"/>
  <c r="E353" i="5"/>
  <c r="C353" i="5"/>
  <c r="B353" i="5"/>
  <c r="N353" i="10"/>
  <c r="Z353" i="10" s="1"/>
  <c r="M353" i="10"/>
  <c r="H353" i="10"/>
  <c r="R353" i="10" s="1"/>
  <c r="AC353" i="10" s="1"/>
  <c r="G353" i="10"/>
  <c r="J353" i="10" s="1"/>
  <c r="C353" i="10"/>
  <c r="B353" i="10"/>
  <c r="H353" i="6"/>
  <c r="I353" i="6" s="1"/>
  <c r="J353" i="6" s="1"/>
  <c r="F353" i="6"/>
  <c r="E353" i="6"/>
  <c r="D353" i="6"/>
  <c r="C353" i="6"/>
  <c r="B353" i="6"/>
  <c r="A353" i="6"/>
  <c r="O353" i="1"/>
  <c r="M353" i="1"/>
  <c r="G353" i="1"/>
  <c r="F353" i="1"/>
  <c r="E353" i="10" s="1"/>
  <c r="E353" i="1"/>
  <c r="D353" i="10" s="1"/>
  <c r="A353" i="1"/>
  <c r="A353" i="10" s="1"/>
  <c r="F352" i="2"/>
  <c r="E352" i="2"/>
  <c r="C352" i="2"/>
  <c r="B352" i="2"/>
  <c r="G352" i="5"/>
  <c r="C352" i="5"/>
  <c r="B352" i="5"/>
  <c r="N352" i="10"/>
  <c r="Z352" i="10" s="1"/>
  <c r="M352" i="10"/>
  <c r="H352" i="10"/>
  <c r="R352" i="10" s="1"/>
  <c r="AC352" i="10" s="1"/>
  <c r="G352" i="10"/>
  <c r="J352" i="10" s="1"/>
  <c r="C352" i="10"/>
  <c r="B352" i="10"/>
  <c r="H352" i="6"/>
  <c r="I352" i="6" s="1"/>
  <c r="J352" i="6" s="1"/>
  <c r="F352" i="6"/>
  <c r="E352" i="6"/>
  <c r="D352" i="6"/>
  <c r="C352" i="6"/>
  <c r="B352" i="6"/>
  <c r="A352" i="6"/>
  <c r="O352" i="1"/>
  <c r="M352" i="1"/>
  <c r="G352" i="1"/>
  <c r="F352" i="1"/>
  <c r="D352" i="5" s="1"/>
  <c r="E352" i="1"/>
  <c r="D352" i="10" s="1"/>
  <c r="A352" i="1"/>
  <c r="A352" i="2" s="1"/>
  <c r="F351" i="2"/>
  <c r="E351" i="2"/>
  <c r="C351" i="2"/>
  <c r="B351" i="2"/>
  <c r="G351" i="5"/>
  <c r="K351" i="5" s="1"/>
  <c r="N351" i="5" s="1"/>
  <c r="E351" i="5"/>
  <c r="C351" i="5"/>
  <c r="B351" i="5"/>
  <c r="N351" i="10"/>
  <c r="Z351" i="10" s="1"/>
  <c r="M351" i="10"/>
  <c r="H351" i="10"/>
  <c r="R351" i="10" s="1"/>
  <c r="AC351" i="10" s="1"/>
  <c r="G351" i="10"/>
  <c r="J351" i="10" s="1"/>
  <c r="C351" i="10"/>
  <c r="B351" i="10"/>
  <c r="H351" i="6"/>
  <c r="I351" i="6" s="1"/>
  <c r="J351" i="6" s="1"/>
  <c r="F351" i="6"/>
  <c r="E351" i="6"/>
  <c r="D351" i="6"/>
  <c r="C351" i="6"/>
  <c r="B351" i="6"/>
  <c r="A351" i="6"/>
  <c r="O351" i="1"/>
  <c r="M351" i="1"/>
  <c r="G351" i="1"/>
  <c r="F351" i="1"/>
  <c r="E351" i="1"/>
  <c r="D351" i="10" s="1"/>
  <c r="A351" i="1"/>
  <c r="A351" i="10" s="1"/>
  <c r="F350" i="2"/>
  <c r="E350" i="2"/>
  <c r="C350" i="2"/>
  <c r="B350" i="2"/>
  <c r="G350" i="5"/>
  <c r="K350" i="5" s="1"/>
  <c r="N350" i="5" s="1"/>
  <c r="E350" i="5"/>
  <c r="D350" i="5"/>
  <c r="I350" i="5" s="1"/>
  <c r="C350" i="5"/>
  <c r="B350" i="5"/>
  <c r="N350" i="10"/>
  <c r="Z350" i="10" s="1"/>
  <c r="M350" i="10"/>
  <c r="H350" i="10"/>
  <c r="R350" i="10" s="1"/>
  <c r="AC350" i="10" s="1"/>
  <c r="G350" i="10"/>
  <c r="J350" i="10" s="1"/>
  <c r="C350" i="10"/>
  <c r="B350" i="10"/>
  <c r="H350" i="6"/>
  <c r="I350" i="6" s="1"/>
  <c r="J350" i="6" s="1"/>
  <c r="F350" i="6"/>
  <c r="E350" i="6"/>
  <c r="D350" i="6"/>
  <c r="C350" i="6"/>
  <c r="B350" i="6"/>
  <c r="A350" i="6"/>
  <c r="P350" i="1"/>
  <c r="O350" i="1"/>
  <c r="M350" i="1"/>
  <c r="G350" i="1"/>
  <c r="F350" i="1"/>
  <c r="E350" i="1"/>
  <c r="D350" i="10" s="1"/>
  <c r="A350" i="1"/>
  <c r="F349" i="2"/>
  <c r="H349" i="2" s="1"/>
  <c r="J349" i="2" s="1"/>
  <c r="E349" i="2"/>
  <c r="C349" i="2"/>
  <c r="B349" i="2"/>
  <c r="G349" i="5"/>
  <c r="C349" i="5"/>
  <c r="B349" i="5"/>
  <c r="N349" i="10"/>
  <c r="M349" i="10"/>
  <c r="H349" i="10"/>
  <c r="R349" i="10" s="1"/>
  <c r="AC349" i="10" s="1"/>
  <c r="G349" i="10"/>
  <c r="J349" i="10" s="1"/>
  <c r="C349" i="10"/>
  <c r="B349" i="10"/>
  <c r="H349" i="6"/>
  <c r="I349" i="6" s="1"/>
  <c r="J349" i="6" s="1"/>
  <c r="F349" i="6"/>
  <c r="E349" i="6"/>
  <c r="D349" i="6"/>
  <c r="C349" i="6"/>
  <c r="B349" i="6"/>
  <c r="A349" i="6"/>
  <c r="O349" i="1"/>
  <c r="M349" i="1"/>
  <c r="G349" i="1"/>
  <c r="E349" i="5" s="1"/>
  <c r="F349" i="1"/>
  <c r="E349" i="10" s="1"/>
  <c r="E349" i="1"/>
  <c r="D349" i="10" s="1"/>
  <c r="A349" i="1"/>
  <c r="A349" i="10" s="1"/>
  <c r="F348" i="2"/>
  <c r="H348" i="2" s="1"/>
  <c r="J348" i="2" s="1"/>
  <c r="E348" i="2"/>
  <c r="C348" i="2"/>
  <c r="B348" i="2"/>
  <c r="G348" i="5"/>
  <c r="K348" i="5" s="1"/>
  <c r="N348" i="5" s="1"/>
  <c r="E348" i="5"/>
  <c r="C348" i="5"/>
  <c r="B348" i="5"/>
  <c r="N348" i="10"/>
  <c r="Z348" i="10" s="1"/>
  <c r="M348" i="10"/>
  <c r="H348" i="10"/>
  <c r="R348" i="10" s="1"/>
  <c r="AC348" i="10" s="1"/>
  <c r="G348" i="10"/>
  <c r="J348" i="10" s="1"/>
  <c r="C348" i="10"/>
  <c r="B348" i="10"/>
  <c r="H348" i="6"/>
  <c r="I348" i="6" s="1"/>
  <c r="J348" i="6" s="1"/>
  <c r="F348" i="6"/>
  <c r="E348" i="6"/>
  <c r="D348" i="6"/>
  <c r="C348" i="6"/>
  <c r="B348" i="6"/>
  <c r="A348" i="6"/>
  <c r="O348" i="1"/>
  <c r="M348" i="1"/>
  <c r="G348" i="1"/>
  <c r="F348" i="1"/>
  <c r="D348" i="5" s="1"/>
  <c r="I348" i="5" s="1"/>
  <c r="E348" i="1"/>
  <c r="D348" i="10" s="1"/>
  <c r="A348" i="1"/>
  <c r="A348" i="2" s="1"/>
  <c r="F347" i="2"/>
  <c r="H347" i="2" s="1"/>
  <c r="J347" i="2" s="1"/>
  <c r="E347" i="2"/>
  <c r="C347" i="2"/>
  <c r="B347" i="2"/>
  <c r="G347" i="5"/>
  <c r="C347" i="5"/>
  <c r="B347" i="5"/>
  <c r="N347" i="10"/>
  <c r="Z347" i="10" s="1"/>
  <c r="M347" i="10"/>
  <c r="H347" i="10"/>
  <c r="R347" i="10" s="1"/>
  <c r="AC347" i="10" s="1"/>
  <c r="G347" i="10"/>
  <c r="J347" i="10" s="1"/>
  <c r="C347" i="10"/>
  <c r="B347" i="10"/>
  <c r="H347" i="6"/>
  <c r="I347" i="6" s="1"/>
  <c r="J347" i="6" s="1"/>
  <c r="F347" i="6"/>
  <c r="E347" i="6"/>
  <c r="D347" i="6"/>
  <c r="C347" i="6"/>
  <c r="B347" i="6"/>
  <c r="A347" i="6"/>
  <c r="O347" i="1"/>
  <c r="M347" i="1"/>
  <c r="G347" i="1"/>
  <c r="E347" i="5" s="1"/>
  <c r="F347" i="1"/>
  <c r="E347" i="10" s="1"/>
  <c r="E347" i="1"/>
  <c r="D347" i="10" s="1"/>
  <c r="A347" i="1"/>
  <c r="A347" i="10" s="1"/>
  <c r="F346" i="2"/>
  <c r="H346" i="2" s="1"/>
  <c r="J346" i="2" s="1"/>
  <c r="E346" i="2"/>
  <c r="C346" i="2"/>
  <c r="B346" i="2"/>
  <c r="G346" i="5"/>
  <c r="K346" i="5" s="1"/>
  <c r="N346" i="5" s="1"/>
  <c r="E346" i="5"/>
  <c r="C346" i="5"/>
  <c r="B346" i="5"/>
  <c r="N346" i="10"/>
  <c r="Z346" i="10" s="1"/>
  <c r="M346" i="10"/>
  <c r="H346" i="10"/>
  <c r="R346" i="10" s="1"/>
  <c r="AC346" i="10" s="1"/>
  <c r="G346" i="10"/>
  <c r="J346" i="10" s="1"/>
  <c r="C346" i="10"/>
  <c r="B346" i="10"/>
  <c r="H346" i="6"/>
  <c r="I346" i="6" s="1"/>
  <c r="J346" i="6" s="1"/>
  <c r="F346" i="6"/>
  <c r="E346" i="6"/>
  <c r="D346" i="6"/>
  <c r="C346" i="6"/>
  <c r="B346" i="6"/>
  <c r="A346" i="6"/>
  <c r="O346" i="1"/>
  <c r="M346" i="1"/>
  <c r="G346" i="1"/>
  <c r="F346" i="1"/>
  <c r="D346" i="5" s="1"/>
  <c r="E346" i="1"/>
  <c r="D346" i="10" s="1"/>
  <c r="A346" i="1"/>
  <c r="A346" i="5" s="1"/>
  <c r="F345" i="2"/>
  <c r="E345" i="2"/>
  <c r="C345" i="2"/>
  <c r="B345" i="2"/>
  <c r="G345" i="5"/>
  <c r="C345" i="5"/>
  <c r="B345" i="5"/>
  <c r="N345" i="10"/>
  <c r="Z345" i="10" s="1"/>
  <c r="M345" i="10"/>
  <c r="H345" i="10"/>
  <c r="R345" i="10" s="1"/>
  <c r="AC345" i="10" s="1"/>
  <c r="G345" i="10"/>
  <c r="J345" i="10" s="1"/>
  <c r="C345" i="10"/>
  <c r="B345" i="10"/>
  <c r="H345" i="6"/>
  <c r="I345" i="6" s="1"/>
  <c r="J345" i="6" s="1"/>
  <c r="F345" i="6"/>
  <c r="E345" i="6"/>
  <c r="D345" i="6"/>
  <c r="C345" i="6"/>
  <c r="B345" i="6"/>
  <c r="A345" i="6"/>
  <c r="O345" i="1"/>
  <c r="M345" i="1"/>
  <c r="G345" i="1"/>
  <c r="E345" i="5" s="1"/>
  <c r="F345" i="1"/>
  <c r="E345" i="10" s="1"/>
  <c r="E345" i="1"/>
  <c r="D345" i="10" s="1"/>
  <c r="A345" i="1"/>
  <c r="A345" i="10" s="1"/>
  <c r="F344" i="2"/>
  <c r="E344" i="2"/>
  <c r="C344" i="2"/>
  <c r="B344" i="2"/>
  <c r="G344" i="5"/>
  <c r="C344" i="5"/>
  <c r="B344" i="5"/>
  <c r="N344" i="10"/>
  <c r="Z344" i="10" s="1"/>
  <c r="M344" i="10"/>
  <c r="H344" i="10"/>
  <c r="R344" i="10" s="1"/>
  <c r="AC344" i="10" s="1"/>
  <c r="G344" i="10"/>
  <c r="J344" i="10" s="1"/>
  <c r="C344" i="10"/>
  <c r="B344" i="10"/>
  <c r="H344" i="6"/>
  <c r="I344" i="6" s="1"/>
  <c r="J344" i="6" s="1"/>
  <c r="F344" i="6"/>
  <c r="E344" i="6"/>
  <c r="D344" i="6"/>
  <c r="C344" i="6"/>
  <c r="B344" i="6"/>
  <c r="A344" i="6"/>
  <c r="O344" i="1"/>
  <c r="M344" i="1"/>
  <c r="G344" i="1"/>
  <c r="F344" i="1"/>
  <c r="D344" i="5" s="1"/>
  <c r="E344" i="1"/>
  <c r="D344" i="10" s="1"/>
  <c r="A344" i="1"/>
  <c r="A344" i="2" s="1"/>
  <c r="F343" i="2"/>
  <c r="E343" i="2"/>
  <c r="C343" i="2"/>
  <c r="B343" i="2"/>
  <c r="G343" i="5"/>
  <c r="C343" i="5"/>
  <c r="B343" i="5"/>
  <c r="N343" i="10"/>
  <c r="Z343" i="10" s="1"/>
  <c r="M343" i="10"/>
  <c r="H343" i="10"/>
  <c r="R343" i="10" s="1"/>
  <c r="G343" i="10"/>
  <c r="J343" i="10" s="1"/>
  <c r="C343" i="10"/>
  <c r="B343" i="10"/>
  <c r="H343" i="6"/>
  <c r="I343" i="6" s="1"/>
  <c r="J343" i="6" s="1"/>
  <c r="F343" i="6"/>
  <c r="E343" i="6"/>
  <c r="D343" i="6"/>
  <c r="C343" i="6"/>
  <c r="B343" i="6"/>
  <c r="A343" i="6"/>
  <c r="O343" i="1"/>
  <c r="M343" i="1"/>
  <c r="G343" i="1"/>
  <c r="E343" i="5" s="1"/>
  <c r="F343" i="1"/>
  <c r="E343" i="10" s="1"/>
  <c r="E343" i="1"/>
  <c r="D343" i="10" s="1"/>
  <c r="A343" i="1"/>
  <c r="A343" i="10" s="1"/>
  <c r="F342" i="2"/>
  <c r="E342" i="2"/>
  <c r="C342" i="2"/>
  <c r="B342" i="2"/>
  <c r="G342" i="5"/>
  <c r="K342" i="5" s="1"/>
  <c r="N342" i="5" s="1"/>
  <c r="E342" i="5"/>
  <c r="C342" i="5"/>
  <c r="B342" i="5"/>
  <c r="N342" i="10"/>
  <c r="Z342" i="10" s="1"/>
  <c r="M342" i="10"/>
  <c r="H342" i="10"/>
  <c r="R342" i="10" s="1"/>
  <c r="AC342" i="10" s="1"/>
  <c r="G342" i="10"/>
  <c r="J342" i="10" s="1"/>
  <c r="C342" i="10"/>
  <c r="B342" i="10"/>
  <c r="H342" i="6"/>
  <c r="I342" i="6" s="1"/>
  <c r="J342" i="6" s="1"/>
  <c r="F342" i="6"/>
  <c r="E342" i="6"/>
  <c r="D342" i="6"/>
  <c r="C342" i="6"/>
  <c r="B342" i="6"/>
  <c r="A342" i="6"/>
  <c r="O342" i="1"/>
  <c r="M342" i="1"/>
  <c r="G342" i="1"/>
  <c r="F342" i="1"/>
  <c r="E342" i="1"/>
  <c r="D342" i="10" s="1"/>
  <c r="A342" i="1"/>
  <c r="A342" i="2" s="1"/>
  <c r="F341" i="2"/>
  <c r="E341" i="2"/>
  <c r="C341" i="2"/>
  <c r="B341" i="2"/>
  <c r="G341" i="5"/>
  <c r="C341" i="5"/>
  <c r="B341" i="5"/>
  <c r="N341" i="10"/>
  <c r="Z341" i="10" s="1"/>
  <c r="M341" i="10"/>
  <c r="H341" i="10"/>
  <c r="R341" i="10" s="1"/>
  <c r="AC341" i="10" s="1"/>
  <c r="G341" i="10"/>
  <c r="J341" i="10" s="1"/>
  <c r="C341" i="10"/>
  <c r="B341" i="10"/>
  <c r="H341" i="6"/>
  <c r="I341" i="6" s="1"/>
  <c r="J341" i="6" s="1"/>
  <c r="F341" i="6"/>
  <c r="E341" i="6"/>
  <c r="D341" i="6"/>
  <c r="C341" i="6"/>
  <c r="B341" i="6"/>
  <c r="A341" i="6"/>
  <c r="O341" i="1"/>
  <c r="M341" i="1"/>
  <c r="G341" i="1"/>
  <c r="E341" i="5" s="1"/>
  <c r="F341" i="1"/>
  <c r="D341" i="5" s="1"/>
  <c r="E341" i="1"/>
  <c r="D341" i="10" s="1"/>
  <c r="A341" i="1"/>
  <c r="A341" i="5" s="1"/>
  <c r="F340" i="2"/>
  <c r="E340" i="2"/>
  <c r="C340" i="2"/>
  <c r="B340" i="2"/>
  <c r="G340" i="5"/>
  <c r="K340" i="5" s="1"/>
  <c r="N340" i="5" s="1"/>
  <c r="E340" i="5"/>
  <c r="C340" i="5"/>
  <c r="B340" i="5"/>
  <c r="N340" i="10"/>
  <c r="Z340" i="10" s="1"/>
  <c r="M340" i="10"/>
  <c r="H340" i="10"/>
  <c r="R340" i="10" s="1"/>
  <c r="AC340" i="10" s="1"/>
  <c r="G340" i="10"/>
  <c r="J340" i="10" s="1"/>
  <c r="C340" i="10"/>
  <c r="B340" i="10"/>
  <c r="H340" i="6"/>
  <c r="I340" i="6" s="1"/>
  <c r="J340" i="6" s="1"/>
  <c r="F340" i="6"/>
  <c r="E340" i="6"/>
  <c r="D340" i="6"/>
  <c r="C340" i="6"/>
  <c r="B340" i="6"/>
  <c r="A340" i="6"/>
  <c r="O340" i="1"/>
  <c r="M340" i="1"/>
  <c r="G340" i="1"/>
  <c r="F340" i="1"/>
  <c r="D340" i="5" s="1"/>
  <c r="E340" i="1"/>
  <c r="D340" i="10" s="1"/>
  <c r="A340" i="1"/>
  <c r="A340" i="5" s="1"/>
  <c r="F339" i="2"/>
  <c r="H339" i="2" s="1"/>
  <c r="J339" i="2" s="1"/>
  <c r="E339" i="2"/>
  <c r="C339" i="2"/>
  <c r="B339" i="2"/>
  <c r="G339" i="5"/>
  <c r="K339" i="5" s="1"/>
  <c r="N339" i="5" s="1"/>
  <c r="E339" i="5"/>
  <c r="C339" i="5"/>
  <c r="B339" i="5"/>
  <c r="N339" i="10"/>
  <c r="Z339" i="10" s="1"/>
  <c r="M339" i="10"/>
  <c r="H339" i="10"/>
  <c r="R339" i="10" s="1"/>
  <c r="AC339" i="10" s="1"/>
  <c r="G339" i="10"/>
  <c r="J339" i="10" s="1"/>
  <c r="C339" i="10"/>
  <c r="B339" i="10"/>
  <c r="H339" i="6"/>
  <c r="I339" i="6" s="1"/>
  <c r="J339" i="6" s="1"/>
  <c r="F339" i="6"/>
  <c r="E339" i="6"/>
  <c r="D339" i="6"/>
  <c r="C339" i="6"/>
  <c r="B339" i="6"/>
  <c r="A339" i="6"/>
  <c r="O339" i="1"/>
  <c r="M339" i="1"/>
  <c r="G339" i="1"/>
  <c r="F339" i="1"/>
  <c r="E339" i="1"/>
  <c r="D339" i="10" s="1"/>
  <c r="A339" i="1"/>
  <c r="A339" i="10" s="1"/>
  <c r="F338" i="2"/>
  <c r="E338" i="2"/>
  <c r="C338" i="2"/>
  <c r="B338" i="2"/>
  <c r="G338" i="5"/>
  <c r="C338" i="5"/>
  <c r="B338" i="5"/>
  <c r="N338" i="10"/>
  <c r="Z338" i="10" s="1"/>
  <c r="M338" i="10"/>
  <c r="H338" i="10"/>
  <c r="R338" i="10" s="1"/>
  <c r="AC338" i="10" s="1"/>
  <c r="G338" i="10"/>
  <c r="J338" i="10" s="1"/>
  <c r="C338" i="10"/>
  <c r="B338" i="10"/>
  <c r="H338" i="6"/>
  <c r="I338" i="6" s="1"/>
  <c r="J338" i="6" s="1"/>
  <c r="F338" i="6"/>
  <c r="E338" i="6"/>
  <c r="D338" i="6"/>
  <c r="C338" i="6"/>
  <c r="B338" i="6"/>
  <c r="A338" i="6"/>
  <c r="O338" i="1"/>
  <c r="M338" i="1"/>
  <c r="G338" i="1"/>
  <c r="F338" i="1"/>
  <c r="D338" i="5" s="1"/>
  <c r="E338" i="1"/>
  <c r="D338" i="10" s="1"/>
  <c r="A338" i="1"/>
  <c r="A338" i="2" s="1"/>
  <c r="F337" i="2"/>
  <c r="E337" i="2"/>
  <c r="C337" i="2"/>
  <c r="B337" i="2"/>
  <c r="G337" i="5"/>
  <c r="K337" i="5" s="1"/>
  <c r="N337" i="5" s="1"/>
  <c r="E337" i="5"/>
  <c r="C337" i="5"/>
  <c r="B337" i="5"/>
  <c r="N337" i="10"/>
  <c r="Z337" i="10" s="1"/>
  <c r="M337" i="10"/>
  <c r="H337" i="10"/>
  <c r="R337" i="10" s="1"/>
  <c r="AC337" i="10" s="1"/>
  <c r="G337" i="10"/>
  <c r="J337" i="10" s="1"/>
  <c r="C337" i="10"/>
  <c r="B337" i="10"/>
  <c r="H337" i="6"/>
  <c r="I337" i="6" s="1"/>
  <c r="J337" i="6" s="1"/>
  <c r="F337" i="6"/>
  <c r="E337" i="6"/>
  <c r="D337" i="6"/>
  <c r="C337" i="6"/>
  <c r="B337" i="6"/>
  <c r="A337" i="6"/>
  <c r="O337" i="1"/>
  <c r="M337" i="1"/>
  <c r="G337" i="1"/>
  <c r="F337" i="1"/>
  <c r="E337" i="10" s="1"/>
  <c r="E337" i="1"/>
  <c r="D337" i="10" s="1"/>
  <c r="A337" i="1"/>
  <c r="A337" i="10" s="1"/>
  <c r="F336" i="2"/>
  <c r="E336" i="2"/>
  <c r="C336" i="2"/>
  <c r="B336" i="2"/>
  <c r="G336" i="5"/>
  <c r="K336" i="5" s="1"/>
  <c r="N336" i="5" s="1"/>
  <c r="E336" i="5"/>
  <c r="D336" i="5"/>
  <c r="I336" i="5" s="1"/>
  <c r="C336" i="5"/>
  <c r="B336" i="5"/>
  <c r="N336" i="10"/>
  <c r="Z336" i="10" s="1"/>
  <c r="M336" i="10"/>
  <c r="H336" i="10"/>
  <c r="R336" i="10" s="1"/>
  <c r="AC336" i="10" s="1"/>
  <c r="G336" i="10"/>
  <c r="J336" i="10" s="1"/>
  <c r="C336" i="10"/>
  <c r="B336" i="10"/>
  <c r="H336" i="6"/>
  <c r="I336" i="6" s="1"/>
  <c r="J336" i="6" s="1"/>
  <c r="F336" i="6"/>
  <c r="E336" i="6"/>
  <c r="D336" i="6"/>
  <c r="C336" i="6"/>
  <c r="B336" i="6"/>
  <c r="A336" i="6"/>
  <c r="P336" i="1"/>
  <c r="O336" i="1"/>
  <c r="M336" i="1"/>
  <c r="G336" i="1"/>
  <c r="F336" i="1"/>
  <c r="E336" i="1"/>
  <c r="D336" i="10" s="1"/>
  <c r="A336" i="1"/>
  <c r="A336" i="5" s="1"/>
  <c r="F335" i="2"/>
  <c r="H335" i="2" s="1"/>
  <c r="J335" i="2" s="1"/>
  <c r="E335" i="2"/>
  <c r="C335" i="2"/>
  <c r="B335" i="2"/>
  <c r="G335" i="5"/>
  <c r="C335" i="5"/>
  <c r="B335" i="5"/>
  <c r="N335" i="10"/>
  <c r="Z335" i="10" s="1"/>
  <c r="M335" i="10"/>
  <c r="H335" i="10"/>
  <c r="R335" i="10" s="1"/>
  <c r="AC335" i="10" s="1"/>
  <c r="G335" i="10"/>
  <c r="J335" i="10" s="1"/>
  <c r="C335" i="10"/>
  <c r="B335" i="10"/>
  <c r="H335" i="6"/>
  <c r="I335" i="6" s="1"/>
  <c r="J335" i="6" s="1"/>
  <c r="F335" i="6"/>
  <c r="E335" i="6"/>
  <c r="D335" i="6"/>
  <c r="C335" i="6"/>
  <c r="B335" i="6"/>
  <c r="A335" i="6"/>
  <c r="O335" i="1"/>
  <c r="M335" i="1"/>
  <c r="G335" i="1"/>
  <c r="E335" i="5" s="1"/>
  <c r="F335" i="1"/>
  <c r="E335" i="10" s="1"/>
  <c r="E335" i="1"/>
  <c r="D335" i="10" s="1"/>
  <c r="A335" i="1"/>
  <c r="A335" i="10" s="1"/>
  <c r="F334" i="2"/>
  <c r="E334" i="2"/>
  <c r="C334" i="2"/>
  <c r="B334" i="2"/>
  <c r="G334" i="5"/>
  <c r="C334" i="5"/>
  <c r="B334" i="5"/>
  <c r="N334" i="10"/>
  <c r="Z334" i="10" s="1"/>
  <c r="M334" i="10"/>
  <c r="H334" i="10"/>
  <c r="R334" i="10" s="1"/>
  <c r="AC334" i="10" s="1"/>
  <c r="G334" i="10"/>
  <c r="J334" i="10" s="1"/>
  <c r="C334" i="10"/>
  <c r="B334" i="10"/>
  <c r="H334" i="6"/>
  <c r="I334" i="6" s="1"/>
  <c r="J334" i="6" s="1"/>
  <c r="F334" i="6"/>
  <c r="E334" i="6"/>
  <c r="D334" i="6"/>
  <c r="C334" i="6"/>
  <c r="B334" i="6"/>
  <c r="A334" i="6"/>
  <c r="O334" i="1"/>
  <c r="M334" i="1"/>
  <c r="G334" i="1"/>
  <c r="E334" i="5" s="1"/>
  <c r="F334" i="1"/>
  <c r="D334" i="5" s="1"/>
  <c r="E334" i="1"/>
  <c r="D334" i="10" s="1"/>
  <c r="A334" i="1"/>
  <c r="A334" i="5" s="1"/>
  <c r="F333" i="2"/>
  <c r="E333" i="2"/>
  <c r="C333" i="2"/>
  <c r="B333" i="2"/>
  <c r="G333" i="5"/>
  <c r="K333" i="5" s="1"/>
  <c r="N333" i="5" s="1"/>
  <c r="E333" i="5"/>
  <c r="C333" i="5"/>
  <c r="B333" i="5"/>
  <c r="N333" i="10"/>
  <c r="Z333" i="10" s="1"/>
  <c r="M333" i="10"/>
  <c r="H333" i="10"/>
  <c r="R333" i="10" s="1"/>
  <c r="AC333" i="10" s="1"/>
  <c r="G333" i="10"/>
  <c r="J333" i="10" s="1"/>
  <c r="C333" i="10"/>
  <c r="B333" i="10"/>
  <c r="H333" i="6"/>
  <c r="I333" i="6" s="1"/>
  <c r="J333" i="6" s="1"/>
  <c r="F333" i="6"/>
  <c r="E333" i="6"/>
  <c r="D333" i="6"/>
  <c r="C333" i="6"/>
  <c r="B333" i="6"/>
  <c r="A333" i="6"/>
  <c r="O333" i="1"/>
  <c r="M333" i="1"/>
  <c r="G333" i="1"/>
  <c r="F333" i="1"/>
  <c r="D333" i="5" s="1"/>
  <c r="E333" i="1"/>
  <c r="D333" i="10" s="1"/>
  <c r="Q333" i="10" s="1"/>
  <c r="A333" i="1"/>
  <c r="A333" i="2" s="1"/>
  <c r="F332" i="2"/>
  <c r="E332" i="2"/>
  <c r="C332" i="2"/>
  <c r="B332" i="2"/>
  <c r="G332" i="5"/>
  <c r="K332" i="5" s="1"/>
  <c r="N332" i="5" s="1"/>
  <c r="E332" i="5"/>
  <c r="C332" i="5"/>
  <c r="B332" i="5"/>
  <c r="N332" i="10"/>
  <c r="Z332" i="10" s="1"/>
  <c r="M332" i="10"/>
  <c r="H332" i="10"/>
  <c r="R332" i="10" s="1"/>
  <c r="AC332" i="10" s="1"/>
  <c r="G332" i="10"/>
  <c r="J332" i="10" s="1"/>
  <c r="C332" i="10"/>
  <c r="B332" i="10"/>
  <c r="A332" i="10"/>
  <c r="H332" i="6"/>
  <c r="I332" i="6" s="1"/>
  <c r="J332" i="6" s="1"/>
  <c r="F332" i="6"/>
  <c r="E332" i="6"/>
  <c r="D332" i="6"/>
  <c r="C332" i="6"/>
  <c r="B332" i="6"/>
  <c r="A332" i="6"/>
  <c r="O332" i="1"/>
  <c r="M332" i="1"/>
  <c r="G332" i="1"/>
  <c r="F332" i="1"/>
  <c r="D332" i="5" s="1"/>
  <c r="E332" i="1"/>
  <c r="D332" i="10" s="1"/>
  <c r="Q332" i="10" s="1"/>
  <c r="A332" i="1"/>
  <c r="A332" i="2" s="1"/>
  <c r="F331" i="2"/>
  <c r="E331" i="2"/>
  <c r="C331" i="2"/>
  <c r="B331" i="2"/>
  <c r="G331" i="5"/>
  <c r="K331" i="5" s="1"/>
  <c r="N331" i="5" s="1"/>
  <c r="E331" i="5"/>
  <c r="C331" i="5"/>
  <c r="B331" i="5"/>
  <c r="N331" i="10"/>
  <c r="Z331" i="10" s="1"/>
  <c r="M331" i="10"/>
  <c r="H331" i="10"/>
  <c r="R331" i="10" s="1"/>
  <c r="AC331" i="10" s="1"/>
  <c r="G331" i="10"/>
  <c r="J331" i="10" s="1"/>
  <c r="C331" i="10"/>
  <c r="B331" i="10"/>
  <c r="H331" i="6"/>
  <c r="I331" i="6" s="1"/>
  <c r="J331" i="6" s="1"/>
  <c r="F331" i="6"/>
  <c r="E331" i="6"/>
  <c r="D331" i="6"/>
  <c r="C331" i="6"/>
  <c r="B331" i="6"/>
  <c r="A331" i="6"/>
  <c r="O331" i="1"/>
  <c r="M331" i="1"/>
  <c r="G331" i="1"/>
  <c r="F331" i="1"/>
  <c r="E331" i="1"/>
  <c r="D331" i="10" s="1"/>
  <c r="A331" i="1"/>
  <c r="A331" i="10" s="1"/>
  <c r="F330" i="2"/>
  <c r="E330" i="2"/>
  <c r="C330" i="2"/>
  <c r="B330" i="2"/>
  <c r="G330" i="5"/>
  <c r="C330" i="5"/>
  <c r="B330" i="5"/>
  <c r="N330" i="10"/>
  <c r="Z330" i="10" s="1"/>
  <c r="M330" i="10"/>
  <c r="H330" i="10"/>
  <c r="R330" i="10" s="1"/>
  <c r="AC330" i="10" s="1"/>
  <c r="G330" i="10"/>
  <c r="J330" i="10" s="1"/>
  <c r="C330" i="10"/>
  <c r="B330" i="10"/>
  <c r="H330" i="6"/>
  <c r="I330" i="6" s="1"/>
  <c r="J330" i="6" s="1"/>
  <c r="F330" i="6"/>
  <c r="E330" i="6"/>
  <c r="D330" i="6"/>
  <c r="C330" i="6"/>
  <c r="B330" i="6"/>
  <c r="A330" i="6"/>
  <c r="O330" i="1"/>
  <c r="M330" i="1"/>
  <c r="G330" i="1"/>
  <c r="E330" i="5" s="1"/>
  <c r="F330" i="1"/>
  <c r="D330" i="5" s="1"/>
  <c r="E330" i="1"/>
  <c r="D330" i="10" s="1"/>
  <c r="A330" i="1"/>
  <c r="A330" i="5" s="1"/>
  <c r="F329" i="2"/>
  <c r="E329" i="2"/>
  <c r="C329" i="2"/>
  <c r="B329" i="2"/>
  <c r="G329" i="5"/>
  <c r="C329" i="5"/>
  <c r="B329" i="5"/>
  <c r="N329" i="10"/>
  <c r="Z329" i="10" s="1"/>
  <c r="M329" i="10"/>
  <c r="H329" i="10"/>
  <c r="R329" i="10" s="1"/>
  <c r="AC329" i="10" s="1"/>
  <c r="G329" i="10"/>
  <c r="J329" i="10" s="1"/>
  <c r="C329" i="10"/>
  <c r="B329" i="10"/>
  <c r="H329" i="6"/>
  <c r="I329" i="6" s="1"/>
  <c r="J329" i="6" s="1"/>
  <c r="F329" i="6"/>
  <c r="E329" i="6"/>
  <c r="D329" i="6"/>
  <c r="C329" i="6"/>
  <c r="B329" i="6"/>
  <c r="A329" i="6"/>
  <c r="O329" i="1"/>
  <c r="M329" i="1"/>
  <c r="G329" i="1"/>
  <c r="E329" i="5" s="1"/>
  <c r="F329" i="1"/>
  <c r="E329" i="1"/>
  <c r="D329" i="10" s="1"/>
  <c r="A329" i="1"/>
  <c r="A329" i="2" s="1"/>
  <c r="F328" i="2"/>
  <c r="E328" i="2"/>
  <c r="C328" i="2"/>
  <c r="B328" i="2"/>
  <c r="G328" i="5"/>
  <c r="C328" i="5"/>
  <c r="B328" i="5"/>
  <c r="N328" i="10"/>
  <c r="Z328" i="10" s="1"/>
  <c r="M328" i="10"/>
  <c r="H328" i="10"/>
  <c r="R328" i="10" s="1"/>
  <c r="AC328" i="10" s="1"/>
  <c r="G328" i="10"/>
  <c r="J328" i="10" s="1"/>
  <c r="C328" i="10"/>
  <c r="B328" i="10"/>
  <c r="H328" i="6"/>
  <c r="I328" i="6" s="1"/>
  <c r="J328" i="6" s="1"/>
  <c r="F328" i="6"/>
  <c r="E328" i="6"/>
  <c r="D328" i="6"/>
  <c r="C328" i="6"/>
  <c r="B328" i="6"/>
  <c r="A328" i="6"/>
  <c r="O328" i="1"/>
  <c r="M328" i="1"/>
  <c r="G328" i="1"/>
  <c r="E328" i="5" s="1"/>
  <c r="F328" i="1"/>
  <c r="D328" i="5" s="1"/>
  <c r="E328" i="1"/>
  <c r="D328" i="10" s="1"/>
  <c r="A328" i="1"/>
  <c r="A328" i="5" s="1"/>
  <c r="F327" i="2"/>
  <c r="E327" i="2"/>
  <c r="C327" i="2"/>
  <c r="B327" i="2"/>
  <c r="G327" i="5"/>
  <c r="K327" i="5" s="1"/>
  <c r="N327" i="5" s="1"/>
  <c r="E327" i="5"/>
  <c r="D327" i="5"/>
  <c r="I327" i="5" s="1"/>
  <c r="C327" i="5"/>
  <c r="B327" i="5"/>
  <c r="N327" i="10"/>
  <c r="Z327" i="10" s="1"/>
  <c r="M327" i="10"/>
  <c r="H327" i="10"/>
  <c r="G327" i="10"/>
  <c r="J327" i="10" s="1"/>
  <c r="C327" i="10"/>
  <c r="B327" i="10"/>
  <c r="H327" i="6"/>
  <c r="I327" i="6" s="1"/>
  <c r="J327" i="6" s="1"/>
  <c r="F327" i="6"/>
  <c r="E327" i="6"/>
  <c r="D327" i="6"/>
  <c r="C327" i="6"/>
  <c r="B327" i="6"/>
  <c r="A327" i="6"/>
  <c r="P327" i="1"/>
  <c r="M327" i="1"/>
  <c r="G327" i="1"/>
  <c r="F327" i="1"/>
  <c r="E327" i="1"/>
  <c r="D327" i="10" s="1"/>
  <c r="A327" i="1"/>
  <c r="A327" i="5" s="1"/>
  <c r="F326" i="2"/>
  <c r="E326" i="2"/>
  <c r="C326" i="2"/>
  <c r="B326" i="2"/>
  <c r="G326" i="5"/>
  <c r="E326" i="5"/>
  <c r="C326" i="5"/>
  <c r="B326" i="5"/>
  <c r="N326" i="10"/>
  <c r="Z326" i="10" s="1"/>
  <c r="M326" i="10"/>
  <c r="H326" i="10"/>
  <c r="R326" i="10" s="1"/>
  <c r="AC326" i="10" s="1"/>
  <c r="G326" i="10"/>
  <c r="J326" i="10" s="1"/>
  <c r="C326" i="10"/>
  <c r="B326" i="10"/>
  <c r="H326" i="6"/>
  <c r="I326" i="6" s="1"/>
  <c r="J326" i="6" s="1"/>
  <c r="F326" i="6"/>
  <c r="E326" i="6"/>
  <c r="D326" i="6"/>
  <c r="C326" i="6"/>
  <c r="B326" i="6"/>
  <c r="A326" i="6"/>
  <c r="O326" i="1"/>
  <c r="M326" i="1"/>
  <c r="G326" i="1"/>
  <c r="F326" i="1"/>
  <c r="E326" i="1"/>
  <c r="D326" i="10" s="1"/>
  <c r="A326" i="1"/>
  <c r="A326" i="2" s="1"/>
  <c r="F325" i="2"/>
  <c r="E325" i="2"/>
  <c r="C325" i="2"/>
  <c r="B325" i="2"/>
  <c r="G325" i="5"/>
  <c r="E325" i="5"/>
  <c r="C325" i="5"/>
  <c r="B325" i="5"/>
  <c r="N325" i="10"/>
  <c r="Z325" i="10" s="1"/>
  <c r="M325" i="10"/>
  <c r="H325" i="10"/>
  <c r="G325" i="10"/>
  <c r="J325" i="10" s="1"/>
  <c r="C325" i="10"/>
  <c r="B325" i="10"/>
  <c r="H325" i="6"/>
  <c r="I325" i="6" s="1"/>
  <c r="J325" i="6" s="1"/>
  <c r="F325" i="6"/>
  <c r="E325" i="6"/>
  <c r="D325" i="6"/>
  <c r="C325" i="6"/>
  <c r="B325" i="6"/>
  <c r="A325" i="6"/>
  <c r="M325" i="1"/>
  <c r="G325" i="1"/>
  <c r="F325" i="1"/>
  <c r="E325" i="1"/>
  <c r="D325" i="10" s="1"/>
  <c r="A325" i="1"/>
  <c r="A325" i="5" s="1"/>
  <c r="F324" i="2"/>
  <c r="H324" i="2" s="1"/>
  <c r="J324" i="2" s="1"/>
  <c r="E324" i="2"/>
  <c r="C324" i="2"/>
  <c r="B324" i="2"/>
  <c r="G324" i="5"/>
  <c r="K324" i="5" s="1"/>
  <c r="N324" i="5" s="1"/>
  <c r="E324" i="5"/>
  <c r="D324" i="5"/>
  <c r="C324" i="5"/>
  <c r="B324" i="5"/>
  <c r="N324" i="10"/>
  <c r="Z324" i="10" s="1"/>
  <c r="M324" i="10"/>
  <c r="H324" i="10"/>
  <c r="G324" i="10"/>
  <c r="J324" i="10" s="1"/>
  <c r="C324" i="10"/>
  <c r="B324" i="10"/>
  <c r="H324" i="6"/>
  <c r="I324" i="6" s="1"/>
  <c r="J324" i="6" s="1"/>
  <c r="F324" i="6"/>
  <c r="E324" i="6"/>
  <c r="D324" i="6"/>
  <c r="C324" i="6"/>
  <c r="B324" i="6"/>
  <c r="A324" i="6"/>
  <c r="P324" i="1"/>
  <c r="M324" i="1"/>
  <c r="G324" i="1"/>
  <c r="F324" i="1"/>
  <c r="E324" i="10" s="1"/>
  <c r="E324" i="1"/>
  <c r="A324" i="1"/>
  <c r="A324" i="2" s="1"/>
  <c r="F323" i="2"/>
  <c r="H323" i="2" s="1"/>
  <c r="J323" i="2" s="1"/>
  <c r="E323" i="2"/>
  <c r="C323" i="2"/>
  <c r="B323" i="2"/>
  <c r="G323" i="5"/>
  <c r="E323" i="5"/>
  <c r="C323" i="5"/>
  <c r="B323" i="5"/>
  <c r="N323" i="10"/>
  <c r="Z323" i="10" s="1"/>
  <c r="M323" i="10"/>
  <c r="H323" i="10"/>
  <c r="G323" i="10"/>
  <c r="J323" i="10" s="1"/>
  <c r="C323" i="10"/>
  <c r="B323" i="10"/>
  <c r="H323" i="6"/>
  <c r="I323" i="6" s="1"/>
  <c r="J323" i="6" s="1"/>
  <c r="F323" i="6"/>
  <c r="E323" i="6"/>
  <c r="D323" i="6"/>
  <c r="C323" i="6"/>
  <c r="B323" i="6"/>
  <c r="A323" i="6"/>
  <c r="M323" i="1"/>
  <c r="G323" i="1"/>
  <c r="F323" i="1"/>
  <c r="E323" i="1"/>
  <c r="D323" i="10" s="1"/>
  <c r="A323" i="1"/>
  <c r="A323" i="2" s="1"/>
  <c r="F322" i="2"/>
  <c r="E322" i="2"/>
  <c r="C322" i="2"/>
  <c r="B322" i="2"/>
  <c r="G322" i="5"/>
  <c r="K322" i="5" s="1"/>
  <c r="N322" i="5" s="1"/>
  <c r="E322" i="5"/>
  <c r="D322" i="5"/>
  <c r="C322" i="5"/>
  <c r="B322" i="5"/>
  <c r="N322" i="10"/>
  <c r="Z322" i="10" s="1"/>
  <c r="M322" i="10"/>
  <c r="H322" i="10"/>
  <c r="G322" i="10"/>
  <c r="J322" i="10" s="1"/>
  <c r="C322" i="10"/>
  <c r="B322" i="10"/>
  <c r="H322" i="6"/>
  <c r="I322" i="6" s="1"/>
  <c r="J322" i="6" s="1"/>
  <c r="F322" i="6"/>
  <c r="E322" i="6"/>
  <c r="D322" i="6"/>
  <c r="C322" i="6"/>
  <c r="B322" i="6"/>
  <c r="A322" i="6"/>
  <c r="P322" i="1"/>
  <c r="M322" i="1"/>
  <c r="G322" i="1"/>
  <c r="F322" i="1"/>
  <c r="E322" i="1"/>
  <c r="D322" i="10" s="1"/>
  <c r="A322" i="1"/>
  <c r="A322" i="5" s="1"/>
  <c r="F321" i="2"/>
  <c r="E321" i="2"/>
  <c r="C321" i="2"/>
  <c r="B321" i="2"/>
  <c r="G321" i="5"/>
  <c r="K321" i="5" s="1"/>
  <c r="N321" i="5" s="1"/>
  <c r="E321" i="5"/>
  <c r="D321" i="5"/>
  <c r="I321" i="5" s="1"/>
  <c r="C321" i="5"/>
  <c r="B321" i="5"/>
  <c r="N321" i="10"/>
  <c r="Z321" i="10" s="1"/>
  <c r="M321" i="10"/>
  <c r="H321" i="10"/>
  <c r="G321" i="10"/>
  <c r="J321" i="10" s="1"/>
  <c r="C321" i="10"/>
  <c r="B321" i="10"/>
  <c r="H321" i="6"/>
  <c r="I321" i="6" s="1"/>
  <c r="J321" i="6" s="1"/>
  <c r="F321" i="6"/>
  <c r="E321" i="6"/>
  <c r="D321" i="6"/>
  <c r="C321" i="6"/>
  <c r="B321" i="6"/>
  <c r="A321" i="6"/>
  <c r="P321" i="1"/>
  <c r="M321" i="1"/>
  <c r="G321" i="1"/>
  <c r="F321" i="1"/>
  <c r="E321" i="10" s="1"/>
  <c r="E321" i="1"/>
  <c r="D321" i="10" s="1"/>
  <c r="A321" i="1"/>
  <c r="A321" i="10" s="1"/>
  <c r="F320" i="2"/>
  <c r="E320" i="2"/>
  <c r="C320" i="2"/>
  <c r="B320" i="2"/>
  <c r="G320" i="5"/>
  <c r="E320" i="5"/>
  <c r="C320" i="5"/>
  <c r="B320" i="5"/>
  <c r="N320" i="10"/>
  <c r="Z320" i="10" s="1"/>
  <c r="M320" i="10"/>
  <c r="H320" i="10"/>
  <c r="G320" i="10"/>
  <c r="J320" i="10" s="1"/>
  <c r="C320" i="10"/>
  <c r="B320" i="10"/>
  <c r="H320" i="6"/>
  <c r="I320" i="6" s="1"/>
  <c r="J320" i="6" s="1"/>
  <c r="F320" i="6"/>
  <c r="E320" i="6"/>
  <c r="D320" i="6"/>
  <c r="C320" i="6"/>
  <c r="B320" i="6"/>
  <c r="A320" i="6"/>
  <c r="M320" i="1"/>
  <c r="G320" i="1"/>
  <c r="F320" i="1"/>
  <c r="D320" i="5" s="1"/>
  <c r="E320" i="1"/>
  <c r="D320" i="10" s="1"/>
  <c r="A320" i="1"/>
  <c r="A320" i="5" s="1"/>
  <c r="F319" i="2"/>
  <c r="E319" i="2"/>
  <c r="C319" i="2"/>
  <c r="B319" i="2"/>
  <c r="G319" i="5"/>
  <c r="E319" i="5"/>
  <c r="C319" i="5"/>
  <c r="B319" i="5"/>
  <c r="N319" i="10"/>
  <c r="Z319" i="10" s="1"/>
  <c r="M319" i="10"/>
  <c r="H319" i="10"/>
  <c r="G319" i="10"/>
  <c r="J319" i="10" s="1"/>
  <c r="C319" i="10"/>
  <c r="B319" i="10"/>
  <c r="H319" i="6"/>
  <c r="I319" i="6" s="1"/>
  <c r="J319" i="6" s="1"/>
  <c r="F319" i="6"/>
  <c r="E319" i="6"/>
  <c r="D319" i="6"/>
  <c r="C319" i="6"/>
  <c r="B319" i="6"/>
  <c r="A319" i="6"/>
  <c r="M319" i="1"/>
  <c r="G319" i="1"/>
  <c r="F319" i="1"/>
  <c r="D319" i="5" s="1"/>
  <c r="E319" i="1"/>
  <c r="D319" i="10" s="1"/>
  <c r="A319" i="1"/>
  <c r="A319" i="10" s="1"/>
  <c r="F318" i="2"/>
  <c r="E318" i="2"/>
  <c r="C318" i="2"/>
  <c r="B318" i="2"/>
  <c r="G318" i="5"/>
  <c r="K318" i="5" s="1"/>
  <c r="N318" i="5" s="1"/>
  <c r="E318" i="5"/>
  <c r="D318" i="5"/>
  <c r="C318" i="5"/>
  <c r="B318" i="5"/>
  <c r="N318" i="10"/>
  <c r="Z318" i="10" s="1"/>
  <c r="M318" i="10"/>
  <c r="H318" i="10"/>
  <c r="G318" i="10"/>
  <c r="J318" i="10" s="1"/>
  <c r="C318" i="10"/>
  <c r="B318" i="10"/>
  <c r="H318" i="6"/>
  <c r="I318" i="6" s="1"/>
  <c r="J318" i="6" s="1"/>
  <c r="F318" i="6"/>
  <c r="E318" i="6"/>
  <c r="D318" i="6"/>
  <c r="C318" i="6"/>
  <c r="B318" i="6"/>
  <c r="A318" i="6"/>
  <c r="P318" i="1"/>
  <c r="M318" i="1"/>
  <c r="G318" i="1"/>
  <c r="F318" i="1"/>
  <c r="E318" i="1"/>
  <c r="D318" i="10" s="1"/>
  <c r="Q318" i="10" s="1"/>
  <c r="A318" i="1"/>
  <c r="A318" i="2" s="1"/>
  <c r="F317" i="2"/>
  <c r="H317" i="2" s="1"/>
  <c r="J317" i="2" s="1"/>
  <c r="E317" i="2"/>
  <c r="C317" i="2"/>
  <c r="B317" i="2"/>
  <c r="G317" i="5"/>
  <c r="K317" i="5" s="1"/>
  <c r="N317" i="5" s="1"/>
  <c r="E317" i="5"/>
  <c r="D317" i="5"/>
  <c r="I317" i="5" s="1"/>
  <c r="C317" i="5"/>
  <c r="B317" i="5"/>
  <c r="N317" i="10"/>
  <c r="Z317" i="10" s="1"/>
  <c r="M317" i="10"/>
  <c r="H317" i="10"/>
  <c r="G317" i="10"/>
  <c r="J317" i="10" s="1"/>
  <c r="C317" i="10"/>
  <c r="B317" i="10"/>
  <c r="H317" i="6"/>
  <c r="I317" i="6" s="1"/>
  <c r="J317" i="6" s="1"/>
  <c r="F317" i="6"/>
  <c r="E317" i="6"/>
  <c r="D317" i="6"/>
  <c r="C317" i="6"/>
  <c r="B317" i="6"/>
  <c r="A317" i="6"/>
  <c r="P317" i="1"/>
  <c r="M317" i="1"/>
  <c r="G317" i="1"/>
  <c r="F317" i="1"/>
  <c r="E317" i="10" s="1"/>
  <c r="E317" i="1"/>
  <c r="D317" i="10" s="1"/>
  <c r="A317" i="1"/>
  <c r="A317" i="5" s="1"/>
  <c r="F316" i="2"/>
  <c r="E316" i="2"/>
  <c r="C316" i="2"/>
  <c r="B316" i="2"/>
  <c r="G316" i="5"/>
  <c r="K316" i="5" s="1"/>
  <c r="N316" i="5" s="1"/>
  <c r="E316" i="5"/>
  <c r="D316" i="5"/>
  <c r="C316" i="5"/>
  <c r="B316" i="5"/>
  <c r="A316" i="5"/>
  <c r="N316" i="10"/>
  <c r="Z316" i="10" s="1"/>
  <c r="M316" i="10"/>
  <c r="H316" i="10"/>
  <c r="G316" i="10"/>
  <c r="J316" i="10" s="1"/>
  <c r="C316" i="10"/>
  <c r="B316" i="10"/>
  <c r="H316" i="6"/>
  <c r="I316" i="6" s="1"/>
  <c r="J316" i="6" s="1"/>
  <c r="F316" i="6"/>
  <c r="E316" i="6"/>
  <c r="D316" i="6"/>
  <c r="C316" i="6"/>
  <c r="B316" i="6"/>
  <c r="A316" i="6"/>
  <c r="P316" i="1"/>
  <c r="M316" i="1"/>
  <c r="G316" i="1"/>
  <c r="F316" i="1"/>
  <c r="E316" i="1"/>
  <c r="D316" i="10" s="1"/>
  <c r="A316" i="1"/>
  <c r="A316" i="10" s="1"/>
  <c r="F315" i="2"/>
  <c r="E315" i="2"/>
  <c r="C315" i="2"/>
  <c r="B315" i="2"/>
  <c r="G315" i="5"/>
  <c r="E315" i="5"/>
  <c r="C315" i="5"/>
  <c r="B315" i="5"/>
  <c r="N315" i="10"/>
  <c r="Z315" i="10" s="1"/>
  <c r="M315" i="10"/>
  <c r="H315" i="10"/>
  <c r="G315" i="10"/>
  <c r="J315" i="10" s="1"/>
  <c r="C315" i="10"/>
  <c r="B315" i="10"/>
  <c r="H315" i="6"/>
  <c r="I315" i="6" s="1"/>
  <c r="J315" i="6" s="1"/>
  <c r="F315" i="6"/>
  <c r="E315" i="6"/>
  <c r="D315" i="6"/>
  <c r="C315" i="6"/>
  <c r="B315" i="6"/>
  <c r="A315" i="6"/>
  <c r="M315" i="1"/>
  <c r="G315" i="1"/>
  <c r="F315" i="1"/>
  <c r="D315" i="5" s="1"/>
  <c r="E315" i="1"/>
  <c r="A315" i="1"/>
  <c r="A315" i="2" s="1"/>
  <c r="F314" i="2"/>
  <c r="E314" i="2"/>
  <c r="C314" i="2"/>
  <c r="B314" i="2"/>
  <c r="G314" i="5"/>
  <c r="K314" i="5" s="1"/>
  <c r="N314" i="5" s="1"/>
  <c r="E314" i="5"/>
  <c r="D314" i="5"/>
  <c r="I314" i="5" s="1"/>
  <c r="C314" i="5"/>
  <c r="B314" i="5"/>
  <c r="N314" i="10"/>
  <c r="Z314" i="10" s="1"/>
  <c r="M314" i="10"/>
  <c r="H314" i="10"/>
  <c r="G314" i="10"/>
  <c r="J314" i="10" s="1"/>
  <c r="C314" i="10"/>
  <c r="B314" i="10"/>
  <c r="H314" i="6"/>
  <c r="I314" i="6" s="1"/>
  <c r="J314" i="6" s="1"/>
  <c r="F314" i="6"/>
  <c r="E314" i="6"/>
  <c r="D314" i="6"/>
  <c r="C314" i="6"/>
  <c r="B314" i="6"/>
  <c r="A314" i="6"/>
  <c r="P314" i="1"/>
  <c r="M314" i="1"/>
  <c r="G314" i="1"/>
  <c r="F314" i="1"/>
  <c r="E314" i="10" s="1"/>
  <c r="E314" i="1"/>
  <c r="A314" i="1"/>
  <c r="A314" i="2" s="1"/>
  <c r="F313" i="2"/>
  <c r="E313" i="2"/>
  <c r="C313" i="2"/>
  <c r="B313" i="2"/>
  <c r="G313" i="5"/>
  <c r="K313" i="5" s="1"/>
  <c r="N313" i="5" s="1"/>
  <c r="E313" i="5"/>
  <c r="D313" i="5"/>
  <c r="I313" i="5" s="1"/>
  <c r="C313" i="5"/>
  <c r="B313" i="5"/>
  <c r="N313" i="10"/>
  <c r="Z313" i="10" s="1"/>
  <c r="M313" i="10"/>
  <c r="H313" i="10"/>
  <c r="G313" i="10"/>
  <c r="J313" i="10" s="1"/>
  <c r="C313" i="10"/>
  <c r="B313" i="10"/>
  <c r="H313" i="6"/>
  <c r="I313" i="6" s="1"/>
  <c r="J313" i="6" s="1"/>
  <c r="F313" i="6"/>
  <c r="E313" i="6"/>
  <c r="D313" i="6"/>
  <c r="C313" i="6"/>
  <c r="B313" i="6"/>
  <c r="A313" i="6"/>
  <c r="P313" i="1"/>
  <c r="M313" i="1"/>
  <c r="G313" i="1"/>
  <c r="F313" i="1"/>
  <c r="E313" i="1"/>
  <c r="D313" i="10" s="1"/>
  <c r="A313" i="1"/>
  <c r="A313" i="2" s="1"/>
  <c r="F312" i="2"/>
  <c r="E312" i="2"/>
  <c r="C312" i="2"/>
  <c r="B312" i="2"/>
  <c r="G312" i="5"/>
  <c r="K312" i="5" s="1"/>
  <c r="N312" i="5" s="1"/>
  <c r="E312" i="5"/>
  <c r="D312" i="5"/>
  <c r="C312" i="5"/>
  <c r="B312" i="5"/>
  <c r="N312" i="10"/>
  <c r="Z312" i="10" s="1"/>
  <c r="M312" i="10"/>
  <c r="H312" i="10"/>
  <c r="G312" i="10"/>
  <c r="J312" i="10" s="1"/>
  <c r="C312" i="10"/>
  <c r="B312" i="10"/>
  <c r="H312" i="6"/>
  <c r="I312" i="6" s="1"/>
  <c r="J312" i="6" s="1"/>
  <c r="F312" i="6"/>
  <c r="E312" i="6"/>
  <c r="D312" i="6"/>
  <c r="C312" i="6"/>
  <c r="B312" i="6"/>
  <c r="A312" i="6"/>
  <c r="P312" i="1"/>
  <c r="M312" i="1"/>
  <c r="G312" i="1"/>
  <c r="F312" i="1"/>
  <c r="E312" i="1"/>
  <c r="D312" i="10" s="1"/>
  <c r="A312" i="1"/>
  <c r="A312" i="5" s="1"/>
  <c r="F311" i="2"/>
  <c r="E311" i="2"/>
  <c r="C311" i="2"/>
  <c r="B311" i="2"/>
  <c r="G311" i="5"/>
  <c r="K311" i="5" s="1"/>
  <c r="N311" i="5" s="1"/>
  <c r="E311" i="5"/>
  <c r="D311" i="5"/>
  <c r="I311" i="5" s="1"/>
  <c r="C311" i="5"/>
  <c r="B311" i="5"/>
  <c r="N311" i="10"/>
  <c r="Z311" i="10" s="1"/>
  <c r="M311" i="10"/>
  <c r="H311" i="10"/>
  <c r="G311" i="10"/>
  <c r="J311" i="10" s="1"/>
  <c r="C311" i="10"/>
  <c r="B311" i="10"/>
  <c r="H311" i="6"/>
  <c r="I311" i="6" s="1"/>
  <c r="J311" i="6" s="1"/>
  <c r="F311" i="6"/>
  <c r="E311" i="6"/>
  <c r="D311" i="6"/>
  <c r="C311" i="6"/>
  <c r="B311" i="6"/>
  <c r="A311" i="6"/>
  <c r="P311" i="1"/>
  <c r="M311" i="1"/>
  <c r="G311" i="1"/>
  <c r="F311" i="1"/>
  <c r="E311" i="1"/>
  <c r="D311" i="10" s="1"/>
  <c r="A311" i="1"/>
  <c r="A311" i="2" s="1"/>
  <c r="F310" i="2"/>
  <c r="E310" i="2"/>
  <c r="C310" i="2"/>
  <c r="B310" i="2"/>
  <c r="G310" i="5"/>
  <c r="K310" i="5" s="1"/>
  <c r="N310" i="5" s="1"/>
  <c r="E310" i="5"/>
  <c r="D310" i="5"/>
  <c r="I310" i="5" s="1"/>
  <c r="C310" i="5"/>
  <c r="B310" i="5"/>
  <c r="N310" i="10"/>
  <c r="M310" i="10"/>
  <c r="H310" i="10"/>
  <c r="G310" i="10"/>
  <c r="J310" i="10" s="1"/>
  <c r="C310" i="10"/>
  <c r="B310" i="10"/>
  <c r="H310" i="6"/>
  <c r="I310" i="6" s="1"/>
  <c r="J310" i="6" s="1"/>
  <c r="F310" i="6"/>
  <c r="E310" i="6"/>
  <c r="D310" i="6"/>
  <c r="C310" i="6"/>
  <c r="B310" i="6"/>
  <c r="A310" i="6"/>
  <c r="P310" i="1"/>
  <c r="M310" i="1"/>
  <c r="G310" i="1"/>
  <c r="F310" i="1"/>
  <c r="E310" i="1"/>
  <c r="D310" i="10" s="1"/>
  <c r="A310" i="1"/>
  <c r="A310" i="5" s="1"/>
  <c r="F309" i="2"/>
  <c r="E309" i="2"/>
  <c r="C309" i="2"/>
  <c r="B309" i="2"/>
  <c r="G309" i="5"/>
  <c r="K309" i="5" s="1"/>
  <c r="N309" i="5" s="1"/>
  <c r="E309" i="5"/>
  <c r="D309" i="5"/>
  <c r="I309" i="5" s="1"/>
  <c r="C309" i="5"/>
  <c r="B309" i="5"/>
  <c r="N309" i="10"/>
  <c r="Z309" i="10" s="1"/>
  <c r="M309" i="10"/>
  <c r="H309" i="10"/>
  <c r="G309" i="10"/>
  <c r="J309" i="10" s="1"/>
  <c r="C309" i="10"/>
  <c r="B309" i="10"/>
  <c r="H309" i="6"/>
  <c r="I309" i="6" s="1"/>
  <c r="J309" i="6" s="1"/>
  <c r="F309" i="6"/>
  <c r="E309" i="6"/>
  <c r="D309" i="6"/>
  <c r="C309" i="6"/>
  <c r="B309" i="6"/>
  <c r="A309" i="6"/>
  <c r="P309" i="1"/>
  <c r="M309" i="1"/>
  <c r="G309" i="1"/>
  <c r="F309" i="1"/>
  <c r="E309" i="1"/>
  <c r="D309" i="10" s="1"/>
  <c r="A309" i="1"/>
  <c r="A309" i="5" s="1"/>
  <c r="F308" i="2"/>
  <c r="E308" i="2"/>
  <c r="C308" i="2"/>
  <c r="B308" i="2"/>
  <c r="G308" i="5"/>
  <c r="K308" i="5" s="1"/>
  <c r="N308" i="5" s="1"/>
  <c r="E308" i="5"/>
  <c r="D308" i="5"/>
  <c r="I308" i="5" s="1"/>
  <c r="C308" i="5"/>
  <c r="B308" i="5"/>
  <c r="N308" i="10"/>
  <c r="Z308" i="10" s="1"/>
  <c r="M308" i="10"/>
  <c r="H308" i="10"/>
  <c r="G308" i="10"/>
  <c r="J308" i="10" s="1"/>
  <c r="C308" i="10"/>
  <c r="B308" i="10"/>
  <c r="H308" i="6"/>
  <c r="I308" i="6" s="1"/>
  <c r="J308" i="6" s="1"/>
  <c r="F308" i="6"/>
  <c r="E308" i="6"/>
  <c r="D308" i="6"/>
  <c r="C308" i="6"/>
  <c r="B308" i="6"/>
  <c r="A308" i="6"/>
  <c r="P308" i="1"/>
  <c r="M308" i="1"/>
  <c r="G308" i="1"/>
  <c r="F308" i="1"/>
  <c r="E308" i="1"/>
  <c r="D308" i="10" s="1"/>
  <c r="A308" i="1"/>
  <c r="A308" i="5" s="1"/>
  <c r="F307" i="2"/>
  <c r="E307" i="2"/>
  <c r="C307" i="2"/>
  <c r="B307" i="2"/>
  <c r="G307" i="5"/>
  <c r="E307" i="5"/>
  <c r="C307" i="5"/>
  <c r="B307" i="5"/>
  <c r="N307" i="10"/>
  <c r="Z307" i="10" s="1"/>
  <c r="M307" i="10"/>
  <c r="H307" i="10"/>
  <c r="G307" i="10"/>
  <c r="J307" i="10" s="1"/>
  <c r="C307" i="10"/>
  <c r="B307" i="10"/>
  <c r="H307" i="6"/>
  <c r="I307" i="6" s="1"/>
  <c r="J307" i="6" s="1"/>
  <c r="F307" i="6"/>
  <c r="E307" i="6"/>
  <c r="D307" i="6"/>
  <c r="C307" i="6"/>
  <c r="B307" i="6"/>
  <c r="A307" i="6"/>
  <c r="M307" i="1"/>
  <c r="G307" i="1"/>
  <c r="F307" i="1"/>
  <c r="E307" i="1"/>
  <c r="D307" i="10" s="1"/>
  <c r="A307" i="1"/>
  <c r="A307" i="2" s="1"/>
  <c r="F306" i="2"/>
  <c r="E306" i="2"/>
  <c r="C306" i="2"/>
  <c r="B306" i="2"/>
  <c r="G306" i="5"/>
  <c r="K306" i="5" s="1"/>
  <c r="N306" i="5" s="1"/>
  <c r="E306" i="5"/>
  <c r="D306" i="5"/>
  <c r="I306" i="5" s="1"/>
  <c r="C306" i="5"/>
  <c r="B306" i="5"/>
  <c r="N306" i="10"/>
  <c r="Z306" i="10" s="1"/>
  <c r="M306" i="10"/>
  <c r="H306" i="10"/>
  <c r="G306" i="10"/>
  <c r="J306" i="10" s="1"/>
  <c r="C306" i="10"/>
  <c r="B306" i="10"/>
  <c r="H306" i="6"/>
  <c r="I306" i="6" s="1"/>
  <c r="J306" i="6" s="1"/>
  <c r="F306" i="6"/>
  <c r="E306" i="6"/>
  <c r="D306" i="6"/>
  <c r="C306" i="6"/>
  <c r="B306" i="6"/>
  <c r="A306" i="6"/>
  <c r="P306" i="1"/>
  <c r="M306" i="1"/>
  <c r="G306" i="1"/>
  <c r="F306" i="1"/>
  <c r="E306" i="10" s="1"/>
  <c r="E306" i="1"/>
  <c r="D306" i="10" s="1"/>
  <c r="A306" i="1"/>
  <c r="A306" i="5" s="1"/>
  <c r="F305" i="2"/>
  <c r="E305" i="2"/>
  <c r="C305" i="2"/>
  <c r="B305" i="2"/>
  <c r="G305" i="5"/>
  <c r="K305" i="5" s="1"/>
  <c r="N305" i="5" s="1"/>
  <c r="E305" i="5"/>
  <c r="D305" i="5"/>
  <c r="I305" i="5" s="1"/>
  <c r="C305" i="5"/>
  <c r="B305" i="5"/>
  <c r="N305" i="10"/>
  <c r="Z305" i="10" s="1"/>
  <c r="M305" i="10"/>
  <c r="H305" i="10"/>
  <c r="G305" i="10"/>
  <c r="J305" i="10" s="1"/>
  <c r="C305" i="10"/>
  <c r="B305" i="10"/>
  <c r="H305" i="6"/>
  <c r="I305" i="6" s="1"/>
  <c r="J305" i="6" s="1"/>
  <c r="F305" i="6"/>
  <c r="E305" i="6"/>
  <c r="D305" i="6"/>
  <c r="C305" i="6"/>
  <c r="B305" i="6"/>
  <c r="A305" i="6"/>
  <c r="P305" i="1"/>
  <c r="M305" i="1"/>
  <c r="G305" i="1"/>
  <c r="F305" i="1"/>
  <c r="E305" i="1"/>
  <c r="D305" i="10" s="1"/>
  <c r="A305" i="1"/>
  <c r="A305" i="10" s="1"/>
  <c r="F304" i="2"/>
  <c r="E304" i="2"/>
  <c r="C304" i="2"/>
  <c r="B304" i="2"/>
  <c r="G304" i="5"/>
  <c r="K304" i="5" s="1"/>
  <c r="N304" i="5" s="1"/>
  <c r="E304" i="5"/>
  <c r="D304" i="5"/>
  <c r="I304" i="5" s="1"/>
  <c r="C304" i="5"/>
  <c r="B304" i="5"/>
  <c r="N304" i="10"/>
  <c r="M304" i="10"/>
  <c r="H304" i="10"/>
  <c r="G304" i="10"/>
  <c r="J304" i="10" s="1"/>
  <c r="C304" i="10"/>
  <c r="B304" i="10"/>
  <c r="H304" i="6"/>
  <c r="I304" i="6" s="1"/>
  <c r="J304" i="6" s="1"/>
  <c r="F304" i="6"/>
  <c r="E304" i="6"/>
  <c r="D304" i="6"/>
  <c r="C304" i="6"/>
  <c r="B304" i="6"/>
  <c r="A304" i="6"/>
  <c r="P304" i="1"/>
  <c r="M304" i="1"/>
  <c r="G304" i="1"/>
  <c r="F304" i="1"/>
  <c r="E304" i="10" s="1"/>
  <c r="E304" i="1"/>
  <c r="D304" i="10" s="1"/>
  <c r="A304" i="1"/>
  <c r="A304" i="2" s="1"/>
  <c r="F303" i="2"/>
  <c r="E303" i="2"/>
  <c r="C303" i="2"/>
  <c r="B303" i="2"/>
  <c r="G303" i="5"/>
  <c r="E303" i="5"/>
  <c r="C303" i="5"/>
  <c r="B303" i="5"/>
  <c r="N303" i="10"/>
  <c r="Z303" i="10" s="1"/>
  <c r="M303" i="10"/>
  <c r="H303" i="10"/>
  <c r="G303" i="10"/>
  <c r="J303" i="10" s="1"/>
  <c r="C303" i="10"/>
  <c r="B303" i="10"/>
  <c r="H303" i="6"/>
  <c r="I303" i="6" s="1"/>
  <c r="J303" i="6" s="1"/>
  <c r="F303" i="6"/>
  <c r="E303" i="6"/>
  <c r="D303" i="6"/>
  <c r="C303" i="6"/>
  <c r="B303" i="6"/>
  <c r="A303" i="6"/>
  <c r="M303" i="1"/>
  <c r="G303" i="1"/>
  <c r="F303" i="1"/>
  <c r="E303" i="10" s="1"/>
  <c r="E303" i="1"/>
  <c r="D303" i="10" s="1"/>
  <c r="A303" i="1"/>
  <c r="A303" i="10" s="1"/>
  <c r="F302" i="2"/>
  <c r="E302" i="2"/>
  <c r="C302" i="2"/>
  <c r="B302" i="2"/>
  <c r="G302" i="5"/>
  <c r="K302" i="5" s="1"/>
  <c r="N302" i="5" s="1"/>
  <c r="E302" i="5"/>
  <c r="D302" i="5"/>
  <c r="I302" i="5" s="1"/>
  <c r="C302" i="5"/>
  <c r="B302" i="5"/>
  <c r="N302" i="10"/>
  <c r="Z302" i="10" s="1"/>
  <c r="M302" i="10"/>
  <c r="H302" i="10"/>
  <c r="R302" i="10" s="1"/>
  <c r="AC302" i="10" s="1"/>
  <c r="G302" i="10"/>
  <c r="J302" i="10" s="1"/>
  <c r="C302" i="10"/>
  <c r="B302" i="10"/>
  <c r="H302" i="6"/>
  <c r="I302" i="6" s="1"/>
  <c r="J302" i="6" s="1"/>
  <c r="F302" i="6"/>
  <c r="E302" i="6"/>
  <c r="D302" i="6"/>
  <c r="C302" i="6"/>
  <c r="B302" i="6"/>
  <c r="A302" i="6"/>
  <c r="P302" i="1"/>
  <c r="O302" i="1"/>
  <c r="M302" i="1"/>
  <c r="G302" i="1"/>
  <c r="F302" i="1"/>
  <c r="E302" i="1"/>
  <c r="D302" i="10" s="1"/>
  <c r="A302" i="1"/>
  <c r="A302" i="2" s="1"/>
  <c r="F301" i="2"/>
  <c r="E301" i="2"/>
  <c r="C301" i="2"/>
  <c r="B301" i="2"/>
  <c r="G301" i="5"/>
  <c r="K301" i="5" s="1"/>
  <c r="N301" i="5" s="1"/>
  <c r="E301" i="5"/>
  <c r="D301" i="5"/>
  <c r="I301" i="5" s="1"/>
  <c r="C301" i="5"/>
  <c r="B301" i="5"/>
  <c r="N301" i="10"/>
  <c r="M301" i="10"/>
  <c r="H301" i="10"/>
  <c r="G301" i="10"/>
  <c r="J301" i="10" s="1"/>
  <c r="C301" i="10"/>
  <c r="B301" i="10"/>
  <c r="H301" i="6"/>
  <c r="I301" i="6" s="1"/>
  <c r="J301" i="6" s="1"/>
  <c r="F301" i="6"/>
  <c r="E301" i="6"/>
  <c r="D301" i="6"/>
  <c r="C301" i="6"/>
  <c r="B301" i="6"/>
  <c r="A301" i="6"/>
  <c r="P301" i="1"/>
  <c r="M301" i="1"/>
  <c r="G301" i="1"/>
  <c r="F301" i="1"/>
  <c r="E301" i="1"/>
  <c r="D301" i="10" s="1"/>
  <c r="A301" i="1"/>
  <c r="A301" i="2" s="1"/>
  <c r="F300" i="2"/>
  <c r="E300" i="2"/>
  <c r="C300" i="2"/>
  <c r="B300" i="2"/>
  <c r="G300" i="5"/>
  <c r="C300" i="5"/>
  <c r="B300" i="5"/>
  <c r="N300" i="10"/>
  <c r="Z300" i="10" s="1"/>
  <c r="M300" i="10"/>
  <c r="H300" i="10"/>
  <c r="R300" i="10" s="1"/>
  <c r="AC300" i="10" s="1"/>
  <c r="G300" i="10"/>
  <c r="J300" i="10" s="1"/>
  <c r="C300" i="10"/>
  <c r="B300" i="10"/>
  <c r="H300" i="6"/>
  <c r="I300" i="6" s="1"/>
  <c r="J300" i="6" s="1"/>
  <c r="F300" i="6"/>
  <c r="E300" i="6"/>
  <c r="D300" i="6"/>
  <c r="C300" i="6"/>
  <c r="B300" i="6"/>
  <c r="A300" i="6"/>
  <c r="O300" i="1"/>
  <c r="M300" i="1"/>
  <c r="G300" i="1"/>
  <c r="E300" i="5" s="1"/>
  <c r="F300" i="1"/>
  <c r="E300" i="1"/>
  <c r="D300" i="10" s="1"/>
  <c r="A300" i="1"/>
  <c r="A300" i="5" s="1"/>
  <c r="F299" i="2"/>
  <c r="E299" i="2"/>
  <c r="C299" i="2"/>
  <c r="B299" i="2"/>
  <c r="G299" i="5"/>
  <c r="C299" i="5"/>
  <c r="B299" i="5"/>
  <c r="N299" i="10"/>
  <c r="M299" i="10"/>
  <c r="H299" i="10"/>
  <c r="R299" i="10" s="1"/>
  <c r="AC299" i="10" s="1"/>
  <c r="G299" i="10"/>
  <c r="J299" i="10" s="1"/>
  <c r="C299" i="10"/>
  <c r="B299" i="10"/>
  <c r="H299" i="6"/>
  <c r="I299" i="6" s="1"/>
  <c r="J299" i="6" s="1"/>
  <c r="F299" i="6"/>
  <c r="E299" i="6"/>
  <c r="D299" i="6"/>
  <c r="C299" i="6"/>
  <c r="B299" i="6"/>
  <c r="A299" i="6"/>
  <c r="O299" i="1"/>
  <c r="M299" i="1"/>
  <c r="G299" i="1"/>
  <c r="E299" i="5" s="1"/>
  <c r="F299" i="1"/>
  <c r="E299" i="1"/>
  <c r="D299" i="10" s="1"/>
  <c r="A299" i="1"/>
  <c r="A299" i="2" s="1"/>
  <c r="F298" i="2"/>
  <c r="E298" i="2"/>
  <c r="C298" i="2"/>
  <c r="B298" i="2"/>
  <c r="G298" i="5"/>
  <c r="E298" i="5"/>
  <c r="C298" i="5"/>
  <c r="B298" i="5"/>
  <c r="N298" i="10"/>
  <c r="Z298" i="10" s="1"/>
  <c r="M298" i="10"/>
  <c r="H298" i="10"/>
  <c r="R298" i="10" s="1"/>
  <c r="AC298" i="10" s="1"/>
  <c r="G298" i="10"/>
  <c r="J298" i="10" s="1"/>
  <c r="C298" i="10"/>
  <c r="B298" i="10"/>
  <c r="H298" i="6"/>
  <c r="I298" i="6" s="1"/>
  <c r="J298" i="6" s="1"/>
  <c r="F298" i="6"/>
  <c r="E298" i="6"/>
  <c r="D298" i="6"/>
  <c r="C298" i="6"/>
  <c r="B298" i="6"/>
  <c r="A298" i="6"/>
  <c r="O298" i="1"/>
  <c r="M298" i="1"/>
  <c r="G298" i="1"/>
  <c r="F298" i="1"/>
  <c r="D298" i="5" s="1"/>
  <c r="E298" i="1"/>
  <c r="D298" i="10" s="1"/>
  <c r="A298" i="1"/>
  <c r="A298" i="2" s="1"/>
  <c r="F297" i="2"/>
  <c r="E297" i="2"/>
  <c r="C297" i="2"/>
  <c r="B297" i="2"/>
  <c r="G297" i="5"/>
  <c r="E297" i="5"/>
  <c r="C297" i="5"/>
  <c r="B297" i="5"/>
  <c r="N297" i="10"/>
  <c r="Z297" i="10" s="1"/>
  <c r="M297" i="10"/>
  <c r="H297" i="10"/>
  <c r="R297" i="10" s="1"/>
  <c r="AC297" i="10" s="1"/>
  <c r="G297" i="10"/>
  <c r="J297" i="10" s="1"/>
  <c r="C297" i="10"/>
  <c r="B297" i="10"/>
  <c r="H297" i="6"/>
  <c r="I297" i="6" s="1"/>
  <c r="J297" i="6" s="1"/>
  <c r="F297" i="6"/>
  <c r="E297" i="6"/>
  <c r="D297" i="6"/>
  <c r="C297" i="6"/>
  <c r="B297" i="6"/>
  <c r="A297" i="6"/>
  <c r="O297" i="1"/>
  <c r="M297" i="1"/>
  <c r="G297" i="1"/>
  <c r="F297" i="1"/>
  <c r="E297" i="1"/>
  <c r="D297" i="10" s="1"/>
  <c r="A297" i="1"/>
  <c r="F296" i="2"/>
  <c r="E296" i="2"/>
  <c r="C296" i="2"/>
  <c r="B296" i="2"/>
  <c r="G296" i="5"/>
  <c r="E296" i="5"/>
  <c r="C296" i="5"/>
  <c r="B296" i="5"/>
  <c r="N296" i="10"/>
  <c r="Z296" i="10" s="1"/>
  <c r="M296" i="10"/>
  <c r="H296" i="10"/>
  <c r="R296" i="10" s="1"/>
  <c r="AC296" i="10" s="1"/>
  <c r="G296" i="10"/>
  <c r="J296" i="10" s="1"/>
  <c r="C296" i="10"/>
  <c r="B296" i="10"/>
  <c r="H296" i="6"/>
  <c r="I296" i="6" s="1"/>
  <c r="J296" i="6" s="1"/>
  <c r="F296" i="6"/>
  <c r="E296" i="6"/>
  <c r="D296" i="6"/>
  <c r="C296" i="6"/>
  <c r="B296" i="6"/>
  <c r="A296" i="6"/>
  <c r="O296" i="1"/>
  <c r="M296" i="1"/>
  <c r="G296" i="1"/>
  <c r="F296" i="1"/>
  <c r="E296" i="1"/>
  <c r="D296" i="10" s="1"/>
  <c r="A296" i="1"/>
  <c r="F295" i="2"/>
  <c r="H295" i="2" s="1"/>
  <c r="J295" i="2" s="1"/>
  <c r="E295" i="2"/>
  <c r="C295" i="2"/>
  <c r="B295" i="2"/>
  <c r="G295" i="5"/>
  <c r="E295" i="5"/>
  <c r="C295" i="5"/>
  <c r="B295" i="5"/>
  <c r="N295" i="10"/>
  <c r="Z295" i="10" s="1"/>
  <c r="M295" i="10"/>
  <c r="H295" i="10"/>
  <c r="R295" i="10" s="1"/>
  <c r="AC295" i="10" s="1"/>
  <c r="G295" i="10"/>
  <c r="J295" i="10" s="1"/>
  <c r="C295" i="10"/>
  <c r="B295" i="10"/>
  <c r="H295" i="6"/>
  <c r="I295" i="6" s="1"/>
  <c r="J295" i="6" s="1"/>
  <c r="F295" i="6"/>
  <c r="E295" i="6"/>
  <c r="D295" i="6"/>
  <c r="C295" i="6"/>
  <c r="B295" i="6"/>
  <c r="A295" i="6"/>
  <c r="O295" i="1"/>
  <c r="M295" i="1"/>
  <c r="G295" i="1"/>
  <c r="F295" i="1"/>
  <c r="E295" i="1"/>
  <c r="D295" i="10" s="1"/>
  <c r="A295" i="1"/>
  <c r="A295" i="5" s="1"/>
  <c r="F294" i="2"/>
  <c r="E294" i="2"/>
  <c r="C294" i="2"/>
  <c r="B294" i="2"/>
  <c r="G294" i="5"/>
  <c r="E294" i="5"/>
  <c r="C294" i="5"/>
  <c r="B294" i="5"/>
  <c r="N294" i="10"/>
  <c r="M294" i="10"/>
  <c r="H294" i="10"/>
  <c r="R294" i="10" s="1"/>
  <c r="AC294" i="10" s="1"/>
  <c r="G294" i="10"/>
  <c r="J294" i="10" s="1"/>
  <c r="C294" i="10"/>
  <c r="B294" i="10"/>
  <c r="H294" i="6"/>
  <c r="I294" i="6" s="1"/>
  <c r="J294" i="6" s="1"/>
  <c r="F294" i="6"/>
  <c r="E294" i="6"/>
  <c r="D294" i="6"/>
  <c r="C294" i="6"/>
  <c r="B294" i="6"/>
  <c r="A294" i="6"/>
  <c r="O294" i="1"/>
  <c r="M294" i="1"/>
  <c r="G294" i="1"/>
  <c r="F294" i="1"/>
  <c r="E294" i="1"/>
  <c r="D294" i="10" s="1"/>
  <c r="A294" i="1"/>
  <c r="A294" i="10" s="1"/>
  <c r="F293" i="2"/>
  <c r="E293" i="2"/>
  <c r="C293" i="2"/>
  <c r="B293" i="2"/>
  <c r="G293" i="5"/>
  <c r="C293" i="5"/>
  <c r="B293" i="5"/>
  <c r="N293" i="10"/>
  <c r="Z293" i="10" s="1"/>
  <c r="M293" i="10"/>
  <c r="H293" i="10"/>
  <c r="R293" i="10" s="1"/>
  <c r="AC293" i="10" s="1"/>
  <c r="G293" i="10"/>
  <c r="J293" i="10" s="1"/>
  <c r="C293" i="10"/>
  <c r="B293" i="10"/>
  <c r="H293" i="6"/>
  <c r="I293" i="6" s="1"/>
  <c r="J293" i="6" s="1"/>
  <c r="F293" i="6"/>
  <c r="E293" i="6"/>
  <c r="D293" i="6"/>
  <c r="C293" i="6"/>
  <c r="B293" i="6"/>
  <c r="A293" i="6"/>
  <c r="O293" i="1"/>
  <c r="M293" i="1"/>
  <c r="G293" i="1"/>
  <c r="E293" i="5" s="1"/>
  <c r="F293" i="1"/>
  <c r="D293" i="5" s="1"/>
  <c r="I293" i="5" s="1"/>
  <c r="E293" i="1"/>
  <c r="D293" i="10" s="1"/>
  <c r="A293" i="1"/>
  <c r="A293" i="2" s="1"/>
  <c r="F292" i="2"/>
  <c r="E292" i="2"/>
  <c r="C292" i="2"/>
  <c r="B292" i="2"/>
  <c r="G292" i="5"/>
  <c r="C292" i="5"/>
  <c r="B292" i="5"/>
  <c r="N292" i="10"/>
  <c r="Z292" i="10" s="1"/>
  <c r="M292" i="10"/>
  <c r="H292" i="10"/>
  <c r="R292" i="10" s="1"/>
  <c r="AC292" i="10" s="1"/>
  <c r="G292" i="10"/>
  <c r="J292" i="10" s="1"/>
  <c r="C292" i="10"/>
  <c r="B292" i="10"/>
  <c r="H292" i="6"/>
  <c r="I292" i="6" s="1"/>
  <c r="J292" i="6" s="1"/>
  <c r="F292" i="6"/>
  <c r="E292" i="6"/>
  <c r="D292" i="6"/>
  <c r="C292" i="6"/>
  <c r="B292" i="6"/>
  <c r="A292" i="6"/>
  <c r="O292" i="1"/>
  <c r="M292" i="1"/>
  <c r="G292" i="1"/>
  <c r="E292" i="5" s="1"/>
  <c r="F292" i="1"/>
  <c r="D292" i="5" s="1"/>
  <c r="E292" i="1"/>
  <c r="D292" i="10" s="1"/>
  <c r="A292" i="1"/>
  <c r="A292" i="5" s="1"/>
  <c r="F291" i="2"/>
  <c r="E291" i="2"/>
  <c r="C291" i="2"/>
  <c r="B291" i="2"/>
  <c r="G291" i="5"/>
  <c r="C291" i="5"/>
  <c r="B291" i="5"/>
  <c r="N291" i="10"/>
  <c r="Z291" i="10" s="1"/>
  <c r="M291" i="10"/>
  <c r="H291" i="10"/>
  <c r="R291" i="10" s="1"/>
  <c r="AC291" i="10" s="1"/>
  <c r="G291" i="10"/>
  <c r="J291" i="10" s="1"/>
  <c r="C291" i="10"/>
  <c r="B291" i="10"/>
  <c r="H291" i="6"/>
  <c r="I291" i="6" s="1"/>
  <c r="J291" i="6" s="1"/>
  <c r="F291" i="6"/>
  <c r="E291" i="6"/>
  <c r="D291" i="6"/>
  <c r="C291" i="6"/>
  <c r="B291" i="6"/>
  <c r="A291" i="6"/>
  <c r="O291" i="1"/>
  <c r="M291" i="1"/>
  <c r="G291" i="1"/>
  <c r="E291" i="5" s="1"/>
  <c r="F291" i="1"/>
  <c r="E291" i="1"/>
  <c r="D291" i="10" s="1"/>
  <c r="A291" i="1"/>
  <c r="A291" i="2" s="1"/>
  <c r="G290" i="2"/>
  <c r="F290" i="2"/>
  <c r="E290" i="2"/>
  <c r="C290" i="2"/>
  <c r="B290" i="2"/>
  <c r="G290" i="5"/>
  <c r="E290" i="5"/>
  <c r="C290" i="5"/>
  <c r="B290" i="5"/>
  <c r="N290" i="10"/>
  <c r="M290" i="10"/>
  <c r="H290" i="10"/>
  <c r="R290" i="10" s="1"/>
  <c r="AC290" i="10" s="1"/>
  <c r="G290" i="10"/>
  <c r="J290" i="10" s="1"/>
  <c r="C290" i="10"/>
  <c r="B290" i="10"/>
  <c r="H290" i="6"/>
  <c r="I290" i="6" s="1"/>
  <c r="J290" i="6" s="1"/>
  <c r="F290" i="6"/>
  <c r="E290" i="6"/>
  <c r="D290" i="6"/>
  <c r="C290" i="6"/>
  <c r="B290" i="6"/>
  <c r="A290" i="6"/>
  <c r="O290" i="1"/>
  <c r="M290" i="1"/>
  <c r="G290" i="1"/>
  <c r="F290" i="1"/>
  <c r="E290" i="1"/>
  <c r="D290" i="10" s="1"/>
  <c r="A290" i="1"/>
  <c r="A290" i="2" s="1"/>
  <c r="G289" i="2"/>
  <c r="F289" i="2"/>
  <c r="E289" i="2"/>
  <c r="C289" i="2"/>
  <c r="B289" i="2"/>
  <c r="G289" i="5"/>
  <c r="C289" i="5"/>
  <c r="B289" i="5"/>
  <c r="N289" i="10"/>
  <c r="Z289" i="10" s="1"/>
  <c r="M289" i="10"/>
  <c r="H289" i="10"/>
  <c r="R289" i="10" s="1"/>
  <c r="AC289" i="10" s="1"/>
  <c r="G289" i="10"/>
  <c r="J289" i="10" s="1"/>
  <c r="C289" i="10"/>
  <c r="B289" i="10"/>
  <c r="H289" i="6"/>
  <c r="I289" i="6" s="1"/>
  <c r="J289" i="6" s="1"/>
  <c r="F289" i="6"/>
  <c r="E289" i="6"/>
  <c r="D289" i="6"/>
  <c r="C289" i="6"/>
  <c r="B289" i="6"/>
  <c r="A289" i="6"/>
  <c r="O289" i="1"/>
  <c r="M289" i="1"/>
  <c r="G289" i="1"/>
  <c r="E289" i="5" s="1"/>
  <c r="F289" i="1"/>
  <c r="E289" i="1"/>
  <c r="D289" i="10" s="1"/>
  <c r="A289" i="1"/>
  <c r="A289" i="2" s="1"/>
  <c r="F288" i="2"/>
  <c r="E288" i="2"/>
  <c r="C288" i="2"/>
  <c r="B288" i="2"/>
  <c r="G288" i="5"/>
  <c r="C288" i="5"/>
  <c r="B288" i="5"/>
  <c r="N288" i="10"/>
  <c r="Z288" i="10" s="1"/>
  <c r="M288" i="10"/>
  <c r="H288" i="10"/>
  <c r="R288" i="10" s="1"/>
  <c r="AC288" i="10" s="1"/>
  <c r="G288" i="10"/>
  <c r="J288" i="10" s="1"/>
  <c r="C288" i="10"/>
  <c r="B288" i="10"/>
  <c r="H288" i="6"/>
  <c r="I288" i="6" s="1"/>
  <c r="J288" i="6" s="1"/>
  <c r="F288" i="6"/>
  <c r="E288" i="6"/>
  <c r="D288" i="6"/>
  <c r="C288" i="6"/>
  <c r="B288" i="6"/>
  <c r="A288" i="6"/>
  <c r="O288" i="1"/>
  <c r="M288" i="1"/>
  <c r="G288" i="1"/>
  <c r="E288" i="5" s="1"/>
  <c r="F288" i="1"/>
  <c r="E288" i="10" s="1"/>
  <c r="E288" i="1"/>
  <c r="D288" i="10" s="1"/>
  <c r="A288" i="1"/>
  <c r="A288" i="5" s="1"/>
  <c r="F287" i="2"/>
  <c r="E287" i="2"/>
  <c r="C287" i="2"/>
  <c r="B287" i="2"/>
  <c r="G287" i="5"/>
  <c r="C287" i="5"/>
  <c r="B287" i="5"/>
  <c r="N287" i="10"/>
  <c r="Z287" i="10" s="1"/>
  <c r="M287" i="10"/>
  <c r="H287" i="10"/>
  <c r="G287" i="10"/>
  <c r="J287" i="10" s="1"/>
  <c r="C287" i="10"/>
  <c r="B287" i="10"/>
  <c r="H287" i="6"/>
  <c r="I287" i="6" s="1"/>
  <c r="J287" i="6" s="1"/>
  <c r="F287" i="6"/>
  <c r="E287" i="6"/>
  <c r="D287" i="6"/>
  <c r="C287" i="6"/>
  <c r="B287" i="6"/>
  <c r="A287" i="6"/>
  <c r="M287" i="1"/>
  <c r="G287" i="1"/>
  <c r="E287" i="5" s="1"/>
  <c r="F287" i="1"/>
  <c r="D287" i="5" s="1"/>
  <c r="E287" i="1"/>
  <c r="D287" i="10" s="1"/>
  <c r="A287" i="1"/>
  <c r="A287" i="10" s="1"/>
  <c r="F286" i="2"/>
  <c r="E286" i="2"/>
  <c r="C286" i="2"/>
  <c r="B286" i="2"/>
  <c r="G286" i="5"/>
  <c r="E286" i="5"/>
  <c r="C286" i="5"/>
  <c r="B286" i="5"/>
  <c r="N286" i="10"/>
  <c r="Z286" i="10" s="1"/>
  <c r="M286" i="10"/>
  <c r="H286" i="10"/>
  <c r="R286" i="10" s="1"/>
  <c r="AC286" i="10" s="1"/>
  <c r="G286" i="10"/>
  <c r="J286" i="10" s="1"/>
  <c r="C286" i="10"/>
  <c r="B286" i="10"/>
  <c r="H286" i="6"/>
  <c r="I286" i="6" s="1"/>
  <c r="J286" i="6" s="1"/>
  <c r="F286" i="6"/>
  <c r="E286" i="6"/>
  <c r="D286" i="6"/>
  <c r="C286" i="6"/>
  <c r="B286" i="6"/>
  <c r="A286" i="6"/>
  <c r="O286" i="1"/>
  <c r="M286" i="1"/>
  <c r="G286" i="1"/>
  <c r="F286" i="1"/>
  <c r="D286" i="5" s="1"/>
  <c r="E286" i="1"/>
  <c r="D286" i="10" s="1"/>
  <c r="A286" i="1"/>
  <c r="A286" i="2" s="1"/>
  <c r="G285" i="2"/>
  <c r="F285" i="2"/>
  <c r="E285" i="2"/>
  <c r="C285" i="2"/>
  <c r="B285" i="2"/>
  <c r="G285" i="5"/>
  <c r="C285" i="5"/>
  <c r="B285" i="5"/>
  <c r="N285" i="10"/>
  <c r="Z285" i="10" s="1"/>
  <c r="M285" i="10"/>
  <c r="H285" i="10"/>
  <c r="G285" i="10"/>
  <c r="J285" i="10" s="1"/>
  <c r="C285" i="10"/>
  <c r="B285" i="10"/>
  <c r="H285" i="6"/>
  <c r="I285" i="6" s="1"/>
  <c r="J285" i="6" s="1"/>
  <c r="F285" i="6"/>
  <c r="E285" i="6"/>
  <c r="D285" i="6"/>
  <c r="C285" i="6"/>
  <c r="B285" i="6"/>
  <c r="A285" i="6"/>
  <c r="M285" i="1"/>
  <c r="G285" i="1"/>
  <c r="E285" i="5" s="1"/>
  <c r="F285" i="1"/>
  <c r="E285" i="1"/>
  <c r="A285" i="1"/>
  <c r="A285" i="10" s="1"/>
  <c r="F284" i="2"/>
  <c r="E284" i="2"/>
  <c r="C284" i="2"/>
  <c r="B284" i="2"/>
  <c r="G284" i="5"/>
  <c r="C284" i="5"/>
  <c r="B284" i="5"/>
  <c r="N284" i="10"/>
  <c r="Z284" i="10" s="1"/>
  <c r="M284" i="10"/>
  <c r="H284" i="10"/>
  <c r="R284" i="10" s="1"/>
  <c r="AC284" i="10" s="1"/>
  <c r="G284" i="10"/>
  <c r="J284" i="10" s="1"/>
  <c r="C284" i="10"/>
  <c r="B284" i="10"/>
  <c r="H284" i="6"/>
  <c r="I284" i="6" s="1"/>
  <c r="J284" i="6" s="1"/>
  <c r="F284" i="6"/>
  <c r="E284" i="6"/>
  <c r="D284" i="6"/>
  <c r="C284" i="6"/>
  <c r="B284" i="6"/>
  <c r="A284" i="6"/>
  <c r="O284" i="1"/>
  <c r="M284" i="1"/>
  <c r="G284" i="1"/>
  <c r="E284" i="5" s="1"/>
  <c r="F284" i="1"/>
  <c r="D284" i="5" s="1"/>
  <c r="E284" i="1"/>
  <c r="D284" i="10" s="1"/>
  <c r="A284" i="1"/>
  <c r="A284" i="5" s="1"/>
  <c r="G283" i="2"/>
  <c r="F283" i="2"/>
  <c r="E283" i="2"/>
  <c r="C283" i="2"/>
  <c r="B283" i="2"/>
  <c r="G283" i="5"/>
  <c r="C283" i="5"/>
  <c r="B283" i="5"/>
  <c r="N283" i="10"/>
  <c r="Z283" i="10" s="1"/>
  <c r="M283" i="10"/>
  <c r="H283" i="10"/>
  <c r="R283" i="10" s="1"/>
  <c r="AC283" i="10" s="1"/>
  <c r="G283" i="10"/>
  <c r="J283" i="10" s="1"/>
  <c r="C283" i="10"/>
  <c r="B283" i="10"/>
  <c r="H283" i="6"/>
  <c r="I283" i="6" s="1"/>
  <c r="J283" i="6" s="1"/>
  <c r="F283" i="6"/>
  <c r="E283" i="6"/>
  <c r="D283" i="6"/>
  <c r="C283" i="6"/>
  <c r="B283" i="6"/>
  <c r="A283" i="6"/>
  <c r="O283" i="1"/>
  <c r="M283" i="1"/>
  <c r="G283" i="1"/>
  <c r="E283" i="5" s="1"/>
  <c r="F283" i="1"/>
  <c r="D283" i="5" s="1"/>
  <c r="E283" i="1"/>
  <c r="D283" i="10" s="1"/>
  <c r="A283" i="1"/>
  <c r="A283" i="2" s="1"/>
  <c r="F282" i="2"/>
  <c r="E282" i="2"/>
  <c r="C282" i="2"/>
  <c r="B282" i="2"/>
  <c r="G282" i="5"/>
  <c r="K282" i="5" s="1"/>
  <c r="N282" i="5" s="1"/>
  <c r="E282" i="5"/>
  <c r="C282" i="5"/>
  <c r="B282" i="5"/>
  <c r="N282" i="10"/>
  <c r="Z282" i="10" s="1"/>
  <c r="M282" i="10"/>
  <c r="H282" i="10"/>
  <c r="G282" i="10"/>
  <c r="J282" i="10" s="1"/>
  <c r="C282" i="10"/>
  <c r="B282" i="10"/>
  <c r="H282" i="6"/>
  <c r="I282" i="6" s="1"/>
  <c r="J282" i="6" s="1"/>
  <c r="F282" i="6"/>
  <c r="E282" i="6"/>
  <c r="D282" i="6"/>
  <c r="C282" i="6"/>
  <c r="B282" i="6"/>
  <c r="A282" i="6"/>
  <c r="M282" i="1"/>
  <c r="G282" i="1"/>
  <c r="F282" i="1"/>
  <c r="E282" i="10" s="1"/>
  <c r="E282" i="1"/>
  <c r="D282" i="10" s="1"/>
  <c r="A282" i="1"/>
  <c r="A282" i="10" s="1"/>
  <c r="F281" i="2"/>
  <c r="E281" i="2"/>
  <c r="C281" i="2"/>
  <c r="B281" i="2"/>
  <c r="G281" i="5"/>
  <c r="K281" i="5" s="1"/>
  <c r="N281" i="5" s="1"/>
  <c r="E281" i="5"/>
  <c r="C281" i="5"/>
  <c r="B281" i="5"/>
  <c r="N281" i="10"/>
  <c r="Z281" i="10" s="1"/>
  <c r="M281" i="10"/>
  <c r="H281" i="10"/>
  <c r="G281" i="10"/>
  <c r="J281" i="10" s="1"/>
  <c r="C281" i="10"/>
  <c r="B281" i="10"/>
  <c r="H281" i="6"/>
  <c r="I281" i="6" s="1"/>
  <c r="J281" i="6" s="1"/>
  <c r="F281" i="6"/>
  <c r="E281" i="6"/>
  <c r="D281" i="6"/>
  <c r="C281" i="6"/>
  <c r="B281" i="6"/>
  <c r="A281" i="6"/>
  <c r="M281" i="1"/>
  <c r="G281" i="1"/>
  <c r="F281" i="1"/>
  <c r="D281" i="5" s="1"/>
  <c r="E281" i="1"/>
  <c r="D281" i="10" s="1"/>
  <c r="A281" i="1"/>
  <c r="A281" i="5" s="1"/>
  <c r="F280" i="2"/>
  <c r="E280" i="2"/>
  <c r="C280" i="2"/>
  <c r="B280" i="2"/>
  <c r="G280" i="5"/>
  <c r="K280" i="5" s="1"/>
  <c r="N280" i="5" s="1"/>
  <c r="E280" i="5"/>
  <c r="C280" i="5"/>
  <c r="B280" i="5"/>
  <c r="N280" i="10"/>
  <c r="Z280" i="10" s="1"/>
  <c r="M280" i="10"/>
  <c r="H280" i="10"/>
  <c r="R280" i="10" s="1"/>
  <c r="AC280" i="10" s="1"/>
  <c r="G280" i="10"/>
  <c r="J280" i="10" s="1"/>
  <c r="C280" i="10"/>
  <c r="B280" i="10"/>
  <c r="H280" i="6"/>
  <c r="I280" i="6" s="1"/>
  <c r="J280" i="6" s="1"/>
  <c r="F280" i="6"/>
  <c r="E280" i="6"/>
  <c r="D280" i="6"/>
  <c r="C280" i="6"/>
  <c r="B280" i="6"/>
  <c r="A280" i="6"/>
  <c r="O280" i="1"/>
  <c r="M280" i="1"/>
  <c r="G280" i="1"/>
  <c r="F280" i="1"/>
  <c r="E280" i="10" s="1"/>
  <c r="E280" i="1"/>
  <c r="D280" i="10" s="1"/>
  <c r="A280" i="1"/>
  <c r="F279" i="2"/>
  <c r="E279" i="2"/>
  <c r="C279" i="2"/>
  <c r="B279" i="2"/>
  <c r="G279" i="5"/>
  <c r="K279" i="5" s="1"/>
  <c r="N279" i="5" s="1"/>
  <c r="E279" i="5"/>
  <c r="C279" i="5"/>
  <c r="B279" i="5"/>
  <c r="N279" i="10"/>
  <c r="Z279" i="10" s="1"/>
  <c r="M279" i="10"/>
  <c r="H279" i="10"/>
  <c r="R279" i="10" s="1"/>
  <c r="AC279" i="10" s="1"/>
  <c r="G279" i="10"/>
  <c r="J279" i="10" s="1"/>
  <c r="C279" i="10"/>
  <c r="B279" i="10"/>
  <c r="H279" i="6"/>
  <c r="I279" i="6" s="1"/>
  <c r="J279" i="6" s="1"/>
  <c r="F279" i="6"/>
  <c r="E279" i="6"/>
  <c r="D279" i="6"/>
  <c r="C279" i="6"/>
  <c r="B279" i="6"/>
  <c r="A279" i="6"/>
  <c r="O279" i="1"/>
  <c r="M279" i="1"/>
  <c r="G279" i="1"/>
  <c r="F279" i="1"/>
  <c r="P279" i="1" s="1"/>
  <c r="E279" i="1"/>
  <c r="D279" i="10" s="1"/>
  <c r="A279" i="1"/>
  <c r="A279" i="2" s="1"/>
  <c r="F278" i="2"/>
  <c r="E278" i="2"/>
  <c r="C278" i="2"/>
  <c r="B278" i="2"/>
  <c r="G278" i="5"/>
  <c r="K278" i="5" s="1"/>
  <c r="N278" i="5" s="1"/>
  <c r="E278" i="5"/>
  <c r="C278" i="5"/>
  <c r="B278" i="5"/>
  <c r="N278" i="10"/>
  <c r="M278" i="10"/>
  <c r="H278" i="10"/>
  <c r="R278" i="10" s="1"/>
  <c r="AC278" i="10" s="1"/>
  <c r="G278" i="10"/>
  <c r="J278" i="10" s="1"/>
  <c r="C278" i="10"/>
  <c r="B278" i="10"/>
  <c r="H278" i="6"/>
  <c r="I278" i="6" s="1"/>
  <c r="J278" i="6" s="1"/>
  <c r="F278" i="6"/>
  <c r="E278" i="6"/>
  <c r="D278" i="6"/>
  <c r="C278" i="6"/>
  <c r="B278" i="6"/>
  <c r="A278" i="6"/>
  <c r="O278" i="1"/>
  <c r="M278" i="1"/>
  <c r="G278" i="1"/>
  <c r="F278" i="1"/>
  <c r="E278" i="1"/>
  <c r="D278" i="10" s="1"/>
  <c r="A278" i="1"/>
  <c r="A278" i="10" s="1"/>
  <c r="F277" i="2"/>
  <c r="E277" i="2"/>
  <c r="C277" i="2"/>
  <c r="B277" i="2"/>
  <c r="G277" i="5"/>
  <c r="C277" i="5"/>
  <c r="B277" i="5"/>
  <c r="N277" i="10"/>
  <c r="Z277" i="10" s="1"/>
  <c r="M277" i="10"/>
  <c r="H277" i="10"/>
  <c r="R277" i="10" s="1"/>
  <c r="AC277" i="10" s="1"/>
  <c r="G277" i="10"/>
  <c r="J277" i="10" s="1"/>
  <c r="C277" i="10"/>
  <c r="B277" i="10"/>
  <c r="H277" i="6"/>
  <c r="I277" i="6" s="1"/>
  <c r="J277" i="6" s="1"/>
  <c r="F277" i="6"/>
  <c r="E277" i="6"/>
  <c r="D277" i="6"/>
  <c r="C277" i="6"/>
  <c r="B277" i="6"/>
  <c r="A277" i="6"/>
  <c r="O277" i="1"/>
  <c r="M277" i="1"/>
  <c r="G277" i="1"/>
  <c r="E277" i="5" s="1"/>
  <c r="F277" i="1"/>
  <c r="E277" i="1"/>
  <c r="D277" i="10" s="1"/>
  <c r="A277" i="1"/>
  <c r="A277" i="5" s="1"/>
  <c r="F276" i="2"/>
  <c r="E276" i="2"/>
  <c r="C276" i="2"/>
  <c r="B276" i="2"/>
  <c r="G276" i="5"/>
  <c r="K276" i="5" s="1"/>
  <c r="N276" i="5" s="1"/>
  <c r="E276" i="5"/>
  <c r="C276" i="5"/>
  <c r="B276" i="5"/>
  <c r="N276" i="10"/>
  <c r="Z276" i="10" s="1"/>
  <c r="M276" i="10"/>
  <c r="H276" i="10"/>
  <c r="G276" i="10"/>
  <c r="J276" i="10" s="1"/>
  <c r="C276" i="10"/>
  <c r="B276" i="10"/>
  <c r="H276" i="6"/>
  <c r="I276" i="6" s="1"/>
  <c r="J276" i="6" s="1"/>
  <c r="F276" i="6"/>
  <c r="E276" i="6"/>
  <c r="D276" i="6"/>
  <c r="C276" i="6"/>
  <c r="B276" i="6"/>
  <c r="A276" i="6"/>
  <c r="M276" i="1"/>
  <c r="G276" i="1"/>
  <c r="F276" i="1"/>
  <c r="E276" i="1"/>
  <c r="D276" i="10" s="1"/>
  <c r="A276" i="1"/>
  <c r="F275" i="2"/>
  <c r="E275" i="2"/>
  <c r="C275" i="2"/>
  <c r="B275" i="2"/>
  <c r="G275" i="5"/>
  <c r="K275" i="5" s="1"/>
  <c r="N275" i="5" s="1"/>
  <c r="E275" i="5"/>
  <c r="C275" i="5"/>
  <c r="B275" i="5"/>
  <c r="N275" i="10"/>
  <c r="Z275" i="10" s="1"/>
  <c r="M275" i="10"/>
  <c r="H275" i="10"/>
  <c r="G275" i="10"/>
  <c r="J275" i="10" s="1"/>
  <c r="C275" i="10"/>
  <c r="B275" i="10"/>
  <c r="H275" i="6"/>
  <c r="I275" i="6" s="1"/>
  <c r="J275" i="6" s="1"/>
  <c r="F275" i="6"/>
  <c r="E275" i="6"/>
  <c r="D275" i="6"/>
  <c r="C275" i="6"/>
  <c r="B275" i="6"/>
  <c r="A275" i="6"/>
  <c r="M275" i="1"/>
  <c r="G275" i="1"/>
  <c r="F275" i="1"/>
  <c r="P275" i="1" s="1"/>
  <c r="E275" i="1"/>
  <c r="D275" i="10" s="1"/>
  <c r="A275" i="1"/>
  <c r="A275" i="5" s="1"/>
  <c r="G274" i="2"/>
  <c r="F274" i="2"/>
  <c r="E274" i="2"/>
  <c r="C274" i="2"/>
  <c r="B274" i="2"/>
  <c r="A274" i="2"/>
  <c r="G274" i="5"/>
  <c r="K274" i="5" s="1"/>
  <c r="N274" i="5" s="1"/>
  <c r="E274" i="5"/>
  <c r="C274" i="5"/>
  <c r="B274" i="5"/>
  <c r="N274" i="10"/>
  <c r="M274" i="10"/>
  <c r="H274" i="10"/>
  <c r="G274" i="10"/>
  <c r="J274" i="10" s="1"/>
  <c r="C274" i="10"/>
  <c r="B274" i="10"/>
  <c r="H274" i="6"/>
  <c r="I274" i="6" s="1"/>
  <c r="J274" i="6" s="1"/>
  <c r="F274" i="6"/>
  <c r="E274" i="6"/>
  <c r="D274" i="6"/>
  <c r="C274" i="6"/>
  <c r="B274" i="6"/>
  <c r="A274" i="6"/>
  <c r="M274" i="1"/>
  <c r="G274" i="1"/>
  <c r="F274" i="1"/>
  <c r="D274" i="5" s="1"/>
  <c r="E274" i="1"/>
  <c r="D274" i="10" s="1"/>
  <c r="A274" i="1"/>
  <c r="A274" i="5" s="1"/>
  <c r="F273" i="2"/>
  <c r="E273" i="2"/>
  <c r="C273" i="2"/>
  <c r="B273" i="2"/>
  <c r="G273" i="5"/>
  <c r="K273" i="5" s="1"/>
  <c r="N273" i="5" s="1"/>
  <c r="E273" i="5"/>
  <c r="C273" i="5"/>
  <c r="B273" i="5"/>
  <c r="N273" i="10"/>
  <c r="M273" i="10"/>
  <c r="H273" i="10"/>
  <c r="G273" i="10"/>
  <c r="J273" i="10" s="1"/>
  <c r="C273" i="10"/>
  <c r="B273" i="10"/>
  <c r="H273" i="6"/>
  <c r="I273" i="6" s="1"/>
  <c r="J273" i="6" s="1"/>
  <c r="F273" i="6"/>
  <c r="E273" i="6"/>
  <c r="D273" i="6"/>
  <c r="C273" i="6"/>
  <c r="B273" i="6"/>
  <c r="A273" i="6"/>
  <c r="M273" i="1"/>
  <c r="G273" i="1"/>
  <c r="F273" i="1"/>
  <c r="E273" i="1"/>
  <c r="D273" i="10" s="1"/>
  <c r="A273" i="1"/>
  <c r="A273" i="10" s="1"/>
  <c r="F272" i="2"/>
  <c r="E272" i="2"/>
  <c r="C272" i="2"/>
  <c r="B272" i="2"/>
  <c r="G272" i="5"/>
  <c r="K272" i="5" s="1"/>
  <c r="N272" i="5" s="1"/>
  <c r="E272" i="5"/>
  <c r="D272" i="5"/>
  <c r="I272" i="5" s="1"/>
  <c r="C272" i="5"/>
  <c r="B272" i="5"/>
  <c r="N272" i="10"/>
  <c r="Z272" i="10" s="1"/>
  <c r="M272" i="10"/>
  <c r="H272" i="10"/>
  <c r="R272" i="10" s="1"/>
  <c r="AC272" i="10" s="1"/>
  <c r="G272" i="10"/>
  <c r="J272" i="10" s="1"/>
  <c r="C272" i="10"/>
  <c r="B272" i="10"/>
  <c r="H272" i="6"/>
  <c r="I272" i="6" s="1"/>
  <c r="J272" i="6" s="1"/>
  <c r="F272" i="6"/>
  <c r="E272" i="6"/>
  <c r="D272" i="6"/>
  <c r="C272" i="6"/>
  <c r="B272" i="6"/>
  <c r="A272" i="6"/>
  <c r="P272" i="1"/>
  <c r="O272" i="1"/>
  <c r="M272" i="1"/>
  <c r="G272" i="1"/>
  <c r="F272" i="1"/>
  <c r="E272" i="1"/>
  <c r="D272" i="10" s="1"/>
  <c r="A272" i="1"/>
  <c r="A272" i="5" s="1"/>
  <c r="F271" i="2"/>
  <c r="H271" i="2" s="1"/>
  <c r="J271" i="2" s="1"/>
  <c r="E271" i="2"/>
  <c r="C271" i="2"/>
  <c r="B271" i="2"/>
  <c r="G271" i="5"/>
  <c r="K271" i="5" s="1"/>
  <c r="N271" i="5" s="1"/>
  <c r="E271" i="5"/>
  <c r="C271" i="5"/>
  <c r="B271" i="5"/>
  <c r="N271" i="10"/>
  <c r="Z271" i="10" s="1"/>
  <c r="M271" i="10"/>
  <c r="H271" i="10"/>
  <c r="G271" i="10"/>
  <c r="J271" i="10" s="1"/>
  <c r="C271" i="10"/>
  <c r="B271" i="10"/>
  <c r="H271" i="6"/>
  <c r="I271" i="6" s="1"/>
  <c r="J271" i="6" s="1"/>
  <c r="F271" i="6"/>
  <c r="E271" i="6"/>
  <c r="D271" i="6"/>
  <c r="C271" i="6"/>
  <c r="B271" i="6"/>
  <c r="A271" i="6"/>
  <c r="M271" i="1"/>
  <c r="G271" i="1"/>
  <c r="F271" i="1"/>
  <c r="E271" i="1"/>
  <c r="D271" i="10" s="1"/>
  <c r="A271" i="1"/>
  <c r="A271" i="2" s="1"/>
  <c r="F270" i="2"/>
  <c r="H270" i="2" s="1"/>
  <c r="J270" i="2" s="1"/>
  <c r="E270" i="2"/>
  <c r="C270" i="2"/>
  <c r="B270" i="2"/>
  <c r="G270" i="5"/>
  <c r="K270" i="5" s="1"/>
  <c r="N270" i="5" s="1"/>
  <c r="E270" i="5"/>
  <c r="C270" i="5"/>
  <c r="B270" i="5"/>
  <c r="N270" i="10"/>
  <c r="Z270" i="10" s="1"/>
  <c r="M270" i="10"/>
  <c r="H270" i="10"/>
  <c r="G270" i="10"/>
  <c r="J270" i="10" s="1"/>
  <c r="C270" i="10"/>
  <c r="B270" i="10"/>
  <c r="H270" i="6"/>
  <c r="I270" i="6" s="1"/>
  <c r="J270" i="6" s="1"/>
  <c r="F270" i="6"/>
  <c r="E270" i="6"/>
  <c r="D270" i="6"/>
  <c r="C270" i="6"/>
  <c r="B270" i="6"/>
  <c r="A270" i="6"/>
  <c r="M270" i="1"/>
  <c r="G270" i="1"/>
  <c r="F270" i="1"/>
  <c r="D270" i="5" s="1"/>
  <c r="E270" i="1"/>
  <c r="D270" i="10" s="1"/>
  <c r="A270" i="1"/>
  <c r="A270" i="5" s="1"/>
  <c r="F269" i="2"/>
  <c r="E269" i="2"/>
  <c r="C269" i="2"/>
  <c r="B269" i="2"/>
  <c r="G269" i="5"/>
  <c r="K269" i="5" s="1"/>
  <c r="N269" i="5" s="1"/>
  <c r="E269" i="5"/>
  <c r="C269" i="5"/>
  <c r="B269" i="5"/>
  <c r="N269" i="10"/>
  <c r="Z269" i="10" s="1"/>
  <c r="M269" i="10"/>
  <c r="H269" i="10"/>
  <c r="R269" i="10" s="1"/>
  <c r="AC269" i="10" s="1"/>
  <c r="G269" i="10"/>
  <c r="J269" i="10" s="1"/>
  <c r="C269" i="10"/>
  <c r="B269" i="10"/>
  <c r="H269" i="6"/>
  <c r="I269" i="6" s="1"/>
  <c r="J269" i="6" s="1"/>
  <c r="F269" i="6"/>
  <c r="E269" i="6"/>
  <c r="D269" i="6"/>
  <c r="C269" i="6"/>
  <c r="B269" i="6"/>
  <c r="A269" i="6"/>
  <c r="O269" i="1"/>
  <c r="M269" i="1"/>
  <c r="G269" i="1"/>
  <c r="F269" i="1"/>
  <c r="E269" i="1"/>
  <c r="D269" i="10" s="1"/>
  <c r="A269" i="1"/>
  <c r="A269" i="2" s="1"/>
  <c r="F268" i="2"/>
  <c r="E268" i="2"/>
  <c r="C268" i="2"/>
  <c r="B268" i="2"/>
  <c r="G268" i="5"/>
  <c r="K268" i="5" s="1"/>
  <c r="N268" i="5" s="1"/>
  <c r="E268" i="5"/>
  <c r="C268" i="5"/>
  <c r="B268" i="5"/>
  <c r="N268" i="10"/>
  <c r="Z268" i="10" s="1"/>
  <c r="M268" i="10"/>
  <c r="H268" i="10"/>
  <c r="G268" i="10"/>
  <c r="J268" i="10" s="1"/>
  <c r="C268" i="10"/>
  <c r="B268" i="10"/>
  <c r="H268" i="6"/>
  <c r="I268" i="6" s="1"/>
  <c r="J268" i="6" s="1"/>
  <c r="F268" i="6"/>
  <c r="E268" i="6"/>
  <c r="D268" i="6"/>
  <c r="C268" i="6"/>
  <c r="B268" i="6"/>
  <c r="A268" i="6"/>
  <c r="M268" i="1"/>
  <c r="G268" i="1"/>
  <c r="F268" i="1"/>
  <c r="D268" i="5" s="1"/>
  <c r="E268" i="1"/>
  <c r="D268" i="10" s="1"/>
  <c r="A268" i="1"/>
  <c r="A268" i="10" s="1"/>
  <c r="G267" i="2"/>
  <c r="F267" i="2"/>
  <c r="E267" i="2"/>
  <c r="C267" i="2"/>
  <c r="B267" i="2"/>
  <c r="G267" i="5"/>
  <c r="C267" i="5"/>
  <c r="B267" i="5"/>
  <c r="N267" i="10"/>
  <c r="Z267" i="10" s="1"/>
  <c r="M267" i="10"/>
  <c r="H267" i="10"/>
  <c r="G267" i="10"/>
  <c r="J267" i="10" s="1"/>
  <c r="C267" i="10"/>
  <c r="B267" i="10"/>
  <c r="H267" i="6"/>
  <c r="I267" i="6" s="1"/>
  <c r="J267" i="6" s="1"/>
  <c r="F267" i="6"/>
  <c r="E267" i="6"/>
  <c r="D267" i="6"/>
  <c r="C267" i="6"/>
  <c r="B267" i="6"/>
  <c r="A267" i="6"/>
  <c r="M267" i="1"/>
  <c r="G267" i="1"/>
  <c r="E267" i="5" s="1"/>
  <c r="F267" i="1"/>
  <c r="E267" i="10" s="1"/>
  <c r="E267" i="1"/>
  <c r="A267" i="1"/>
  <c r="A267" i="10" s="1"/>
  <c r="F266" i="2"/>
  <c r="E266" i="2"/>
  <c r="C266" i="2"/>
  <c r="B266" i="2"/>
  <c r="G266" i="5"/>
  <c r="K266" i="5" s="1"/>
  <c r="N266" i="5" s="1"/>
  <c r="E266" i="5"/>
  <c r="C266" i="5"/>
  <c r="B266" i="5"/>
  <c r="N266" i="10"/>
  <c r="Z266" i="10" s="1"/>
  <c r="M266" i="10"/>
  <c r="H266" i="10"/>
  <c r="G266" i="10"/>
  <c r="J266" i="10" s="1"/>
  <c r="C266" i="10"/>
  <c r="B266" i="10"/>
  <c r="H266" i="6"/>
  <c r="I266" i="6" s="1"/>
  <c r="J266" i="6" s="1"/>
  <c r="F266" i="6"/>
  <c r="E266" i="6"/>
  <c r="D266" i="6"/>
  <c r="C266" i="6"/>
  <c r="B266" i="6"/>
  <c r="A266" i="6"/>
  <c r="M266" i="1"/>
  <c r="G266" i="1"/>
  <c r="F266" i="1"/>
  <c r="P266" i="1" s="1"/>
  <c r="E266" i="1"/>
  <c r="D266" i="10" s="1"/>
  <c r="A266" i="1"/>
  <c r="A266" i="5" s="1"/>
  <c r="F265" i="2"/>
  <c r="E265" i="2"/>
  <c r="C265" i="2"/>
  <c r="B265" i="2"/>
  <c r="G265" i="5"/>
  <c r="K265" i="5" s="1"/>
  <c r="N265" i="5" s="1"/>
  <c r="E265" i="5"/>
  <c r="C265" i="5"/>
  <c r="B265" i="5"/>
  <c r="N265" i="10"/>
  <c r="Z265" i="10" s="1"/>
  <c r="M265" i="10"/>
  <c r="H265" i="10"/>
  <c r="G265" i="10"/>
  <c r="C265" i="10"/>
  <c r="B265" i="10"/>
  <c r="H265" i="6"/>
  <c r="I265" i="6" s="1"/>
  <c r="J265" i="6" s="1"/>
  <c r="F265" i="6"/>
  <c r="E265" i="6"/>
  <c r="D265" i="6"/>
  <c r="C265" i="6"/>
  <c r="B265" i="6"/>
  <c r="A265" i="6"/>
  <c r="M265" i="1"/>
  <c r="G265" i="1"/>
  <c r="F265" i="1"/>
  <c r="E265" i="1"/>
  <c r="D265" i="10" s="1"/>
  <c r="A265" i="1"/>
  <c r="A265" i="10" s="1"/>
  <c r="F264" i="2"/>
  <c r="E264" i="2"/>
  <c r="C264" i="2"/>
  <c r="B264" i="2"/>
  <c r="G264" i="5"/>
  <c r="C264" i="5"/>
  <c r="B264" i="5"/>
  <c r="N264" i="10"/>
  <c r="Z264" i="10" s="1"/>
  <c r="M264" i="10"/>
  <c r="H264" i="10"/>
  <c r="G264" i="10"/>
  <c r="J264" i="10" s="1"/>
  <c r="C264" i="10"/>
  <c r="B264" i="10"/>
  <c r="H264" i="6"/>
  <c r="I264" i="6" s="1"/>
  <c r="J264" i="6" s="1"/>
  <c r="F264" i="6"/>
  <c r="E264" i="6"/>
  <c r="D264" i="6"/>
  <c r="C264" i="6"/>
  <c r="B264" i="6"/>
  <c r="A264" i="6"/>
  <c r="M264" i="1"/>
  <c r="G264" i="1"/>
  <c r="E264" i="5" s="1"/>
  <c r="F264" i="1"/>
  <c r="E264" i="1"/>
  <c r="D264" i="10" s="1"/>
  <c r="A264" i="1"/>
  <c r="A264" i="5" s="1"/>
  <c r="F263" i="2"/>
  <c r="E263" i="2"/>
  <c r="C263" i="2"/>
  <c r="B263" i="2"/>
  <c r="G263" i="5"/>
  <c r="K263" i="5" s="1"/>
  <c r="N263" i="5" s="1"/>
  <c r="E263" i="5"/>
  <c r="D263" i="5"/>
  <c r="I263" i="5" s="1"/>
  <c r="C263" i="5"/>
  <c r="B263" i="5"/>
  <c r="N263" i="10"/>
  <c r="Z263" i="10" s="1"/>
  <c r="M263" i="10"/>
  <c r="H263" i="10"/>
  <c r="G263" i="10"/>
  <c r="J263" i="10" s="1"/>
  <c r="C263" i="10"/>
  <c r="B263" i="10"/>
  <c r="H263" i="6"/>
  <c r="I263" i="6" s="1"/>
  <c r="J263" i="6" s="1"/>
  <c r="F263" i="6"/>
  <c r="E263" i="6"/>
  <c r="D263" i="6"/>
  <c r="C263" i="6"/>
  <c r="B263" i="6"/>
  <c r="A263" i="6"/>
  <c r="P263" i="1"/>
  <c r="M263" i="1"/>
  <c r="G263" i="1"/>
  <c r="F263" i="1"/>
  <c r="E263" i="1"/>
  <c r="D263" i="10" s="1"/>
  <c r="A263" i="1"/>
  <c r="F262" i="2"/>
  <c r="E262" i="2"/>
  <c r="C262" i="2"/>
  <c r="B262" i="2"/>
  <c r="G262" i="5"/>
  <c r="K262" i="5" s="1"/>
  <c r="N262" i="5" s="1"/>
  <c r="E262" i="5"/>
  <c r="C262" i="5"/>
  <c r="B262" i="5"/>
  <c r="N262" i="10"/>
  <c r="Z262" i="10" s="1"/>
  <c r="M262" i="10"/>
  <c r="H262" i="10"/>
  <c r="G262" i="10"/>
  <c r="J262" i="10" s="1"/>
  <c r="C262" i="10"/>
  <c r="B262" i="10"/>
  <c r="H262" i="6"/>
  <c r="I262" i="6" s="1"/>
  <c r="J262" i="6" s="1"/>
  <c r="F262" i="6"/>
  <c r="E262" i="6"/>
  <c r="D262" i="6"/>
  <c r="C262" i="6"/>
  <c r="B262" i="6"/>
  <c r="A262" i="6"/>
  <c r="M262" i="1"/>
  <c r="G262" i="1"/>
  <c r="F262" i="1"/>
  <c r="D262" i="5" s="1"/>
  <c r="E262" i="1"/>
  <c r="D262" i="10" s="1"/>
  <c r="A262" i="1"/>
  <c r="F261" i="2"/>
  <c r="E261" i="2"/>
  <c r="C261" i="2"/>
  <c r="B261" i="2"/>
  <c r="G261" i="5"/>
  <c r="K261" i="5" s="1"/>
  <c r="N261" i="5" s="1"/>
  <c r="E261" i="5"/>
  <c r="C261" i="5"/>
  <c r="B261" i="5"/>
  <c r="N261" i="10"/>
  <c r="Z261" i="10" s="1"/>
  <c r="M261" i="10"/>
  <c r="H261" i="10"/>
  <c r="G261" i="10"/>
  <c r="J261" i="10" s="1"/>
  <c r="C261" i="10"/>
  <c r="B261" i="10"/>
  <c r="H261" i="6"/>
  <c r="I261" i="6" s="1"/>
  <c r="J261" i="6" s="1"/>
  <c r="F261" i="6"/>
  <c r="E261" i="6"/>
  <c r="D261" i="6"/>
  <c r="C261" i="6"/>
  <c r="B261" i="6"/>
  <c r="A261" i="6"/>
  <c r="M261" i="1"/>
  <c r="G261" i="1"/>
  <c r="F261" i="1"/>
  <c r="D261" i="5" s="1"/>
  <c r="E261" i="1"/>
  <c r="D261" i="10" s="1"/>
  <c r="A261" i="1"/>
  <c r="F260" i="2"/>
  <c r="E260" i="2"/>
  <c r="C260" i="2"/>
  <c r="B260" i="2"/>
  <c r="G260" i="5"/>
  <c r="K260" i="5" s="1"/>
  <c r="N260" i="5" s="1"/>
  <c r="E260" i="5"/>
  <c r="C260" i="5"/>
  <c r="B260" i="5"/>
  <c r="N260" i="10"/>
  <c r="Z260" i="10" s="1"/>
  <c r="M260" i="10"/>
  <c r="H260" i="10"/>
  <c r="G260" i="10"/>
  <c r="J260" i="10" s="1"/>
  <c r="C260" i="10"/>
  <c r="B260" i="10"/>
  <c r="H260" i="6"/>
  <c r="I260" i="6" s="1"/>
  <c r="J260" i="6" s="1"/>
  <c r="F260" i="6"/>
  <c r="E260" i="6"/>
  <c r="D260" i="6"/>
  <c r="C260" i="6"/>
  <c r="B260" i="6"/>
  <c r="A260" i="6"/>
  <c r="M260" i="1"/>
  <c r="G260" i="1"/>
  <c r="F260" i="1"/>
  <c r="E260" i="1"/>
  <c r="D260" i="10" s="1"/>
  <c r="Q260" i="10" s="1"/>
  <c r="A260" i="1"/>
  <c r="A260" i="2" s="1"/>
  <c r="F259" i="2"/>
  <c r="E259" i="2"/>
  <c r="C259" i="2"/>
  <c r="B259" i="2"/>
  <c r="G259" i="5"/>
  <c r="K259" i="5" s="1"/>
  <c r="N259" i="5" s="1"/>
  <c r="E259" i="5"/>
  <c r="C259" i="5"/>
  <c r="B259" i="5"/>
  <c r="N259" i="10"/>
  <c r="Y259" i="10" s="1"/>
  <c r="M259" i="10"/>
  <c r="H259" i="10"/>
  <c r="G259" i="10"/>
  <c r="J259" i="10" s="1"/>
  <c r="C259" i="10"/>
  <c r="B259" i="10"/>
  <c r="H259" i="6"/>
  <c r="I259" i="6" s="1"/>
  <c r="J259" i="6" s="1"/>
  <c r="F259" i="6"/>
  <c r="E259" i="6"/>
  <c r="D259" i="6"/>
  <c r="C259" i="6"/>
  <c r="B259" i="6"/>
  <c r="A259" i="6"/>
  <c r="M259" i="1"/>
  <c r="G259" i="1"/>
  <c r="F259" i="1"/>
  <c r="D259" i="5" s="1"/>
  <c r="E259" i="1"/>
  <c r="D259" i="10" s="1"/>
  <c r="A259" i="1"/>
  <c r="A259" i="5" s="1"/>
  <c r="F258" i="2"/>
  <c r="E258" i="2"/>
  <c r="C258" i="2"/>
  <c r="B258" i="2"/>
  <c r="G258" i="5"/>
  <c r="K258" i="5" s="1"/>
  <c r="N258" i="5" s="1"/>
  <c r="E258" i="5"/>
  <c r="C258" i="5"/>
  <c r="B258" i="5"/>
  <c r="N258" i="10"/>
  <c r="Z258" i="10" s="1"/>
  <c r="M258" i="10"/>
  <c r="H258" i="10"/>
  <c r="G258" i="10"/>
  <c r="J258" i="10" s="1"/>
  <c r="C258" i="10"/>
  <c r="B258" i="10"/>
  <c r="H258" i="6"/>
  <c r="I258" i="6" s="1"/>
  <c r="J258" i="6" s="1"/>
  <c r="F258" i="6"/>
  <c r="E258" i="6"/>
  <c r="D258" i="6"/>
  <c r="C258" i="6"/>
  <c r="B258" i="6"/>
  <c r="A258" i="6"/>
  <c r="M258" i="1"/>
  <c r="G258" i="1"/>
  <c r="F258" i="1"/>
  <c r="E258" i="1"/>
  <c r="D258" i="10" s="1"/>
  <c r="A258" i="1"/>
  <c r="F257" i="2"/>
  <c r="E257" i="2"/>
  <c r="C257" i="2"/>
  <c r="B257" i="2"/>
  <c r="G257" i="5"/>
  <c r="K257" i="5" s="1"/>
  <c r="N257" i="5" s="1"/>
  <c r="E257" i="5"/>
  <c r="C257" i="5"/>
  <c r="B257" i="5"/>
  <c r="N257" i="10"/>
  <c r="Z257" i="10" s="1"/>
  <c r="M257" i="10"/>
  <c r="H257" i="10"/>
  <c r="G257" i="10"/>
  <c r="J257" i="10" s="1"/>
  <c r="C257" i="10"/>
  <c r="B257" i="10"/>
  <c r="H257" i="6"/>
  <c r="I257" i="6" s="1"/>
  <c r="J257" i="6" s="1"/>
  <c r="F257" i="6"/>
  <c r="E257" i="6"/>
  <c r="D257" i="6"/>
  <c r="C257" i="6"/>
  <c r="B257" i="6"/>
  <c r="A257" i="6"/>
  <c r="M257" i="1"/>
  <c r="G257" i="1"/>
  <c r="F257" i="1"/>
  <c r="D257" i="5" s="1"/>
  <c r="E257" i="1"/>
  <c r="D257" i="10" s="1"/>
  <c r="A257" i="1"/>
  <c r="A257" i="2" s="1"/>
  <c r="F256" i="2"/>
  <c r="E256" i="2"/>
  <c r="C256" i="2"/>
  <c r="B256" i="2"/>
  <c r="G256" i="5"/>
  <c r="C256" i="5"/>
  <c r="B256" i="5"/>
  <c r="N256" i="10"/>
  <c r="Z256" i="10" s="1"/>
  <c r="M256" i="10"/>
  <c r="H256" i="10"/>
  <c r="G256" i="10"/>
  <c r="C256" i="10"/>
  <c r="B256" i="10"/>
  <c r="H256" i="6"/>
  <c r="I256" i="6" s="1"/>
  <c r="J256" i="6" s="1"/>
  <c r="F256" i="6"/>
  <c r="E256" i="6"/>
  <c r="D256" i="6"/>
  <c r="C256" i="6"/>
  <c r="B256" i="6"/>
  <c r="A256" i="6"/>
  <c r="M256" i="1"/>
  <c r="G256" i="1"/>
  <c r="E256" i="5" s="1"/>
  <c r="F256" i="1"/>
  <c r="D256" i="5" s="1"/>
  <c r="E256" i="1"/>
  <c r="D256" i="10" s="1"/>
  <c r="A256" i="1"/>
  <c r="A256" i="5" s="1"/>
  <c r="F255" i="2"/>
  <c r="E255" i="2"/>
  <c r="C255" i="2"/>
  <c r="B255" i="2"/>
  <c r="G255" i="5"/>
  <c r="C255" i="5"/>
  <c r="B255" i="5"/>
  <c r="N255" i="10"/>
  <c r="Z255" i="10" s="1"/>
  <c r="M255" i="10"/>
  <c r="H255" i="10"/>
  <c r="G255" i="10"/>
  <c r="J255" i="10" s="1"/>
  <c r="C255" i="10"/>
  <c r="B255" i="10"/>
  <c r="H255" i="6"/>
  <c r="I255" i="6" s="1"/>
  <c r="J255" i="6" s="1"/>
  <c r="F255" i="6"/>
  <c r="E255" i="6"/>
  <c r="D255" i="6"/>
  <c r="C255" i="6"/>
  <c r="B255" i="6"/>
  <c r="A255" i="6"/>
  <c r="M255" i="1"/>
  <c r="G255" i="1"/>
  <c r="E255" i="5" s="1"/>
  <c r="F255" i="1"/>
  <c r="E255" i="1"/>
  <c r="D255" i="10" s="1"/>
  <c r="A255" i="1"/>
  <c r="A255" i="2" s="1"/>
  <c r="F254" i="2"/>
  <c r="E254" i="2"/>
  <c r="C254" i="2"/>
  <c r="B254" i="2"/>
  <c r="G254" i="5"/>
  <c r="K254" i="5" s="1"/>
  <c r="N254" i="5" s="1"/>
  <c r="E254" i="5"/>
  <c r="C254" i="5"/>
  <c r="B254" i="5"/>
  <c r="N254" i="10"/>
  <c r="Z254" i="10" s="1"/>
  <c r="M254" i="10"/>
  <c r="H254" i="10"/>
  <c r="G254" i="10"/>
  <c r="J254" i="10" s="1"/>
  <c r="C254" i="10"/>
  <c r="B254" i="10"/>
  <c r="H254" i="6"/>
  <c r="I254" i="6" s="1"/>
  <c r="J254" i="6" s="1"/>
  <c r="F254" i="6"/>
  <c r="E254" i="6"/>
  <c r="D254" i="6"/>
  <c r="C254" i="6"/>
  <c r="B254" i="6"/>
  <c r="A254" i="6"/>
  <c r="M254" i="1"/>
  <c r="G254" i="1"/>
  <c r="F254" i="1"/>
  <c r="E254" i="1"/>
  <c r="A254" i="1"/>
  <c r="A254" i="2" s="1"/>
  <c r="F253" i="2"/>
  <c r="E253" i="2"/>
  <c r="C253" i="2"/>
  <c r="B253" i="2"/>
  <c r="G253" i="5"/>
  <c r="K253" i="5" s="1"/>
  <c r="N253" i="5" s="1"/>
  <c r="E253" i="5"/>
  <c r="C253" i="5"/>
  <c r="B253" i="5"/>
  <c r="N253" i="10"/>
  <c r="Z253" i="10" s="1"/>
  <c r="M253" i="10"/>
  <c r="H253" i="10"/>
  <c r="G253" i="10"/>
  <c r="J253" i="10" s="1"/>
  <c r="C253" i="10"/>
  <c r="B253" i="10"/>
  <c r="H253" i="6"/>
  <c r="I253" i="6" s="1"/>
  <c r="J253" i="6" s="1"/>
  <c r="F253" i="6"/>
  <c r="E253" i="6"/>
  <c r="D253" i="6"/>
  <c r="C253" i="6"/>
  <c r="B253" i="6"/>
  <c r="A253" i="6"/>
  <c r="M253" i="1"/>
  <c r="G253" i="1"/>
  <c r="F253" i="1"/>
  <c r="E253" i="1"/>
  <c r="D253" i="10" s="1"/>
  <c r="A253" i="1"/>
  <c r="A253" i="2" s="1"/>
  <c r="F252" i="2"/>
  <c r="E252" i="2"/>
  <c r="C252" i="2"/>
  <c r="B252" i="2"/>
  <c r="G252" i="5"/>
  <c r="C252" i="5"/>
  <c r="B252" i="5"/>
  <c r="N252" i="10"/>
  <c r="Z252" i="10" s="1"/>
  <c r="M252" i="10"/>
  <c r="H252" i="10"/>
  <c r="R252" i="10" s="1"/>
  <c r="AC252" i="10" s="1"/>
  <c r="G252" i="10"/>
  <c r="J252" i="10" s="1"/>
  <c r="C252" i="10"/>
  <c r="B252" i="10"/>
  <c r="H252" i="6"/>
  <c r="I252" i="6" s="1"/>
  <c r="J252" i="6" s="1"/>
  <c r="F252" i="6"/>
  <c r="E252" i="6"/>
  <c r="D252" i="6"/>
  <c r="C252" i="6"/>
  <c r="B252" i="6"/>
  <c r="A252" i="6"/>
  <c r="O252" i="1"/>
  <c r="M252" i="1"/>
  <c r="G252" i="1"/>
  <c r="E252" i="5" s="1"/>
  <c r="F252" i="1"/>
  <c r="E252" i="10" s="1"/>
  <c r="E252" i="1"/>
  <c r="D252" i="10" s="1"/>
  <c r="A252" i="1"/>
  <c r="A252" i="5" s="1"/>
  <c r="F251" i="2"/>
  <c r="E251" i="2"/>
  <c r="C251" i="2"/>
  <c r="B251" i="2"/>
  <c r="G251" i="5"/>
  <c r="C251" i="5"/>
  <c r="B251" i="5"/>
  <c r="N251" i="10"/>
  <c r="Z251" i="10" s="1"/>
  <c r="M251" i="10"/>
  <c r="H251" i="10"/>
  <c r="G251" i="10"/>
  <c r="J251" i="10" s="1"/>
  <c r="C251" i="10"/>
  <c r="B251" i="10"/>
  <c r="H251" i="6"/>
  <c r="I251" i="6" s="1"/>
  <c r="J251" i="6" s="1"/>
  <c r="F251" i="6"/>
  <c r="E251" i="6"/>
  <c r="D251" i="6"/>
  <c r="C251" i="6"/>
  <c r="B251" i="6"/>
  <c r="A251" i="6"/>
  <c r="M251" i="1"/>
  <c r="G251" i="1"/>
  <c r="E251" i="5" s="1"/>
  <c r="F251" i="1"/>
  <c r="E251" i="1"/>
  <c r="D251" i="10" s="1"/>
  <c r="A251" i="1"/>
  <c r="A251" i="2" s="1"/>
  <c r="G250" i="2"/>
  <c r="F250" i="2"/>
  <c r="E250" i="2"/>
  <c r="C250" i="2"/>
  <c r="B250" i="2"/>
  <c r="G250" i="5"/>
  <c r="K250" i="5" s="1"/>
  <c r="N250" i="5" s="1"/>
  <c r="E250" i="5"/>
  <c r="D250" i="5"/>
  <c r="I250" i="5" s="1"/>
  <c r="C250" i="5"/>
  <c r="B250" i="5"/>
  <c r="N250" i="10"/>
  <c r="Z250" i="10" s="1"/>
  <c r="M250" i="10"/>
  <c r="H250" i="10"/>
  <c r="G250" i="10"/>
  <c r="J250" i="10" s="1"/>
  <c r="C250" i="10"/>
  <c r="B250" i="10"/>
  <c r="H250" i="6"/>
  <c r="I250" i="6" s="1"/>
  <c r="J250" i="6" s="1"/>
  <c r="F250" i="6"/>
  <c r="E250" i="6"/>
  <c r="D250" i="6"/>
  <c r="C250" i="6"/>
  <c r="B250" i="6"/>
  <c r="A250" i="6"/>
  <c r="P250" i="1"/>
  <c r="M250" i="1"/>
  <c r="G250" i="1"/>
  <c r="F250" i="1"/>
  <c r="E250" i="1"/>
  <c r="D250" i="10" s="1"/>
  <c r="A250" i="1"/>
  <c r="A250" i="2" s="1"/>
  <c r="G249" i="2"/>
  <c r="F249" i="2"/>
  <c r="E249" i="2"/>
  <c r="C249" i="2"/>
  <c r="B249" i="2"/>
  <c r="G249" i="5"/>
  <c r="K249" i="5" s="1"/>
  <c r="N249" i="5" s="1"/>
  <c r="E249" i="5"/>
  <c r="C249" i="5"/>
  <c r="B249" i="5"/>
  <c r="N249" i="10"/>
  <c r="M249" i="10"/>
  <c r="H249" i="10"/>
  <c r="G249" i="10"/>
  <c r="J249" i="10" s="1"/>
  <c r="C249" i="10"/>
  <c r="B249" i="10"/>
  <c r="H249" i="6"/>
  <c r="I249" i="6" s="1"/>
  <c r="J249" i="6" s="1"/>
  <c r="F249" i="6"/>
  <c r="E249" i="6"/>
  <c r="D249" i="6"/>
  <c r="C249" i="6"/>
  <c r="B249" i="6"/>
  <c r="A249" i="6"/>
  <c r="M249" i="1"/>
  <c r="G249" i="1"/>
  <c r="F249" i="1"/>
  <c r="E249" i="1"/>
  <c r="D249" i="10" s="1"/>
  <c r="A249" i="1"/>
  <c r="A249" i="2" s="1"/>
  <c r="F248" i="2"/>
  <c r="E248" i="2"/>
  <c r="C248" i="2"/>
  <c r="B248" i="2"/>
  <c r="G248" i="5"/>
  <c r="K248" i="5" s="1"/>
  <c r="N248" i="5" s="1"/>
  <c r="E248" i="5"/>
  <c r="C248" i="5"/>
  <c r="B248" i="5"/>
  <c r="N248" i="10"/>
  <c r="Z248" i="10" s="1"/>
  <c r="M248" i="10"/>
  <c r="H248" i="10"/>
  <c r="G248" i="10"/>
  <c r="J248" i="10" s="1"/>
  <c r="C248" i="10"/>
  <c r="B248" i="10"/>
  <c r="H248" i="6"/>
  <c r="I248" i="6" s="1"/>
  <c r="J248" i="6" s="1"/>
  <c r="F248" i="6"/>
  <c r="E248" i="6"/>
  <c r="D248" i="6"/>
  <c r="C248" i="6"/>
  <c r="B248" i="6"/>
  <c r="A248" i="6"/>
  <c r="M248" i="1"/>
  <c r="G248" i="1"/>
  <c r="F248" i="1"/>
  <c r="E248" i="10" s="1"/>
  <c r="E248" i="1"/>
  <c r="D248" i="10" s="1"/>
  <c r="A248" i="1"/>
  <c r="A248" i="2" s="1"/>
  <c r="F247" i="2"/>
  <c r="E247" i="2"/>
  <c r="C247" i="2"/>
  <c r="B247" i="2"/>
  <c r="G247" i="5"/>
  <c r="K247" i="5" s="1"/>
  <c r="N247" i="5" s="1"/>
  <c r="E247" i="5"/>
  <c r="C247" i="5"/>
  <c r="B247" i="5"/>
  <c r="N247" i="10"/>
  <c r="Y247" i="10" s="1"/>
  <c r="M247" i="10"/>
  <c r="H247" i="10"/>
  <c r="G247" i="10"/>
  <c r="J247" i="10" s="1"/>
  <c r="C247" i="10"/>
  <c r="B247" i="10"/>
  <c r="H247" i="6"/>
  <c r="I247" i="6" s="1"/>
  <c r="J247" i="6" s="1"/>
  <c r="F247" i="6"/>
  <c r="E247" i="6"/>
  <c r="D247" i="6"/>
  <c r="C247" i="6"/>
  <c r="B247" i="6"/>
  <c r="A247" i="6"/>
  <c r="M247" i="1"/>
  <c r="G247" i="1"/>
  <c r="F247" i="1"/>
  <c r="E247" i="1"/>
  <c r="D247" i="10" s="1"/>
  <c r="A247" i="1"/>
  <c r="A247" i="5" s="1"/>
  <c r="G246" i="2"/>
  <c r="F246" i="2"/>
  <c r="E246" i="2"/>
  <c r="C246" i="2"/>
  <c r="B246" i="2"/>
  <c r="G246" i="5"/>
  <c r="K246" i="5" s="1"/>
  <c r="N246" i="5" s="1"/>
  <c r="E246" i="5"/>
  <c r="D246" i="5"/>
  <c r="C246" i="5"/>
  <c r="B246" i="5"/>
  <c r="N246" i="10"/>
  <c r="Z246" i="10" s="1"/>
  <c r="M246" i="10"/>
  <c r="H246" i="10"/>
  <c r="G246" i="10"/>
  <c r="J246" i="10" s="1"/>
  <c r="C246" i="10"/>
  <c r="B246" i="10"/>
  <c r="H246" i="6"/>
  <c r="I246" i="6" s="1"/>
  <c r="J246" i="6" s="1"/>
  <c r="F246" i="6"/>
  <c r="E246" i="6"/>
  <c r="D246" i="6"/>
  <c r="C246" i="6"/>
  <c r="B246" i="6"/>
  <c r="A246" i="6"/>
  <c r="P246" i="1"/>
  <c r="M246" i="1"/>
  <c r="G246" i="1"/>
  <c r="F246" i="1"/>
  <c r="E246" i="10" s="1"/>
  <c r="E246" i="1"/>
  <c r="A246" i="1"/>
  <c r="A246" i="2" s="1"/>
  <c r="G245" i="2"/>
  <c r="F245" i="2"/>
  <c r="E245" i="2"/>
  <c r="C245" i="2"/>
  <c r="B245" i="2"/>
  <c r="G245" i="5"/>
  <c r="K245" i="5" s="1"/>
  <c r="N245" i="5" s="1"/>
  <c r="E245" i="5"/>
  <c r="D245" i="5"/>
  <c r="C245" i="5"/>
  <c r="B245" i="5"/>
  <c r="N245" i="10"/>
  <c r="Z245" i="10" s="1"/>
  <c r="M245" i="10"/>
  <c r="H245" i="10"/>
  <c r="G245" i="10"/>
  <c r="J245" i="10" s="1"/>
  <c r="C245" i="10"/>
  <c r="B245" i="10"/>
  <c r="H245" i="6"/>
  <c r="I245" i="6" s="1"/>
  <c r="J245" i="6" s="1"/>
  <c r="F245" i="6"/>
  <c r="E245" i="6"/>
  <c r="D245" i="6"/>
  <c r="C245" i="6"/>
  <c r="B245" i="6"/>
  <c r="A245" i="6"/>
  <c r="P245" i="1"/>
  <c r="M245" i="1"/>
  <c r="G245" i="1"/>
  <c r="F245" i="1"/>
  <c r="E245" i="10" s="1"/>
  <c r="E245" i="1"/>
  <c r="D245" i="10" s="1"/>
  <c r="A245" i="1"/>
  <c r="A245" i="2" s="1"/>
  <c r="G244" i="2"/>
  <c r="F244" i="2"/>
  <c r="H244" i="2" s="1"/>
  <c r="J244" i="2" s="1"/>
  <c r="E244" i="2"/>
  <c r="D244" i="2"/>
  <c r="C244" i="2"/>
  <c r="B244" i="2"/>
  <c r="G244" i="5"/>
  <c r="K244" i="5" s="1"/>
  <c r="N244" i="5" s="1"/>
  <c r="E244" i="5"/>
  <c r="C244" i="5"/>
  <c r="B244" i="5"/>
  <c r="N244" i="10"/>
  <c r="Z244" i="10" s="1"/>
  <c r="M244" i="10"/>
  <c r="H244" i="10"/>
  <c r="G244" i="10"/>
  <c r="J244" i="10" s="1"/>
  <c r="C244" i="10"/>
  <c r="B244" i="10"/>
  <c r="H244" i="6"/>
  <c r="I244" i="6" s="1"/>
  <c r="J244" i="6" s="1"/>
  <c r="F244" i="6"/>
  <c r="E244" i="6"/>
  <c r="D244" i="6"/>
  <c r="C244" i="6"/>
  <c r="B244" i="6"/>
  <c r="A244" i="6"/>
  <c r="M244" i="1"/>
  <c r="G244" i="1"/>
  <c r="F244" i="1"/>
  <c r="E244" i="1"/>
  <c r="D244" i="10" s="1"/>
  <c r="A244" i="1"/>
  <c r="A244" i="10" s="1"/>
  <c r="G243" i="2"/>
  <c r="F243" i="2"/>
  <c r="E243" i="2"/>
  <c r="C243" i="2"/>
  <c r="B243" i="2"/>
  <c r="G243" i="5"/>
  <c r="K243" i="5" s="1"/>
  <c r="N243" i="5" s="1"/>
  <c r="E243" i="5"/>
  <c r="D243" i="5"/>
  <c r="C243" i="5"/>
  <c r="B243" i="5"/>
  <c r="N243" i="10"/>
  <c r="Z243" i="10" s="1"/>
  <c r="M243" i="10"/>
  <c r="H243" i="10"/>
  <c r="G243" i="10"/>
  <c r="J243" i="10" s="1"/>
  <c r="C243" i="10"/>
  <c r="B243" i="10"/>
  <c r="H243" i="6"/>
  <c r="I243" i="6" s="1"/>
  <c r="J243" i="6" s="1"/>
  <c r="F243" i="6"/>
  <c r="E243" i="6"/>
  <c r="D243" i="6"/>
  <c r="C243" i="6"/>
  <c r="B243" i="6"/>
  <c r="A243" i="6"/>
  <c r="P243" i="1"/>
  <c r="M243" i="1"/>
  <c r="G243" i="1"/>
  <c r="F243" i="1"/>
  <c r="E243" i="1"/>
  <c r="D243" i="10" s="1"/>
  <c r="A243" i="1"/>
  <c r="A243" i="2" s="1"/>
  <c r="G242" i="2"/>
  <c r="F242" i="2"/>
  <c r="E242" i="2"/>
  <c r="C242" i="2"/>
  <c r="B242" i="2"/>
  <c r="G242" i="5"/>
  <c r="K242" i="5" s="1"/>
  <c r="N242" i="5" s="1"/>
  <c r="E242" i="5"/>
  <c r="D242" i="5"/>
  <c r="I242" i="5" s="1"/>
  <c r="C242" i="5"/>
  <c r="B242" i="5"/>
  <c r="N242" i="10"/>
  <c r="Z242" i="10" s="1"/>
  <c r="M242" i="10"/>
  <c r="H242" i="10"/>
  <c r="G242" i="10"/>
  <c r="J242" i="10" s="1"/>
  <c r="C242" i="10"/>
  <c r="B242" i="10"/>
  <c r="H242" i="6"/>
  <c r="I242" i="6" s="1"/>
  <c r="J242" i="6" s="1"/>
  <c r="F242" i="6"/>
  <c r="E242" i="6"/>
  <c r="D242" i="6"/>
  <c r="C242" i="6"/>
  <c r="B242" i="6"/>
  <c r="A242" i="6"/>
  <c r="P242" i="1"/>
  <c r="M242" i="1"/>
  <c r="G242" i="1"/>
  <c r="F242" i="1"/>
  <c r="E242" i="10" s="1"/>
  <c r="E242" i="1"/>
  <c r="D242" i="10" s="1"/>
  <c r="A242" i="1"/>
  <c r="A242" i="5" s="1"/>
  <c r="F241" i="2"/>
  <c r="E241" i="2"/>
  <c r="C241" i="2"/>
  <c r="B241" i="2"/>
  <c r="G241" i="5"/>
  <c r="K241" i="5" s="1"/>
  <c r="N241" i="5" s="1"/>
  <c r="E241" i="5"/>
  <c r="C241" i="5"/>
  <c r="B241" i="5"/>
  <c r="N241" i="10"/>
  <c r="Z241" i="10" s="1"/>
  <c r="M241" i="10"/>
  <c r="H241" i="10"/>
  <c r="G241" i="10"/>
  <c r="J241" i="10" s="1"/>
  <c r="C241" i="10"/>
  <c r="B241" i="10"/>
  <c r="H241" i="6"/>
  <c r="I241" i="6" s="1"/>
  <c r="J241" i="6" s="1"/>
  <c r="F241" i="6"/>
  <c r="E241" i="6"/>
  <c r="D241" i="6"/>
  <c r="C241" i="6"/>
  <c r="B241" i="6"/>
  <c r="A241" i="6"/>
  <c r="M241" i="1"/>
  <c r="G241" i="1"/>
  <c r="F241" i="1"/>
  <c r="E241" i="1"/>
  <c r="D241" i="10" s="1"/>
  <c r="A241" i="1"/>
  <c r="A241" i="2" s="1"/>
  <c r="G240" i="2"/>
  <c r="F240" i="2"/>
  <c r="E240" i="2"/>
  <c r="C240" i="2"/>
  <c r="B240" i="2"/>
  <c r="G240" i="5"/>
  <c r="C240" i="5"/>
  <c r="B240" i="5"/>
  <c r="N240" i="10"/>
  <c r="M240" i="10"/>
  <c r="H240" i="10"/>
  <c r="G240" i="10"/>
  <c r="J240" i="10" s="1"/>
  <c r="C240" i="10"/>
  <c r="B240" i="10"/>
  <c r="H240" i="6"/>
  <c r="I240" i="6" s="1"/>
  <c r="J240" i="6" s="1"/>
  <c r="F240" i="6"/>
  <c r="E240" i="6"/>
  <c r="D240" i="6"/>
  <c r="C240" i="6"/>
  <c r="B240" i="6"/>
  <c r="A240" i="6"/>
  <c r="M240" i="1"/>
  <c r="G240" i="1"/>
  <c r="F240" i="1"/>
  <c r="E240" i="1"/>
  <c r="D240" i="10" s="1"/>
  <c r="A240" i="1"/>
  <c r="A240" i="2" s="1"/>
  <c r="F239" i="2"/>
  <c r="E239" i="2"/>
  <c r="C239" i="2"/>
  <c r="B239" i="2"/>
  <c r="G239" i="5"/>
  <c r="C239" i="5"/>
  <c r="B239" i="5"/>
  <c r="N239" i="10"/>
  <c r="Z239" i="10" s="1"/>
  <c r="M239" i="10"/>
  <c r="H239" i="10"/>
  <c r="G239" i="10"/>
  <c r="J239" i="10" s="1"/>
  <c r="C239" i="10"/>
  <c r="B239" i="10"/>
  <c r="H239" i="6"/>
  <c r="I239" i="6" s="1"/>
  <c r="J239" i="6" s="1"/>
  <c r="F239" i="6"/>
  <c r="E239" i="6"/>
  <c r="D239" i="6"/>
  <c r="C239" i="6"/>
  <c r="B239" i="6"/>
  <c r="A239" i="6"/>
  <c r="M239" i="1"/>
  <c r="G239" i="1"/>
  <c r="E239" i="5" s="1"/>
  <c r="F239" i="1"/>
  <c r="E239" i="1"/>
  <c r="D239" i="10" s="1"/>
  <c r="A239" i="1"/>
  <c r="A239" i="5" s="1"/>
  <c r="G238" i="2"/>
  <c r="F238" i="2"/>
  <c r="E238" i="2"/>
  <c r="C238" i="2"/>
  <c r="B238" i="2"/>
  <c r="G238" i="5"/>
  <c r="K238" i="5" s="1"/>
  <c r="N238" i="5" s="1"/>
  <c r="E238" i="5"/>
  <c r="C238" i="5"/>
  <c r="B238" i="5"/>
  <c r="N238" i="10"/>
  <c r="Z238" i="10" s="1"/>
  <c r="M238" i="10"/>
  <c r="H238" i="10"/>
  <c r="G238" i="10"/>
  <c r="J238" i="10" s="1"/>
  <c r="C238" i="10"/>
  <c r="B238" i="10"/>
  <c r="H238" i="6"/>
  <c r="I238" i="6" s="1"/>
  <c r="J238" i="6" s="1"/>
  <c r="F238" i="6"/>
  <c r="E238" i="6"/>
  <c r="D238" i="6"/>
  <c r="C238" i="6"/>
  <c r="B238" i="6"/>
  <c r="A238" i="6"/>
  <c r="M238" i="1"/>
  <c r="G238" i="1"/>
  <c r="F238" i="1"/>
  <c r="P238" i="1" s="1"/>
  <c r="E238" i="1"/>
  <c r="D238" i="10" s="1"/>
  <c r="A238" i="1"/>
  <c r="A238" i="2" s="1"/>
  <c r="F237" i="2"/>
  <c r="E237" i="2"/>
  <c r="C237" i="2"/>
  <c r="B237" i="2"/>
  <c r="G237" i="5"/>
  <c r="K237" i="5" s="1"/>
  <c r="N237" i="5" s="1"/>
  <c r="E237" i="5"/>
  <c r="C237" i="5"/>
  <c r="B237" i="5"/>
  <c r="N237" i="10"/>
  <c r="Z237" i="10" s="1"/>
  <c r="M237" i="10"/>
  <c r="H237" i="10"/>
  <c r="G237" i="10"/>
  <c r="J237" i="10" s="1"/>
  <c r="C237" i="10"/>
  <c r="B237" i="10"/>
  <c r="H237" i="6"/>
  <c r="I237" i="6" s="1"/>
  <c r="J237" i="6" s="1"/>
  <c r="F237" i="6"/>
  <c r="E237" i="6"/>
  <c r="D237" i="6"/>
  <c r="C237" i="6"/>
  <c r="B237" i="6"/>
  <c r="A237" i="6"/>
  <c r="M237" i="1"/>
  <c r="G237" i="1"/>
  <c r="F237" i="1"/>
  <c r="D237" i="5" s="1"/>
  <c r="E237" i="1"/>
  <c r="D237" i="10" s="1"/>
  <c r="A237" i="1"/>
  <c r="A237" i="2" s="1"/>
  <c r="F236" i="2"/>
  <c r="E236" i="2"/>
  <c r="C236" i="2"/>
  <c r="B236" i="2"/>
  <c r="G236" i="5"/>
  <c r="K236" i="5" s="1"/>
  <c r="N236" i="5" s="1"/>
  <c r="E236" i="5"/>
  <c r="D236" i="5"/>
  <c r="I236" i="5" s="1"/>
  <c r="C236" i="5"/>
  <c r="B236" i="5"/>
  <c r="N236" i="10"/>
  <c r="Z236" i="10" s="1"/>
  <c r="M236" i="10"/>
  <c r="H236" i="10"/>
  <c r="G236" i="10"/>
  <c r="J236" i="10" s="1"/>
  <c r="C236" i="10"/>
  <c r="B236" i="10"/>
  <c r="H236" i="6"/>
  <c r="I236" i="6" s="1"/>
  <c r="J236" i="6" s="1"/>
  <c r="F236" i="6"/>
  <c r="E236" i="6"/>
  <c r="D236" i="6"/>
  <c r="C236" i="6"/>
  <c r="B236" i="6"/>
  <c r="A236" i="6"/>
  <c r="P236" i="1"/>
  <c r="M236" i="1"/>
  <c r="G236" i="1"/>
  <c r="F236" i="1"/>
  <c r="E236" i="1"/>
  <c r="A236" i="1"/>
  <c r="A236" i="5" s="1"/>
  <c r="G235" i="2"/>
  <c r="F235" i="2"/>
  <c r="E235" i="2"/>
  <c r="C235" i="2"/>
  <c r="B235" i="2"/>
  <c r="G235" i="5"/>
  <c r="C235" i="5"/>
  <c r="B235" i="5"/>
  <c r="N235" i="10"/>
  <c r="Z235" i="10" s="1"/>
  <c r="M235" i="10"/>
  <c r="H235" i="10"/>
  <c r="G235" i="10"/>
  <c r="J235" i="10" s="1"/>
  <c r="C235" i="10"/>
  <c r="B235" i="10"/>
  <c r="H235" i="6"/>
  <c r="I235" i="6" s="1"/>
  <c r="J235" i="6" s="1"/>
  <c r="F235" i="6"/>
  <c r="E235" i="6"/>
  <c r="D235" i="6"/>
  <c r="C235" i="6"/>
  <c r="B235" i="6"/>
  <c r="A235" i="6"/>
  <c r="M235" i="1"/>
  <c r="G235" i="1"/>
  <c r="E235" i="5" s="1"/>
  <c r="F235" i="1"/>
  <c r="E235" i="10" s="1"/>
  <c r="E235" i="1"/>
  <c r="D235" i="10" s="1"/>
  <c r="A235" i="1"/>
  <c r="A235" i="2" s="1"/>
  <c r="G234" i="2"/>
  <c r="F234" i="2"/>
  <c r="H234" i="2" s="1"/>
  <c r="J234" i="2" s="1"/>
  <c r="E234" i="2"/>
  <c r="D234" i="2"/>
  <c r="C234" i="2"/>
  <c r="B234" i="2"/>
  <c r="G234" i="5"/>
  <c r="K234" i="5" s="1"/>
  <c r="N234" i="5" s="1"/>
  <c r="E234" i="5"/>
  <c r="D234" i="5"/>
  <c r="I234" i="5" s="1"/>
  <c r="C234" i="5"/>
  <c r="B234" i="5"/>
  <c r="N234" i="10"/>
  <c r="Z234" i="10" s="1"/>
  <c r="M234" i="10"/>
  <c r="H234" i="10"/>
  <c r="G234" i="10"/>
  <c r="J234" i="10" s="1"/>
  <c r="C234" i="10"/>
  <c r="B234" i="10"/>
  <c r="H234" i="6"/>
  <c r="I234" i="6" s="1"/>
  <c r="J234" i="6" s="1"/>
  <c r="F234" i="6"/>
  <c r="E234" i="6"/>
  <c r="D234" i="6"/>
  <c r="C234" i="6"/>
  <c r="B234" i="6"/>
  <c r="A234" i="6"/>
  <c r="P234" i="1"/>
  <c r="M234" i="1"/>
  <c r="G234" i="1"/>
  <c r="F234" i="1"/>
  <c r="E234" i="10" s="1"/>
  <c r="E234" i="1"/>
  <c r="D234" i="10" s="1"/>
  <c r="A234" i="1"/>
  <c r="A234" i="2" s="1"/>
  <c r="F233" i="2"/>
  <c r="E233" i="2"/>
  <c r="C233" i="2"/>
  <c r="B233" i="2"/>
  <c r="G233" i="5"/>
  <c r="C233" i="5"/>
  <c r="B233" i="5"/>
  <c r="N233" i="10"/>
  <c r="M233" i="10"/>
  <c r="H233" i="10"/>
  <c r="G233" i="10"/>
  <c r="J233" i="10" s="1"/>
  <c r="C233" i="10"/>
  <c r="B233" i="10"/>
  <c r="H233" i="6"/>
  <c r="I233" i="6" s="1"/>
  <c r="J233" i="6" s="1"/>
  <c r="F233" i="6"/>
  <c r="E233" i="6"/>
  <c r="D233" i="6"/>
  <c r="C233" i="6"/>
  <c r="B233" i="6"/>
  <c r="A233" i="6"/>
  <c r="M233" i="1"/>
  <c r="G233" i="1"/>
  <c r="E233" i="5" s="1"/>
  <c r="F233" i="1"/>
  <c r="D233" i="5" s="1"/>
  <c r="E233" i="1"/>
  <c r="D233" i="10" s="1"/>
  <c r="A233" i="1"/>
  <c r="A233" i="2" s="1"/>
  <c r="G232" i="2"/>
  <c r="F232" i="2"/>
  <c r="E232" i="2"/>
  <c r="C232" i="2"/>
  <c r="B232" i="2"/>
  <c r="G232" i="5"/>
  <c r="K232" i="5" s="1"/>
  <c r="N232" i="5" s="1"/>
  <c r="E232" i="5"/>
  <c r="C232" i="5"/>
  <c r="B232" i="5"/>
  <c r="N232" i="10"/>
  <c r="Z232" i="10" s="1"/>
  <c r="M232" i="10"/>
  <c r="H232" i="10"/>
  <c r="G232" i="10"/>
  <c r="J232" i="10" s="1"/>
  <c r="C232" i="10"/>
  <c r="B232" i="10"/>
  <c r="H232" i="6"/>
  <c r="I232" i="6" s="1"/>
  <c r="J232" i="6" s="1"/>
  <c r="F232" i="6"/>
  <c r="E232" i="6"/>
  <c r="D232" i="6"/>
  <c r="C232" i="6"/>
  <c r="B232" i="6"/>
  <c r="A232" i="6"/>
  <c r="M232" i="1"/>
  <c r="G232" i="1"/>
  <c r="F232" i="1"/>
  <c r="P232" i="1" s="1"/>
  <c r="E232" i="1"/>
  <c r="D232" i="10" s="1"/>
  <c r="A232" i="1"/>
  <c r="A232" i="2" s="1"/>
  <c r="F231" i="2"/>
  <c r="E231" i="2"/>
  <c r="C231" i="2"/>
  <c r="B231" i="2"/>
  <c r="G231" i="5"/>
  <c r="C231" i="5"/>
  <c r="B231" i="5"/>
  <c r="N231" i="10"/>
  <c r="M231" i="10"/>
  <c r="H231" i="10"/>
  <c r="G231" i="10"/>
  <c r="C231" i="10"/>
  <c r="B231" i="10"/>
  <c r="H231" i="6"/>
  <c r="I231" i="6" s="1"/>
  <c r="J231" i="6" s="1"/>
  <c r="F231" i="6"/>
  <c r="E231" i="6"/>
  <c r="D231" i="6"/>
  <c r="C231" i="6"/>
  <c r="B231" i="6"/>
  <c r="A231" i="6"/>
  <c r="M231" i="1"/>
  <c r="G231" i="1"/>
  <c r="E231" i="5" s="1"/>
  <c r="F231" i="1"/>
  <c r="D231" i="5" s="1"/>
  <c r="E231" i="1"/>
  <c r="D231" i="10" s="1"/>
  <c r="A231" i="1"/>
  <c r="A231" i="2" s="1"/>
  <c r="F230" i="2"/>
  <c r="E230" i="2"/>
  <c r="C230" i="2"/>
  <c r="B230" i="2"/>
  <c r="G230" i="5"/>
  <c r="K230" i="5" s="1"/>
  <c r="N230" i="5" s="1"/>
  <c r="E230" i="5"/>
  <c r="C230" i="5"/>
  <c r="B230" i="5"/>
  <c r="N230" i="10"/>
  <c r="M230" i="10"/>
  <c r="H230" i="10"/>
  <c r="G230" i="10"/>
  <c r="J230" i="10" s="1"/>
  <c r="C230" i="10"/>
  <c r="B230" i="10"/>
  <c r="H230" i="6"/>
  <c r="I230" i="6" s="1"/>
  <c r="J230" i="6" s="1"/>
  <c r="F230" i="6"/>
  <c r="E230" i="6"/>
  <c r="D230" i="6"/>
  <c r="C230" i="6"/>
  <c r="B230" i="6"/>
  <c r="A230" i="6"/>
  <c r="M230" i="1"/>
  <c r="G230" i="1"/>
  <c r="F230" i="1"/>
  <c r="D230" i="5" s="1"/>
  <c r="E230" i="1"/>
  <c r="D230" i="10" s="1"/>
  <c r="A230" i="1"/>
  <c r="A230" i="10" s="1"/>
  <c r="F229" i="2"/>
  <c r="E229" i="2"/>
  <c r="C229" i="2"/>
  <c r="B229" i="2"/>
  <c r="G229" i="5"/>
  <c r="K229" i="5" s="1"/>
  <c r="N229" i="5" s="1"/>
  <c r="E229" i="5"/>
  <c r="C229" i="5"/>
  <c r="B229" i="5"/>
  <c r="N229" i="10"/>
  <c r="Z229" i="10" s="1"/>
  <c r="M229" i="10"/>
  <c r="H229" i="10"/>
  <c r="R229" i="10" s="1"/>
  <c r="AC229" i="10" s="1"/>
  <c r="G229" i="10"/>
  <c r="C229" i="10"/>
  <c r="B229" i="10"/>
  <c r="H229" i="6"/>
  <c r="I229" i="6" s="1"/>
  <c r="J229" i="6" s="1"/>
  <c r="F229" i="6"/>
  <c r="E229" i="6"/>
  <c r="D229" i="6"/>
  <c r="C229" i="6"/>
  <c r="B229" i="6"/>
  <c r="A229" i="6"/>
  <c r="O229" i="1"/>
  <c r="M229" i="1"/>
  <c r="G229" i="1"/>
  <c r="F229" i="1"/>
  <c r="D229" i="5" s="1"/>
  <c r="E229" i="1"/>
  <c r="D229" i="10" s="1"/>
  <c r="A229" i="1"/>
  <c r="A229" i="2" s="1"/>
  <c r="G228" i="2"/>
  <c r="F228" i="2"/>
  <c r="E228" i="2"/>
  <c r="C228" i="2"/>
  <c r="B228" i="2"/>
  <c r="G228" i="5"/>
  <c r="C228" i="5"/>
  <c r="B228" i="5"/>
  <c r="N228" i="10"/>
  <c r="M228" i="10"/>
  <c r="H228" i="10"/>
  <c r="G228" i="10"/>
  <c r="J228" i="10" s="1"/>
  <c r="C228" i="10"/>
  <c r="B228" i="10"/>
  <c r="H228" i="6"/>
  <c r="I228" i="6" s="1"/>
  <c r="J228" i="6" s="1"/>
  <c r="F228" i="6"/>
  <c r="E228" i="6"/>
  <c r="D228" i="6"/>
  <c r="C228" i="6"/>
  <c r="B228" i="6"/>
  <c r="A228" i="6"/>
  <c r="M228" i="1"/>
  <c r="G228" i="1"/>
  <c r="E228" i="5" s="1"/>
  <c r="F228" i="1"/>
  <c r="D228" i="5" s="1"/>
  <c r="E228" i="1"/>
  <c r="D228" i="10" s="1"/>
  <c r="A228" i="1"/>
  <c r="A228" i="10" s="1"/>
  <c r="F227" i="2"/>
  <c r="E227" i="2"/>
  <c r="C227" i="2"/>
  <c r="B227" i="2"/>
  <c r="G227" i="5"/>
  <c r="C227" i="5"/>
  <c r="B227" i="5"/>
  <c r="N227" i="10"/>
  <c r="Z227" i="10" s="1"/>
  <c r="M227" i="10"/>
  <c r="H227" i="10"/>
  <c r="G227" i="10"/>
  <c r="C227" i="10"/>
  <c r="B227" i="10"/>
  <c r="H227" i="6"/>
  <c r="I227" i="6" s="1"/>
  <c r="J227" i="6" s="1"/>
  <c r="F227" i="6"/>
  <c r="E227" i="6"/>
  <c r="D227" i="6"/>
  <c r="C227" i="6"/>
  <c r="B227" i="6"/>
  <c r="A227" i="6"/>
  <c r="M227" i="1"/>
  <c r="G227" i="1"/>
  <c r="E227" i="5" s="1"/>
  <c r="F227" i="1"/>
  <c r="E227" i="1"/>
  <c r="D227" i="10" s="1"/>
  <c r="A227" i="1"/>
  <c r="A227" i="10" s="1"/>
  <c r="F226" i="2"/>
  <c r="E226" i="2"/>
  <c r="C226" i="2"/>
  <c r="B226" i="2"/>
  <c r="G226" i="5"/>
  <c r="K226" i="5" s="1"/>
  <c r="N226" i="5" s="1"/>
  <c r="E226" i="5"/>
  <c r="C226" i="5"/>
  <c r="B226" i="5"/>
  <c r="N226" i="10"/>
  <c r="Z226" i="10" s="1"/>
  <c r="M226" i="10"/>
  <c r="H226" i="10"/>
  <c r="G226" i="10"/>
  <c r="J226" i="10" s="1"/>
  <c r="C226" i="10"/>
  <c r="B226" i="10"/>
  <c r="H226" i="6"/>
  <c r="I226" i="6" s="1"/>
  <c r="J226" i="6" s="1"/>
  <c r="F226" i="6"/>
  <c r="E226" i="6"/>
  <c r="D226" i="6"/>
  <c r="C226" i="6"/>
  <c r="B226" i="6"/>
  <c r="A226" i="6"/>
  <c r="M226" i="1"/>
  <c r="G226" i="1"/>
  <c r="F226" i="1"/>
  <c r="P226" i="1" s="1"/>
  <c r="E226" i="1"/>
  <c r="A226" i="1"/>
  <c r="A226" i="5" s="1"/>
  <c r="G225" i="2"/>
  <c r="F225" i="2"/>
  <c r="E225" i="2"/>
  <c r="C225" i="2"/>
  <c r="B225" i="2"/>
  <c r="G225" i="5"/>
  <c r="C225" i="5"/>
  <c r="B225" i="5"/>
  <c r="N225" i="10"/>
  <c r="Z225" i="10" s="1"/>
  <c r="M225" i="10"/>
  <c r="H225" i="10"/>
  <c r="G225" i="10"/>
  <c r="J225" i="10" s="1"/>
  <c r="C225" i="10"/>
  <c r="B225" i="10"/>
  <c r="H225" i="6"/>
  <c r="I225" i="6" s="1"/>
  <c r="J225" i="6" s="1"/>
  <c r="F225" i="6"/>
  <c r="E225" i="6"/>
  <c r="D225" i="6"/>
  <c r="C225" i="6"/>
  <c r="B225" i="6"/>
  <c r="A225" i="6"/>
  <c r="M225" i="1"/>
  <c r="G225" i="1"/>
  <c r="E225" i="5" s="1"/>
  <c r="F225" i="1"/>
  <c r="E225" i="1"/>
  <c r="D225" i="10" s="1"/>
  <c r="A225" i="1"/>
  <c r="A225" i="5" s="1"/>
  <c r="F224" i="2"/>
  <c r="E224" i="2"/>
  <c r="C224" i="2"/>
  <c r="B224" i="2"/>
  <c r="G224" i="5"/>
  <c r="C224" i="5"/>
  <c r="B224" i="5"/>
  <c r="N224" i="10"/>
  <c r="Z224" i="10" s="1"/>
  <c r="M224" i="10"/>
  <c r="H224" i="10"/>
  <c r="G224" i="10"/>
  <c r="J224" i="10" s="1"/>
  <c r="C224" i="10"/>
  <c r="B224" i="10"/>
  <c r="H224" i="6"/>
  <c r="I224" i="6" s="1"/>
  <c r="J224" i="6" s="1"/>
  <c r="F224" i="6"/>
  <c r="E224" i="6"/>
  <c r="D224" i="6"/>
  <c r="C224" i="6"/>
  <c r="B224" i="6"/>
  <c r="A224" i="6"/>
  <c r="M224" i="1"/>
  <c r="G224" i="1"/>
  <c r="E224" i="5" s="1"/>
  <c r="F224" i="1"/>
  <c r="E224" i="1"/>
  <c r="D224" i="10" s="1"/>
  <c r="A224" i="1"/>
  <c r="A224" i="10" s="1"/>
  <c r="F223" i="2"/>
  <c r="E223" i="2"/>
  <c r="C223" i="2"/>
  <c r="B223" i="2"/>
  <c r="G223" i="5"/>
  <c r="C223" i="5"/>
  <c r="B223" i="5"/>
  <c r="N223" i="10"/>
  <c r="Z223" i="10" s="1"/>
  <c r="M223" i="10"/>
  <c r="H223" i="10"/>
  <c r="R223" i="10" s="1"/>
  <c r="AC223" i="10" s="1"/>
  <c r="G223" i="10"/>
  <c r="J223" i="10" s="1"/>
  <c r="C223" i="10"/>
  <c r="B223" i="10"/>
  <c r="H223" i="6"/>
  <c r="I223" i="6" s="1"/>
  <c r="J223" i="6" s="1"/>
  <c r="F223" i="6"/>
  <c r="E223" i="6"/>
  <c r="D223" i="6"/>
  <c r="C223" i="6"/>
  <c r="B223" i="6"/>
  <c r="A223" i="6"/>
  <c r="O223" i="1"/>
  <c r="M223" i="1"/>
  <c r="G223" i="1"/>
  <c r="E223" i="5" s="1"/>
  <c r="F223" i="1"/>
  <c r="E223" i="1"/>
  <c r="D223" i="10" s="1"/>
  <c r="A223" i="1"/>
  <c r="A223" i="10" s="1"/>
  <c r="G222" i="2"/>
  <c r="F222" i="2"/>
  <c r="H222" i="2" s="1"/>
  <c r="J222" i="2" s="1"/>
  <c r="E222" i="2"/>
  <c r="D222" i="2"/>
  <c r="C222" i="2"/>
  <c r="B222" i="2"/>
  <c r="G222" i="5"/>
  <c r="K222" i="5" s="1"/>
  <c r="N222" i="5" s="1"/>
  <c r="E222" i="5"/>
  <c r="D222" i="5"/>
  <c r="I222" i="5" s="1"/>
  <c r="C222" i="5"/>
  <c r="B222" i="5"/>
  <c r="N222" i="10"/>
  <c r="Z222" i="10" s="1"/>
  <c r="M222" i="10"/>
  <c r="H222" i="10"/>
  <c r="G222" i="10"/>
  <c r="J222" i="10" s="1"/>
  <c r="C222" i="10"/>
  <c r="B222" i="10"/>
  <c r="H222" i="6"/>
  <c r="I222" i="6" s="1"/>
  <c r="J222" i="6" s="1"/>
  <c r="F222" i="6"/>
  <c r="E222" i="6"/>
  <c r="D222" i="6"/>
  <c r="C222" i="6"/>
  <c r="B222" i="6"/>
  <c r="A222" i="6"/>
  <c r="P222" i="1"/>
  <c r="M222" i="1"/>
  <c r="G222" i="1"/>
  <c r="F222" i="1"/>
  <c r="E222" i="10" s="1"/>
  <c r="E222" i="1"/>
  <c r="D222" i="10" s="1"/>
  <c r="A222" i="1"/>
  <c r="A222" i="2" s="1"/>
  <c r="F221" i="2"/>
  <c r="E221" i="2"/>
  <c r="C221" i="2"/>
  <c r="B221" i="2"/>
  <c r="G221" i="5"/>
  <c r="K221" i="5" s="1"/>
  <c r="N221" i="5" s="1"/>
  <c r="E221" i="5"/>
  <c r="C221" i="5"/>
  <c r="B221" i="5"/>
  <c r="N221" i="10"/>
  <c r="Z221" i="10" s="1"/>
  <c r="M221" i="10"/>
  <c r="H221" i="10"/>
  <c r="G221" i="10"/>
  <c r="J221" i="10" s="1"/>
  <c r="C221" i="10"/>
  <c r="B221" i="10"/>
  <c r="H221" i="6"/>
  <c r="I221" i="6" s="1"/>
  <c r="J221" i="6" s="1"/>
  <c r="F221" i="6"/>
  <c r="E221" i="6"/>
  <c r="D221" i="6"/>
  <c r="C221" i="6"/>
  <c r="B221" i="6"/>
  <c r="A221" i="6"/>
  <c r="M221" i="1"/>
  <c r="G221" i="1"/>
  <c r="F221" i="1"/>
  <c r="D221" i="5" s="1"/>
  <c r="E221" i="1"/>
  <c r="D221" i="10" s="1"/>
  <c r="A221" i="1"/>
  <c r="A221" i="10" s="1"/>
  <c r="F220" i="2"/>
  <c r="E220" i="2"/>
  <c r="C220" i="2"/>
  <c r="B220" i="2"/>
  <c r="G220" i="5"/>
  <c r="C220" i="5"/>
  <c r="B220" i="5"/>
  <c r="N220" i="10"/>
  <c r="Y220" i="10" s="1"/>
  <c r="M220" i="10"/>
  <c r="H220" i="10"/>
  <c r="G220" i="10"/>
  <c r="C220" i="10"/>
  <c r="B220" i="10"/>
  <c r="H220" i="6"/>
  <c r="I220" i="6" s="1"/>
  <c r="J220" i="6" s="1"/>
  <c r="F220" i="6"/>
  <c r="E220" i="6"/>
  <c r="D220" i="6"/>
  <c r="C220" i="6"/>
  <c r="B220" i="6"/>
  <c r="A220" i="6"/>
  <c r="M220" i="1"/>
  <c r="G220" i="1"/>
  <c r="F220" i="1"/>
  <c r="E220" i="1"/>
  <c r="A220" i="1"/>
  <c r="A220" i="2" s="1"/>
  <c r="F219" i="2"/>
  <c r="H219" i="2" s="1"/>
  <c r="J219" i="2" s="1"/>
  <c r="E219" i="2"/>
  <c r="C219" i="2"/>
  <c r="B219" i="2"/>
  <c r="G219" i="5"/>
  <c r="K219" i="5" s="1"/>
  <c r="N219" i="5" s="1"/>
  <c r="E219" i="5"/>
  <c r="C219" i="5"/>
  <c r="B219" i="5"/>
  <c r="N219" i="10"/>
  <c r="Z219" i="10" s="1"/>
  <c r="M219" i="10"/>
  <c r="H219" i="10"/>
  <c r="G219" i="10"/>
  <c r="J219" i="10" s="1"/>
  <c r="C219" i="10"/>
  <c r="B219" i="10"/>
  <c r="H219" i="6"/>
  <c r="I219" i="6" s="1"/>
  <c r="J219" i="6" s="1"/>
  <c r="F219" i="6"/>
  <c r="E219" i="6"/>
  <c r="D219" i="6"/>
  <c r="C219" i="6"/>
  <c r="B219" i="6"/>
  <c r="A219" i="6"/>
  <c r="M219" i="1"/>
  <c r="G219" i="1"/>
  <c r="F219" i="1"/>
  <c r="D219" i="5" s="1"/>
  <c r="E219" i="1"/>
  <c r="D219" i="10" s="1"/>
  <c r="A219" i="1"/>
  <c r="A219" i="10" s="1"/>
  <c r="F218" i="2"/>
  <c r="E218" i="2"/>
  <c r="C218" i="2"/>
  <c r="B218" i="2"/>
  <c r="G218" i="5"/>
  <c r="K218" i="5" s="1"/>
  <c r="N218" i="5" s="1"/>
  <c r="E218" i="5"/>
  <c r="C218" i="5"/>
  <c r="B218" i="5"/>
  <c r="N218" i="10"/>
  <c r="Z218" i="10" s="1"/>
  <c r="M218" i="10"/>
  <c r="H218" i="10"/>
  <c r="G218" i="10"/>
  <c r="J218" i="10" s="1"/>
  <c r="C218" i="10"/>
  <c r="B218" i="10"/>
  <c r="H218" i="6"/>
  <c r="I218" i="6" s="1"/>
  <c r="J218" i="6" s="1"/>
  <c r="F218" i="6"/>
  <c r="E218" i="6"/>
  <c r="D218" i="6"/>
  <c r="C218" i="6"/>
  <c r="B218" i="6"/>
  <c r="A218" i="6"/>
  <c r="M218" i="1"/>
  <c r="G218" i="1"/>
  <c r="F218" i="1"/>
  <c r="D218" i="5" s="1"/>
  <c r="E218" i="1"/>
  <c r="D218" i="10" s="1"/>
  <c r="A218" i="1"/>
  <c r="A218" i="2" s="1"/>
  <c r="F217" i="2"/>
  <c r="H217" i="2" s="1"/>
  <c r="J217" i="2" s="1"/>
  <c r="E217" i="2"/>
  <c r="C217" i="2"/>
  <c r="B217" i="2"/>
  <c r="G217" i="5"/>
  <c r="K217" i="5" s="1"/>
  <c r="N217" i="5" s="1"/>
  <c r="E217" i="5"/>
  <c r="C217" i="5"/>
  <c r="B217" i="5"/>
  <c r="N217" i="10"/>
  <c r="Z217" i="10" s="1"/>
  <c r="M217" i="10"/>
  <c r="H217" i="10"/>
  <c r="G217" i="10"/>
  <c r="J217" i="10" s="1"/>
  <c r="C217" i="10"/>
  <c r="B217" i="10"/>
  <c r="H217" i="6"/>
  <c r="I217" i="6" s="1"/>
  <c r="J217" i="6" s="1"/>
  <c r="F217" i="6"/>
  <c r="E217" i="6"/>
  <c r="D217" i="6"/>
  <c r="C217" i="6"/>
  <c r="B217" i="6"/>
  <c r="A217" i="6"/>
  <c r="M217" i="1"/>
  <c r="G217" i="1"/>
  <c r="F217" i="1"/>
  <c r="D217" i="5" s="1"/>
  <c r="E217" i="1"/>
  <c r="D217" i="10" s="1"/>
  <c r="A217" i="1"/>
  <c r="A217" i="10" s="1"/>
  <c r="G216" i="2"/>
  <c r="F216" i="2"/>
  <c r="H216" i="2" s="1"/>
  <c r="J216" i="2" s="1"/>
  <c r="E216" i="2"/>
  <c r="D216" i="2"/>
  <c r="C216" i="2"/>
  <c r="B216" i="2"/>
  <c r="G216" i="5"/>
  <c r="K216" i="5" s="1"/>
  <c r="N216" i="5" s="1"/>
  <c r="E216" i="5"/>
  <c r="D216" i="5"/>
  <c r="C216" i="5"/>
  <c r="B216" i="5"/>
  <c r="N216" i="10"/>
  <c r="Z216" i="10" s="1"/>
  <c r="M216" i="10"/>
  <c r="H216" i="10"/>
  <c r="G216" i="10"/>
  <c r="J216" i="10" s="1"/>
  <c r="C216" i="10"/>
  <c r="B216" i="10"/>
  <c r="H216" i="6"/>
  <c r="I216" i="6" s="1"/>
  <c r="J216" i="6" s="1"/>
  <c r="F216" i="6"/>
  <c r="E216" i="6"/>
  <c r="D216" i="6"/>
  <c r="C216" i="6"/>
  <c r="B216" i="6"/>
  <c r="A216" i="6"/>
  <c r="P216" i="1"/>
  <c r="M216" i="1"/>
  <c r="G216" i="1"/>
  <c r="F216" i="1"/>
  <c r="E216" i="10" s="1"/>
  <c r="E216" i="1"/>
  <c r="A216" i="1"/>
  <c r="A216" i="2" s="1"/>
  <c r="F215" i="2"/>
  <c r="E215" i="2"/>
  <c r="C215" i="2"/>
  <c r="B215" i="2"/>
  <c r="G215" i="5"/>
  <c r="K215" i="5" s="1"/>
  <c r="N215" i="5" s="1"/>
  <c r="E215" i="5"/>
  <c r="D215" i="5"/>
  <c r="I215" i="5" s="1"/>
  <c r="C215" i="5"/>
  <c r="B215" i="5"/>
  <c r="N215" i="10"/>
  <c r="Z215" i="10" s="1"/>
  <c r="M215" i="10"/>
  <c r="H215" i="10"/>
  <c r="G215" i="10"/>
  <c r="J215" i="10" s="1"/>
  <c r="C215" i="10"/>
  <c r="B215" i="10"/>
  <c r="H215" i="6"/>
  <c r="I215" i="6" s="1"/>
  <c r="J215" i="6" s="1"/>
  <c r="F215" i="6"/>
  <c r="E215" i="6"/>
  <c r="D215" i="6"/>
  <c r="C215" i="6"/>
  <c r="B215" i="6"/>
  <c r="A215" i="6"/>
  <c r="P215" i="1"/>
  <c r="M215" i="1"/>
  <c r="G215" i="1"/>
  <c r="F215" i="1"/>
  <c r="E215" i="1"/>
  <c r="D215" i="10" s="1"/>
  <c r="A215" i="1"/>
  <c r="A215" i="10" s="1"/>
  <c r="G214" i="2"/>
  <c r="F214" i="2"/>
  <c r="H214" i="2" s="1"/>
  <c r="J214" i="2" s="1"/>
  <c r="E214" i="2"/>
  <c r="D214" i="2"/>
  <c r="C214" i="2"/>
  <c r="B214" i="2"/>
  <c r="G214" i="5"/>
  <c r="K214" i="5" s="1"/>
  <c r="N214" i="5" s="1"/>
  <c r="E214" i="5"/>
  <c r="D214" i="5"/>
  <c r="C214" i="5"/>
  <c r="B214" i="5"/>
  <c r="N214" i="10"/>
  <c r="M214" i="10"/>
  <c r="H214" i="10"/>
  <c r="G214" i="10"/>
  <c r="J214" i="10" s="1"/>
  <c r="C214" i="10"/>
  <c r="B214" i="10"/>
  <c r="H214" i="6"/>
  <c r="I214" i="6" s="1"/>
  <c r="J214" i="6" s="1"/>
  <c r="F214" i="6"/>
  <c r="E214" i="6"/>
  <c r="D214" i="6"/>
  <c r="C214" i="6"/>
  <c r="B214" i="6"/>
  <c r="A214" i="6"/>
  <c r="P214" i="1"/>
  <c r="M214" i="1"/>
  <c r="G214" i="1"/>
  <c r="F214" i="1"/>
  <c r="E214" i="10" s="1"/>
  <c r="E214" i="1"/>
  <c r="D214" i="10" s="1"/>
  <c r="A214" i="1"/>
  <c r="A214" i="10" s="1"/>
  <c r="G213" i="2"/>
  <c r="F213" i="2"/>
  <c r="E213" i="2"/>
  <c r="C213" i="2"/>
  <c r="B213" i="2"/>
  <c r="G213" i="5"/>
  <c r="K213" i="5" s="1"/>
  <c r="N213" i="5" s="1"/>
  <c r="E213" i="5"/>
  <c r="D213" i="5"/>
  <c r="I213" i="5" s="1"/>
  <c r="C213" i="5"/>
  <c r="B213" i="5"/>
  <c r="N213" i="10"/>
  <c r="Z213" i="10" s="1"/>
  <c r="M213" i="10"/>
  <c r="H213" i="10"/>
  <c r="G213" i="10"/>
  <c r="J213" i="10" s="1"/>
  <c r="C213" i="10"/>
  <c r="B213" i="10"/>
  <c r="H213" i="6"/>
  <c r="I213" i="6" s="1"/>
  <c r="J213" i="6" s="1"/>
  <c r="F213" i="6"/>
  <c r="E213" i="6"/>
  <c r="D213" i="6"/>
  <c r="C213" i="6"/>
  <c r="B213" i="6"/>
  <c r="A213" i="6"/>
  <c r="P213" i="1"/>
  <c r="M213" i="1"/>
  <c r="G213" i="1"/>
  <c r="F213" i="1"/>
  <c r="E213" i="1"/>
  <c r="D213" i="10" s="1"/>
  <c r="A213" i="1"/>
  <c r="A213" i="2" s="1"/>
  <c r="F212" i="2"/>
  <c r="H212" i="2" s="1"/>
  <c r="J212" i="2" s="1"/>
  <c r="E212" i="2"/>
  <c r="C212" i="2"/>
  <c r="B212" i="2"/>
  <c r="G212" i="5"/>
  <c r="K212" i="5" s="1"/>
  <c r="N212" i="5" s="1"/>
  <c r="E212" i="5"/>
  <c r="D212" i="5"/>
  <c r="C212" i="5"/>
  <c r="B212" i="5"/>
  <c r="N212" i="10"/>
  <c r="M212" i="10"/>
  <c r="H212" i="10"/>
  <c r="G212" i="10"/>
  <c r="J212" i="10" s="1"/>
  <c r="C212" i="10"/>
  <c r="B212" i="10"/>
  <c r="H212" i="6"/>
  <c r="I212" i="6" s="1"/>
  <c r="J212" i="6" s="1"/>
  <c r="F212" i="6"/>
  <c r="E212" i="6"/>
  <c r="D212" i="6"/>
  <c r="C212" i="6"/>
  <c r="B212" i="6"/>
  <c r="A212" i="6"/>
  <c r="P212" i="1"/>
  <c r="M212" i="1"/>
  <c r="G212" i="1"/>
  <c r="F212" i="1"/>
  <c r="E212" i="1"/>
  <c r="D212" i="10" s="1"/>
  <c r="A212" i="1"/>
  <c r="A212" i="10" s="1"/>
  <c r="G211" i="2"/>
  <c r="F211" i="2"/>
  <c r="E211" i="2"/>
  <c r="C211" i="2"/>
  <c r="B211" i="2"/>
  <c r="G211" i="5"/>
  <c r="K211" i="5" s="1"/>
  <c r="N211" i="5" s="1"/>
  <c r="E211" i="5"/>
  <c r="C211" i="5"/>
  <c r="B211" i="5"/>
  <c r="N211" i="10"/>
  <c r="M211" i="10"/>
  <c r="H211" i="10"/>
  <c r="G211" i="10"/>
  <c r="J211" i="10" s="1"/>
  <c r="C211" i="10"/>
  <c r="B211" i="10"/>
  <c r="H211" i="6"/>
  <c r="I211" i="6" s="1"/>
  <c r="J211" i="6" s="1"/>
  <c r="F211" i="6"/>
  <c r="E211" i="6"/>
  <c r="D211" i="6"/>
  <c r="C211" i="6"/>
  <c r="B211" i="6"/>
  <c r="A211" i="6"/>
  <c r="M211" i="1"/>
  <c r="G211" i="1"/>
  <c r="F211" i="1"/>
  <c r="P211" i="1" s="1"/>
  <c r="E211" i="1"/>
  <c r="D211" i="10" s="1"/>
  <c r="A211" i="1"/>
  <c r="A211" i="2" s="1"/>
  <c r="F210" i="2"/>
  <c r="E210" i="2"/>
  <c r="C210" i="2"/>
  <c r="B210" i="2"/>
  <c r="G210" i="5"/>
  <c r="C210" i="5"/>
  <c r="B210" i="5"/>
  <c r="N210" i="10"/>
  <c r="Z210" i="10" s="1"/>
  <c r="M210" i="10"/>
  <c r="H210" i="10"/>
  <c r="G210" i="10"/>
  <c r="J210" i="10" s="1"/>
  <c r="C210" i="10"/>
  <c r="B210" i="10"/>
  <c r="H210" i="6"/>
  <c r="I210" i="6" s="1"/>
  <c r="J210" i="6" s="1"/>
  <c r="F210" i="6"/>
  <c r="E210" i="6"/>
  <c r="D210" i="6"/>
  <c r="C210" i="6"/>
  <c r="B210" i="6"/>
  <c r="A210" i="6"/>
  <c r="M210" i="1"/>
  <c r="G210" i="1"/>
  <c r="E210" i="5" s="1"/>
  <c r="F210" i="1"/>
  <c r="D210" i="5" s="1"/>
  <c r="E210" i="1"/>
  <c r="D210" i="10" s="1"/>
  <c r="A210" i="1"/>
  <c r="A210" i="2" s="1"/>
  <c r="G209" i="2"/>
  <c r="F209" i="2"/>
  <c r="E209" i="2"/>
  <c r="C209" i="2"/>
  <c r="B209" i="2"/>
  <c r="G209" i="5"/>
  <c r="K209" i="5" s="1"/>
  <c r="N209" i="5" s="1"/>
  <c r="E209" i="5"/>
  <c r="C209" i="5"/>
  <c r="B209" i="5"/>
  <c r="N209" i="10"/>
  <c r="Z209" i="10" s="1"/>
  <c r="M209" i="10"/>
  <c r="H209" i="10"/>
  <c r="G209" i="10"/>
  <c r="J209" i="10" s="1"/>
  <c r="C209" i="10"/>
  <c r="B209" i="10"/>
  <c r="H209" i="6"/>
  <c r="I209" i="6" s="1"/>
  <c r="J209" i="6" s="1"/>
  <c r="F209" i="6"/>
  <c r="E209" i="6"/>
  <c r="D209" i="6"/>
  <c r="C209" i="6"/>
  <c r="B209" i="6"/>
  <c r="A209" i="6"/>
  <c r="M209" i="1"/>
  <c r="G209" i="1"/>
  <c r="F209" i="1"/>
  <c r="P209" i="1" s="1"/>
  <c r="E209" i="1"/>
  <c r="D209" i="10" s="1"/>
  <c r="A209" i="1"/>
  <c r="A209" i="5" s="1"/>
  <c r="F208" i="2"/>
  <c r="E208" i="2"/>
  <c r="C208" i="2"/>
  <c r="B208" i="2"/>
  <c r="G208" i="5"/>
  <c r="K208" i="5" s="1"/>
  <c r="N208" i="5" s="1"/>
  <c r="E208" i="5"/>
  <c r="C208" i="5"/>
  <c r="B208" i="5"/>
  <c r="N208" i="10"/>
  <c r="Z208" i="10" s="1"/>
  <c r="M208" i="10"/>
  <c r="H208" i="10"/>
  <c r="G208" i="10"/>
  <c r="J208" i="10" s="1"/>
  <c r="C208" i="10"/>
  <c r="B208" i="10"/>
  <c r="H208" i="6"/>
  <c r="I208" i="6" s="1"/>
  <c r="J208" i="6" s="1"/>
  <c r="F208" i="6"/>
  <c r="E208" i="6"/>
  <c r="D208" i="6"/>
  <c r="C208" i="6"/>
  <c r="B208" i="6"/>
  <c r="A208" i="6"/>
  <c r="M208" i="1"/>
  <c r="G208" i="1"/>
  <c r="F208" i="1"/>
  <c r="D208" i="5" s="1"/>
  <c r="E208" i="1"/>
  <c r="D208" i="10" s="1"/>
  <c r="A208" i="1"/>
  <c r="A208" i="10" s="1"/>
  <c r="G207" i="2"/>
  <c r="F207" i="2"/>
  <c r="E207" i="2"/>
  <c r="C207" i="2"/>
  <c r="B207" i="2"/>
  <c r="G207" i="5"/>
  <c r="K207" i="5" s="1"/>
  <c r="N207" i="5" s="1"/>
  <c r="E207" i="5"/>
  <c r="D207" i="5"/>
  <c r="I207" i="5" s="1"/>
  <c r="C207" i="5"/>
  <c r="B207" i="5"/>
  <c r="N207" i="10"/>
  <c r="Z207" i="10" s="1"/>
  <c r="M207" i="10"/>
  <c r="H207" i="10"/>
  <c r="G207" i="10"/>
  <c r="J207" i="10" s="1"/>
  <c r="C207" i="10"/>
  <c r="B207" i="10"/>
  <c r="H207" i="6"/>
  <c r="I207" i="6" s="1"/>
  <c r="J207" i="6" s="1"/>
  <c r="F207" i="6"/>
  <c r="E207" i="6"/>
  <c r="D207" i="6"/>
  <c r="C207" i="6"/>
  <c r="B207" i="6"/>
  <c r="A207" i="6"/>
  <c r="P207" i="1"/>
  <c r="M207" i="1"/>
  <c r="G207" i="1"/>
  <c r="F207" i="1"/>
  <c r="E207" i="10" s="1"/>
  <c r="E207" i="1"/>
  <c r="A207" i="1"/>
  <c r="A207" i="10" s="1"/>
  <c r="G206" i="2"/>
  <c r="F206" i="2"/>
  <c r="E206" i="2"/>
  <c r="C206" i="2"/>
  <c r="B206" i="2"/>
  <c r="G206" i="5"/>
  <c r="K206" i="5" s="1"/>
  <c r="N206" i="5" s="1"/>
  <c r="E206" i="5"/>
  <c r="C206" i="5"/>
  <c r="B206" i="5"/>
  <c r="N206" i="10"/>
  <c r="Z206" i="10" s="1"/>
  <c r="M206" i="10"/>
  <c r="H206" i="10"/>
  <c r="G206" i="10"/>
  <c r="J206" i="10" s="1"/>
  <c r="C206" i="10"/>
  <c r="B206" i="10"/>
  <c r="H206" i="6"/>
  <c r="I206" i="6" s="1"/>
  <c r="J206" i="6" s="1"/>
  <c r="F206" i="6"/>
  <c r="E206" i="6"/>
  <c r="D206" i="6"/>
  <c r="C206" i="6"/>
  <c r="B206" i="6"/>
  <c r="A206" i="6"/>
  <c r="M206" i="1"/>
  <c r="G206" i="1"/>
  <c r="F206" i="1"/>
  <c r="D206" i="5" s="1"/>
  <c r="E206" i="1"/>
  <c r="D206" i="10" s="1"/>
  <c r="A206" i="1"/>
  <c r="A206" i="5" s="1"/>
  <c r="F205" i="2"/>
  <c r="E205" i="2"/>
  <c r="C205" i="2"/>
  <c r="B205" i="2"/>
  <c r="G205" i="5"/>
  <c r="C205" i="5"/>
  <c r="B205" i="5"/>
  <c r="N205" i="10"/>
  <c r="Z205" i="10" s="1"/>
  <c r="M205" i="10"/>
  <c r="H205" i="10"/>
  <c r="G205" i="10"/>
  <c r="J205" i="10" s="1"/>
  <c r="C205" i="10"/>
  <c r="B205" i="10"/>
  <c r="H205" i="6"/>
  <c r="I205" i="6" s="1"/>
  <c r="J205" i="6" s="1"/>
  <c r="F205" i="6"/>
  <c r="E205" i="6"/>
  <c r="D205" i="6"/>
  <c r="C205" i="6"/>
  <c r="B205" i="6"/>
  <c r="A205" i="6"/>
  <c r="M205" i="1"/>
  <c r="G205" i="1"/>
  <c r="E205" i="5" s="1"/>
  <c r="F205" i="1"/>
  <c r="E205" i="1"/>
  <c r="D205" i="10" s="1"/>
  <c r="A205" i="1"/>
  <c r="A205" i="5" s="1"/>
  <c r="F204" i="2"/>
  <c r="H204" i="2" s="1"/>
  <c r="J204" i="2" s="1"/>
  <c r="E204" i="2"/>
  <c r="C204" i="2"/>
  <c r="B204" i="2"/>
  <c r="G204" i="5"/>
  <c r="C204" i="5"/>
  <c r="B204" i="5"/>
  <c r="N204" i="10"/>
  <c r="M204" i="10"/>
  <c r="H204" i="10"/>
  <c r="G204" i="10"/>
  <c r="J204" i="10" s="1"/>
  <c r="C204" i="10"/>
  <c r="B204" i="10"/>
  <c r="H204" i="6"/>
  <c r="I204" i="6" s="1"/>
  <c r="J204" i="6" s="1"/>
  <c r="F204" i="6"/>
  <c r="E204" i="6"/>
  <c r="D204" i="6"/>
  <c r="C204" i="6"/>
  <c r="B204" i="6"/>
  <c r="A204" i="6"/>
  <c r="M204" i="1"/>
  <c r="G204" i="1"/>
  <c r="E204" i="5" s="1"/>
  <c r="F204" i="1"/>
  <c r="D204" i="5" s="1"/>
  <c r="E204" i="1"/>
  <c r="A204" i="1"/>
  <c r="A204" i="2" s="1"/>
  <c r="F203" i="2"/>
  <c r="E203" i="2"/>
  <c r="C203" i="2"/>
  <c r="B203" i="2"/>
  <c r="G203" i="5"/>
  <c r="K203" i="5" s="1"/>
  <c r="N203" i="5" s="1"/>
  <c r="E203" i="5"/>
  <c r="C203" i="5"/>
  <c r="B203" i="5"/>
  <c r="N203" i="10"/>
  <c r="Z203" i="10" s="1"/>
  <c r="M203" i="10"/>
  <c r="H203" i="10"/>
  <c r="G203" i="10"/>
  <c r="J203" i="10" s="1"/>
  <c r="C203" i="10"/>
  <c r="B203" i="10"/>
  <c r="H203" i="6"/>
  <c r="I203" i="6" s="1"/>
  <c r="J203" i="6" s="1"/>
  <c r="F203" i="6"/>
  <c r="E203" i="6"/>
  <c r="D203" i="6"/>
  <c r="C203" i="6"/>
  <c r="B203" i="6"/>
  <c r="A203" i="6"/>
  <c r="M203" i="1"/>
  <c r="G203" i="1"/>
  <c r="F203" i="1"/>
  <c r="P203" i="1" s="1"/>
  <c r="E203" i="1"/>
  <c r="A203" i="1"/>
  <c r="A203" i="2" s="1"/>
  <c r="F202" i="2"/>
  <c r="E202" i="2"/>
  <c r="C202" i="2"/>
  <c r="B202" i="2"/>
  <c r="G202" i="5"/>
  <c r="K202" i="5" s="1"/>
  <c r="N202" i="5" s="1"/>
  <c r="E202" i="5"/>
  <c r="D202" i="5"/>
  <c r="C202" i="5"/>
  <c r="B202" i="5"/>
  <c r="N202" i="10"/>
  <c r="Y202" i="10" s="1"/>
  <c r="M202" i="10"/>
  <c r="H202" i="10"/>
  <c r="G202" i="10"/>
  <c r="J202" i="10" s="1"/>
  <c r="C202" i="10"/>
  <c r="B202" i="10"/>
  <c r="H202" i="6"/>
  <c r="I202" i="6" s="1"/>
  <c r="J202" i="6" s="1"/>
  <c r="F202" i="6"/>
  <c r="E202" i="6"/>
  <c r="D202" i="6"/>
  <c r="C202" i="6"/>
  <c r="B202" i="6"/>
  <c r="A202" i="6"/>
  <c r="P202" i="1"/>
  <c r="M202" i="1"/>
  <c r="G202" i="1"/>
  <c r="F202" i="1"/>
  <c r="E202" i="1"/>
  <c r="D202" i="10" s="1"/>
  <c r="A202" i="1"/>
  <c r="A202" i="10" s="1"/>
  <c r="F201" i="2"/>
  <c r="E201" i="2"/>
  <c r="C201" i="2"/>
  <c r="B201" i="2"/>
  <c r="G201" i="5"/>
  <c r="K201" i="5" s="1"/>
  <c r="N201" i="5" s="1"/>
  <c r="E201" i="5"/>
  <c r="D201" i="5"/>
  <c r="I201" i="5" s="1"/>
  <c r="C201" i="5"/>
  <c r="B201" i="5"/>
  <c r="N201" i="10"/>
  <c r="Z201" i="10" s="1"/>
  <c r="M201" i="10"/>
  <c r="H201" i="10"/>
  <c r="G201" i="10"/>
  <c r="J201" i="10" s="1"/>
  <c r="C201" i="10"/>
  <c r="B201" i="10"/>
  <c r="H201" i="6"/>
  <c r="I201" i="6" s="1"/>
  <c r="J201" i="6" s="1"/>
  <c r="F201" i="6"/>
  <c r="E201" i="6"/>
  <c r="D201" i="6"/>
  <c r="C201" i="6"/>
  <c r="B201" i="6"/>
  <c r="A201" i="6"/>
  <c r="P201" i="1"/>
  <c r="M201" i="1"/>
  <c r="G201" i="1"/>
  <c r="F201" i="1"/>
  <c r="E201" i="1"/>
  <c r="D201" i="10" s="1"/>
  <c r="A201" i="1"/>
  <c r="A201" i="2" s="1"/>
  <c r="G200" i="2"/>
  <c r="F200" i="2"/>
  <c r="E200" i="2"/>
  <c r="C200" i="2"/>
  <c r="B200" i="2"/>
  <c r="G200" i="5"/>
  <c r="K200" i="5" s="1"/>
  <c r="N200" i="5" s="1"/>
  <c r="E200" i="5"/>
  <c r="D200" i="5"/>
  <c r="I200" i="5" s="1"/>
  <c r="C200" i="5"/>
  <c r="B200" i="5"/>
  <c r="N200" i="10"/>
  <c r="Z200" i="10" s="1"/>
  <c r="M200" i="10"/>
  <c r="H200" i="10"/>
  <c r="G200" i="10"/>
  <c r="J200" i="10" s="1"/>
  <c r="C200" i="10"/>
  <c r="B200" i="10"/>
  <c r="H200" i="6"/>
  <c r="I200" i="6" s="1"/>
  <c r="J200" i="6" s="1"/>
  <c r="F200" i="6"/>
  <c r="E200" i="6"/>
  <c r="D200" i="6"/>
  <c r="C200" i="6"/>
  <c r="B200" i="6"/>
  <c r="A200" i="6"/>
  <c r="P200" i="1"/>
  <c r="M200" i="1"/>
  <c r="G200" i="1"/>
  <c r="F200" i="1"/>
  <c r="E200" i="10" s="1"/>
  <c r="E200" i="1"/>
  <c r="D200" i="10" s="1"/>
  <c r="A200" i="1"/>
  <c r="A200" i="10" s="1"/>
  <c r="F199" i="2"/>
  <c r="E199" i="2"/>
  <c r="C199" i="2"/>
  <c r="B199" i="2"/>
  <c r="G199" i="5"/>
  <c r="K199" i="5" s="1"/>
  <c r="N199" i="5" s="1"/>
  <c r="E199" i="5"/>
  <c r="C199" i="5"/>
  <c r="B199" i="5"/>
  <c r="N199" i="10"/>
  <c r="Z199" i="10" s="1"/>
  <c r="M199" i="10"/>
  <c r="H199" i="10"/>
  <c r="G199" i="10"/>
  <c r="J199" i="10" s="1"/>
  <c r="C199" i="10"/>
  <c r="B199" i="10"/>
  <c r="H199" i="6"/>
  <c r="I199" i="6" s="1"/>
  <c r="J199" i="6" s="1"/>
  <c r="F199" i="6"/>
  <c r="E199" i="6"/>
  <c r="D199" i="6"/>
  <c r="C199" i="6"/>
  <c r="B199" i="6"/>
  <c r="A199" i="6"/>
  <c r="M199" i="1"/>
  <c r="G199" i="1"/>
  <c r="F199" i="1"/>
  <c r="E199" i="1"/>
  <c r="D199" i="10" s="1"/>
  <c r="A199" i="1"/>
  <c r="A199" i="10" s="1"/>
  <c r="G198" i="2"/>
  <c r="F198" i="2"/>
  <c r="H198" i="2" s="1"/>
  <c r="J198" i="2" s="1"/>
  <c r="E198" i="2"/>
  <c r="D198" i="2"/>
  <c r="C198" i="2"/>
  <c r="B198" i="2"/>
  <c r="G198" i="5"/>
  <c r="K198" i="5" s="1"/>
  <c r="N198" i="5" s="1"/>
  <c r="E198" i="5"/>
  <c r="C198" i="5"/>
  <c r="B198" i="5"/>
  <c r="N198" i="10"/>
  <c r="Z198" i="10" s="1"/>
  <c r="M198" i="10"/>
  <c r="H198" i="10"/>
  <c r="G198" i="10"/>
  <c r="J198" i="10" s="1"/>
  <c r="C198" i="10"/>
  <c r="B198" i="10"/>
  <c r="H198" i="6"/>
  <c r="I198" i="6" s="1"/>
  <c r="J198" i="6" s="1"/>
  <c r="F198" i="6"/>
  <c r="E198" i="6"/>
  <c r="D198" i="6"/>
  <c r="C198" i="6"/>
  <c r="B198" i="6"/>
  <c r="A198" i="6"/>
  <c r="M198" i="1"/>
  <c r="G198" i="1"/>
  <c r="F198" i="1"/>
  <c r="P198" i="1" s="1"/>
  <c r="E198" i="1"/>
  <c r="D198" i="10" s="1"/>
  <c r="A198" i="1"/>
  <c r="A198" i="5" s="1"/>
  <c r="F197" i="2"/>
  <c r="E197" i="2"/>
  <c r="C197" i="2"/>
  <c r="B197" i="2"/>
  <c r="G197" i="5"/>
  <c r="K197" i="5" s="1"/>
  <c r="N197" i="5" s="1"/>
  <c r="E197" i="5"/>
  <c r="C197" i="5"/>
  <c r="B197" i="5"/>
  <c r="N197" i="10"/>
  <c r="Z197" i="10" s="1"/>
  <c r="M197" i="10"/>
  <c r="H197" i="10"/>
  <c r="G197" i="10"/>
  <c r="J197" i="10" s="1"/>
  <c r="C197" i="10"/>
  <c r="B197" i="10"/>
  <c r="H197" i="6"/>
  <c r="I197" i="6" s="1"/>
  <c r="J197" i="6" s="1"/>
  <c r="F197" i="6"/>
  <c r="E197" i="6"/>
  <c r="D197" i="6"/>
  <c r="C197" i="6"/>
  <c r="B197" i="6"/>
  <c r="A197" i="6"/>
  <c r="M197" i="1"/>
  <c r="G197" i="1"/>
  <c r="F197" i="1"/>
  <c r="D197" i="5" s="1"/>
  <c r="E197" i="1"/>
  <c r="D197" i="10" s="1"/>
  <c r="A197" i="1"/>
  <c r="A197" i="2" s="1"/>
  <c r="F196" i="2"/>
  <c r="E196" i="2"/>
  <c r="C196" i="2"/>
  <c r="B196" i="2"/>
  <c r="G196" i="5"/>
  <c r="K196" i="5" s="1"/>
  <c r="N196" i="5" s="1"/>
  <c r="E196" i="5"/>
  <c r="D196" i="5"/>
  <c r="I196" i="5" s="1"/>
  <c r="C196" i="5"/>
  <c r="B196" i="5"/>
  <c r="N196" i="10"/>
  <c r="Z196" i="10" s="1"/>
  <c r="M196" i="10"/>
  <c r="H196" i="10"/>
  <c r="G196" i="10"/>
  <c r="J196" i="10" s="1"/>
  <c r="C196" i="10"/>
  <c r="B196" i="10"/>
  <c r="A196" i="10"/>
  <c r="H196" i="6"/>
  <c r="I196" i="6" s="1"/>
  <c r="J196" i="6" s="1"/>
  <c r="F196" i="6"/>
  <c r="E196" i="6"/>
  <c r="D196" i="6"/>
  <c r="C196" i="6"/>
  <c r="B196" i="6"/>
  <c r="A196" i="6"/>
  <c r="P196" i="1"/>
  <c r="M196" i="1"/>
  <c r="G196" i="1"/>
  <c r="F196" i="1"/>
  <c r="E196" i="10" s="1"/>
  <c r="E196" i="1"/>
  <c r="D196" i="10" s="1"/>
  <c r="A196" i="1"/>
  <c r="A196" i="5" s="1"/>
  <c r="F195" i="2"/>
  <c r="E195" i="2"/>
  <c r="C195" i="2"/>
  <c r="B195" i="2"/>
  <c r="G195" i="5"/>
  <c r="K195" i="5" s="1"/>
  <c r="N195" i="5" s="1"/>
  <c r="E195" i="5"/>
  <c r="D195" i="5"/>
  <c r="C195" i="5"/>
  <c r="B195" i="5"/>
  <c r="N195" i="10"/>
  <c r="Z195" i="10" s="1"/>
  <c r="M195" i="10"/>
  <c r="H195" i="10"/>
  <c r="G195" i="10"/>
  <c r="J195" i="10" s="1"/>
  <c r="C195" i="10"/>
  <c r="B195" i="10"/>
  <c r="H195" i="6"/>
  <c r="I195" i="6" s="1"/>
  <c r="J195" i="6" s="1"/>
  <c r="F195" i="6"/>
  <c r="E195" i="6"/>
  <c r="D195" i="6"/>
  <c r="C195" i="6"/>
  <c r="B195" i="6"/>
  <c r="A195" i="6"/>
  <c r="P195" i="1"/>
  <c r="M195" i="1"/>
  <c r="G195" i="1"/>
  <c r="F195" i="1"/>
  <c r="E195" i="1"/>
  <c r="D195" i="10" s="1"/>
  <c r="A195" i="1"/>
  <c r="A195" i="5" s="1"/>
  <c r="F194" i="2"/>
  <c r="E194" i="2"/>
  <c r="C194" i="2"/>
  <c r="B194" i="2"/>
  <c r="G194" i="5"/>
  <c r="C194" i="5"/>
  <c r="B194" i="5"/>
  <c r="N194" i="10"/>
  <c r="Z194" i="10" s="1"/>
  <c r="M194" i="10"/>
  <c r="H194" i="10"/>
  <c r="R194" i="10" s="1"/>
  <c r="AC194" i="10" s="1"/>
  <c r="G194" i="10"/>
  <c r="C194" i="10"/>
  <c r="B194" i="10"/>
  <c r="H194" i="6"/>
  <c r="I194" i="6" s="1"/>
  <c r="J194" i="6" s="1"/>
  <c r="F194" i="6"/>
  <c r="E194" i="6"/>
  <c r="D194" i="6"/>
  <c r="C194" i="6"/>
  <c r="B194" i="6"/>
  <c r="A194" i="6"/>
  <c r="O194" i="1"/>
  <c r="M194" i="1"/>
  <c r="G194" i="1"/>
  <c r="E194" i="5" s="1"/>
  <c r="F194" i="1"/>
  <c r="D194" i="5" s="1"/>
  <c r="E194" i="1"/>
  <c r="D194" i="10" s="1"/>
  <c r="A194" i="1"/>
  <c r="A194" i="2" s="1"/>
  <c r="G193" i="2"/>
  <c r="F193" i="2"/>
  <c r="E193" i="2"/>
  <c r="C193" i="2"/>
  <c r="B193" i="2"/>
  <c r="G193" i="5"/>
  <c r="K193" i="5" s="1"/>
  <c r="N193" i="5" s="1"/>
  <c r="E193" i="5"/>
  <c r="D193" i="5"/>
  <c r="C193" i="5"/>
  <c r="B193" i="5"/>
  <c r="N193" i="10"/>
  <c r="Z193" i="10" s="1"/>
  <c r="M193" i="10"/>
  <c r="H193" i="10"/>
  <c r="G193" i="10"/>
  <c r="J193" i="10" s="1"/>
  <c r="C193" i="10"/>
  <c r="B193" i="10"/>
  <c r="H193" i="6"/>
  <c r="I193" i="6" s="1"/>
  <c r="J193" i="6" s="1"/>
  <c r="F193" i="6"/>
  <c r="E193" i="6"/>
  <c r="D193" i="6"/>
  <c r="C193" i="6"/>
  <c r="B193" i="6"/>
  <c r="A193" i="6"/>
  <c r="P193" i="1"/>
  <c r="M193" i="1"/>
  <c r="G193" i="1"/>
  <c r="F193" i="1"/>
  <c r="E193" i="10" s="1"/>
  <c r="E193" i="1"/>
  <c r="D193" i="10" s="1"/>
  <c r="A193" i="1"/>
  <c r="A193" i="5" s="1"/>
  <c r="F192" i="2"/>
  <c r="E192" i="2"/>
  <c r="C192" i="2"/>
  <c r="B192" i="2"/>
  <c r="G192" i="5"/>
  <c r="C192" i="5"/>
  <c r="B192" i="5"/>
  <c r="N192" i="10"/>
  <c r="Z192" i="10" s="1"/>
  <c r="M192" i="10"/>
  <c r="H192" i="10"/>
  <c r="R192" i="10" s="1"/>
  <c r="AC192" i="10" s="1"/>
  <c r="G192" i="10"/>
  <c r="C192" i="10"/>
  <c r="B192" i="10"/>
  <c r="H192" i="6"/>
  <c r="I192" i="6" s="1"/>
  <c r="J192" i="6" s="1"/>
  <c r="F192" i="6"/>
  <c r="E192" i="6"/>
  <c r="D192" i="6"/>
  <c r="C192" i="6"/>
  <c r="B192" i="6"/>
  <c r="A192" i="6"/>
  <c r="O192" i="1"/>
  <c r="M192" i="1"/>
  <c r="G192" i="1"/>
  <c r="E192" i="5" s="1"/>
  <c r="F192" i="1"/>
  <c r="D192" i="5" s="1"/>
  <c r="E192" i="1"/>
  <c r="D192" i="10" s="1"/>
  <c r="A192" i="1"/>
  <c r="A192" i="10" s="1"/>
  <c r="G191" i="2"/>
  <c r="F191" i="2"/>
  <c r="E191" i="2"/>
  <c r="C191" i="2"/>
  <c r="B191" i="2"/>
  <c r="G191" i="5"/>
  <c r="K191" i="5" s="1"/>
  <c r="N191" i="5" s="1"/>
  <c r="E191" i="5"/>
  <c r="D191" i="5"/>
  <c r="I191" i="5" s="1"/>
  <c r="C191" i="5"/>
  <c r="B191" i="5"/>
  <c r="N191" i="10"/>
  <c r="Z191" i="10" s="1"/>
  <c r="M191" i="10"/>
  <c r="H191" i="10"/>
  <c r="G191" i="10"/>
  <c r="J191" i="10" s="1"/>
  <c r="C191" i="10"/>
  <c r="B191" i="10"/>
  <c r="H191" i="6"/>
  <c r="I191" i="6" s="1"/>
  <c r="J191" i="6" s="1"/>
  <c r="F191" i="6"/>
  <c r="E191" i="6"/>
  <c r="D191" i="6"/>
  <c r="C191" i="6"/>
  <c r="B191" i="6"/>
  <c r="A191" i="6"/>
  <c r="P191" i="1"/>
  <c r="M191" i="1"/>
  <c r="G191" i="1"/>
  <c r="F191" i="1"/>
  <c r="E191" i="10" s="1"/>
  <c r="E191" i="1"/>
  <c r="D191" i="10" s="1"/>
  <c r="A191" i="1"/>
  <c r="A191" i="2" s="1"/>
  <c r="G190" i="2"/>
  <c r="F190" i="2"/>
  <c r="E190" i="2"/>
  <c r="C190" i="2"/>
  <c r="B190" i="2"/>
  <c r="G190" i="5"/>
  <c r="C190" i="5"/>
  <c r="B190" i="5"/>
  <c r="N190" i="10"/>
  <c r="Y190" i="10" s="1"/>
  <c r="M190" i="10"/>
  <c r="H190" i="10"/>
  <c r="R190" i="10" s="1"/>
  <c r="G190" i="10"/>
  <c r="J190" i="10" s="1"/>
  <c r="C190" i="10"/>
  <c r="B190" i="10"/>
  <c r="H190" i="6"/>
  <c r="I190" i="6" s="1"/>
  <c r="J190" i="6" s="1"/>
  <c r="F190" i="6"/>
  <c r="E190" i="6"/>
  <c r="D190" i="6"/>
  <c r="C190" i="6"/>
  <c r="B190" i="6"/>
  <c r="A190" i="6"/>
  <c r="O190" i="1"/>
  <c r="M190" i="1"/>
  <c r="G190" i="1"/>
  <c r="E190" i="5" s="1"/>
  <c r="F190" i="1"/>
  <c r="E190" i="1"/>
  <c r="D190" i="10" s="1"/>
  <c r="A190" i="1"/>
  <c r="A190" i="10" s="1"/>
  <c r="F189" i="2"/>
  <c r="E189" i="2"/>
  <c r="C189" i="2"/>
  <c r="B189" i="2"/>
  <c r="G189" i="5"/>
  <c r="K189" i="5" s="1"/>
  <c r="N189" i="5" s="1"/>
  <c r="E189" i="5"/>
  <c r="D189" i="5"/>
  <c r="I189" i="5" s="1"/>
  <c r="C189" i="5"/>
  <c r="B189" i="5"/>
  <c r="N189" i="10"/>
  <c r="Z189" i="10" s="1"/>
  <c r="M189" i="10"/>
  <c r="H189" i="10"/>
  <c r="R189" i="10" s="1"/>
  <c r="AC189" i="10" s="1"/>
  <c r="G189" i="10"/>
  <c r="J189" i="10" s="1"/>
  <c r="C189" i="10"/>
  <c r="B189" i="10"/>
  <c r="H189" i="6"/>
  <c r="I189" i="6" s="1"/>
  <c r="J189" i="6" s="1"/>
  <c r="F189" i="6"/>
  <c r="E189" i="6"/>
  <c r="D189" i="6"/>
  <c r="C189" i="6"/>
  <c r="B189" i="6"/>
  <c r="A189" i="6"/>
  <c r="P189" i="1"/>
  <c r="O189" i="1"/>
  <c r="M189" i="1"/>
  <c r="G189" i="1"/>
  <c r="F189" i="1"/>
  <c r="E189" i="1"/>
  <c r="D189" i="10" s="1"/>
  <c r="Q189" i="10" s="1"/>
  <c r="A189" i="1"/>
  <c r="A189" i="10" s="1"/>
  <c r="G188" i="2"/>
  <c r="F188" i="2"/>
  <c r="E188" i="2"/>
  <c r="C188" i="2"/>
  <c r="B188" i="2"/>
  <c r="G188" i="5"/>
  <c r="C188" i="5"/>
  <c r="B188" i="5"/>
  <c r="N188" i="10"/>
  <c r="Z188" i="10" s="1"/>
  <c r="M188" i="10"/>
  <c r="H188" i="10"/>
  <c r="R188" i="10" s="1"/>
  <c r="G188" i="10"/>
  <c r="J188" i="10" s="1"/>
  <c r="C188" i="10"/>
  <c r="B188" i="10"/>
  <c r="H188" i="6"/>
  <c r="I188" i="6" s="1"/>
  <c r="J188" i="6" s="1"/>
  <c r="F188" i="6"/>
  <c r="E188" i="6"/>
  <c r="D188" i="6"/>
  <c r="C188" i="6"/>
  <c r="B188" i="6"/>
  <c r="A188" i="6"/>
  <c r="O188" i="1"/>
  <c r="M188" i="1"/>
  <c r="G188" i="1"/>
  <c r="E188" i="5" s="1"/>
  <c r="F188" i="1"/>
  <c r="E188" i="1"/>
  <c r="D188" i="10" s="1"/>
  <c r="A188" i="1"/>
  <c r="A188" i="5" s="1"/>
  <c r="F187" i="2"/>
  <c r="E187" i="2"/>
  <c r="C187" i="2"/>
  <c r="B187" i="2"/>
  <c r="G187" i="5"/>
  <c r="K187" i="5" s="1"/>
  <c r="N187" i="5" s="1"/>
  <c r="E187" i="5"/>
  <c r="D187" i="5"/>
  <c r="I187" i="5" s="1"/>
  <c r="C187" i="5"/>
  <c r="B187" i="5"/>
  <c r="N187" i="10"/>
  <c r="M187" i="10"/>
  <c r="H187" i="10"/>
  <c r="R187" i="10" s="1"/>
  <c r="AC187" i="10" s="1"/>
  <c r="G187" i="10"/>
  <c r="J187" i="10" s="1"/>
  <c r="C187" i="10"/>
  <c r="B187" i="10"/>
  <c r="H187" i="6"/>
  <c r="I187" i="6" s="1"/>
  <c r="J187" i="6" s="1"/>
  <c r="F187" i="6"/>
  <c r="E187" i="6"/>
  <c r="D187" i="6"/>
  <c r="C187" i="6"/>
  <c r="B187" i="6"/>
  <c r="A187" i="6"/>
  <c r="P187" i="1"/>
  <c r="O187" i="1"/>
  <c r="M187" i="1"/>
  <c r="G187" i="1"/>
  <c r="F187" i="1"/>
  <c r="E187" i="1"/>
  <c r="D187" i="10" s="1"/>
  <c r="Q187" i="10" s="1"/>
  <c r="A187" i="1"/>
  <c r="A187" i="10" s="1"/>
  <c r="G186" i="2"/>
  <c r="F186" i="2"/>
  <c r="E186" i="2"/>
  <c r="C186" i="2"/>
  <c r="B186" i="2"/>
  <c r="G186" i="5"/>
  <c r="K186" i="5" s="1"/>
  <c r="N186" i="5" s="1"/>
  <c r="E186" i="5"/>
  <c r="D186" i="5"/>
  <c r="C186" i="5"/>
  <c r="B186" i="5"/>
  <c r="N186" i="10"/>
  <c r="Z186" i="10" s="1"/>
  <c r="M186" i="10"/>
  <c r="H186" i="10"/>
  <c r="G186" i="10"/>
  <c r="J186" i="10" s="1"/>
  <c r="C186" i="10"/>
  <c r="B186" i="10"/>
  <c r="H186" i="6"/>
  <c r="I186" i="6" s="1"/>
  <c r="J186" i="6" s="1"/>
  <c r="F186" i="6"/>
  <c r="E186" i="6"/>
  <c r="D186" i="6"/>
  <c r="C186" i="6"/>
  <c r="B186" i="6"/>
  <c r="A186" i="6"/>
  <c r="P186" i="1"/>
  <c r="M186" i="1"/>
  <c r="G186" i="1"/>
  <c r="F186" i="1"/>
  <c r="E186" i="1"/>
  <c r="D186" i="10" s="1"/>
  <c r="A186" i="1"/>
  <c r="A186" i="10" s="1"/>
  <c r="G185" i="2"/>
  <c r="F185" i="2"/>
  <c r="E185" i="2"/>
  <c r="D185" i="2"/>
  <c r="C185" i="2"/>
  <c r="B185" i="2"/>
  <c r="G185" i="5"/>
  <c r="K185" i="5" s="1"/>
  <c r="N185" i="5" s="1"/>
  <c r="E185" i="5"/>
  <c r="D185" i="5"/>
  <c r="I185" i="5" s="1"/>
  <c r="C185" i="5"/>
  <c r="B185" i="5"/>
  <c r="N185" i="10"/>
  <c r="Z185" i="10" s="1"/>
  <c r="M185" i="10"/>
  <c r="H185" i="10"/>
  <c r="G185" i="10"/>
  <c r="J185" i="10" s="1"/>
  <c r="C185" i="10"/>
  <c r="B185" i="10"/>
  <c r="H185" i="6"/>
  <c r="I185" i="6" s="1"/>
  <c r="J185" i="6" s="1"/>
  <c r="F185" i="6"/>
  <c r="E185" i="6"/>
  <c r="D185" i="6"/>
  <c r="C185" i="6"/>
  <c r="B185" i="6"/>
  <c r="A185" i="6"/>
  <c r="P185" i="1"/>
  <c r="M185" i="1"/>
  <c r="G185" i="1"/>
  <c r="F185" i="1"/>
  <c r="E185" i="10" s="1"/>
  <c r="E185" i="1"/>
  <c r="D185" i="10" s="1"/>
  <c r="A185" i="1"/>
  <c r="A185" i="10" s="1"/>
  <c r="F184" i="2"/>
  <c r="E184" i="2"/>
  <c r="C184" i="2"/>
  <c r="B184" i="2"/>
  <c r="G184" i="5"/>
  <c r="K184" i="5" s="1"/>
  <c r="N184" i="5" s="1"/>
  <c r="E184" i="5"/>
  <c r="D184" i="5"/>
  <c r="I184" i="5" s="1"/>
  <c r="C184" i="5"/>
  <c r="B184" i="5"/>
  <c r="N184" i="10"/>
  <c r="Z184" i="10" s="1"/>
  <c r="M184" i="10"/>
  <c r="H184" i="10"/>
  <c r="G184" i="10"/>
  <c r="J184" i="10" s="1"/>
  <c r="C184" i="10"/>
  <c r="B184" i="10"/>
  <c r="H184" i="6"/>
  <c r="I184" i="6" s="1"/>
  <c r="J184" i="6" s="1"/>
  <c r="F184" i="6"/>
  <c r="E184" i="6"/>
  <c r="D184" i="6"/>
  <c r="C184" i="6"/>
  <c r="B184" i="6"/>
  <c r="A184" i="6"/>
  <c r="P184" i="1"/>
  <c r="M184" i="1"/>
  <c r="G184" i="1"/>
  <c r="F184" i="1"/>
  <c r="E184" i="1"/>
  <c r="D184" i="10" s="1"/>
  <c r="A184" i="1"/>
  <c r="A184" i="10" s="1"/>
  <c r="F183" i="2"/>
  <c r="E183" i="2"/>
  <c r="C183" i="2"/>
  <c r="B183" i="2"/>
  <c r="G183" i="5"/>
  <c r="K183" i="5" s="1"/>
  <c r="N183" i="5" s="1"/>
  <c r="E183" i="5"/>
  <c r="C183" i="5"/>
  <c r="B183" i="5"/>
  <c r="N183" i="10"/>
  <c r="Z183" i="10" s="1"/>
  <c r="M183" i="10"/>
  <c r="H183" i="10"/>
  <c r="R183" i="10" s="1"/>
  <c r="G183" i="10"/>
  <c r="J183" i="10" s="1"/>
  <c r="C183" i="10"/>
  <c r="B183" i="10"/>
  <c r="H183" i="6"/>
  <c r="I183" i="6" s="1"/>
  <c r="J183" i="6" s="1"/>
  <c r="F183" i="6"/>
  <c r="E183" i="6"/>
  <c r="D183" i="6"/>
  <c r="C183" i="6"/>
  <c r="B183" i="6"/>
  <c r="A183" i="6"/>
  <c r="O183" i="1"/>
  <c r="M183" i="1"/>
  <c r="G183" i="1"/>
  <c r="F183" i="1"/>
  <c r="D183" i="5" s="1"/>
  <c r="E183" i="1"/>
  <c r="D183" i="10" s="1"/>
  <c r="A183" i="1"/>
  <c r="A183" i="2" s="1"/>
  <c r="F182" i="2"/>
  <c r="E182" i="2"/>
  <c r="C182" i="2"/>
  <c r="B182" i="2"/>
  <c r="G182" i="5"/>
  <c r="K182" i="5" s="1"/>
  <c r="N182" i="5" s="1"/>
  <c r="E182" i="5"/>
  <c r="D182" i="5"/>
  <c r="I182" i="5" s="1"/>
  <c r="C182" i="5"/>
  <c r="B182" i="5"/>
  <c r="N182" i="10"/>
  <c r="M182" i="10"/>
  <c r="H182" i="10"/>
  <c r="G182" i="10"/>
  <c r="J182" i="10" s="1"/>
  <c r="C182" i="10"/>
  <c r="B182" i="10"/>
  <c r="H182" i="6"/>
  <c r="I182" i="6" s="1"/>
  <c r="J182" i="6" s="1"/>
  <c r="F182" i="6"/>
  <c r="E182" i="6"/>
  <c r="D182" i="6"/>
  <c r="C182" i="6"/>
  <c r="B182" i="6"/>
  <c r="A182" i="6"/>
  <c r="P182" i="1"/>
  <c r="M182" i="1"/>
  <c r="G182" i="1"/>
  <c r="F182" i="1"/>
  <c r="E182" i="1"/>
  <c r="A182" i="1"/>
  <c r="A182" i="10" s="1"/>
  <c r="F181" i="2"/>
  <c r="E181" i="2"/>
  <c r="C181" i="2"/>
  <c r="B181" i="2"/>
  <c r="G181" i="5"/>
  <c r="C181" i="5"/>
  <c r="B181" i="5"/>
  <c r="N181" i="10"/>
  <c r="Z181" i="10" s="1"/>
  <c r="M181" i="10"/>
  <c r="H181" i="10"/>
  <c r="R181" i="10" s="1"/>
  <c r="AC181" i="10" s="1"/>
  <c r="G181" i="10"/>
  <c r="J181" i="10" s="1"/>
  <c r="C181" i="10"/>
  <c r="B181" i="10"/>
  <c r="H181" i="6"/>
  <c r="I181" i="6" s="1"/>
  <c r="J181" i="6" s="1"/>
  <c r="F181" i="6"/>
  <c r="E181" i="6"/>
  <c r="D181" i="6"/>
  <c r="C181" i="6"/>
  <c r="B181" i="6"/>
  <c r="A181" i="6"/>
  <c r="O181" i="1"/>
  <c r="M181" i="1"/>
  <c r="G181" i="1"/>
  <c r="E181" i="5" s="1"/>
  <c r="F181" i="1"/>
  <c r="D181" i="5" s="1"/>
  <c r="E181" i="1"/>
  <c r="D181" i="10" s="1"/>
  <c r="A181" i="1"/>
  <c r="G180" i="2"/>
  <c r="F180" i="2"/>
  <c r="E180" i="2"/>
  <c r="C180" i="2"/>
  <c r="B180" i="2"/>
  <c r="G180" i="5"/>
  <c r="K180" i="5" s="1"/>
  <c r="N180" i="5" s="1"/>
  <c r="E180" i="5"/>
  <c r="D180" i="5"/>
  <c r="I180" i="5" s="1"/>
  <c r="C180" i="5"/>
  <c r="B180" i="5"/>
  <c r="N180" i="10"/>
  <c r="Z180" i="10" s="1"/>
  <c r="M180" i="10"/>
  <c r="H180" i="10"/>
  <c r="G180" i="10"/>
  <c r="J180" i="10" s="1"/>
  <c r="C180" i="10"/>
  <c r="B180" i="10"/>
  <c r="H180" i="6"/>
  <c r="I180" i="6" s="1"/>
  <c r="J180" i="6" s="1"/>
  <c r="F180" i="6"/>
  <c r="E180" i="6"/>
  <c r="D180" i="6"/>
  <c r="C180" i="6"/>
  <c r="B180" i="6"/>
  <c r="A180" i="6"/>
  <c r="P180" i="1"/>
  <c r="M180" i="1"/>
  <c r="G180" i="1"/>
  <c r="F180" i="1"/>
  <c r="E180" i="10" s="1"/>
  <c r="E180" i="1"/>
  <c r="D180" i="10" s="1"/>
  <c r="A180" i="1"/>
  <c r="A180" i="10" s="1"/>
  <c r="G179" i="2"/>
  <c r="F179" i="2"/>
  <c r="E179" i="2"/>
  <c r="C179" i="2"/>
  <c r="B179" i="2"/>
  <c r="G179" i="5"/>
  <c r="K179" i="5" s="1"/>
  <c r="N179" i="5" s="1"/>
  <c r="E179" i="5"/>
  <c r="D179" i="5"/>
  <c r="I179" i="5" s="1"/>
  <c r="C179" i="5"/>
  <c r="B179" i="5"/>
  <c r="N179" i="10"/>
  <c r="M179" i="10"/>
  <c r="H179" i="10"/>
  <c r="G179" i="10"/>
  <c r="J179" i="10" s="1"/>
  <c r="C179" i="10"/>
  <c r="B179" i="10"/>
  <c r="H179" i="6"/>
  <c r="I179" i="6" s="1"/>
  <c r="J179" i="6" s="1"/>
  <c r="F179" i="6"/>
  <c r="E179" i="6"/>
  <c r="D179" i="6"/>
  <c r="C179" i="6"/>
  <c r="B179" i="6"/>
  <c r="A179" i="6"/>
  <c r="P179" i="1"/>
  <c r="M179" i="1"/>
  <c r="G179" i="1"/>
  <c r="F179" i="1"/>
  <c r="E179" i="10" s="1"/>
  <c r="E179" i="1"/>
  <c r="D179" i="10" s="1"/>
  <c r="A179" i="1"/>
  <c r="A179" i="10" s="1"/>
  <c r="F178" i="2"/>
  <c r="E178" i="2"/>
  <c r="C178" i="2"/>
  <c r="B178" i="2"/>
  <c r="G178" i="5"/>
  <c r="K178" i="5" s="1"/>
  <c r="N178" i="5" s="1"/>
  <c r="E178" i="5"/>
  <c r="D178" i="5"/>
  <c r="I178" i="5" s="1"/>
  <c r="C178" i="5"/>
  <c r="B178" i="5"/>
  <c r="N178" i="10"/>
  <c r="Z178" i="10" s="1"/>
  <c r="M178" i="10"/>
  <c r="H178" i="10"/>
  <c r="G178" i="10"/>
  <c r="J178" i="10" s="1"/>
  <c r="C178" i="10"/>
  <c r="B178" i="10"/>
  <c r="H178" i="6"/>
  <c r="I178" i="6" s="1"/>
  <c r="J178" i="6" s="1"/>
  <c r="F178" i="6"/>
  <c r="E178" i="6"/>
  <c r="D178" i="6"/>
  <c r="C178" i="6"/>
  <c r="B178" i="6"/>
  <c r="A178" i="6"/>
  <c r="P178" i="1"/>
  <c r="M178" i="1"/>
  <c r="G178" i="1"/>
  <c r="F178" i="1"/>
  <c r="E178" i="1"/>
  <c r="A178" i="1"/>
  <c r="A178" i="2" s="1"/>
  <c r="F177" i="2"/>
  <c r="H177" i="2" s="1"/>
  <c r="J177" i="2" s="1"/>
  <c r="E177" i="2"/>
  <c r="C177" i="2"/>
  <c r="B177" i="2"/>
  <c r="G177" i="5"/>
  <c r="K177" i="5" s="1"/>
  <c r="N177" i="5" s="1"/>
  <c r="E177" i="5"/>
  <c r="D177" i="5"/>
  <c r="C177" i="5"/>
  <c r="B177" i="5"/>
  <c r="N177" i="10"/>
  <c r="Z177" i="10" s="1"/>
  <c r="M177" i="10"/>
  <c r="H177" i="10"/>
  <c r="R177" i="10" s="1"/>
  <c r="AC177" i="10" s="1"/>
  <c r="G177" i="10"/>
  <c r="J177" i="10" s="1"/>
  <c r="C177" i="10"/>
  <c r="B177" i="10"/>
  <c r="H177" i="6"/>
  <c r="I177" i="6" s="1"/>
  <c r="J177" i="6" s="1"/>
  <c r="F177" i="6"/>
  <c r="E177" i="6"/>
  <c r="D177" i="6"/>
  <c r="C177" i="6"/>
  <c r="B177" i="6"/>
  <c r="A177" i="6"/>
  <c r="P177" i="1"/>
  <c r="O177" i="1"/>
  <c r="M177" i="1"/>
  <c r="G177" i="1"/>
  <c r="F177" i="1"/>
  <c r="E177" i="1"/>
  <c r="D177" i="10" s="1"/>
  <c r="Q177" i="10" s="1"/>
  <c r="A177" i="1"/>
  <c r="A177" i="2" s="1"/>
  <c r="F176" i="2"/>
  <c r="E176" i="2"/>
  <c r="C176" i="2"/>
  <c r="B176" i="2"/>
  <c r="G176" i="5"/>
  <c r="K176" i="5" s="1"/>
  <c r="N176" i="5" s="1"/>
  <c r="E176" i="5"/>
  <c r="D176" i="5"/>
  <c r="C176" i="5"/>
  <c r="B176" i="5"/>
  <c r="N176" i="10"/>
  <c r="Z176" i="10" s="1"/>
  <c r="M176" i="10"/>
  <c r="H176" i="10"/>
  <c r="R176" i="10" s="1"/>
  <c r="AC176" i="10" s="1"/>
  <c r="G176" i="10"/>
  <c r="J176" i="10" s="1"/>
  <c r="C176" i="10"/>
  <c r="B176" i="10"/>
  <c r="H176" i="6"/>
  <c r="I176" i="6" s="1"/>
  <c r="J176" i="6" s="1"/>
  <c r="F176" i="6"/>
  <c r="E176" i="6"/>
  <c r="D176" i="6"/>
  <c r="C176" i="6"/>
  <c r="B176" i="6"/>
  <c r="A176" i="6"/>
  <c r="P176" i="1"/>
  <c r="O176" i="1"/>
  <c r="M176" i="1"/>
  <c r="G176" i="1"/>
  <c r="F176" i="1"/>
  <c r="E176" i="10" s="1"/>
  <c r="E176" i="1"/>
  <c r="D176" i="10" s="1"/>
  <c r="A176" i="1"/>
  <c r="A176" i="5" s="1"/>
  <c r="G175" i="2"/>
  <c r="F175" i="2"/>
  <c r="H175" i="2" s="1"/>
  <c r="J175" i="2" s="1"/>
  <c r="E175" i="2"/>
  <c r="D175" i="2"/>
  <c r="C175" i="2"/>
  <c r="B175" i="2"/>
  <c r="G175" i="5"/>
  <c r="K175" i="5" s="1"/>
  <c r="N175" i="5" s="1"/>
  <c r="E175" i="5"/>
  <c r="D175" i="5"/>
  <c r="I175" i="5" s="1"/>
  <c r="C175" i="5"/>
  <c r="B175" i="5"/>
  <c r="N175" i="10"/>
  <c r="Z175" i="10" s="1"/>
  <c r="M175" i="10"/>
  <c r="H175" i="10"/>
  <c r="R175" i="10" s="1"/>
  <c r="AC175" i="10" s="1"/>
  <c r="G175" i="10"/>
  <c r="E175" i="10"/>
  <c r="D175" i="10"/>
  <c r="C175" i="10"/>
  <c r="B175" i="10"/>
  <c r="H175" i="6"/>
  <c r="I175" i="6" s="1"/>
  <c r="J175" i="6" s="1"/>
  <c r="F175" i="6"/>
  <c r="E175" i="6"/>
  <c r="D175" i="6"/>
  <c r="C175" i="6"/>
  <c r="B175" i="6"/>
  <c r="A175" i="6"/>
  <c r="P175" i="1"/>
  <c r="O175" i="1"/>
  <c r="M175" i="1"/>
  <c r="G175" i="1"/>
  <c r="F175" i="1"/>
  <c r="E175" i="1"/>
  <c r="A175" i="1"/>
  <c r="A175" i="5" s="1"/>
  <c r="G174" i="2"/>
  <c r="F174" i="2"/>
  <c r="H174" i="2" s="1"/>
  <c r="J174" i="2" s="1"/>
  <c r="E174" i="2"/>
  <c r="D174" i="2"/>
  <c r="C174" i="2"/>
  <c r="B174" i="2"/>
  <c r="G174" i="5"/>
  <c r="K174" i="5" s="1"/>
  <c r="N174" i="5" s="1"/>
  <c r="E174" i="5"/>
  <c r="D174" i="5"/>
  <c r="I174" i="5" s="1"/>
  <c r="C174" i="5"/>
  <c r="B174" i="5"/>
  <c r="N174" i="10"/>
  <c r="M174" i="10"/>
  <c r="H174" i="10"/>
  <c r="R174" i="10" s="1"/>
  <c r="AC174" i="10" s="1"/>
  <c r="G174" i="10"/>
  <c r="J174" i="10" s="1"/>
  <c r="E174" i="10"/>
  <c r="D174" i="10"/>
  <c r="C174" i="10"/>
  <c r="B174" i="10"/>
  <c r="H174" i="6"/>
  <c r="I174" i="6" s="1"/>
  <c r="J174" i="6" s="1"/>
  <c r="F174" i="6"/>
  <c r="E174" i="6"/>
  <c r="D174" i="6"/>
  <c r="C174" i="6"/>
  <c r="B174" i="6"/>
  <c r="A174" i="6"/>
  <c r="P174" i="1"/>
  <c r="O174" i="1"/>
  <c r="M174" i="1"/>
  <c r="G174" i="1"/>
  <c r="F174" i="1"/>
  <c r="E174" i="1"/>
  <c r="A174" i="1"/>
  <c r="A174" i="2" s="1"/>
  <c r="F173" i="2"/>
  <c r="H173" i="2" s="1"/>
  <c r="J173" i="2" s="1"/>
  <c r="E173" i="2"/>
  <c r="C173" i="2"/>
  <c r="B173" i="2"/>
  <c r="G173" i="5"/>
  <c r="K173" i="5" s="1"/>
  <c r="N173" i="5" s="1"/>
  <c r="E173" i="5"/>
  <c r="D173" i="5"/>
  <c r="I173" i="5" s="1"/>
  <c r="C173" i="5"/>
  <c r="B173" i="5"/>
  <c r="N173" i="10"/>
  <c r="Z173" i="10" s="1"/>
  <c r="M173" i="10"/>
  <c r="H173" i="10"/>
  <c r="R173" i="10" s="1"/>
  <c r="AC173" i="10" s="1"/>
  <c r="G173" i="10"/>
  <c r="J173" i="10" s="1"/>
  <c r="C173" i="10"/>
  <c r="B173" i="10"/>
  <c r="H173" i="6"/>
  <c r="I173" i="6" s="1"/>
  <c r="J173" i="6" s="1"/>
  <c r="F173" i="6"/>
  <c r="E173" i="6"/>
  <c r="D173" i="6"/>
  <c r="C173" i="6"/>
  <c r="B173" i="6"/>
  <c r="A173" i="6"/>
  <c r="P173" i="1"/>
  <c r="O173" i="1"/>
  <c r="M173" i="1"/>
  <c r="G173" i="1"/>
  <c r="F173" i="1"/>
  <c r="E173" i="1"/>
  <c r="D173" i="10" s="1"/>
  <c r="A173" i="1"/>
  <c r="A173" i="2" s="1"/>
  <c r="F172" i="2"/>
  <c r="E172" i="2"/>
  <c r="C172" i="2"/>
  <c r="B172" i="2"/>
  <c r="G172" i="5"/>
  <c r="K172" i="5" s="1"/>
  <c r="N172" i="5" s="1"/>
  <c r="E172" i="5"/>
  <c r="D172" i="5"/>
  <c r="I172" i="5" s="1"/>
  <c r="C172" i="5"/>
  <c r="B172" i="5"/>
  <c r="N172" i="10"/>
  <c r="Z172" i="10" s="1"/>
  <c r="M172" i="10"/>
  <c r="H172" i="10"/>
  <c r="R172" i="10" s="1"/>
  <c r="AC172" i="10" s="1"/>
  <c r="G172" i="10"/>
  <c r="J172" i="10" s="1"/>
  <c r="C172" i="10"/>
  <c r="B172" i="10"/>
  <c r="H172" i="6"/>
  <c r="I172" i="6" s="1"/>
  <c r="J172" i="6" s="1"/>
  <c r="F172" i="6"/>
  <c r="E172" i="6"/>
  <c r="D172" i="6"/>
  <c r="C172" i="6"/>
  <c r="B172" i="6"/>
  <c r="A172" i="6"/>
  <c r="P172" i="1"/>
  <c r="O172" i="1"/>
  <c r="M172" i="1"/>
  <c r="G172" i="1"/>
  <c r="F172" i="1"/>
  <c r="E172" i="10" s="1"/>
  <c r="E172" i="1"/>
  <c r="D172" i="10" s="1"/>
  <c r="Q172" i="10" s="1"/>
  <c r="A172" i="1"/>
  <c r="A172" i="10" s="1"/>
  <c r="G171" i="2"/>
  <c r="F171" i="2"/>
  <c r="H171" i="2" s="1"/>
  <c r="J171" i="2" s="1"/>
  <c r="E171" i="2"/>
  <c r="D171" i="2"/>
  <c r="C171" i="2"/>
  <c r="B171" i="2"/>
  <c r="G171" i="5"/>
  <c r="K171" i="5" s="1"/>
  <c r="N171" i="5" s="1"/>
  <c r="E171" i="5"/>
  <c r="D171" i="5"/>
  <c r="I171" i="5" s="1"/>
  <c r="C171" i="5"/>
  <c r="B171" i="5"/>
  <c r="N171" i="10"/>
  <c r="M171" i="10"/>
  <c r="H171" i="10"/>
  <c r="R171" i="10" s="1"/>
  <c r="AC171" i="10" s="1"/>
  <c r="G171" i="10"/>
  <c r="J171" i="10" s="1"/>
  <c r="E171" i="10"/>
  <c r="D171" i="10"/>
  <c r="C171" i="10"/>
  <c r="B171" i="10"/>
  <c r="H171" i="6"/>
  <c r="I171" i="6" s="1"/>
  <c r="J171" i="6" s="1"/>
  <c r="F171" i="6"/>
  <c r="E171" i="6"/>
  <c r="D171" i="6"/>
  <c r="C171" i="6"/>
  <c r="B171" i="6"/>
  <c r="A171" i="6"/>
  <c r="P171" i="1"/>
  <c r="O171" i="1"/>
  <c r="M171" i="1"/>
  <c r="G171" i="1"/>
  <c r="F171" i="1"/>
  <c r="E171" i="1"/>
  <c r="A171" i="1"/>
  <c r="A171" i="2" s="1"/>
  <c r="F170" i="2"/>
  <c r="H170" i="2" s="1"/>
  <c r="J170" i="2" s="1"/>
  <c r="E170" i="2"/>
  <c r="C170" i="2"/>
  <c r="B170" i="2"/>
  <c r="G170" i="5"/>
  <c r="C170" i="5"/>
  <c r="B170" i="5"/>
  <c r="N170" i="10"/>
  <c r="M170" i="10"/>
  <c r="H170" i="10"/>
  <c r="R170" i="10" s="1"/>
  <c r="AC170" i="10" s="1"/>
  <c r="G170" i="10"/>
  <c r="J170" i="10" s="1"/>
  <c r="C170" i="10"/>
  <c r="B170" i="10"/>
  <c r="H170" i="6"/>
  <c r="I170" i="6" s="1"/>
  <c r="J170" i="6" s="1"/>
  <c r="F170" i="6"/>
  <c r="E170" i="6"/>
  <c r="D170" i="6"/>
  <c r="C170" i="6"/>
  <c r="B170" i="6"/>
  <c r="A170" i="6"/>
  <c r="O170" i="1"/>
  <c r="M170" i="1"/>
  <c r="G170" i="1"/>
  <c r="E170" i="5" s="1"/>
  <c r="F170" i="1"/>
  <c r="D170" i="5" s="1"/>
  <c r="E170" i="1"/>
  <c r="D170" i="10" s="1"/>
  <c r="A170" i="1"/>
  <c r="A170" i="10" s="1"/>
  <c r="F169" i="2"/>
  <c r="H169" i="2" s="1"/>
  <c r="J169" i="2" s="1"/>
  <c r="E169" i="2"/>
  <c r="C169" i="2"/>
  <c r="B169" i="2"/>
  <c r="G169" i="5"/>
  <c r="K169" i="5" s="1"/>
  <c r="N169" i="5" s="1"/>
  <c r="E169" i="5"/>
  <c r="D169" i="5"/>
  <c r="I169" i="5" s="1"/>
  <c r="C169" i="5"/>
  <c r="B169" i="5"/>
  <c r="N169" i="10"/>
  <c r="M169" i="10"/>
  <c r="H169" i="10"/>
  <c r="R169" i="10" s="1"/>
  <c r="AC169" i="10" s="1"/>
  <c r="G169" i="10"/>
  <c r="J169" i="10" s="1"/>
  <c r="C169" i="10"/>
  <c r="B169" i="10"/>
  <c r="H169" i="6"/>
  <c r="I169" i="6" s="1"/>
  <c r="J169" i="6" s="1"/>
  <c r="F169" i="6"/>
  <c r="E169" i="6"/>
  <c r="D169" i="6"/>
  <c r="C169" i="6"/>
  <c r="B169" i="6"/>
  <c r="A169" i="6"/>
  <c r="P169" i="1"/>
  <c r="O169" i="1"/>
  <c r="M169" i="1"/>
  <c r="G169" i="1"/>
  <c r="F169" i="1"/>
  <c r="E169" i="10" s="1"/>
  <c r="E169" i="1"/>
  <c r="D169" i="10" s="1"/>
  <c r="A169" i="1"/>
  <c r="A169" i="5" s="1"/>
  <c r="G168" i="2"/>
  <c r="F168" i="2"/>
  <c r="H168" i="2" s="1"/>
  <c r="J168" i="2" s="1"/>
  <c r="E168" i="2"/>
  <c r="D168" i="2"/>
  <c r="C168" i="2"/>
  <c r="B168" i="2"/>
  <c r="G168" i="5"/>
  <c r="K168" i="5" s="1"/>
  <c r="N168" i="5" s="1"/>
  <c r="E168" i="5"/>
  <c r="D168" i="5"/>
  <c r="C168" i="5"/>
  <c r="B168" i="5"/>
  <c r="N168" i="10"/>
  <c r="Z168" i="10" s="1"/>
  <c r="M168" i="10"/>
  <c r="H168" i="10"/>
  <c r="R168" i="10" s="1"/>
  <c r="AC168" i="10" s="1"/>
  <c r="G168" i="10"/>
  <c r="J168" i="10" s="1"/>
  <c r="E168" i="10"/>
  <c r="D168" i="10"/>
  <c r="C168" i="10"/>
  <c r="B168" i="10"/>
  <c r="A168" i="10"/>
  <c r="H168" i="6"/>
  <c r="I168" i="6" s="1"/>
  <c r="J168" i="6" s="1"/>
  <c r="F168" i="6"/>
  <c r="E168" i="6"/>
  <c r="D168" i="6"/>
  <c r="C168" i="6"/>
  <c r="B168" i="6"/>
  <c r="A168" i="6"/>
  <c r="P168" i="1"/>
  <c r="O168" i="1"/>
  <c r="M168" i="1"/>
  <c r="G168" i="1"/>
  <c r="F168" i="1"/>
  <c r="E168" i="1"/>
  <c r="A168" i="1"/>
  <c r="A168" i="2" s="1"/>
  <c r="G167" i="2"/>
  <c r="F167" i="2"/>
  <c r="E167" i="2"/>
  <c r="C167" i="2"/>
  <c r="B167" i="2"/>
  <c r="G167" i="5"/>
  <c r="K167" i="5" s="1"/>
  <c r="N167" i="5" s="1"/>
  <c r="E167" i="5"/>
  <c r="D167" i="5"/>
  <c r="I167" i="5" s="1"/>
  <c r="C167" i="5"/>
  <c r="B167" i="5"/>
  <c r="N167" i="10"/>
  <c r="Y167" i="10" s="1"/>
  <c r="M167" i="10"/>
  <c r="H167" i="10"/>
  <c r="R167" i="10" s="1"/>
  <c r="AC167" i="10" s="1"/>
  <c r="G167" i="10"/>
  <c r="J167" i="10" s="1"/>
  <c r="E167" i="10"/>
  <c r="D167" i="10"/>
  <c r="C167" i="10"/>
  <c r="B167" i="10"/>
  <c r="H167" i="6"/>
  <c r="I167" i="6" s="1"/>
  <c r="J167" i="6" s="1"/>
  <c r="F167" i="6"/>
  <c r="E167" i="6"/>
  <c r="D167" i="6"/>
  <c r="C167" i="6"/>
  <c r="B167" i="6"/>
  <c r="A167" i="6"/>
  <c r="P167" i="1"/>
  <c r="O167" i="1"/>
  <c r="M167" i="1"/>
  <c r="G167" i="1"/>
  <c r="F167" i="1"/>
  <c r="E167" i="1"/>
  <c r="A167" i="1"/>
  <c r="A167" i="10" s="1"/>
  <c r="G166" i="2"/>
  <c r="F166" i="2"/>
  <c r="H166" i="2" s="1"/>
  <c r="J166" i="2" s="1"/>
  <c r="E166" i="2"/>
  <c r="D166" i="2"/>
  <c r="C166" i="2"/>
  <c r="B166" i="2"/>
  <c r="G166" i="5"/>
  <c r="K166" i="5" s="1"/>
  <c r="N166" i="5" s="1"/>
  <c r="E166" i="5"/>
  <c r="D166" i="5"/>
  <c r="I166" i="5" s="1"/>
  <c r="C166" i="5"/>
  <c r="B166" i="5"/>
  <c r="N166" i="10"/>
  <c r="Z166" i="10" s="1"/>
  <c r="M166" i="10"/>
  <c r="H166" i="10"/>
  <c r="R166" i="10" s="1"/>
  <c r="AC166" i="10" s="1"/>
  <c r="G166" i="10"/>
  <c r="J166" i="10" s="1"/>
  <c r="E166" i="10"/>
  <c r="D166" i="10"/>
  <c r="C166" i="10"/>
  <c r="B166" i="10"/>
  <c r="H166" i="6"/>
  <c r="I166" i="6" s="1"/>
  <c r="J166" i="6" s="1"/>
  <c r="F166" i="6"/>
  <c r="E166" i="6"/>
  <c r="D166" i="6"/>
  <c r="C166" i="6"/>
  <c r="B166" i="6"/>
  <c r="A166" i="6"/>
  <c r="P166" i="1"/>
  <c r="O166" i="1"/>
  <c r="M166" i="1"/>
  <c r="G166" i="1"/>
  <c r="F166" i="1"/>
  <c r="E166" i="1"/>
  <c r="A166" i="1"/>
  <c r="A166" i="2" s="1"/>
  <c r="G165" i="2"/>
  <c r="F165" i="2"/>
  <c r="E165" i="2"/>
  <c r="D165" i="2"/>
  <c r="C165" i="2"/>
  <c r="B165" i="2"/>
  <c r="G165" i="5"/>
  <c r="C165" i="5"/>
  <c r="B165" i="5"/>
  <c r="N165" i="10"/>
  <c r="Z165" i="10" s="1"/>
  <c r="M165" i="10"/>
  <c r="H165" i="10"/>
  <c r="R165" i="10" s="1"/>
  <c r="AC165" i="10" s="1"/>
  <c r="G165" i="10"/>
  <c r="J165" i="10" s="1"/>
  <c r="E165" i="10"/>
  <c r="D165" i="10"/>
  <c r="C165" i="10"/>
  <c r="B165" i="10"/>
  <c r="H165" i="6"/>
  <c r="I165" i="6" s="1"/>
  <c r="J165" i="6" s="1"/>
  <c r="F165" i="6"/>
  <c r="E165" i="6"/>
  <c r="D165" i="6"/>
  <c r="C165" i="6"/>
  <c r="B165" i="6"/>
  <c r="A165" i="6"/>
  <c r="O165" i="1"/>
  <c r="M165" i="1"/>
  <c r="G165" i="1"/>
  <c r="E165" i="5" s="1"/>
  <c r="F165" i="1"/>
  <c r="D165" i="5" s="1"/>
  <c r="E165" i="1"/>
  <c r="A165" i="1"/>
  <c r="G164" i="2"/>
  <c r="F164" i="2"/>
  <c r="E164" i="2"/>
  <c r="C164" i="2"/>
  <c r="B164" i="2"/>
  <c r="G164" i="5"/>
  <c r="K164" i="5" s="1"/>
  <c r="N164" i="5" s="1"/>
  <c r="E164" i="5"/>
  <c r="D164" i="5"/>
  <c r="I164" i="5" s="1"/>
  <c r="C164" i="5"/>
  <c r="B164" i="5"/>
  <c r="N164" i="10"/>
  <c r="Z164" i="10" s="1"/>
  <c r="M164" i="10"/>
  <c r="H164" i="10"/>
  <c r="R164" i="10" s="1"/>
  <c r="AC164" i="10" s="1"/>
  <c r="G164" i="10"/>
  <c r="J164" i="10" s="1"/>
  <c r="E164" i="10"/>
  <c r="D164" i="10"/>
  <c r="C164" i="10"/>
  <c r="B164" i="10"/>
  <c r="H164" i="6"/>
  <c r="I164" i="6" s="1"/>
  <c r="J164" i="6" s="1"/>
  <c r="F164" i="6"/>
  <c r="E164" i="6"/>
  <c r="D164" i="6"/>
  <c r="C164" i="6"/>
  <c r="B164" i="6"/>
  <c r="A164" i="6"/>
  <c r="P164" i="1"/>
  <c r="O164" i="1"/>
  <c r="M164" i="1"/>
  <c r="G164" i="1"/>
  <c r="F164" i="1"/>
  <c r="E164" i="1"/>
  <c r="A164" i="1"/>
  <c r="A164" i="5" s="1"/>
  <c r="G163" i="2"/>
  <c r="F163" i="2"/>
  <c r="H163" i="2" s="1"/>
  <c r="J163" i="2" s="1"/>
  <c r="E163" i="2"/>
  <c r="D163" i="2"/>
  <c r="C163" i="2"/>
  <c r="B163" i="2"/>
  <c r="G163" i="5"/>
  <c r="K163" i="5" s="1"/>
  <c r="N163" i="5" s="1"/>
  <c r="E163" i="5"/>
  <c r="D163" i="5"/>
  <c r="C163" i="5"/>
  <c r="B163" i="5"/>
  <c r="N163" i="10"/>
  <c r="Z163" i="10" s="1"/>
  <c r="M163" i="10"/>
  <c r="H163" i="10"/>
  <c r="R163" i="10" s="1"/>
  <c r="AC163" i="10" s="1"/>
  <c r="G163" i="10"/>
  <c r="J163" i="10" s="1"/>
  <c r="E163" i="10"/>
  <c r="D163" i="10"/>
  <c r="C163" i="10"/>
  <c r="B163" i="10"/>
  <c r="H163" i="6"/>
  <c r="I163" i="6" s="1"/>
  <c r="J163" i="6" s="1"/>
  <c r="F163" i="6"/>
  <c r="E163" i="6"/>
  <c r="D163" i="6"/>
  <c r="C163" i="6"/>
  <c r="B163" i="6"/>
  <c r="A163" i="6"/>
  <c r="P163" i="1"/>
  <c r="O163" i="1"/>
  <c r="M163" i="1"/>
  <c r="G163" i="1"/>
  <c r="F163" i="1"/>
  <c r="E163" i="1"/>
  <c r="A163" i="1"/>
  <c r="A163" i="2" s="1"/>
  <c r="G162" i="2"/>
  <c r="F162" i="2"/>
  <c r="H162" i="2" s="1"/>
  <c r="J162" i="2" s="1"/>
  <c r="E162" i="2"/>
  <c r="D162" i="2"/>
  <c r="C162" i="2"/>
  <c r="B162" i="2"/>
  <c r="G162" i="5"/>
  <c r="C162" i="5"/>
  <c r="B162" i="5"/>
  <c r="N162" i="10"/>
  <c r="M162" i="10"/>
  <c r="H162" i="10"/>
  <c r="R162" i="10" s="1"/>
  <c r="AC162" i="10" s="1"/>
  <c r="G162" i="10"/>
  <c r="J162" i="10" s="1"/>
  <c r="E162" i="10"/>
  <c r="D162" i="10"/>
  <c r="C162" i="10"/>
  <c r="B162" i="10"/>
  <c r="H162" i="6"/>
  <c r="I162" i="6" s="1"/>
  <c r="J162" i="6" s="1"/>
  <c r="F162" i="6"/>
  <c r="E162" i="6"/>
  <c r="D162" i="6"/>
  <c r="C162" i="6"/>
  <c r="B162" i="6"/>
  <c r="A162" i="6"/>
  <c r="O162" i="1"/>
  <c r="M162" i="1"/>
  <c r="G162" i="1"/>
  <c r="E162" i="5" s="1"/>
  <c r="F162" i="1"/>
  <c r="E162" i="1"/>
  <c r="A162" i="1"/>
  <c r="A162" i="10" s="1"/>
  <c r="F161" i="2"/>
  <c r="E161" i="2"/>
  <c r="C161" i="2"/>
  <c r="B161" i="2"/>
  <c r="G161" i="5"/>
  <c r="K161" i="5" s="1"/>
  <c r="N161" i="5" s="1"/>
  <c r="E161" i="5"/>
  <c r="D161" i="5"/>
  <c r="I161" i="5" s="1"/>
  <c r="M161" i="5" s="1"/>
  <c r="O161" i="5" s="1"/>
  <c r="C161" i="5"/>
  <c r="B161" i="5"/>
  <c r="N161" i="10"/>
  <c r="M161" i="10"/>
  <c r="H161" i="10"/>
  <c r="R161" i="10" s="1"/>
  <c r="AC161" i="10" s="1"/>
  <c r="G161" i="10"/>
  <c r="J161" i="10" s="1"/>
  <c r="C161" i="10"/>
  <c r="B161" i="10"/>
  <c r="H161" i="6"/>
  <c r="I161" i="6" s="1"/>
  <c r="J161" i="6" s="1"/>
  <c r="F161" i="6"/>
  <c r="E161" i="6"/>
  <c r="D161" i="6"/>
  <c r="C161" i="6"/>
  <c r="B161" i="6"/>
  <c r="A161" i="6"/>
  <c r="P161" i="1"/>
  <c r="O161" i="1"/>
  <c r="M161" i="1"/>
  <c r="G161" i="1"/>
  <c r="F161" i="1"/>
  <c r="E161" i="1"/>
  <c r="D161" i="10" s="1"/>
  <c r="A161" i="1"/>
  <c r="A161" i="2" s="1"/>
  <c r="G160" i="2"/>
  <c r="F160" i="2"/>
  <c r="E160" i="2"/>
  <c r="C160" i="2"/>
  <c r="B160" i="2"/>
  <c r="G160" i="5"/>
  <c r="K160" i="5" s="1"/>
  <c r="N160" i="5" s="1"/>
  <c r="E160" i="5"/>
  <c r="D160" i="5"/>
  <c r="I160" i="5" s="1"/>
  <c r="C160" i="5"/>
  <c r="B160" i="5"/>
  <c r="N160" i="10"/>
  <c r="Z160" i="10" s="1"/>
  <c r="M160" i="10"/>
  <c r="H160" i="10"/>
  <c r="R160" i="10" s="1"/>
  <c r="AC160" i="10" s="1"/>
  <c r="G160" i="10"/>
  <c r="J160" i="10" s="1"/>
  <c r="E160" i="10"/>
  <c r="D160" i="10"/>
  <c r="C160" i="10"/>
  <c r="B160" i="10"/>
  <c r="H160" i="6"/>
  <c r="I160" i="6" s="1"/>
  <c r="J160" i="6" s="1"/>
  <c r="F160" i="6"/>
  <c r="E160" i="6"/>
  <c r="D160" i="6"/>
  <c r="C160" i="6"/>
  <c r="B160" i="6"/>
  <c r="A160" i="6"/>
  <c r="P160" i="1"/>
  <c r="O160" i="1"/>
  <c r="M160" i="1"/>
  <c r="G160" i="1"/>
  <c r="F160" i="1"/>
  <c r="E160" i="1"/>
  <c r="A160" i="1"/>
  <c r="A160" i="10" s="1"/>
  <c r="G159" i="2"/>
  <c r="F159" i="2"/>
  <c r="E159" i="2"/>
  <c r="D159" i="2"/>
  <c r="C159" i="2"/>
  <c r="B159" i="2"/>
  <c r="G159" i="5"/>
  <c r="K159" i="5" s="1"/>
  <c r="N159" i="5" s="1"/>
  <c r="E159" i="5"/>
  <c r="D159" i="5"/>
  <c r="I159" i="5" s="1"/>
  <c r="C159" i="5"/>
  <c r="B159" i="5"/>
  <c r="N159" i="10"/>
  <c r="Z159" i="10" s="1"/>
  <c r="M159" i="10"/>
  <c r="H159" i="10"/>
  <c r="R159" i="10" s="1"/>
  <c r="G159" i="10"/>
  <c r="J159" i="10" s="1"/>
  <c r="E159" i="10"/>
  <c r="D159" i="10"/>
  <c r="C159" i="10"/>
  <c r="B159" i="10"/>
  <c r="H159" i="6"/>
  <c r="I159" i="6" s="1"/>
  <c r="J159" i="6" s="1"/>
  <c r="F159" i="6"/>
  <c r="E159" i="6"/>
  <c r="D159" i="6"/>
  <c r="C159" i="6"/>
  <c r="B159" i="6"/>
  <c r="A159" i="6"/>
  <c r="P159" i="1"/>
  <c r="O159" i="1"/>
  <c r="M159" i="1"/>
  <c r="G159" i="1"/>
  <c r="F159" i="1"/>
  <c r="E159" i="1"/>
  <c r="A159" i="1"/>
  <c r="A159" i="2" s="1"/>
  <c r="G158" i="2"/>
  <c r="F158" i="2"/>
  <c r="E158" i="2"/>
  <c r="D158" i="2"/>
  <c r="C158" i="2"/>
  <c r="B158" i="2"/>
  <c r="G158" i="5"/>
  <c r="K158" i="5" s="1"/>
  <c r="N158" i="5" s="1"/>
  <c r="E158" i="5"/>
  <c r="D158" i="5"/>
  <c r="I158" i="5" s="1"/>
  <c r="C158" i="5"/>
  <c r="B158" i="5"/>
  <c r="N158" i="10"/>
  <c r="Z158" i="10" s="1"/>
  <c r="M158" i="10"/>
  <c r="H158" i="10"/>
  <c r="R158" i="10" s="1"/>
  <c r="AC158" i="10" s="1"/>
  <c r="G158" i="10"/>
  <c r="J158" i="10" s="1"/>
  <c r="E158" i="10"/>
  <c r="D158" i="10"/>
  <c r="C158" i="10"/>
  <c r="B158" i="10"/>
  <c r="H158" i="6"/>
  <c r="I158" i="6" s="1"/>
  <c r="J158" i="6" s="1"/>
  <c r="F158" i="6"/>
  <c r="E158" i="6"/>
  <c r="D158" i="6"/>
  <c r="C158" i="6"/>
  <c r="B158" i="6"/>
  <c r="A158" i="6"/>
  <c r="P158" i="1"/>
  <c r="O158" i="1"/>
  <c r="M158" i="1"/>
  <c r="G158" i="1"/>
  <c r="F158" i="1"/>
  <c r="E158" i="1"/>
  <c r="A158" i="1"/>
  <c r="A158" i="5" s="1"/>
  <c r="G157" i="2"/>
  <c r="F157" i="2"/>
  <c r="E157" i="2"/>
  <c r="C157" i="2"/>
  <c r="B157" i="2"/>
  <c r="G157" i="5"/>
  <c r="K157" i="5" s="1"/>
  <c r="N157" i="5" s="1"/>
  <c r="E157" i="5"/>
  <c r="D157" i="5"/>
  <c r="C157" i="5"/>
  <c r="B157" i="5"/>
  <c r="N157" i="10"/>
  <c r="Z157" i="10" s="1"/>
  <c r="M157" i="10"/>
  <c r="H157" i="10"/>
  <c r="R157" i="10" s="1"/>
  <c r="AC157" i="10" s="1"/>
  <c r="G157" i="10"/>
  <c r="J157" i="10" s="1"/>
  <c r="E157" i="10"/>
  <c r="D157" i="10"/>
  <c r="C157" i="10"/>
  <c r="B157" i="10"/>
  <c r="H157" i="6"/>
  <c r="I157" i="6" s="1"/>
  <c r="J157" i="6" s="1"/>
  <c r="F157" i="6"/>
  <c r="E157" i="6"/>
  <c r="D157" i="6"/>
  <c r="C157" i="6"/>
  <c r="B157" i="6"/>
  <c r="A157" i="6"/>
  <c r="P157" i="1"/>
  <c r="O157" i="1"/>
  <c r="M157" i="1"/>
  <c r="G157" i="1"/>
  <c r="F157" i="1"/>
  <c r="E157" i="1"/>
  <c r="A157" i="1"/>
  <c r="F156" i="2"/>
  <c r="E156" i="2"/>
  <c r="C156" i="2"/>
  <c r="B156" i="2"/>
  <c r="G156" i="5"/>
  <c r="K156" i="5" s="1"/>
  <c r="N156" i="5" s="1"/>
  <c r="E156" i="5"/>
  <c r="D156" i="5"/>
  <c r="I156" i="5" s="1"/>
  <c r="C156" i="5"/>
  <c r="B156" i="5"/>
  <c r="N156" i="10"/>
  <c r="Z156" i="10" s="1"/>
  <c r="M156" i="10"/>
  <c r="H156" i="10"/>
  <c r="R156" i="10" s="1"/>
  <c r="AC156" i="10" s="1"/>
  <c r="G156" i="10"/>
  <c r="J156" i="10" s="1"/>
  <c r="C156" i="10"/>
  <c r="B156" i="10"/>
  <c r="H156" i="6"/>
  <c r="I156" i="6" s="1"/>
  <c r="J156" i="6" s="1"/>
  <c r="F156" i="6"/>
  <c r="E156" i="6"/>
  <c r="D156" i="6"/>
  <c r="C156" i="6"/>
  <c r="B156" i="6"/>
  <c r="A156" i="6"/>
  <c r="P156" i="1"/>
  <c r="O156" i="1"/>
  <c r="M156" i="1"/>
  <c r="G156" i="1"/>
  <c r="F156" i="1"/>
  <c r="E156" i="1"/>
  <c r="D156" i="10" s="1"/>
  <c r="Q156" i="10" s="1"/>
  <c r="A156" i="1"/>
  <c r="A156" i="2" s="1"/>
  <c r="G155" i="2"/>
  <c r="F155" i="2"/>
  <c r="E155" i="2"/>
  <c r="C155" i="2"/>
  <c r="B155" i="2"/>
  <c r="G155" i="5"/>
  <c r="K155" i="5" s="1"/>
  <c r="N155" i="5" s="1"/>
  <c r="E155" i="5"/>
  <c r="D155" i="5"/>
  <c r="C155" i="5"/>
  <c r="B155" i="5"/>
  <c r="N155" i="10"/>
  <c r="Z155" i="10" s="1"/>
  <c r="M155" i="10"/>
  <c r="H155" i="10"/>
  <c r="R155" i="10" s="1"/>
  <c r="AC155" i="10" s="1"/>
  <c r="G155" i="10"/>
  <c r="J155" i="10" s="1"/>
  <c r="E155" i="10"/>
  <c r="D155" i="10"/>
  <c r="C155" i="10"/>
  <c r="B155" i="10"/>
  <c r="H155" i="6"/>
  <c r="I155" i="6" s="1"/>
  <c r="J155" i="6" s="1"/>
  <c r="F155" i="6"/>
  <c r="E155" i="6"/>
  <c r="D155" i="6"/>
  <c r="C155" i="6"/>
  <c r="B155" i="6"/>
  <c r="A155" i="6"/>
  <c r="P155" i="1"/>
  <c r="O155" i="1"/>
  <c r="M155" i="1"/>
  <c r="G155" i="1"/>
  <c r="F155" i="1"/>
  <c r="E155" i="1"/>
  <c r="A155" i="1"/>
  <c r="A155" i="5" s="1"/>
  <c r="G154" i="2"/>
  <c r="F154" i="2"/>
  <c r="E154" i="2"/>
  <c r="C154" i="2"/>
  <c r="B154" i="2"/>
  <c r="G154" i="5"/>
  <c r="K154" i="5" s="1"/>
  <c r="N154" i="5" s="1"/>
  <c r="E154" i="5"/>
  <c r="D154" i="5"/>
  <c r="I154" i="5" s="1"/>
  <c r="C154" i="5"/>
  <c r="B154" i="5"/>
  <c r="N154" i="10"/>
  <c r="Z154" i="10" s="1"/>
  <c r="M154" i="10"/>
  <c r="H154" i="10"/>
  <c r="R154" i="10" s="1"/>
  <c r="AC154" i="10" s="1"/>
  <c r="G154" i="10"/>
  <c r="J154" i="10" s="1"/>
  <c r="E154" i="10"/>
  <c r="D154" i="10"/>
  <c r="C154" i="10"/>
  <c r="B154" i="10"/>
  <c r="H154" i="6"/>
  <c r="I154" i="6" s="1"/>
  <c r="J154" i="6" s="1"/>
  <c r="F154" i="6"/>
  <c r="E154" i="6"/>
  <c r="D154" i="6"/>
  <c r="C154" i="6"/>
  <c r="B154" i="6"/>
  <c r="A154" i="6"/>
  <c r="P154" i="1"/>
  <c r="O154" i="1"/>
  <c r="M154" i="1"/>
  <c r="G154" i="1"/>
  <c r="F154" i="1"/>
  <c r="E154" i="1"/>
  <c r="A154" i="1"/>
  <c r="A154" i="2" s="1"/>
  <c r="G153" i="2"/>
  <c r="F153" i="2"/>
  <c r="E153" i="2"/>
  <c r="C153" i="2"/>
  <c r="B153" i="2"/>
  <c r="G153" i="5"/>
  <c r="K153" i="5" s="1"/>
  <c r="N153" i="5" s="1"/>
  <c r="E153" i="5"/>
  <c r="D153" i="5"/>
  <c r="I153" i="5" s="1"/>
  <c r="C153" i="5"/>
  <c r="B153" i="5"/>
  <c r="N153" i="10"/>
  <c r="M153" i="10"/>
  <c r="H153" i="10"/>
  <c r="R153" i="10" s="1"/>
  <c r="AC153" i="10" s="1"/>
  <c r="G153" i="10"/>
  <c r="J153" i="10" s="1"/>
  <c r="E153" i="10"/>
  <c r="D153" i="10"/>
  <c r="C153" i="10"/>
  <c r="B153" i="10"/>
  <c r="H153" i="6"/>
  <c r="I153" i="6" s="1"/>
  <c r="J153" i="6" s="1"/>
  <c r="F153" i="6"/>
  <c r="E153" i="6"/>
  <c r="D153" i="6"/>
  <c r="C153" i="6"/>
  <c r="B153" i="6"/>
  <c r="A153" i="6"/>
  <c r="P153" i="1"/>
  <c r="O153" i="1"/>
  <c r="M153" i="1"/>
  <c r="G153" i="1"/>
  <c r="F153" i="1"/>
  <c r="E153" i="1"/>
  <c r="A153" i="1"/>
  <c r="A153" i="10" s="1"/>
  <c r="G152" i="2"/>
  <c r="F152" i="2"/>
  <c r="E152" i="2"/>
  <c r="C152" i="2"/>
  <c r="B152" i="2"/>
  <c r="G152" i="5"/>
  <c r="K152" i="5" s="1"/>
  <c r="N152" i="5" s="1"/>
  <c r="E152" i="5"/>
  <c r="D152" i="5"/>
  <c r="C152" i="5"/>
  <c r="B152" i="5"/>
  <c r="N152" i="10"/>
  <c r="Z152" i="10" s="1"/>
  <c r="M152" i="10"/>
  <c r="H152" i="10"/>
  <c r="R152" i="10" s="1"/>
  <c r="AC152" i="10" s="1"/>
  <c r="G152" i="10"/>
  <c r="J152" i="10" s="1"/>
  <c r="E152" i="10"/>
  <c r="D152" i="10"/>
  <c r="C152" i="10"/>
  <c r="B152" i="10"/>
  <c r="H152" i="6"/>
  <c r="I152" i="6" s="1"/>
  <c r="J152" i="6" s="1"/>
  <c r="F152" i="6"/>
  <c r="E152" i="6"/>
  <c r="D152" i="6"/>
  <c r="C152" i="6"/>
  <c r="B152" i="6"/>
  <c r="A152" i="6"/>
  <c r="P152" i="1"/>
  <c r="O152" i="1"/>
  <c r="M152" i="1"/>
  <c r="G152" i="1"/>
  <c r="F152" i="1"/>
  <c r="E152" i="1"/>
  <c r="A152" i="1"/>
  <c r="A152" i="2" s="1"/>
  <c r="G151" i="2"/>
  <c r="F151" i="2"/>
  <c r="E151" i="2"/>
  <c r="C151" i="2"/>
  <c r="B151" i="2"/>
  <c r="G151" i="5"/>
  <c r="K151" i="5" s="1"/>
  <c r="N151" i="5" s="1"/>
  <c r="E151" i="5"/>
  <c r="D151" i="5"/>
  <c r="C151" i="5"/>
  <c r="B151" i="5"/>
  <c r="N151" i="10"/>
  <c r="Z151" i="10" s="1"/>
  <c r="M151" i="10"/>
  <c r="H151" i="10"/>
  <c r="R151" i="10" s="1"/>
  <c r="AC151" i="10" s="1"/>
  <c r="G151" i="10"/>
  <c r="J151" i="10" s="1"/>
  <c r="E151" i="10"/>
  <c r="D151" i="10"/>
  <c r="C151" i="10"/>
  <c r="B151" i="10"/>
  <c r="H151" i="6"/>
  <c r="I151" i="6" s="1"/>
  <c r="J151" i="6" s="1"/>
  <c r="F151" i="6"/>
  <c r="E151" i="6"/>
  <c r="D151" i="6"/>
  <c r="C151" i="6"/>
  <c r="B151" i="6"/>
  <c r="A151" i="6"/>
  <c r="P151" i="1"/>
  <c r="O151" i="1"/>
  <c r="M151" i="1"/>
  <c r="G151" i="1"/>
  <c r="F151" i="1"/>
  <c r="E151" i="1"/>
  <c r="A151" i="1"/>
  <c r="A151" i="5" s="1"/>
  <c r="G150" i="2"/>
  <c r="F150" i="2"/>
  <c r="H150" i="2" s="1"/>
  <c r="J150" i="2" s="1"/>
  <c r="E150" i="2"/>
  <c r="D150" i="2"/>
  <c r="C150" i="2"/>
  <c r="B150" i="2"/>
  <c r="G150" i="5"/>
  <c r="K150" i="5" s="1"/>
  <c r="N150" i="5" s="1"/>
  <c r="E150" i="5"/>
  <c r="D150" i="5"/>
  <c r="I150" i="5" s="1"/>
  <c r="C150" i="5"/>
  <c r="B150" i="5"/>
  <c r="N150" i="10"/>
  <c r="Z150" i="10" s="1"/>
  <c r="M150" i="10"/>
  <c r="H150" i="10"/>
  <c r="R150" i="10" s="1"/>
  <c r="AC150" i="10" s="1"/>
  <c r="G150" i="10"/>
  <c r="J150" i="10" s="1"/>
  <c r="E150" i="10"/>
  <c r="D150" i="10"/>
  <c r="C150" i="10"/>
  <c r="B150" i="10"/>
  <c r="H150" i="6"/>
  <c r="I150" i="6" s="1"/>
  <c r="J150" i="6" s="1"/>
  <c r="F150" i="6"/>
  <c r="E150" i="6"/>
  <c r="D150" i="6"/>
  <c r="C150" i="6"/>
  <c r="B150" i="6"/>
  <c r="A150" i="6"/>
  <c r="P150" i="1"/>
  <c r="O150" i="1"/>
  <c r="M150" i="1"/>
  <c r="G150" i="1"/>
  <c r="F150" i="1"/>
  <c r="E150" i="1"/>
  <c r="A150" i="1"/>
  <c r="A150" i="10" s="1"/>
  <c r="G149" i="2"/>
  <c r="F149" i="2"/>
  <c r="E149" i="2"/>
  <c r="C149" i="2"/>
  <c r="B149" i="2"/>
  <c r="G149" i="5"/>
  <c r="C149" i="5"/>
  <c r="B149" i="5"/>
  <c r="N149" i="10"/>
  <c r="Z149" i="10" s="1"/>
  <c r="M149" i="10"/>
  <c r="H149" i="10"/>
  <c r="G149" i="10"/>
  <c r="J149" i="10" s="1"/>
  <c r="C149" i="10"/>
  <c r="B149" i="10"/>
  <c r="H149" i="6"/>
  <c r="I149" i="6" s="1"/>
  <c r="J149" i="6" s="1"/>
  <c r="F149" i="6"/>
  <c r="E149" i="6"/>
  <c r="D149" i="6"/>
  <c r="C149" i="6"/>
  <c r="B149" i="6"/>
  <c r="A149" i="6"/>
  <c r="M149" i="1"/>
  <c r="G149" i="1"/>
  <c r="F149" i="1"/>
  <c r="E149" i="10" s="1"/>
  <c r="E149" i="1"/>
  <c r="D149" i="10" s="1"/>
  <c r="A149" i="1"/>
  <c r="A149" i="5" s="1"/>
  <c r="G148" i="2"/>
  <c r="F148" i="2"/>
  <c r="E148" i="2"/>
  <c r="C148" i="2"/>
  <c r="B148" i="2"/>
  <c r="G148" i="5"/>
  <c r="C148" i="5"/>
  <c r="B148" i="5"/>
  <c r="N148" i="10"/>
  <c r="Z148" i="10" s="1"/>
  <c r="M148" i="10"/>
  <c r="H148" i="10"/>
  <c r="R148" i="10" s="1"/>
  <c r="AC148" i="10" s="1"/>
  <c r="G148" i="10"/>
  <c r="J148" i="10" s="1"/>
  <c r="C148" i="10"/>
  <c r="B148" i="10"/>
  <c r="H148" i="6"/>
  <c r="I148" i="6" s="1"/>
  <c r="J148" i="6" s="1"/>
  <c r="F148" i="6"/>
  <c r="E148" i="6"/>
  <c r="D148" i="6"/>
  <c r="C148" i="6"/>
  <c r="B148" i="6"/>
  <c r="A148" i="6"/>
  <c r="O148" i="1"/>
  <c r="M148" i="1"/>
  <c r="G148" i="1"/>
  <c r="F148" i="1"/>
  <c r="D148" i="5" s="1"/>
  <c r="E148" i="1"/>
  <c r="D148" i="10" s="1"/>
  <c r="A148" i="1"/>
  <c r="A148" i="2" s="1"/>
  <c r="F147" i="2"/>
  <c r="E147" i="2"/>
  <c r="C147" i="2"/>
  <c r="B147" i="2"/>
  <c r="G147" i="5"/>
  <c r="C147" i="5"/>
  <c r="B147" i="5"/>
  <c r="N147" i="10"/>
  <c r="Z147" i="10" s="1"/>
  <c r="M147" i="10"/>
  <c r="H147" i="10"/>
  <c r="G147" i="10"/>
  <c r="J147" i="10" s="1"/>
  <c r="C147" i="10"/>
  <c r="B147" i="10"/>
  <c r="H147" i="6"/>
  <c r="I147" i="6" s="1"/>
  <c r="J147" i="6" s="1"/>
  <c r="F147" i="6"/>
  <c r="E147" i="6"/>
  <c r="D147" i="6"/>
  <c r="C147" i="6"/>
  <c r="B147" i="6"/>
  <c r="A147" i="6"/>
  <c r="M147" i="1"/>
  <c r="G147" i="1"/>
  <c r="E147" i="5" s="1"/>
  <c r="F147" i="1"/>
  <c r="E147" i="1"/>
  <c r="A147" i="1"/>
  <c r="A147" i="2" s="1"/>
  <c r="F146" i="2"/>
  <c r="E146" i="2"/>
  <c r="C146" i="2"/>
  <c r="B146" i="2"/>
  <c r="G146" i="5"/>
  <c r="C146" i="5"/>
  <c r="B146" i="5"/>
  <c r="N146" i="10"/>
  <c r="M146" i="10"/>
  <c r="H146" i="10"/>
  <c r="G146" i="10"/>
  <c r="J146" i="10" s="1"/>
  <c r="C146" i="10"/>
  <c r="B146" i="10"/>
  <c r="H146" i="6"/>
  <c r="I146" i="6" s="1"/>
  <c r="J146" i="6" s="1"/>
  <c r="F146" i="6"/>
  <c r="E146" i="6"/>
  <c r="D146" i="6"/>
  <c r="C146" i="6"/>
  <c r="B146" i="6"/>
  <c r="A146" i="6"/>
  <c r="M146" i="1"/>
  <c r="G146" i="1"/>
  <c r="E146" i="5" s="1"/>
  <c r="F146" i="1"/>
  <c r="E146" i="10" s="1"/>
  <c r="E146" i="1"/>
  <c r="D146" i="10" s="1"/>
  <c r="A146" i="1"/>
  <c r="A146" i="10" s="1"/>
  <c r="F145" i="2"/>
  <c r="E145" i="2"/>
  <c r="C145" i="2"/>
  <c r="B145" i="2"/>
  <c r="G145" i="5"/>
  <c r="C145" i="5"/>
  <c r="B145" i="5"/>
  <c r="N145" i="10"/>
  <c r="Z145" i="10" s="1"/>
  <c r="M145" i="10"/>
  <c r="H145" i="10"/>
  <c r="R145" i="10" s="1"/>
  <c r="AC145" i="10" s="1"/>
  <c r="G145" i="10"/>
  <c r="J145" i="10" s="1"/>
  <c r="C145" i="10"/>
  <c r="B145" i="10"/>
  <c r="H145" i="6"/>
  <c r="I145" i="6" s="1"/>
  <c r="J145" i="6" s="1"/>
  <c r="F145" i="6"/>
  <c r="E145" i="6"/>
  <c r="D145" i="6"/>
  <c r="C145" i="6"/>
  <c r="B145" i="6"/>
  <c r="A145" i="6"/>
  <c r="O145" i="1"/>
  <c r="M145" i="1"/>
  <c r="G145" i="1"/>
  <c r="E145" i="5" s="1"/>
  <c r="F145" i="1"/>
  <c r="E145" i="1"/>
  <c r="D145" i="10" s="1"/>
  <c r="A145" i="1"/>
  <c r="A145" i="10" s="1"/>
  <c r="G144" i="2"/>
  <c r="F144" i="2"/>
  <c r="E144" i="2"/>
  <c r="C144" i="2"/>
  <c r="B144" i="2"/>
  <c r="G144" i="5"/>
  <c r="K144" i="5" s="1"/>
  <c r="N144" i="5" s="1"/>
  <c r="E144" i="5"/>
  <c r="D144" i="5"/>
  <c r="I144" i="5" s="1"/>
  <c r="C144" i="5"/>
  <c r="B144" i="5"/>
  <c r="N144" i="10"/>
  <c r="Z144" i="10" s="1"/>
  <c r="M144" i="10"/>
  <c r="H144" i="10"/>
  <c r="R144" i="10" s="1"/>
  <c r="G144" i="10"/>
  <c r="J144" i="10" s="1"/>
  <c r="C144" i="10"/>
  <c r="B144" i="10"/>
  <c r="H144" i="6"/>
  <c r="I144" i="6" s="1"/>
  <c r="J144" i="6" s="1"/>
  <c r="F144" i="6"/>
  <c r="E144" i="6"/>
  <c r="D144" i="6"/>
  <c r="C144" i="6"/>
  <c r="B144" i="6"/>
  <c r="A144" i="6"/>
  <c r="P144" i="1"/>
  <c r="O144" i="1"/>
  <c r="M144" i="1"/>
  <c r="G144" i="1"/>
  <c r="F144" i="1"/>
  <c r="E144" i="10" s="1"/>
  <c r="E144" i="1"/>
  <c r="D144" i="10" s="1"/>
  <c r="Q144" i="10" s="1"/>
  <c r="A144" i="1"/>
  <c r="A144" i="10" s="1"/>
  <c r="F143" i="2"/>
  <c r="E143" i="2"/>
  <c r="C143" i="2"/>
  <c r="B143" i="2"/>
  <c r="G143" i="5"/>
  <c r="C143" i="5"/>
  <c r="B143" i="5"/>
  <c r="N143" i="10"/>
  <c r="Z143" i="10" s="1"/>
  <c r="M143" i="10"/>
  <c r="H143" i="10"/>
  <c r="G143" i="10"/>
  <c r="J143" i="10" s="1"/>
  <c r="C143" i="10"/>
  <c r="B143" i="10"/>
  <c r="H143" i="6"/>
  <c r="I143" i="6" s="1"/>
  <c r="J143" i="6" s="1"/>
  <c r="F143" i="6"/>
  <c r="E143" i="6"/>
  <c r="D143" i="6"/>
  <c r="C143" i="6"/>
  <c r="B143" i="6"/>
  <c r="A143" i="6"/>
  <c r="M143" i="1"/>
  <c r="G143" i="1"/>
  <c r="E143" i="5" s="1"/>
  <c r="F143" i="1"/>
  <c r="E143" i="1"/>
  <c r="D143" i="10" s="1"/>
  <c r="A143" i="1"/>
  <c r="A143" i="10" s="1"/>
  <c r="F142" i="2"/>
  <c r="E142" i="2"/>
  <c r="C142" i="2"/>
  <c r="B142" i="2"/>
  <c r="G142" i="5"/>
  <c r="K142" i="5" s="1"/>
  <c r="N142" i="5" s="1"/>
  <c r="E142" i="5"/>
  <c r="C142" i="5"/>
  <c r="B142" i="5"/>
  <c r="N142" i="10"/>
  <c r="Z142" i="10" s="1"/>
  <c r="M142" i="10"/>
  <c r="H142" i="10"/>
  <c r="G142" i="10"/>
  <c r="J142" i="10" s="1"/>
  <c r="C142" i="10"/>
  <c r="B142" i="10"/>
  <c r="H142" i="6"/>
  <c r="I142" i="6" s="1"/>
  <c r="J142" i="6" s="1"/>
  <c r="F142" i="6"/>
  <c r="E142" i="6"/>
  <c r="D142" i="6"/>
  <c r="C142" i="6"/>
  <c r="B142" i="6"/>
  <c r="A142" i="6"/>
  <c r="M142" i="1"/>
  <c r="G142" i="1"/>
  <c r="F142" i="1"/>
  <c r="P142" i="1" s="1"/>
  <c r="E142" i="1"/>
  <c r="A142" i="1"/>
  <c r="A142" i="5" s="1"/>
  <c r="G141" i="2"/>
  <c r="F141" i="2"/>
  <c r="E141" i="2"/>
  <c r="C141" i="2"/>
  <c r="B141" i="2"/>
  <c r="G141" i="5"/>
  <c r="K141" i="5" s="1"/>
  <c r="N141" i="5" s="1"/>
  <c r="E141" i="5"/>
  <c r="C141" i="5"/>
  <c r="B141" i="5"/>
  <c r="N141" i="10"/>
  <c r="Z141" i="10" s="1"/>
  <c r="M141" i="10"/>
  <c r="H141" i="10"/>
  <c r="G141" i="10"/>
  <c r="J141" i="10" s="1"/>
  <c r="C141" i="10"/>
  <c r="B141" i="10"/>
  <c r="H141" i="6"/>
  <c r="I141" i="6" s="1"/>
  <c r="J141" i="6" s="1"/>
  <c r="F141" i="6"/>
  <c r="E141" i="6"/>
  <c r="D141" i="6"/>
  <c r="C141" i="6"/>
  <c r="B141" i="6"/>
  <c r="A141" i="6"/>
  <c r="M141" i="1"/>
  <c r="G141" i="1"/>
  <c r="F141" i="1"/>
  <c r="P141" i="1" s="1"/>
  <c r="E141" i="1"/>
  <c r="A141" i="1"/>
  <c r="A141" i="5" s="1"/>
  <c r="F140" i="2"/>
  <c r="E140" i="2"/>
  <c r="C140" i="2"/>
  <c r="B140" i="2"/>
  <c r="G140" i="5"/>
  <c r="C140" i="5"/>
  <c r="B140" i="5"/>
  <c r="N140" i="10"/>
  <c r="Z140" i="10" s="1"/>
  <c r="M140" i="10"/>
  <c r="H140" i="10"/>
  <c r="G140" i="10"/>
  <c r="J140" i="10" s="1"/>
  <c r="C140" i="10"/>
  <c r="B140" i="10"/>
  <c r="H140" i="6"/>
  <c r="I140" i="6" s="1"/>
  <c r="J140" i="6" s="1"/>
  <c r="F140" i="6"/>
  <c r="E140" i="6"/>
  <c r="D140" i="6"/>
  <c r="C140" i="6"/>
  <c r="B140" i="6"/>
  <c r="A140" i="6"/>
  <c r="M140" i="1"/>
  <c r="G140" i="1"/>
  <c r="E140" i="5" s="1"/>
  <c r="F140" i="1"/>
  <c r="D140" i="5" s="1"/>
  <c r="E140" i="1"/>
  <c r="D140" i="10" s="1"/>
  <c r="A140" i="1"/>
  <c r="A140" i="10" s="1"/>
  <c r="F139" i="2"/>
  <c r="E139" i="2"/>
  <c r="C139" i="2"/>
  <c r="B139" i="2"/>
  <c r="G139" i="5"/>
  <c r="C139" i="5"/>
  <c r="B139" i="5"/>
  <c r="N139" i="10"/>
  <c r="Z139" i="10" s="1"/>
  <c r="M139" i="10"/>
  <c r="H139" i="10"/>
  <c r="G139" i="10"/>
  <c r="J139" i="10" s="1"/>
  <c r="C139" i="10"/>
  <c r="B139" i="10"/>
  <c r="H139" i="6"/>
  <c r="I139" i="6" s="1"/>
  <c r="J139" i="6" s="1"/>
  <c r="F139" i="6"/>
  <c r="E139" i="6"/>
  <c r="D139" i="6"/>
  <c r="C139" i="6"/>
  <c r="B139" i="6"/>
  <c r="A139" i="6"/>
  <c r="M139" i="1"/>
  <c r="G139" i="1"/>
  <c r="E139" i="5" s="1"/>
  <c r="F139" i="1"/>
  <c r="E139" i="1"/>
  <c r="D139" i="10" s="1"/>
  <c r="A139" i="1"/>
  <c r="A139" i="10" s="1"/>
  <c r="F138" i="2"/>
  <c r="E138" i="2"/>
  <c r="C138" i="2"/>
  <c r="B138" i="2"/>
  <c r="G138" i="5"/>
  <c r="C138" i="5"/>
  <c r="B138" i="5"/>
  <c r="N138" i="10"/>
  <c r="M138" i="10"/>
  <c r="H138" i="10"/>
  <c r="R138" i="10" s="1"/>
  <c r="AC138" i="10" s="1"/>
  <c r="G138" i="10"/>
  <c r="J138" i="10" s="1"/>
  <c r="C138" i="10"/>
  <c r="B138" i="10"/>
  <c r="H138" i="6"/>
  <c r="I138" i="6" s="1"/>
  <c r="J138" i="6" s="1"/>
  <c r="F138" i="6"/>
  <c r="E138" i="6"/>
  <c r="D138" i="6"/>
  <c r="C138" i="6"/>
  <c r="B138" i="6"/>
  <c r="A138" i="6"/>
  <c r="O138" i="1"/>
  <c r="M138" i="1"/>
  <c r="G138" i="1"/>
  <c r="E138" i="5" s="1"/>
  <c r="F138" i="1"/>
  <c r="D138" i="5" s="1"/>
  <c r="E138" i="1"/>
  <c r="D138" i="10" s="1"/>
  <c r="A138" i="1"/>
  <c r="A138" i="2" s="1"/>
  <c r="F137" i="2"/>
  <c r="E137" i="2"/>
  <c r="C137" i="2"/>
  <c r="B137" i="2"/>
  <c r="G137" i="5"/>
  <c r="C137" i="5"/>
  <c r="B137" i="5"/>
  <c r="N137" i="10"/>
  <c r="Z137" i="10" s="1"/>
  <c r="M137" i="10"/>
  <c r="H137" i="10"/>
  <c r="G137" i="10"/>
  <c r="J137" i="10" s="1"/>
  <c r="C137" i="10"/>
  <c r="B137" i="10"/>
  <c r="H137" i="6"/>
  <c r="I137" i="6" s="1"/>
  <c r="J137" i="6" s="1"/>
  <c r="F137" i="6"/>
  <c r="E137" i="6"/>
  <c r="D137" i="6"/>
  <c r="C137" i="6"/>
  <c r="B137" i="6"/>
  <c r="A137" i="6"/>
  <c r="M137" i="1"/>
  <c r="G137" i="1"/>
  <c r="F137" i="1"/>
  <c r="E137" i="10" s="1"/>
  <c r="E137" i="1"/>
  <c r="D137" i="10" s="1"/>
  <c r="A137" i="1"/>
  <c r="A137" i="10" s="1"/>
  <c r="F136" i="2"/>
  <c r="E136" i="2"/>
  <c r="C136" i="2"/>
  <c r="B136" i="2"/>
  <c r="G136" i="5"/>
  <c r="K136" i="5" s="1"/>
  <c r="N136" i="5" s="1"/>
  <c r="E136" i="5"/>
  <c r="C136" i="5"/>
  <c r="B136" i="5"/>
  <c r="N136" i="10"/>
  <c r="Z136" i="10" s="1"/>
  <c r="M136" i="10"/>
  <c r="H136" i="10"/>
  <c r="G136" i="10"/>
  <c r="J136" i="10" s="1"/>
  <c r="C136" i="10"/>
  <c r="B136" i="10"/>
  <c r="H136" i="6"/>
  <c r="I136" i="6" s="1"/>
  <c r="J136" i="6" s="1"/>
  <c r="F136" i="6"/>
  <c r="E136" i="6"/>
  <c r="D136" i="6"/>
  <c r="C136" i="6"/>
  <c r="B136" i="6"/>
  <c r="A136" i="6"/>
  <c r="M136" i="1"/>
  <c r="G136" i="1"/>
  <c r="F136" i="1"/>
  <c r="D136" i="5" s="1"/>
  <c r="E136" i="1"/>
  <c r="D136" i="10" s="1"/>
  <c r="A136" i="1"/>
  <c r="A136" i="10" s="1"/>
  <c r="F135" i="2"/>
  <c r="E135" i="2"/>
  <c r="C135" i="2"/>
  <c r="B135" i="2"/>
  <c r="G135" i="5"/>
  <c r="C135" i="5"/>
  <c r="B135" i="5"/>
  <c r="N135" i="10"/>
  <c r="Z135" i="10" s="1"/>
  <c r="M135" i="10"/>
  <c r="H135" i="10"/>
  <c r="R135" i="10" s="1"/>
  <c r="AC135" i="10" s="1"/>
  <c r="G135" i="10"/>
  <c r="J135" i="10" s="1"/>
  <c r="C135" i="10"/>
  <c r="B135" i="10"/>
  <c r="H135" i="6"/>
  <c r="I135" i="6" s="1"/>
  <c r="J135" i="6" s="1"/>
  <c r="F135" i="6"/>
  <c r="E135" i="6"/>
  <c r="D135" i="6"/>
  <c r="C135" i="6"/>
  <c r="B135" i="6"/>
  <c r="A135" i="6"/>
  <c r="O135" i="1"/>
  <c r="M135" i="1"/>
  <c r="G135" i="1"/>
  <c r="E135" i="5" s="1"/>
  <c r="F135" i="1"/>
  <c r="E135" i="1"/>
  <c r="D135" i="10" s="1"/>
  <c r="A135" i="1"/>
  <c r="A135" i="10" s="1"/>
  <c r="G134" i="2"/>
  <c r="F134" i="2"/>
  <c r="E134" i="2"/>
  <c r="C134" i="2"/>
  <c r="B134" i="2"/>
  <c r="G134" i="5"/>
  <c r="C134" i="5"/>
  <c r="B134" i="5"/>
  <c r="N134" i="10"/>
  <c r="Z134" i="10" s="1"/>
  <c r="M134" i="10"/>
  <c r="H134" i="10"/>
  <c r="G134" i="10"/>
  <c r="J134" i="10" s="1"/>
  <c r="C134" i="10"/>
  <c r="B134" i="10"/>
  <c r="H134" i="6"/>
  <c r="I134" i="6" s="1"/>
  <c r="J134" i="6" s="1"/>
  <c r="F134" i="6"/>
  <c r="E134" i="6"/>
  <c r="D134" i="6"/>
  <c r="C134" i="6"/>
  <c r="B134" i="6"/>
  <c r="A134" i="6"/>
  <c r="M134" i="1"/>
  <c r="G134" i="1"/>
  <c r="E134" i="5" s="1"/>
  <c r="F134" i="1"/>
  <c r="E134" i="10" s="1"/>
  <c r="E134" i="1"/>
  <c r="D134" i="10" s="1"/>
  <c r="A134" i="1"/>
  <c r="A134" i="2" s="1"/>
  <c r="F133" i="2"/>
  <c r="E133" i="2"/>
  <c r="C133" i="2"/>
  <c r="B133" i="2"/>
  <c r="G133" i="5"/>
  <c r="C133" i="5"/>
  <c r="B133" i="5"/>
  <c r="N133" i="10"/>
  <c r="Z133" i="10" s="1"/>
  <c r="M133" i="10"/>
  <c r="H133" i="10"/>
  <c r="G133" i="10"/>
  <c r="J133" i="10" s="1"/>
  <c r="C133" i="10"/>
  <c r="B133" i="10"/>
  <c r="H133" i="6"/>
  <c r="I133" i="6" s="1"/>
  <c r="J133" i="6" s="1"/>
  <c r="F133" i="6"/>
  <c r="E133" i="6"/>
  <c r="D133" i="6"/>
  <c r="C133" i="6"/>
  <c r="B133" i="6"/>
  <c r="A133" i="6"/>
  <c r="M133" i="1"/>
  <c r="G133" i="1"/>
  <c r="E133" i="5" s="1"/>
  <c r="F133" i="1"/>
  <c r="E133" i="1"/>
  <c r="D133" i="10" s="1"/>
  <c r="A133" i="1"/>
  <c r="A133" i="10" s="1"/>
  <c r="F132" i="2"/>
  <c r="E132" i="2"/>
  <c r="C132" i="2"/>
  <c r="B132" i="2"/>
  <c r="G132" i="5"/>
  <c r="C132" i="5"/>
  <c r="B132" i="5"/>
  <c r="N132" i="10"/>
  <c r="M132" i="10"/>
  <c r="H132" i="10"/>
  <c r="G132" i="10"/>
  <c r="J132" i="10" s="1"/>
  <c r="C132" i="10"/>
  <c r="B132" i="10"/>
  <c r="H132" i="6"/>
  <c r="I132" i="6" s="1"/>
  <c r="J132" i="6" s="1"/>
  <c r="F132" i="6"/>
  <c r="E132" i="6"/>
  <c r="D132" i="6"/>
  <c r="C132" i="6"/>
  <c r="B132" i="6"/>
  <c r="A132" i="6"/>
  <c r="M132" i="1"/>
  <c r="G132" i="1"/>
  <c r="E132" i="5" s="1"/>
  <c r="F132" i="1"/>
  <c r="D132" i="5" s="1"/>
  <c r="E132" i="1"/>
  <c r="D132" i="10" s="1"/>
  <c r="A132" i="1"/>
  <c r="A132" i="2" s="1"/>
  <c r="F131" i="2"/>
  <c r="E131" i="2"/>
  <c r="C131" i="2"/>
  <c r="B131" i="2"/>
  <c r="G131" i="5"/>
  <c r="C131" i="5"/>
  <c r="B131" i="5"/>
  <c r="N131" i="10"/>
  <c r="Z131" i="10" s="1"/>
  <c r="M131" i="10"/>
  <c r="H131" i="10"/>
  <c r="G131" i="10"/>
  <c r="J131" i="10" s="1"/>
  <c r="C131" i="10"/>
  <c r="B131" i="10"/>
  <c r="H131" i="6"/>
  <c r="I131" i="6" s="1"/>
  <c r="J131" i="6" s="1"/>
  <c r="F131" i="6"/>
  <c r="E131" i="6"/>
  <c r="D131" i="6"/>
  <c r="C131" i="6"/>
  <c r="B131" i="6"/>
  <c r="A131" i="6"/>
  <c r="M131" i="1"/>
  <c r="G131" i="1"/>
  <c r="E131" i="5" s="1"/>
  <c r="F131" i="1"/>
  <c r="E131" i="10" s="1"/>
  <c r="E131" i="1"/>
  <c r="D131" i="10" s="1"/>
  <c r="A131" i="1"/>
  <c r="A131" i="10" s="1"/>
  <c r="G130" i="2"/>
  <c r="F130" i="2"/>
  <c r="E130" i="2"/>
  <c r="C130" i="2"/>
  <c r="B130" i="2"/>
  <c r="G130" i="5"/>
  <c r="C130" i="5"/>
  <c r="B130" i="5"/>
  <c r="N130" i="10"/>
  <c r="M130" i="10"/>
  <c r="H130" i="10"/>
  <c r="G130" i="10"/>
  <c r="J130" i="10" s="1"/>
  <c r="C130" i="10"/>
  <c r="B130" i="10"/>
  <c r="H130" i="6"/>
  <c r="I130" i="6" s="1"/>
  <c r="J130" i="6" s="1"/>
  <c r="F130" i="6"/>
  <c r="E130" i="6"/>
  <c r="D130" i="6"/>
  <c r="C130" i="6"/>
  <c r="B130" i="6"/>
  <c r="A130" i="6"/>
  <c r="M130" i="1"/>
  <c r="G130" i="1"/>
  <c r="F130" i="1"/>
  <c r="E130" i="10" s="1"/>
  <c r="E130" i="1"/>
  <c r="D130" i="10" s="1"/>
  <c r="Q130" i="10" s="1"/>
  <c r="A130" i="1"/>
  <c r="A130" i="10" s="1"/>
  <c r="F129" i="2"/>
  <c r="E129" i="2"/>
  <c r="C129" i="2"/>
  <c r="B129" i="2"/>
  <c r="G129" i="5"/>
  <c r="C129" i="5"/>
  <c r="B129" i="5"/>
  <c r="N129" i="10"/>
  <c r="Z129" i="10" s="1"/>
  <c r="M129" i="10"/>
  <c r="H129" i="10"/>
  <c r="G129" i="10"/>
  <c r="J129" i="10" s="1"/>
  <c r="C129" i="10"/>
  <c r="B129" i="10"/>
  <c r="H129" i="6"/>
  <c r="I129" i="6" s="1"/>
  <c r="J129" i="6" s="1"/>
  <c r="F129" i="6"/>
  <c r="E129" i="6"/>
  <c r="D129" i="6"/>
  <c r="C129" i="6"/>
  <c r="B129" i="6"/>
  <c r="A129" i="6"/>
  <c r="M129" i="1"/>
  <c r="G129" i="1"/>
  <c r="E129" i="5" s="1"/>
  <c r="F129" i="1"/>
  <c r="E129" i="1"/>
  <c r="D129" i="10" s="1"/>
  <c r="A129" i="1"/>
  <c r="A129" i="10" s="1"/>
  <c r="G128" i="2"/>
  <c r="F128" i="2"/>
  <c r="E128" i="2"/>
  <c r="C128" i="2"/>
  <c r="B128" i="2"/>
  <c r="G128" i="5"/>
  <c r="K128" i="5" s="1"/>
  <c r="N128" i="5" s="1"/>
  <c r="E128" i="5"/>
  <c r="C128" i="5"/>
  <c r="B128" i="5"/>
  <c r="N128" i="10"/>
  <c r="Z128" i="10" s="1"/>
  <c r="M128" i="10"/>
  <c r="H128" i="10"/>
  <c r="G128" i="10"/>
  <c r="J128" i="10" s="1"/>
  <c r="C128" i="10"/>
  <c r="B128" i="10"/>
  <c r="H128" i="6"/>
  <c r="I128" i="6" s="1"/>
  <c r="J128" i="6" s="1"/>
  <c r="F128" i="6"/>
  <c r="E128" i="6"/>
  <c r="D128" i="6"/>
  <c r="C128" i="6"/>
  <c r="B128" i="6"/>
  <c r="A128" i="6"/>
  <c r="M128" i="1"/>
  <c r="G128" i="1"/>
  <c r="F128" i="1"/>
  <c r="E128" i="1"/>
  <c r="D128" i="10" s="1"/>
  <c r="A128" i="1"/>
  <c r="A128" i="5" s="1"/>
  <c r="F127" i="2"/>
  <c r="E127" i="2"/>
  <c r="C127" i="2"/>
  <c r="B127" i="2"/>
  <c r="G127" i="5"/>
  <c r="K127" i="5" s="1"/>
  <c r="N127" i="5" s="1"/>
  <c r="E127" i="5"/>
  <c r="C127" i="5"/>
  <c r="B127" i="5"/>
  <c r="N127" i="10"/>
  <c r="Y127" i="10" s="1"/>
  <c r="M127" i="10"/>
  <c r="H127" i="10"/>
  <c r="G127" i="10"/>
  <c r="J127" i="10" s="1"/>
  <c r="C127" i="10"/>
  <c r="B127" i="10"/>
  <c r="H127" i="6"/>
  <c r="I127" i="6" s="1"/>
  <c r="J127" i="6" s="1"/>
  <c r="F127" i="6"/>
  <c r="E127" i="6"/>
  <c r="D127" i="6"/>
  <c r="C127" i="6"/>
  <c r="B127" i="6"/>
  <c r="A127" i="6"/>
  <c r="M127" i="1"/>
  <c r="G127" i="1"/>
  <c r="F127" i="1"/>
  <c r="E127" i="1"/>
  <c r="D127" i="10" s="1"/>
  <c r="A127" i="1"/>
  <c r="A127" i="10" s="1"/>
  <c r="F126" i="2"/>
  <c r="H126" i="2" s="1"/>
  <c r="J126" i="2" s="1"/>
  <c r="E126" i="2"/>
  <c r="C126" i="2"/>
  <c r="B126" i="2"/>
  <c r="G126" i="5"/>
  <c r="K126" i="5" s="1"/>
  <c r="N126" i="5" s="1"/>
  <c r="E126" i="5"/>
  <c r="D126" i="5"/>
  <c r="I126" i="5" s="1"/>
  <c r="C126" i="5"/>
  <c r="B126" i="5"/>
  <c r="N126" i="10"/>
  <c r="Z126" i="10" s="1"/>
  <c r="M126" i="10"/>
  <c r="H126" i="10"/>
  <c r="G126" i="10"/>
  <c r="J126" i="10" s="1"/>
  <c r="C126" i="10"/>
  <c r="B126" i="10"/>
  <c r="H126" i="6"/>
  <c r="I126" i="6" s="1"/>
  <c r="J126" i="6" s="1"/>
  <c r="F126" i="6"/>
  <c r="E126" i="6"/>
  <c r="D126" i="6"/>
  <c r="C126" i="6"/>
  <c r="B126" i="6"/>
  <c r="A126" i="6"/>
  <c r="P126" i="1"/>
  <c r="M126" i="1"/>
  <c r="G126" i="1"/>
  <c r="F126" i="1"/>
  <c r="E126" i="1"/>
  <c r="A126" i="1"/>
  <c r="A126" i="5" s="1"/>
  <c r="F125" i="2"/>
  <c r="E125" i="2"/>
  <c r="C125" i="2"/>
  <c r="B125" i="2"/>
  <c r="G125" i="5"/>
  <c r="K125" i="5" s="1"/>
  <c r="N125" i="5" s="1"/>
  <c r="E125" i="5"/>
  <c r="D125" i="5"/>
  <c r="I125" i="5" s="1"/>
  <c r="C125" i="5"/>
  <c r="B125" i="5"/>
  <c r="N125" i="10"/>
  <c r="Z125" i="10" s="1"/>
  <c r="M125" i="10"/>
  <c r="H125" i="10"/>
  <c r="G125" i="10"/>
  <c r="J125" i="10" s="1"/>
  <c r="C125" i="10"/>
  <c r="B125" i="10"/>
  <c r="H125" i="6"/>
  <c r="I125" i="6" s="1"/>
  <c r="J125" i="6" s="1"/>
  <c r="F125" i="6"/>
  <c r="E125" i="6"/>
  <c r="D125" i="6"/>
  <c r="C125" i="6"/>
  <c r="B125" i="6"/>
  <c r="A125" i="6"/>
  <c r="P125" i="1"/>
  <c r="M125" i="1"/>
  <c r="G125" i="1"/>
  <c r="F125" i="1"/>
  <c r="E125" i="10" s="1"/>
  <c r="E125" i="1"/>
  <c r="A125" i="1"/>
  <c r="A125" i="5" s="1"/>
  <c r="F124" i="2"/>
  <c r="H124" i="2" s="1"/>
  <c r="J124" i="2" s="1"/>
  <c r="E124" i="2"/>
  <c r="C124" i="2"/>
  <c r="B124" i="2"/>
  <c r="G124" i="5"/>
  <c r="K124" i="5" s="1"/>
  <c r="N124" i="5" s="1"/>
  <c r="E124" i="5"/>
  <c r="D124" i="5"/>
  <c r="C124" i="5"/>
  <c r="B124" i="5"/>
  <c r="N124" i="10"/>
  <c r="M124" i="10"/>
  <c r="H124" i="10"/>
  <c r="R124" i="10" s="1"/>
  <c r="AC124" i="10" s="1"/>
  <c r="G124" i="10"/>
  <c r="J124" i="10" s="1"/>
  <c r="C124" i="10"/>
  <c r="B124" i="10"/>
  <c r="H124" i="6"/>
  <c r="I124" i="6" s="1"/>
  <c r="J124" i="6" s="1"/>
  <c r="F124" i="6"/>
  <c r="E124" i="6"/>
  <c r="D124" i="6"/>
  <c r="C124" i="6"/>
  <c r="B124" i="6"/>
  <c r="A124" i="6"/>
  <c r="P124" i="1"/>
  <c r="O124" i="1"/>
  <c r="M124" i="1"/>
  <c r="G124" i="1"/>
  <c r="F124" i="1"/>
  <c r="E124" i="1"/>
  <c r="D124" i="10" s="1"/>
  <c r="Q124" i="10" s="1"/>
  <c r="A124" i="1"/>
  <c r="A124" i="10" s="1"/>
  <c r="F123" i="2"/>
  <c r="H123" i="2" s="1"/>
  <c r="J123" i="2" s="1"/>
  <c r="E123" i="2"/>
  <c r="C123" i="2"/>
  <c r="B123" i="2"/>
  <c r="G123" i="5"/>
  <c r="K123" i="5" s="1"/>
  <c r="N123" i="5" s="1"/>
  <c r="E123" i="5"/>
  <c r="C123" i="5"/>
  <c r="B123" i="5"/>
  <c r="N123" i="10"/>
  <c r="Z123" i="10" s="1"/>
  <c r="M123" i="10"/>
  <c r="H123" i="10"/>
  <c r="G123" i="10"/>
  <c r="J123" i="10" s="1"/>
  <c r="C123" i="10"/>
  <c r="B123" i="10"/>
  <c r="H123" i="6"/>
  <c r="I123" i="6" s="1"/>
  <c r="J123" i="6" s="1"/>
  <c r="F123" i="6"/>
  <c r="E123" i="6"/>
  <c r="D123" i="6"/>
  <c r="C123" i="6"/>
  <c r="B123" i="6"/>
  <c r="A123" i="6"/>
  <c r="M123" i="1"/>
  <c r="G123" i="1"/>
  <c r="F123" i="1"/>
  <c r="P123" i="1" s="1"/>
  <c r="E123" i="1"/>
  <c r="D123" i="10" s="1"/>
  <c r="A123" i="1"/>
  <c r="A123" i="5" s="1"/>
  <c r="F122" i="2"/>
  <c r="H122" i="2" s="1"/>
  <c r="J122" i="2" s="1"/>
  <c r="E122" i="2"/>
  <c r="C122" i="2"/>
  <c r="B122" i="2"/>
  <c r="G122" i="5"/>
  <c r="K122" i="5" s="1"/>
  <c r="N122" i="5" s="1"/>
  <c r="E122" i="5"/>
  <c r="D122" i="5"/>
  <c r="C122" i="5"/>
  <c r="B122" i="5"/>
  <c r="N122" i="10"/>
  <c r="Z122" i="10" s="1"/>
  <c r="M122" i="10"/>
  <c r="H122" i="10"/>
  <c r="R122" i="10" s="1"/>
  <c r="AC122" i="10" s="1"/>
  <c r="G122" i="10"/>
  <c r="J122" i="10" s="1"/>
  <c r="C122" i="10"/>
  <c r="B122" i="10"/>
  <c r="H122" i="6"/>
  <c r="I122" i="6" s="1"/>
  <c r="J122" i="6" s="1"/>
  <c r="F122" i="6"/>
  <c r="E122" i="6"/>
  <c r="D122" i="6"/>
  <c r="C122" i="6"/>
  <c r="B122" i="6"/>
  <c r="A122" i="6"/>
  <c r="P122" i="1"/>
  <c r="O122" i="1"/>
  <c r="M122" i="1"/>
  <c r="G122" i="1"/>
  <c r="F122" i="1"/>
  <c r="E122" i="10" s="1"/>
  <c r="E122" i="1"/>
  <c r="D122" i="10" s="1"/>
  <c r="A122" i="1"/>
  <c r="A122" i="2" s="1"/>
  <c r="F121" i="2"/>
  <c r="E121" i="2"/>
  <c r="C121" i="2"/>
  <c r="B121" i="2"/>
  <c r="G121" i="5"/>
  <c r="K121" i="5" s="1"/>
  <c r="N121" i="5" s="1"/>
  <c r="E121" i="5"/>
  <c r="D121" i="5"/>
  <c r="I121" i="5" s="1"/>
  <c r="C121" i="5"/>
  <c r="B121" i="5"/>
  <c r="N121" i="10"/>
  <c r="Z121" i="10" s="1"/>
  <c r="M121" i="10"/>
  <c r="H121" i="10"/>
  <c r="R121" i="10" s="1"/>
  <c r="AC121" i="10" s="1"/>
  <c r="G121" i="10"/>
  <c r="J121" i="10" s="1"/>
  <c r="C121" i="10"/>
  <c r="B121" i="10"/>
  <c r="H121" i="6"/>
  <c r="I121" i="6" s="1"/>
  <c r="J121" i="6" s="1"/>
  <c r="F121" i="6"/>
  <c r="E121" i="6"/>
  <c r="D121" i="6"/>
  <c r="C121" i="6"/>
  <c r="B121" i="6"/>
  <c r="A121" i="6"/>
  <c r="P121" i="1"/>
  <c r="O121" i="1"/>
  <c r="M121" i="1"/>
  <c r="G121" i="1"/>
  <c r="F121" i="1"/>
  <c r="E121" i="10" s="1"/>
  <c r="E121" i="1"/>
  <c r="D121" i="10" s="1"/>
  <c r="A121" i="1"/>
  <c r="A121" i="2" s="1"/>
  <c r="G120" i="2"/>
  <c r="F120" i="2"/>
  <c r="H120" i="2" s="1"/>
  <c r="J120" i="2" s="1"/>
  <c r="E120" i="2"/>
  <c r="D120" i="2"/>
  <c r="C120" i="2"/>
  <c r="B120" i="2"/>
  <c r="G120" i="5"/>
  <c r="K120" i="5" s="1"/>
  <c r="N120" i="5" s="1"/>
  <c r="E120" i="5"/>
  <c r="C120" i="5"/>
  <c r="B120" i="5"/>
  <c r="N120" i="10"/>
  <c r="M120" i="10"/>
  <c r="H120" i="10"/>
  <c r="G120" i="10"/>
  <c r="J120" i="10" s="1"/>
  <c r="C120" i="10"/>
  <c r="B120" i="10"/>
  <c r="H120" i="6"/>
  <c r="I120" i="6" s="1"/>
  <c r="J120" i="6" s="1"/>
  <c r="F120" i="6"/>
  <c r="E120" i="6"/>
  <c r="D120" i="6"/>
  <c r="C120" i="6"/>
  <c r="B120" i="6"/>
  <c r="A120" i="6"/>
  <c r="M120" i="1"/>
  <c r="G120" i="1"/>
  <c r="F120" i="1"/>
  <c r="E120" i="10" s="1"/>
  <c r="E120" i="1"/>
  <c r="D120" i="10" s="1"/>
  <c r="A120" i="1"/>
  <c r="A120" i="2" s="1"/>
  <c r="F119" i="2"/>
  <c r="H119" i="2" s="1"/>
  <c r="J119" i="2" s="1"/>
  <c r="E119" i="2"/>
  <c r="C119" i="2"/>
  <c r="B119" i="2"/>
  <c r="G119" i="5"/>
  <c r="K119" i="5" s="1"/>
  <c r="N119" i="5" s="1"/>
  <c r="E119" i="5"/>
  <c r="D119" i="5"/>
  <c r="I119" i="5" s="1"/>
  <c r="C119" i="5"/>
  <c r="B119" i="5"/>
  <c r="N119" i="10"/>
  <c r="Z119" i="10" s="1"/>
  <c r="M119" i="10"/>
  <c r="H119" i="10"/>
  <c r="G119" i="10"/>
  <c r="J119" i="10" s="1"/>
  <c r="C119" i="10"/>
  <c r="B119" i="10"/>
  <c r="H119" i="6"/>
  <c r="I119" i="6" s="1"/>
  <c r="J119" i="6" s="1"/>
  <c r="F119" i="6"/>
  <c r="E119" i="6"/>
  <c r="D119" i="6"/>
  <c r="C119" i="6"/>
  <c r="B119" i="6"/>
  <c r="A119" i="6"/>
  <c r="P119" i="1"/>
  <c r="M119" i="1"/>
  <c r="G119" i="1"/>
  <c r="F119" i="1"/>
  <c r="E119" i="10" s="1"/>
  <c r="E119" i="1"/>
  <c r="D119" i="10" s="1"/>
  <c r="A119" i="1"/>
  <c r="A119" i="2" s="1"/>
  <c r="G118" i="2"/>
  <c r="F118" i="2"/>
  <c r="E118" i="2"/>
  <c r="D118" i="2"/>
  <c r="C118" i="2"/>
  <c r="B118" i="2"/>
  <c r="G118" i="5"/>
  <c r="C118" i="5"/>
  <c r="B118" i="5"/>
  <c r="N118" i="10"/>
  <c r="Z118" i="10" s="1"/>
  <c r="M118" i="10"/>
  <c r="H118" i="10"/>
  <c r="R118" i="10" s="1"/>
  <c r="AC118" i="10" s="1"/>
  <c r="G118" i="10"/>
  <c r="J118" i="10" s="1"/>
  <c r="C118" i="10"/>
  <c r="B118" i="10"/>
  <c r="H118" i="6"/>
  <c r="I118" i="6" s="1"/>
  <c r="J118" i="6" s="1"/>
  <c r="F118" i="6"/>
  <c r="E118" i="6"/>
  <c r="D118" i="6"/>
  <c r="C118" i="6"/>
  <c r="B118" i="6"/>
  <c r="A118" i="6"/>
  <c r="O118" i="1"/>
  <c r="M118" i="1"/>
  <c r="G118" i="1"/>
  <c r="E118" i="5" s="1"/>
  <c r="F118" i="1"/>
  <c r="E118" i="1"/>
  <c r="D118" i="10" s="1"/>
  <c r="A118" i="1"/>
  <c r="A118" i="5" s="1"/>
  <c r="F117" i="2"/>
  <c r="E117" i="2"/>
  <c r="C117" i="2"/>
  <c r="B117" i="2"/>
  <c r="G117" i="5"/>
  <c r="C117" i="5"/>
  <c r="B117" i="5"/>
  <c r="N117" i="10"/>
  <c r="Z117" i="10" s="1"/>
  <c r="M117" i="10"/>
  <c r="H117" i="10"/>
  <c r="R117" i="10" s="1"/>
  <c r="AC117" i="10" s="1"/>
  <c r="G117" i="10"/>
  <c r="J117" i="10" s="1"/>
  <c r="C117" i="10"/>
  <c r="B117" i="10"/>
  <c r="H117" i="6"/>
  <c r="I117" i="6" s="1"/>
  <c r="J117" i="6" s="1"/>
  <c r="F117" i="6"/>
  <c r="E117" i="6"/>
  <c r="D117" i="6"/>
  <c r="C117" i="6"/>
  <c r="B117" i="6"/>
  <c r="A117" i="6"/>
  <c r="O117" i="1"/>
  <c r="M117" i="1"/>
  <c r="G117" i="1"/>
  <c r="E117" i="5" s="1"/>
  <c r="F117" i="1"/>
  <c r="D117" i="5" s="1"/>
  <c r="E117" i="1"/>
  <c r="D117" i="10" s="1"/>
  <c r="A117" i="1"/>
  <c r="A117" i="2" s="1"/>
  <c r="F116" i="2"/>
  <c r="E116" i="2"/>
  <c r="C116" i="2"/>
  <c r="B116" i="2"/>
  <c r="G116" i="5"/>
  <c r="K116" i="5" s="1"/>
  <c r="N116" i="5" s="1"/>
  <c r="E116" i="5"/>
  <c r="C116" i="5"/>
  <c r="B116" i="5"/>
  <c r="N116" i="10"/>
  <c r="Z116" i="10" s="1"/>
  <c r="M116" i="10"/>
  <c r="H116" i="10"/>
  <c r="R116" i="10" s="1"/>
  <c r="AC116" i="10" s="1"/>
  <c r="G116" i="10"/>
  <c r="J116" i="10" s="1"/>
  <c r="C116" i="10"/>
  <c r="B116" i="10"/>
  <c r="H116" i="6"/>
  <c r="I116" i="6" s="1"/>
  <c r="J116" i="6" s="1"/>
  <c r="F116" i="6"/>
  <c r="E116" i="6"/>
  <c r="D116" i="6"/>
  <c r="C116" i="6"/>
  <c r="B116" i="6"/>
  <c r="A116" i="6"/>
  <c r="O116" i="1"/>
  <c r="M116" i="1"/>
  <c r="G116" i="1"/>
  <c r="F116" i="1"/>
  <c r="E116" i="1"/>
  <c r="D116" i="10" s="1"/>
  <c r="A116" i="1"/>
  <c r="A116" i="10" s="1"/>
  <c r="F115" i="2"/>
  <c r="E115" i="2"/>
  <c r="C115" i="2"/>
  <c r="B115" i="2"/>
  <c r="G115" i="5"/>
  <c r="C115" i="5"/>
  <c r="B115" i="5"/>
  <c r="N115" i="10"/>
  <c r="M115" i="10"/>
  <c r="H115" i="10"/>
  <c r="R115" i="10" s="1"/>
  <c r="AC115" i="10" s="1"/>
  <c r="G115" i="10"/>
  <c r="J115" i="10" s="1"/>
  <c r="C115" i="10"/>
  <c r="B115" i="10"/>
  <c r="H115" i="6"/>
  <c r="I115" i="6" s="1"/>
  <c r="J115" i="6" s="1"/>
  <c r="F115" i="6"/>
  <c r="E115" i="6"/>
  <c r="D115" i="6"/>
  <c r="C115" i="6"/>
  <c r="B115" i="6"/>
  <c r="A115" i="6"/>
  <c r="O115" i="1"/>
  <c r="M115" i="1"/>
  <c r="G115" i="1"/>
  <c r="E115" i="5" s="1"/>
  <c r="F115" i="1"/>
  <c r="E115" i="1"/>
  <c r="D115" i="10" s="1"/>
  <c r="A115" i="1"/>
  <c r="A115" i="10" s="1"/>
  <c r="G114" i="2"/>
  <c r="F114" i="2"/>
  <c r="E114" i="2"/>
  <c r="D114" i="2"/>
  <c r="C114" i="2"/>
  <c r="B114" i="2"/>
  <c r="G114" i="5"/>
  <c r="C114" i="5"/>
  <c r="B114" i="5"/>
  <c r="N114" i="10"/>
  <c r="Z114" i="10" s="1"/>
  <c r="M114" i="10"/>
  <c r="H114" i="10"/>
  <c r="R114" i="10" s="1"/>
  <c r="AC114" i="10" s="1"/>
  <c r="G114" i="10"/>
  <c r="J114" i="10" s="1"/>
  <c r="C114" i="10"/>
  <c r="B114" i="10"/>
  <c r="H114" i="6"/>
  <c r="I114" i="6" s="1"/>
  <c r="J114" i="6" s="1"/>
  <c r="F114" i="6"/>
  <c r="E114" i="6"/>
  <c r="D114" i="6"/>
  <c r="C114" i="6"/>
  <c r="B114" i="6"/>
  <c r="A114" i="6"/>
  <c r="O114" i="1"/>
  <c r="M114" i="1"/>
  <c r="G114" i="1"/>
  <c r="E114" i="5" s="1"/>
  <c r="F114" i="1"/>
  <c r="E114" i="10" s="1"/>
  <c r="E114" i="1"/>
  <c r="D114" i="10" s="1"/>
  <c r="A114" i="1"/>
  <c r="A114" i="10" s="1"/>
  <c r="F113" i="2"/>
  <c r="E113" i="2"/>
  <c r="C113" i="2"/>
  <c r="B113" i="2"/>
  <c r="G113" i="5"/>
  <c r="C113" i="5"/>
  <c r="B113" i="5"/>
  <c r="N113" i="10"/>
  <c r="Z113" i="10" s="1"/>
  <c r="M113" i="10"/>
  <c r="H113" i="10"/>
  <c r="R113" i="10" s="1"/>
  <c r="AC113" i="10" s="1"/>
  <c r="G113" i="10"/>
  <c r="J113" i="10" s="1"/>
  <c r="C113" i="10"/>
  <c r="B113" i="10"/>
  <c r="A113" i="10"/>
  <c r="H113" i="6"/>
  <c r="I113" i="6" s="1"/>
  <c r="J113" i="6" s="1"/>
  <c r="F113" i="6"/>
  <c r="E113" i="6"/>
  <c r="D113" i="6"/>
  <c r="C113" i="6"/>
  <c r="B113" i="6"/>
  <c r="A113" i="6"/>
  <c r="O113" i="1"/>
  <c r="M113" i="1"/>
  <c r="G113" i="1"/>
  <c r="F113" i="1"/>
  <c r="E113" i="10" s="1"/>
  <c r="E113" i="1"/>
  <c r="D113" i="10" s="1"/>
  <c r="Q113" i="10" s="1"/>
  <c r="A113" i="1"/>
  <c r="A113" i="5" s="1"/>
  <c r="F112" i="2"/>
  <c r="E112" i="2"/>
  <c r="C112" i="2"/>
  <c r="B112" i="2"/>
  <c r="G112" i="5"/>
  <c r="K112" i="5" s="1"/>
  <c r="N112" i="5" s="1"/>
  <c r="E112" i="5"/>
  <c r="D112" i="5"/>
  <c r="I112" i="5" s="1"/>
  <c r="C112" i="5"/>
  <c r="B112" i="5"/>
  <c r="N112" i="10"/>
  <c r="Z112" i="10" s="1"/>
  <c r="M112" i="10"/>
  <c r="H112" i="10"/>
  <c r="R112" i="10" s="1"/>
  <c r="AC112" i="10" s="1"/>
  <c r="G112" i="10"/>
  <c r="J112" i="10" s="1"/>
  <c r="C112" i="10"/>
  <c r="B112" i="10"/>
  <c r="H112" i="6"/>
  <c r="I112" i="6" s="1"/>
  <c r="J112" i="6" s="1"/>
  <c r="F112" i="6"/>
  <c r="E112" i="6"/>
  <c r="D112" i="6"/>
  <c r="C112" i="6"/>
  <c r="B112" i="6"/>
  <c r="A112" i="6"/>
  <c r="P112" i="1"/>
  <c r="O112" i="1"/>
  <c r="M112" i="1"/>
  <c r="G112" i="1"/>
  <c r="F112" i="1"/>
  <c r="E112" i="1"/>
  <c r="D112" i="10" s="1"/>
  <c r="Q112" i="10" s="1"/>
  <c r="A112" i="1"/>
  <c r="A112" i="10" s="1"/>
  <c r="G111" i="2"/>
  <c r="F111" i="2"/>
  <c r="E111" i="2"/>
  <c r="C111" i="2"/>
  <c r="B111" i="2"/>
  <c r="G111" i="5"/>
  <c r="K111" i="5" s="1"/>
  <c r="N111" i="5" s="1"/>
  <c r="E111" i="5"/>
  <c r="C111" i="5"/>
  <c r="B111" i="5"/>
  <c r="N111" i="10"/>
  <c r="Z111" i="10" s="1"/>
  <c r="M111" i="10"/>
  <c r="H111" i="10"/>
  <c r="R111" i="10" s="1"/>
  <c r="AC111" i="10" s="1"/>
  <c r="G111" i="10"/>
  <c r="J111" i="10" s="1"/>
  <c r="C111" i="10"/>
  <c r="B111" i="10"/>
  <c r="H111" i="6"/>
  <c r="I111" i="6" s="1"/>
  <c r="J111" i="6" s="1"/>
  <c r="F111" i="6"/>
  <c r="E111" i="6"/>
  <c r="D111" i="6"/>
  <c r="C111" i="6"/>
  <c r="B111" i="6"/>
  <c r="A111" i="6"/>
  <c r="O111" i="1"/>
  <c r="M111" i="1"/>
  <c r="G111" i="1"/>
  <c r="F111" i="1"/>
  <c r="E111" i="10" s="1"/>
  <c r="E111" i="1"/>
  <c r="D111" i="10" s="1"/>
  <c r="A111" i="1"/>
  <c r="A111" i="2" s="1"/>
  <c r="G110" i="2"/>
  <c r="F110" i="2"/>
  <c r="H110" i="2" s="1"/>
  <c r="J110" i="2" s="1"/>
  <c r="E110" i="2"/>
  <c r="D110" i="2"/>
  <c r="C110" i="2"/>
  <c r="B110" i="2"/>
  <c r="G110" i="5"/>
  <c r="K110" i="5" s="1"/>
  <c r="N110" i="5" s="1"/>
  <c r="E110" i="5"/>
  <c r="D110" i="5"/>
  <c r="C110" i="5"/>
  <c r="B110" i="5"/>
  <c r="N110" i="10"/>
  <c r="Z110" i="10" s="1"/>
  <c r="M110" i="10"/>
  <c r="H110" i="10"/>
  <c r="R110" i="10" s="1"/>
  <c r="G110" i="10"/>
  <c r="J110" i="10" s="1"/>
  <c r="C110" i="10"/>
  <c r="B110" i="10"/>
  <c r="H110" i="6"/>
  <c r="I110" i="6" s="1"/>
  <c r="J110" i="6" s="1"/>
  <c r="F110" i="6"/>
  <c r="E110" i="6"/>
  <c r="D110" i="6"/>
  <c r="C110" i="6"/>
  <c r="B110" i="6"/>
  <c r="A110" i="6"/>
  <c r="P110" i="1"/>
  <c r="O110" i="1"/>
  <c r="M110" i="1"/>
  <c r="G110" i="1"/>
  <c r="F110" i="1"/>
  <c r="E110" i="10" s="1"/>
  <c r="E110" i="1"/>
  <c r="D110" i="10" s="1"/>
  <c r="Q110" i="10" s="1"/>
  <c r="A110" i="1"/>
  <c r="A110" i="10" s="1"/>
  <c r="G109" i="2"/>
  <c r="F109" i="2"/>
  <c r="E109" i="2"/>
  <c r="D109" i="2"/>
  <c r="C109" i="2"/>
  <c r="B109" i="2"/>
  <c r="G109" i="5"/>
  <c r="K109" i="5" s="1"/>
  <c r="N109" i="5" s="1"/>
  <c r="E109" i="5"/>
  <c r="C109" i="5"/>
  <c r="B109" i="5"/>
  <c r="N109" i="10"/>
  <c r="Z109" i="10" s="1"/>
  <c r="M109" i="10"/>
  <c r="H109" i="10"/>
  <c r="R109" i="10" s="1"/>
  <c r="AC109" i="10" s="1"/>
  <c r="G109" i="10"/>
  <c r="J109" i="10" s="1"/>
  <c r="C109" i="10"/>
  <c r="B109" i="10"/>
  <c r="H109" i="6"/>
  <c r="I109" i="6" s="1"/>
  <c r="J109" i="6" s="1"/>
  <c r="F109" i="6"/>
  <c r="E109" i="6"/>
  <c r="D109" i="6"/>
  <c r="C109" i="6"/>
  <c r="B109" i="6"/>
  <c r="A109" i="6"/>
  <c r="O109" i="1"/>
  <c r="M109" i="1"/>
  <c r="G109" i="1"/>
  <c r="F109" i="1"/>
  <c r="D109" i="5" s="1"/>
  <c r="E109" i="1"/>
  <c r="D109" i="10" s="1"/>
  <c r="A109" i="1"/>
  <c r="F108" i="2"/>
  <c r="H108" i="2" s="1"/>
  <c r="J108" i="2" s="1"/>
  <c r="E108" i="2"/>
  <c r="C108" i="2"/>
  <c r="B108" i="2"/>
  <c r="G108" i="5"/>
  <c r="C108" i="5"/>
  <c r="B108" i="5"/>
  <c r="N108" i="10"/>
  <c r="Z108" i="10" s="1"/>
  <c r="M108" i="10"/>
  <c r="H108" i="10"/>
  <c r="R108" i="10" s="1"/>
  <c r="AC108" i="10" s="1"/>
  <c r="G108" i="10"/>
  <c r="J108" i="10" s="1"/>
  <c r="C108" i="10"/>
  <c r="B108" i="10"/>
  <c r="H108" i="6"/>
  <c r="I108" i="6" s="1"/>
  <c r="J108" i="6" s="1"/>
  <c r="F108" i="6"/>
  <c r="E108" i="6"/>
  <c r="D108" i="6"/>
  <c r="C108" i="6"/>
  <c r="B108" i="6"/>
  <c r="A108" i="6"/>
  <c r="O108" i="1"/>
  <c r="M108" i="1"/>
  <c r="G108" i="1"/>
  <c r="E108" i="5" s="1"/>
  <c r="F108" i="1"/>
  <c r="E108" i="1"/>
  <c r="D108" i="10" s="1"/>
  <c r="A108" i="1"/>
  <c r="A108" i="10" s="1"/>
  <c r="F107" i="2"/>
  <c r="E107" i="2"/>
  <c r="C107" i="2"/>
  <c r="B107" i="2"/>
  <c r="G107" i="5"/>
  <c r="K107" i="5" s="1"/>
  <c r="N107" i="5" s="1"/>
  <c r="E107" i="5"/>
  <c r="D107" i="5"/>
  <c r="I107" i="5" s="1"/>
  <c r="C107" i="5"/>
  <c r="B107" i="5"/>
  <c r="N107" i="10"/>
  <c r="Z107" i="10" s="1"/>
  <c r="M107" i="10"/>
  <c r="H107" i="10"/>
  <c r="R107" i="10" s="1"/>
  <c r="AC107" i="10" s="1"/>
  <c r="G107" i="10"/>
  <c r="J107" i="10" s="1"/>
  <c r="C107" i="10"/>
  <c r="B107" i="10"/>
  <c r="H107" i="6"/>
  <c r="I107" i="6" s="1"/>
  <c r="J107" i="6" s="1"/>
  <c r="F107" i="6"/>
  <c r="E107" i="6"/>
  <c r="D107" i="6"/>
  <c r="C107" i="6"/>
  <c r="B107" i="6"/>
  <c r="A107" i="6"/>
  <c r="P107" i="1"/>
  <c r="O107" i="1"/>
  <c r="M107" i="1"/>
  <c r="G107" i="1"/>
  <c r="F107" i="1"/>
  <c r="E107" i="10" s="1"/>
  <c r="E107" i="1"/>
  <c r="D107" i="10" s="1"/>
  <c r="A107" i="1"/>
  <c r="A107" i="5" s="1"/>
  <c r="F106" i="2"/>
  <c r="E106" i="2"/>
  <c r="C106" i="2"/>
  <c r="B106" i="2"/>
  <c r="G106" i="5"/>
  <c r="C106" i="5"/>
  <c r="B106" i="5"/>
  <c r="N106" i="10"/>
  <c r="Z106" i="10" s="1"/>
  <c r="M106" i="10"/>
  <c r="H106" i="10"/>
  <c r="R106" i="10" s="1"/>
  <c r="AC106" i="10" s="1"/>
  <c r="G106" i="10"/>
  <c r="J106" i="10" s="1"/>
  <c r="C106" i="10"/>
  <c r="B106" i="10"/>
  <c r="H106" i="6"/>
  <c r="I106" i="6" s="1"/>
  <c r="J106" i="6" s="1"/>
  <c r="F106" i="6"/>
  <c r="E106" i="6"/>
  <c r="D106" i="6"/>
  <c r="C106" i="6"/>
  <c r="B106" i="6"/>
  <c r="A106" i="6"/>
  <c r="O106" i="1"/>
  <c r="M106" i="1"/>
  <c r="G106" i="1"/>
  <c r="F106" i="1"/>
  <c r="E106" i="1"/>
  <c r="D106" i="10" s="1"/>
  <c r="A106" i="1"/>
  <c r="A106" i="5" s="1"/>
  <c r="G105" i="2"/>
  <c r="F105" i="2"/>
  <c r="H105" i="2" s="1"/>
  <c r="J105" i="2" s="1"/>
  <c r="E105" i="2"/>
  <c r="D105" i="2"/>
  <c r="C105" i="2"/>
  <c r="B105" i="2"/>
  <c r="G105" i="5"/>
  <c r="C105" i="5"/>
  <c r="B105" i="5"/>
  <c r="N105" i="10"/>
  <c r="Z105" i="10" s="1"/>
  <c r="M105" i="10"/>
  <c r="H105" i="10"/>
  <c r="R105" i="10" s="1"/>
  <c r="AC105" i="10" s="1"/>
  <c r="G105" i="10"/>
  <c r="J105" i="10" s="1"/>
  <c r="C105" i="10"/>
  <c r="B105" i="10"/>
  <c r="A105" i="10"/>
  <c r="H105" i="6"/>
  <c r="I105" i="6" s="1"/>
  <c r="J105" i="6" s="1"/>
  <c r="F105" i="6"/>
  <c r="E105" i="6"/>
  <c r="D105" i="6"/>
  <c r="C105" i="6"/>
  <c r="B105" i="6"/>
  <c r="A105" i="6"/>
  <c r="O105" i="1"/>
  <c r="M105" i="1"/>
  <c r="G105" i="1"/>
  <c r="E105" i="5" s="1"/>
  <c r="F105" i="1"/>
  <c r="D105" i="5" s="1"/>
  <c r="I105" i="5" s="1"/>
  <c r="E105" i="1"/>
  <c r="D105" i="10" s="1"/>
  <c r="Q105" i="10" s="1"/>
  <c r="A105" i="1"/>
  <c r="A105" i="2" s="1"/>
  <c r="G104" i="2"/>
  <c r="F104" i="2"/>
  <c r="H104" i="2" s="1"/>
  <c r="J104" i="2" s="1"/>
  <c r="E104" i="2"/>
  <c r="D104" i="2"/>
  <c r="C104" i="2"/>
  <c r="B104" i="2"/>
  <c r="G104" i="5"/>
  <c r="K104" i="5" s="1"/>
  <c r="N104" i="5" s="1"/>
  <c r="E104" i="5"/>
  <c r="C104" i="5"/>
  <c r="B104" i="5"/>
  <c r="N104" i="10"/>
  <c r="Z104" i="10" s="1"/>
  <c r="M104" i="10"/>
  <c r="H104" i="10"/>
  <c r="R104" i="10" s="1"/>
  <c r="AC104" i="10" s="1"/>
  <c r="G104" i="10"/>
  <c r="J104" i="10" s="1"/>
  <c r="C104" i="10"/>
  <c r="B104" i="10"/>
  <c r="H104" i="6"/>
  <c r="I104" i="6" s="1"/>
  <c r="J104" i="6" s="1"/>
  <c r="F104" i="6"/>
  <c r="E104" i="6"/>
  <c r="D104" i="6"/>
  <c r="C104" i="6"/>
  <c r="B104" i="6"/>
  <c r="A104" i="6"/>
  <c r="O104" i="1"/>
  <c r="M104" i="1"/>
  <c r="G104" i="1"/>
  <c r="F104" i="1"/>
  <c r="E104" i="1"/>
  <c r="D104" i="10" s="1"/>
  <c r="A104" i="1"/>
  <c r="A104" i="10" s="1"/>
  <c r="F103" i="2"/>
  <c r="E103" i="2"/>
  <c r="C103" i="2"/>
  <c r="B103" i="2"/>
  <c r="G103" i="5"/>
  <c r="K103" i="5" s="1"/>
  <c r="N103" i="5" s="1"/>
  <c r="E103" i="5"/>
  <c r="C103" i="5"/>
  <c r="B103" i="5"/>
  <c r="N103" i="10"/>
  <c r="Z103" i="10" s="1"/>
  <c r="M103" i="10"/>
  <c r="H103" i="10"/>
  <c r="R103" i="10" s="1"/>
  <c r="AC103" i="10" s="1"/>
  <c r="G103" i="10"/>
  <c r="J103" i="10" s="1"/>
  <c r="C103" i="10"/>
  <c r="B103" i="10"/>
  <c r="H103" i="6"/>
  <c r="I103" i="6" s="1"/>
  <c r="J103" i="6" s="1"/>
  <c r="F103" i="6"/>
  <c r="E103" i="6"/>
  <c r="D103" i="6"/>
  <c r="C103" i="6"/>
  <c r="B103" i="6"/>
  <c r="A103" i="6"/>
  <c r="O103" i="1"/>
  <c r="M103" i="1"/>
  <c r="G103" i="1"/>
  <c r="F103" i="1"/>
  <c r="E103" i="1"/>
  <c r="D103" i="10" s="1"/>
  <c r="A103" i="1"/>
  <c r="A103" i="10" s="1"/>
  <c r="G102" i="2"/>
  <c r="F102" i="2"/>
  <c r="H102" i="2" s="1"/>
  <c r="J102" i="2" s="1"/>
  <c r="E102" i="2"/>
  <c r="D102" i="2"/>
  <c r="C102" i="2"/>
  <c r="B102" i="2"/>
  <c r="G102" i="5"/>
  <c r="K102" i="5" s="1"/>
  <c r="N102" i="5" s="1"/>
  <c r="E102" i="5"/>
  <c r="D102" i="5"/>
  <c r="I102" i="5" s="1"/>
  <c r="C102" i="5"/>
  <c r="B102" i="5"/>
  <c r="N102" i="10"/>
  <c r="Z102" i="10" s="1"/>
  <c r="M102" i="10"/>
  <c r="H102" i="10"/>
  <c r="R102" i="10" s="1"/>
  <c r="AC102" i="10" s="1"/>
  <c r="G102" i="10"/>
  <c r="J102" i="10" s="1"/>
  <c r="C102" i="10"/>
  <c r="B102" i="10"/>
  <c r="H102" i="6"/>
  <c r="I102" i="6" s="1"/>
  <c r="J102" i="6" s="1"/>
  <c r="F102" i="6"/>
  <c r="E102" i="6"/>
  <c r="D102" i="6"/>
  <c r="C102" i="6"/>
  <c r="B102" i="6"/>
  <c r="A102" i="6"/>
  <c r="P102" i="1"/>
  <c r="O102" i="1"/>
  <c r="M102" i="1"/>
  <c r="G102" i="1"/>
  <c r="F102" i="1"/>
  <c r="E102" i="10" s="1"/>
  <c r="E102" i="1"/>
  <c r="D102" i="10" s="1"/>
  <c r="Q102" i="10" s="1"/>
  <c r="A102" i="1"/>
  <c r="A102" i="5" s="1"/>
  <c r="F101" i="2"/>
  <c r="E101" i="2"/>
  <c r="C101" i="2"/>
  <c r="B101" i="2"/>
  <c r="G101" i="5"/>
  <c r="C101" i="5"/>
  <c r="B101" i="5"/>
  <c r="N101" i="10"/>
  <c r="Z101" i="10" s="1"/>
  <c r="M101" i="10"/>
  <c r="H101" i="10"/>
  <c r="R101" i="10" s="1"/>
  <c r="AC101" i="10" s="1"/>
  <c r="G101" i="10"/>
  <c r="J101" i="10" s="1"/>
  <c r="C101" i="10"/>
  <c r="B101" i="10"/>
  <c r="H101" i="6"/>
  <c r="I101" i="6" s="1"/>
  <c r="J101" i="6" s="1"/>
  <c r="F101" i="6"/>
  <c r="E101" i="6"/>
  <c r="D101" i="6"/>
  <c r="C101" i="6"/>
  <c r="B101" i="6"/>
  <c r="A101" i="6"/>
  <c r="O101" i="1"/>
  <c r="M101" i="1"/>
  <c r="G101" i="1"/>
  <c r="F101" i="1"/>
  <c r="E101" i="10" s="1"/>
  <c r="E101" i="1"/>
  <c r="D101" i="10" s="1"/>
  <c r="A101" i="1"/>
  <c r="G100" i="2"/>
  <c r="F100" i="2"/>
  <c r="E100" i="2"/>
  <c r="C100" i="2"/>
  <c r="B100" i="2"/>
  <c r="G100" i="5"/>
  <c r="C100" i="5"/>
  <c r="B100" i="5"/>
  <c r="N100" i="10"/>
  <c r="Z100" i="10" s="1"/>
  <c r="M100" i="10"/>
  <c r="H100" i="10"/>
  <c r="R100" i="10" s="1"/>
  <c r="AC100" i="10" s="1"/>
  <c r="G100" i="10"/>
  <c r="J100" i="10" s="1"/>
  <c r="C100" i="10"/>
  <c r="B100" i="10"/>
  <c r="H100" i="6"/>
  <c r="I100" i="6" s="1"/>
  <c r="J100" i="6" s="1"/>
  <c r="F100" i="6"/>
  <c r="E100" i="6"/>
  <c r="D100" i="6"/>
  <c r="C100" i="6"/>
  <c r="B100" i="6"/>
  <c r="A100" i="6"/>
  <c r="O100" i="1"/>
  <c r="M100" i="1"/>
  <c r="G100" i="1"/>
  <c r="F100" i="1"/>
  <c r="E100" i="10" s="1"/>
  <c r="E100" i="1"/>
  <c r="D100" i="10" s="1"/>
  <c r="A100" i="1"/>
  <c r="A100" i="5" s="1"/>
  <c r="F99" i="2"/>
  <c r="E99" i="2"/>
  <c r="C99" i="2"/>
  <c r="B99" i="2"/>
  <c r="G99" i="5"/>
  <c r="C99" i="5"/>
  <c r="B99" i="5"/>
  <c r="N99" i="10"/>
  <c r="Z99" i="10" s="1"/>
  <c r="M99" i="10"/>
  <c r="H99" i="10"/>
  <c r="R99" i="10" s="1"/>
  <c r="AC99" i="10" s="1"/>
  <c r="G99" i="10"/>
  <c r="J99" i="10" s="1"/>
  <c r="C99" i="10"/>
  <c r="B99" i="10"/>
  <c r="H99" i="6"/>
  <c r="I99" i="6" s="1"/>
  <c r="J99" i="6" s="1"/>
  <c r="F99" i="6"/>
  <c r="E99" i="6"/>
  <c r="D99" i="6"/>
  <c r="C99" i="6"/>
  <c r="B99" i="6"/>
  <c r="A99" i="6"/>
  <c r="O99" i="1"/>
  <c r="M99" i="1"/>
  <c r="G99" i="1"/>
  <c r="E99" i="5" s="1"/>
  <c r="F99" i="1"/>
  <c r="D99" i="5" s="1"/>
  <c r="E99" i="1"/>
  <c r="D99" i="10" s="1"/>
  <c r="A99" i="1"/>
  <c r="A99" i="10" s="1"/>
  <c r="F98" i="2"/>
  <c r="E98" i="2"/>
  <c r="C98" i="2"/>
  <c r="B98" i="2"/>
  <c r="G98" i="5"/>
  <c r="K98" i="5" s="1"/>
  <c r="N98" i="5" s="1"/>
  <c r="E98" i="5"/>
  <c r="D98" i="5"/>
  <c r="C98" i="5"/>
  <c r="B98" i="5"/>
  <c r="N98" i="10"/>
  <c r="Z98" i="10" s="1"/>
  <c r="M98" i="10"/>
  <c r="H98" i="10"/>
  <c r="G98" i="10"/>
  <c r="J98" i="10" s="1"/>
  <c r="C98" i="10"/>
  <c r="B98" i="10"/>
  <c r="H98" i="6"/>
  <c r="I98" i="6" s="1"/>
  <c r="J98" i="6" s="1"/>
  <c r="F98" i="6"/>
  <c r="E98" i="6"/>
  <c r="D98" i="6"/>
  <c r="C98" i="6"/>
  <c r="B98" i="6"/>
  <c r="A98" i="6"/>
  <c r="P98" i="1"/>
  <c r="M98" i="1"/>
  <c r="G98" i="1"/>
  <c r="F98" i="1"/>
  <c r="E98" i="10" s="1"/>
  <c r="E98" i="1"/>
  <c r="A98" i="1"/>
  <c r="A98" i="2" s="1"/>
  <c r="F97" i="2"/>
  <c r="E97" i="2"/>
  <c r="C97" i="2"/>
  <c r="B97" i="2"/>
  <c r="G97" i="5"/>
  <c r="K97" i="5" s="1"/>
  <c r="N97" i="5" s="1"/>
  <c r="E97" i="5"/>
  <c r="C97" i="5"/>
  <c r="B97" i="5"/>
  <c r="N97" i="10"/>
  <c r="Z97" i="10" s="1"/>
  <c r="M97" i="10"/>
  <c r="H97" i="10"/>
  <c r="G97" i="10"/>
  <c r="J97" i="10" s="1"/>
  <c r="C97" i="10"/>
  <c r="B97" i="10"/>
  <c r="H97" i="6"/>
  <c r="I97" i="6" s="1"/>
  <c r="J97" i="6" s="1"/>
  <c r="F97" i="6"/>
  <c r="E97" i="6"/>
  <c r="D97" i="6"/>
  <c r="C97" i="6"/>
  <c r="B97" i="6"/>
  <c r="A97" i="6"/>
  <c r="M97" i="1"/>
  <c r="G97" i="1"/>
  <c r="F97" i="1"/>
  <c r="E97" i="10" s="1"/>
  <c r="E97" i="1"/>
  <c r="A97" i="1"/>
  <c r="F96" i="2"/>
  <c r="E96" i="2"/>
  <c r="C96" i="2"/>
  <c r="B96" i="2"/>
  <c r="G96" i="5"/>
  <c r="K96" i="5" s="1"/>
  <c r="N96" i="5" s="1"/>
  <c r="E96" i="5"/>
  <c r="C96" i="5"/>
  <c r="B96" i="5"/>
  <c r="N96" i="10"/>
  <c r="Z96" i="10" s="1"/>
  <c r="M96" i="10"/>
  <c r="H96" i="10"/>
  <c r="R96" i="10" s="1"/>
  <c r="AC96" i="10" s="1"/>
  <c r="G96" i="10"/>
  <c r="J96" i="10" s="1"/>
  <c r="C96" i="10"/>
  <c r="B96" i="10"/>
  <c r="H96" i="6"/>
  <c r="I96" i="6" s="1"/>
  <c r="J96" i="6" s="1"/>
  <c r="F96" i="6"/>
  <c r="E96" i="6"/>
  <c r="D96" i="6"/>
  <c r="C96" i="6"/>
  <c r="B96" i="6"/>
  <c r="A96" i="6"/>
  <c r="O96" i="1"/>
  <c r="M96" i="1"/>
  <c r="G96" i="1"/>
  <c r="F96" i="1"/>
  <c r="D96" i="5" s="1"/>
  <c r="I96" i="5" s="1"/>
  <c r="E96" i="1"/>
  <c r="D96" i="10" s="1"/>
  <c r="A96" i="1"/>
  <c r="A96" i="10" s="1"/>
  <c r="F95" i="2"/>
  <c r="H95" i="2" s="1"/>
  <c r="J95" i="2" s="1"/>
  <c r="E95" i="2"/>
  <c r="C95" i="2"/>
  <c r="B95" i="2"/>
  <c r="G95" i="5"/>
  <c r="K95" i="5" s="1"/>
  <c r="N95" i="5" s="1"/>
  <c r="E95" i="5"/>
  <c r="C95" i="5"/>
  <c r="B95" i="5"/>
  <c r="N95" i="10"/>
  <c r="M95" i="10"/>
  <c r="H95" i="10"/>
  <c r="R95" i="10" s="1"/>
  <c r="AC95" i="10" s="1"/>
  <c r="G95" i="10"/>
  <c r="J95" i="10" s="1"/>
  <c r="C95" i="10"/>
  <c r="B95" i="10"/>
  <c r="H95" i="6"/>
  <c r="I95" i="6" s="1"/>
  <c r="J95" i="6" s="1"/>
  <c r="F95" i="6"/>
  <c r="E95" i="6"/>
  <c r="D95" i="6"/>
  <c r="C95" i="6"/>
  <c r="B95" i="6"/>
  <c r="A95" i="6"/>
  <c r="O95" i="1"/>
  <c r="M95" i="1"/>
  <c r="G95" i="1"/>
  <c r="F95" i="1"/>
  <c r="P95" i="1" s="1"/>
  <c r="E95" i="1"/>
  <c r="D95" i="10" s="1"/>
  <c r="A95" i="1"/>
  <c r="A95" i="2" s="1"/>
  <c r="F94" i="2"/>
  <c r="H94" i="2" s="1"/>
  <c r="J94" i="2" s="1"/>
  <c r="E94" i="2"/>
  <c r="C94" i="2"/>
  <c r="B94" i="2"/>
  <c r="G94" i="5"/>
  <c r="K94" i="5" s="1"/>
  <c r="N94" i="5" s="1"/>
  <c r="E94" i="5"/>
  <c r="D94" i="5"/>
  <c r="I94" i="5" s="1"/>
  <c r="C94" i="5"/>
  <c r="B94" i="5"/>
  <c r="N94" i="10"/>
  <c r="M94" i="10"/>
  <c r="H94" i="10"/>
  <c r="R94" i="10" s="1"/>
  <c r="AC94" i="10" s="1"/>
  <c r="G94" i="10"/>
  <c r="J94" i="10" s="1"/>
  <c r="C94" i="10"/>
  <c r="B94" i="10"/>
  <c r="H94" i="6"/>
  <c r="I94" i="6" s="1"/>
  <c r="J94" i="6" s="1"/>
  <c r="F94" i="6"/>
  <c r="E94" i="6"/>
  <c r="D94" i="6"/>
  <c r="C94" i="6"/>
  <c r="B94" i="6"/>
  <c r="A94" i="6"/>
  <c r="P94" i="1"/>
  <c r="O94" i="1"/>
  <c r="M94" i="1"/>
  <c r="G94" i="1"/>
  <c r="F94" i="1"/>
  <c r="E94" i="1"/>
  <c r="D94" i="10" s="1"/>
  <c r="A94" i="1"/>
  <c r="A94" i="2" s="1"/>
  <c r="F93" i="2"/>
  <c r="H93" i="2" s="1"/>
  <c r="J93" i="2" s="1"/>
  <c r="E93" i="2"/>
  <c r="C93" i="2"/>
  <c r="B93" i="2"/>
  <c r="G93" i="5"/>
  <c r="K93" i="5" s="1"/>
  <c r="N93" i="5" s="1"/>
  <c r="E93" i="5"/>
  <c r="C93" i="5"/>
  <c r="B93" i="5"/>
  <c r="N93" i="10"/>
  <c r="Z93" i="10" s="1"/>
  <c r="M93" i="10"/>
  <c r="H93" i="10"/>
  <c r="R93" i="10" s="1"/>
  <c r="AC93" i="10" s="1"/>
  <c r="G93" i="10"/>
  <c r="J93" i="10" s="1"/>
  <c r="C93" i="10"/>
  <c r="B93" i="10"/>
  <c r="H93" i="6"/>
  <c r="I93" i="6" s="1"/>
  <c r="J93" i="6" s="1"/>
  <c r="F93" i="6"/>
  <c r="E93" i="6"/>
  <c r="D93" i="6"/>
  <c r="C93" i="6"/>
  <c r="B93" i="6"/>
  <c r="A93" i="6"/>
  <c r="O93" i="1"/>
  <c r="M93" i="1"/>
  <c r="G93" i="1"/>
  <c r="F93" i="1"/>
  <c r="E93" i="1"/>
  <c r="D93" i="10" s="1"/>
  <c r="A93" i="1"/>
  <c r="A93" i="5" s="1"/>
  <c r="F92" i="2"/>
  <c r="E92" i="2"/>
  <c r="C92" i="2"/>
  <c r="B92" i="2"/>
  <c r="G92" i="5"/>
  <c r="K92" i="5" s="1"/>
  <c r="N92" i="5" s="1"/>
  <c r="E92" i="5"/>
  <c r="C92" i="5"/>
  <c r="B92" i="5"/>
  <c r="N92" i="10"/>
  <c r="Z92" i="10" s="1"/>
  <c r="M92" i="10"/>
  <c r="H92" i="10"/>
  <c r="G92" i="10"/>
  <c r="J92" i="10" s="1"/>
  <c r="C92" i="10"/>
  <c r="B92" i="10"/>
  <c r="H92" i="6"/>
  <c r="I92" i="6" s="1"/>
  <c r="J92" i="6" s="1"/>
  <c r="F92" i="6"/>
  <c r="E92" i="6"/>
  <c r="D92" i="6"/>
  <c r="C92" i="6"/>
  <c r="B92" i="6"/>
  <c r="A92" i="6"/>
  <c r="M92" i="1"/>
  <c r="G92" i="1"/>
  <c r="F92" i="1"/>
  <c r="D92" i="5" s="1"/>
  <c r="E92" i="1"/>
  <c r="D92" i="10" s="1"/>
  <c r="A92" i="1"/>
  <c r="A92" i="2" s="1"/>
  <c r="F91" i="2"/>
  <c r="E91" i="2"/>
  <c r="C91" i="2"/>
  <c r="B91" i="2"/>
  <c r="G91" i="5"/>
  <c r="K91" i="5" s="1"/>
  <c r="N91" i="5" s="1"/>
  <c r="E91" i="5"/>
  <c r="C91" i="5"/>
  <c r="B91" i="5"/>
  <c r="N91" i="10"/>
  <c r="Z91" i="10" s="1"/>
  <c r="M91" i="10"/>
  <c r="H91" i="10"/>
  <c r="G91" i="10"/>
  <c r="J91" i="10" s="1"/>
  <c r="C91" i="10"/>
  <c r="B91" i="10"/>
  <c r="H91" i="6"/>
  <c r="I91" i="6" s="1"/>
  <c r="J91" i="6" s="1"/>
  <c r="F91" i="6"/>
  <c r="E91" i="6"/>
  <c r="D91" i="6"/>
  <c r="C91" i="6"/>
  <c r="B91" i="6"/>
  <c r="A91" i="6"/>
  <c r="M91" i="1"/>
  <c r="G91" i="1"/>
  <c r="F91" i="1"/>
  <c r="E91" i="1"/>
  <c r="D91" i="10" s="1"/>
  <c r="A91" i="1"/>
  <c r="A91" i="10" s="1"/>
  <c r="F90" i="2"/>
  <c r="E90" i="2"/>
  <c r="C90" i="2"/>
  <c r="B90" i="2"/>
  <c r="G90" i="5"/>
  <c r="K90" i="5" s="1"/>
  <c r="N90" i="5" s="1"/>
  <c r="E90" i="5"/>
  <c r="C90" i="5"/>
  <c r="B90" i="5"/>
  <c r="N90" i="10"/>
  <c r="Z90" i="10" s="1"/>
  <c r="M90" i="10"/>
  <c r="H90" i="10"/>
  <c r="G90" i="10"/>
  <c r="J90" i="10" s="1"/>
  <c r="C90" i="10"/>
  <c r="B90" i="10"/>
  <c r="H90" i="6"/>
  <c r="I90" i="6" s="1"/>
  <c r="J90" i="6" s="1"/>
  <c r="F90" i="6"/>
  <c r="E90" i="6"/>
  <c r="D90" i="6"/>
  <c r="C90" i="6"/>
  <c r="B90" i="6"/>
  <c r="A90" i="6"/>
  <c r="M90" i="1"/>
  <c r="G90" i="1"/>
  <c r="F90" i="1"/>
  <c r="D90" i="5" s="1"/>
  <c r="E90" i="1"/>
  <c r="D90" i="10" s="1"/>
  <c r="A90" i="1"/>
  <c r="A90" i="2" s="1"/>
  <c r="F89" i="2"/>
  <c r="E89" i="2"/>
  <c r="C89" i="2"/>
  <c r="B89" i="2"/>
  <c r="G89" i="5"/>
  <c r="K89" i="5" s="1"/>
  <c r="N89" i="5" s="1"/>
  <c r="E89" i="5"/>
  <c r="D89" i="5"/>
  <c r="I89" i="5" s="1"/>
  <c r="C89" i="5"/>
  <c r="B89" i="5"/>
  <c r="N89" i="10"/>
  <c r="Z89" i="10" s="1"/>
  <c r="M89" i="10"/>
  <c r="H89" i="10"/>
  <c r="G89" i="10"/>
  <c r="J89" i="10" s="1"/>
  <c r="C89" i="10"/>
  <c r="B89" i="10"/>
  <c r="H89" i="6"/>
  <c r="I89" i="6" s="1"/>
  <c r="J89" i="6" s="1"/>
  <c r="F89" i="6"/>
  <c r="E89" i="6"/>
  <c r="D89" i="6"/>
  <c r="C89" i="6"/>
  <c r="B89" i="6"/>
  <c r="A89" i="6"/>
  <c r="P89" i="1"/>
  <c r="M89" i="1"/>
  <c r="G89" i="1"/>
  <c r="F89" i="1"/>
  <c r="E89" i="1"/>
  <c r="D89" i="10" s="1"/>
  <c r="A89" i="1"/>
  <c r="A89" i="10" s="1"/>
  <c r="F88" i="2"/>
  <c r="E88" i="2"/>
  <c r="C88" i="2"/>
  <c r="B88" i="2"/>
  <c r="G88" i="5"/>
  <c r="K88" i="5" s="1"/>
  <c r="N88" i="5" s="1"/>
  <c r="E88" i="5"/>
  <c r="D88" i="5"/>
  <c r="C88" i="5"/>
  <c r="B88" i="5"/>
  <c r="N88" i="10"/>
  <c r="Z88" i="10" s="1"/>
  <c r="M88" i="10"/>
  <c r="H88" i="10"/>
  <c r="R88" i="10" s="1"/>
  <c r="AC88" i="10" s="1"/>
  <c r="G88" i="10"/>
  <c r="J88" i="10" s="1"/>
  <c r="C88" i="10"/>
  <c r="B88" i="10"/>
  <c r="H88" i="6"/>
  <c r="I88" i="6" s="1"/>
  <c r="J88" i="6" s="1"/>
  <c r="F88" i="6"/>
  <c r="E88" i="6"/>
  <c r="D88" i="6"/>
  <c r="C88" i="6"/>
  <c r="B88" i="6"/>
  <c r="A88" i="6"/>
  <c r="P88" i="1"/>
  <c r="O88" i="1"/>
  <c r="M88" i="1"/>
  <c r="G88" i="1"/>
  <c r="F88" i="1"/>
  <c r="E88" i="1"/>
  <c r="D88" i="10" s="1"/>
  <c r="Q88" i="10" s="1"/>
  <c r="A88" i="1"/>
  <c r="A88" i="2" s="1"/>
  <c r="F87" i="2"/>
  <c r="E87" i="2"/>
  <c r="C87" i="2"/>
  <c r="B87" i="2"/>
  <c r="G87" i="5"/>
  <c r="K87" i="5" s="1"/>
  <c r="N87" i="5" s="1"/>
  <c r="E87" i="5"/>
  <c r="C87" i="5"/>
  <c r="B87" i="5"/>
  <c r="N87" i="10"/>
  <c r="Z87" i="10" s="1"/>
  <c r="M87" i="10"/>
  <c r="H87" i="10"/>
  <c r="R87" i="10" s="1"/>
  <c r="AC87" i="10" s="1"/>
  <c r="G87" i="10"/>
  <c r="J87" i="10" s="1"/>
  <c r="C87" i="10"/>
  <c r="B87" i="10"/>
  <c r="H87" i="6"/>
  <c r="I87" i="6" s="1"/>
  <c r="J87" i="6" s="1"/>
  <c r="F87" i="6"/>
  <c r="E87" i="6"/>
  <c r="D87" i="6"/>
  <c r="C87" i="6"/>
  <c r="B87" i="6"/>
  <c r="A87" i="6"/>
  <c r="O87" i="1"/>
  <c r="M87" i="1"/>
  <c r="G87" i="1"/>
  <c r="F87" i="1"/>
  <c r="P87" i="1" s="1"/>
  <c r="E87" i="1"/>
  <c r="D87" i="10" s="1"/>
  <c r="A87" i="1"/>
  <c r="A87" i="5" s="1"/>
  <c r="F86" i="2"/>
  <c r="E86" i="2"/>
  <c r="C86" i="2"/>
  <c r="B86" i="2"/>
  <c r="G86" i="5"/>
  <c r="K86" i="5" s="1"/>
  <c r="N86" i="5" s="1"/>
  <c r="E86" i="5"/>
  <c r="D86" i="5"/>
  <c r="I86" i="5" s="1"/>
  <c r="C86" i="5"/>
  <c r="B86" i="5"/>
  <c r="N86" i="10"/>
  <c r="M86" i="10"/>
  <c r="H86" i="10"/>
  <c r="G86" i="10"/>
  <c r="J86" i="10" s="1"/>
  <c r="C86" i="10"/>
  <c r="B86" i="10"/>
  <c r="H86" i="6"/>
  <c r="I86" i="6" s="1"/>
  <c r="J86" i="6" s="1"/>
  <c r="F86" i="6"/>
  <c r="E86" i="6"/>
  <c r="D86" i="6"/>
  <c r="C86" i="6"/>
  <c r="B86" i="6"/>
  <c r="A86" i="6"/>
  <c r="P86" i="1"/>
  <c r="M86" i="1"/>
  <c r="G86" i="1"/>
  <c r="F86" i="1"/>
  <c r="E86" i="1"/>
  <c r="D86" i="10" s="1"/>
  <c r="A86" i="1"/>
  <c r="A86" i="10" s="1"/>
  <c r="F85" i="2"/>
  <c r="E85" i="2"/>
  <c r="C85" i="2"/>
  <c r="B85" i="2"/>
  <c r="G85" i="5"/>
  <c r="K85" i="5" s="1"/>
  <c r="N85" i="5" s="1"/>
  <c r="E85" i="5"/>
  <c r="C85" i="5"/>
  <c r="B85" i="5"/>
  <c r="N85" i="10"/>
  <c r="M85" i="10"/>
  <c r="H85" i="10"/>
  <c r="G85" i="10"/>
  <c r="J85" i="10" s="1"/>
  <c r="C85" i="10"/>
  <c r="B85" i="10"/>
  <c r="H85" i="6"/>
  <c r="I85" i="6" s="1"/>
  <c r="J85" i="6" s="1"/>
  <c r="F85" i="6"/>
  <c r="E85" i="6"/>
  <c r="D85" i="6"/>
  <c r="C85" i="6"/>
  <c r="B85" i="6"/>
  <c r="A85" i="6"/>
  <c r="M85" i="1"/>
  <c r="G85" i="1"/>
  <c r="F85" i="1"/>
  <c r="P85" i="1" s="1"/>
  <c r="E85" i="1"/>
  <c r="D85" i="10" s="1"/>
  <c r="A85" i="1"/>
  <c r="A85" i="5" s="1"/>
  <c r="F84" i="2"/>
  <c r="E84" i="2"/>
  <c r="C84" i="2"/>
  <c r="B84" i="2"/>
  <c r="G84" i="5"/>
  <c r="K84" i="5" s="1"/>
  <c r="N84" i="5" s="1"/>
  <c r="E84" i="5"/>
  <c r="D84" i="5"/>
  <c r="C84" i="5"/>
  <c r="B84" i="5"/>
  <c r="N84" i="10"/>
  <c r="Z84" i="10" s="1"/>
  <c r="M84" i="10"/>
  <c r="H84" i="10"/>
  <c r="G84" i="10"/>
  <c r="J84" i="10" s="1"/>
  <c r="C84" i="10"/>
  <c r="B84" i="10"/>
  <c r="H84" i="6"/>
  <c r="I84" i="6" s="1"/>
  <c r="J84" i="6" s="1"/>
  <c r="F84" i="6"/>
  <c r="E84" i="6"/>
  <c r="D84" i="6"/>
  <c r="C84" i="6"/>
  <c r="B84" i="6"/>
  <c r="A84" i="6"/>
  <c r="P84" i="1"/>
  <c r="M84" i="1"/>
  <c r="G84" i="1"/>
  <c r="F84" i="1"/>
  <c r="E84" i="1"/>
  <c r="D84" i="10" s="1"/>
  <c r="A84" i="1"/>
  <c r="A84" i="2" s="1"/>
  <c r="F83" i="2"/>
  <c r="E83" i="2"/>
  <c r="C83" i="2"/>
  <c r="B83" i="2"/>
  <c r="G83" i="5"/>
  <c r="K83" i="5" s="1"/>
  <c r="N83" i="5" s="1"/>
  <c r="E83" i="5"/>
  <c r="C83" i="5"/>
  <c r="B83" i="5"/>
  <c r="N83" i="10"/>
  <c r="Z83" i="10" s="1"/>
  <c r="M83" i="10"/>
  <c r="H83" i="10"/>
  <c r="G83" i="10"/>
  <c r="J83" i="10" s="1"/>
  <c r="C83" i="10"/>
  <c r="B83" i="10"/>
  <c r="H83" i="6"/>
  <c r="I83" i="6" s="1"/>
  <c r="J83" i="6" s="1"/>
  <c r="F83" i="6"/>
  <c r="E83" i="6"/>
  <c r="D83" i="6"/>
  <c r="C83" i="6"/>
  <c r="B83" i="6"/>
  <c r="A83" i="6"/>
  <c r="M83" i="1"/>
  <c r="G83" i="1"/>
  <c r="F83" i="1"/>
  <c r="P83" i="1" s="1"/>
  <c r="E83" i="1"/>
  <c r="D83" i="10" s="1"/>
  <c r="Q83" i="10" s="1"/>
  <c r="A83" i="1"/>
  <c r="A83" i="5" s="1"/>
  <c r="F82" i="2"/>
  <c r="E82" i="2"/>
  <c r="C82" i="2"/>
  <c r="B82" i="2"/>
  <c r="G82" i="5"/>
  <c r="K82" i="5" s="1"/>
  <c r="N82" i="5" s="1"/>
  <c r="E82" i="5"/>
  <c r="D82" i="5"/>
  <c r="I82" i="5" s="1"/>
  <c r="C82" i="5"/>
  <c r="B82" i="5"/>
  <c r="N82" i="10"/>
  <c r="Z82" i="10" s="1"/>
  <c r="M82" i="10"/>
  <c r="H82" i="10"/>
  <c r="G82" i="10"/>
  <c r="J82" i="10" s="1"/>
  <c r="C82" i="10"/>
  <c r="B82" i="10"/>
  <c r="H82" i="6"/>
  <c r="I82" i="6" s="1"/>
  <c r="J82" i="6" s="1"/>
  <c r="F82" i="6"/>
  <c r="E82" i="6"/>
  <c r="D82" i="6"/>
  <c r="C82" i="6"/>
  <c r="B82" i="6"/>
  <c r="A82" i="6"/>
  <c r="P82" i="1"/>
  <c r="M82" i="1"/>
  <c r="G82" i="1"/>
  <c r="F82" i="1"/>
  <c r="E82" i="1"/>
  <c r="D82" i="10" s="1"/>
  <c r="A82" i="1"/>
  <c r="A82" i="5" s="1"/>
  <c r="F81" i="2"/>
  <c r="E81" i="2"/>
  <c r="C81" i="2"/>
  <c r="B81" i="2"/>
  <c r="G81" i="5"/>
  <c r="K81" i="5" s="1"/>
  <c r="N81" i="5" s="1"/>
  <c r="E81" i="5"/>
  <c r="D81" i="5"/>
  <c r="C81" i="5"/>
  <c r="B81" i="5"/>
  <c r="N81" i="10"/>
  <c r="Z81" i="10" s="1"/>
  <c r="M81" i="10"/>
  <c r="H81" i="10"/>
  <c r="R81" i="10" s="1"/>
  <c r="AC81" i="10" s="1"/>
  <c r="G81" i="10"/>
  <c r="J81" i="10" s="1"/>
  <c r="C81" i="10"/>
  <c r="B81" i="10"/>
  <c r="H81" i="6"/>
  <c r="I81" i="6" s="1"/>
  <c r="J81" i="6" s="1"/>
  <c r="F81" i="6"/>
  <c r="E81" i="6"/>
  <c r="D81" i="6"/>
  <c r="C81" i="6"/>
  <c r="B81" i="6"/>
  <c r="A81" i="6"/>
  <c r="P81" i="1"/>
  <c r="O81" i="1"/>
  <c r="M81" i="1"/>
  <c r="G81" i="1"/>
  <c r="F81" i="1"/>
  <c r="E81" i="10" s="1"/>
  <c r="E81" i="1"/>
  <c r="D81" i="10" s="1"/>
  <c r="A81" i="1"/>
  <c r="A81" i="2" s="1"/>
  <c r="F80" i="2"/>
  <c r="H80" i="2" s="1"/>
  <c r="J80" i="2" s="1"/>
  <c r="E80" i="2"/>
  <c r="C80" i="2"/>
  <c r="B80" i="2"/>
  <c r="G80" i="5"/>
  <c r="K80" i="5" s="1"/>
  <c r="N80" i="5" s="1"/>
  <c r="E80" i="5"/>
  <c r="C80" i="5"/>
  <c r="B80" i="5"/>
  <c r="N80" i="10"/>
  <c r="Z80" i="10" s="1"/>
  <c r="M80" i="10"/>
  <c r="H80" i="10"/>
  <c r="R80" i="10" s="1"/>
  <c r="AC80" i="10" s="1"/>
  <c r="G80" i="10"/>
  <c r="J80" i="10" s="1"/>
  <c r="C80" i="10"/>
  <c r="B80" i="10"/>
  <c r="H80" i="6"/>
  <c r="I80" i="6" s="1"/>
  <c r="J80" i="6" s="1"/>
  <c r="F80" i="6"/>
  <c r="E80" i="6"/>
  <c r="D80" i="6"/>
  <c r="C80" i="6"/>
  <c r="B80" i="6"/>
  <c r="A80" i="6"/>
  <c r="O80" i="1"/>
  <c r="M80" i="1"/>
  <c r="G80" i="1"/>
  <c r="F80" i="1"/>
  <c r="E80" i="1"/>
  <c r="D80" i="10" s="1"/>
  <c r="A80" i="1"/>
  <c r="A80" i="2" s="1"/>
  <c r="F79" i="2"/>
  <c r="H79" i="2" s="1"/>
  <c r="J79" i="2" s="1"/>
  <c r="E79" i="2"/>
  <c r="C79" i="2"/>
  <c r="B79" i="2"/>
  <c r="G79" i="5"/>
  <c r="K79" i="5" s="1"/>
  <c r="N79" i="5" s="1"/>
  <c r="E79" i="5"/>
  <c r="D79" i="5"/>
  <c r="C79" i="5"/>
  <c r="B79" i="5"/>
  <c r="N79" i="10"/>
  <c r="M79" i="10"/>
  <c r="H79" i="10"/>
  <c r="R79" i="10" s="1"/>
  <c r="AC79" i="10" s="1"/>
  <c r="G79" i="10"/>
  <c r="J79" i="10" s="1"/>
  <c r="C79" i="10"/>
  <c r="B79" i="10"/>
  <c r="H79" i="6"/>
  <c r="I79" i="6" s="1"/>
  <c r="J79" i="6" s="1"/>
  <c r="F79" i="6"/>
  <c r="E79" i="6"/>
  <c r="D79" i="6"/>
  <c r="C79" i="6"/>
  <c r="B79" i="6"/>
  <c r="A79" i="6"/>
  <c r="P79" i="1"/>
  <c r="O79" i="1"/>
  <c r="M79" i="1"/>
  <c r="G79" i="1"/>
  <c r="F79" i="1"/>
  <c r="E79" i="1"/>
  <c r="D79" i="10" s="1"/>
  <c r="Q79" i="10" s="1"/>
  <c r="A79" i="1"/>
  <c r="A79" i="10" s="1"/>
  <c r="F78" i="2"/>
  <c r="E78" i="2"/>
  <c r="C78" i="2"/>
  <c r="B78" i="2"/>
  <c r="G78" i="5"/>
  <c r="K78" i="5" s="1"/>
  <c r="N78" i="5" s="1"/>
  <c r="E78" i="5"/>
  <c r="D78" i="5"/>
  <c r="I78" i="5" s="1"/>
  <c r="C78" i="5"/>
  <c r="B78" i="5"/>
  <c r="N78" i="10"/>
  <c r="Z78" i="10" s="1"/>
  <c r="M78" i="10"/>
  <c r="H78" i="10"/>
  <c r="G78" i="10"/>
  <c r="J78" i="10" s="1"/>
  <c r="C78" i="10"/>
  <c r="B78" i="10"/>
  <c r="H78" i="6"/>
  <c r="I78" i="6" s="1"/>
  <c r="J78" i="6" s="1"/>
  <c r="F78" i="6"/>
  <c r="E78" i="6"/>
  <c r="D78" i="6"/>
  <c r="C78" i="6"/>
  <c r="B78" i="6"/>
  <c r="A78" i="6"/>
  <c r="P78" i="1"/>
  <c r="M78" i="1"/>
  <c r="G78" i="1"/>
  <c r="F78" i="1"/>
  <c r="E78" i="1"/>
  <c r="D78" i="10" s="1"/>
  <c r="Q78" i="10" s="1"/>
  <c r="A78" i="1"/>
  <c r="A78" i="10" s="1"/>
  <c r="G77" i="2"/>
  <c r="F77" i="2"/>
  <c r="H77" i="2" s="1"/>
  <c r="J77" i="2" s="1"/>
  <c r="E77" i="2"/>
  <c r="D77" i="2"/>
  <c r="C77" i="2"/>
  <c r="B77" i="2"/>
  <c r="G77" i="5"/>
  <c r="K77" i="5" s="1"/>
  <c r="N77" i="5" s="1"/>
  <c r="E77" i="5"/>
  <c r="D77" i="5"/>
  <c r="C77" i="5"/>
  <c r="B77" i="5"/>
  <c r="N77" i="10"/>
  <c r="Z77" i="10" s="1"/>
  <c r="M77" i="10"/>
  <c r="H77" i="10"/>
  <c r="G77" i="10"/>
  <c r="J77" i="10" s="1"/>
  <c r="C77" i="10"/>
  <c r="B77" i="10"/>
  <c r="H77" i="6"/>
  <c r="I77" i="6" s="1"/>
  <c r="J77" i="6" s="1"/>
  <c r="F77" i="6"/>
  <c r="E77" i="6"/>
  <c r="D77" i="6"/>
  <c r="C77" i="6"/>
  <c r="B77" i="6"/>
  <c r="A77" i="6"/>
  <c r="P77" i="1"/>
  <c r="M77" i="1"/>
  <c r="G77" i="1"/>
  <c r="F77" i="1"/>
  <c r="E77" i="10" s="1"/>
  <c r="E77" i="1"/>
  <c r="D77" i="10" s="1"/>
  <c r="A77" i="1"/>
  <c r="A77" i="10" s="1"/>
  <c r="G76" i="2"/>
  <c r="F76" i="2"/>
  <c r="H76" i="2" s="1"/>
  <c r="J76" i="2" s="1"/>
  <c r="E76" i="2"/>
  <c r="D76" i="2"/>
  <c r="C76" i="2"/>
  <c r="B76" i="2"/>
  <c r="G76" i="5"/>
  <c r="K76" i="5" s="1"/>
  <c r="N76" i="5" s="1"/>
  <c r="E76" i="5"/>
  <c r="D76" i="5"/>
  <c r="I76" i="5" s="1"/>
  <c r="C76" i="5"/>
  <c r="B76" i="5"/>
  <c r="N76" i="10"/>
  <c r="M76" i="10"/>
  <c r="H76" i="10"/>
  <c r="G76" i="10"/>
  <c r="J76" i="10" s="1"/>
  <c r="C76" i="10"/>
  <c r="B76" i="10"/>
  <c r="H76" i="6"/>
  <c r="I76" i="6" s="1"/>
  <c r="J76" i="6" s="1"/>
  <c r="F76" i="6"/>
  <c r="E76" i="6"/>
  <c r="D76" i="6"/>
  <c r="C76" i="6"/>
  <c r="B76" i="6"/>
  <c r="A76" i="6"/>
  <c r="P76" i="1"/>
  <c r="M76" i="1"/>
  <c r="G76" i="1"/>
  <c r="F76" i="1"/>
  <c r="E76" i="10" s="1"/>
  <c r="E76" i="1"/>
  <c r="D76" i="10" s="1"/>
  <c r="A76" i="1"/>
  <c r="A76" i="2" s="1"/>
  <c r="F75" i="2"/>
  <c r="E75" i="2"/>
  <c r="C75" i="2"/>
  <c r="B75" i="2"/>
  <c r="G75" i="5"/>
  <c r="K75" i="5" s="1"/>
  <c r="N75" i="5" s="1"/>
  <c r="E75" i="5"/>
  <c r="D75" i="5"/>
  <c r="I75" i="5" s="1"/>
  <c r="C75" i="5"/>
  <c r="B75" i="5"/>
  <c r="N75" i="10"/>
  <c r="Z75" i="10" s="1"/>
  <c r="M75" i="10"/>
  <c r="H75" i="10"/>
  <c r="G75" i="10"/>
  <c r="J75" i="10" s="1"/>
  <c r="C75" i="10"/>
  <c r="B75" i="10"/>
  <c r="H75" i="6"/>
  <c r="I75" i="6" s="1"/>
  <c r="J75" i="6" s="1"/>
  <c r="F75" i="6"/>
  <c r="E75" i="6"/>
  <c r="D75" i="6"/>
  <c r="C75" i="6"/>
  <c r="B75" i="6"/>
  <c r="A75" i="6"/>
  <c r="P75" i="1"/>
  <c r="M75" i="1"/>
  <c r="G75" i="1"/>
  <c r="F75" i="1"/>
  <c r="E75" i="10" s="1"/>
  <c r="E75" i="1"/>
  <c r="D75" i="10" s="1"/>
  <c r="A75" i="1"/>
  <c r="A75" i="5" s="1"/>
  <c r="G74" i="2"/>
  <c r="F74" i="2"/>
  <c r="H74" i="2" s="1"/>
  <c r="J74" i="2" s="1"/>
  <c r="E74" i="2"/>
  <c r="D74" i="2"/>
  <c r="C74" i="2"/>
  <c r="B74" i="2"/>
  <c r="G74" i="5"/>
  <c r="K74" i="5" s="1"/>
  <c r="N74" i="5" s="1"/>
  <c r="E74" i="5"/>
  <c r="D74" i="5"/>
  <c r="I74" i="5" s="1"/>
  <c r="C74" i="5"/>
  <c r="B74" i="5"/>
  <c r="N74" i="10"/>
  <c r="Z74" i="10" s="1"/>
  <c r="M74" i="10"/>
  <c r="H74" i="10"/>
  <c r="G74" i="10"/>
  <c r="J74" i="10" s="1"/>
  <c r="C74" i="10"/>
  <c r="B74" i="10"/>
  <c r="H74" i="6"/>
  <c r="I74" i="6" s="1"/>
  <c r="J74" i="6" s="1"/>
  <c r="F74" i="6"/>
  <c r="E74" i="6"/>
  <c r="D74" i="6"/>
  <c r="C74" i="6"/>
  <c r="B74" i="6"/>
  <c r="A74" i="6"/>
  <c r="P74" i="1"/>
  <c r="M74" i="1"/>
  <c r="G74" i="1"/>
  <c r="F74" i="1"/>
  <c r="E74" i="10" s="1"/>
  <c r="E74" i="1"/>
  <c r="D74" i="10" s="1"/>
  <c r="A74" i="1"/>
  <c r="A74" i="10" s="1"/>
  <c r="F73" i="2"/>
  <c r="E73" i="2"/>
  <c r="C73" i="2"/>
  <c r="B73" i="2"/>
  <c r="G73" i="5"/>
  <c r="K73" i="5" s="1"/>
  <c r="N73" i="5" s="1"/>
  <c r="E73" i="5"/>
  <c r="C73" i="5"/>
  <c r="B73" i="5"/>
  <c r="N73" i="10"/>
  <c r="Z73" i="10" s="1"/>
  <c r="M73" i="10"/>
  <c r="H73" i="10"/>
  <c r="G73" i="10"/>
  <c r="J73" i="10" s="1"/>
  <c r="C73" i="10"/>
  <c r="B73" i="10"/>
  <c r="H73" i="6"/>
  <c r="I73" i="6" s="1"/>
  <c r="J73" i="6" s="1"/>
  <c r="F73" i="6"/>
  <c r="E73" i="6"/>
  <c r="D73" i="6"/>
  <c r="C73" i="6"/>
  <c r="B73" i="6"/>
  <c r="A73" i="6"/>
  <c r="M73" i="1"/>
  <c r="G73" i="1"/>
  <c r="F73" i="1"/>
  <c r="D73" i="5" s="1"/>
  <c r="E73" i="1"/>
  <c r="D73" i="10" s="1"/>
  <c r="A73" i="1"/>
  <c r="A73" i="2" s="1"/>
  <c r="G72" i="2"/>
  <c r="F72" i="2"/>
  <c r="H72" i="2" s="1"/>
  <c r="J72" i="2" s="1"/>
  <c r="E72" i="2"/>
  <c r="D72" i="2"/>
  <c r="C72" i="2"/>
  <c r="B72" i="2"/>
  <c r="G72" i="5"/>
  <c r="K72" i="5" s="1"/>
  <c r="N72" i="5" s="1"/>
  <c r="E72" i="5"/>
  <c r="D72" i="5"/>
  <c r="I72" i="5" s="1"/>
  <c r="C72" i="5"/>
  <c r="B72" i="5"/>
  <c r="N72" i="10"/>
  <c r="Z72" i="10" s="1"/>
  <c r="M72" i="10"/>
  <c r="H72" i="10"/>
  <c r="G72" i="10"/>
  <c r="J72" i="10" s="1"/>
  <c r="C72" i="10"/>
  <c r="B72" i="10"/>
  <c r="A72" i="10"/>
  <c r="H72" i="6"/>
  <c r="I72" i="6" s="1"/>
  <c r="J72" i="6" s="1"/>
  <c r="F72" i="6"/>
  <c r="E72" i="6"/>
  <c r="D72" i="6"/>
  <c r="C72" i="6"/>
  <c r="B72" i="6"/>
  <c r="A72" i="6"/>
  <c r="P72" i="1"/>
  <c r="M72" i="1"/>
  <c r="G72" i="1"/>
  <c r="F72" i="1"/>
  <c r="E72" i="10" s="1"/>
  <c r="E72" i="1"/>
  <c r="D72" i="10" s="1"/>
  <c r="Q72" i="10" s="1"/>
  <c r="A72" i="1"/>
  <c r="A72" i="2" s="1"/>
  <c r="F71" i="2"/>
  <c r="H71" i="2" s="1"/>
  <c r="J71" i="2" s="1"/>
  <c r="E71" i="2"/>
  <c r="C71" i="2"/>
  <c r="B71" i="2"/>
  <c r="G71" i="5"/>
  <c r="K71" i="5" s="1"/>
  <c r="N71" i="5" s="1"/>
  <c r="E71" i="5"/>
  <c r="D71" i="5"/>
  <c r="I71" i="5" s="1"/>
  <c r="C71" i="5"/>
  <c r="B71" i="5"/>
  <c r="N71" i="10"/>
  <c r="Z71" i="10" s="1"/>
  <c r="M71" i="10"/>
  <c r="H71" i="10"/>
  <c r="G71" i="10"/>
  <c r="J71" i="10" s="1"/>
  <c r="C71" i="10"/>
  <c r="B71" i="10"/>
  <c r="H71" i="6"/>
  <c r="I71" i="6" s="1"/>
  <c r="J71" i="6" s="1"/>
  <c r="F71" i="6"/>
  <c r="E71" i="6"/>
  <c r="D71" i="6"/>
  <c r="C71" i="6"/>
  <c r="B71" i="6"/>
  <c r="A71" i="6"/>
  <c r="P71" i="1"/>
  <c r="M71" i="1"/>
  <c r="G71" i="1"/>
  <c r="F71" i="1"/>
  <c r="E71" i="10" s="1"/>
  <c r="E71" i="1"/>
  <c r="D71" i="10" s="1"/>
  <c r="A71" i="1"/>
  <c r="A71" i="10" s="1"/>
  <c r="F70" i="2"/>
  <c r="E70" i="2"/>
  <c r="C70" i="2"/>
  <c r="B70" i="2"/>
  <c r="G70" i="5"/>
  <c r="K70" i="5" s="1"/>
  <c r="N70" i="5" s="1"/>
  <c r="E70" i="5"/>
  <c r="D70" i="5"/>
  <c r="I70" i="5" s="1"/>
  <c r="C70" i="5"/>
  <c r="B70" i="5"/>
  <c r="N70" i="10"/>
  <c r="Z70" i="10" s="1"/>
  <c r="M70" i="10"/>
  <c r="H70" i="10"/>
  <c r="G70" i="10"/>
  <c r="C70" i="10"/>
  <c r="B70" i="10"/>
  <c r="H70" i="6"/>
  <c r="I70" i="6" s="1"/>
  <c r="J70" i="6" s="1"/>
  <c r="F70" i="6"/>
  <c r="E70" i="6"/>
  <c r="D70" i="6"/>
  <c r="C70" i="6"/>
  <c r="B70" i="6"/>
  <c r="A70" i="6"/>
  <c r="P70" i="1"/>
  <c r="M70" i="1"/>
  <c r="G70" i="1"/>
  <c r="F70" i="1"/>
  <c r="E70" i="1"/>
  <c r="D70" i="10" s="1"/>
  <c r="A70" i="1"/>
  <c r="A70" i="2" s="1"/>
  <c r="F69" i="2"/>
  <c r="H69" i="2" s="1"/>
  <c r="J69" i="2" s="1"/>
  <c r="E69" i="2"/>
  <c r="C69" i="2"/>
  <c r="B69" i="2"/>
  <c r="G69" i="5"/>
  <c r="K69" i="5" s="1"/>
  <c r="N69" i="5" s="1"/>
  <c r="E69" i="5"/>
  <c r="D69" i="5"/>
  <c r="C69" i="5"/>
  <c r="B69" i="5"/>
  <c r="N69" i="10"/>
  <c r="Z69" i="10" s="1"/>
  <c r="M69" i="10"/>
  <c r="H69" i="10"/>
  <c r="G69" i="10"/>
  <c r="J69" i="10" s="1"/>
  <c r="C69" i="10"/>
  <c r="B69" i="10"/>
  <c r="H69" i="6"/>
  <c r="I69" i="6" s="1"/>
  <c r="J69" i="6" s="1"/>
  <c r="F69" i="6"/>
  <c r="E69" i="6"/>
  <c r="D69" i="6"/>
  <c r="C69" i="6"/>
  <c r="B69" i="6"/>
  <c r="A69" i="6"/>
  <c r="P69" i="1"/>
  <c r="M69" i="1"/>
  <c r="G69" i="1"/>
  <c r="F69" i="1"/>
  <c r="D69" i="2" s="1"/>
  <c r="E69" i="1"/>
  <c r="D69" i="10" s="1"/>
  <c r="A69" i="1"/>
  <c r="G68" i="2"/>
  <c r="F68" i="2"/>
  <c r="H68" i="2" s="1"/>
  <c r="J68" i="2" s="1"/>
  <c r="E68" i="2"/>
  <c r="D68" i="2"/>
  <c r="C68" i="2"/>
  <c r="B68" i="2"/>
  <c r="G68" i="5"/>
  <c r="K68" i="5" s="1"/>
  <c r="N68" i="5" s="1"/>
  <c r="E68" i="5"/>
  <c r="D68" i="5"/>
  <c r="C68" i="5"/>
  <c r="B68" i="5"/>
  <c r="N68" i="10"/>
  <c r="M68" i="10"/>
  <c r="H68" i="10"/>
  <c r="G68" i="10"/>
  <c r="J68" i="10" s="1"/>
  <c r="C68" i="10"/>
  <c r="B68" i="10"/>
  <c r="H68" i="6"/>
  <c r="I68" i="6" s="1"/>
  <c r="J68" i="6" s="1"/>
  <c r="F68" i="6"/>
  <c r="E68" i="6"/>
  <c r="D68" i="6"/>
  <c r="C68" i="6"/>
  <c r="B68" i="6"/>
  <c r="A68" i="6"/>
  <c r="P68" i="1"/>
  <c r="M68" i="1"/>
  <c r="G68" i="1"/>
  <c r="F68" i="1"/>
  <c r="E68" i="10" s="1"/>
  <c r="E68" i="1"/>
  <c r="D68" i="10" s="1"/>
  <c r="A68" i="1"/>
  <c r="A68" i="10" s="1"/>
  <c r="G67" i="2"/>
  <c r="F67" i="2"/>
  <c r="H67" i="2" s="1"/>
  <c r="J67" i="2" s="1"/>
  <c r="E67" i="2"/>
  <c r="D67" i="2"/>
  <c r="C67" i="2"/>
  <c r="B67" i="2"/>
  <c r="G67" i="5"/>
  <c r="K67" i="5" s="1"/>
  <c r="N67" i="5" s="1"/>
  <c r="E67" i="5"/>
  <c r="D67" i="5"/>
  <c r="I67" i="5" s="1"/>
  <c r="C67" i="5"/>
  <c r="B67" i="5"/>
  <c r="N67" i="10"/>
  <c r="Z67" i="10" s="1"/>
  <c r="M67" i="10"/>
  <c r="H67" i="10"/>
  <c r="G67" i="10"/>
  <c r="J67" i="10" s="1"/>
  <c r="C67" i="10"/>
  <c r="B67" i="10"/>
  <c r="H67" i="6"/>
  <c r="I67" i="6" s="1"/>
  <c r="J67" i="6" s="1"/>
  <c r="F67" i="6"/>
  <c r="E67" i="6"/>
  <c r="D67" i="6"/>
  <c r="C67" i="6"/>
  <c r="B67" i="6"/>
  <c r="A67" i="6"/>
  <c r="P67" i="1"/>
  <c r="M67" i="1"/>
  <c r="G67" i="1"/>
  <c r="F67" i="1"/>
  <c r="E67" i="10" s="1"/>
  <c r="E67" i="1"/>
  <c r="D67" i="10" s="1"/>
  <c r="A67" i="1"/>
  <c r="A67" i="10" s="1"/>
  <c r="G66" i="2"/>
  <c r="F66" i="2"/>
  <c r="H66" i="2" s="1"/>
  <c r="J66" i="2" s="1"/>
  <c r="E66" i="2"/>
  <c r="D66" i="2"/>
  <c r="C66" i="2"/>
  <c r="B66" i="2"/>
  <c r="G66" i="5"/>
  <c r="K66" i="5" s="1"/>
  <c r="N66" i="5" s="1"/>
  <c r="E66" i="5"/>
  <c r="D66" i="5"/>
  <c r="I66" i="5" s="1"/>
  <c r="C66" i="5"/>
  <c r="B66" i="5"/>
  <c r="N66" i="10"/>
  <c r="Z66" i="10" s="1"/>
  <c r="M66" i="10"/>
  <c r="H66" i="10"/>
  <c r="G66" i="10"/>
  <c r="J66" i="10" s="1"/>
  <c r="C66" i="10"/>
  <c r="B66" i="10"/>
  <c r="A66" i="10"/>
  <c r="H66" i="6"/>
  <c r="I66" i="6" s="1"/>
  <c r="J66" i="6" s="1"/>
  <c r="F66" i="6"/>
  <c r="E66" i="6"/>
  <c r="D66" i="6"/>
  <c r="C66" i="6"/>
  <c r="B66" i="6"/>
  <c r="A66" i="6"/>
  <c r="P66" i="1"/>
  <c r="M66" i="1"/>
  <c r="G66" i="1"/>
  <c r="F66" i="1"/>
  <c r="E66" i="10" s="1"/>
  <c r="E66" i="1"/>
  <c r="D66" i="10" s="1"/>
  <c r="A66" i="1"/>
  <c r="A66" i="2" s="1"/>
  <c r="G65" i="2"/>
  <c r="F65" i="2"/>
  <c r="H65" i="2" s="1"/>
  <c r="J65" i="2" s="1"/>
  <c r="E65" i="2"/>
  <c r="D65" i="2"/>
  <c r="C65" i="2"/>
  <c r="B65" i="2"/>
  <c r="G65" i="5"/>
  <c r="K65" i="5" s="1"/>
  <c r="N65" i="5" s="1"/>
  <c r="E65" i="5"/>
  <c r="D65" i="5"/>
  <c r="C65" i="5"/>
  <c r="B65" i="5"/>
  <c r="N65" i="10"/>
  <c r="Z65" i="10" s="1"/>
  <c r="M65" i="10"/>
  <c r="H65" i="10"/>
  <c r="G65" i="10"/>
  <c r="J65" i="10" s="1"/>
  <c r="C65" i="10"/>
  <c r="B65" i="10"/>
  <c r="H65" i="6"/>
  <c r="I65" i="6" s="1"/>
  <c r="J65" i="6" s="1"/>
  <c r="F65" i="6"/>
  <c r="E65" i="6"/>
  <c r="D65" i="6"/>
  <c r="C65" i="6"/>
  <c r="B65" i="6"/>
  <c r="A65" i="6"/>
  <c r="P65" i="1"/>
  <c r="M65" i="1"/>
  <c r="G65" i="1"/>
  <c r="F65" i="1"/>
  <c r="E65" i="10" s="1"/>
  <c r="E65" i="1"/>
  <c r="D65" i="10" s="1"/>
  <c r="A65" i="1"/>
  <c r="A65" i="10" s="1"/>
  <c r="G64" i="2"/>
  <c r="F64" i="2"/>
  <c r="E64" i="2"/>
  <c r="D64" i="2"/>
  <c r="C64" i="2"/>
  <c r="B64" i="2"/>
  <c r="G64" i="5"/>
  <c r="K64" i="5" s="1"/>
  <c r="N64" i="5" s="1"/>
  <c r="E64" i="5"/>
  <c r="D64" i="5"/>
  <c r="I64" i="5" s="1"/>
  <c r="C64" i="5"/>
  <c r="B64" i="5"/>
  <c r="N64" i="10"/>
  <c r="Z64" i="10" s="1"/>
  <c r="M64" i="10"/>
  <c r="H64" i="10"/>
  <c r="G64" i="10"/>
  <c r="J64" i="10" s="1"/>
  <c r="C64" i="10"/>
  <c r="B64" i="10"/>
  <c r="H64" i="6"/>
  <c r="I64" i="6" s="1"/>
  <c r="J64" i="6" s="1"/>
  <c r="F64" i="6"/>
  <c r="E64" i="6"/>
  <c r="D64" i="6"/>
  <c r="C64" i="6"/>
  <c r="B64" i="6"/>
  <c r="A64" i="6"/>
  <c r="P64" i="1"/>
  <c r="M64" i="1"/>
  <c r="G64" i="1"/>
  <c r="F64" i="1"/>
  <c r="E64" i="10" s="1"/>
  <c r="E64" i="1"/>
  <c r="A64" i="1"/>
  <c r="A64" i="5" s="1"/>
  <c r="G63" i="2"/>
  <c r="F63" i="2"/>
  <c r="H63" i="2" s="1"/>
  <c r="J63" i="2" s="1"/>
  <c r="E63" i="2"/>
  <c r="D63" i="2"/>
  <c r="C63" i="2"/>
  <c r="B63" i="2"/>
  <c r="G63" i="5"/>
  <c r="K63" i="5" s="1"/>
  <c r="N63" i="5" s="1"/>
  <c r="E63" i="5"/>
  <c r="D63" i="5"/>
  <c r="I63" i="5" s="1"/>
  <c r="C63" i="5"/>
  <c r="B63" i="5"/>
  <c r="N63" i="10"/>
  <c r="Z63" i="10" s="1"/>
  <c r="M63" i="10"/>
  <c r="H63" i="10"/>
  <c r="G63" i="10"/>
  <c r="J63" i="10" s="1"/>
  <c r="C63" i="10"/>
  <c r="B63" i="10"/>
  <c r="H63" i="6"/>
  <c r="I63" i="6" s="1"/>
  <c r="J63" i="6" s="1"/>
  <c r="F63" i="6"/>
  <c r="E63" i="6"/>
  <c r="D63" i="6"/>
  <c r="C63" i="6"/>
  <c r="B63" i="6"/>
  <c r="A63" i="6"/>
  <c r="P63" i="1"/>
  <c r="M63" i="1"/>
  <c r="G63" i="1"/>
  <c r="F63" i="1"/>
  <c r="E63" i="10" s="1"/>
  <c r="E63" i="1"/>
  <c r="D63" i="10" s="1"/>
  <c r="A63" i="1"/>
  <c r="A63" i="10" s="1"/>
  <c r="G62" i="2"/>
  <c r="F62" i="2"/>
  <c r="E62" i="2"/>
  <c r="D62" i="2"/>
  <c r="C62" i="2"/>
  <c r="B62" i="2"/>
  <c r="G62" i="5"/>
  <c r="K62" i="5" s="1"/>
  <c r="N62" i="5" s="1"/>
  <c r="E62" i="5"/>
  <c r="D62" i="5"/>
  <c r="I62" i="5" s="1"/>
  <c r="C62" i="5"/>
  <c r="B62" i="5"/>
  <c r="N62" i="10"/>
  <c r="Z62" i="10" s="1"/>
  <c r="M62" i="10"/>
  <c r="H62" i="10"/>
  <c r="G62" i="10"/>
  <c r="J62" i="10" s="1"/>
  <c r="C62" i="10"/>
  <c r="B62" i="10"/>
  <c r="H62" i="6"/>
  <c r="I62" i="6" s="1"/>
  <c r="J62" i="6" s="1"/>
  <c r="F62" i="6"/>
  <c r="E62" i="6"/>
  <c r="D62" i="6"/>
  <c r="C62" i="6"/>
  <c r="B62" i="6"/>
  <c r="A62" i="6"/>
  <c r="P62" i="1"/>
  <c r="M62" i="1"/>
  <c r="G62" i="1"/>
  <c r="F62" i="1"/>
  <c r="E62" i="10" s="1"/>
  <c r="E62" i="1"/>
  <c r="D62" i="10" s="1"/>
  <c r="A62" i="1"/>
  <c r="A62" i="2" s="1"/>
  <c r="G61" i="2"/>
  <c r="F61" i="2"/>
  <c r="E61" i="2"/>
  <c r="C61" i="2"/>
  <c r="B61" i="2"/>
  <c r="G61" i="5"/>
  <c r="K61" i="5" s="1"/>
  <c r="N61" i="5" s="1"/>
  <c r="E61" i="5"/>
  <c r="D61" i="5"/>
  <c r="I61" i="5" s="1"/>
  <c r="C61" i="5"/>
  <c r="B61" i="5"/>
  <c r="N61" i="10"/>
  <c r="Z61" i="10" s="1"/>
  <c r="M61" i="10"/>
  <c r="H61" i="10"/>
  <c r="G61" i="10"/>
  <c r="J61" i="10" s="1"/>
  <c r="C61" i="10"/>
  <c r="B61" i="10"/>
  <c r="H61" i="6"/>
  <c r="I61" i="6" s="1"/>
  <c r="J61" i="6" s="1"/>
  <c r="F61" i="6"/>
  <c r="E61" i="6"/>
  <c r="D61" i="6"/>
  <c r="C61" i="6"/>
  <c r="B61" i="6"/>
  <c r="A61" i="6"/>
  <c r="P61" i="1"/>
  <c r="M61" i="1"/>
  <c r="G61" i="1"/>
  <c r="F61" i="1"/>
  <c r="E61" i="10" s="1"/>
  <c r="E61" i="1"/>
  <c r="D61" i="10" s="1"/>
  <c r="A61" i="1"/>
  <c r="A61" i="2" s="1"/>
  <c r="F60" i="2"/>
  <c r="E60" i="2"/>
  <c r="C60" i="2"/>
  <c r="B60" i="2"/>
  <c r="G60" i="5"/>
  <c r="K60" i="5" s="1"/>
  <c r="N60" i="5" s="1"/>
  <c r="E60" i="5"/>
  <c r="D60" i="5"/>
  <c r="I60" i="5" s="1"/>
  <c r="C60" i="5"/>
  <c r="B60" i="5"/>
  <c r="N60" i="10"/>
  <c r="Z60" i="10" s="1"/>
  <c r="M60" i="10"/>
  <c r="H60" i="10"/>
  <c r="G60" i="10"/>
  <c r="J60" i="10" s="1"/>
  <c r="C60" i="10"/>
  <c r="B60" i="10"/>
  <c r="H60" i="6"/>
  <c r="I60" i="6" s="1"/>
  <c r="J60" i="6" s="1"/>
  <c r="F60" i="6"/>
  <c r="E60" i="6"/>
  <c r="D60" i="6"/>
  <c r="C60" i="6"/>
  <c r="B60" i="6"/>
  <c r="A60" i="6"/>
  <c r="P60" i="1"/>
  <c r="M60" i="1"/>
  <c r="G60" i="1"/>
  <c r="F60" i="1"/>
  <c r="E60" i="1"/>
  <c r="D60" i="10" s="1"/>
  <c r="A60" i="1"/>
  <c r="F59" i="2"/>
  <c r="H59" i="2" s="1"/>
  <c r="J59" i="2" s="1"/>
  <c r="E59" i="2"/>
  <c r="C59" i="2"/>
  <c r="B59" i="2"/>
  <c r="G59" i="5"/>
  <c r="K59" i="5" s="1"/>
  <c r="N59" i="5" s="1"/>
  <c r="E59" i="5"/>
  <c r="D59" i="5"/>
  <c r="C59" i="5"/>
  <c r="B59" i="5"/>
  <c r="N59" i="10"/>
  <c r="M59" i="10"/>
  <c r="H59" i="10"/>
  <c r="G59" i="10"/>
  <c r="J59" i="10" s="1"/>
  <c r="C59" i="10"/>
  <c r="B59" i="10"/>
  <c r="H59" i="6"/>
  <c r="I59" i="6" s="1"/>
  <c r="J59" i="6" s="1"/>
  <c r="F59" i="6"/>
  <c r="E59" i="6"/>
  <c r="D59" i="6"/>
  <c r="C59" i="6"/>
  <c r="B59" i="6"/>
  <c r="A59" i="6"/>
  <c r="P59" i="1"/>
  <c r="M59" i="1"/>
  <c r="G59" i="1"/>
  <c r="F59" i="1"/>
  <c r="E59" i="1"/>
  <c r="D59" i="10" s="1"/>
  <c r="A59" i="1"/>
  <c r="G58" i="2"/>
  <c r="F58" i="2"/>
  <c r="E58" i="2"/>
  <c r="C58" i="2"/>
  <c r="B58" i="2"/>
  <c r="G58" i="5"/>
  <c r="K58" i="5" s="1"/>
  <c r="N58" i="5" s="1"/>
  <c r="E58" i="5"/>
  <c r="D58" i="5"/>
  <c r="I58" i="5" s="1"/>
  <c r="C58" i="5"/>
  <c r="B58" i="5"/>
  <c r="N58" i="10"/>
  <c r="Z58" i="10" s="1"/>
  <c r="M58" i="10"/>
  <c r="H58" i="10"/>
  <c r="G58" i="10"/>
  <c r="J58" i="10" s="1"/>
  <c r="C58" i="10"/>
  <c r="B58" i="10"/>
  <c r="A58" i="10"/>
  <c r="H58" i="6"/>
  <c r="I58" i="6" s="1"/>
  <c r="J58" i="6" s="1"/>
  <c r="F58" i="6"/>
  <c r="E58" i="6"/>
  <c r="D58" i="6"/>
  <c r="C58" i="6"/>
  <c r="B58" i="6"/>
  <c r="A58" i="6"/>
  <c r="P58" i="1"/>
  <c r="M58" i="1"/>
  <c r="G58" i="1"/>
  <c r="F58" i="1"/>
  <c r="E58" i="10" s="1"/>
  <c r="E58" i="1"/>
  <c r="D58" i="10" s="1"/>
  <c r="Q58" i="10" s="1"/>
  <c r="A58" i="1"/>
  <c r="A58" i="5" s="1"/>
  <c r="G57" i="2"/>
  <c r="F57" i="2"/>
  <c r="E57" i="2"/>
  <c r="C57" i="2"/>
  <c r="B57" i="2"/>
  <c r="G57" i="5"/>
  <c r="K57" i="5" s="1"/>
  <c r="N57" i="5" s="1"/>
  <c r="E57" i="5"/>
  <c r="D57" i="5"/>
  <c r="I57" i="5" s="1"/>
  <c r="C57" i="5"/>
  <c r="B57" i="5"/>
  <c r="N57" i="10"/>
  <c r="M57" i="10"/>
  <c r="H57" i="10"/>
  <c r="G57" i="10"/>
  <c r="J57" i="10" s="1"/>
  <c r="C57" i="10"/>
  <c r="B57" i="10"/>
  <c r="H57" i="6"/>
  <c r="I57" i="6" s="1"/>
  <c r="J57" i="6" s="1"/>
  <c r="F57" i="6"/>
  <c r="E57" i="6"/>
  <c r="D57" i="6"/>
  <c r="C57" i="6"/>
  <c r="B57" i="6"/>
  <c r="A57" i="6"/>
  <c r="P57" i="1"/>
  <c r="M57" i="1"/>
  <c r="G57" i="1"/>
  <c r="F57" i="1"/>
  <c r="E57" i="10" s="1"/>
  <c r="E57" i="1"/>
  <c r="D57" i="10" s="1"/>
  <c r="A57" i="1"/>
  <c r="A57" i="2" s="1"/>
  <c r="G56" i="2"/>
  <c r="F56" i="2"/>
  <c r="E56" i="2"/>
  <c r="C56" i="2"/>
  <c r="B56" i="2"/>
  <c r="G56" i="5"/>
  <c r="K56" i="5" s="1"/>
  <c r="N56" i="5" s="1"/>
  <c r="E56" i="5"/>
  <c r="D56" i="5"/>
  <c r="I56" i="5" s="1"/>
  <c r="C56" i="5"/>
  <c r="B56" i="5"/>
  <c r="N56" i="10"/>
  <c r="M56" i="10"/>
  <c r="H56" i="10"/>
  <c r="G56" i="10"/>
  <c r="J56" i="10" s="1"/>
  <c r="C56" i="10"/>
  <c r="B56" i="10"/>
  <c r="H56" i="6"/>
  <c r="I56" i="6" s="1"/>
  <c r="J56" i="6" s="1"/>
  <c r="F56" i="6"/>
  <c r="E56" i="6"/>
  <c r="D56" i="6"/>
  <c r="C56" i="6"/>
  <c r="B56" i="6"/>
  <c r="A56" i="6"/>
  <c r="P56" i="1"/>
  <c r="M56" i="1"/>
  <c r="G56" i="1"/>
  <c r="F56" i="1"/>
  <c r="E56" i="10" s="1"/>
  <c r="E56" i="1"/>
  <c r="D56" i="10" s="1"/>
  <c r="A56" i="1"/>
  <c r="A56" i="10" s="1"/>
  <c r="G55" i="2"/>
  <c r="F55" i="2"/>
  <c r="H55" i="2" s="1"/>
  <c r="J55" i="2" s="1"/>
  <c r="E55" i="2"/>
  <c r="D55" i="2"/>
  <c r="C55" i="2"/>
  <c r="B55" i="2"/>
  <c r="G55" i="5"/>
  <c r="K55" i="5" s="1"/>
  <c r="N55" i="5" s="1"/>
  <c r="E55" i="5"/>
  <c r="D55" i="5"/>
  <c r="C55" i="5"/>
  <c r="B55" i="5"/>
  <c r="N55" i="10"/>
  <c r="M55" i="10"/>
  <c r="H55" i="10"/>
  <c r="G55" i="10"/>
  <c r="J55" i="10" s="1"/>
  <c r="C55" i="10"/>
  <c r="B55" i="10"/>
  <c r="H55" i="6"/>
  <c r="I55" i="6" s="1"/>
  <c r="J55" i="6" s="1"/>
  <c r="F55" i="6"/>
  <c r="E55" i="6"/>
  <c r="D55" i="6"/>
  <c r="C55" i="6"/>
  <c r="B55" i="6"/>
  <c r="A55" i="6"/>
  <c r="P55" i="1"/>
  <c r="M55" i="1"/>
  <c r="G55" i="1"/>
  <c r="F55" i="1"/>
  <c r="E55" i="10" s="1"/>
  <c r="E55" i="1"/>
  <c r="D55" i="10" s="1"/>
  <c r="A55" i="1"/>
  <c r="A55" i="5" s="1"/>
  <c r="F54" i="2"/>
  <c r="H54" i="2" s="1"/>
  <c r="J54" i="2" s="1"/>
  <c r="E54" i="2"/>
  <c r="C54" i="2"/>
  <c r="B54" i="2"/>
  <c r="G54" i="5"/>
  <c r="K54" i="5" s="1"/>
  <c r="N54" i="5" s="1"/>
  <c r="E54" i="5"/>
  <c r="D54" i="5"/>
  <c r="C54" i="5"/>
  <c r="B54" i="5"/>
  <c r="N54" i="10"/>
  <c r="Z54" i="10" s="1"/>
  <c r="M54" i="10"/>
  <c r="H54" i="10"/>
  <c r="G54" i="10"/>
  <c r="J54" i="10" s="1"/>
  <c r="C54" i="10"/>
  <c r="B54" i="10"/>
  <c r="H54" i="6"/>
  <c r="I54" i="6" s="1"/>
  <c r="J54" i="6" s="1"/>
  <c r="F54" i="6"/>
  <c r="E54" i="6"/>
  <c r="D54" i="6"/>
  <c r="C54" i="6"/>
  <c r="B54" i="6"/>
  <c r="A54" i="6"/>
  <c r="P54" i="1"/>
  <c r="M54" i="1"/>
  <c r="G54" i="1"/>
  <c r="F54" i="1"/>
  <c r="E54" i="10" s="1"/>
  <c r="E54" i="1"/>
  <c r="D54" i="10" s="1"/>
  <c r="A54" i="1"/>
  <c r="A54" i="10" s="1"/>
  <c r="G53" i="2"/>
  <c r="F53" i="2"/>
  <c r="E53" i="2"/>
  <c r="D53" i="2"/>
  <c r="C53" i="2"/>
  <c r="B53" i="2"/>
  <c r="G53" i="5"/>
  <c r="K53" i="5" s="1"/>
  <c r="N53" i="5" s="1"/>
  <c r="E53" i="5"/>
  <c r="D53" i="5"/>
  <c r="I53" i="5" s="1"/>
  <c r="C53" i="5"/>
  <c r="B53" i="5"/>
  <c r="N53" i="10"/>
  <c r="Z53" i="10" s="1"/>
  <c r="M53" i="10"/>
  <c r="H53" i="10"/>
  <c r="G53" i="10"/>
  <c r="J53" i="10" s="1"/>
  <c r="C53" i="10"/>
  <c r="B53" i="10"/>
  <c r="H53" i="6"/>
  <c r="I53" i="6" s="1"/>
  <c r="J53" i="6" s="1"/>
  <c r="F53" i="6"/>
  <c r="E53" i="6"/>
  <c r="D53" i="6"/>
  <c r="C53" i="6"/>
  <c r="B53" i="6"/>
  <c r="A53" i="6"/>
  <c r="P53" i="1"/>
  <c r="M53" i="1"/>
  <c r="G53" i="1"/>
  <c r="F53" i="1"/>
  <c r="E53" i="10" s="1"/>
  <c r="E53" i="1"/>
  <c r="D53" i="10" s="1"/>
  <c r="A53" i="1"/>
  <c r="A53" i="5" s="1"/>
  <c r="F52" i="2"/>
  <c r="E52" i="2"/>
  <c r="C52" i="2"/>
  <c r="B52" i="2"/>
  <c r="G52" i="5"/>
  <c r="K52" i="5" s="1"/>
  <c r="N52" i="5" s="1"/>
  <c r="E52" i="5"/>
  <c r="D52" i="5"/>
  <c r="I52" i="5" s="1"/>
  <c r="C52" i="5"/>
  <c r="B52" i="5"/>
  <c r="N52" i="10"/>
  <c r="Z52" i="10" s="1"/>
  <c r="M52" i="10"/>
  <c r="H52" i="10"/>
  <c r="G52" i="10"/>
  <c r="J52" i="10" s="1"/>
  <c r="C52" i="10"/>
  <c r="B52" i="10"/>
  <c r="H52" i="6"/>
  <c r="I52" i="6" s="1"/>
  <c r="J52" i="6" s="1"/>
  <c r="F52" i="6"/>
  <c r="E52" i="6"/>
  <c r="D52" i="6"/>
  <c r="C52" i="6"/>
  <c r="B52" i="6"/>
  <c r="A52" i="6"/>
  <c r="P52" i="1"/>
  <c r="M52" i="1"/>
  <c r="G52" i="1"/>
  <c r="F52" i="1"/>
  <c r="E52" i="1"/>
  <c r="D52" i="10" s="1"/>
  <c r="A52" i="1"/>
  <c r="A52" i="10" s="1"/>
  <c r="G51" i="2"/>
  <c r="F51" i="2"/>
  <c r="H51" i="2" s="1"/>
  <c r="J51" i="2" s="1"/>
  <c r="E51" i="2"/>
  <c r="D51" i="2"/>
  <c r="C51" i="2"/>
  <c r="B51" i="2"/>
  <c r="G51" i="5"/>
  <c r="K51" i="5" s="1"/>
  <c r="N51" i="5" s="1"/>
  <c r="E51" i="5"/>
  <c r="D51" i="5"/>
  <c r="C51" i="5"/>
  <c r="B51" i="5"/>
  <c r="N51" i="10"/>
  <c r="M51" i="10"/>
  <c r="H51" i="10"/>
  <c r="G51" i="10"/>
  <c r="J51" i="10" s="1"/>
  <c r="C51" i="10"/>
  <c r="B51" i="10"/>
  <c r="H51" i="6"/>
  <c r="I51" i="6" s="1"/>
  <c r="J51" i="6" s="1"/>
  <c r="F51" i="6"/>
  <c r="E51" i="6"/>
  <c r="D51" i="6"/>
  <c r="C51" i="6"/>
  <c r="B51" i="6"/>
  <c r="A51" i="6"/>
  <c r="P51" i="1"/>
  <c r="M51" i="1"/>
  <c r="G51" i="1"/>
  <c r="F51" i="1"/>
  <c r="E51" i="10" s="1"/>
  <c r="E51" i="1"/>
  <c r="A51" i="1"/>
  <c r="A51" i="5" s="1"/>
  <c r="F50" i="2"/>
  <c r="H50" i="2" s="1"/>
  <c r="J50" i="2" s="1"/>
  <c r="E50" i="2"/>
  <c r="C50" i="2"/>
  <c r="B50" i="2"/>
  <c r="G50" i="5"/>
  <c r="K50" i="5" s="1"/>
  <c r="N50" i="5" s="1"/>
  <c r="E50" i="5"/>
  <c r="D50" i="5"/>
  <c r="I50" i="5" s="1"/>
  <c r="C50" i="5"/>
  <c r="B50" i="5"/>
  <c r="N50" i="10"/>
  <c r="Z50" i="10" s="1"/>
  <c r="M50" i="10"/>
  <c r="H50" i="10"/>
  <c r="G50" i="10"/>
  <c r="J50" i="10" s="1"/>
  <c r="C50" i="10"/>
  <c r="B50" i="10"/>
  <c r="H50" i="6"/>
  <c r="I50" i="6" s="1"/>
  <c r="J50" i="6" s="1"/>
  <c r="F50" i="6"/>
  <c r="E50" i="6"/>
  <c r="D50" i="6"/>
  <c r="C50" i="6"/>
  <c r="B50" i="6"/>
  <c r="A50" i="6"/>
  <c r="P50" i="1"/>
  <c r="M50" i="1"/>
  <c r="G50" i="1"/>
  <c r="F50" i="1"/>
  <c r="E50" i="10" s="1"/>
  <c r="E50" i="1"/>
  <c r="D50" i="10" s="1"/>
  <c r="A50" i="1"/>
  <c r="A50" i="2" s="1"/>
  <c r="G49" i="2"/>
  <c r="F49" i="2"/>
  <c r="H49" i="2" s="1"/>
  <c r="J49" i="2" s="1"/>
  <c r="E49" i="2"/>
  <c r="D49" i="2"/>
  <c r="C49" i="2"/>
  <c r="B49" i="2"/>
  <c r="G49" i="5"/>
  <c r="K49" i="5" s="1"/>
  <c r="N49" i="5" s="1"/>
  <c r="E49" i="5"/>
  <c r="D49" i="5"/>
  <c r="I49" i="5" s="1"/>
  <c r="C49" i="5"/>
  <c r="B49" i="5"/>
  <c r="N49" i="10"/>
  <c r="M49" i="10"/>
  <c r="H49" i="10"/>
  <c r="G49" i="10"/>
  <c r="J49" i="10" s="1"/>
  <c r="C49" i="10"/>
  <c r="B49" i="10"/>
  <c r="H49" i="6"/>
  <c r="I49" i="6" s="1"/>
  <c r="J49" i="6" s="1"/>
  <c r="F49" i="6"/>
  <c r="E49" i="6"/>
  <c r="D49" i="6"/>
  <c r="C49" i="6"/>
  <c r="B49" i="6"/>
  <c r="A49" i="6"/>
  <c r="P49" i="1"/>
  <c r="M49" i="1"/>
  <c r="G49" i="1"/>
  <c r="F49" i="1"/>
  <c r="E49" i="10" s="1"/>
  <c r="E49" i="1"/>
  <c r="D49" i="10" s="1"/>
  <c r="A49" i="1"/>
  <c r="F48" i="2"/>
  <c r="E48" i="2"/>
  <c r="C48" i="2"/>
  <c r="B48" i="2"/>
  <c r="G48" i="5"/>
  <c r="K48" i="5" s="1"/>
  <c r="N48" i="5" s="1"/>
  <c r="E48" i="5"/>
  <c r="D48" i="5"/>
  <c r="C48" i="5"/>
  <c r="B48" i="5"/>
  <c r="N48" i="10"/>
  <c r="Z48" i="10" s="1"/>
  <c r="M48" i="10"/>
  <c r="H48" i="10"/>
  <c r="G48" i="10"/>
  <c r="C48" i="10"/>
  <c r="B48" i="10"/>
  <c r="H48" i="6"/>
  <c r="I48" i="6" s="1"/>
  <c r="J48" i="6" s="1"/>
  <c r="F48" i="6"/>
  <c r="E48" i="6"/>
  <c r="D48" i="6"/>
  <c r="C48" i="6"/>
  <c r="B48" i="6"/>
  <c r="A48" i="6"/>
  <c r="P48" i="1"/>
  <c r="M48" i="1"/>
  <c r="G48" i="1"/>
  <c r="F48" i="1"/>
  <c r="E48" i="10" s="1"/>
  <c r="E48" i="1"/>
  <c r="D48" i="10" s="1"/>
  <c r="A48" i="1"/>
  <c r="A48" i="5" s="1"/>
  <c r="G47" i="2"/>
  <c r="F47" i="2"/>
  <c r="E47" i="2"/>
  <c r="D47" i="2"/>
  <c r="C47" i="2"/>
  <c r="B47" i="2"/>
  <c r="G47" i="5"/>
  <c r="K47" i="5" s="1"/>
  <c r="N47" i="5" s="1"/>
  <c r="E47" i="5"/>
  <c r="D47" i="5"/>
  <c r="I47" i="5" s="1"/>
  <c r="C47" i="5"/>
  <c r="B47" i="5"/>
  <c r="N47" i="10"/>
  <c r="Z47" i="10" s="1"/>
  <c r="M47" i="10"/>
  <c r="H47" i="10"/>
  <c r="G47" i="10"/>
  <c r="J47" i="10" s="1"/>
  <c r="C47" i="10"/>
  <c r="B47" i="10"/>
  <c r="H47" i="6"/>
  <c r="I47" i="6" s="1"/>
  <c r="J47" i="6" s="1"/>
  <c r="F47" i="6"/>
  <c r="E47" i="6"/>
  <c r="D47" i="6"/>
  <c r="C47" i="6"/>
  <c r="B47" i="6"/>
  <c r="A47" i="6"/>
  <c r="P47" i="1"/>
  <c r="M47" i="1"/>
  <c r="G47" i="1"/>
  <c r="F47" i="1"/>
  <c r="E47" i="10" s="1"/>
  <c r="E47" i="1"/>
  <c r="A47" i="1"/>
  <c r="A47" i="5" s="1"/>
  <c r="F46" i="2"/>
  <c r="E46" i="2"/>
  <c r="C46" i="2"/>
  <c r="B46" i="2"/>
  <c r="G46" i="5"/>
  <c r="C46" i="5"/>
  <c r="B46" i="5"/>
  <c r="N46" i="10"/>
  <c r="Z46" i="10" s="1"/>
  <c r="M46" i="10"/>
  <c r="H46" i="10"/>
  <c r="R46" i="10" s="1"/>
  <c r="AC46" i="10" s="1"/>
  <c r="G46" i="10"/>
  <c r="J46" i="10" s="1"/>
  <c r="C46" i="10"/>
  <c r="B46" i="10"/>
  <c r="H46" i="6"/>
  <c r="I46" i="6" s="1"/>
  <c r="J46" i="6" s="1"/>
  <c r="F46" i="6"/>
  <c r="E46" i="6"/>
  <c r="D46" i="6"/>
  <c r="C46" i="6"/>
  <c r="B46" i="6"/>
  <c r="A46" i="6"/>
  <c r="O46" i="1"/>
  <c r="M46" i="1"/>
  <c r="G46" i="1"/>
  <c r="E46" i="5" s="1"/>
  <c r="F46" i="1"/>
  <c r="D46" i="5" s="1"/>
  <c r="E46" i="1"/>
  <c r="D46" i="10" s="1"/>
  <c r="A46" i="1"/>
  <c r="G45" i="2"/>
  <c r="F45" i="2"/>
  <c r="E45" i="2"/>
  <c r="C45" i="2"/>
  <c r="B45" i="2"/>
  <c r="G45" i="5"/>
  <c r="K45" i="5" s="1"/>
  <c r="N45" i="5" s="1"/>
  <c r="E45" i="5"/>
  <c r="C45" i="5"/>
  <c r="B45" i="5"/>
  <c r="N45" i="10"/>
  <c r="Z45" i="10" s="1"/>
  <c r="M45" i="10"/>
  <c r="H45" i="10"/>
  <c r="R45" i="10" s="1"/>
  <c r="AC45" i="10" s="1"/>
  <c r="G45" i="10"/>
  <c r="J45" i="10" s="1"/>
  <c r="C45" i="10"/>
  <c r="B45" i="10"/>
  <c r="H45" i="6"/>
  <c r="I45" i="6" s="1"/>
  <c r="J45" i="6" s="1"/>
  <c r="F45" i="6"/>
  <c r="E45" i="6"/>
  <c r="D45" i="6"/>
  <c r="C45" i="6"/>
  <c r="B45" i="6"/>
  <c r="A45" i="6"/>
  <c r="O45" i="1"/>
  <c r="M45" i="1"/>
  <c r="G45" i="1"/>
  <c r="F45" i="1"/>
  <c r="E45" i="1"/>
  <c r="D45" i="10" s="1"/>
  <c r="A45" i="1"/>
  <c r="A45" i="5" s="1"/>
  <c r="F44" i="2"/>
  <c r="E44" i="2"/>
  <c r="C44" i="2"/>
  <c r="B44" i="2"/>
  <c r="G44" i="5"/>
  <c r="C44" i="5"/>
  <c r="B44" i="5"/>
  <c r="N44" i="10"/>
  <c r="Z44" i="10" s="1"/>
  <c r="M44" i="10"/>
  <c r="H44" i="10"/>
  <c r="G44" i="10"/>
  <c r="J44" i="10" s="1"/>
  <c r="C44" i="10"/>
  <c r="B44" i="10"/>
  <c r="H44" i="6"/>
  <c r="I44" i="6" s="1"/>
  <c r="J44" i="6" s="1"/>
  <c r="F44" i="6"/>
  <c r="E44" i="6"/>
  <c r="D44" i="6"/>
  <c r="C44" i="6"/>
  <c r="B44" i="6"/>
  <c r="A44" i="6"/>
  <c r="M44" i="1"/>
  <c r="G44" i="1"/>
  <c r="F44" i="1"/>
  <c r="E44" i="1"/>
  <c r="A44" i="1"/>
  <c r="A44" i="2" s="1"/>
  <c r="F43" i="2"/>
  <c r="E43" i="2"/>
  <c r="C43" i="2"/>
  <c r="B43" i="2"/>
  <c r="G43" i="5"/>
  <c r="K43" i="5" s="1"/>
  <c r="N43" i="5" s="1"/>
  <c r="E43" i="5"/>
  <c r="C43" i="5"/>
  <c r="B43" i="5"/>
  <c r="N43" i="10"/>
  <c r="M43" i="10"/>
  <c r="H43" i="10"/>
  <c r="R43" i="10" s="1"/>
  <c r="AC43" i="10" s="1"/>
  <c r="G43" i="10"/>
  <c r="J43" i="10" s="1"/>
  <c r="C43" i="10"/>
  <c r="B43" i="10"/>
  <c r="H43" i="6"/>
  <c r="I43" i="6" s="1"/>
  <c r="J43" i="6" s="1"/>
  <c r="F43" i="6"/>
  <c r="E43" i="6"/>
  <c r="D43" i="6"/>
  <c r="C43" i="6"/>
  <c r="B43" i="6"/>
  <c r="A43" i="6"/>
  <c r="O43" i="1"/>
  <c r="M43" i="1"/>
  <c r="G43" i="1"/>
  <c r="F43" i="1"/>
  <c r="E43" i="1"/>
  <c r="D43" i="10" s="1"/>
  <c r="A43" i="1"/>
  <c r="F42" i="2"/>
  <c r="E42" i="2"/>
  <c r="C42" i="2"/>
  <c r="B42" i="2"/>
  <c r="G42" i="5"/>
  <c r="C42" i="5"/>
  <c r="B42" i="5"/>
  <c r="N42" i="10"/>
  <c r="M42" i="10"/>
  <c r="H42" i="10"/>
  <c r="R42" i="10" s="1"/>
  <c r="AC42" i="10" s="1"/>
  <c r="G42" i="10"/>
  <c r="J42" i="10" s="1"/>
  <c r="C42" i="10"/>
  <c r="B42" i="10"/>
  <c r="H42" i="6"/>
  <c r="I42" i="6" s="1"/>
  <c r="J42" i="6" s="1"/>
  <c r="F42" i="6"/>
  <c r="E42" i="6"/>
  <c r="D42" i="6"/>
  <c r="C42" i="6"/>
  <c r="B42" i="6"/>
  <c r="A42" i="6"/>
  <c r="O42" i="1"/>
  <c r="M42" i="1"/>
  <c r="G42" i="1"/>
  <c r="E42" i="5" s="1"/>
  <c r="F42" i="1"/>
  <c r="D42" i="5" s="1"/>
  <c r="E42" i="1"/>
  <c r="D42" i="10" s="1"/>
  <c r="A42" i="1"/>
  <c r="A42" i="2" s="1"/>
  <c r="F41" i="2"/>
  <c r="E41" i="2"/>
  <c r="C41" i="2"/>
  <c r="B41" i="2"/>
  <c r="G41" i="5"/>
  <c r="C41" i="5"/>
  <c r="B41" i="5"/>
  <c r="N41" i="10"/>
  <c r="Z41" i="10" s="1"/>
  <c r="M41" i="10"/>
  <c r="H41" i="10"/>
  <c r="R41" i="10" s="1"/>
  <c r="AC41" i="10" s="1"/>
  <c r="G41" i="10"/>
  <c r="J41" i="10" s="1"/>
  <c r="C41" i="10"/>
  <c r="B41" i="10"/>
  <c r="H41" i="6"/>
  <c r="I41" i="6" s="1"/>
  <c r="J41" i="6" s="1"/>
  <c r="F41" i="6"/>
  <c r="E41" i="6"/>
  <c r="D41" i="6"/>
  <c r="C41" i="6"/>
  <c r="B41" i="6"/>
  <c r="A41" i="6"/>
  <c r="O41" i="1"/>
  <c r="M41" i="1"/>
  <c r="G41" i="1"/>
  <c r="E41" i="5" s="1"/>
  <c r="F41" i="1"/>
  <c r="D41" i="5" s="1"/>
  <c r="E41" i="1"/>
  <c r="D41" i="10" s="1"/>
  <c r="A41" i="1"/>
  <c r="A41" i="10" s="1"/>
  <c r="F40" i="2"/>
  <c r="E40" i="2"/>
  <c r="C40" i="2"/>
  <c r="B40" i="2"/>
  <c r="G40" i="5"/>
  <c r="C40" i="5"/>
  <c r="B40" i="5"/>
  <c r="N40" i="10"/>
  <c r="Z40" i="10" s="1"/>
  <c r="M40" i="10"/>
  <c r="H40" i="10"/>
  <c r="R40" i="10" s="1"/>
  <c r="AC40" i="10" s="1"/>
  <c r="G40" i="10"/>
  <c r="J40" i="10" s="1"/>
  <c r="C40" i="10"/>
  <c r="B40" i="10"/>
  <c r="H40" i="6"/>
  <c r="I40" i="6" s="1"/>
  <c r="J40" i="6" s="1"/>
  <c r="F40" i="6"/>
  <c r="E40" i="6"/>
  <c r="D40" i="6"/>
  <c r="C40" i="6"/>
  <c r="B40" i="6"/>
  <c r="A40" i="6"/>
  <c r="O40" i="1"/>
  <c r="M40" i="1"/>
  <c r="G40" i="1"/>
  <c r="F40" i="1"/>
  <c r="E40" i="10" s="1"/>
  <c r="E40" i="1"/>
  <c r="D40" i="10" s="1"/>
  <c r="A40" i="1"/>
  <c r="F39" i="2"/>
  <c r="H39" i="2" s="1"/>
  <c r="J39" i="2" s="1"/>
  <c r="E39" i="2"/>
  <c r="C39" i="2"/>
  <c r="B39" i="2"/>
  <c r="G39" i="5"/>
  <c r="K39" i="5" s="1"/>
  <c r="N39" i="5" s="1"/>
  <c r="E39" i="5"/>
  <c r="C39" i="5"/>
  <c r="B39" i="5"/>
  <c r="N39" i="10"/>
  <c r="M39" i="10"/>
  <c r="H39" i="10"/>
  <c r="R39" i="10" s="1"/>
  <c r="AC39" i="10" s="1"/>
  <c r="G39" i="10"/>
  <c r="J39" i="10" s="1"/>
  <c r="C39" i="10"/>
  <c r="B39" i="10"/>
  <c r="H39" i="6"/>
  <c r="I39" i="6" s="1"/>
  <c r="J39" i="6" s="1"/>
  <c r="F39" i="6"/>
  <c r="E39" i="6"/>
  <c r="D39" i="6"/>
  <c r="C39" i="6"/>
  <c r="B39" i="6"/>
  <c r="A39" i="6"/>
  <c r="O39" i="1"/>
  <c r="M39" i="1"/>
  <c r="G39" i="1"/>
  <c r="F39" i="1"/>
  <c r="P39" i="1" s="1"/>
  <c r="E39" i="1"/>
  <c r="D39" i="10" s="1"/>
  <c r="A39" i="1"/>
  <c r="F38" i="2"/>
  <c r="E38" i="2"/>
  <c r="C38" i="2"/>
  <c r="B38" i="2"/>
  <c r="G38" i="5"/>
  <c r="K38" i="5" s="1"/>
  <c r="N38" i="5" s="1"/>
  <c r="E38" i="5"/>
  <c r="C38" i="5"/>
  <c r="B38" i="5"/>
  <c r="N38" i="10"/>
  <c r="Z38" i="10" s="1"/>
  <c r="M38" i="10"/>
  <c r="H38" i="10"/>
  <c r="R38" i="10" s="1"/>
  <c r="AC38" i="10" s="1"/>
  <c r="G38" i="10"/>
  <c r="J38" i="10" s="1"/>
  <c r="C38" i="10"/>
  <c r="B38" i="10"/>
  <c r="H38" i="6"/>
  <c r="I38" i="6" s="1"/>
  <c r="J38" i="6" s="1"/>
  <c r="F38" i="6"/>
  <c r="E38" i="6"/>
  <c r="D38" i="6"/>
  <c r="C38" i="6"/>
  <c r="B38" i="6"/>
  <c r="A38" i="6"/>
  <c r="O38" i="1"/>
  <c r="M38" i="1"/>
  <c r="G38" i="1"/>
  <c r="F38" i="1"/>
  <c r="E38" i="1"/>
  <c r="D38" i="10" s="1"/>
  <c r="A38" i="1"/>
  <c r="A38" i="2" s="1"/>
  <c r="F37" i="2"/>
  <c r="E37" i="2"/>
  <c r="C37" i="2"/>
  <c r="B37" i="2"/>
  <c r="G37" i="5"/>
  <c r="C37" i="5"/>
  <c r="B37" i="5"/>
  <c r="N37" i="10"/>
  <c r="Z37" i="10" s="1"/>
  <c r="M37" i="10"/>
  <c r="H37" i="10"/>
  <c r="R37" i="10" s="1"/>
  <c r="AC37" i="10" s="1"/>
  <c r="G37" i="10"/>
  <c r="J37" i="10" s="1"/>
  <c r="C37" i="10"/>
  <c r="B37" i="10"/>
  <c r="H37" i="6"/>
  <c r="I37" i="6" s="1"/>
  <c r="J37" i="6" s="1"/>
  <c r="F37" i="6"/>
  <c r="E37" i="6"/>
  <c r="D37" i="6"/>
  <c r="C37" i="6"/>
  <c r="B37" i="6"/>
  <c r="A37" i="6"/>
  <c r="O37" i="1"/>
  <c r="M37" i="1"/>
  <c r="G37" i="1"/>
  <c r="E37" i="5" s="1"/>
  <c r="F37" i="1"/>
  <c r="E37" i="10" s="1"/>
  <c r="E37" i="1"/>
  <c r="D37" i="10" s="1"/>
  <c r="A37" i="1"/>
  <c r="A37" i="5" s="1"/>
  <c r="F36" i="2"/>
  <c r="E36" i="2"/>
  <c r="C36" i="2"/>
  <c r="B36" i="2"/>
  <c r="G36" i="5"/>
  <c r="C36" i="5"/>
  <c r="B36" i="5"/>
  <c r="N36" i="10"/>
  <c r="Z36" i="10" s="1"/>
  <c r="M36" i="10"/>
  <c r="H36" i="10"/>
  <c r="R36" i="10" s="1"/>
  <c r="AC36" i="10" s="1"/>
  <c r="G36" i="10"/>
  <c r="J36" i="10" s="1"/>
  <c r="C36" i="10"/>
  <c r="B36" i="10"/>
  <c r="H36" i="6"/>
  <c r="I36" i="6" s="1"/>
  <c r="J36" i="6" s="1"/>
  <c r="F36" i="6"/>
  <c r="E36" i="6"/>
  <c r="D36" i="6"/>
  <c r="C36" i="6"/>
  <c r="B36" i="6"/>
  <c r="A36" i="6"/>
  <c r="O36" i="1"/>
  <c r="M36" i="1"/>
  <c r="G36" i="1"/>
  <c r="E36" i="5" s="1"/>
  <c r="F36" i="1"/>
  <c r="E36" i="1"/>
  <c r="D36" i="10" s="1"/>
  <c r="A36" i="1"/>
  <c r="G35" i="2"/>
  <c r="F35" i="2"/>
  <c r="E35" i="2"/>
  <c r="C35" i="2"/>
  <c r="B35" i="2"/>
  <c r="G35" i="5"/>
  <c r="K35" i="5" s="1"/>
  <c r="N35" i="5" s="1"/>
  <c r="E35" i="5"/>
  <c r="C35" i="5"/>
  <c r="B35" i="5"/>
  <c r="N35" i="10"/>
  <c r="Z35" i="10" s="1"/>
  <c r="M35" i="10"/>
  <c r="H35" i="10"/>
  <c r="R35" i="10" s="1"/>
  <c r="AC35" i="10" s="1"/>
  <c r="G35" i="10"/>
  <c r="J35" i="10" s="1"/>
  <c r="C35" i="10"/>
  <c r="B35" i="10"/>
  <c r="H35" i="6"/>
  <c r="I35" i="6" s="1"/>
  <c r="J35" i="6" s="1"/>
  <c r="F35" i="6"/>
  <c r="E35" i="6"/>
  <c r="D35" i="6"/>
  <c r="C35" i="6"/>
  <c r="B35" i="6"/>
  <c r="A35" i="6"/>
  <c r="O35" i="1"/>
  <c r="M35" i="1"/>
  <c r="G35" i="1"/>
  <c r="F35" i="1"/>
  <c r="D35" i="5" s="1"/>
  <c r="E35" i="1"/>
  <c r="D35" i="10" s="1"/>
  <c r="A35" i="1"/>
  <c r="F34" i="2"/>
  <c r="E34" i="2"/>
  <c r="C34" i="2"/>
  <c r="B34" i="2"/>
  <c r="G34" i="5"/>
  <c r="C34" i="5"/>
  <c r="B34" i="5"/>
  <c r="N34" i="10"/>
  <c r="Z34" i="10" s="1"/>
  <c r="M34" i="10"/>
  <c r="H34" i="10"/>
  <c r="R34" i="10" s="1"/>
  <c r="AC34" i="10" s="1"/>
  <c r="G34" i="10"/>
  <c r="J34" i="10" s="1"/>
  <c r="C34" i="10"/>
  <c r="B34" i="10"/>
  <c r="H34" i="6"/>
  <c r="I34" i="6" s="1"/>
  <c r="J34" i="6" s="1"/>
  <c r="F34" i="6"/>
  <c r="E34" i="6"/>
  <c r="D34" i="6"/>
  <c r="C34" i="6"/>
  <c r="B34" i="6"/>
  <c r="A34" i="6"/>
  <c r="O34" i="1"/>
  <c r="M34" i="1"/>
  <c r="G34" i="1"/>
  <c r="E34" i="5" s="1"/>
  <c r="F34" i="1"/>
  <c r="D34" i="5" s="1"/>
  <c r="E34" i="1"/>
  <c r="D34" i="10" s="1"/>
  <c r="A34" i="1"/>
  <c r="F33" i="2"/>
  <c r="E33" i="2"/>
  <c r="C33" i="2"/>
  <c r="B33" i="2"/>
  <c r="G33" i="5"/>
  <c r="K33" i="5" s="1"/>
  <c r="N33" i="5" s="1"/>
  <c r="E33" i="5"/>
  <c r="C33" i="5"/>
  <c r="B33" i="5"/>
  <c r="N33" i="10"/>
  <c r="Z33" i="10" s="1"/>
  <c r="M33" i="10"/>
  <c r="H33" i="10"/>
  <c r="G33" i="10"/>
  <c r="J33" i="10" s="1"/>
  <c r="C33" i="10"/>
  <c r="B33" i="10"/>
  <c r="H33" i="6"/>
  <c r="I33" i="6" s="1"/>
  <c r="J33" i="6" s="1"/>
  <c r="F33" i="6"/>
  <c r="E33" i="6"/>
  <c r="D33" i="6"/>
  <c r="C33" i="6"/>
  <c r="B33" i="6"/>
  <c r="A33" i="6"/>
  <c r="M33" i="1"/>
  <c r="G33" i="1"/>
  <c r="F33" i="1"/>
  <c r="D33" i="5" s="1"/>
  <c r="E33" i="1"/>
  <c r="D33" i="10" s="1"/>
  <c r="A33" i="1"/>
  <c r="A33" i="2" s="1"/>
  <c r="G32" i="2"/>
  <c r="F32" i="2"/>
  <c r="E32" i="2"/>
  <c r="C32" i="2"/>
  <c r="B32" i="2"/>
  <c r="G32" i="5"/>
  <c r="C32" i="5"/>
  <c r="B32" i="5"/>
  <c r="N32" i="10"/>
  <c r="Z32" i="10" s="1"/>
  <c r="M32" i="10"/>
  <c r="H32" i="10"/>
  <c r="R32" i="10" s="1"/>
  <c r="AC32" i="10" s="1"/>
  <c r="G32" i="10"/>
  <c r="J32" i="10" s="1"/>
  <c r="C32" i="10"/>
  <c r="B32" i="10"/>
  <c r="H32" i="6"/>
  <c r="I32" i="6" s="1"/>
  <c r="J32" i="6" s="1"/>
  <c r="F32" i="6"/>
  <c r="E32" i="6"/>
  <c r="D32" i="6"/>
  <c r="C32" i="6"/>
  <c r="B32" i="6"/>
  <c r="A32" i="6"/>
  <c r="O32" i="1"/>
  <c r="M32" i="1"/>
  <c r="G32" i="1"/>
  <c r="E32" i="5" s="1"/>
  <c r="F32" i="1"/>
  <c r="D32" i="5" s="1"/>
  <c r="E32" i="1"/>
  <c r="D32" i="10" s="1"/>
  <c r="A32" i="1"/>
  <c r="A32" i="2" s="1"/>
  <c r="F31" i="2"/>
  <c r="E31" i="2"/>
  <c r="C31" i="2"/>
  <c r="B31" i="2"/>
  <c r="G31" i="5"/>
  <c r="C31" i="5"/>
  <c r="B31" i="5"/>
  <c r="N31" i="10"/>
  <c r="Z31" i="10" s="1"/>
  <c r="M31" i="10"/>
  <c r="H31" i="10"/>
  <c r="R31" i="10" s="1"/>
  <c r="AC31" i="10" s="1"/>
  <c r="G31" i="10"/>
  <c r="J31" i="10" s="1"/>
  <c r="C31" i="10"/>
  <c r="B31" i="10"/>
  <c r="H31" i="6"/>
  <c r="I31" i="6" s="1"/>
  <c r="J31" i="6" s="1"/>
  <c r="F31" i="6"/>
  <c r="E31" i="6"/>
  <c r="D31" i="6"/>
  <c r="C31" i="6"/>
  <c r="B31" i="6"/>
  <c r="A31" i="6"/>
  <c r="O31" i="1"/>
  <c r="M31" i="1"/>
  <c r="G31" i="1"/>
  <c r="E31" i="5" s="1"/>
  <c r="F31" i="1"/>
  <c r="E31" i="1"/>
  <c r="D31" i="10" s="1"/>
  <c r="A31" i="1"/>
  <c r="A31" i="2" s="1"/>
  <c r="F30" i="2"/>
  <c r="E30" i="2"/>
  <c r="C30" i="2"/>
  <c r="B30" i="2"/>
  <c r="G30" i="5"/>
  <c r="C30" i="5"/>
  <c r="B30" i="5"/>
  <c r="N30" i="10"/>
  <c r="M30" i="10"/>
  <c r="H30" i="10"/>
  <c r="R30" i="10" s="1"/>
  <c r="AC30" i="10" s="1"/>
  <c r="G30" i="10"/>
  <c r="J30" i="10" s="1"/>
  <c r="C30" i="10"/>
  <c r="B30" i="10"/>
  <c r="H30" i="6"/>
  <c r="I30" i="6" s="1"/>
  <c r="J30" i="6" s="1"/>
  <c r="F30" i="6"/>
  <c r="E30" i="6"/>
  <c r="D30" i="6"/>
  <c r="C30" i="6"/>
  <c r="B30" i="6"/>
  <c r="A30" i="6"/>
  <c r="O30" i="1"/>
  <c r="M30" i="1"/>
  <c r="G30" i="1"/>
  <c r="F30" i="1"/>
  <c r="E30" i="10" s="1"/>
  <c r="E30" i="1"/>
  <c r="D30" i="10" s="1"/>
  <c r="A30" i="1"/>
  <c r="A30" i="10" s="1"/>
  <c r="F29" i="2"/>
  <c r="E29" i="2"/>
  <c r="C29" i="2"/>
  <c r="B29" i="2"/>
  <c r="G29" i="5"/>
  <c r="K29" i="5" s="1"/>
  <c r="N29" i="5" s="1"/>
  <c r="E29" i="5"/>
  <c r="C29" i="5"/>
  <c r="B29" i="5"/>
  <c r="N29" i="10"/>
  <c r="M29" i="10"/>
  <c r="H29" i="10"/>
  <c r="R29" i="10" s="1"/>
  <c r="AC29" i="10" s="1"/>
  <c r="G29" i="10"/>
  <c r="J29" i="10" s="1"/>
  <c r="C29" i="10"/>
  <c r="B29" i="10"/>
  <c r="H29" i="6"/>
  <c r="I29" i="6" s="1"/>
  <c r="J29" i="6" s="1"/>
  <c r="F29" i="6"/>
  <c r="E29" i="6"/>
  <c r="D29" i="6"/>
  <c r="C29" i="6"/>
  <c r="B29" i="6"/>
  <c r="A29" i="6"/>
  <c r="O29" i="1"/>
  <c r="M29" i="1"/>
  <c r="G29" i="1"/>
  <c r="F29" i="1"/>
  <c r="E29" i="1"/>
  <c r="D29" i="10" s="1"/>
  <c r="A29" i="1"/>
  <c r="A29" i="2" s="1"/>
  <c r="F28" i="2"/>
  <c r="E28" i="2"/>
  <c r="C28" i="2"/>
  <c r="B28" i="2"/>
  <c r="G28" i="5"/>
  <c r="C28" i="5"/>
  <c r="B28" i="5"/>
  <c r="N28" i="10"/>
  <c r="Z28" i="10" s="1"/>
  <c r="M28" i="10"/>
  <c r="H28" i="10"/>
  <c r="R28" i="10" s="1"/>
  <c r="AC28" i="10" s="1"/>
  <c r="G28" i="10"/>
  <c r="J28" i="10" s="1"/>
  <c r="C28" i="10"/>
  <c r="B28" i="10"/>
  <c r="H28" i="6"/>
  <c r="I28" i="6" s="1"/>
  <c r="J28" i="6" s="1"/>
  <c r="F28" i="6"/>
  <c r="E28" i="6"/>
  <c r="D28" i="6"/>
  <c r="C28" i="6"/>
  <c r="B28" i="6"/>
  <c r="A28" i="6"/>
  <c r="O28" i="1"/>
  <c r="M28" i="1"/>
  <c r="G28" i="1"/>
  <c r="E28" i="5" s="1"/>
  <c r="F28" i="1"/>
  <c r="E28" i="1"/>
  <c r="D28" i="10" s="1"/>
  <c r="A28" i="1"/>
  <c r="A28" i="2" s="1"/>
  <c r="F27" i="2"/>
  <c r="E27" i="2"/>
  <c r="C27" i="2"/>
  <c r="B27" i="2"/>
  <c r="G27" i="5"/>
  <c r="C27" i="5"/>
  <c r="B27" i="5"/>
  <c r="N27" i="10"/>
  <c r="Z27" i="10" s="1"/>
  <c r="M27" i="10"/>
  <c r="H27" i="10"/>
  <c r="R27" i="10" s="1"/>
  <c r="AC27" i="10" s="1"/>
  <c r="G27" i="10"/>
  <c r="J27" i="10" s="1"/>
  <c r="C27" i="10"/>
  <c r="B27" i="10"/>
  <c r="H27" i="6"/>
  <c r="I27" i="6" s="1"/>
  <c r="J27" i="6" s="1"/>
  <c r="F27" i="6"/>
  <c r="E27" i="6"/>
  <c r="D27" i="6"/>
  <c r="C27" i="6"/>
  <c r="B27" i="6"/>
  <c r="A27" i="6"/>
  <c r="O27" i="1"/>
  <c r="M27" i="1"/>
  <c r="G27" i="1"/>
  <c r="E27" i="5" s="1"/>
  <c r="F27" i="1"/>
  <c r="E27" i="1"/>
  <c r="D27" i="10" s="1"/>
  <c r="A27" i="1"/>
  <c r="A27" i="2" s="1"/>
  <c r="F26" i="2"/>
  <c r="E26" i="2"/>
  <c r="C26" i="2"/>
  <c r="B26" i="2"/>
  <c r="G26" i="5"/>
  <c r="C26" i="5"/>
  <c r="B26" i="5"/>
  <c r="N26" i="10"/>
  <c r="M26" i="10"/>
  <c r="H26" i="10"/>
  <c r="R26" i="10" s="1"/>
  <c r="AC26" i="10" s="1"/>
  <c r="G26" i="10"/>
  <c r="J26" i="10" s="1"/>
  <c r="C26" i="10"/>
  <c r="B26" i="10"/>
  <c r="H26" i="6"/>
  <c r="I26" i="6" s="1"/>
  <c r="J26" i="6" s="1"/>
  <c r="F26" i="6"/>
  <c r="E26" i="6"/>
  <c r="D26" i="6"/>
  <c r="C26" i="6"/>
  <c r="B26" i="6"/>
  <c r="A26" i="6"/>
  <c r="O26" i="1"/>
  <c r="M26" i="1"/>
  <c r="G26" i="1"/>
  <c r="E26" i="5" s="1"/>
  <c r="F26" i="1"/>
  <c r="E26" i="10" s="1"/>
  <c r="E26" i="1"/>
  <c r="D26" i="10" s="1"/>
  <c r="A26" i="1"/>
  <c r="A26" i="5" s="1"/>
  <c r="F25" i="2"/>
  <c r="E25" i="2"/>
  <c r="C25" i="2"/>
  <c r="B25" i="2"/>
  <c r="G25" i="5"/>
  <c r="K25" i="5" s="1"/>
  <c r="N25" i="5" s="1"/>
  <c r="E25" i="5"/>
  <c r="C25" i="5"/>
  <c r="B25" i="5"/>
  <c r="N25" i="10"/>
  <c r="Z25" i="10" s="1"/>
  <c r="M25" i="10"/>
  <c r="H25" i="10"/>
  <c r="G25" i="10"/>
  <c r="J25" i="10" s="1"/>
  <c r="C25" i="10"/>
  <c r="B25" i="10"/>
  <c r="H25" i="6"/>
  <c r="I25" i="6" s="1"/>
  <c r="J25" i="6" s="1"/>
  <c r="F25" i="6"/>
  <c r="E25" i="6"/>
  <c r="D25" i="6"/>
  <c r="C25" i="6"/>
  <c r="B25" i="6"/>
  <c r="A25" i="6"/>
  <c r="M25" i="1"/>
  <c r="G25" i="1"/>
  <c r="F25" i="1"/>
  <c r="E25" i="10" s="1"/>
  <c r="E25" i="1"/>
  <c r="A25" i="1"/>
  <c r="A25" i="2" s="1"/>
  <c r="F24" i="2"/>
  <c r="E24" i="2"/>
  <c r="C24" i="2"/>
  <c r="B24" i="2"/>
  <c r="G24" i="5"/>
  <c r="K24" i="5" s="1"/>
  <c r="N24" i="5" s="1"/>
  <c r="E24" i="5"/>
  <c r="C24" i="5"/>
  <c r="B24" i="5"/>
  <c r="N24" i="10"/>
  <c r="Z24" i="10" s="1"/>
  <c r="M24" i="10"/>
  <c r="H24" i="10"/>
  <c r="G24" i="10"/>
  <c r="J24" i="10" s="1"/>
  <c r="C24" i="10"/>
  <c r="B24" i="10"/>
  <c r="H24" i="6"/>
  <c r="I24" i="6" s="1"/>
  <c r="J24" i="6" s="1"/>
  <c r="F24" i="6"/>
  <c r="E24" i="6"/>
  <c r="D24" i="6"/>
  <c r="C24" i="6"/>
  <c r="B24" i="6"/>
  <c r="A24" i="6"/>
  <c r="M24" i="1"/>
  <c r="G24" i="1"/>
  <c r="F24" i="1"/>
  <c r="E24" i="1"/>
  <c r="D24" i="10" s="1"/>
  <c r="A24" i="1"/>
  <c r="A24" i="2" s="1"/>
  <c r="F23" i="2"/>
  <c r="E23" i="2"/>
  <c r="C23" i="2"/>
  <c r="B23" i="2"/>
  <c r="G23" i="5"/>
  <c r="K23" i="5" s="1"/>
  <c r="N23" i="5" s="1"/>
  <c r="E23" i="5"/>
  <c r="C23" i="5"/>
  <c r="B23" i="5"/>
  <c r="N23" i="10"/>
  <c r="Z23" i="10" s="1"/>
  <c r="M23" i="10"/>
  <c r="H23" i="10"/>
  <c r="G23" i="10"/>
  <c r="J23" i="10" s="1"/>
  <c r="C23" i="10"/>
  <c r="B23" i="10"/>
  <c r="H23" i="6"/>
  <c r="I23" i="6" s="1"/>
  <c r="J23" i="6" s="1"/>
  <c r="F23" i="6"/>
  <c r="E23" i="6"/>
  <c r="D23" i="6"/>
  <c r="C23" i="6"/>
  <c r="B23" i="6"/>
  <c r="A23" i="6"/>
  <c r="M23" i="1"/>
  <c r="G23" i="1"/>
  <c r="F23" i="1"/>
  <c r="E23" i="10" s="1"/>
  <c r="E23" i="1"/>
  <c r="D23" i="10" s="1"/>
  <c r="A23" i="1"/>
  <c r="A23" i="5" s="1"/>
  <c r="F22" i="2"/>
  <c r="E22" i="2"/>
  <c r="C22" i="2"/>
  <c r="B22" i="2"/>
  <c r="G22" i="5"/>
  <c r="K22" i="5" s="1"/>
  <c r="N22" i="5" s="1"/>
  <c r="E22" i="5"/>
  <c r="D22" i="5"/>
  <c r="I22" i="5" s="1"/>
  <c r="M22" i="5" s="1"/>
  <c r="O22" i="5" s="1"/>
  <c r="C22" i="5"/>
  <c r="B22" i="5"/>
  <c r="N22" i="10"/>
  <c r="Z22" i="10" s="1"/>
  <c r="M22" i="10"/>
  <c r="H22" i="10"/>
  <c r="G22" i="10"/>
  <c r="J22" i="10" s="1"/>
  <c r="C22" i="10"/>
  <c r="B22" i="10"/>
  <c r="H22" i="6"/>
  <c r="I22" i="6" s="1"/>
  <c r="J22" i="6" s="1"/>
  <c r="F22" i="6"/>
  <c r="E22" i="6"/>
  <c r="D22" i="6"/>
  <c r="C22" i="6"/>
  <c r="B22" i="6"/>
  <c r="A22" i="6"/>
  <c r="P22" i="1"/>
  <c r="M22" i="1"/>
  <c r="G22" i="1"/>
  <c r="F22" i="1"/>
  <c r="E22" i="1"/>
  <c r="A22" i="1"/>
  <c r="A22" i="2" s="1"/>
  <c r="F21" i="2"/>
  <c r="E21" i="2"/>
  <c r="C21" i="2"/>
  <c r="B21" i="2"/>
  <c r="G21" i="5"/>
  <c r="K21" i="5" s="1"/>
  <c r="N21" i="5" s="1"/>
  <c r="E21" i="5"/>
  <c r="D21" i="5"/>
  <c r="I21" i="5" s="1"/>
  <c r="C21" i="5"/>
  <c r="B21" i="5"/>
  <c r="N21" i="10"/>
  <c r="Z21" i="10" s="1"/>
  <c r="M21" i="10"/>
  <c r="H21" i="10"/>
  <c r="G21" i="10"/>
  <c r="J21" i="10" s="1"/>
  <c r="C21" i="10"/>
  <c r="B21" i="10"/>
  <c r="H21" i="6"/>
  <c r="I21" i="6" s="1"/>
  <c r="J21" i="6" s="1"/>
  <c r="F21" i="6"/>
  <c r="E21" i="6"/>
  <c r="D21" i="6"/>
  <c r="C21" i="6"/>
  <c r="B21" i="6"/>
  <c r="A21" i="6"/>
  <c r="P21" i="1"/>
  <c r="M21" i="1"/>
  <c r="G21" i="1"/>
  <c r="F21" i="1"/>
  <c r="E21" i="1"/>
  <c r="D21" i="10" s="1"/>
  <c r="A21" i="1"/>
  <c r="A21" i="2" s="1"/>
  <c r="F20" i="2"/>
  <c r="E20" i="2"/>
  <c r="C20" i="2"/>
  <c r="B20" i="2"/>
  <c r="G20" i="5"/>
  <c r="K20" i="5" s="1"/>
  <c r="N20" i="5" s="1"/>
  <c r="E20" i="5"/>
  <c r="D20" i="5"/>
  <c r="I20" i="5" s="1"/>
  <c r="C20" i="5"/>
  <c r="B20" i="5"/>
  <c r="N20" i="10"/>
  <c r="Z20" i="10" s="1"/>
  <c r="M20" i="10"/>
  <c r="H20" i="10"/>
  <c r="G20" i="10"/>
  <c r="J20" i="10" s="1"/>
  <c r="C20" i="10"/>
  <c r="B20" i="10"/>
  <c r="H20" i="6"/>
  <c r="I20" i="6" s="1"/>
  <c r="J20" i="6" s="1"/>
  <c r="F20" i="6"/>
  <c r="E20" i="6"/>
  <c r="D20" i="6"/>
  <c r="C20" i="6"/>
  <c r="B20" i="6"/>
  <c r="A20" i="6"/>
  <c r="P20" i="1"/>
  <c r="M20" i="1"/>
  <c r="G20" i="1"/>
  <c r="F20" i="1"/>
  <c r="E20" i="1"/>
  <c r="D20" i="10" s="1"/>
  <c r="A20" i="1"/>
  <c r="A20" i="5" s="1"/>
  <c r="F19" i="2"/>
  <c r="E19" i="2"/>
  <c r="C19" i="2"/>
  <c r="B19" i="2"/>
  <c r="G19" i="5"/>
  <c r="K19" i="5" s="1"/>
  <c r="N19" i="5" s="1"/>
  <c r="E19" i="5"/>
  <c r="D19" i="5"/>
  <c r="C19" i="5"/>
  <c r="B19" i="5"/>
  <c r="N19" i="10"/>
  <c r="Z19" i="10" s="1"/>
  <c r="M19" i="10"/>
  <c r="H19" i="10"/>
  <c r="R19" i="10" s="1"/>
  <c r="AC19" i="10" s="1"/>
  <c r="G19" i="10"/>
  <c r="J19" i="10" s="1"/>
  <c r="C19" i="10"/>
  <c r="B19" i="10"/>
  <c r="H19" i="6"/>
  <c r="I19" i="6" s="1"/>
  <c r="J19" i="6" s="1"/>
  <c r="F19" i="6"/>
  <c r="E19" i="6"/>
  <c r="D19" i="6"/>
  <c r="C19" i="6"/>
  <c r="B19" i="6"/>
  <c r="A19" i="6"/>
  <c r="P19" i="1"/>
  <c r="O19" i="1"/>
  <c r="M19" i="1"/>
  <c r="G19" i="1"/>
  <c r="F19" i="1"/>
  <c r="E19" i="1"/>
  <c r="D19" i="10" s="1"/>
  <c r="Q19" i="10" s="1"/>
  <c r="A19" i="1"/>
  <c r="A19" i="2" s="1"/>
  <c r="F18" i="2"/>
  <c r="E18" i="2"/>
  <c r="C18" i="2"/>
  <c r="B18" i="2"/>
  <c r="G18" i="5"/>
  <c r="K18" i="5" s="1"/>
  <c r="N18" i="5" s="1"/>
  <c r="E18" i="5"/>
  <c r="D18" i="5"/>
  <c r="I18" i="5" s="1"/>
  <c r="C18" i="5"/>
  <c r="B18" i="5"/>
  <c r="N18" i="10"/>
  <c r="Z18" i="10" s="1"/>
  <c r="M18" i="10"/>
  <c r="H18" i="10"/>
  <c r="G18" i="10"/>
  <c r="J18" i="10" s="1"/>
  <c r="C18" i="10"/>
  <c r="B18" i="10"/>
  <c r="H18" i="6"/>
  <c r="I18" i="6" s="1"/>
  <c r="J18" i="6" s="1"/>
  <c r="F18" i="6"/>
  <c r="E18" i="6"/>
  <c r="D18" i="6"/>
  <c r="C18" i="6"/>
  <c r="B18" i="6"/>
  <c r="A18" i="6"/>
  <c r="P18" i="1"/>
  <c r="M18" i="1"/>
  <c r="G18" i="1"/>
  <c r="F18" i="1"/>
  <c r="E18" i="1"/>
  <c r="D18" i="10" s="1"/>
  <c r="A18" i="1"/>
  <c r="A18" i="2" s="1"/>
  <c r="F17" i="2"/>
  <c r="E17" i="2"/>
  <c r="C17" i="2"/>
  <c r="B17" i="2"/>
  <c r="G17" i="5"/>
  <c r="K17" i="5" s="1"/>
  <c r="N17" i="5" s="1"/>
  <c r="E17" i="5"/>
  <c r="D17" i="5"/>
  <c r="C17" i="5"/>
  <c r="B17" i="5"/>
  <c r="N17" i="10"/>
  <c r="Z17" i="10" s="1"/>
  <c r="M17" i="10"/>
  <c r="H17" i="10"/>
  <c r="G17" i="10"/>
  <c r="J17" i="10" s="1"/>
  <c r="C17" i="10"/>
  <c r="B17" i="10"/>
  <c r="H17" i="6"/>
  <c r="I17" i="6" s="1"/>
  <c r="J17" i="6" s="1"/>
  <c r="F17" i="6"/>
  <c r="E17" i="6"/>
  <c r="D17" i="6"/>
  <c r="C17" i="6"/>
  <c r="B17" i="6"/>
  <c r="A17" i="6"/>
  <c r="P17" i="1"/>
  <c r="M17" i="1"/>
  <c r="G17" i="1"/>
  <c r="F17" i="1"/>
  <c r="E17" i="10" s="1"/>
  <c r="E17" i="1"/>
  <c r="D17" i="10" s="1"/>
  <c r="A17" i="1"/>
  <c r="F16" i="2"/>
  <c r="E16" i="2"/>
  <c r="C16" i="2"/>
  <c r="B16" i="2"/>
  <c r="G16" i="5"/>
  <c r="K16" i="5" s="1"/>
  <c r="N16" i="5" s="1"/>
  <c r="E16" i="5"/>
  <c r="D16" i="5"/>
  <c r="I16" i="5" s="1"/>
  <c r="C16" i="5"/>
  <c r="B16" i="5"/>
  <c r="N16" i="10"/>
  <c r="Z16" i="10" s="1"/>
  <c r="M16" i="10"/>
  <c r="H16" i="10"/>
  <c r="G16" i="10"/>
  <c r="J16" i="10" s="1"/>
  <c r="C16" i="10"/>
  <c r="B16" i="10"/>
  <c r="H16" i="6"/>
  <c r="I16" i="6" s="1"/>
  <c r="J16" i="6" s="1"/>
  <c r="F16" i="6"/>
  <c r="E16" i="6"/>
  <c r="D16" i="6"/>
  <c r="C16" i="6"/>
  <c r="B16" i="6"/>
  <c r="A16" i="6"/>
  <c r="P16" i="1"/>
  <c r="M16" i="1"/>
  <c r="G16" i="1"/>
  <c r="F16" i="1"/>
  <c r="E16" i="1"/>
  <c r="D16" i="10" s="1"/>
  <c r="A16" i="1"/>
  <c r="A16" i="2" s="1"/>
  <c r="F15" i="2"/>
  <c r="E15" i="2"/>
  <c r="C15" i="2"/>
  <c r="B15" i="2"/>
  <c r="G15" i="5"/>
  <c r="K15" i="5" s="1"/>
  <c r="N15" i="5" s="1"/>
  <c r="E15" i="5"/>
  <c r="D15" i="5"/>
  <c r="I15" i="5" s="1"/>
  <c r="C15" i="5"/>
  <c r="B15" i="5"/>
  <c r="N15" i="10"/>
  <c r="Z15" i="10" s="1"/>
  <c r="M15" i="10"/>
  <c r="H15" i="10"/>
  <c r="G15" i="10"/>
  <c r="J15" i="10" s="1"/>
  <c r="C15" i="10"/>
  <c r="B15" i="10"/>
  <c r="H15" i="6"/>
  <c r="I15" i="6" s="1"/>
  <c r="J15" i="6" s="1"/>
  <c r="F15" i="6"/>
  <c r="E15" i="6"/>
  <c r="D15" i="6"/>
  <c r="C15" i="6"/>
  <c r="B15" i="6"/>
  <c r="A15" i="6"/>
  <c r="P15" i="1"/>
  <c r="M15" i="1"/>
  <c r="G15" i="1"/>
  <c r="F15" i="1"/>
  <c r="E15" i="1"/>
  <c r="D15" i="10" s="1"/>
  <c r="Q15" i="10" s="1"/>
  <c r="A15" i="1"/>
  <c r="F14" i="2"/>
  <c r="E14" i="2"/>
  <c r="C14" i="2"/>
  <c r="B14" i="2"/>
  <c r="G14" i="5"/>
  <c r="K14" i="5" s="1"/>
  <c r="N14" i="5" s="1"/>
  <c r="E14" i="5"/>
  <c r="D14" i="5"/>
  <c r="I14" i="5" s="1"/>
  <c r="C14" i="5"/>
  <c r="B14" i="5"/>
  <c r="N14" i="10"/>
  <c r="Z14" i="10" s="1"/>
  <c r="M14" i="10"/>
  <c r="H14" i="10"/>
  <c r="G14" i="10"/>
  <c r="J14" i="10" s="1"/>
  <c r="C14" i="10"/>
  <c r="B14" i="10"/>
  <c r="H14" i="6"/>
  <c r="I14" i="6" s="1"/>
  <c r="J14" i="6" s="1"/>
  <c r="F14" i="6"/>
  <c r="E14" i="6"/>
  <c r="D14" i="6"/>
  <c r="C14" i="6"/>
  <c r="B14" i="6"/>
  <c r="A14" i="6"/>
  <c r="P14" i="1"/>
  <c r="M14" i="1"/>
  <c r="G14" i="1"/>
  <c r="F14" i="1"/>
  <c r="E14" i="1"/>
  <c r="D14" i="10" s="1"/>
  <c r="A14" i="1"/>
  <c r="A14" i="2" s="1"/>
  <c r="F13" i="2"/>
  <c r="E13" i="2"/>
  <c r="C13" i="2"/>
  <c r="B13" i="2"/>
  <c r="G13" i="5"/>
  <c r="K13" i="5" s="1"/>
  <c r="N13" i="5" s="1"/>
  <c r="E13" i="5"/>
  <c r="C13" i="5"/>
  <c r="B13" i="5"/>
  <c r="N13" i="10"/>
  <c r="Z13" i="10" s="1"/>
  <c r="M13" i="10"/>
  <c r="H13" i="10"/>
  <c r="G13" i="10"/>
  <c r="J13" i="10" s="1"/>
  <c r="C13" i="10"/>
  <c r="B13" i="10"/>
  <c r="H13" i="6"/>
  <c r="I13" i="6" s="1"/>
  <c r="J13" i="6" s="1"/>
  <c r="F13" i="6"/>
  <c r="E13" i="6"/>
  <c r="D13" i="6"/>
  <c r="C13" i="6"/>
  <c r="B13" i="6"/>
  <c r="A13" i="6"/>
  <c r="M13" i="1"/>
  <c r="G13" i="1"/>
  <c r="F13" i="1"/>
  <c r="E13" i="1"/>
  <c r="D13" i="10" s="1"/>
  <c r="A13" i="1"/>
  <c r="F12" i="2"/>
  <c r="E12" i="2"/>
  <c r="C12" i="2"/>
  <c r="B12" i="2"/>
  <c r="G12" i="5"/>
  <c r="K12" i="5" s="1"/>
  <c r="N12" i="5" s="1"/>
  <c r="E12" i="5"/>
  <c r="D12" i="5"/>
  <c r="I12" i="5" s="1"/>
  <c r="C12" i="5"/>
  <c r="B12" i="5"/>
  <c r="N12" i="10"/>
  <c r="Z12" i="10" s="1"/>
  <c r="M12" i="10"/>
  <c r="H12" i="10"/>
  <c r="G12" i="10"/>
  <c r="J12" i="10" s="1"/>
  <c r="C12" i="10"/>
  <c r="B12" i="10"/>
  <c r="H12" i="6"/>
  <c r="I12" i="6" s="1"/>
  <c r="J12" i="6" s="1"/>
  <c r="F12" i="6"/>
  <c r="E12" i="6"/>
  <c r="D12" i="6"/>
  <c r="C12" i="6"/>
  <c r="B12" i="6"/>
  <c r="A12" i="6"/>
  <c r="P12" i="1"/>
  <c r="M12" i="1"/>
  <c r="G12" i="1"/>
  <c r="F12" i="1"/>
  <c r="E12" i="1"/>
  <c r="D12" i="10" s="1"/>
  <c r="A12" i="1"/>
  <c r="A12" i="5" s="1"/>
  <c r="F11" i="2"/>
  <c r="E11" i="2"/>
  <c r="C11" i="2"/>
  <c r="B11" i="2"/>
  <c r="G11" i="5"/>
  <c r="K11" i="5" s="1"/>
  <c r="N11" i="5" s="1"/>
  <c r="E11" i="5"/>
  <c r="D11" i="5"/>
  <c r="I11" i="5" s="1"/>
  <c r="C11" i="5"/>
  <c r="B11" i="5"/>
  <c r="N11" i="10"/>
  <c r="Z11" i="10" s="1"/>
  <c r="M11" i="10"/>
  <c r="H11" i="10"/>
  <c r="G11" i="10"/>
  <c r="J11" i="10" s="1"/>
  <c r="C11" i="10"/>
  <c r="B11" i="10"/>
  <c r="H11" i="6"/>
  <c r="I11" i="6" s="1"/>
  <c r="J11" i="6" s="1"/>
  <c r="F11" i="6"/>
  <c r="E11" i="6"/>
  <c r="D11" i="6"/>
  <c r="C11" i="6"/>
  <c r="B11" i="6"/>
  <c r="A11" i="6"/>
  <c r="P11" i="1"/>
  <c r="M11" i="1"/>
  <c r="G11" i="1"/>
  <c r="F11" i="1"/>
  <c r="E11" i="1"/>
  <c r="A11" i="1"/>
  <c r="A11" i="2" s="1"/>
  <c r="F10" i="2"/>
  <c r="E10" i="2"/>
  <c r="C10" i="2"/>
  <c r="B10" i="2"/>
  <c r="G10" i="5"/>
  <c r="K10" i="5" s="1"/>
  <c r="N10" i="5" s="1"/>
  <c r="E10" i="5"/>
  <c r="D10" i="5"/>
  <c r="I10" i="5" s="1"/>
  <c r="C10" i="5"/>
  <c r="B10" i="5"/>
  <c r="N10" i="10"/>
  <c r="Z10" i="10" s="1"/>
  <c r="M10" i="10"/>
  <c r="H10" i="10"/>
  <c r="G10" i="10"/>
  <c r="J10" i="10" s="1"/>
  <c r="C10" i="10"/>
  <c r="B10" i="10"/>
  <c r="H10" i="6"/>
  <c r="I10" i="6" s="1"/>
  <c r="J10" i="6" s="1"/>
  <c r="F10" i="6"/>
  <c r="E10" i="6"/>
  <c r="D10" i="6"/>
  <c r="C10" i="6"/>
  <c r="B10" i="6"/>
  <c r="A10" i="6"/>
  <c r="P10" i="1"/>
  <c r="M10" i="1"/>
  <c r="G10" i="1"/>
  <c r="F10" i="1"/>
  <c r="E10" i="1"/>
  <c r="D10" i="10" s="1"/>
  <c r="A10" i="1"/>
  <c r="A10" i="10" s="1"/>
  <c r="Q35" i="10" l="1"/>
  <c r="Q41" i="10"/>
  <c r="Q43" i="10"/>
  <c r="Q296" i="10"/>
  <c r="Q338" i="10"/>
  <c r="Q341" i="10"/>
  <c r="Q428" i="10"/>
  <c r="Q514" i="10"/>
  <c r="Q534" i="10"/>
  <c r="Q633" i="10"/>
  <c r="D685" i="2"/>
  <c r="Q699" i="10"/>
  <c r="O315" i="1"/>
  <c r="Q599" i="10"/>
  <c r="Q607" i="10"/>
  <c r="O700" i="1"/>
  <c r="Q601" i="10"/>
  <c r="Q647" i="10"/>
  <c r="Q735" i="10"/>
  <c r="Q756" i="10"/>
  <c r="T756" i="10" s="1"/>
  <c r="Q70" i="10"/>
  <c r="Q138" i="10"/>
  <c r="Q179" i="10"/>
  <c r="Q183" i="10"/>
  <c r="T183" i="10" s="1"/>
  <c r="Q195" i="10"/>
  <c r="I206" i="5"/>
  <c r="I208" i="5"/>
  <c r="Q234" i="10"/>
  <c r="Q243" i="10"/>
  <c r="Q252" i="10"/>
  <c r="Q354" i="10"/>
  <c r="Q356" i="10"/>
  <c r="Q367" i="10"/>
  <c r="Q378" i="10"/>
  <c r="I428" i="5"/>
  <c r="Q458" i="10"/>
  <c r="Q468" i="10"/>
  <c r="Q489" i="10"/>
  <c r="D607" i="2"/>
  <c r="D616" i="2"/>
  <c r="D641" i="2"/>
  <c r="Q643" i="10"/>
  <c r="O644" i="1"/>
  <c r="Q55" i="10"/>
  <c r="Q248" i="10"/>
  <c r="Q346" i="10"/>
  <c r="J370" i="10"/>
  <c r="Q461" i="10"/>
  <c r="Q479" i="10"/>
  <c r="Q480" i="10"/>
  <c r="Q536" i="10"/>
  <c r="L551" i="2"/>
  <c r="D552" i="2"/>
  <c r="D563" i="2"/>
  <c r="I662" i="5"/>
  <c r="Q666" i="10"/>
  <c r="M668" i="2"/>
  <c r="O669" i="1"/>
  <c r="P669" i="1"/>
  <c r="Q676" i="10"/>
  <c r="Q686" i="10"/>
  <c r="Q708" i="10"/>
  <c r="M718" i="2"/>
  <c r="Q20" i="10"/>
  <c r="Q28" i="10"/>
  <c r="A20" i="2"/>
  <c r="D23" i="2"/>
  <c r="I92" i="5"/>
  <c r="Q96" i="10"/>
  <c r="Q118" i="10"/>
  <c r="Q135" i="10"/>
  <c r="Q153" i="10"/>
  <c r="T153" i="10" s="1"/>
  <c r="Q181" i="10"/>
  <c r="Q194" i="10"/>
  <c r="Q201" i="10"/>
  <c r="I219" i="5"/>
  <c r="M219" i="5" s="1"/>
  <c r="O219" i="5" s="1"/>
  <c r="Q238" i="10"/>
  <c r="A286" i="10"/>
  <c r="Q310" i="10"/>
  <c r="Q329" i="10"/>
  <c r="Q442" i="10"/>
  <c r="Q447" i="10"/>
  <c r="T447" i="10" s="1"/>
  <c r="Q484" i="10"/>
  <c r="D496" i="2"/>
  <c r="D508" i="2"/>
  <c r="A508" i="5"/>
  <c r="Q631" i="10"/>
  <c r="A660" i="5"/>
  <c r="Q665" i="10"/>
  <c r="Q727" i="10"/>
  <c r="Q738" i="10"/>
  <c r="E756" i="10"/>
  <c r="A20" i="10"/>
  <c r="H25" i="2"/>
  <c r="J25" i="2" s="1"/>
  <c r="A28" i="10"/>
  <c r="Q42" i="10"/>
  <c r="D24" i="2"/>
  <c r="A76" i="10"/>
  <c r="Q84" i="10"/>
  <c r="Q93" i="10"/>
  <c r="T93" i="10" s="1"/>
  <c r="Q109" i="10"/>
  <c r="L118" i="2"/>
  <c r="I132" i="5"/>
  <c r="A138" i="10"/>
  <c r="A148" i="10"/>
  <c r="A161" i="10"/>
  <c r="A163" i="10"/>
  <c r="Q192" i="10"/>
  <c r="T192" i="10" s="1"/>
  <c r="D209" i="2"/>
  <c r="Q344" i="10"/>
  <c r="A346" i="10"/>
  <c r="I352" i="5"/>
  <c r="A354" i="10"/>
  <c r="M356" i="2"/>
  <c r="I376" i="5"/>
  <c r="Q379" i="10"/>
  <c r="T379" i="10" s="1"/>
  <c r="Q386" i="10"/>
  <c r="I390" i="5"/>
  <c r="G429" i="2"/>
  <c r="A433" i="5"/>
  <c r="I488" i="5"/>
  <c r="A491" i="5"/>
  <c r="A623" i="2"/>
  <c r="P69" i="10"/>
  <c r="O126" i="1"/>
  <c r="D133" i="2"/>
  <c r="A140" i="5"/>
  <c r="A140" i="2"/>
  <c r="A145" i="5"/>
  <c r="O204" i="1"/>
  <c r="P205" i="10"/>
  <c r="G205" i="2"/>
  <c r="H267" i="2"/>
  <c r="J267" i="2" s="1"/>
  <c r="A268" i="5"/>
  <c r="D631" i="2"/>
  <c r="A647" i="10"/>
  <c r="E679" i="10"/>
  <c r="Q682" i="10"/>
  <c r="A683" i="2"/>
  <c r="Q684" i="10"/>
  <c r="T684" i="10" s="1"/>
  <c r="Q685" i="10"/>
  <c r="A688" i="10"/>
  <c r="Q695" i="10"/>
  <c r="Q696" i="10"/>
  <c r="Q697" i="10"/>
  <c r="Q698" i="10"/>
  <c r="A708" i="10"/>
  <c r="Q712" i="10"/>
  <c r="Q719" i="10"/>
  <c r="A746" i="5"/>
  <c r="A59" i="2"/>
  <c r="A59" i="10"/>
  <c r="Q12" i="10"/>
  <c r="A35" i="2"/>
  <c r="A35" i="10"/>
  <c r="A62" i="5"/>
  <c r="Q80" i="10"/>
  <c r="Q82" i="10"/>
  <c r="Q180" i="10"/>
  <c r="A181" i="2"/>
  <c r="A181" i="10"/>
  <c r="A262" i="2"/>
  <c r="A262" i="5"/>
  <c r="A276" i="2"/>
  <c r="A276" i="5"/>
  <c r="Q10" i="10"/>
  <c r="A15" i="5"/>
  <c r="A15" i="10"/>
  <c r="P44" i="1"/>
  <c r="A62" i="10"/>
  <c r="A109" i="2"/>
  <c r="A109" i="10"/>
  <c r="A297" i="2"/>
  <c r="A297" i="10"/>
  <c r="A69" i="5"/>
  <c r="A69" i="2"/>
  <c r="A69" i="10"/>
  <c r="Q99" i="10"/>
  <c r="D100" i="2"/>
  <c r="A101" i="2"/>
  <c r="A101" i="10"/>
  <c r="D152" i="2"/>
  <c r="A157" i="2"/>
  <c r="A157" i="10"/>
  <c r="Q157" i="10"/>
  <c r="Q164" i="10"/>
  <c r="A165" i="5"/>
  <c r="A165" i="10"/>
  <c r="A280" i="10"/>
  <c r="A280" i="5"/>
  <c r="I284" i="5"/>
  <c r="A296" i="2"/>
  <c r="A296" i="10"/>
  <c r="E91" i="10"/>
  <c r="D91" i="5"/>
  <c r="I91" i="5" s="1"/>
  <c r="A97" i="5"/>
  <c r="A97" i="2"/>
  <c r="G510" i="2"/>
  <c r="L692" i="2"/>
  <c r="Q301" i="10"/>
  <c r="Q348" i="10"/>
  <c r="Q363" i="10"/>
  <c r="I364" i="5"/>
  <c r="A384" i="10"/>
  <c r="I392" i="5"/>
  <c r="Q418" i="10"/>
  <c r="Q422" i="10"/>
  <c r="A428" i="10"/>
  <c r="Q444" i="10"/>
  <c r="A490" i="10"/>
  <c r="Q511" i="10"/>
  <c r="Q527" i="10"/>
  <c r="T527" i="10" s="1"/>
  <c r="L557" i="2"/>
  <c r="I568" i="5"/>
  <c r="A633" i="10"/>
  <c r="D637" i="2"/>
  <c r="Q677" i="10"/>
  <c r="F690" i="10"/>
  <c r="Q731" i="10"/>
  <c r="A741" i="5"/>
  <c r="Q744" i="10"/>
  <c r="Q755" i="10"/>
  <c r="Q763" i="10"/>
  <c r="Q769" i="10"/>
  <c r="T769" i="10" s="1"/>
  <c r="Q299" i="10"/>
  <c r="Q32" i="10"/>
  <c r="I42" i="5"/>
  <c r="Q50" i="10"/>
  <c r="D52" i="2"/>
  <c r="I90" i="5"/>
  <c r="D180" i="2"/>
  <c r="Q186" i="10"/>
  <c r="Q193" i="10"/>
  <c r="A216" i="5"/>
  <c r="I218" i="5"/>
  <c r="O220" i="1"/>
  <c r="D224" i="2"/>
  <c r="Q225" i="10"/>
  <c r="Q256" i="10"/>
  <c r="Q279" i="10"/>
  <c r="Q291" i="10"/>
  <c r="Q293" i="10"/>
  <c r="D302" i="2"/>
  <c r="A310" i="10"/>
  <c r="A310" i="2"/>
  <c r="I320" i="5"/>
  <c r="D325" i="2"/>
  <c r="D331" i="2"/>
  <c r="A337" i="5"/>
  <c r="Q352" i="10"/>
  <c r="Q393" i="10"/>
  <c r="Q446" i="10"/>
  <c r="T446" i="10" s="1"/>
  <c r="Q453" i="10"/>
  <c r="Q466" i="10"/>
  <c r="D478" i="2"/>
  <c r="A480" i="5"/>
  <c r="D521" i="2"/>
  <c r="Q531" i="10"/>
  <c r="A536" i="10"/>
  <c r="Q538" i="10"/>
  <c r="T538" i="10" s="1"/>
  <c r="Q540" i="10"/>
  <c r="D556" i="2"/>
  <c r="D561" i="2"/>
  <c r="Q575" i="10"/>
  <c r="T575" i="10" s="1"/>
  <c r="Q584" i="10"/>
  <c r="P631" i="1"/>
  <c r="A631" i="10"/>
  <c r="O642" i="1"/>
  <c r="H644" i="2"/>
  <c r="J644" i="2" s="1"/>
  <c r="A658" i="10"/>
  <c r="A658" i="2"/>
  <c r="Q678" i="10"/>
  <c r="T678" i="10" s="1"/>
  <c r="Q683" i="10"/>
  <c r="Q716" i="10"/>
  <c r="A723" i="10"/>
  <c r="Q729" i="10"/>
  <c r="T729" i="10" s="1"/>
  <c r="A734" i="5"/>
  <c r="A734" i="2"/>
  <c r="A739" i="10"/>
  <c r="A750" i="10"/>
  <c r="Q751" i="10"/>
  <c r="D752" i="2"/>
  <c r="A766" i="10"/>
  <c r="I771" i="5"/>
  <c r="M771" i="5" s="1"/>
  <c r="O771" i="5" s="1"/>
  <c r="Q776" i="10"/>
  <c r="Q778" i="10"/>
  <c r="I781" i="5"/>
  <c r="M158" i="2"/>
  <c r="D164" i="2"/>
  <c r="L216" i="2"/>
  <c r="P220" i="1"/>
  <c r="D276" i="2"/>
  <c r="P357" i="1"/>
  <c r="A462" i="5"/>
  <c r="I509" i="5"/>
  <c r="A511" i="5"/>
  <c r="E560" i="10"/>
  <c r="D561" i="5"/>
  <c r="A562" i="5"/>
  <c r="A562" i="2"/>
  <c r="D58" i="2"/>
  <c r="M58" i="2"/>
  <c r="A68" i="2"/>
  <c r="A77" i="5"/>
  <c r="D95" i="5"/>
  <c r="A103" i="5"/>
  <c r="O178" i="1"/>
  <c r="A185" i="5"/>
  <c r="A186" i="2"/>
  <c r="A450" i="2"/>
  <c r="A450" i="10"/>
  <c r="A484" i="5"/>
  <c r="A484" i="10"/>
  <c r="A531" i="5"/>
  <c r="A531" i="10"/>
  <c r="A553" i="2"/>
  <c r="A553" i="5"/>
  <c r="A560" i="5"/>
  <c r="A560" i="10"/>
  <c r="A574" i="2"/>
  <c r="A574" i="10"/>
  <c r="A672" i="2"/>
  <c r="A672" i="5"/>
  <c r="A765" i="2"/>
  <c r="A765" i="10"/>
  <c r="A238" i="10"/>
  <c r="A246" i="10"/>
  <c r="F262" i="5"/>
  <c r="I274" i="5"/>
  <c r="D279" i="2"/>
  <c r="I283" i="5"/>
  <c r="Q292" i="10"/>
  <c r="T292" i="10" s="1"/>
  <c r="K293" i="5"/>
  <c r="N293" i="5" s="1"/>
  <c r="E293" i="10"/>
  <c r="Q304" i="10"/>
  <c r="I338" i="5"/>
  <c r="M338" i="5" s="1"/>
  <c r="O338" i="5" s="1"/>
  <c r="Q340" i="10"/>
  <c r="I374" i="5"/>
  <c r="Q377" i="10"/>
  <c r="A378" i="10"/>
  <c r="A379" i="10"/>
  <c r="A430" i="5"/>
  <c r="A430" i="2"/>
  <c r="I440" i="5"/>
  <c r="I442" i="5"/>
  <c r="A444" i="10"/>
  <c r="A447" i="10"/>
  <c r="A529" i="5"/>
  <c r="A529" i="10"/>
  <c r="A558" i="10"/>
  <c r="A558" i="5"/>
  <c r="A654" i="10"/>
  <c r="E666" i="10"/>
  <c r="A778" i="2"/>
  <c r="A778" i="10"/>
  <c r="E83" i="10"/>
  <c r="F83" i="10" s="1"/>
  <c r="A94" i="5"/>
  <c r="A215" i="2"/>
  <c r="D14" i="2"/>
  <c r="D31" i="2"/>
  <c r="A37" i="10"/>
  <c r="A48" i="10"/>
  <c r="Q65" i="10"/>
  <c r="F65" i="5"/>
  <c r="A70" i="10"/>
  <c r="M73" i="2"/>
  <c r="Q77" i="10"/>
  <c r="D83" i="2"/>
  <c r="A87" i="10"/>
  <c r="A93" i="10"/>
  <c r="D95" i="2"/>
  <c r="A98" i="10"/>
  <c r="A108" i="5"/>
  <c r="K114" i="5"/>
  <c r="N114" i="5" s="1"/>
  <c r="A115" i="5"/>
  <c r="A115" i="2"/>
  <c r="Q131" i="10"/>
  <c r="I194" i="5"/>
  <c r="I197" i="5"/>
  <c r="A201" i="10"/>
  <c r="Q209" i="10"/>
  <c r="A214" i="2"/>
  <c r="Q223" i="10"/>
  <c r="D227" i="2"/>
  <c r="Q232" i="10"/>
  <c r="Q239" i="10"/>
  <c r="A241" i="5"/>
  <c r="D242" i="2"/>
  <c r="A243" i="10"/>
  <c r="Q250" i="10"/>
  <c r="Q269" i="10"/>
  <c r="I270" i="5"/>
  <c r="L270" i="5" s="1"/>
  <c r="Q280" i="10"/>
  <c r="A282" i="5"/>
  <c r="Q311" i="10"/>
  <c r="A313" i="10"/>
  <c r="Q321" i="10"/>
  <c r="Q322" i="10"/>
  <c r="A336" i="10"/>
  <c r="A336" i="2"/>
  <c r="Q342" i="10"/>
  <c r="A350" i="5"/>
  <c r="A350" i="2"/>
  <c r="A350" i="10"/>
  <c r="A371" i="5"/>
  <c r="A371" i="2"/>
  <c r="Q427" i="10"/>
  <c r="Q456" i="10"/>
  <c r="Q465" i="10"/>
  <c r="A534" i="2"/>
  <c r="A534" i="10"/>
  <c r="A576" i="10"/>
  <c r="A576" i="2"/>
  <c r="A576" i="5"/>
  <c r="A678" i="2"/>
  <c r="A678" i="10"/>
  <c r="A689" i="5"/>
  <c r="A689" i="2"/>
  <c r="A731" i="2"/>
  <c r="A731" i="10"/>
  <c r="P751" i="1"/>
  <c r="E751" i="10"/>
  <c r="D18" i="2"/>
  <c r="D19" i="2"/>
  <c r="A21" i="5"/>
  <c r="G22" i="2"/>
  <c r="O47" i="1"/>
  <c r="A52" i="2"/>
  <c r="A61" i="5"/>
  <c r="Q62" i="10"/>
  <c r="A73" i="5"/>
  <c r="A78" i="5"/>
  <c r="A81" i="10"/>
  <c r="A86" i="5"/>
  <c r="A107" i="10"/>
  <c r="A120" i="5"/>
  <c r="O147" i="1"/>
  <c r="A150" i="5"/>
  <c r="H154" i="2"/>
  <c r="J154" i="2" s="1"/>
  <c r="A154" i="10"/>
  <c r="M154" i="2"/>
  <c r="A167" i="5"/>
  <c r="A173" i="10"/>
  <c r="A187" i="2"/>
  <c r="A193" i="10"/>
  <c r="A195" i="10"/>
  <c r="Q198" i="10"/>
  <c r="P208" i="10"/>
  <c r="E209" i="10"/>
  <c r="F221" i="5"/>
  <c r="D223" i="2"/>
  <c r="A232" i="5"/>
  <c r="O236" i="1"/>
  <c r="Q240" i="10"/>
  <c r="A242" i="2"/>
  <c r="A253" i="5"/>
  <c r="A264" i="2"/>
  <c r="Q266" i="10"/>
  <c r="D275" i="5"/>
  <c r="A281" i="2"/>
  <c r="A289" i="10"/>
  <c r="A299" i="10"/>
  <c r="E302" i="10"/>
  <c r="A303" i="5"/>
  <c r="A305" i="5"/>
  <c r="D307" i="2"/>
  <c r="A318" i="10"/>
  <c r="K320" i="5"/>
  <c r="N320" i="5" s="1"/>
  <c r="D323" i="2"/>
  <c r="A323" i="5"/>
  <c r="Q326" i="10"/>
  <c r="D333" i="2"/>
  <c r="E333" i="10"/>
  <c r="A343" i="5"/>
  <c r="A358" i="10"/>
  <c r="A358" i="5"/>
  <c r="Q360" i="10"/>
  <c r="A413" i="2"/>
  <c r="A413" i="5"/>
  <c r="A532" i="10"/>
  <c r="A532" i="5"/>
  <c r="E583" i="10"/>
  <c r="D583" i="5"/>
  <c r="I583" i="5" s="1"/>
  <c r="A626" i="2"/>
  <c r="A626" i="5"/>
  <c r="A686" i="2"/>
  <c r="A686" i="10"/>
  <c r="A755" i="2"/>
  <c r="A755" i="10"/>
  <c r="A765" i="5"/>
  <c r="Q343" i="10"/>
  <c r="I344" i="5"/>
  <c r="M344" i="5" s="1"/>
  <c r="O344" i="5" s="1"/>
  <c r="Q362" i="10"/>
  <c r="Q375" i="10"/>
  <c r="Q381" i="10"/>
  <c r="Q400" i="10"/>
  <c r="Q421" i="10"/>
  <c r="L432" i="2"/>
  <c r="Q438" i="10"/>
  <c r="Q439" i="10"/>
  <c r="Q441" i="10"/>
  <c r="I451" i="5"/>
  <c r="Q463" i="10"/>
  <c r="D475" i="5"/>
  <c r="F475" i="5" s="1"/>
  <c r="D486" i="2"/>
  <c r="A513" i="5"/>
  <c r="A513" i="2"/>
  <c r="A519" i="2"/>
  <c r="Q520" i="10"/>
  <c r="Q522" i="10"/>
  <c r="A526" i="2"/>
  <c r="L538" i="2"/>
  <c r="L539" i="2"/>
  <c r="P560" i="1"/>
  <c r="K568" i="5"/>
  <c r="N568" i="5" s="1"/>
  <c r="Q585" i="10"/>
  <c r="A587" i="5"/>
  <c r="A587" i="2"/>
  <c r="A591" i="2"/>
  <c r="Q602" i="10"/>
  <c r="Q616" i="10"/>
  <c r="D628" i="2"/>
  <c r="A641" i="5"/>
  <c r="Q642" i="10"/>
  <c r="A656" i="5"/>
  <c r="A657" i="5"/>
  <c r="A657" i="2"/>
  <c r="A670" i="5"/>
  <c r="Q673" i="10"/>
  <c r="Q690" i="10"/>
  <c r="Q694" i="10"/>
  <c r="Q718" i="10"/>
  <c r="T718" i="10" s="1"/>
  <c r="Q720" i="10"/>
  <c r="A750" i="2"/>
  <c r="D751" i="2"/>
  <c r="Q760" i="10"/>
  <c r="T760" i="10" s="1"/>
  <c r="A763" i="2"/>
  <c r="I770" i="5"/>
  <c r="Q773" i="10"/>
  <c r="Q781" i="10"/>
  <c r="A348" i="10"/>
  <c r="K349" i="5"/>
  <c r="N349" i="5" s="1"/>
  <c r="A374" i="10"/>
  <c r="L426" i="2"/>
  <c r="A495" i="10"/>
  <c r="D497" i="2"/>
  <c r="F505" i="5"/>
  <c r="A518" i="2"/>
  <c r="I535" i="5"/>
  <c r="D555" i="5"/>
  <c r="A575" i="10"/>
  <c r="A599" i="10"/>
  <c r="Q623" i="10"/>
  <c r="Q634" i="10"/>
  <c r="A641" i="2"/>
  <c r="Q645" i="10"/>
  <c r="Q651" i="10"/>
  <c r="K671" i="5"/>
  <c r="N671" i="5" s="1"/>
  <c r="D672" i="2"/>
  <c r="M675" i="2"/>
  <c r="A685" i="2"/>
  <c r="A697" i="10"/>
  <c r="G716" i="2"/>
  <c r="A723" i="5"/>
  <c r="A724" i="5"/>
  <c r="M729" i="2"/>
  <c r="D730" i="5"/>
  <c r="I730" i="5" s="1"/>
  <c r="A735" i="10"/>
  <c r="A753" i="10"/>
  <c r="G754" i="2"/>
  <c r="A763" i="10"/>
  <c r="D499" i="2"/>
  <c r="D526" i="2"/>
  <c r="D605" i="2"/>
  <c r="O628" i="1"/>
  <c r="A644" i="2"/>
  <c r="D645" i="2"/>
  <c r="K679" i="5"/>
  <c r="N679" i="5" s="1"/>
  <c r="D695" i="2"/>
  <c r="D696" i="2"/>
  <c r="D697" i="2"/>
  <c r="A711" i="5"/>
  <c r="M731" i="2"/>
  <c r="D763" i="2"/>
  <c r="P764" i="10"/>
  <c r="A25" i="10"/>
  <c r="A25" i="5"/>
  <c r="Q30" i="10"/>
  <c r="Q34" i="10"/>
  <c r="A46" i="2"/>
  <c r="A46" i="5"/>
  <c r="Q54" i="10"/>
  <c r="A55" i="10"/>
  <c r="A57" i="10"/>
  <c r="A17" i="5"/>
  <c r="A17" i="10"/>
  <c r="A13" i="2"/>
  <c r="A13" i="5"/>
  <c r="P38" i="1"/>
  <c r="D38" i="5"/>
  <c r="F38" i="5" s="1"/>
  <c r="E38" i="10"/>
  <c r="A40" i="10"/>
  <c r="A40" i="5"/>
  <c r="A23" i="10"/>
  <c r="D38" i="2"/>
  <c r="A42" i="10"/>
  <c r="A49" i="2"/>
  <c r="A49" i="5"/>
  <c r="A32" i="5"/>
  <c r="A34" i="2"/>
  <c r="A34" i="5"/>
  <c r="A60" i="10"/>
  <c r="A60" i="5"/>
  <c r="A60" i="2"/>
  <c r="O64" i="1"/>
  <c r="D64" i="10"/>
  <c r="A180" i="5"/>
  <c r="A209" i="10"/>
  <c r="A211" i="10"/>
  <c r="A217" i="2"/>
  <c r="A234" i="5"/>
  <c r="A237" i="10"/>
  <c r="A250" i="5"/>
  <c r="A255" i="10"/>
  <c r="A271" i="10"/>
  <c r="A291" i="5"/>
  <c r="A311" i="5"/>
  <c r="A326" i="5"/>
  <c r="A329" i="5"/>
  <c r="A340" i="2"/>
  <c r="A342" i="5"/>
  <c r="A363" i="5"/>
  <c r="A376" i="10"/>
  <c r="A377" i="5"/>
  <c r="A383" i="10"/>
  <c r="A385" i="2"/>
  <c r="A405" i="5"/>
  <c r="A405" i="2"/>
  <c r="A405" i="10"/>
  <c r="A439" i="2"/>
  <c r="A439" i="10"/>
  <c r="A442" i="5"/>
  <c r="A469" i="10"/>
  <c r="A469" i="2"/>
  <c r="A469" i="5"/>
  <c r="A492" i="10"/>
  <c r="A492" i="2"/>
  <c r="A492" i="5"/>
  <c r="A512" i="10"/>
  <c r="A512" i="5"/>
  <c r="A523" i="10"/>
  <c r="A523" i="5"/>
  <c r="A527" i="2"/>
  <c r="A527" i="10"/>
  <c r="A609" i="10"/>
  <c r="A619" i="2"/>
  <c r="A619" i="5"/>
  <c r="A619" i="10"/>
  <c r="A673" i="2"/>
  <c r="A673" i="10"/>
  <c r="A673" i="5"/>
  <c r="A112" i="5"/>
  <c r="A132" i="10"/>
  <c r="A14" i="5"/>
  <c r="Q21" i="10"/>
  <c r="A22" i="5"/>
  <c r="O25" i="1"/>
  <c r="A29" i="5"/>
  <c r="H30" i="2"/>
  <c r="J30" i="2" s="1"/>
  <c r="Q39" i="10"/>
  <c r="L41" i="2"/>
  <c r="A44" i="10"/>
  <c r="D45" i="2"/>
  <c r="G48" i="2"/>
  <c r="A50" i="5"/>
  <c r="O51" i="1"/>
  <c r="A52" i="5"/>
  <c r="D60" i="2"/>
  <c r="A68" i="5"/>
  <c r="A73" i="10"/>
  <c r="A74" i="5"/>
  <c r="A79" i="2"/>
  <c r="A80" i="5"/>
  <c r="A83" i="10"/>
  <c r="A88" i="10"/>
  <c r="A90" i="10"/>
  <c r="E95" i="10"/>
  <c r="D98" i="2"/>
  <c r="A100" i="2"/>
  <c r="A103" i="2"/>
  <c r="Q106" i="10"/>
  <c r="D107" i="2"/>
  <c r="A108" i="2"/>
  <c r="D113" i="5"/>
  <c r="Q114" i="10"/>
  <c r="A117" i="10"/>
  <c r="A120" i="10"/>
  <c r="G121" i="2"/>
  <c r="A122" i="10"/>
  <c r="D124" i="2"/>
  <c r="A124" i="2"/>
  <c r="D125" i="2"/>
  <c r="A129" i="5"/>
  <c r="A129" i="2"/>
  <c r="A130" i="5"/>
  <c r="A130" i="2"/>
  <c r="A134" i="5"/>
  <c r="A145" i="2"/>
  <c r="A152" i="5"/>
  <c r="A156" i="10"/>
  <c r="A159" i="5"/>
  <c r="F159" i="5"/>
  <c r="A166" i="10"/>
  <c r="A171" i="10"/>
  <c r="Q174" i="10"/>
  <c r="H176" i="2"/>
  <c r="J176" i="2" s="1"/>
  <c r="M176" i="2" s="1"/>
  <c r="A179" i="5"/>
  <c r="A186" i="5"/>
  <c r="A187" i="5"/>
  <c r="Q190" i="10"/>
  <c r="T190" i="10" s="1"/>
  <c r="A192" i="5"/>
  <c r="A192" i="2"/>
  <c r="A194" i="10"/>
  <c r="A195" i="2"/>
  <c r="A200" i="2"/>
  <c r="Q205" i="10"/>
  <c r="A207" i="5"/>
  <c r="Q211" i="10"/>
  <c r="A212" i="2"/>
  <c r="A218" i="10"/>
  <c r="A222" i="10"/>
  <c r="A232" i="10"/>
  <c r="A234" i="10"/>
  <c r="D240" i="2"/>
  <c r="A240" i="5"/>
  <c r="A248" i="5"/>
  <c r="A250" i="10"/>
  <c r="K252" i="5"/>
  <c r="N252" i="5" s="1"/>
  <c r="A253" i="10"/>
  <c r="A256" i="2"/>
  <c r="A257" i="5"/>
  <c r="A262" i="10"/>
  <c r="A264" i="10"/>
  <c r="Q265" i="10"/>
  <c r="A267" i="5"/>
  <c r="A269" i="5"/>
  <c r="Q271" i="10"/>
  <c r="A273" i="5"/>
  <c r="Q278" i="10"/>
  <c r="A279" i="5"/>
  <c r="Q284" i="10"/>
  <c r="A287" i="5"/>
  <c r="A291" i="10"/>
  <c r="A292" i="10"/>
  <c r="L299" i="2"/>
  <c r="A301" i="5"/>
  <c r="A304" i="10"/>
  <c r="A307" i="5"/>
  <c r="A311" i="10"/>
  <c r="A314" i="10"/>
  <c r="A314" i="5"/>
  <c r="H316" i="2"/>
  <c r="J316" i="2" s="1"/>
  <c r="D317" i="2"/>
  <c r="Q319" i="10"/>
  <c r="I319" i="5"/>
  <c r="Q320" i="10"/>
  <c r="A322" i="10"/>
  <c r="A322" i="2"/>
  <c r="A326" i="10"/>
  <c r="A329" i="10"/>
  <c r="A340" i="10"/>
  <c r="A342" i="10"/>
  <c r="A344" i="10"/>
  <c r="A349" i="5"/>
  <c r="A352" i="10"/>
  <c r="A355" i="5"/>
  <c r="A356" i="10"/>
  <c r="A356" i="5"/>
  <c r="A357" i="5"/>
  <c r="A360" i="2"/>
  <c r="A361" i="5"/>
  <c r="A363" i="10"/>
  <c r="Q365" i="10"/>
  <c r="Q366" i="10"/>
  <c r="A371" i="10"/>
  <c r="A372" i="5"/>
  <c r="A377" i="10"/>
  <c r="A381" i="5"/>
  <c r="A385" i="10"/>
  <c r="A386" i="2"/>
  <c r="A386" i="5"/>
  <c r="A403" i="2"/>
  <c r="A403" i="5"/>
  <c r="A403" i="10"/>
  <c r="A410" i="2"/>
  <c r="A410" i="5"/>
  <c r="A410" i="10"/>
  <c r="A418" i="5"/>
  <c r="A430" i="10"/>
  <c r="A433" i="10"/>
  <c r="A441" i="5"/>
  <c r="A441" i="2"/>
  <c r="A442" i="10"/>
  <c r="Q443" i="10"/>
  <c r="T443" i="10" s="1"/>
  <c r="A464" i="2"/>
  <c r="A464" i="5"/>
  <c r="Q469" i="10"/>
  <c r="Q472" i="10"/>
  <c r="T472" i="10" s="1"/>
  <c r="L473" i="2"/>
  <c r="A479" i="5"/>
  <c r="A479" i="10"/>
  <c r="A488" i="10"/>
  <c r="A500" i="10"/>
  <c r="A500" i="2"/>
  <c r="A500" i="5"/>
  <c r="A502" i="10"/>
  <c r="A502" i="2"/>
  <c r="A502" i="5"/>
  <c r="Q546" i="10"/>
  <c r="A756" i="5"/>
  <c r="A756" i="10"/>
  <c r="A203" i="10"/>
  <c r="A12" i="10"/>
  <c r="A12" i="2"/>
  <c r="D16" i="2"/>
  <c r="A22" i="10"/>
  <c r="A26" i="10"/>
  <c r="A28" i="5"/>
  <c r="A35" i="5"/>
  <c r="Q38" i="10"/>
  <c r="A38" i="10"/>
  <c r="A41" i="5"/>
  <c r="A41" i="2"/>
  <c r="P62" i="10"/>
  <c r="L72" i="2"/>
  <c r="A75" i="10"/>
  <c r="L76" i="2"/>
  <c r="A77" i="2"/>
  <c r="A78" i="2"/>
  <c r="A84" i="10"/>
  <c r="A85" i="10"/>
  <c r="A86" i="2"/>
  <c r="Q95" i="10"/>
  <c r="A95" i="10"/>
  <c r="A97" i="10"/>
  <c r="A100" i="10"/>
  <c r="L102" i="2"/>
  <c r="Q103" i="10"/>
  <c r="A111" i="5"/>
  <c r="A112" i="2"/>
  <c r="A121" i="10"/>
  <c r="Q123" i="10"/>
  <c r="D126" i="10"/>
  <c r="Q126" i="10" s="1"/>
  <c r="D127" i="2"/>
  <c r="A127" i="5"/>
  <c r="A136" i="5"/>
  <c r="A137" i="5"/>
  <c r="A143" i="5"/>
  <c r="A143" i="2"/>
  <c r="D146" i="5"/>
  <c r="A147" i="5"/>
  <c r="E148" i="10"/>
  <c r="A150" i="2"/>
  <c r="M150" i="2"/>
  <c r="A153" i="5"/>
  <c r="A169" i="10"/>
  <c r="A174" i="10"/>
  <c r="A176" i="10"/>
  <c r="A177" i="5"/>
  <c r="O179" i="1"/>
  <c r="D182" i="2"/>
  <c r="A183" i="10"/>
  <c r="A185" i="2"/>
  <c r="Q191" i="10"/>
  <c r="A191" i="10"/>
  <c r="A191" i="5"/>
  <c r="D202" i="2"/>
  <c r="P205" i="1"/>
  <c r="A206" i="10"/>
  <c r="A208" i="5"/>
  <c r="D209" i="5"/>
  <c r="A210" i="10"/>
  <c r="G210" i="2"/>
  <c r="D212" i="2"/>
  <c r="A214" i="5"/>
  <c r="A215" i="5"/>
  <c r="O216" i="1"/>
  <c r="A217" i="5"/>
  <c r="A223" i="5"/>
  <c r="A223" i="2"/>
  <c r="A224" i="5"/>
  <c r="A224" i="2"/>
  <c r="M225" i="2"/>
  <c r="A227" i="5"/>
  <c r="A227" i="2"/>
  <c r="A229" i="10"/>
  <c r="A233" i="10"/>
  <c r="A235" i="5"/>
  <c r="D236" i="10"/>
  <c r="Q236" i="10" s="1"/>
  <c r="P239" i="1"/>
  <c r="A240" i="10"/>
  <c r="A242" i="10"/>
  <c r="A248" i="10"/>
  <c r="A249" i="5"/>
  <c r="A251" i="5"/>
  <c r="A257" i="10"/>
  <c r="D260" i="2"/>
  <c r="A265" i="5"/>
  <c r="A266" i="2"/>
  <c r="A269" i="10"/>
  <c r="A272" i="10"/>
  <c r="A272" i="2"/>
  <c r="A274" i="10"/>
  <c r="A276" i="10"/>
  <c r="A279" i="10"/>
  <c r="A281" i="10"/>
  <c r="A285" i="5"/>
  <c r="A294" i="5"/>
  <c r="A296" i="5"/>
  <c r="A301" i="10"/>
  <c r="Q303" i="10"/>
  <c r="K303" i="5"/>
  <c r="N303" i="5" s="1"/>
  <c r="A307" i="10"/>
  <c r="A313" i="5"/>
  <c r="D315" i="2"/>
  <c r="A318" i="5"/>
  <c r="A319" i="5"/>
  <c r="A321" i="5"/>
  <c r="A323" i="10"/>
  <c r="D329" i="2"/>
  <c r="P330" i="1"/>
  <c r="A331" i="5"/>
  <c r="A335" i="5"/>
  <c r="A338" i="10"/>
  <c r="G341" i="2"/>
  <c r="D342" i="2"/>
  <c r="A345" i="5"/>
  <c r="A346" i="2"/>
  <c r="A347" i="5"/>
  <c r="Q350" i="10"/>
  <c r="T350" i="10" s="1"/>
  <c r="D351" i="2"/>
  <c r="A353" i="5"/>
  <c r="A357" i="10"/>
  <c r="A360" i="10"/>
  <c r="D362" i="5"/>
  <c r="F363" i="5"/>
  <c r="F364" i="5"/>
  <c r="D365" i="2"/>
  <c r="A366" i="5"/>
  <c r="A372" i="10"/>
  <c r="A378" i="2"/>
  <c r="I380" i="5"/>
  <c r="L380" i="5" s="1"/>
  <c r="A381" i="10"/>
  <c r="A383" i="2"/>
  <c r="A386" i="10"/>
  <c r="A390" i="5"/>
  <c r="A390" i="2"/>
  <c r="A390" i="10"/>
  <c r="A418" i="10"/>
  <c r="I420" i="5"/>
  <c r="M420" i="5" s="1"/>
  <c r="O420" i="5" s="1"/>
  <c r="A425" i="2"/>
  <c r="A425" i="10"/>
  <c r="A425" i="5"/>
  <c r="A441" i="10"/>
  <c r="A453" i="5"/>
  <c r="A453" i="2"/>
  <c r="A456" i="10"/>
  <c r="A477" i="10"/>
  <c r="A477" i="2"/>
  <c r="A477" i="5"/>
  <c r="A494" i="10"/>
  <c r="A494" i="5"/>
  <c r="A494" i="2"/>
  <c r="A521" i="2"/>
  <c r="A521" i="5"/>
  <c r="A528" i="10"/>
  <c r="A565" i="10"/>
  <c r="A565" i="2"/>
  <c r="A565" i="5"/>
  <c r="A594" i="2"/>
  <c r="A594" i="10"/>
  <c r="A594" i="5"/>
  <c r="A605" i="5"/>
  <c r="A605" i="2"/>
  <c r="A605" i="10"/>
  <c r="R725" i="10"/>
  <c r="AC725" i="10" s="1"/>
  <c r="Q725" i="10"/>
  <c r="L60" i="2"/>
  <c r="A79" i="5"/>
  <c r="D82" i="2"/>
  <c r="A92" i="10"/>
  <c r="O98" i="1"/>
  <c r="D100" i="5"/>
  <c r="D108" i="2"/>
  <c r="A113" i="2"/>
  <c r="A114" i="5"/>
  <c r="A119" i="5"/>
  <c r="A124" i="5"/>
  <c r="A127" i="2"/>
  <c r="A136" i="2"/>
  <c r="G138" i="2"/>
  <c r="D139" i="2"/>
  <c r="D145" i="2"/>
  <c r="Q148" i="10"/>
  <c r="T148" i="10" s="1"/>
  <c r="A149" i="10"/>
  <c r="D167" i="2"/>
  <c r="A169" i="2"/>
  <c r="A174" i="5"/>
  <c r="F176" i="5"/>
  <c r="A178" i="5"/>
  <c r="A181" i="5"/>
  <c r="A182" i="5"/>
  <c r="I183" i="5"/>
  <c r="D184" i="2"/>
  <c r="D186" i="2"/>
  <c r="D187" i="2"/>
  <c r="A190" i="5"/>
  <c r="A190" i="2"/>
  <c r="A197" i="10"/>
  <c r="A208" i="2"/>
  <c r="M209" i="2"/>
  <c r="A212" i="5"/>
  <c r="A220" i="10"/>
  <c r="A231" i="10"/>
  <c r="A245" i="5"/>
  <c r="O246" i="1"/>
  <c r="A249" i="10"/>
  <c r="A251" i="10"/>
  <c r="D252" i="5"/>
  <c r="I252" i="5" s="1"/>
  <c r="D253" i="2"/>
  <c r="D254" i="2"/>
  <c r="A255" i="5"/>
  <c r="A256" i="10"/>
  <c r="A260" i="10"/>
  <c r="D263" i="2"/>
  <c r="A266" i="10"/>
  <c r="A271" i="5"/>
  <c r="A278" i="5"/>
  <c r="A284" i="2"/>
  <c r="A289" i="5"/>
  <c r="A292" i="2"/>
  <c r="A297" i="5"/>
  <c r="A299" i="5"/>
  <c r="A339" i="5"/>
  <c r="P341" i="1"/>
  <c r="A351" i="5"/>
  <c r="A365" i="5"/>
  <c r="A370" i="10"/>
  <c r="A370" i="5"/>
  <c r="A374" i="5"/>
  <c r="A376" i="2"/>
  <c r="A379" i="5"/>
  <c r="A384" i="5"/>
  <c r="A408" i="2"/>
  <c r="A408" i="10"/>
  <c r="A422" i="5"/>
  <c r="A422" i="10"/>
  <c r="A439" i="5"/>
  <c r="AC447" i="10"/>
  <c r="A447" i="2"/>
  <c r="A449" i="5"/>
  <c r="A449" i="2"/>
  <c r="A482" i="2"/>
  <c r="A482" i="5"/>
  <c r="A503" i="10"/>
  <c r="A503" i="2"/>
  <c r="A503" i="5"/>
  <c r="A510" i="10"/>
  <c r="A510" i="2"/>
  <c r="A510" i="5"/>
  <c r="A512" i="2"/>
  <c r="I527" i="10"/>
  <c r="R527" i="10" s="1"/>
  <c r="J527" i="10"/>
  <c r="A535" i="10"/>
  <c r="A564" i="2"/>
  <c r="A564" i="5"/>
  <c r="A564" i="10"/>
  <c r="A570" i="5"/>
  <c r="A570" i="10"/>
  <c r="A584" i="5"/>
  <c r="A584" i="10"/>
  <c r="A639" i="5"/>
  <c r="A639" i="2"/>
  <c r="A639" i="10"/>
  <c r="A681" i="2"/>
  <c r="A681" i="5"/>
  <c r="A705" i="2"/>
  <c r="A705" i="10"/>
  <c r="A705" i="5"/>
  <c r="A393" i="2"/>
  <c r="A397" i="5"/>
  <c r="Q399" i="10"/>
  <c r="A400" i="5"/>
  <c r="G405" i="2"/>
  <c r="F410" i="5"/>
  <c r="A413" i="10"/>
  <c r="A420" i="5"/>
  <c r="A427" i="2"/>
  <c r="A436" i="5"/>
  <c r="A438" i="5"/>
  <c r="A438" i="2"/>
  <c r="Q440" i="10"/>
  <c r="Q448" i="10"/>
  <c r="L450" i="2"/>
  <c r="D451" i="2"/>
  <c r="A458" i="5"/>
  <c r="A458" i="2"/>
  <c r="A461" i="5"/>
  <c r="A463" i="10"/>
  <c r="A465" i="5"/>
  <c r="A471" i="5"/>
  <c r="A476" i="5"/>
  <c r="Q483" i="10"/>
  <c r="Q497" i="10"/>
  <c r="Q501" i="10"/>
  <c r="Q502" i="10"/>
  <c r="D504" i="5"/>
  <c r="I504" i="5" s="1"/>
  <c r="A505" i="10"/>
  <c r="Q506" i="10"/>
  <c r="A507" i="5"/>
  <c r="A508" i="2"/>
  <c r="Q510" i="10"/>
  <c r="A520" i="2"/>
  <c r="L520" i="2"/>
  <c r="A525" i="2"/>
  <c r="A526" i="5"/>
  <c r="J535" i="10"/>
  <c r="Q550" i="10"/>
  <c r="T550" i="10" s="1"/>
  <c r="A555" i="10"/>
  <c r="A555" i="5"/>
  <c r="P556" i="1"/>
  <c r="A558" i="2"/>
  <c r="A563" i="10"/>
  <c r="A567" i="5"/>
  <c r="A572" i="10"/>
  <c r="Q579" i="10"/>
  <c r="A581" i="5"/>
  <c r="A583" i="5"/>
  <c r="A590" i="5"/>
  <c r="A592" i="10"/>
  <c r="A592" i="2"/>
  <c r="A599" i="2"/>
  <c r="A600" i="2"/>
  <c r="A637" i="2"/>
  <c r="A663" i="2"/>
  <c r="A663" i="5"/>
  <c r="A694" i="2"/>
  <c r="A694" i="10"/>
  <c r="A712" i="2"/>
  <c r="A712" i="10"/>
  <c r="A716" i="2"/>
  <c r="A716" i="5"/>
  <c r="A716" i="10"/>
  <c r="A740" i="5"/>
  <c r="A740" i="10"/>
  <c r="D746" i="2"/>
  <c r="H388" i="2"/>
  <c r="J388" i="2" s="1"/>
  <c r="A393" i="10"/>
  <c r="A397" i="10"/>
  <c r="A400" i="10"/>
  <c r="A402" i="2"/>
  <c r="D412" i="2"/>
  <c r="Q417" i="10"/>
  <c r="A420" i="10"/>
  <c r="D425" i="2"/>
  <c r="A427" i="10"/>
  <c r="A428" i="5"/>
  <c r="A436" i="10"/>
  <c r="A444" i="5"/>
  <c r="L448" i="2"/>
  <c r="A468" i="5"/>
  <c r="A468" i="2"/>
  <c r="A471" i="2"/>
  <c r="A476" i="2"/>
  <c r="A480" i="2"/>
  <c r="H481" i="2"/>
  <c r="J481" i="2" s="1"/>
  <c r="L481" i="2" s="1"/>
  <c r="A491" i="2"/>
  <c r="A499" i="5"/>
  <c r="A507" i="10"/>
  <c r="A509" i="10"/>
  <c r="A511" i="2"/>
  <c r="I512" i="5"/>
  <c r="A514" i="10"/>
  <c r="A516" i="10"/>
  <c r="A518" i="5"/>
  <c r="A519" i="5"/>
  <c r="A522" i="10"/>
  <c r="A532" i="2"/>
  <c r="A534" i="5"/>
  <c r="G536" i="6"/>
  <c r="A538" i="10"/>
  <c r="O553" i="1"/>
  <c r="A554" i="5"/>
  <c r="A556" i="5"/>
  <c r="A556" i="2"/>
  <c r="O558" i="1"/>
  <c r="D565" i="2"/>
  <c r="A569" i="5"/>
  <c r="A569" i="2"/>
  <c r="A578" i="5"/>
  <c r="A581" i="10"/>
  <c r="K584" i="5"/>
  <c r="N584" i="5" s="1"/>
  <c r="A585" i="5"/>
  <c r="A600" i="10"/>
  <c r="A601" i="5"/>
  <c r="A601" i="2"/>
  <c r="D624" i="2"/>
  <c r="F624" i="5"/>
  <c r="A628" i="2"/>
  <c r="A628" i="10"/>
  <c r="A637" i="10"/>
  <c r="Q648" i="10"/>
  <c r="P661" i="1"/>
  <c r="E661" i="10"/>
  <c r="D661" i="5"/>
  <c r="A669" i="2"/>
  <c r="A669" i="10"/>
  <c r="A676" i="5"/>
  <c r="A676" i="2"/>
  <c r="A676" i="10"/>
  <c r="A679" i="2"/>
  <c r="A679" i="5"/>
  <c r="A679" i="10"/>
  <c r="A720" i="2"/>
  <c r="A720" i="10"/>
  <c r="A744" i="10"/>
  <c r="A744" i="5"/>
  <c r="A777" i="2"/>
  <c r="A777" i="5"/>
  <c r="A782" i="5"/>
  <c r="A782" i="2"/>
  <c r="A782" i="10"/>
  <c r="D491" i="2"/>
  <c r="A499" i="2"/>
  <c r="G525" i="2"/>
  <c r="A525" i="5"/>
  <c r="D529" i="2"/>
  <c r="A552" i="10"/>
  <c r="A554" i="10"/>
  <c r="A585" i="10"/>
  <c r="H587" i="2"/>
  <c r="J587" i="2" s="1"/>
  <c r="O588" i="1"/>
  <c r="D611" i="5"/>
  <c r="P611" i="1"/>
  <c r="A634" i="10"/>
  <c r="A668" i="2"/>
  <c r="A668" i="5"/>
  <c r="A747" i="2"/>
  <c r="A747" i="5"/>
  <c r="A747" i="10"/>
  <c r="A767" i="10"/>
  <c r="A767" i="5"/>
  <c r="A773" i="2"/>
  <c r="A773" i="10"/>
  <c r="A603" i="10"/>
  <c r="A604" i="10"/>
  <c r="D606" i="2"/>
  <c r="A611" i="5"/>
  <c r="A612" i="5"/>
  <c r="A615" i="5"/>
  <c r="A621" i="5"/>
  <c r="A622" i="5"/>
  <c r="A623" i="10"/>
  <c r="A626" i="10"/>
  <c r="D629" i="2"/>
  <c r="Q629" i="10"/>
  <c r="A642" i="5"/>
  <c r="A645" i="2"/>
  <c r="A649" i="10"/>
  <c r="P650" i="1"/>
  <c r="A652" i="10"/>
  <c r="A652" i="5"/>
  <c r="A656" i="10"/>
  <c r="A660" i="10"/>
  <c r="D661" i="2"/>
  <c r="A666" i="10"/>
  <c r="Q670" i="10"/>
  <c r="A682" i="5"/>
  <c r="A697" i="2"/>
  <c r="A708" i="2"/>
  <c r="A711" i="10"/>
  <c r="E714" i="10"/>
  <c r="A717" i="5"/>
  <c r="A718" i="5"/>
  <c r="A729" i="5"/>
  <c r="A741" i="10"/>
  <c r="Q747" i="10"/>
  <c r="Q749" i="10"/>
  <c r="A753" i="2"/>
  <c r="A758" i="5"/>
  <c r="A760" i="5"/>
  <c r="A760" i="2"/>
  <c r="K774" i="5"/>
  <c r="N774" i="5" s="1"/>
  <c r="D774" i="2"/>
  <c r="Q780" i="10"/>
  <c r="O611" i="1"/>
  <c r="A611" i="10"/>
  <c r="A612" i="10"/>
  <c r="A615" i="10"/>
  <c r="A621" i="10"/>
  <c r="A622" i="10"/>
  <c r="A633" i="5"/>
  <c r="F635" i="5"/>
  <c r="D640" i="2"/>
  <c r="A642" i="10"/>
  <c r="A645" i="10"/>
  <c r="A647" i="5"/>
  <c r="A648" i="10"/>
  <c r="A648" i="5"/>
  <c r="A653" i="5"/>
  <c r="O654" i="1"/>
  <c r="P654" i="1"/>
  <c r="G654" i="6"/>
  <c r="Q659" i="10"/>
  <c r="Q662" i="10"/>
  <c r="A665" i="5"/>
  <c r="O670" i="1"/>
  <c r="A670" i="10"/>
  <c r="E670" i="10"/>
  <c r="A672" i="10"/>
  <c r="A677" i="5"/>
  <c r="A678" i="5"/>
  <c r="A682" i="10"/>
  <c r="A683" i="10"/>
  <c r="A689" i="10"/>
  <c r="D691" i="2"/>
  <c r="D694" i="2"/>
  <c r="A707" i="2"/>
  <c r="Q714" i="10"/>
  <c r="A714" i="10"/>
  <c r="A718" i="10"/>
  <c r="D732" i="2"/>
  <c r="E732" i="10"/>
  <c r="F732" i="10" s="1"/>
  <c r="A735" i="2"/>
  <c r="A738" i="10"/>
  <c r="A738" i="2"/>
  <c r="A746" i="2"/>
  <c r="A755" i="5"/>
  <c r="D764" i="2"/>
  <c r="P771" i="1"/>
  <c r="M774" i="2"/>
  <c r="D775" i="2"/>
  <c r="D660" i="2"/>
  <c r="M660" i="2"/>
  <c r="Q661" i="10"/>
  <c r="D662" i="2"/>
  <c r="A665" i="10"/>
  <c r="A674" i="5"/>
  <c r="A688" i="5"/>
  <c r="M689" i="2"/>
  <c r="O704" i="1"/>
  <c r="L721" i="2"/>
  <c r="K726" i="5"/>
  <c r="N726" i="5" s="1"/>
  <c r="A732" i="10"/>
  <c r="A732" i="5"/>
  <c r="O734" i="1"/>
  <c r="A739" i="5"/>
  <c r="D770" i="2"/>
  <c r="A778" i="5"/>
  <c r="A779" i="5"/>
  <c r="A781" i="5"/>
  <c r="A781" i="2"/>
  <c r="I237" i="5"/>
  <c r="H259" i="2"/>
  <c r="J259" i="2" s="1"/>
  <c r="K259" i="2" s="1"/>
  <c r="D367" i="5"/>
  <c r="I367" i="5" s="1"/>
  <c r="E367" i="10"/>
  <c r="H203" i="2"/>
  <c r="J203" i="2" s="1"/>
  <c r="M203" i="2" s="1"/>
  <c r="D399" i="2"/>
  <c r="D399" i="5"/>
  <c r="D10" i="2"/>
  <c r="D11" i="2"/>
  <c r="G11" i="2"/>
  <c r="D12" i="2"/>
  <c r="Q14" i="10"/>
  <c r="D21" i="2"/>
  <c r="O22" i="1"/>
  <c r="D25" i="10"/>
  <c r="Q25" i="10" s="1"/>
  <c r="L26" i="2"/>
  <c r="D27" i="2"/>
  <c r="D31" i="5"/>
  <c r="I31" i="5" s="1"/>
  <c r="D40" i="2"/>
  <c r="K46" i="5"/>
  <c r="N46" i="5" s="1"/>
  <c r="Q48" i="10"/>
  <c r="L54" i="2"/>
  <c r="Q57" i="10"/>
  <c r="D59" i="2"/>
  <c r="F59" i="5"/>
  <c r="Q60" i="10"/>
  <c r="Q68" i="10"/>
  <c r="Q71" i="10"/>
  <c r="D78" i="2"/>
  <c r="G86" i="2"/>
  <c r="D88" i="2"/>
  <c r="H97" i="2"/>
  <c r="J97" i="2" s="1"/>
  <c r="D101" i="2"/>
  <c r="D101" i="5"/>
  <c r="I101" i="5" s="1"/>
  <c r="M101" i="5" s="1"/>
  <c r="O101" i="5" s="1"/>
  <c r="D106" i="2"/>
  <c r="G108" i="2"/>
  <c r="G129" i="2"/>
  <c r="D130" i="2"/>
  <c r="D135" i="2"/>
  <c r="P136" i="10"/>
  <c r="O142" i="1"/>
  <c r="P149" i="1"/>
  <c r="D155" i="2"/>
  <c r="Q184" i="10"/>
  <c r="Q185" i="10"/>
  <c r="D196" i="2"/>
  <c r="D203" i="2"/>
  <c r="Q210" i="10"/>
  <c r="L253" i="2"/>
  <c r="Q257" i="10"/>
  <c r="G259" i="2"/>
  <c r="Q262" i="10"/>
  <c r="Q263" i="10"/>
  <c r="Q274" i="10"/>
  <c r="Q276" i="10"/>
  <c r="Q277" i="10"/>
  <c r="H277" i="2"/>
  <c r="J277" i="2" s="1"/>
  <c r="D285" i="2"/>
  <c r="D286" i="2"/>
  <c r="K286" i="5"/>
  <c r="N286" i="5" s="1"/>
  <c r="F312" i="5"/>
  <c r="Q330" i="10"/>
  <c r="T330" i="10" s="1"/>
  <c r="I354" i="5"/>
  <c r="E357" i="10"/>
  <c r="D417" i="2"/>
  <c r="D417" i="5"/>
  <c r="I417" i="5" s="1"/>
  <c r="L417" i="5" s="1"/>
  <c r="F434" i="5"/>
  <c r="D610" i="2"/>
  <c r="D610" i="5"/>
  <c r="I610" i="5" s="1"/>
  <c r="D141" i="2"/>
  <c r="H151" i="2"/>
  <c r="J151" i="2" s="1"/>
  <c r="D24" i="5"/>
  <c r="D51" i="10"/>
  <c r="Q51" i="10" s="1"/>
  <c r="Q94" i="10"/>
  <c r="T94" i="10" s="1"/>
  <c r="H133" i="2"/>
  <c r="J133" i="2" s="1"/>
  <c r="Q167" i="10"/>
  <c r="F168" i="10"/>
  <c r="Q175" i="10"/>
  <c r="D178" i="10"/>
  <c r="Q178" i="10" s="1"/>
  <c r="H195" i="2"/>
  <c r="J195" i="2" s="1"/>
  <c r="G196" i="2"/>
  <c r="H199" i="2"/>
  <c r="J199" i="2" s="1"/>
  <c r="M199" i="2" s="1"/>
  <c r="F207" i="5"/>
  <c r="D220" i="2"/>
  <c r="Q221" i="10"/>
  <c r="Q244" i="10"/>
  <c r="Q245" i="10"/>
  <c r="Q261" i="10"/>
  <c r="Q273" i="10"/>
  <c r="Q275" i="10"/>
  <c r="G275" i="2"/>
  <c r="G339" i="2"/>
  <c r="G351" i="2"/>
  <c r="I377" i="10"/>
  <c r="W377" i="10" s="1"/>
  <c r="J377" i="10"/>
  <c r="I528" i="10"/>
  <c r="J528" i="10"/>
  <c r="H29" i="2"/>
  <c r="J29" i="2" s="1"/>
  <c r="M29" i="2" s="1"/>
  <c r="H280" i="2"/>
  <c r="J280" i="2" s="1"/>
  <c r="G468" i="2"/>
  <c r="G17" i="2"/>
  <c r="I35" i="5"/>
  <c r="Q81" i="10"/>
  <c r="G81" i="2"/>
  <c r="Q129" i="10"/>
  <c r="G13" i="2"/>
  <c r="D15" i="2"/>
  <c r="Q17" i="10"/>
  <c r="D20" i="2"/>
  <c r="H21" i="2"/>
  <c r="J21" i="2" s="1"/>
  <c r="M21" i="2" s="1"/>
  <c r="L28" i="2"/>
  <c r="D29" i="2"/>
  <c r="D43" i="2"/>
  <c r="Q45" i="10"/>
  <c r="T45" i="10" s="1"/>
  <c r="Q49" i="10"/>
  <c r="D57" i="2"/>
  <c r="D61" i="2"/>
  <c r="D79" i="2"/>
  <c r="D84" i="2"/>
  <c r="Q85" i="10"/>
  <c r="D86" i="2"/>
  <c r="G88" i="2"/>
  <c r="D89" i="2"/>
  <c r="M100" i="2"/>
  <c r="Q119" i="10"/>
  <c r="Q122" i="10"/>
  <c r="T122" i="10" s="1"/>
  <c r="G122" i="2"/>
  <c r="M125" i="2"/>
  <c r="D126" i="2"/>
  <c r="Q127" i="10"/>
  <c r="Q128" i="10"/>
  <c r="Q133" i="10"/>
  <c r="O141" i="1"/>
  <c r="Q154" i="10"/>
  <c r="T154" i="10" s="1"/>
  <c r="Q155" i="10"/>
  <c r="G156" i="2"/>
  <c r="H157" i="2"/>
  <c r="J157" i="2" s="1"/>
  <c r="G157" i="6"/>
  <c r="M157" i="2"/>
  <c r="Q161" i="10"/>
  <c r="M166" i="2"/>
  <c r="Q171" i="10"/>
  <c r="D173" i="2"/>
  <c r="F181" i="5"/>
  <c r="M188" i="2"/>
  <c r="D191" i="2"/>
  <c r="D201" i="2"/>
  <c r="O203" i="1"/>
  <c r="D204" i="10"/>
  <c r="Q204" i="10" s="1"/>
  <c r="Q206" i="10"/>
  <c r="M206" i="2"/>
  <c r="D221" i="2"/>
  <c r="K225" i="5"/>
  <c r="N225" i="5" s="1"/>
  <c r="H225" i="2"/>
  <c r="J225" i="2" s="1"/>
  <c r="K225" i="2" s="1"/>
  <c r="Q235" i="10"/>
  <c r="G239" i="2"/>
  <c r="K255" i="5"/>
  <c r="N255" i="5" s="1"/>
  <c r="H255" i="2"/>
  <c r="J255" i="2" s="1"/>
  <c r="M255" i="2" s="1"/>
  <c r="E256" i="10"/>
  <c r="D261" i="2"/>
  <c r="D269" i="2"/>
  <c r="Q270" i="10"/>
  <c r="G270" i="2"/>
  <c r="D271" i="2"/>
  <c r="Q272" i="10"/>
  <c r="F281" i="5"/>
  <c r="H287" i="2"/>
  <c r="J287" i="2" s="1"/>
  <c r="Q294" i="10"/>
  <c r="Q295" i="10"/>
  <c r="G295" i="2"/>
  <c r="K295" i="2" s="1"/>
  <c r="H296" i="2"/>
  <c r="J296" i="2" s="1"/>
  <c r="Q297" i="10"/>
  <c r="K297" i="5"/>
  <c r="N297" i="5" s="1"/>
  <c r="D298" i="2"/>
  <c r="E298" i="10"/>
  <c r="K298" i="5"/>
  <c r="N298" i="5" s="1"/>
  <c r="D303" i="5"/>
  <c r="I303" i="5" s="1"/>
  <c r="Q336" i="10"/>
  <c r="H343" i="2"/>
  <c r="J343" i="2" s="1"/>
  <c r="D344" i="2"/>
  <c r="Q405" i="10"/>
  <c r="Q481" i="10"/>
  <c r="F321" i="5"/>
  <c r="Q328" i="10"/>
  <c r="G328" i="2"/>
  <c r="H337" i="2"/>
  <c r="J337" i="2" s="1"/>
  <c r="M337" i="2" s="1"/>
  <c r="D338" i="2"/>
  <c r="Q345" i="10"/>
  <c r="L365" i="2"/>
  <c r="D367" i="2"/>
  <c r="I368" i="5"/>
  <c r="I383" i="5"/>
  <c r="Q389" i="10"/>
  <c r="Q390" i="10"/>
  <c r="Q397" i="10"/>
  <c r="Q409" i="10"/>
  <c r="L455" i="2"/>
  <c r="Q474" i="10"/>
  <c r="F475" i="10"/>
  <c r="D477" i="2"/>
  <c r="Q478" i="10"/>
  <c r="Q485" i="10"/>
  <c r="H487" i="2"/>
  <c r="J487" i="2" s="1"/>
  <c r="G502" i="2"/>
  <c r="D503" i="2"/>
  <c r="I520" i="10"/>
  <c r="R520" i="10" s="1"/>
  <c r="J520" i="10"/>
  <c r="Q521" i="10"/>
  <c r="F522" i="5"/>
  <c r="O568" i="1"/>
  <c r="D568" i="10"/>
  <c r="Q568" i="10" s="1"/>
  <c r="Q573" i="10"/>
  <c r="P585" i="1"/>
  <c r="D585" i="5"/>
  <c r="I585" i="5" s="1"/>
  <c r="L585" i="5" s="1"/>
  <c r="E585" i="10"/>
  <c r="P603" i="1"/>
  <c r="D603" i="2"/>
  <c r="E603" i="10"/>
  <c r="F603" i="10" s="1"/>
  <c r="Q626" i="10"/>
  <c r="Q640" i="10"/>
  <c r="Q650" i="10"/>
  <c r="P655" i="1"/>
  <c r="D655" i="2"/>
  <c r="E655" i="10"/>
  <c r="E664" i="10"/>
  <c r="D664" i="5"/>
  <c r="I664" i="5" s="1"/>
  <c r="M664" i="5" s="1"/>
  <c r="O664" i="5" s="1"/>
  <c r="O693" i="1"/>
  <c r="D693" i="10"/>
  <c r="Q693" i="10" s="1"/>
  <c r="K290" i="5"/>
  <c r="N290" i="5" s="1"/>
  <c r="K296" i="5"/>
  <c r="N296" i="5" s="1"/>
  <c r="D297" i="2"/>
  <c r="H300" i="2"/>
  <c r="J300" i="2" s="1"/>
  <c r="D305" i="2"/>
  <c r="Q306" i="10"/>
  <c r="Q307" i="10"/>
  <c r="Q308" i="10"/>
  <c r="D311" i="2"/>
  <c r="F313" i="5"/>
  <c r="D314" i="2"/>
  <c r="D320" i="2"/>
  <c r="H321" i="2"/>
  <c r="J321" i="2" s="1"/>
  <c r="Q323" i="10"/>
  <c r="H327" i="2"/>
  <c r="J327" i="2" s="1"/>
  <c r="M327" i="2" s="1"/>
  <c r="P328" i="1"/>
  <c r="Q337" i="10"/>
  <c r="H345" i="2"/>
  <c r="J345" i="2" s="1"/>
  <c r="Q355" i="10"/>
  <c r="G355" i="2"/>
  <c r="O359" i="1"/>
  <c r="H359" i="2"/>
  <c r="J359" i="2" s="1"/>
  <c r="K359" i="2" s="1"/>
  <c r="K362" i="5"/>
  <c r="N362" i="5" s="1"/>
  <c r="Q380" i="10"/>
  <c r="G384" i="2"/>
  <c r="G386" i="6"/>
  <c r="Q388" i="10"/>
  <c r="P388" i="10"/>
  <c r="F392" i="5"/>
  <c r="I400" i="5"/>
  <c r="M400" i="5" s="1"/>
  <c r="O400" i="5" s="1"/>
  <c r="Q412" i="10"/>
  <c r="G426" i="2"/>
  <c r="Q430" i="10"/>
  <c r="D432" i="2"/>
  <c r="Q433" i="10"/>
  <c r="L435" i="2"/>
  <c r="I436" i="5"/>
  <c r="P459" i="10"/>
  <c r="P460" i="1"/>
  <c r="D467" i="5"/>
  <c r="D479" i="2"/>
  <c r="F486" i="5"/>
  <c r="H496" i="2"/>
  <c r="J496" i="2" s="1"/>
  <c r="H504" i="2"/>
  <c r="J504" i="2" s="1"/>
  <c r="G529" i="2"/>
  <c r="D537" i="2"/>
  <c r="Q542" i="10"/>
  <c r="P552" i="10"/>
  <c r="O554" i="1"/>
  <c r="I561" i="5"/>
  <c r="M561" i="5" s="1"/>
  <c r="O561" i="5" s="1"/>
  <c r="P564" i="1"/>
  <c r="I571" i="5"/>
  <c r="K572" i="5"/>
  <c r="N572" i="5" s="1"/>
  <c r="Q577" i="10"/>
  <c r="G598" i="6"/>
  <c r="D608" i="2"/>
  <c r="D608" i="5"/>
  <c r="O622" i="1"/>
  <c r="E671" i="10"/>
  <c r="D671" i="5"/>
  <c r="Q745" i="10"/>
  <c r="K778" i="5"/>
  <c r="N778" i="5" s="1"/>
  <c r="K450" i="5"/>
  <c r="N450" i="5" s="1"/>
  <c r="D455" i="2"/>
  <c r="P455" i="10"/>
  <c r="I471" i="5"/>
  <c r="M471" i="5" s="1"/>
  <c r="O471" i="5" s="1"/>
  <c r="I554" i="5"/>
  <c r="D556" i="5"/>
  <c r="E556" i="10"/>
  <c r="H567" i="2"/>
  <c r="J567" i="2" s="1"/>
  <c r="M567" i="2" s="1"/>
  <c r="D599" i="5"/>
  <c r="I599" i="5" s="1"/>
  <c r="G611" i="2"/>
  <c r="D651" i="2"/>
  <c r="G651" i="2"/>
  <c r="K651" i="2" s="1"/>
  <c r="D689" i="5"/>
  <c r="E689" i="10"/>
  <c r="O702" i="1"/>
  <c r="D702" i="10"/>
  <c r="F738" i="5"/>
  <c r="Q713" i="10"/>
  <c r="I719" i="5"/>
  <c r="H752" i="2"/>
  <c r="J752" i="2" s="1"/>
  <c r="M752" i="2" s="1"/>
  <c r="Q762" i="10"/>
  <c r="G768" i="2"/>
  <c r="Q770" i="10"/>
  <c r="Q777" i="10"/>
  <c r="T777" i="10" s="1"/>
  <c r="Q580" i="10"/>
  <c r="K583" i="5"/>
  <c r="N583" i="5" s="1"/>
  <c r="Q600" i="10"/>
  <c r="Q604" i="10"/>
  <c r="F618" i="5"/>
  <c r="Q619" i="10"/>
  <c r="Q637" i="10"/>
  <c r="Q646" i="10"/>
  <c r="Q652" i="10"/>
  <c r="D664" i="2"/>
  <c r="G669" i="2"/>
  <c r="Q675" i="10"/>
  <c r="D702" i="2"/>
  <c r="F706" i="5"/>
  <c r="Q710" i="10"/>
  <c r="F713" i="5"/>
  <c r="Q721" i="10"/>
  <c r="Q730" i="10"/>
  <c r="D761" i="5"/>
  <c r="Q765" i="10"/>
  <c r="T765" i="10" s="1"/>
  <c r="Q766" i="10"/>
  <c r="K766" i="5"/>
  <c r="N766" i="5" s="1"/>
  <c r="D768" i="2"/>
  <c r="F485" i="5"/>
  <c r="D504" i="2"/>
  <c r="Q508" i="10"/>
  <c r="G512" i="2"/>
  <c r="D513" i="2"/>
  <c r="D525" i="2"/>
  <c r="Q543" i="10"/>
  <c r="Q544" i="10"/>
  <c r="K544" i="5"/>
  <c r="N544" i="5" s="1"/>
  <c r="D555" i="2"/>
  <c r="Q562" i="10"/>
  <c r="Q564" i="10"/>
  <c r="Q566" i="10"/>
  <c r="D571" i="2"/>
  <c r="O573" i="1"/>
  <c r="D576" i="2"/>
  <c r="Q581" i="10"/>
  <c r="Q586" i="10"/>
  <c r="K590" i="5"/>
  <c r="N590" i="5" s="1"/>
  <c r="G591" i="2"/>
  <c r="K596" i="5"/>
  <c r="Q606" i="10"/>
  <c r="D614" i="2"/>
  <c r="G615" i="2"/>
  <c r="G616" i="2"/>
  <c r="I616" i="10" s="1"/>
  <c r="W616" i="10" s="1"/>
  <c r="H617" i="2"/>
  <c r="J617" i="2" s="1"/>
  <c r="H624" i="2"/>
  <c r="J624" i="2" s="1"/>
  <c r="D625" i="2"/>
  <c r="D627" i="2"/>
  <c r="Q635" i="10"/>
  <c r="Q638" i="10"/>
  <c r="Q639" i="10"/>
  <c r="I641" i="5"/>
  <c r="D650" i="2"/>
  <c r="E650" i="10"/>
  <c r="D654" i="2"/>
  <c r="P654" i="10"/>
  <c r="D670" i="2"/>
  <c r="O672" i="1"/>
  <c r="H672" i="2"/>
  <c r="J672" i="2" s="1"/>
  <c r="I673" i="5"/>
  <c r="Q689" i="10"/>
  <c r="D700" i="2"/>
  <c r="D700" i="10"/>
  <c r="D704" i="10"/>
  <c r="L710" i="2"/>
  <c r="Q711" i="10"/>
  <c r="D722" i="5"/>
  <c r="I722" i="5" s="1"/>
  <c r="Q726" i="10"/>
  <c r="D734" i="10"/>
  <c r="Q734" i="10" s="1"/>
  <c r="E739" i="10"/>
  <c r="O741" i="1"/>
  <c r="D756" i="2"/>
  <c r="M765" i="2"/>
  <c r="E769" i="10"/>
  <c r="D44" i="5"/>
  <c r="G83" i="2"/>
  <c r="Q31" i="10"/>
  <c r="F42" i="5"/>
  <c r="D75" i="2"/>
  <c r="D85" i="5"/>
  <c r="I85" i="5" s="1"/>
  <c r="Q115" i="10"/>
  <c r="O125" i="1"/>
  <c r="D125" i="10"/>
  <c r="Q125" i="10" s="1"/>
  <c r="G126" i="2"/>
  <c r="K126" i="2" s="1"/>
  <c r="O128" i="1"/>
  <c r="Q159" i="10"/>
  <c r="Q165" i="10"/>
  <c r="O182" i="1"/>
  <c r="D182" i="10"/>
  <c r="Q182" i="10" s="1"/>
  <c r="D199" i="2"/>
  <c r="D199" i="5"/>
  <c r="F199" i="5" s="1"/>
  <c r="Q202" i="10"/>
  <c r="Q213" i="10"/>
  <c r="D223" i="5"/>
  <c r="Q224" i="10"/>
  <c r="O226" i="1"/>
  <c r="D226" i="10"/>
  <c r="Q226" i="10" s="1"/>
  <c r="Q231" i="10"/>
  <c r="D232" i="2"/>
  <c r="E232" i="10"/>
  <c r="F232" i="10" s="1"/>
  <c r="D232" i="5"/>
  <c r="Q237" i="10"/>
  <c r="E238" i="10"/>
  <c r="F238" i="10" s="1"/>
  <c r="D238" i="5"/>
  <c r="D240" i="5"/>
  <c r="E240" i="10"/>
  <c r="E244" i="10"/>
  <c r="D244" i="5"/>
  <c r="I244" i="5" s="1"/>
  <c r="M244" i="5" s="1"/>
  <c r="O244" i="5" s="1"/>
  <c r="E247" i="10"/>
  <c r="D247" i="5"/>
  <c r="I247" i="5" s="1"/>
  <c r="Q249" i="10"/>
  <c r="F250" i="5"/>
  <c r="Q251" i="10"/>
  <c r="D260" i="5"/>
  <c r="P260" i="1"/>
  <c r="G261" i="2"/>
  <c r="G263" i="2"/>
  <c r="D264" i="5"/>
  <c r="I264" i="5" s="1"/>
  <c r="P264" i="1"/>
  <c r="D277" i="2"/>
  <c r="D277" i="5"/>
  <c r="K291" i="5"/>
  <c r="N291" i="5" s="1"/>
  <c r="O357" i="1"/>
  <c r="D357" i="10"/>
  <c r="G10" i="2"/>
  <c r="H27" i="2"/>
  <c r="J27" i="2" s="1"/>
  <c r="E35" i="10"/>
  <c r="G44" i="2"/>
  <c r="H135" i="2"/>
  <c r="J135" i="2" s="1"/>
  <c r="D137" i="2"/>
  <c r="E137" i="5"/>
  <c r="K137" i="5" s="1"/>
  <c r="G172" i="2"/>
  <c r="I172" i="10" s="1"/>
  <c r="W172" i="10" s="1"/>
  <c r="D253" i="5"/>
  <c r="E622" i="5"/>
  <c r="P622" i="1"/>
  <c r="H750" i="2"/>
  <c r="J750" i="2" s="1"/>
  <c r="M750" i="2" s="1"/>
  <c r="G759" i="2"/>
  <c r="D759" i="2"/>
  <c r="L759" i="2"/>
  <c r="H759" i="2"/>
  <c r="J759" i="2" s="1"/>
  <c r="F774" i="10"/>
  <c r="Q774" i="10"/>
  <c r="H11" i="2"/>
  <c r="J11" i="2" s="1"/>
  <c r="G22" i="6"/>
  <c r="Q23" i="10"/>
  <c r="Q24" i="10"/>
  <c r="G37" i="6"/>
  <c r="H43" i="2"/>
  <c r="J43" i="2" s="1"/>
  <c r="E44" i="10"/>
  <c r="Q46" i="10"/>
  <c r="M48" i="2"/>
  <c r="Q53" i="10"/>
  <c r="Q56" i="10"/>
  <c r="M59" i="2"/>
  <c r="Q67" i="10"/>
  <c r="F74" i="5"/>
  <c r="D87" i="2"/>
  <c r="G93" i="2"/>
  <c r="E93" i="10"/>
  <c r="Q108" i="10"/>
  <c r="T108" i="10" s="1"/>
  <c r="Q111" i="10"/>
  <c r="H14" i="2"/>
  <c r="J14" i="2" s="1"/>
  <c r="G18" i="2"/>
  <c r="G20" i="2"/>
  <c r="H22" i="2"/>
  <c r="J22" i="2" s="1"/>
  <c r="M22" i="2" s="1"/>
  <c r="G25" i="2"/>
  <c r="K26" i="5"/>
  <c r="N26" i="5" s="1"/>
  <c r="D29" i="5"/>
  <c r="G30" i="2"/>
  <c r="H31" i="2"/>
  <c r="J31" i="2" s="1"/>
  <c r="Q33" i="10"/>
  <c r="Q36" i="10"/>
  <c r="H36" i="2"/>
  <c r="J36" i="2" s="1"/>
  <c r="M36" i="2" s="1"/>
  <c r="D37" i="5"/>
  <c r="Q40" i="10"/>
  <c r="T40" i="10" s="1"/>
  <c r="H46" i="2"/>
  <c r="J46" i="2" s="1"/>
  <c r="M46" i="2" s="1"/>
  <c r="D50" i="2"/>
  <c r="G57" i="6"/>
  <c r="Q73" i="10"/>
  <c r="G75" i="2"/>
  <c r="D81" i="2"/>
  <c r="D85" i="2"/>
  <c r="E85" i="10"/>
  <c r="E87" i="10"/>
  <c r="F87" i="10" s="1"/>
  <c r="G87" i="2"/>
  <c r="Q91" i="10"/>
  <c r="G91" i="2"/>
  <c r="D93" i="2"/>
  <c r="O97" i="1"/>
  <c r="P101" i="1"/>
  <c r="E104" i="10"/>
  <c r="F104" i="10" s="1"/>
  <c r="D104" i="5"/>
  <c r="E106" i="5"/>
  <c r="K106" i="5" s="1"/>
  <c r="Q107" i="10"/>
  <c r="D116" i="2"/>
  <c r="D116" i="5"/>
  <c r="F116" i="5" s="1"/>
  <c r="H118" i="2"/>
  <c r="J118" i="2" s="1"/>
  <c r="D119" i="2"/>
  <c r="Q120" i="10"/>
  <c r="L121" i="2"/>
  <c r="H121" i="2"/>
  <c r="J121" i="2" s="1"/>
  <c r="H137" i="2"/>
  <c r="J137" i="2" s="1"/>
  <c r="D139" i="5"/>
  <c r="H140" i="2"/>
  <c r="J140" i="2" s="1"/>
  <c r="D141" i="10"/>
  <c r="Q141" i="10" s="1"/>
  <c r="D142" i="10"/>
  <c r="Q142" i="10" s="1"/>
  <c r="G142" i="2"/>
  <c r="D143" i="2"/>
  <c r="D147" i="2"/>
  <c r="D147" i="10"/>
  <c r="F150" i="10"/>
  <c r="Q150" i="10"/>
  <c r="T150" i="10" s="1"/>
  <c r="Q151" i="10"/>
  <c r="Q158" i="10"/>
  <c r="Q188" i="10"/>
  <c r="Z204" i="10"/>
  <c r="Y204" i="10"/>
  <c r="O207" i="1"/>
  <c r="D207" i="10"/>
  <c r="Q207" i="10" s="1"/>
  <c r="H238" i="2"/>
  <c r="J238" i="2" s="1"/>
  <c r="E241" i="10"/>
  <c r="D241" i="5"/>
  <c r="I241" i="5" s="1"/>
  <c r="D247" i="2"/>
  <c r="G268" i="2"/>
  <c r="G272" i="2"/>
  <c r="E273" i="10"/>
  <c r="D273" i="5"/>
  <c r="I273" i="5" s="1"/>
  <c r="D355" i="2"/>
  <c r="D355" i="5"/>
  <c r="O18" i="1"/>
  <c r="D22" i="10"/>
  <c r="Q22" i="10" s="1"/>
  <c r="P35" i="1"/>
  <c r="G89" i="2"/>
  <c r="G192" i="2"/>
  <c r="P206" i="1"/>
  <c r="L210" i="2"/>
  <c r="H210" i="2"/>
  <c r="J210" i="2" s="1"/>
  <c r="D248" i="5"/>
  <c r="F248" i="5" s="1"/>
  <c r="D375" i="2"/>
  <c r="D375" i="5"/>
  <c r="D406" i="2"/>
  <c r="D406" i="5"/>
  <c r="F406" i="5" s="1"/>
  <c r="D649" i="5"/>
  <c r="I649" i="5" s="1"/>
  <c r="L649" i="5" s="1"/>
  <c r="D649" i="2"/>
  <c r="P649" i="1"/>
  <c r="E649" i="10"/>
  <c r="F649" i="10" s="1"/>
  <c r="H10" i="2"/>
  <c r="J10" i="2" s="1"/>
  <c r="H13" i="2"/>
  <c r="J13" i="2" s="1"/>
  <c r="Q16" i="10"/>
  <c r="O21" i="1"/>
  <c r="E22" i="10"/>
  <c r="O24" i="1"/>
  <c r="Q29" i="10"/>
  <c r="L34" i="2"/>
  <c r="D44" i="2"/>
  <c r="E45" i="10"/>
  <c r="F45" i="10" s="1"/>
  <c r="L64" i="2"/>
  <c r="G78" i="2"/>
  <c r="H83" i="2"/>
  <c r="J83" i="2" s="1"/>
  <c r="Q86" i="10"/>
  <c r="D87" i="5"/>
  <c r="Q92" i="10"/>
  <c r="D93" i="5"/>
  <c r="O11" i="1"/>
  <c r="E12" i="10"/>
  <c r="Q13" i="10"/>
  <c r="D13" i="5"/>
  <c r="I13" i="5" s="1"/>
  <c r="H16" i="2"/>
  <c r="J16" i="2" s="1"/>
  <c r="D17" i="2"/>
  <c r="H18" i="2"/>
  <c r="J18" i="2" s="1"/>
  <c r="M18" i="2" s="1"/>
  <c r="G24" i="2"/>
  <c r="I24" i="10" s="1"/>
  <c r="D27" i="5"/>
  <c r="I27" i="5" s="1"/>
  <c r="P28" i="1"/>
  <c r="E28" i="10"/>
  <c r="P30" i="1"/>
  <c r="D33" i="2"/>
  <c r="H33" i="2"/>
  <c r="J33" i="2" s="1"/>
  <c r="I35" i="10"/>
  <c r="D36" i="2"/>
  <c r="E40" i="5"/>
  <c r="K40" i="5" s="1"/>
  <c r="N40" i="5" s="1"/>
  <c r="I41" i="5"/>
  <c r="D42" i="2"/>
  <c r="D43" i="5"/>
  <c r="O44" i="1"/>
  <c r="D47" i="10"/>
  <c r="Q47" i="10" s="1"/>
  <c r="D48" i="2"/>
  <c r="O49" i="1"/>
  <c r="Q52" i="10"/>
  <c r="G59" i="2"/>
  <c r="L68" i="2"/>
  <c r="D70" i="2"/>
  <c r="I73" i="5"/>
  <c r="Q75" i="10"/>
  <c r="D80" i="2"/>
  <c r="F81" i="5"/>
  <c r="O82" i="1"/>
  <c r="G82" i="2"/>
  <c r="D83" i="5"/>
  <c r="H85" i="2"/>
  <c r="J85" i="2" s="1"/>
  <c r="L85" i="2" s="1"/>
  <c r="Q87" i="10"/>
  <c r="G95" i="2"/>
  <c r="D96" i="2"/>
  <c r="D97" i="2"/>
  <c r="D97" i="5"/>
  <c r="G98" i="2"/>
  <c r="D99" i="2"/>
  <c r="H99" i="2"/>
  <c r="J99" i="2" s="1"/>
  <c r="G101" i="2"/>
  <c r="F102" i="10"/>
  <c r="D112" i="2"/>
  <c r="H113" i="2"/>
  <c r="J113" i="2" s="1"/>
  <c r="M113" i="2" s="1"/>
  <c r="G116" i="2"/>
  <c r="K118" i="5"/>
  <c r="N118" i="5" s="1"/>
  <c r="O123" i="1"/>
  <c r="G123" i="2"/>
  <c r="D131" i="5"/>
  <c r="I131" i="5" s="1"/>
  <c r="D133" i="5"/>
  <c r="F133" i="5" s="1"/>
  <c r="G133" i="2"/>
  <c r="D135" i="5"/>
  <c r="F135" i="5" s="1"/>
  <c r="G136" i="2"/>
  <c r="H139" i="2"/>
  <c r="J139" i="2" s="1"/>
  <c r="Q146" i="10"/>
  <c r="K146" i="5"/>
  <c r="N146" i="5" s="1"/>
  <c r="D149" i="2"/>
  <c r="D149" i="5"/>
  <c r="P162" i="1"/>
  <c r="D162" i="5"/>
  <c r="Q173" i="10"/>
  <c r="D176" i="2"/>
  <c r="M185" i="2"/>
  <c r="P188" i="1"/>
  <c r="D190" i="2"/>
  <c r="D190" i="5"/>
  <c r="F190" i="5" s="1"/>
  <c r="D193" i="2"/>
  <c r="M193" i="2"/>
  <c r="D195" i="2"/>
  <c r="D206" i="2"/>
  <c r="E206" i="10"/>
  <c r="E211" i="10"/>
  <c r="F211" i="10" s="1"/>
  <c r="D211" i="5"/>
  <c r="D215" i="2"/>
  <c r="D216" i="10"/>
  <c r="Q216" i="10" s="1"/>
  <c r="Q227" i="10"/>
  <c r="D241" i="2"/>
  <c r="P258" i="1"/>
  <c r="D258" i="5"/>
  <c r="O267" i="1"/>
  <c r="D267" i="10"/>
  <c r="H268" i="2"/>
  <c r="J268" i="2" s="1"/>
  <c r="K289" i="5"/>
  <c r="N289" i="5" s="1"/>
  <c r="D290" i="5"/>
  <c r="I290" i="5" s="1"/>
  <c r="E290" i="10"/>
  <c r="P290" i="1"/>
  <c r="D295" i="2"/>
  <c r="D295" i="5"/>
  <c r="D154" i="2"/>
  <c r="L156" i="2"/>
  <c r="D157" i="2"/>
  <c r="Q166" i="10"/>
  <c r="F167" i="5"/>
  <c r="L168" i="2"/>
  <c r="Q169" i="10"/>
  <c r="Q170" i="10"/>
  <c r="G170" i="2"/>
  <c r="F179" i="10"/>
  <c r="O180" i="1"/>
  <c r="H182" i="2"/>
  <c r="J182" i="2" s="1"/>
  <c r="L184" i="2"/>
  <c r="M198" i="2"/>
  <c r="Q200" i="10"/>
  <c r="D203" i="5"/>
  <c r="D207" i="2"/>
  <c r="G208" i="2"/>
  <c r="H209" i="2"/>
  <c r="J209" i="2" s="1"/>
  <c r="D211" i="2"/>
  <c r="O213" i="1"/>
  <c r="Q217" i="10"/>
  <c r="Q219" i="10"/>
  <c r="D220" i="5"/>
  <c r="I220" i="5" s="1"/>
  <c r="G220" i="2"/>
  <c r="H221" i="2"/>
  <c r="J221" i="2" s="1"/>
  <c r="G223" i="2"/>
  <c r="G226" i="2"/>
  <c r="Q228" i="10"/>
  <c r="Q230" i="10"/>
  <c r="Q233" i="10"/>
  <c r="D238" i="2"/>
  <c r="P240" i="1"/>
  <c r="H246" i="2"/>
  <c r="J246" i="2" s="1"/>
  <c r="F246" i="5"/>
  <c r="D249" i="2"/>
  <c r="H250" i="2"/>
  <c r="J250" i="2" s="1"/>
  <c r="L250" i="2" s="1"/>
  <c r="D251" i="2"/>
  <c r="F252" i="10"/>
  <c r="Q255" i="10"/>
  <c r="Q259" i="10"/>
  <c r="G260" i="2"/>
  <c r="F264" i="5"/>
  <c r="H265" i="2"/>
  <c r="J265" i="2" s="1"/>
  <c r="M265" i="2" s="1"/>
  <c r="D267" i="5"/>
  <c r="I267" i="5" s="1"/>
  <c r="D270" i="2"/>
  <c r="D272" i="2"/>
  <c r="H273" i="2"/>
  <c r="J273" i="2" s="1"/>
  <c r="E279" i="10"/>
  <c r="D280" i="5"/>
  <c r="Q281" i="10"/>
  <c r="Q282" i="10"/>
  <c r="D282" i="5"/>
  <c r="I282" i="5" s="1"/>
  <c r="Q283" i="10"/>
  <c r="P283" i="10"/>
  <c r="P284" i="1"/>
  <c r="D284" i="2"/>
  <c r="O285" i="1"/>
  <c r="D285" i="10"/>
  <c r="Q285" i="10" s="1"/>
  <c r="D300" i="2"/>
  <c r="D300" i="5"/>
  <c r="F300" i="5" s="1"/>
  <c r="G302" i="2"/>
  <c r="H308" i="2"/>
  <c r="J308" i="2" s="1"/>
  <c r="Q309" i="10"/>
  <c r="Q312" i="10"/>
  <c r="E315" i="10"/>
  <c r="K315" i="5"/>
  <c r="N315" i="5" s="1"/>
  <c r="Q335" i="10"/>
  <c r="G336" i="2"/>
  <c r="D337" i="5"/>
  <c r="I337" i="5" s="1"/>
  <c r="K345" i="5"/>
  <c r="N345" i="5" s="1"/>
  <c r="G346" i="2"/>
  <c r="D347" i="5"/>
  <c r="I347" i="5" s="1"/>
  <c r="Q349" i="10"/>
  <c r="H353" i="2"/>
  <c r="J353" i="2" s="1"/>
  <c r="D354" i="2"/>
  <c r="E435" i="10"/>
  <c r="D435" i="5"/>
  <c r="D577" i="2"/>
  <c r="D577" i="5"/>
  <c r="I577" i="5" s="1"/>
  <c r="Q89" i="10"/>
  <c r="Q90" i="10"/>
  <c r="D94" i="2"/>
  <c r="Q100" i="10"/>
  <c r="G100" i="6"/>
  <c r="Q101" i="10"/>
  <c r="T101" i="10" s="1"/>
  <c r="D103" i="2"/>
  <c r="Q104" i="10"/>
  <c r="P106" i="1"/>
  <c r="G107" i="2"/>
  <c r="L107" i="2"/>
  <c r="M108" i="2"/>
  <c r="G112" i="2"/>
  <c r="P113" i="1"/>
  <c r="M114" i="2"/>
  <c r="D115" i="2"/>
  <c r="Q116" i="10"/>
  <c r="G117" i="6"/>
  <c r="P118" i="1"/>
  <c r="D121" i="2"/>
  <c r="D122" i="2"/>
  <c r="D129" i="2"/>
  <c r="O130" i="1"/>
  <c r="Q132" i="10"/>
  <c r="K132" i="5"/>
  <c r="N132" i="5" s="1"/>
  <c r="Q136" i="10"/>
  <c r="Q140" i="10"/>
  <c r="G140" i="2"/>
  <c r="Q143" i="10"/>
  <c r="F146" i="10"/>
  <c r="D148" i="2"/>
  <c r="Q149" i="10"/>
  <c r="D151" i="2"/>
  <c r="Q152" i="10"/>
  <c r="D153" i="2"/>
  <c r="H155" i="2"/>
  <c r="J155" i="2" s="1"/>
  <c r="L155" i="2" s="1"/>
  <c r="H156" i="2"/>
  <c r="J156" i="2" s="1"/>
  <c r="M156" i="2" s="1"/>
  <c r="D160" i="2"/>
  <c r="D161" i="2"/>
  <c r="F162" i="10"/>
  <c r="Q163" i="10"/>
  <c r="H164" i="2"/>
  <c r="J164" i="2" s="1"/>
  <c r="P165" i="1"/>
  <c r="Q168" i="10"/>
  <c r="F168" i="5"/>
  <c r="D169" i="2"/>
  <c r="D170" i="2"/>
  <c r="Q176" i="10"/>
  <c r="D177" i="2"/>
  <c r="D178" i="2"/>
  <c r="D179" i="2"/>
  <c r="H189" i="2"/>
  <c r="J189" i="2" s="1"/>
  <c r="L189" i="2" s="1"/>
  <c r="O198" i="1"/>
  <c r="Q199" i="10"/>
  <c r="G199" i="2"/>
  <c r="E203" i="10"/>
  <c r="I204" i="5"/>
  <c r="P204" i="10"/>
  <c r="O205" i="1"/>
  <c r="Q212" i="10"/>
  <c r="E213" i="10"/>
  <c r="Q214" i="10"/>
  <c r="Q215" i="10"/>
  <c r="D217" i="2"/>
  <c r="G218" i="2"/>
  <c r="D219" i="2"/>
  <c r="E220" i="10"/>
  <c r="O225" i="1"/>
  <c r="D228" i="2"/>
  <c r="K228" i="5"/>
  <c r="N228" i="5" s="1"/>
  <c r="H228" i="2"/>
  <c r="J228" i="2" s="1"/>
  <c r="I229" i="5"/>
  <c r="D230" i="2"/>
  <c r="H230" i="2"/>
  <c r="J230" i="2" s="1"/>
  <c r="H232" i="2"/>
  <c r="J232" i="2" s="1"/>
  <c r="D236" i="2"/>
  <c r="M238" i="2"/>
  <c r="O239" i="1"/>
  <c r="Q241" i="10"/>
  <c r="H242" i="2"/>
  <c r="J242" i="2" s="1"/>
  <c r="D243" i="2"/>
  <c r="Q247" i="10"/>
  <c r="H248" i="2"/>
  <c r="J248" i="2" s="1"/>
  <c r="H249" i="2"/>
  <c r="J249" i="2" s="1"/>
  <c r="D250" i="2"/>
  <c r="K251" i="5"/>
  <c r="N251" i="5" s="1"/>
  <c r="K256" i="5"/>
  <c r="N256" i="5" s="1"/>
  <c r="D256" i="2"/>
  <c r="Q258" i="10"/>
  <c r="D259" i="2"/>
  <c r="G260" i="6"/>
  <c r="G262" i="6"/>
  <c r="Q268" i="10"/>
  <c r="G281" i="2"/>
  <c r="G282" i="2"/>
  <c r="G284" i="2"/>
  <c r="I286" i="5"/>
  <c r="D288" i="5"/>
  <c r="G288" i="2"/>
  <c r="D289" i="2"/>
  <c r="H290" i="2"/>
  <c r="J290" i="2" s="1"/>
  <c r="L290" i="2" s="1"/>
  <c r="H291" i="2"/>
  <c r="J291" i="2" s="1"/>
  <c r="M291" i="2" s="1"/>
  <c r="D293" i="2"/>
  <c r="K299" i="5"/>
  <c r="N299" i="5" s="1"/>
  <c r="D306" i="2"/>
  <c r="D322" i="2"/>
  <c r="K326" i="5"/>
  <c r="N326" i="5" s="1"/>
  <c r="D327" i="2"/>
  <c r="H328" i="2"/>
  <c r="J328" i="2" s="1"/>
  <c r="H330" i="2"/>
  <c r="J330" i="2" s="1"/>
  <c r="M330" i="2" s="1"/>
  <c r="Q331" i="10"/>
  <c r="Q334" i="10"/>
  <c r="D335" i="5"/>
  <c r="I335" i="5" s="1"/>
  <c r="D352" i="2"/>
  <c r="G375" i="2"/>
  <c r="D382" i="2"/>
  <c r="D382" i="5"/>
  <c r="D401" i="2"/>
  <c r="D401" i="5"/>
  <c r="I401" i="5" s="1"/>
  <c r="G401" i="2"/>
  <c r="I401" i="10" s="1"/>
  <c r="R401" i="10" s="1"/>
  <c r="AB401" i="10" s="1"/>
  <c r="G421" i="2"/>
  <c r="D423" i="2"/>
  <c r="D423" i="5"/>
  <c r="I423" i="5" s="1"/>
  <c r="D268" i="2"/>
  <c r="G277" i="2"/>
  <c r="D278" i="2"/>
  <c r="H282" i="2"/>
  <c r="J282" i="2" s="1"/>
  <c r="D287" i="2"/>
  <c r="M289" i="2"/>
  <c r="Q290" i="10"/>
  <c r="G292" i="2"/>
  <c r="D294" i="2"/>
  <c r="D294" i="5"/>
  <c r="I294" i="5" s="1"/>
  <c r="H309" i="2"/>
  <c r="J309" i="2" s="1"/>
  <c r="O314" i="1"/>
  <c r="D314" i="10"/>
  <c r="Q314" i="10" s="1"/>
  <c r="L317" i="2"/>
  <c r="D318" i="2"/>
  <c r="O324" i="1"/>
  <c r="D325" i="5"/>
  <c r="I325" i="5" s="1"/>
  <c r="K329" i="5"/>
  <c r="N329" i="5" s="1"/>
  <c r="M329" i="2"/>
  <c r="K335" i="5"/>
  <c r="N335" i="5" s="1"/>
  <c r="K343" i="5"/>
  <c r="N343" i="5" s="1"/>
  <c r="Q351" i="10"/>
  <c r="D396" i="2"/>
  <c r="D396" i="5"/>
  <c r="I396" i="5" s="1"/>
  <c r="H485" i="2"/>
  <c r="J485" i="2" s="1"/>
  <c r="Q339" i="10"/>
  <c r="T339" i="10" s="1"/>
  <c r="H341" i="2"/>
  <c r="J341" i="2" s="1"/>
  <c r="D343" i="5"/>
  <c r="I343" i="5" s="1"/>
  <c r="F345" i="10"/>
  <c r="D345" i="5"/>
  <c r="I345" i="5" s="1"/>
  <c r="K347" i="5"/>
  <c r="N347" i="5" s="1"/>
  <c r="D348" i="2"/>
  <c r="D349" i="5"/>
  <c r="I349" i="5" s="1"/>
  <c r="G350" i="2"/>
  <c r="D351" i="5"/>
  <c r="F351" i="5" s="1"/>
  <c r="Q353" i="10"/>
  <c r="O356" i="1"/>
  <c r="D357" i="2"/>
  <c r="Q364" i="10"/>
  <c r="G364" i="2"/>
  <c r="Q368" i="10"/>
  <c r="D373" i="2"/>
  <c r="D373" i="5"/>
  <c r="F380" i="5"/>
  <c r="G381" i="2"/>
  <c r="I381" i="10" s="1"/>
  <c r="H396" i="2"/>
  <c r="J396" i="2" s="1"/>
  <c r="G397" i="2"/>
  <c r="D412" i="5"/>
  <c r="I412" i="5" s="1"/>
  <c r="G412" i="2"/>
  <c r="K412" i="2" s="1"/>
  <c r="D414" i="2"/>
  <c r="D414" i="5"/>
  <c r="D419" i="2"/>
  <c r="D419" i="5"/>
  <c r="D437" i="2"/>
  <c r="D437" i="5"/>
  <c r="K442" i="5"/>
  <c r="N442" i="5" s="1"/>
  <c r="D462" i="2"/>
  <c r="P463" i="1"/>
  <c r="G463" i="2"/>
  <c r="D464" i="2"/>
  <c r="G476" i="2"/>
  <c r="H493" i="2"/>
  <c r="J493" i="2" s="1"/>
  <c r="E524" i="10"/>
  <c r="D524" i="5"/>
  <c r="I524" i="5" s="1"/>
  <c r="J554" i="10"/>
  <c r="I554" i="10"/>
  <c r="K557" i="5"/>
  <c r="N557" i="5" s="1"/>
  <c r="D725" i="5"/>
  <c r="D725" i="2"/>
  <c r="K283" i="5"/>
  <c r="N283" i="5" s="1"/>
  <c r="H294" i="2"/>
  <c r="J294" i="2" s="1"/>
  <c r="G297" i="2"/>
  <c r="E297" i="10"/>
  <c r="D299" i="2"/>
  <c r="D301" i="2"/>
  <c r="H303" i="2"/>
  <c r="J303" i="2" s="1"/>
  <c r="D304" i="2"/>
  <c r="Q305" i="10"/>
  <c r="K307" i="5"/>
  <c r="N307" i="5" s="1"/>
  <c r="D308" i="2"/>
  <c r="D309" i="2"/>
  <c r="D310" i="2"/>
  <c r="D312" i="2"/>
  <c r="G312" i="2"/>
  <c r="D313" i="2"/>
  <c r="G315" i="2"/>
  <c r="D316" i="2"/>
  <c r="P317" i="10"/>
  <c r="D319" i="2"/>
  <c r="H320" i="2"/>
  <c r="J320" i="2" s="1"/>
  <c r="M320" i="2" s="1"/>
  <c r="K323" i="5"/>
  <c r="N323" i="5" s="1"/>
  <c r="D324" i="2"/>
  <c r="M324" i="2"/>
  <c r="Q325" i="10"/>
  <c r="G325" i="2"/>
  <c r="D326" i="2"/>
  <c r="Q327" i="10"/>
  <c r="D332" i="2"/>
  <c r="G333" i="2"/>
  <c r="P334" i="1"/>
  <c r="L334" i="2"/>
  <c r="D336" i="2"/>
  <c r="F337" i="5"/>
  <c r="D339" i="2"/>
  <c r="D339" i="5"/>
  <c r="H340" i="2"/>
  <c r="J340" i="2" s="1"/>
  <c r="M340" i="2" s="1"/>
  <c r="Q347" i="10"/>
  <c r="T347" i="10" s="1"/>
  <c r="D350" i="2"/>
  <c r="D353" i="5"/>
  <c r="I353" i="5" s="1"/>
  <c r="P356" i="1"/>
  <c r="D358" i="2"/>
  <c r="D358" i="5"/>
  <c r="I358" i="5" s="1"/>
  <c r="G358" i="2"/>
  <c r="D359" i="2"/>
  <c r="D359" i="10"/>
  <c r="Q359" i="10" s="1"/>
  <c r="G359" i="2"/>
  <c r="R370" i="10"/>
  <c r="AB370" i="10" s="1"/>
  <c r="H404" i="2"/>
  <c r="J404" i="2" s="1"/>
  <c r="Q416" i="10"/>
  <c r="G424" i="2"/>
  <c r="D429" i="2"/>
  <c r="D429" i="5"/>
  <c r="F429" i="5" s="1"/>
  <c r="K433" i="5"/>
  <c r="N433" i="5" s="1"/>
  <c r="K439" i="5"/>
  <c r="N439" i="5" s="1"/>
  <c r="G440" i="2"/>
  <c r="D452" i="2"/>
  <c r="D452" i="5"/>
  <c r="I452" i="5" s="1"/>
  <c r="G453" i="2"/>
  <c r="D454" i="2"/>
  <c r="D454" i="5"/>
  <c r="I454" i="5" s="1"/>
  <c r="K456" i="5"/>
  <c r="N456" i="5" s="1"/>
  <c r="K465" i="5"/>
  <c r="N465" i="5" s="1"/>
  <c r="D466" i="5"/>
  <c r="I466" i="5" s="1"/>
  <c r="Q545" i="10"/>
  <c r="D569" i="5"/>
  <c r="I569" i="5" s="1"/>
  <c r="E569" i="10"/>
  <c r="F569" i="10" s="1"/>
  <c r="D582" i="2"/>
  <c r="D586" i="2"/>
  <c r="D586" i="5"/>
  <c r="I586" i="5" s="1"/>
  <c r="D595" i="2"/>
  <c r="D595" i="5"/>
  <c r="I595" i="5" s="1"/>
  <c r="M595" i="5" s="1"/>
  <c r="O595" i="5" s="1"/>
  <c r="D398" i="2"/>
  <c r="D398" i="5"/>
  <c r="I398" i="5" s="1"/>
  <c r="L398" i="5" s="1"/>
  <c r="H401" i="2"/>
  <c r="J401" i="2" s="1"/>
  <c r="D404" i="2"/>
  <c r="D404" i="5"/>
  <c r="D424" i="2"/>
  <c r="D424" i="5"/>
  <c r="G478" i="2"/>
  <c r="E490" i="10"/>
  <c r="D490" i="2"/>
  <c r="H506" i="2"/>
  <c r="J506" i="2" s="1"/>
  <c r="D534" i="5"/>
  <c r="I534" i="5" s="1"/>
  <c r="M534" i="5" s="1"/>
  <c r="O534" i="5" s="1"/>
  <c r="E534" i="10"/>
  <c r="D534" i="2"/>
  <c r="G573" i="2"/>
  <c r="D579" i="2"/>
  <c r="D579" i="5"/>
  <c r="I579" i="5" s="1"/>
  <c r="E613" i="10"/>
  <c r="D613" i="5"/>
  <c r="I613" i="5" s="1"/>
  <c r="O706" i="1"/>
  <c r="D706" i="10"/>
  <c r="Q706" i="10" s="1"/>
  <c r="D361" i="2"/>
  <c r="D364" i="2"/>
  <c r="Q369" i="10"/>
  <c r="K372" i="5"/>
  <c r="N372" i="5" s="1"/>
  <c r="K374" i="5"/>
  <c r="N374" i="5" s="1"/>
  <c r="P377" i="10"/>
  <c r="Q382" i="10"/>
  <c r="Q383" i="10"/>
  <c r="D384" i="2"/>
  <c r="Q387" i="10"/>
  <c r="D388" i="2"/>
  <c r="D389" i="2"/>
  <c r="G390" i="2"/>
  <c r="D391" i="2"/>
  <c r="D392" i="2"/>
  <c r="G393" i="2"/>
  <c r="D394" i="2"/>
  <c r="D395" i="2"/>
  <c r="Q401" i="10"/>
  <c r="Q403" i="10"/>
  <c r="Q404" i="10"/>
  <c r="H406" i="2"/>
  <c r="J406" i="2" s="1"/>
  <c r="D411" i="2"/>
  <c r="H411" i="2"/>
  <c r="J411" i="2" s="1"/>
  <c r="Q415" i="10"/>
  <c r="D416" i="2"/>
  <c r="G418" i="2"/>
  <c r="I418" i="10" s="1"/>
  <c r="W418" i="10" s="1"/>
  <c r="Q423" i="10"/>
  <c r="Q425" i="10"/>
  <c r="D426" i="2"/>
  <c r="K428" i="5"/>
  <c r="N428" i="5" s="1"/>
  <c r="G432" i="2"/>
  <c r="D434" i="2"/>
  <c r="Q437" i="10"/>
  <c r="D440" i="2"/>
  <c r="I450" i="5"/>
  <c r="P451" i="10"/>
  <c r="L451" i="2"/>
  <c r="L456" i="2"/>
  <c r="D457" i="2"/>
  <c r="D461" i="2"/>
  <c r="D463" i="2"/>
  <c r="K464" i="5"/>
  <c r="N464" i="5" s="1"/>
  <c r="D465" i="2"/>
  <c r="L466" i="2"/>
  <c r="D467" i="2"/>
  <c r="D472" i="2"/>
  <c r="Q475" i="10"/>
  <c r="Q476" i="10"/>
  <c r="P481" i="10"/>
  <c r="D483" i="2"/>
  <c r="H483" i="2"/>
  <c r="J483" i="2" s="1"/>
  <c r="L483" i="2" s="1"/>
  <c r="D484" i="2"/>
  <c r="D487" i="2"/>
  <c r="F491" i="5"/>
  <c r="D495" i="2"/>
  <c r="D498" i="2"/>
  <c r="H498" i="2"/>
  <c r="J498" i="2" s="1"/>
  <c r="G499" i="2"/>
  <c r="D501" i="2"/>
  <c r="Q503" i="10"/>
  <c r="J504" i="10"/>
  <c r="G507" i="2"/>
  <c r="K507" i="2" s="1"/>
  <c r="K514" i="5"/>
  <c r="N514" i="5" s="1"/>
  <c r="Q515" i="10"/>
  <c r="K516" i="5"/>
  <c r="N516" i="5" s="1"/>
  <c r="L517" i="2"/>
  <c r="Q518" i="10"/>
  <c r="L519" i="2"/>
  <c r="D520" i="5"/>
  <c r="I520" i="5" s="1"/>
  <c r="G522" i="6"/>
  <c r="Q523" i="10"/>
  <c r="K524" i="5"/>
  <c r="N524" i="5" s="1"/>
  <c r="L524" i="2"/>
  <c r="K528" i="5"/>
  <c r="N528" i="5" s="1"/>
  <c r="M532" i="2"/>
  <c r="T533" i="10"/>
  <c r="Q537" i="10"/>
  <c r="J538" i="10"/>
  <c r="L544" i="2"/>
  <c r="D548" i="2"/>
  <c r="Q549" i="10"/>
  <c r="D550" i="2"/>
  <c r="P551" i="10"/>
  <c r="D551" i="5"/>
  <c r="I551" i="5" s="1"/>
  <c r="R556" i="10"/>
  <c r="AB556" i="10" s="1"/>
  <c r="H556" i="2"/>
  <c r="J556" i="2" s="1"/>
  <c r="D557" i="2"/>
  <c r="I560" i="5"/>
  <c r="E564" i="10"/>
  <c r="Q565" i="10"/>
  <c r="D565" i="5"/>
  <c r="I565" i="5" s="1"/>
  <c r="M565" i="5" s="1"/>
  <c r="O565" i="5" s="1"/>
  <c r="O567" i="1"/>
  <c r="D569" i="2"/>
  <c r="Q571" i="10"/>
  <c r="D574" i="2"/>
  <c r="Q576" i="10"/>
  <c r="E590" i="10"/>
  <c r="D590" i="2"/>
  <c r="D590" i="5"/>
  <c r="I590" i="5" s="1"/>
  <c r="H593" i="2"/>
  <c r="J593" i="2" s="1"/>
  <c r="I603" i="5"/>
  <c r="G608" i="2"/>
  <c r="K608" i="2" s="1"/>
  <c r="D609" i="5"/>
  <c r="I609" i="5" s="1"/>
  <c r="P609" i="1"/>
  <c r="D609" i="2"/>
  <c r="D615" i="5"/>
  <c r="F615" i="5" s="1"/>
  <c r="D615" i="2"/>
  <c r="P615" i="1"/>
  <c r="G622" i="2"/>
  <c r="D623" i="5"/>
  <c r="F623" i="5" s="1"/>
  <c r="D623" i="2"/>
  <c r="P623" i="1"/>
  <c r="Q625" i="10"/>
  <c r="Q630" i="10"/>
  <c r="D636" i="5"/>
  <c r="I636" i="5" s="1"/>
  <c r="D636" i="2"/>
  <c r="H638" i="2"/>
  <c r="J638" i="2" s="1"/>
  <c r="I640" i="10"/>
  <c r="V640" i="10" s="1"/>
  <c r="D654" i="10"/>
  <c r="Q663" i="10"/>
  <c r="O663" i="1"/>
  <c r="H674" i="2"/>
  <c r="J674" i="2" s="1"/>
  <c r="K674" i="2" s="1"/>
  <c r="D723" i="5"/>
  <c r="D723" i="2"/>
  <c r="H744" i="2"/>
  <c r="J744" i="2" s="1"/>
  <c r="E748" i="10"/>
  <c r="F748" i="10" s="1"/>
  <c r="D748" i="5"/>
  <c r="G488" i="2"/>
  <c r="Q492" i="10"/>
  <c r="G495" i="2"/>
  <c r="Q504" i="10"/>
  <c r="G507" i="6"/>
  <c r="G509" i="6"/>
  <c r="G521" i="2"/>
  <c r="Q547" i="10"/>
  <c r="G548" i="2"/>
  <c r="I549" i="5"/>
  <c r="I558" i="5"/>
  <c r="E560" i="5"/>
  <c r="K560" i="5" s="1"/>
  <c r="Q561" i="10"/>
  <c r="G570" i="2"/>
  <c r="G574" i="2"/>
  <c r="D576" i="5"/>
  <c r="I578" i="5"/>
  <c r="D589" i="5"/>
  <c r="D589" i="2"/>
  <c r="E589" i="10"/>
  <c r="R589" i="10" s="1"/>
  <c r="P597" i="1"/>
  <c r="E597" i="10"/>
  <c r="D597" i="2"/>
  <c r="H597" i="2"/>
  <c r="J597" i="2" s="1"/>
  <c r="H608" i="2"/>
  <c r="J608" i="2" s="1"/>
  <c r="Q618" i="10"/>
  <c r="D622" i="10"/>
  <c r="Q622" i="10" s="1"/>
  <c r="Q627" i="10"/>
  <c r="H630" i="2"/>
  <c r="J630" i="2" s="1"/>
  <c r="K636" i="5"/>
  <c r="N636" i="5" s="1"/>
  <c r="F650" i="10"/>
  <c r="Q657" i="10"/>
  <c r="D659" i="2"/>
  <c r="D659" i="5"/>
  <c r="F659" i="5" s="1"/>
  <c r="D715" i="2"/>
  <c r="E715" i="5"/>
  <c r="O722" i="1"/>
  <c r="D722" i="10"/>
  <c r="Q722" i="10" s="1"/>
  <c r="D368" i="2"/>
  <c r="H368" i="2"/>
  <c r="J368" i="2" s="1"/>
  <c r="D369" i="2"/>
  <c r="F372" i="5"/>
  <c r="M373" i="2"/>
  <c r="D380" i="2"/>
  <c r="D387" i="2"/>
  <c r="Q396" i="10"/>
  <c r="Q398" i="10"/>
  <c r="K403" i="5"/>
  <c r="N403" i="5" s="1"/>
  <c r="D409" i="2"/>
  <c r="G410" i="2"/>
  <c r="H414" i="2"/>
  <c r="J414" i="2" s="1"/>
  <c r="D415" i="2"/>
  <c r="P416" i="10"/>
  <c r="Q419" i="10"/>
  <c r="Q420" i="10"/>
  <c r="D421" i="2"/>
  <c r="L423" i="2"/>
  <c r="Q429" i="10"/>
  <c r="D431" i="2"/>
  <c r="Q435" i="10"/>
  <c r="G439" i="6"/>
  <c r="D443" i="2"/>
  <c r="D445" i="2"/>
  <c r="G447" i="2"/>
  <c r="I447" i="10" s="1"/>
  <c r="D448" i="2"/>
  <c r="Q452" i="10"/>
  <c r="T452" i="10" s="1"/>
  <c r="L452" i="2"/>
  <c r="G455" i="2"/>
  <c r="Q462" i="10"/>
  <c r="Q464" i="10"/>
  <c r="L465" i="2"/>
  <c r="Q467" i="10"/>
  <c r="P469" i="10"/>
  <c r="Q471" i="10"/>
  <c r="G473" i="2"/>
  <c r="D474" i="2"/>
  <c r="H474" i="2"/>
  <c r="J474" i="2" s="1"/>
  <c r="H478" i="2"/>
  <c r="J478" i="2" s="1"/>
  <c r="D480" i="2"/>
  <c r="D485" i="2"/>
  <c r="Q491" i="10"/>
  <c r="D493" i="2"/>
  <c r="D494" i="2"/>
  <c r="D497" i="5"/>
  <c r="D498" i="5"/>
  <c r="F498" i="5" s="1"/>
  <c r="Q499" i="10"/>
  <c r="R504" i="10"/>
  <c r="AB504" i="10" s="1"/>
  <c r="Q505" i="10"/>
  <c r="G505" i="2"/>
  <c r="Q507" i="10"/>
  <c r="Q509" i="10"/>
  <c r="D511" i="2"/>
  <c r="Q513" i="10"/>
  <c r="K523" i="5"/>
  <c r="N523" i="5" s="1"/>
  <c r="Q524" i="10"/>
  <c r="Q528" i="10"/>
  <c r="Q530" i="10"/>
  <c r="K531" i="5"/>
  <c r="N531" i="5" s="1"/>
  <c r="L531" i="2"/>
  <c r="D533" i="2"/>
  <c r="Q535" i="10"/>
  <c r="Q539" i="10"/>
  <c r="I547" i="5"/>
  <c r="L547" i="5" s="1"/>
  <c r="L548" i="2"/>
  <c r="G551" i="2"/>
  <c r="D553" i="10"/>
  <c r="Q553" i="10" s="1"/>
  <c r="D553" i="5"/>
  <c r="I553" i="5" s="1"/>
  <c r="M553" i="5" s="1"/>
  <c r="O553" i="5" s="1"/>
  <c r="E556" i="5"/>
  <c r="D558" i="2"/>
  <c r="P563" i="1"/>
  <c r="D563" i="5"/>
  <c r="D566" i="2"/>
  <c r="K566" i="5"/>
  <c r="N566" i="5" s="1"/>
  <c r="K570" i="5"/>
  <c r="N570" i="5" s="1"/>
  <c r="F571" i="5"/>
  <c r="Q572" i="10"/>
  <c r="D573" i="2"/>
  <c r="Q574" i="10"/>
  <c r="H574" i="2"/>
  <c r="J574" i="2" s="1"/>
  <c r="K575" i="5"/>
  <c r="N575" i="5" s="1"/>
  <c r="D588" i="10"/>
  <c r="Q588" i="10" s="1"/>
  <c r="P596" i="1"/>
  <c r="D596" i="2"/>
  <c r="D596" i="5"/>
  <c r="I596" i="5" s="1"/>
  <c r="D611" i="10"/>
  <c r="Q611" i="10" s="1"/>
  <c r="O617" i="1"/>
  <c r="D617" i="10"/>
  <c r="Q617" i="10" s="1"/>
  <c r="H620" i="2"/>
  <c r="J620" i="2" s="1"/>
  <c r="D634" i="5"/>
  <c r="I634" i="5" s="1"/>
  <c r="P634" i="1"/>
  <c r="D634" i="2"/>
  <c r="P635" i="1"/>
  <c r="D635" i="2"/>
  <c r="E635" i="10"/>
  <c r="G636" i="2"/>
  <c r="K636" i="2" s="1"/>
  <c r="E643" i="10"/>
  <c r="D643" i="2"/>
  <c r="D645" i="5"/>
  <c r="P645" i="1"/>
  <c r="D651" i="5"/>
  <c r="H657" i="2"/>
  <c r="J657" i="2" s="1"/>
  <c r="K657" i="2" s="1"/>
  <c r="G706" i="2"/>
  <c r="P713" i="1"/>
  <c r="E713" i="10"/>
  <c r="F713" i="10" s="1"/>
  <c r="G579" i="2"/>
  <c r="O582" i="1"/>
  <c r="H586" i="2"/>
  <c r="J586" i="2" s="1"/>
  <c r="D588" i="2"/>
  <c r="Q589" i="10"/>
  <c r="D592" i="2"/>
  <c r="E599" i="10"/>
  <c r="F599" i="10" s="1"/>
  <c r="G600" i="6"/>
  <c r="K604" i="5"/>
  <c r="N604" i="5" s="1"/>
  <c r="M604" i="2"/>
  <c r="G610" i="2"/>
  <c r="D613" i="2"/>
  <c r="Q613" i="10"/>
  <c r="H613" i="2"/>
  <c r="J613" i="2" s="1"/>
  <c r="M613" i="2" s="1"/>
  <c r="F614" i="5"/>
  <c r="D617" i="2"/>
  <c r="O621" i="1"/>
  <c r="D627" i="5"/>
  <c r="D630" i="2"/>
  <c r="H633" i="2"/>
  <c r="J633" i="2" s="1"/>
  <c r="D646" i="2"/>
  <c r="O653" i="1"/>
  <c r="E654" i="10"/>
  <c r="Q660" i="10"/>
  <c r="M661" i="2"/>
  <c r="H671" i="2"/>
  <c r="J671" i="2" s="1"/>
  <c r="E684" i="10"/>
  <c r="D684" i="5"/>
  <c r="Q687" i="10"/>
  <c r="G696" i="2"/>
  <c r="F712" i="5"/>
  <c r="D713" i="2"/>
  <c r="G731" i="6"/>
  <c r="D733" i="5"/>
  <c r="K734" i="5"/>
  <c r="N734" i="5" s="1"/>
  <c r="D735" i="2"/>
  <c r="Q740" i="10"/>
  <c r="D753" i="5"/>
  <c r="E753" i="10"/>
  <c r="F753" i="10" s="1"/>
  <c r="D764" i="5"/>
  <c r="Q771" i="10"/>
  <c r="F772" i="5"/>
  <c r="G772" i="2"/>
  <c r="D782" i="5"/>
  <c r="F782" i="5" s="1"/>
  <c r="E782" i="10"/>
  <c r="F782" i="10" s="1"/>
  <c r="K782" i="5"/>
  <c r="N782" i="5" s="1"/>
  <c r="D782" i="2"/>
  <c r="H662" i="2"/>
  <c r="J662" i="2" s="1"/>
  <c r="Q664" i="10"/>
  <c r="I679" i="5"/>
  <c r="K684" i="5"/>
  <c r="N684" i="5" s="1"/>
  <c r="K689" i="5"/>
  <c r="N689" i="5" s="1"/>
  <c r="D689" i="2"/>
  <c r="H689" i="2"/>
  <c r="J689" i="2" s="1"/>
  <c r="O717" i="1"/>
  <c r="D717" i="10"/>
  <c r="Q717" i="10" s="1"/>
  <c r="G725" i="2"/>
  <c r="H737" i="2"/>
  <c r="J737" i="2" s="1"/>
  <c r="D757" i="5"/>
  <c r="I757" i="5" s="1"/>
  <c r="G763" i="2"/>
  <c r="D771" i="2"/>
  <c r="E771" i="10"/>
  <c r="D779" i="5"/>
  <c r="F779" i="5" s="1"/>
  <c r="E779" i="10"/>
  <c r="F779" i="10" s="1"/>
  <c r="D582" i="10"/>
  <c r="I584" i="5"/>
  <c r="Q587" i="10"/>
  <c r="Q590" i="10"/>
  <c r="T590" i="10" s="1"/>
  <c r="H590" i="2"/>
  <c r="J590" i="2" s="1"/>
  <c r="O595" i="1"/>
  <c r="Q596" i="10"/>
  <c r="H596" i="2"/>
  <c r="J596" i="2" s="1"/>
  <c r="Q598" i="10"/>
  <c r="Q609" i="10"/>
  <c r="G609" i="6"/>
  <c r="O614" i="1"/>
  <c r="E616" i="10"/>
  <c r="D616" i="5"/>
  <c r="D621" i="10"/>
  <c r="Q621" i="10" s="1"/>
  <c r="Q624" i="10"/>
  <c r="D625" i="5"/>
  <c r="G627" i="2"/>
  <c r="E629" i="10"/>
  <c r="D629" i="5"/>
  <c r="I629" i="5" s="1"/>
  <c r="E631" i="10"/>
  <c r="F631" i="10" s="1"/>
  <c r="D632" i="2"/>
  <c r="H632" i="2"/>
  <c r="J632" i="2" s="1"/>
  <c r="M632" i="2" s="1"/>
  <c r="D638" i="2"/>
  <c r="O640" i="1"/>
  <c r="H643" i="2"/>
  <c r="J643" i="2" s="1"/>
  <c r="O651" i="1"/>
  <c r="M656" i="2"/>
  <c r="Q658" i="10"/>
  <c r="F664" i="10"/>
  <c r="D667" i="2"/>
  <c r="D667" i="5"/>
  <c r="Q667" i="10"/>
  <c r="H667" i="2"/>
  <c r="J667" i="2" s="1"/>
  <c r="O668" i="1"/>
  <c r="D669" i="10"/>
  <c r="Q669" i="10" s="1"/>
  <c r="E670" i="5"/>
  <c r="D671" i="2"/>
  <c r="I671" i="5"/>
  <c r="D675" i="2"/>
  <c r="E675" i="10"/>
  <c r="D677" i="5"/>
  <c r="I677" i="5" s="1"/>
  <c r="Q691" i="10"/>
  <c r="O707" i="1"/>
  <c r="D707" i="10"/>
  <c r="Q707" i="10" s="1"/>
  <c r="E715" i="10"/>
  <c r="D715" i="5"/>
  <c r="G715" i="2"/>
  <c r="K715" i="2" s="1"/>
  <c r="G718" i="2"/>
  <c r="O719" i="1"/>
  <c r="E726" i="10"/>
  <c r="F726" i="10" s="1"/>
  <c r="D726" i="2"/>
  <c r="D726" i="5"/>
  <c r="I726" i="5" s="1"/>
  <c r="H739" i="2"/>
  <c r="J739" i="2" s="1"/>
  <c r="I743" i="5"/>
  <c r="M743" i="5" s="1"/>
  <c r="O743" i="5" s="1"/>
  <c r="G743" i="2"/>
  <c r="D744" i="5"/>
  <c r="D744" i="2"/>
  <c r="O746" i="1"/>
  <c r="D746" i="10"/>
  <c r="Q746" i="10" s="1"/>
  <c r="O748" i="1"/>
  <c r="D751" i="5"/>
  <c r="H764" i="2"/>
  <c r="J764" i="2" s="1"/>
  <c r="Q767" i="10"/>
  <c r="F769" i="10"/>
  <c r="L778" i="2"/>
  <c r="H685" i="2"/>
  <c r="J685" i="2" s="1"/>
  <c r="D687" i="5"/>
  <c r="I687" i="5" s="1"/>
  <c r="K688" i="5"/>
  <c r="N688" i="5" s="1"/>
  <c r="G689" i="6"/>
  <c r="Q692" i="10"/>
  <c r="D703" i="2"/>
  <c r="L715" i="2"/>
  <c r="D717" i="5"/>
  <c r="I717" i="5" s="1"/>
  <c r="K722" i="5"/>
  <c r="N722" i="5" s="1"/>
  <c r="Q723" i="10"/>
  <c r="K735" i="5"/>
  <c r="N735" i="5" s="1"/>
  <c r="Q743" i="10"/>
  <c r="H748" i="2"/>
  <c r="J748" i="2" s="1"/>
  <c r="L748" i="2" s="1"/>
  <c r="M760" i="2"/>
  <c r="G764" i="2"/>
  <c r="G766" i="6"/>
  <c r="M768" i="2"/>
  <c r="K771" i="5"/>
  <c r="N771" i="5" s="1"/>
  <c r="D774" i="5"/>
  <c r="K779" i="5"/>
  <c r="N779" i="5" s="1"/>
  <c r="I666" i="5"/>
  <c r="L666" i="5" s="1"/>
  <c r="O667" i="1"/>
  <c r="M674" i="2"/>
  <c r="K678" i="5"/>
  <c r="N678" i="5" s="1"/>
  <c r="Q679" i="10"/>
  <c r="T679" i="10" s="1"/>
  <c r="I680" i="5"/>
  <c r="P680" i="1"/>
  <c r="E680" i="10"/>
  <c r="F680" i="10" s="1"/>
  <c r="Q681" i="10"/>
  <c r="T681" i="10" s="1"/>
  <c r="L682" i="2"/>
  <c r="L687" i="2"/>
  <c r="D693" i="2"/>
  <c r="O695" i="1"/>
  <c r="O699" i="1"/>
  <c r="D706" i="2"/>
  <c r="D707" i="2"/>
  <c r="D714" i="2"/>
  <c r="D714" i="5"/>
  <c r="D717" i="2"/>
  <c r="H717" i="2"/>
  <c r="J717" i="2" s="1"/>
  <c r="D718" i="2"/>
  <c r="E721" i="10"/>
  <c r="D724" i="2"/>
  <c r="Q728" i="10"/>
  <c r="P732" i="1"/>
  <c r="Q737" i="10"/>
  <c r="I739" i="5"/>
  <c r="I741" i="5"/>
  <c r="D742" i="2"/>
  <c r="O744" i="1"/>
  <c r="H745" i="2"/>
  <c r="J745" i="2" s="1"/>
  <c r="F747" i="5"/>
  <c r="D747" i="2"/>
  <c r="M748" i="2"/>
  <c r="Q750" i="10"/>
  <c r="D752" i="5"/>
  <c r="D754" i="2"/>
  <c r="D754" i="5"/>
  <c r="I756" i="5"/>
  <c r="D767" i="5"/>
  <c r="I767" i="5" s="1"/>
  <c r="D768" i="5"/>
  <c r="I768" i="5" s="1"/>
  <c r="D769" i="2"/>
  <c r="Q779" i="10"/>
  <c r="D780" i="5"/>
  <c r="I780" i="5" s="1"/>
  <c r="Q18" i="10"/>
  <c r="F26" i="10"/>
  <c r="Q26" i="10"/>
  <c r="Q27" i="10"/>
  <c r="A10" i="2"/>
  <c r="D11" i="10"/>
  <c r="G14" i="2"/>
  <c r="K14" i="2" s="1"/>
  <c r="A16" i="5"/>
  <c r="D22" i="2"/>
  <c r="D26" i="2"/>
  <c r="K28" i="5"/>
  <c r="N28" i="5" s="1"/>
  <c r="D28" i="2"/>
  <c r="A30" i="2"/>
  <c r="P32" i="1"/>
  <c r="P34" i="1"/>
  <c r="G34" i="2"/>
  <c r="A36" i="2"/>
  <c r="A36" i="5"/>
  <c r="A39" i="5"/>
  <c r="A39" i="10"/>
  <c r="Q69" i="10"/>
  <c r="F74" i="10"/>
  <c r="Q74" i="10"/>
  <c r="Q117" i="10"/>
  <c r="T117" i="10" s="1"/>
  <c r="F137" i="10"/>
  <c r="Q137" i="10"/>
  <c r="Q218" i="10"/>
  <c r="O13" i="1"/>
  <c r="E15" i="10"/>
  <c r="F15" i="10" s="1"/>
  <c r="O10" i="1"/>
  <c r="A17" i="2"/>
  <c r="D25" i="2"/>
  <c r="A10" i="5"/>
  <c r="A11" i="10"/>
  <c r="E11" i="10"/>
  <c r="H12" i="2"/>
  <c r="J12" i="2" s="1"/>
  <c r="M12" i="2" s="1"/>
  <c r="A13" i="10"/>
  <c r="E13" i="10"/>
  <c r="D13" i="2"/>
  <c r="A14" i="10"/>
  <c r="E14" i="10"/>
  <c r="F14" i="10" s="1"/>
  <c r="A15" i="2"/>
  <c r="G15" i="2"/>
  <c r="A16" i="10"/>
  <c r="E16" i="10"/>
  <c r="F16" i="10" s="1"/>
  <c r="O17" i="1"/>
  <c r="G18" i="6"/>
  <c r="A18" i="5"/>
  <c r="A19" i="10"/>
  <c r="E19" i="10"/>
  <c r="G21" i="6"/>
  <c r="A21" i="10"/>
  <c r="E21" i="10"/>
  <c r="D23" i="5"/>
  <c r="I23" i="5" s="1"/>
  <c r="A23" i="2"/>
  <c r="G23" i="2"/>
  <c r="P24" i="1"/>
  <c r="A24" i="5"/>
  <c r="D26" i="5"/>
  <c r="I26" i="5" s="1"/>
  <c r="A26" i="2"/>
  <c r="P27" i="1"/>
  <c r="A27" i="5"/>
  <c r="P29" i="1"/>
  <c r="A29" i="10"/>
  <c r="E29" i="10"/>
  <c r="F29" i="10" s="1"/>
  <c r="D30" i="5"/>
  <c r="A31" i="5"/>
  <c r="A32" i="10"/>
  <c r="E32" i="10"/>
  <c r="F32" i="10" s="1"/>
  <c r="K32" i="5"/>
  <c r="N32" i="5" s="1"/>
  <c r="O33" i="1"/>
  <c r="A33" i="5"/>
  <c r="A34" i="10"/>
  <c r="E34" i="10"/>
  <c r="K34" i="5"/>
  <c r="N34" i="5" s="1"/>
  <c r="D34" i="2"/>
  <c r="D37" i="2"/>
  <c r="G39" i="2"/>
  <c r="K42" i="5"/>
  <c r="N42" i="5" s="1"/>
  <c r="G42" i="2"/>
  <c r="F63" i="10"/>
  <c r="Q63" i="10"/>
  <c r="F71" i="10"/>
  <c r="K117" i="5"/>
  <c r="N117" i="5" s="1"/>
  <c r="Q197" i="10"/>
  <c r="F222" i="10"/>
  <c r="Q222" i="10"/>
  <c r="F242" i="10"/>
  <c r="Q242" i="10"/>
  <c r="Q253" i="10"/>
  <c r="O14" i="1"/>
  <c r="A11" i="5"/>
  <c r="P13" i="1"/>
  <c r="O16" i="1"/>
  <c r="A19" i="5"/>
  <c r="E10" i="10"/>
  <c r="O12" i="1"/>
  <c r="O15" i="1"/>
  <c r="G16" i="2"/>
  <c r="I16" i="10" s="1"/>
  <c r="A18" i="10"/>
  <c r="E18" i="10"/>
  <c r="F18" i="10" s="1"/>
  <c r="O20" i="1"/>
  <c r="F20" i="5"/>
  <c r="O23" i="1"/>
  <c r="H23" i="2"/>
  <c r="J23" i="2" s="1"/>
  <c r="L23" i="2" s="1"/>
  <c r="A24" i="10"/>
  <c r="E24" i="10"/>
  <c r="F24" i="10" s="1"/>
  <c r="D25" i="5"/>
  <c r="P26" i="10"/>
  <c r="H26" i="2"/>
  <c r="J26" i="2" s="1"/>
  <c r="A27" i="10"/>
  <c r="E27" i="10"/>
  <c r="F27" i="10" s="1"/>
  <c r="K27" i="5"/>
  <c r="N27" i="5" s="1"/>
  <c r="D28" i="5"/>
  <c r="L29" i="2"/>
  <c r="A30" i="5"/>
  <c r="E30" i="5"/>
  <c r="K30" i="5" s="1"/>
  <c r="N30" i="5" s="1"/>
  <c r="P31" i="1"/>
  <c r="A31" i="10"/>
  <c r="E31" i="10"/>
  <c r="K31" i="5"/>
  <c r="N31" i="5" s="1"/>
  <c r="D32" i="2"/>
  <c r="P33" i="1"/>
  <c r="G33" i="6"/>
  <c r="A33" i="10"/>
  <c r="E33" i="10"/>
  <c r="D35" i="2"/>
  <c r="H35" i="2"/>
  <c r="J35" i="2" s="1"/>
  <c r="P36" i="1"/>
  <c r="A36" i="10"/>
  <c r="E36" i="10"/>
  <c r="D36" i="5"/>
  <c r="I36" i="5" s="1"/>
  <c r="F37" i="10"/>
  <c r="Q37" i="10"/>
  <c r="K37" i="5"/>
  <c r="N37" i="5" s="1"/>
  <c r="A39" i="2"/>
  <c r="E42" i="10"/>
  <c r="F42" i="10" s="1"/>
  <c r="Q59" i="10"/>
  <c r="F61" i="10"/>
  <c r="Q61" i="10"/>
  <c r="F76" i="10"/>
  <c r="Q76" i="10"/>
  <c r="F121" i="10"/>
  <c r="Q121" i="10"/>
  <c r="T121" i="10" s="1"/>
  <c r="K131" i="5"/>
  <c r="N131" i="5" s="1"/>
  <c r="F132" i="5"/>
  <c r="Q139" i="10"/>
  <c r="Q145" i="10"/>
  <c r="F185" i="10"/>
  <c r="K194" i="5"/>
  <c r="N194" i="5" s="1"/>
  <c r="K204" i="5"/>
  <c r="N204" i="5" s="1"/>
  <c r="Q208" i="10"/>
  <c r="E20" i="10"/>
  <c r="P23" i="1"/>
  <c r="P25" i="1"/>
  <c r="P26" i="1"/>
  <c r="G26" i="6"/>
  <c r="L27" i="2"/>
  <c r="D30" i="2"/>
  <c r="L31" i="2"/>
  <c r="L33" i="2"/>
  <c r="K36" i="5"/>
  <c r="N36" i="5" s="1"/>
  <c r="P37" i="1"/>
  <c r="H37" i="2"/>
  <c r="J37" i="2" s="1"/>
  <c r="M37" i="2" s="1"/>
  <c r="H38" i="2"/>
  <c r="J38" i="2" s="1"/>
  <c r="P42" i="1"/>
  <c r="A43" i="10"/>
  <c r="A43" i="5"/>
  <c r="A43" i="2"/>
  <c r="F66" i="10"/>
  <c r="Q66" i="10"/>
  <c r="F196" i="10"/>
  <c r="Q196" i="10"/>
  <c r="Q229" i="10"/>
  <c r="A37" i="2"/>
  <c r="L37" i="2"/>
  <c r="A38" i="5"/>
  <c r="G39" i="6"/>
  <c r="E39" i="10"/>
  <c r="D39" i="2"/>
  <c r="D40" i="5"/>
  <c r="A40" i="2"/>
  <c r="L40" i="2"/>
  <c r="P41" i="1"/>
  <c r="E41" i="10"/>
  <c r="K41" i="5"/>
  <c r="N41" i="5" s="1"/>
  <c r="D41" i="2"/>
  <c r="A42" i="5"/>
  <c r="L43" i="2"/>
  <c r="D44" i="10"/>
  <c r="A44" i="5"/>
  <c r="E44" i="5"/>
  <c r="K44" i="5" s="1"/>
  <c r="N44" i="5" s="1"/>
  <c r="P45" i="1"/>
  <c r="G45" i="6"/>
  <c r="I45" i="10"/>
  <c r="D45" i="5"/>
  <c r="A45" i="2"/>
  <c r="H45" i="2"/>
  <c r="J45" i="2" s="1"/>
  <c r="P46" i="1"/>
  <c r="A46" i="10"/>
  <c r="E46" i="10"/>
  <c r="A47" i="10"/>
  <c r="A48" i="2"/>
  <c r="A50" i="10"/>
  <c r="A51" i="10"/>
  <c r="D54" i="2"/>
  <c r="A55" i="2"/>
  <c r="D56" i="2"/>
  <c r="A56" i="2"/>
  <c r="M56" i="2"/>
  <c r="O57" i="1"/>
  <c r="A57" i="5"/>
  <c r="A58" i="2"/>
  <c r="H58" i="2"/>
  <c r="J58" i="2" s="1"/>
  <c r="L58" i="2" s="1"/>
  <c r="O59" i="1"/>
  <c r="A59" i="5"/>
  <c r="E60" i="10"/>
  <c r="A61" i="10"/>
  <c r="A64" i="10"/>
  <c r="A65" i="2"/>
  <c r="O66" i="1"/>
  <c r="A66" i="5"/>
  <c r="F68" i="5"/>
  <c r="E69" i="10"/>
  <c r="F69" i="10" s="1"/>
  <c r="O70" i="1"/>
  <c r="A70" i="5"/>
  <c r="D71" i="2"/>
  <c r="O72" i="1"/>
  <c r="A72" i="5"/>
  <c r="F72" i="5"/>
  <c r="P73" i="1"/>
  <c r="E73" i="10"/>
  <c r="F73" i="10" s="1"/>
  <c r="D73" i="2"/>
  <c r="A74" i="2"/>
  <c r="M74" i="2"/>
  <c r="A75" i="2"/>
  <c r="O76" i="1"/>
  <c r="A76" i="5"/>
  <c r="E79" i="10"/>
  <c r="D80" i="5"/>
  <c r="G81" i="6"/>
  <c r="A81" i="5"/>
  <c r="A82" i="10"/>
  <c r="E82" i="10"/>
  <c r="A83" i="2"/>
  <c r="O84" i="1"/>
  <c r="A84" i="5"/>
  <c r="A85" i="2"/>
  <c r="E86" i="10"/>
  <c r="A87" i="2"/>
  <c r="P88" i="10"/>
  <c r="A88" i="5"/>
  <c r="A89" i="2"/>
  <c r="O90" i="1"/>
  <c r="A90" i="5"/>
  <c r="H90" i="2"/>
  <c r="J90" i="2" s="1"/>
  <c r="L90" i="2" s="1"/>
  <c r="D91" i="2"/>
  <c r="O92" i="1"/>
  <c r="A92" i="5"/>
  <c r="A93" i="2"/>
  <c r="A95" i="5"/>
  <c r="A96" i="2"/>
  <c r="P97" i="1"/>
  <c r="D97" i="10"/>
  <c r="D98" i="10"/>
  <c r="Q98" i="10" s="1"/>
  <c r="A98" i="5"/>
  <c r="A99" i="2"/>
  <c r="E100" i="5"/>
  <c r="K100" i="5" s="1"/>
  <c r="A101" i="5"/>
  <c r="E101" i="5"/>
  <c r="A102" i="10"/>
  <c r="D103" i="5"/>
  <c r="F103" i="5" s="1"/>
  <c r="H103" i="2"/>
  <c r="J103" i="2" s="1"/>
  <c r="A104" i="2"/>
  <c r="A105" i="5"/>
  <c r="A106" i="10"/>
  <c r="E106" i="10"/>
  <c r="A107" i="2"/>
  <c r="D108" i="5"/>
  <c r="L108" i="2"/>
  <c r="A109" i="5"/>
  <c r="A110" i="2"/>
  <c r="D111" i="2"/>
  <c r="D111" i="5"/>
  <c r="E112" i="10"/>
  <c r="G113" i="2"/>
  <c r="D113" i="2"/>
  <c r="D114" i="5"/>
  <c r="I114" i="5" s="1"/>
  <c r="A114" i="2"/>
  <c r="D115" i="5"/>
  <c r="I115" i="5" s="1"/>
  <c r="H115" i="2"/>
  <c r="J115" i="2" s="1"/>
  <c r="A116" i="2"/>
  <c r="A117" i="5"/>
  <c r="H117" i="2"/>
  <c r="J117" i="2" s="1"/>
  <c r="A118" i="10"/>
  <c r="E118" i="10"/>
  <c r="A119" i="10"/>
  <c r="D120" i="5"/>
  <c r="I120" i="5" s="1"/>
  <c r="L120" i="5" s="1"/>
  <c r="P121" i="10"/>
  <c r="A121" i="5"/>
  <c r="A122" i="5"/>
  <c r="A123" i="10"/>
  <c r="E123" i="10"/>
  <c r="F123" i="10" s="1"/>
  <c r="D123" i="2"/>
  <c r="A125" i="10"/>
  <c r="A126" i="10"/>
  <c r="E126" i="10"/>
  <c r="F126" i="10" s="1"/>
  <c r="D127" i="5"/>
  <c r="I127" i="5" s="1"/>
  <c r="H127" i="2"/>
  <c r="J127" i="2" s="1"/>
  <c r="P128" i="1"/>
  <c r="A128" i="10"/>
  <c r="E128" i="10"/>
  <c r="F128" i="10" s="1"/>
  <c r="D129" i="5"/>
  <c r="H129" i="2"/>
  <c r="J129" i="2" s="1"/>
  <c r="K129" i="2" s="1"/>
  <c r="D130" i="5"/>
  <c r="D131" i="2"/>
  <c r="O132" i="1"/>
  <c r="A132" i="5"/>
  <c r="H132" i="2"/>
  <c r="J132" i="2" s="1"/>
  <c r="A133" i="2"/>
  <c r="D134" i="2"/>
  <c r="D134" i="5"/>
  <c r="F134" i="5" s="1"/>
  <c r="A135" i="2"/>
  <c r="P136" i="1"/>
  <c r="E136" i="10"/>
  <c r="D136" i="2"/>
  <c r="D137" i="5"/>
  <c r="I137" i="5" s="1"/>
  <c r="A137" i="2"/>
  <c r="G137" i="2"/>
  <c r="A138" i="5"/>
  <c r="A139" i="2"/>
  <c r="P140" i="1"/>
  <c r="E140" i="10"/>
  <c r="K140" i="5"/>
  <c r="N140" i="5" s="1"/>
  <c r="D140" i="2"/>
  <c r="A141" i="10"/>
  <c r="E141" i="10"/>
  <c r="A142" i="10"/>
  <c r="E142" i="10"/>
  <c r="F142" i="10" s="1"/>
  <c r="D142" i="2"/>
  <c r="D143" i="5"/>
  <c r="H143" i="2"/>
  <c r="J143" i="2" s="1"/>
  <c r="D144" i="2"/>
  <c r="D145" i="5"/>
  <c r="F145" i="5" s="1"/>
  <c r="H145" i="2"/>
  <c r="J145" i="2" s="1"/>
  <c r="D146" i="2"/>
  <c r="D147" i="5"/>
  <c r="H147" i="2"/>
  <c r="J147" i="2" s="1"/>
  <c r="A148" i="5"/>
  <c r="E148" i="5"/>
  <c r="A149" i="2"/>
  <c r="H149" i="2"/>
  <c r="J149" i="2" s="1"/>
  <c r="L149" i="2" s="1"/>
  <c r="A151" i="10"/>
  <c r="F152" i="5"/>
  <c r="H152" i="2"/>
  <c r="J152" i="2" s="1"/>
  <c r="A153" i="2"/>
  <c r="H153" i="2"/>
  <c r="J153" i="2" s="1"/>
  <c r="A154" i="5"/>
  <c r="A155" i="10"/>
  <c r="A156" i="5"/>
  <c r="A157" i="5"/>
  <c r="A158" i="10"/>
  <c r="A159" i="10"/>
  <c r="Q160" i="10"/>
  <c r="A160" i="2"/>
  <c r="M160" i="2"/>
  <c r="A161" i="5"/>
  <c r="H161" i="2"/>
  <c r="J161" i="2" s="1"/>
  <c r="Q162" i="10"/>
  <c r="A162" i="2"/>
  <c r="L162" i="2"/>
  <c r="A163" i="5"/>
  <c r="A164" i="10"/>
  <c r="M164" i="2"/>
  <c r="A165" i="2"/>
  <c r="A166" i="5"/>
  <c r="A167" i="2"/>
  <c r="H167" i="2"/>
  <c r="J167" i="2" s="1"/>
  <c r="L167" i="2" s="1"/>
  <c r="A168" i="5"/>
  <c r="A170" i="2"/>
  <c r="A171" i="5"/>
  <c r="D172" i="2"/>
  <c r="A173" i="5"/>
  <c r="F174" i="10"/>
  <c r="A175" i="10"/>
  <c r="A176" i="2"/>
  <c r="F177" i="5"/>
  <c r="H178" i="2"/>
  <c r="J178" i="2" s="1"/>
  <c r="A179" i="2"/>
  <c r="H179" i="2"/>
  <c r="J179" i="2" s="1"/>
  <c r="L179" i="2" s="1"/>
  <c r="A180" i="2"/>
  <c r="P181" i="1"/>
  <c r="E181" i="10"/>
  <c r="K181" i="5"/>
  <c r="N181" i="5" s="1"/>
  <c r="D181" i="2"/>
  <c r="A182" i="2"/>
  <c r="A183" i="5"/>
  <c r="F183" i="5"/>
  <c r="H183" i="2"/>
  <c r="J183" i="2" s="1"/>
  <c r="A184" i="2"/>
  <c r="M184" i="2"/>
  <c r="G186" i="6"/>
  <c r="E186" i="10"/>
  <c r="F186" i="10" s="1"/>
  <c r="H187" i="2"/>
  <c r="J187" i="2" s="1"/>
  <c r="L187" i="2" s="1"/>
  <c r="A188" i="10"/>
  <c r="E188" i="10"/>
  <c r="F188" i="10" s="1"/>
  <c r="K188" i="5"/>
  <c r="N188" i="5" s="1"/>
  <c r="D188" i="2"/>
  <c r="H188" i="2"/>
  <c r="J188" i="2" s="1"/>
  <c r="G189" i="2"/>
  <c r="D189" i="2"/>
  <c r="H190" i="2"/>
  <c r="J190" i="2" s="1"/>
  <c r="O191" i="1"/>
  <c r="P191" i="10"/>
  <c r="Y191" i="10"/>
  <c r="H191" i="2"/>
  <c r="J191" i="2" s="1"/>
  <c r="L191" i="2" s="1"/>
  <c r="P192" i="1"/>
  <c r="E192" i="10"/>
  <c r="K192" i="5"/>
  <c r="N192" i="5" s="1"/>
  <c r="D192" i="2"/>
  <c r="A193" i="2"/>
  <c r="A194" i="5"/>
  <c r="E195" i="10"/>
  <c r="F195" i="10" s="1"/>
  <c r="A196" i="2"/>
  <c r="O197" i="1"/>
  <c r="A197" i="5"/>
  <c r="F197" i="5"/>
  <c r="M197" i="2"/>
  <c r="A198" i="10"/>
  <c r="E198" i="10"/>
  <c r="F198" i="10" s="1"/>
  <c r="A199" i="2"/>
  <c r="D200" i="2"/>
  <c r="O201" i="1"/>
  <c r="A201" i="5"/>
  <c r="A202" i="2"/>
  <c r="D203" i="10"/>
  <c r="A203" i="5"/>
  <c r="A204" i="10"/>
  <c r="E204" i="10"/>
  <c r="F204" i="10" s="1"/>
  <c r="A204" i="5"/>
  <c r="A205" i="10"/>
  <c r="E205" i="10"/>
  <c r="F205" i="10" s="1"/>
  <c r="K205" i="5"/>
  <c r="N205" i="5" s="1"/>
  <c r="D205" i="2"/>
  <c r="A206" i="2"/>
  <c r="A207" i="2"/>
  <c r="H207" i="2"/>
  <c r="J207" i="2" s="1"/>
  <c r="L207" i="2" s="1"/>
  <c r="P208" i="1"/>
  <c r="E208" i="10"/>
  <c r="F208" i="10" s="1"/>
  <c r="D208" i="2"/>
  <c r="A209" i="2"/>
  <c r="O210" i="1"/>
  <c r="A210" i="5"/>
  <c r="O211" i="1"/>
  <c r="A211" i="5"/>
  <c r="A213" i="5"/>
  <c r="E215" i="10"/>
  <c r="F216" i="5"/>
  <c r="P217" i="1"/>
  <c r="E217" i="10"/>
  <c r="O218" i="1"/>
  <c r="A218" i="5"/>
  <c r="A219" i="2"/>
  <c r="D220" i="10"/>
  <c r="Q220" i="10" s="1"/>
  <c r="A220" i="5"/>
  <c r="E220" i="5"/>
  <c r="K220" i="5" s="1"/>
  <c r="N220" i="5" s="1"/>
  <c r="A221" i="2"/>
  <c r="O222" i="1"/>
  <c r="A222" i="5"/>
  <c r="P223" i="1"/>
  <c r="E223" i="10"/>
  <c r="F223" i="10" s="1"/>
  <c r="K223" i="5"/>
  <c r="N223" i="5" s="1"/>
  <c r="D224" i="5"/>
  <c r="P225" i="1"/>
  <c r="A225" i="10"/>
  <c r="E225" i="10"/>
  <c r="A226" i="10"/>
  <c r="E226" i="10"/>
  <c r="D226" i="2"/>
  <c r="D227" i="5"/>
  <c r="A228" i="2"/>
  <c r="P229" i="10"/>
  <c r="A229" i="5"/>
  <c r="H229" i="2"/>
  <c r="J229" i="2" s="1"/>
  <c r="A230" i="2"/>
  <c r="O231" i="1"/>
  <c r="A231" i="5"/>
  <c r="O233" i="1"/>
  <c r="A233" i="5"/>
  <c r="L234" i="2"/>
  <c r="D235" i="2"/>
  <c r="D235" i="5"/>
  <c r="F235" i="5" s="1"/>
  <c r="A236" i="10"/>
  <c r="E236" i="10"/>
  <c r="F236" i="10" s="1"/>
  <c r="O237" i="1"/>
  <c r="A237" i="5"/>
  <c r="O238" i="1"/>
  <c r="A238" i="5"/>
  <c r="A239" i="10"/>
  <c r="E239" i="10"/>
  <c r="K239" i="5"/>
  <c r="N239" i="5" s="1"/>
  <c r="D239" i="2"/>
  <c r="H240" i="2"/>
  <c r="J240" i="2" s="1"/>
  <c r="L240" i="2" s="1"/>
  <c r="P241" i="1"/>
  <c r="A241" i="10"/>
  <c r="O243" i="1"/>
  <c r="A243" i="5"/>
  <c r="A244" i="2"/>
  <c r="D245" i="2"/>
  <c r="F245" i="5"/>
  <c r="D246" i="10"/>
  <c r="Q246" i="10" s="1"/>
  <c r="A246" i="5"/>
  <c r="P247" i="1"/>
  <c r="A247" i="10"/>
  <c r="G248" i="2"/>
  <c r="K248" i="2" s="1"/>
  <c r="D248" i="2"/>
  <c r="D249" i="5"/>
  <c r="I249" i="5" s="1"/>
  <c r="O251" i="1"/>
  <c r="P251" i="10"/>
  <c r="Y251" i="10"/>
  <c r="D251" i="5"/>
  <c r="I251" i="5" s="1"/>
  <c r="P252" i="1"/>
  <c r="A252" i="10"/>
  <c r="A254" i="5"/>
  <c r="A254" i="10"/>
  <c r="A259" i="10"/>
  <c r="A259" i="2"/>
  <c r="E260" i="10"/>
  <c r="F260" i="10" s="1"/>
  <c r="H260" i="2"/>
  <c r="J260" i="2" s="1"/>
  <c r="O262" i="1"/>
  <c r="G262" i="2"/>
  <c r="E264" i="10"/>
  <c r="F264" i="10" s="1"/>
  <c r="K264" i="5"/>
  <c r="N264" i="5" s="1"/>
  <c r="D264" i="2"/>
  <c r="O265" i="1"/>
  <c r="K267" i="5"/>
  <c r="N267" i="5" s="1"/>
  <c r="F282" i="10"/>
  <c r="F284" i="5"/>
  <c r="K284" i="5"/>
  <c r="N284" i="5" s="1"/>
  <c r="K288" i="5"/>
  <c r="N288" i="5" s="1"/>
  <c r="F298" i="10"/>
  <c r="Q298" i="10"/>
  <c r="Q313" i="10"/>
  <c r="Q316" i="10"/>
  <c r="Q358" i="10"/>
  <c r="A45" i="10"/>
  <c r="D46" i="2"/>
  <c r="A47" i="2"/>
  <c r="O48" i="1"/>
  <c r="A51" i="2"/>
  <c r="O52" i="1"/>
  <c r="A54" i="2"/>
  <c r="O55" i="1"/>
  <c r="O56" i="1"/>
  <c r="E59" i="10"/>
  <c r="F59" i="10" s="1"/>
  <c r="O62" i="1"/>
  <c r="A63" i="2"/>
  <c r="A67" i="2"/>
  <c r="O68" i="1"/>
  <c r="G69" i="2"/>
  <c r="E70" i="10"/>
  <c r="F70" i="10" s="1"/>
  <c r="A71" i="2"/>
  <c r="O74" i="1"/>
  <c r="O75" i="1"/>
  <c r="O78" i="1"/>
  <c r="P80" i="1"/>
  <c r="G80" i="2"/>
  <c r="A82" i="2"/>
  <c r="O83" i="1"/>
  <c r="E84" i="10"/>
  <c r="F84" i="10" s="1"/>
  <c r="O85" i="1"/>
  <c r="E88" i="10"/>
  <c r="P90" i="1"/>
  <c r="E90" i="10"/>
  <c r="F90" i="10" s="1"/>
  <c r="A91" i="2"/>
  <c r="P92" i="1"/>
  <c r="E92" i="10"/>
  <c r="F92" i="10" s="1"/>
  <c r="D92" i="2"/>
  <c r="G94" i="2"/>
  <c r="P100" i="1"/>
  <c r="A102" i="2"/>
  <c r="P105" i="1"/>
  <c r="E105" i="10"/>
  <c r="K105" i="5"/>
  <c r="N105" i="5" s="1"/>
  <c r="P109" i="1"/>
  <c r="E109" i="10"/>
  <c r="H111" i="2"/>
  <c r="J111" i="2" s="1"/>
  <c r="P117" i="1"/>
  <c r="E117" i="10"/>
  <c r="F117" i="10" s="1"/>
  <c r="O120" i="1"/>
  <c r="A123" i="2"/>
  <c r="A126" i="2"/>
  <c r="O127" i="1"/>
  <c r="O129" i="1"/>
  <c r="P130" i="1"/>
  <c r="E130" i="5"/>
  <c r="K130" i="5" s="1"/>
  <c r="N130" i="5" s="1"/>
  <c r="A131" i="2"/>
  <c r="P132" i="1"/>
  <c r="E132" i="10"/>
  <c r="O134" i="1"/>
  <c r="F134" i="10"/>
  <c r="O137" i="1"/>
  <c r="P138" i="1"/>
  <c r="E138" i="10"/>
  <c r="K138" i="5"/>
  <c r="N138" i="5" s="1"/>
  <c r="D138" i="2"/>
  <c r="A142" i="2"/>
  <c r="O143" i="1"/>
  <c r="A144" i="2"/>
  <c r="A146" i="2"/>
  <c r="P147" i="1"/>
  <c r="G147" i="2"/>
  <c r="P148" i="1"/>
  <c r="A151" i="2"/>
  <c r="A155" i="2"/>
  <c r="E156" i="10"/>
  <c r="F156" i="10" s="1"/>
  <c r="D156" i="2"/>
  <c r="E161" i="10"/>
  <c r="A164" i="2"/>
  <c r="F169" i="10"/>
  <c r="A172" i="2"/>
  <c r="E173" i="10"/>
  <c r="F173" i="10" s="1"/>
  <c r="A175" i="2"/>
  <c r="G177" i="2"/>
  <c r="K177" i="2" s="1"/>
  <c r="G178" i="2"/>
  <c r="P183" i="1"/>
  <c r="E183" i="10"/>
  <c r="F183" i="10" s="1"/>
  <c r="O185" i="1"/>
  <c r="A188" i="2"/>
  <c r="A189" i="2"/>
  <c r="P194" i="1"/>
  <c r="E194" i="10"/>
  <c r="F194" i="10" s="1"/>
  <c r="H194" i="2"/>
  <c r="J194" i="2" s="1"/>
  <c r="M194" i="2" s="1"/>
  <c r="O196" i="1"/>
  <c r="P197" i="1"/>
  <c r="E197" i="10"/>
  <c r="F197" i="10" s="1"/>
  <c r="A198" i="2"/>
  <c r="O200" i="1"/>
  <c r="E201" i="10"/>
  <c r="A205" i="2"/>
  <c r="P210" i="1"/>
  <c r="E210" i="10"/>
  <c r="K210" i="5"/>
  <c r="N210" i="5" s="1"/>
  <c r="D210" i="2"/>
  <c r="O212" i="1"/>
  <c r="A213" i="10"/>
  <c r="O214" i="1"/>
  <c r="P218" i="1"/>
  <c r="E218" i="10"/>
  <c r="F218" i="10" s="1"/>
  <c r="D218" i="2"/>
  <c r="O224" i="1"/>
  <c r="A226" i="2"/>
  <c r="O227" i="1"/>
  <c r="P229" i="1"/>
  <c r="E229" i="10"/>
  <c r="F229" i="10" s="1"/>
  <c r="P231" i="1"/>
  <c r="E231" i="10"/>
  <c r="K231" i="5"/>
  <c r="N231" i="5" s="1"/>
  <c r="D231" i="2"/>
  <c r="O232" i="1"/>
  <c r="P233" i="1"/>
  <c r="E233" i="10"/>
  <c r="F233" i="10" s="1"/>
  <c r="K233" i="5"/>
  <c r="N233" i="5" s="1"/>
  <c r="D233" i="2"/>
  <c r="O234" i="1"/>
  <c r="O235" i="1"/>
  <c r="A236" i="2"/>
  <c r="P237" i="1"/>
  <c r="E237" i="10"/>
  <c r="F237" i="10" s="1"/>
  <c r="H237" i="2"/>
  <c r="J237" i="2" s="1"/>
  <c r="M237" i="2" s="1"/>
  <c r="A239" i="2"/>
  <c r="E243" i="10"/>
  <c r="F243" i="10" s="1"/>
  <c r="O245" i="1"/>
  <c r="H245" i="2"/>
  <c r="J245" i="2" s="1"/>
  <c r="D246" i="2"/>
  <c r="O248" i="1"/>
  <c r="O249" i="1"/>
  <c r="O250" i="1"/>
  <c r="P251" i="1"/>
  <c r="E251" i="10"/>
  <c r="H251" i="2"/>
  <c r="J251" i="2" s="1"/>
  <c r="D252" i="2"/>
  <c r="O253" i="1"/>
  <c r="D254" i="10"/>
  <c r="Q254" i="10" s="1"/>
  <c r="O254" i="1"/>
  <c r="O255" i="1"/>
  <c r="O257" i="1"/>
  <c r="A258" i="5"/>
  <c r="A258" i="10"/>
  <c r="O259" i="1"/>
  <c r="A261" i="5"/>
  <c r="A261" i="10"/>
  <c r="P262" i="1"/>
  <c r="E262" i="10"/>
  <c r="F262" i="10" s="1"/>
  <c r="D262" i="2"/>
  <c r="A263" i="5"/>
  <c r="A263" i="10"/>
  <c r="Q264" i="10"/>
  <c r="D265" i="2"/>
  <c r="E265" i="10"/>
  <c r="P265" i="1"/>
  <c r="D265" i="5"/>
  <c r="I265" i="5" s="1"/>
  <c r="M265" i="5" s="1"/>
  <c r="O265" i="5" s="1"/>
  <c r="Q286" i="10"/>
  <c r="Q289" i="10"/>
  <c r="Q300" i="10"/>
  <c r="T300" i="10" s="1"/>
  <c r="F317" i="10"/>
  <c r="Q317" i="10"/>
  <c r="L36" i="2"/>
  <c r="L38" i="2"/>
  <c r="D39" i="5"/>
  <c r="F39" i="5" s="1"/>
  <c r="P40" i="1"/>
  <c r="L46" i="2"/>
  <c r="L47" i="2"/>
  <c r="A49" i="10"/>
  <c r="L50" i="2"/>
  <c r="E52" i="10"/>
  <c r="F52" i="10" s="1"/>
  <c r="O53" i="1"/>
  <c r="I53" i="10"/>
  <c r="R53" i="10" s="1"/>
  <c r="A53" i="2"/>
  <c r="O54" i="1"/>
  <c r="A54" i="5"/>
  <c r="G56" i="6"/>
  <c r="A56" i="5"/>
  <c r="H57" i="2"/>
  <c r="J57" i="2" s="1"/>
  <c r="K57" i="2" s="1"/>
  <c r="O58" i="1"/>
  <c r="F58" i="5"/>
  <c r="O61" i="1"/>
  <c r="I62" i="10"/>
  <c r="R62" i="10" s="1"/>
  <c r="AC62" i="10" s="1"/>
  <c r="O63" i="1"/>
  <c r="A63" i="5"/>
  <c r="A64" i="2"/>
  <c r="M64" i="2"/>
  <c r="O65" i="1"/>
  <c r="A65" i="5"/>
  <c r="L66" i="2"/>
  <c r="O67" i="1"/>
  <c r="A67" i="5"/>
  <c r="F67" i="5"/>
  <c r="O71" i="1"/>
  <c r="A71" i="5"/>
  <c r="E78" i="10"/>
  <c r="F78" i="10" s="1"/>
  <c r="A80" i="10"/>
  <c r="E80" i="10"/>
  <c r="H82" i="2"/>
  <c r="J82" i="2" s="1"/>
  <c r="L82" i="2" s="1"/>
  <c r="H86" i="2"/>
  <c r="J86" i="2" s="1"/>
  <c r="O89" i="1"/>
  <c r="A89" i="5"/>
  <c r="D90" i="2"/>
  <c r="O91" i="1"/>
  <c r="A91" i="5"/>
  <c r="P93" i="1"/>
  <c r="A94" i="10"/>
  <c r="E94" i="10"/>
  <c r="A96" i="5"/>
  <c r="G97" i="2"/>
  <c r="A99" i="5"/>
  <c r="P103" i="1"/>
  <c r="E103" i="10"/>
  <c r="F103" i="10" s="1"/>
  <c r="A104" i="5"/>
  <c r="D106" i="5"/>
  <c r="I106" i="5" s="1"/>
  <c r="A106" i="2"/>
  <c r="G106" i="2"/>
  <c r="P108" i="1"/>
  <c r="E108" i="10"/>
  <c r="F108" i="10" s="1"/>
  <c r="K108" i="5"/>
  <c r="N108" i="5" s="1"/>
  <c r="M109" i="2"/>
  <c r="A110" i="5"/>
  <c r="P111" i="1"/>
  <c r="A111" i="10"/>
  <c r="M111" i="2"/>
  <c r="H112" i="2"/>
  <c r="J112" i="2" s="1"/>
  <c r="E113" i="5"/>
  <c r="K113" i="5" s="1"/>
  <c r="N113" i="5" s="1"/>
  <c r="L113" i="2"/>
  <c r="P114" i="1"/>
  <c r="P115" i="1"/>
  <c r="E115" i="10"/>
  <c r="K115" i="5"/>
  <c r="N115" i="5" s="1"/>
  <c r="A116" i="5"/>
  <c r="G117" i="2"/>
  <c r="D117" i="2"/>
  <c r="D118" i="5"/>
  <c r="A118" i="2"/>
  <c r="M118" i="2"/>
  <c r="P120" i="1"/>
  <c r="M121" i="2"/>
  <c r="D123" i="5"/>
  <c r="I123" i="5" s="1"/>
  <c r="L123" i="5" s="1"/>
  <c r="E124" i="10"/>
  <c r="A125" i="2"/>
  <c r="G125" i="2"/>
  <c r="P127" i="1"/>
  <c r="E127" i="10"/>
  <c r="D128" i="2"/>
  <c r="D128" i="5"/>
  <c r="I128" i="5" s="1"/>
  <c r="A128" i="2"/>
  <c r="H128" i="2"/>
  <c r="J128" i="2" s="1"/>
  <c r="P129" i="1"/>
  <c r="E129" i="10"/>
  <c r="F129" i="10" s="1"/>
  <c r="K129" i="5"/>
  <c r="N129" i="5" s="1"/>
  <c r="O131" i="1"/>
  <c r="A131" i="5"/>
  <c r="H131" i="2"/>
  <c r="J131" i="2" s="1"/>
  <c r="D132" i="2"/>
  <c r="O133" i="1"/>
  <c r="A133" i="5"/>
  <c r="P134" i="1"/>
  <c r="A134" i="10"/>
  <c r="K134" i="5"/>
  <c r="N134" i="5" s="1"/>
  <c r="A135" i="5"/>
  <c r="P137" i="1"/>
  <c r="O139" i="1"/>
  <c r="A139" i="5"/>
  <c r="L140" i="2"/>
  <c r="D141" i="5"/>
  <c r="I141" i="5" s="1"/>
  <c r="A141" i="2"/>
  <c r="D142" i="5"/>
  <c r="P143" i="1"/>
  <c r="E143" i="10"/>
  <c r="K143" i="5"/>
  <c r="N143" i="5" s="1"/>
  <c r="A144" i="5"/>
  <c r="F144" i="5"/>
  <c r="H144" i="2"/>
  <c r="J144" i="2" s="1"/>
  <c r="P145" i="1"/>
  <c r="E145" i="10"/>
  <c r="F145" i="10" s="1"/>
  <c r="K145" i="5"/>
  <c r="N145" i="5" s="1"/>
  <c r="O146" i="1"/>
  <c r="A146" i="5"/>
  <c r="H146" i="2"/>
  <c r="J146" i="2" s="1"/>
  <c r="A147" i="10"/>
  <c r="E147" i="10"/>
  <c r="K147" i="5"/>
  <c r="N147" i="5" s="1"/>
  <c r="H148" i="2"/>
  <c r="J148" i="2" s="1"/>
  <c r="O149" i="1"/>
  <c r="E149" i="5"/>
  <c r="K149" i="5" s="1"/>
  <c r="N149" i="5" s="1"/>
  <c r="L150" i="2"/>
  <c r="F151" i="5"/>
  <c r="A152" i="10"/>
  <c r="F153" i="10"/>
  <c r="A158" i="2"/>
  <c r="M159" i="2"/>
  <c r="F160" i="10"/>
  <c r="P160" i="10"/>
  <c r="A160" i="5"/>
  <c r="A162" i="5"/>
  <c r="M168" i="2"/>
  <c r="A170" i="5"/>
  <c r="L171" i="2"/>
  <c r="A172" i="5"/>
  <c r="A177" i="10"/>
  <c r="E177" i="10"/>
  <c r="F177" i="10" s="1"/>
  <c r="A178" i="10"/>
  <c r="E178" i="10"/>
  <c r="E182" i="10"/>
  <c r="F182" i="10" s="1"/>
  <c r="D183" i="2"/>
  <c r="O184" i="1"/>
  <c r="P184" i="10"/>
  <c r="A184" i="5"/>
  <c r="G184" i="2"/>
  <c r="F186" i="5"/>
  <c r="H186" i="2"/>
  <c r="J186" i="2" s="1"/>
  <c r="E187" i="10"/>
  <c r="F187" i="10" s="1"/>
  <c r="D188" i="5"/>
  <c r="A189" i="5"/>
  <c r="P190" i="1"/>
  <c r="E190" i="10"/>
  <c r="F190" i="10" s="1"/>
  <c r="K190" i="5"/>
  <c r="N190" i="5" s="1"/>
  <c r="H192" i="2"/>
  <c r="J192" i="2" s="1"/>
  <c r="K192" i="2" s="1"/>
  <c r="O193" i="1"/>
  <c r="D194" i="2"/>
  <c r="F196" i="5"/>
  <c r="D197" i="2"/>
  <c r="D198" i="5"/>
  <c r="L198" i="2"/>
  <c r="O199" i="1"/>
  <c r="A199" i="5"/>
  <c r="A200" i="5"/>
  <c r="O202" i="1"/>
  <c r="A202" i="5"/>
  <c r="D204" i="2"/>
  <c r="D205" i="5"/>
  <c r="O206" i="1"/>
  <c r="H208" i="2"/>
  <c r="J208" i="2" s="1"/>
  <c r="O209" i="1"/>
  <c r="M210" i="2"/>
  <c r="H211" i="2"/>
  <c r="J211" i="2" s="1"/>
  <c r="L211" i="2" s="1"/>
  <c r="E212" i="10"/>
  <c r="D213" i="2"/>
  <c r="H213" i="2"/>
  <c r="J213" i="2" s="1"/>
  <c r="A216" i="10"/>
  <c r="F217" i="5"/>
  <c r="M218" i="2"/>
  <c r="O219" i="1"/>
  <c r="A219" i="5"/>
  <c r="M220" i="2"/>
  <c r="O221" i="1"/>
  <c r="A221" i="5"/>
  <c r="G221" i="2"/>
  <c r="K221" i="2" s="1"/>
  <c r="M222" i="2"/>
  <c r="H223" i="2"/>
  <c r="J223" i="2" s="1"/>
  <c r="P224" i="1"/>
  <c r="E224" i="10"/>
  <c r="F224" i="10" s="1"/>
  <c r="K224" i="5"/>
  <c r="N224" i="5" s="1"/>
  <c r="D225" i="2"/>
  <c r="D225" i="5"/>
  <c r="A225" i="2"/>
  <c r="D226" i="5"/>
  <c r="F226" i="5" s="1"/>
  <c r="P227" i="1"/>
  <c r="E227" i="10"/>
  <c r="K227" i="5"/>
  <c r="N227" i="5" s="1"/>
  <c r="O228" i="1"/>
  <c r="A228" i="5"/>
  <c r="D229" i="2"/>
  <c r="O230" i="1"/>
  <c r="A230" i="5"/>
  <c r="F230" i="5"/>
  <c r="G230" i="2"/>
  <c r="G231" i="2"/>
  <c r="P235" i="1"/>
  <c r="A235" i="10"/>
  <c r="K235" i="5"/>
  <c r="N235" i="5" s="1"/>
  <c r="M235" i="2"/>
  <c r="H236" i="2"/>
  <c r="J236" i="2" s="1"/>
  <c r="D237" i="2"/>
  <c r="D239" i="5"/>
  <c r="H239" i="2"/>
  <c r="J239" i="2" s="1"/>
  <c r="O240" i="1"/>
  <c r="E240" i="5"/>
  <c r="K240" i="5" s="1"/>
  <c r="N240" i="5" s="1"/>
  <c r="O242" i="1"/>
  <c r="O244" i="1"/>
  <c r="A244" i="5"/>
  <c r="A245" i="10"/>
  <c r="M245" i="2"/>
  <c r="M246" i="2"/>
  <c r="A247" i="2"/>
  <c r="G247" i="2"/>
  <c r="P248" i="1"/>
  <c r="P249" i="1"/>
  <c r="E249" i="10"/>
  <c r="E250" i="10"/>
  <c r="A252" i="2"/>
  <c r="G252" i="2"/>
  <c r="P253" i="1"/>
  <c r="F253" i="5"/>
  <c r="G253" i="2"/>
  <c r="E254" i="10"/>
  <c r="P254" i="1"/>
  <c r="D254" i="5"/>
  <c r="G254" i="2"/>
  <c r="D255" i="2"/>
  <c r="D255" i="5"/>
  <c r="I255" i="5" s="1"/>
  <c r="P255" i="1"/>
  <c r="E255" i="10"/>
  <c r="P256" i="1"/>
  <c r="G256" i="6"/>
  <c r="P257" i="1"/>
  <c r="E257" i="10"/>
  <c r="D257" i="2"/>
  <c r="O258" i="1"/>
  <c r="G258" i="2"/>
  <c r="K258" i="2" s="1"/>
  <c r="A261" i="2"/>
  <c r="F267" i="10"/>
  <c r="Q267" i="10"/>
  <c r="Q287" i="10"/>
  <c r="F288" i="10"/>
  <c r="Q288" i="10"/>
  <c r="F302" i="10"/>
  <c r="Q302" i="10"/>
  <c r="T302" i="10" s="1"/>
  <c r="H42" i="2"/>
  <c r="J42" i="2" s="1"/>
  <c r="M42" i="2" s="1"/>
  <c r="P43" i="1"/>
  <c r="E43" i="10"/>
  <c r="O50" i="1"/>
  <c r="G52" i="2"/>
  <c r="I52" i="10" s="1"/>
  <c r="G53" i="6"/>
  <c r="A53" i="10"/>
  <c r="O60" i="1"/>
  <c r="G60" i="2"/>
  <c r="I60" i="10" s="1"/>
  <c r="F62" i="10"/>
  <c r="O69" i="1"/>
  <c r="G70" i="2"/>
  <c r="G71" i="6"/>
  <c r="O73" i="1"/>
  <c r="F75" i="10"/>
  <c r="O77" i="1"/>
  <c r="H81" i="2"/>
  <c r="J81" i="2" s="1"/>
  <c r="L81" i="2" s="1"/>
  <c r="O86" i="1"/>
  <c r="E89" i="10"/>
  <c r="P91" i="1"/>
  <c r="G91" i="6"/>
  <c r="P96" i="1"/>
  <c r="E96" i="10"/>
  <c r="H98" i="2"/>
  <c r="J98" i="2" s="1"/>
  <c r="P99" i="1"/>
  <c r="E99" i="10"/>
  <c r="K99" i="5"/>
  <c r="N99" i="5" s="1"/>
  <c r="I100" i="5"/>
  <c r="M100" i="5" s="1"/>
  <c r="O100" i="5" s="1"/>
  <c r="H101" i="2"/>
  <c r="J101" i="2" s="1"/>
  <c r="P104" i="1"/>
  <c r="H107" i="2"/>
  <c r="J107" i="2" s="1"/>
  <c r="P116" i="1"/>
  <c r="E116" i="10"/>
  <c r="F116" i="10" s="1"/>
  <c r="O119" i="1"/>
  <c r="H130" i="2"/>
  <c r="J130" i="2" s="1"/>
  <c r="L130" i="2" s="1"/>
  <c r="P131" i="1"/>
  <c r="P133" i="1"/>
  <c r="E133" i="10"/>
  <c r="K133" i="5"/>
  <c r="N133" i="5" s="1"/>
  <c r="Q134" i="10"/>
  <c r="H134" i="2"/>
  <c r="J134" i="2" s="1"/>
  <c r="P135" i="1"/>
  <c r="E135" i="10"/>
  <c r="F135" i="10" s="1"/>
  <c r="K135" i="5"/>
  <c r="N135" i="5" s="1"/>
  <c r="O136" i="1"/>
  <c r="H138" i="2"/>
  <c r="J138" i="2" s="1"/>
  <c r="P139" i="1"/>
  <c r="E139" i="10"/>
  <c r="F139" i="10" s="1"/>
  <c r="K139" i="5"/>
  <c r="N139" i="5" s="1"/>
  <c r="O140" i="1"/>
  <c r="H141" i="2"/>
  <c r="J141" i="2" s="1"/>
  <c r="L141" i="2" s="1"/>
  <c r="P146" i="1"/>
  <c r="K162" i="5"/>
  <c r="N162" i="5" s="1"/>
  <c r="K165" i="5"/>
  <c r="N165" i="5" s="1"/>
  <c r="P170" i="1"/>
  <c r="E170" i="10"/>
  <c r="F170" i="10" s="1"/>
  <c r="K170" i="5"/>
  <c r="N170" i="5" s="1"/>
  <c r="G173" i="2"/>
  <c r="G182" i="2"/>
  <c r="K182" i="2" s="1"/>
  <c r="E184" i="10"/>
  <c r="F184" i="10" s="1"/>
  <c r="H184" i="2"/>
  <c r="J184" i="2" s="1"/>
  <c r="O186" i="1"/>
  <c r="G187" i="2"/>
  <c r="E189" i="10"/>
  <c r="F189" i="10" s="1"/>
  <c r="O195" i="1"/>
  <c r="G197" i="2"/>
  <c r="P199" i="1"/>
  <c r="E199" i="10"/>
  <c r="F199" i="10" s="1"/>
  <c r="G201" i="2"/>
  <c r="E202" i="10"/>
  <c r="F202" i="10" s="1"/>
  <c r="P204" i="1"/>
  <c r="O208" i="1"/>
  <c r="F209" i="10"/>
  <c r="O215" i="1"/>
  <c r="O217" i="1"/>
  <c r="P219" i="1"/>
  <c r="E219" i="10"/>
  <c r="F219" i="10" s="1"/>
  <c r="P221" i="1"/>
  <c r="E221" i="10"/>
  <c r="F221" i="10" s="1"/>
  <c r="G226" i="6"/>
  <c r="P228" i="1"/>
  <c r="E228" i="10"/>
  <c r="P230" i="1"/>
  <c r="E230" i="10"/>
  <c r="H231" i="2"/>
  <c r="J231" i="2" s="1"/>
  <c r="H233" i="2"/>
  <c r="J233" i="2" s="1"/>
  <c r="O241" i="1"/>
  <c r="H241" i="2"/>
  <c r="J241" i="2" s="1"/>
  <c r="P244" i="1"/>
  <c r="O247" i="1"/>
  <c r="M249" i="2"/>
  <c r="E253" i="10"/>
  <c r="F253" i="10" s="1"/>
  <c r="H253" i="2"/>
  <c r="J253" i="2" s="1"/>
  <c r="M253" i="2" s="1"/>
  <c r="A258" i="2"/>
  <c r="L258" i="2"/>
  <c r="H258" i="2"/>
  <c r="J258" i="2" s="1"/>
  <c r="A263" i="2"/>
  <c r="D266" i="5"/>
  <c r="I266" i="5" s="1"/>
  <c r="D266" i="2"/>
  <c r="E266" i="10"/>
  <c r="F266" i="10" s="1"/>
  <c r="H266" i="2"/>
  <c r="J266" i="2" s="1"/>
  <c r="M266" i="2" s="1"/>
  <c r="O268" i="1"/>
  <c r="G255" i="2"/>
  <c r="O256" i="1"/>
  <c r="E258" i="10"/>
  <c r="F258" i="10" s="1"/>
  <c r="D258" i="2"/>
  <c r="O260" i="1"/>
  <c r="A260" i="5"/>
  <c r="P261" i="1"/>
  <c r="E261" i="10"/>
  <c r="F261" i="10" s="1"/>
  <c r="E263" i="10"/>
  <c r="F263" i="10" s="1"/>
  <c r="O264" i="1"/>
  <c r="A265" i="2"/>
  <c r="O266" i="1"/>
  <c r="D267" i="2"/>
  <c r="A268" i="2"/>
  <c r="D269" i="5"/>
  <c r="I269" i="5" s="1"/>
  <c r="P270" i="1"/>
  <c r="A270" i="10"/>
  <c r="E270" i="10"/>
  <c r="F270" i="10" s="1"/>
  <c r="D271" i="5"/>
  <c r="I271" i="5" s="1"/>
  <c r="M271" i="5" s="1"/>
  <c r="O271" i="5" s="1"/>
  <c r="D273" i="2"/>
  <c r="O274" i="1"/>
  <c r="A275" i="10"/>
  <c r="E275" i="10"/>
  <c r="F275" i="10" s="1"/>
  <c r="D275" i="2"/>
  <c r="D276" i="5"/>
  <c r="P277" i="1"/>
  <c r="A277" i="10"/>
  <c r="E277" i="10"/>
  <c r="F277" i="10" s="1"/>
  <c r="K277" i="5"/>
  <c r="N277" i="5" s="1"/>
  <c r="A278" i="2"/>
  <c r="D279" i="5"/>
  <c r="I279" i="5" s="1"/>
  <c r="H279" i="2"/>
  <c r="J279" i="2" s="1"/>
  <c r="L279" i="2" s="1"/>
  <c r="D280" i="2"/>
  <c r="O281" i="1"/>
  <c r="D282" i="2"/>
  <c r="A283" i="10"/>
  <c r="E283" i="10"/>
  <c r="A283" i="5"/>
  <c r="A284" i="10"/>
  <c r="E284" i="10"/>
  <c r="F284" i="10" s="1"/>
  <c r="A285" i="2"/>
  <c r="A286" i="5"/>
  <c r="F286" i="5"/>
  <c r="A287" i="2"/>
  <c r="P288" i="1"/>
  <c r="A288" i="10"/>
  <c r="D289" i="5"/>
  <c r="F289" i="5" s="1"/>
  <c r="A290" i="5"/>
  <c r="D291" i="5"/>
  <c r="L291" i="2"/>
  <c r="P293" i="1"/>
  <c r="A293" i="5"/>
  <c r="H293" i="2"/>
  <c r="J293" i="2" s="1"/>
  <c r="A294" i="2"/>
  <c r="P295" i="1"/>
  <c r="A295" i="10"/>
  <c r="E295" i="10"/>
  <c r="K295" i="5"/>
  <c r="N295" i="5" s="1"/>
  <c r="D296" i="5"/>
  <c r="I296" i="5" s="1"/>
  <c r="M296" i="5" s="1"/>
  <c r="O296" i="5" s="1"/>
  <c r="L296" i="2"/>
  <c r="D297" i="5"/>
  <c r="I297" i="5" s="1"/>
  <c r="H297" i="2"/>
  <c r="J297" i="2" s="1"/>
  <c r="P298" i="1"/>
  <c r="A298" i="5"/>
  <c r="D299" i="5"/>
  <c r="H299" i="2"/>
  <c r="J299" i="2" s="1"/>
  <c r="P300" i="1"/>
  <c r="A300" i="10"/>
  <c r="E300" i="10"/>
  <c r="F300" i="10" s="1"/>
  <c r="K300" i="5"/>
  <c r="N300" i="5" s="1"/>
  <c r="A302" i="5"/>
  <c r="H302" i="2"/>
  <c r="J302" i="2" s="1"/>
  <c r="L302" i="2" s="1"/>
  <c r="D303" i="2"/>
  <c r="O304" i="1"/>
  <c r="A304" i="5"/>
  <c r="H304" i="2"/>
  <c r="J304" i="2" s="1"/>
  <c r="L304" i="2" s="1"/>
  <c r="A305" i="2"/>
  <c r="A306" i="10"/>
  <c r="D307" i="5"/>
  <c r="F307" i="5" s="1"/>
  <c r="H307" i="2"/>
  <c r="J307" i="2" s="1"/>
  <c r="A308" i="10"/>
  <c r="E308" i="10"/>
  <c r="A309" i="10"/>
  <c r="E309" i="10"/>
  <c r="F309" i="10" s="1"/>
  <c r="O310" i="1"/>
  <c r="A312" i="10"/>
  <c r="E312" i="10"/>
  <c r="F312" i="10" s="1"/>
  <c r="G313" i="2"/>
  <c r="I313" i="10" s="1"/>
  <c r="W313" i="10" s="1"/>
  <c r="P315" i="1"/>
  <c r="D315" i="10"/>
  <c r="Q315" i="10" s="1"/>
  <c r="A315" i="5"/>
  <c r="F315" i="5"/>
  <c r="H315" i="2"/>
  <c r="J315" i="2" s="1"/>
  <c r="L315" i="2" s="1"/>
  <c r="A316" i="2"/>
  <c r="G317" i="6"/>
  <c r="A317" i="10"/>
  <c r="A319" i="2"/>
  <c r="P320" i="1"/>
  <c r="A320" i="10"/>
  <c r="E320" i="10"/>
  <c r="F320" i="10" s="1"/>
  <c r="G321" i="2"/>
  <c r="D321" i="2"/>
  <c r="O322" i="1"/>
  <c r="D323" i="5"/>
  <c r="F323" i="5" s="1"/>
  <c r="D324" i="10"/>
  <c r="Q324" i="10" s="1"/>
  <c r="A324" i="5"/>
  <c r="G324" i="2"/>
  <c r="K324" i="2" s="1"/>
  <c r="P325" i="1"/>
  <c r="A325" i="10"/>
  <c r="E325" i="10"/>
  <c r="K325" i="5"/>
  <c r="N325" i="5" s="1"/>
  <c r="D326" i="5"/>
  <c r="I326" i="5" s="1"/>
  <c r="M326" i="5" s="1"/>
  <c r="O326" i="5" s="1"/>
  <c r="G326" i="2"/>
  <c r="A327" i="10"/>
  <c r="E327" i="10"/>
  <c r="A328" i="10"/>
  <c r="E328" i="10"/>
  <c r="K328" i="5"/>
  <c r="N328" i="5" s="1"/>
  <c r="D328" i="2"/>
  <c r="D329" i="5"/>
  <c r="I329" i="5" s="1"/>
  <c r="A330" i="10"/>
  <c r="E330" i="10"/>
  <c r="K330" i="5"/>
  <c r="N330" i="5" s="1"/>
  <c r="D330" i="2"/>
  <c r="A331" i="2"/>
  <c r="A332" i="5"/>
  <c r="F332" i="5"/>
  <c r="L332" i="2"/>
  <c r="P333" i="1"/>
  <c r="A333" i="5"/>
  <c r="A334" i="10"/>
  <c r="E334" i="10"/>
  <c r="F334" i="10" s="1"/>
  <c r="K334" i="5"/>
  <c r="N334" i="5" s="1"/>
  <c r="D334" i="2"/>
  <c r="H334" i="2"/>
  <c r="J334" i="2" s="1"/>
  <c r="D335" i="2"/>
  <c r="D337" i="2"/>
  <c r="A338" i="5"/>
  <c r="E338" i="5"/>
  <c r="H338" i="2"/>
  <c r="J338" i="2" s="1"/>
  <c r="A339" i="2"/>
  <c r="A341" i="10"/>
  <c r="E341" i="10"/>
  <c r="K341" i="5"/>
  <c r="N341" i="5" s="1"/>
  <c r="D341" i="2"/>
  <c r="D342" i="5"/>
  <c r="H342" i="2"/>
  <c r="J342" i="2" s="1"/>
  <c r="D343" i="2"/>
  <c r="A344" i="5"/>
  <c r="E344" i="5"/>
  <c r="K344" i="5" s="1"/>
  <c r="N344" i="5" s="1"/>
  <c r="D345" i="2"/>
  <c r="D347" i="2"/>
  <c r="A348" i="5"/>
  <c r="D349" i="2"/>
  <c r="A351" i="2"/>
  <c r="A352" i="5"/>
  <c r="E352" i="5"/>
  <c r="K352" i="5" s="1"/>
  <c r="N352" i="5" s="1"/>
  <c r="D353" i="2"/>
  <c r="A354" i="5"/>
  <c r="H354" i="2"/>
  <c r="J354" i="2" s="1"/>
  <c r="A355" i="2"/>
  <c r="D356" i="2"/>
  <c r="D356" i="5"/>
  <c r="D357" i="5"/>
  <c r="H357" i="2"/>
  <c r="J357" i="2" s="1"/>
  <c r="F359" i="5"/>
  <c r="T360" i="10"/>
  <c r="I386" i="5"/>
  <c r="M386" i="5" s="1"/>
  <c r="O386" i="5" s="1"/>
  <c r="F386" i="5"/>
  <c r="G387" i="2"/>
  <c r="F405" i="5"/>
  <c r="Q408" i="10"/>
  <c r="Q410" i="10"/>
  <c r="Q413" i="10"/>
  <c r="Q414" i="10"/>
  <c r="G415" i="2"/>
  <c r="I415" i="10" s="1"/>
  <c r="Q424" i="10"/>
  <c r="T424" i="10" s="1"/>
  <c r="Q436" i="10"/>
  <c r="I447" i="5"/>
  <c r="F447" i="5"/>
  <c r="Q454" i="10"/>
  <c r="A267" i="2"/>
  <c r="M267" i="2"/>
  <c r="G269" i="2"/>
  <c r="I269" i="10" s="1"/>
  <c r="W269" i="10" s="1"/>
  <c r="A270" i="2"/>
  <c r="O271" i="1"/>
  <c r="E272" i="10"/>
  <c r="F272" i="10" s="1"/>
  <c r="A273" i="2"/>
  <c r="P274" i="1"/>
  <c r="E274" i="10"/>
  <c r="D274" i="2"/>
  <c r="A275" i="2"/>
  <c r="O276" i="1"/>
  <c r="P276" i="10"/>
  <c r="G276" i="2"/>
  <c r="A277" i="2"/>
  <c r="D278" i="5"/>
  <c r="H278" i="2"/>
  <c r="J278" i="2" s="1"/>
  <c r="L278" i="2" s="1"/>
  <c r="A280" i="2"/>
  <c r="P281" i="1"/>
  <c r="E281" i="10"/>
  <c r="D281" i="2"/>
  <c r="A282" i="2"/>
  <c r="D283" i="2"/>
  <c r="D285" i="5"/>
  <c r="F285" i="5" s="1"/>
  <c r="H285" i="2"/>
  <c r="J285" i="2" s="1"/>
  <c r="K285" i="2" s="1"/>
  <c r="P286" i="1"/>
  <c r="E286" i="10"/>
  <c r="F286" i="10" s="1"/>
  <c r="D288" i="2"/>
  <c r="A290" i="10"/>
  <c r="G291" i="2"/>
  <c r="P292" i="1"/>
  <c r="E292" i="10"/>
  <c r="F292" i="10" s="1"/>
  <c r="K292" i="5"/>
  <c r="N292" i="5" s="1"/>
  <c r="D292" i="2"/>
  <c r="H292" i="2"/>
  <c r="J292" i="2" s="1"/>
  <c r="K292" i="2" s="1"/>
  <c r="A293" i="10"/>
  <c r="A295" i="2"/>
  <c r="G296" i="2"/>
  <c r="K296" i="2" s="1"/>
  <c r="P297" i="1"/>
  <c r="A298" i="10"/>
  <c r="G299" i="2"/>
  <c r="K299" i="2" s="1"/>
  <c r="A300" i="2"/>
  <c r="O301" i="1"/>
  <c r="H301" i="2"/>
  <c r="J301" i="2" s="1"/>
  <c r="L301" i="2" s="1"/>
  <c r="A302" i="10"/>
  <c r="A303" i="2"/>
  <c r="O307" i="1"/>
  <c r="G307" i="2"/>
  <c r="G308" i="2"/>
  <c r="K308" i="2" s="1"/>
  <c r="A309" i="2"/>
  <c r="E310" i="10"/>
  <c r="F310" i="10" s="1"/>
  <c r="O311" i="1"/>
  <c r="G311" i="2"/>
  <c r="A312" i="2"/>
  <c r="O313" i="1"/>
  <c r="H314" i="2"/>
  <c r="J314" i="2" s="1"/>
  <c r="A315" i="10"/>
  <c r="G317" i="2"/>
  <c r="O318" i="1"/>
  <c r="A321" i="2"/>
  <c r="E322" i="10"/>
  <c r="O323" i="1"/>
  <c r="G323" i="2"/>
  <c r="K323" i="2" s="1"/>
  <c r="A324" i="10"/>
  <c r="A325" i="2"/>
  <c r="A328" i="2"/>
  <c r="A330" i="2"/>
  <c r="D331" i="5"/>
  <c r="F331" i="5" s="1"/>
  <c r="H331" i="2"/>
  <c r="J331" i="2" s="1"/>
  <c r="P332" i="1"/>
  <c r="E332" i="10"/>
  <c r="F332" i="10" s="1"/>
  <c r="H332" i="2"/>
  <c r="J332" i="2" s="1"/>
  <c r="A333" i="10"/>
  <c r="F333" i="10"/>
  <c r="A334" i="2"/>
  <c r="M334" i="2"/>
  <c r="A335" i="2"/>
  <c r="E336" i="10"/>
  <c r="F336" i="10" s="1"/>
  <c r="A337" i="2"/>
  <c r="P338" i="1"/>
  <c r="E338" i="10"/>
  <c r="F338" i="10" s="1"/>
  <c r="P340" i="1"/>
  <c r="E340" i="10"/>
  <c r="D340" i="2"/>
  <c r="A341" i="2"/>
  <c r="A343" i="2"/>
  <c r="P344" i="1"/>
  <c r="E344" i="10"/>
  <c r="F344" i="10" s="1"/>
  <c r="A345" i="2"/>
  <c r="P346" i="1"/>
  <c r="E346" i="10"/>
  <c r="D346" i="2"/>
  <c r="A347" i="2"/>
  <c r="P348" i="1"/>
  <c r="E348" i="10"/>
  <c r="F348" i="10" s="1"/>
  <c r="A349" i="2"/>
  <c r="E350" i="10"/>
  <c r="F350" i="10" s="1"/>
  <c r="P352" i="1"/>
  <c r="E352" i="10"/>
  <c r="F352" i="10" s="1"/>
  <c r="A353" i="2"/>
  <c r="P354" i="1"/>
  <c r="G354" i="6"/>
  <c r="E354" i="10"/>
  <c r="F354" i="10" s="1"/>
  <c r="E356" i="5"/>
  <c r="K356" i="5" s="1"/>
  <c r="N356" i="5" s="1"/>
  <c r="E357" i="5"/>
  <c r="K357" i="5" s="1"/>
  <c r="N357" i="5" s="1"/>
  <c r="A358" i="2"/>
  <c r="D360" i="5"/>
  <c r="I360" i="5" s="1"/>
  <c r="D360" i="2"/>
  <c r="P360" i="1"/>
  <c r="Q371" i="10"/>
  <c r="Q372" i="10"/>
  <c r="Q374" i="10"/>
  <c r="P269" i="1"/>
  <c r="E269" i="10"/>
  <c r="F269" i="10" s="1"/>
  <c r="P271" i="1"/>
  <c r="E271" i="10"/>
  <c r="O273" i="1"/>
  <c r="O275" i="1"/>
  <c r="P276" i="1"/>
  <c r="E276" i="10"/>
  <c r="P278" i="1"/>
  <c r="G278" i="2"/>
  <c r="O282" i="1"/>
  <c r="P285" i="1"/>
  <c r="O287" i="1"/>
  <c r="A288" i="2"/>
  <c r="P289" i="1"/>
  <c r="E289" i="10"/>
  <c r="F289" i="10" s="1"/>
  <c r="P291" i="1"/>
  <c r="E291" i="10"/>
  <c r="F291" i="10" s="1"/>
  <c r="D291" i="2"/>
  <c r="P296" i="1"/>
  <c r="E296" i="10"/>
  <c r="D296" i="2"/>
  <c r="P299" i="1"/>
  <c r="E299" i="10"/>
  <c r="E301" i="10"/>
  <c r="F301" i="10" s="1"/>
  <c r="O303" i="1"/>
  <c r="O305" i="1"/>
  <c r="A306" i="2"/>
  <c r="P307" i="1"/>
  <c r="E307" i="10"/>
  <c r="A308" i="2"/>
  <c r="O309" i="1"/>
  <c r="E311" i="10"/>
  <c r="F311" i="10" s="1"/>
  <c r="E313" i="10"/>
  <c r="F313" i="10" s="1"/>
  <c r="H313" i="2"/>
  <c r="J313" i="2" s="1"/>
  <c r="L313" i="2" s="1"/>
  <c r="O316" i="1"/>
  <c r="A317" i="2"/>
  <c r="E318" i="10"/>
  <c r="F318" i="10" s="1"/>
  <c r="O319" i="1"/>
  <c r="A320" i="2"/>
  <c r="O321" i="1"/>
  <c r="P323" i="1"/>
  <c r="E323" i="10"/>
  <c r="F323" i="10" s="1"/>
  <c r="P326" i="1"/>
  <c r="E326" i="10"/>
  <c r="F326" i="10" s="1"/>
  <c r="A327" i="2"/>
  <c r="P329" i="1"/>
  <c r="E329" i="10"/>
  <c r="F329" i="10" s="1"/>
  <c r="P331" i="1"/>
  <c r="G331" i="2"/>
  <c r="G332" i="2"/>
  <c r="K332" i="2" s="1"/>
  <c r="P342" i="1"/>
  <c r="E342" i="10"/>
  <c r="O355" i="1"/>
  <c r="O358" i="1"/>
  <c r="F370" i="10"/>
  <c r="Q370" i="10"/>
  <c r="Q373" i="10"/>
  <c r="Q376" i="10"/>
  <c r="Q385" i="10"/>
  <c r="T385" i="10" s="1"/>
  <c r="F395" i="10"/>
  <c r="Q395" i="10"/>
  <c r="T395" i="10" s="1"/>
  <c r="Q406" i="10"/>
  <c r="F407" i="10"/>
  <c r="Q407" i="10"/>
  <c r="Q432" i="10"/>
  <c r="H256" i="2"/>
  <c r="J256" i="2" s="1"/>
  <c r="P259" i="1"/>
  <c r="E259" i="10"/>
  <c r="O261" i="1"/>
  <c r="O263" i="1"/>
  <c r="P267" i="1"/>
  <c r="P268" i="1"/>
  <c r="E268" i="10"/>
  <c r="F268" i="10" s="1"/>
  <c r="O270" i="1"/>
  <c r="G271" i="2"/>
  <c r="P273" i="1"/>
  <c r="H274" i="2"/>
  <c r="J274" i="2" s="1"/>
  <c r="L274" i="2" s="1"/>
  <c r="F275" i="5"/>
  <c r="E278" i="10"/>
  <c r="P280" i="1"/>
  <c r="P282" i="1"/>
  <c r="P283" i="1"/>
  <c r="Y283" i="10"/>
  <c r="H283" i="2"/>
  <c r="J283" i="2" s="1"/>
  <c r="L283" i="2" s="1"/>
  <c r="E285" i="10"/>
  <c r="F285" i="10" s="1"/>
  <c r="K285" i="5"/>
  <c r="N285" i="5" s="1"/>
  <c r="G286" i="2"/>
  <c r="P287" i="1"/>
  <c r="E287" i="10"/>
  <c r="F287" i="10" s="1"/>
  <c r="K287" i="5"/>
  <c r="N287" i="5" s="1"/>
  <c r="D290" i="2"/>
  <c r="L292" i="2"/>
  <c r="P294" i="1"/>
  <c r="G294" i="6"/>
  <c r="E294" i="10"/>
  <c r="K294" i="5"/>
  <c r="N294" i="5" s="1"/>
  <c r="H298" i="2"/>
  <c r="J298" i="2" s="1"/>
  <c r="G301" i="2"/>
  <c r="P303" i="1"/>
  <c r="E305" i="10"/>
  <c r="O306" i="1"/>
  <c r="O308" i="1"/>
  <c r="H310" i="2"/>
  <c r="J310" i="2" s="1"/>
  <c r="O312" i="1"/>
  <c r="G314" i="2"/>
  <c r="E316" i="10"/>
  <c r="F316" i="10" s="1"/>
  <c r="O317" i="1"/>
  <c r="P319" i="1"/>
  <c r="G319" i="6"/>
  <c r="E319" i="10"/>
  <c r="F319" i="10" s="1"/>
  <c r="K319" i="5"/>
  <c r="N319" i="5" s="1"/>
  <c r="O320" i="1"/>
  <c r="F320" i="5"/>
  <c r="H322" i="2"/>
  <c r="J322" i="2" s="1"/>
  <c r="L322" i="2" s="1"/>
  <c r="L324" i="2"/>
  <c r="O325" i="1"/>
  <c r="O327" i="1"/>
  <c r="E331" i="10"/>
  <c r="F331" i="10" s="1"/>
  <c r="H333" i="2"/>
  <c r="J333" i="2" s="1"/>
  <c r="G334" i="2"/>
  <c r="P335" i="1"/>
  <c r="P337" i="1"/>
  <c r="P339" i="1"/>
  <c r="E339" i="10"/>
  <c r="P343" i="1"/>
  <c r="P345" i="1"/>
  <c r="P347" i="1"/>
  <c r="P349" i="1"/>
  <c r="P351" i="1"/>
  <c r="E351" i="10"/>
  <c r="F351" i="10" s="1"/>
  <c r="P353" i="1"/>
  <c r="P355" i="1"/>
  <c r="G355" i="6"/>
  <c r="E355" i="10"/>
  <c r="F355" i="10" s="1"/>
  <c r="K355" i="5"/>
  <c r="N355" i="5" s="1"/>
  <c r="H358" i="2"/>
  <c r="J358" i="2" s="1"/>
  <c r="P358" i="1"/>
  <c r="E358" i="10"/>
  <c r="F358" i="10" s="1"/>
  <c r="A359" i="2"/>
  <c r="A359" i="10"/>
  <c r="Q361" i="10"/>
  <c r="Q384" i="10"/>
  <c r="T384" i="10" s="1"/>
  <c r="Q391" i="10"/>
  <c r="Q392" i="10"/>
  <c r="T392" i="10" s="1"/>
  <c r="Q394" i="10"/>
  <c r="Q411" i="10"/>
  <c r="Q426" i="10"/>
  <c r="Q434" i="10"/>
  <c r="I438" i="5"/>
  <c r="F438" i="5"/>
  <c r="Q449" i="10"/>
  <c r="T449" i="10" s="1"/>
  <c r="Q451" i="10"/>
  <c r="T451" i="10" s="1"/>
  <c r="D361" i="5"/>
  <c r="H361" i="2"/>
  <c r="J361" i="2" s="1"/>
  <c r="G362" i="2"/>
  <c r="D362" i="2"/>
  <c r="A364" i="2"/>
  <c r="D365" i="5"/>
  <c r="F365" i="5" s="1"/>
  <c r="D366" i="2"/>
  <c r="D366" i="5"/>
  <c r="P367" i="1"/>
  <c r="A367" i="5"/>
  <c r="E367" i="5"/>
  <c r="O370" i="1"/>
  <c r="D370" i="5"/>
  <c r="P371" i="1"/>
  <c r="E371" i="10"/>
  <c r="F371" i="10" s="1"/>
  <c r="D371" i="2"/>
  <c r="A373" i="2"/>
  <c r="F374" i="5"/>
  <c r="P376" i="1"/>
  <c r="E376" i="10"/>
  <c r="F376" i="10" s="1"/>
  <c r="D376" i="2"/>
  <c r="D377" i="5"/>
  <c r="F377" i="5" s="1"/>
  <c r="P378" i="1"/>
  <c r="E378" i="10"/>
  <c r="D378" i="2"/>
  <c r="F379" i="5"/>
  <c r="A380" i="2"/>
  <c r="P381" i="1"/>
  <c r="E381" i="10"/>
  <c r="A382" i="2"/>
  <c r="P383" i="1"/>
  <c r="E383" i="10"/>
  <c r="K383" i="5"/>
  <c r="N383" i="5" s="1"/>
  <c r="D383" i="2"/>
  <c r="D384" i="5"/>
  <c r="I384" i="5" s="1"/>
  <c r="P385" i="1"/>
  <c r="E385" i="10"/>
  <c r="F385" i="10" s="1"/>
  <c r="D385" i="2"/>
  <c r="A389" i="2"/>
  <c r="P390" i="1"/>
  <c r="G390" i="6"/>
  <c r="E390" i="10"/>
  <c r="F390" i="10" s="1"/>
  <c r="D390" i="2"/>
  <c r="F391" i="5"/>
  <c r="A392" i="2"/>
  <c r="P393" i="1"/>
  <c r="E393" i="10"/>
  <c r="D393" i="2"/>
  <c r="A396" i="2"/>
  <c r="P397" i="1"/>
  <c r="E397" i="10"/>
  <c r="A399" i="2"/>
  <c r="P400" i="1"/>
  <c r="E400" i="10"/>
  <c r="F400" i="10" s="1"/>
  <c r="A401" i="2"/>
  <c r="P402" i="1"/>
  <c r="E402" i="10"/>
  <c r="D402" i="2"/>
  <c r="O403" i="1"/>
  <c r="F403" i="5"/>
  <c r="A404" i="2"/>
  <c r="P405" i="1"/>
  <c r="E405" i="10"/>
  <c r="K405" i="5"/>
  <c r="N405" i="5" s="1"/>
  <c r="D405" i="2"/>
  <c r="K407" i="5"/>
  <c r="N407" i="5" s="1"/>
  <c r="D407" i="2"/>
  <c r="F408" i="5"/>
  <c r="G408" i="2"/>
  <c r="K408" i="2" s="1"/>
  <c r="A409" i="2"/>
  <c r="P410" i="1"/>
  <c r="E410" i="10"/>
  <c r="F410" i="10" s="1"/>
  <c r="A412" i="2"/>
  <c r="O413" i="1"/>
  <c r="A417" i="2"/>
  <c r="P418" i="1"/>
  <c r="E418" i="10"/>
  <c r="F418" i="10" s="1"/>
  <c r="A419" i="2"/>
  <c r="P420" i="1"/>
  <c r="E420" i="10"/>
  <c r="P422" i="1"/>
  <c r="E422" i="10"/>
  <c r="F422" i="10" s="1"/>
  <c r="K422" i="5"/>
  <c r="N422" i="5" s="1"/>
  <c r="A424" i="2"/>
  <c r="P427" i="1"/>
  <c r="E427" i="10"/>
  <c r="F427" i="10" s="1"/>
  <c r="D427" i="2"/>
  <c r="F428" i="5"/>
  <c r="P430" i="1"/>
  <c r="E430" i="10"/>
  <c r="F430" i="10" s="1"/>
  <c r="A432" i="2"/>
  <c r="O433" i="1"/>
  <c r="A435" i="2"/>
  <c r="O436" i="1"/>
  <c r="F436" i="5"/>
  <c r="A437" i="2"/>
  <c r="P438" i="1"/>
  <c r="G438" i="6"/>
  <c r="E438" i="10"/>
  <c r="F438" i="10" s="1"/>
  <c r="J438" i="10"/>
  <c r="L438" i="2"/>
  <c r="P441" i="1"/>
  <c r="E441" i="10"/>
  <c r="K441" i="5"/>
  <c r="N441" i="5" s="1"/>
  <c r="D441" i="2"/>
  <c r="G442" i="2"/>
  <c r="A443" i="2"/>
  <c r="P444" i="1"/>
  <c r="E444" i="10"/>
  <c r="K446" i="5"/>
  <c r="N446" i="5" s="1"/>
  <c r="D446" i="2"/>
  <c r="K447" i="5"/>
  <c r="N447" i="5" s="1"/>
  <c r="D447" i="2"/>
  <c r="A448" i="2"/>
  <c r="P449" i="1"/>
  <c r="E449" i="10"/>
  <c r="F449" i="10" s="1"/>
  <c r="K449" i="5"/>
  <c r="N449" i="5" s="1"/>
  <c r="D449" i="2"/>
  <c r="A450" i="5"/>
  <c r="G450" i="2"/>
  <c r="A451" i="5"/>
  <c r="E451" i="5"/>
  <c r="K451" i="5" s="1"/>
  <c r="N451" i="5" s="1"/>
  <c r="A452" i="2"/>
  <c r="P453" i="1"/>
  <c r="E453" i="10"/>
  <c r="K453" i="5"/>
  <c r="N453" i="5" s="1"/>
  <c r="D453" i="2"/>
  <c r="A455" i="2"/>
  <c r="A456" i="5"/>
  <c r="A459" i="5"/>
  <c r="H460" i="2"/>
  <c r="J460" i="2" s="1"/>
  <c r="F466" i="10"/>
  <c r="D470" i="5"/>
  <c r="D470" i="2"/>
  <c r="E470" i="10"/>
  <c r="P470" i="1"/>
  <c r="G486" i="2"/>
  <c r="Q512" i="10"/>
  <c r="T512" i="10" s="1"/>
  <c r="F519" i="10"/>
  <c r="Q519" i="10"/>
  <c r="Q526" i="10"/>
  <c r="Q529" i="10"/>
  <c r="T529" i="10" s="1"/>
  <c r="F532" i="10"/>
  <c r="Q532" i="10"/>
  <c r="F535" i="5"/>
  <c r="P361" i="1"/>
  <c r="A362" i="2"/>
  <c r="P363" i="1"/>
  <c r="E363" i="10"/>
  <c r="F363" i="10" s="1"/>
  <c r="D363" i="2"/>
  <c r="O364" i="1"/>
  <c r="A364" i="5"/>
  <c r="P365" i="1"/>
  <c r="G365" i="2"/>
  <c r="O366" i="1"/>
  <c r="A367" i="10"/>
  <c r="O368" i="1"/>
  <c r="A368" i="5"/>
  <c r="A369" i="2"/>
  <c r="P370" i="1"/>
  <c r="P372" i="1"/>
  <c r="E372" i="10"/>
  <c r="F372" i="10" s="1"/>
  <c r="D372" i="2"/>
  <c r="O373" i="1"/>
  <c r="F373" i="5"/>
  <c r="P374" i="1"/>
  <c r="E374" i="10"/>
  <c r="F374" i="10" s="1"/>
  <c r="D374" i="2"/>
  <c r="O375" i="1"/>
  <c r="A375" i="5"/>
  <c r="P377" i="1"/>
  <c r="P379" i="1"/>
  <c r="E379" i="10"/>
  <c r="D379" i="2"/>
  <c r="O380" i="1"/>
  <c r="K381" i="5"/>
  <c r="N381" i="5" s="1"/>
  <c r="D381" i="2"/>
  <c r="P384" i="1"/>
  <c r="E384" i="10"/>
  <c r="F384" i="10" s="1"/>
  <c r="P386" i="1"/>
  <c r="E386" i="10"/>
  <c r="A387" i="2"/>
  <c r="A388" i="5"/>
  <c r="A391" i="5"/>
  <c r="H392" i="2"/>
  <c r="J392" i="2" s="1"/>
  <c r="O394" i="1"/>
  <c r="A394" i="5"/>
  <c r="K397" i="5"/>
  <c r="N397" i="5" s="1"/>
  <c r="D397" i="2"/>
  <c r="A398" i="5"/>
  <c r="H399" i="2"/>
  <c r="J399" i="2" s="1"/>
  <c r="K400" i="5"/>
  <c r="N400" i="5" s="1"/>
  <c r="D400" i="2"/>
  <c r="O401" i="1"/>
  <c r="P403" i="1"/>
  <c r="E403" i="10"/>
  <c r="F403" i="10" s="1"/>
  <c r="D403" i="2"/>
  <c r="O404" i="1"/>
  <c r="A406" i="5"/>
  <c r="A407" i="2"/>
  <c r="P408" i="1"/>
  <c r="E408" i="10"/>
  <c r="F408" i="10" s="1"/>
  <c r="D408" i="2"/>
  <c r="K410" i="5"/>
  <c r="N410" i="5" s="1"/>
  <c r="D410" i="2"/>
  <c r="O411" i="1"/>
  <c r="A411" i="5"/>
  <c r="F411" i="5"/>
  <c r="P413" i="1"/>
  <c r="E413" i="10"/>
  <c r="F413" i="10" s="1"/>
  <c r="K413" i="5"/>
  <c r="N413" i="5" s="1"/>
  <c r="D413" i="2"/>
  <c r="A414" i="5"/>
  <c r="A415" i="2"/>
  <c r="O416" i="1"/>
  <c r="A416" i="5"/>
  <c r="F416" i="5"/>
  <c r="K418" i="5"/>
  <c r="N418" i="5" s="1"/>
  <c r="D418" i="2"/>
  <c r="K420" i="5"/>
  <c r="N420" i="5" s="1"/>
  <c r="D420" i="2"/>
  <c r="A421" i="5"/>
  <c r="A423" i="5"/>
  <c r="E425" i="10"/>
  <c r="F425" i="10" s="1"/>
  <c r="A426" i="5"/>
  <c r="P428" i="1"/>
  <c r="E428" i="10"/>
  <c r="F428" i="10" s="1"/>
  <c r="D428" i="2"/>
  <c r="A429" i="5"/>
  <c r="A431" i="5"/>
  <c r="P433" i="1"/>
  <c r="E433" i="10"/>
  <c r="D433" i="2"/>
  <c r="O434" i="1"/>
  <c r="A434" i="5"/>
  <c r="P436" i="1"/>
  <c r="E436" i="10"/>
  <c r="F436" i="10" s="1"/>
  <c r="D436" i="2"/>
  <c r="P439" i="1"/>
  <c r="E439" i="10"/>
  <c r="F439" i="10" s="1"/>
  <c r="D439" i="2"/>
  <c r="A440" i="5"/>
  <c r="P442" i="1"/>
  <c r="E442" i="10"/>
  <c r="F442" i="10" s="1"/>
  <c r="D442" i="2"/>
  <c r="G444" i="2"/>
  <c r="I444" i="10" s="1"/>
  <c r="K444" i="5"/>
  <c r="N444" i="5" s="1"/>
  <c r="D444" i="2"/>
  <c r="A445" i="5"/>
  <c r="A446" i="2"/>
  <c r="P447" i="1"/>
  <c r="E447" i="10"/>
  <c r="F447" i="10" s="1"/>
  <c r="P450" i="1"/>
  <c r="E450" i="10"/>
  <c r="D450" i="2"/>
  <c r="A454" i="5"/>
  <c r="A455" i="5"/>
  <c r="P456" i="1"/>
  <c r="E456" i="10"/>
  <c r="F456" i="10" s="1"/>
  <c r="A457" i="5"/>
  <c r="A457" i="2"/>
  <c r="A459" i="2"/>
  <c r="E461" i="5"/>
  <c r="F461" i="5" s="1"/>
  <c r="G462" i="2"/>
  <c r="D466" i="2"/>
  <c r="E466" i="5"/>
  <c r="F486" i="10"/>
  <c r="Q486" i="10"/>
  <c r="Q493" i="10"/>
  <c r="Q494" i="10"/>
  <c r="F551" i="10"/>
  <c r="Q551" i="10"/>
  <c r="F358" i="5"/>
  <c r="P359" i="1"/>
  <c r="E359" i="10"/>
  <c r="K359" i="5"/>
  <c r="N359" i="5" s="1"/>
  <c r="A361" i="10"/>
  <c r="E361" i="10"/>
  <c r="F361" i="10" s="1"/>
  <c r="K361" i="5"/>
  <c r="N361" i="5" s="1"/>
  <c r="A362" i="5"/>
  <c r="H362" i="2"/>
  <c r="J362" i="2" s="1"/>
  <c r="M362" i="2" s="1"/>
  <c r="P364" i="1"/>
  <c r="E364" i="10"/>
  <c r="A365" i="10"/>
  <c r="E365" i="10"/>
  <c r="F365" i="10" s="1"/>
  <c r="H365" i="2"/>
  <c r="J365" i="2" s="1"/>
  <c r="M365" i="2" s="1"/>
  <c r="P366" i="1"/>
  <c r="A366" i="10"/>
  <c r="P368" i="1"/>
  <c r="A368" i="10"/>
  <c r="E368" i="10"/>
  <c r="F368" i="10" s="1"/>
  <c r="K368" i="5"/>
  <c r="N368" i="5" s="1"/>
  <c r="O369" i="1"/>
  <c r="D369" i="5"/>
  <c r="I369" i="5" s="1"/>
  <c r="H369" i="2"/>
  <c r="J369" i="2" s="1"/>
  <c r="K369" i="2" s="1"/>
  <c r="K370" i="5"/>
  <c r="N370" i="5" s="1"/>
  <c r="H371" i="2"/>
  <c r="J371" i="2" s="1"/>
  <c r="P373" i="1"/>
  <c r="A373" i="10"/>
  <c r="E373" i="10"/>
  <c r="F373" i="10" s="1"/>
  <c r="P375" i="1"/>
  <c r="A375" i="10"/>
  <c r="E375" i="10"/>
  <c r="K375" i="5"/>
  <c r="N375" i="5" s="1"/>
  <c r="H376" i="2"/>
  <c r="J376" i="2" s="1"/>
  <c r="M376" i="2" s="1"/>
  <c r="K377" i="5"/>
  <c r="N377" i="5" s="1"/>
  <c r="H378" i="2"/>
  <c r="J378" i="2" s="1"/>
  <c r="P380" i="1"/>
  <c r="A380" i="10"/>
  <c r="E380" i="10"/>
  <c r="A382" i="5"/>
  <c r="H385" i="2"/>
  <c r="J385" i="2" s="1"/>
  <c r="D386" i="2"/>
  <c r="D387" i="5"/>
  <c r="H387" i="2"/>
  <c r="J387" i="2" s="1"/>
  <c r="K387" i="2" s="1"/>
  <c r="P388" i="1"/>
  <c r="G388" i="6"/>
  <c r="A388" i="10"/>
  <c r="E388" i="10"/>
  <c r="F388" i="10" s="1"/>
  <c r="K388" i="5"/>
  <c r="N388" i="5" s="1"/>
  <c r="A389" i="5"/>
  <c r="F389" i="5"/>
  <c r="P391" i="1"/>
  <c r="A391" i="10"/>
  <c r="E391" i="10"/>
  <c r="F391" i="10" s="1"/>
  <c r="K391" i="5"/>
  <c r="N391" i="5" s="1"/>
  <c r="A392" i="5"/>
  <c r="H393" i="2"/>
  <c r="J393" i="2" s="1"/>
  <c r="K393" i="2" s="1"/>
  <c r="P394" i="1"/>
  <c r="A394" i="10"/>
  <c r="E394" i="10"/>
  <c r="F394" i="10" s="1"/>
  <c r="D395" i="5"/>
  <c r="A395" i="2"/>
  <c r="P396" i="1"/>
  <c r="A396" i="10"/>
  <c r="E396" i="10"/>
  <c r="P398" i="1"/>
  <c r="A398" i="10"/>
  <c r="E398" i="10"/>
  <c r="F398" i="10" s="1"/>
  <c r="O399" i="1"/>
  <c r="A399" i="5"/>
  <c r="P401" i="1"/>
  <c r="A401" i="10"/>
  <c r="E401" i="10"/>
  <c r="P404" i="1"/>
  <c r="A404" i="10"/>
  <c r="E404" i="10"/>
  <c r="F404" i="10" s="1"/>
  <c r="H405" i="2"/>
  <c r="J405" i="2" s="1"/>
  <c r="K405" i="2" s="1"/>
  <c r="P406" i="1"/>
  <c r="A406" i="10"/>
  <c r="E406" i="10"/>
  <c r="F406" i="10" s="1"/>
  <c r="D407" i="5"/>
  <c r="F407" i="5" s="1"/>
  <c r="A409" i="5"/>
  <c r="P411" i="1"/>
  <c r="A411" i="10"/>
  <c r="E411" i="10"/>
  <c r="F411" i="10" s="1"/>
  <c r="K411" i="5"/>
  <c r="N411" i="5" s="1"/>
  <c r="O412" i="1"/>
  <c r="A412" i="5"/>
  <c r="P414" i="1"/>
  <c r="A414" i="10"/>
  <c r="E414" i="10"/>
  <c r="F414" i="10" s="1"/>
  <c r="K414" i="5"/>
  <c r="N414" i="5" s="1"/>
  <c r="D415" i="5"/>
  <c r="I415" i="5" s="1"/>
  <c r="P416" i="1"/>
  <c r="A416" i="10"/>
  <c r="E416" i="10"/>
  <c r="F416" i="10" s="1"/>
  <c r="K416" i="5"/>
  <c r="N416" i="5" s="1"/>
  <c r="O417" i="1"/>
  <c r="A417" i="5"/>
  <c r="A419" i="5"/>
  <c r="P421" i="1"/>
  <c r="A421" i="10"/>
  <c r="E421" i="10"/>
  <c r="K421" i="5"/>
  <c r="N421" i="5" s="1"/>
  <c r="L422" i="2"/>
  <c r="P423" i="1"/>
  <c r="A423" i="10"/>
  <c r="E423" i="10"/>
  <c r="A424" i="5"/>
  <c r="P426" i="1"/>
  <c r="A426" i="10"/>
  <c r="E426" i="10"/>
  <c r="F426" i="10" s="1"/>
  <c r="K426" i="5"/>
  <c r="N426" i="5" s="1"/>
  <c r="L427" i="2"/>
  <c r="P429" i="1"/>
  <c r="A429" i="10"/>
  <c r="E429" i="10"/>
  <c r="K429" i="5"/>
  <c r="N429" i="5" s="1"/>
  <c r="L430" i="2"/>
  <c r="A431" i="10"/>
  <c r="E431" i="10"/>
  <c r="A432" i="5"/>
  <c r="F432" i="5"/>
  <c r="P434" i="1"/>
  <c r="A434" i="10"/>
  <c r="E434" i="10"/>
  <c r="F434" i="10" s="1"/>
  <c r="K434" i="5"/>
  <c r="N434" i="5" s="1"/>
  <c r="A435" i="5"/>
  <c r="P437" i="1"/>
  <c r="A437" i="10"/>
  <c r="E437" i="10"/>
  <c r="P440" i="1"/>
  <c r="A440" i="10"/>
  <c r="E440" i="10"/>
  <c r="F440" i="10" s="1"/>
  <c r="K440" i="5"/>
  <c r="N440" i="5" s="1"/>
  <c r="A443" i="5"/>
  <c r="P445" i="1"/>
  <c r="A445" i="10"/>
  <c r="E445" i="10"/>
  <c r="D446" i="5"/>
  <c r="F446" i="5" s="1"/>
  <c r="P448" i="1"/>
  <c r="G448" i="6"/>
  <c r="A448" i="10"/>
  <c r="E448" i="10"/>
  <c r="F448" i="10" s="1"/>
  <c r="A451" i="2"/>
  <c r="P452" i="1"/>
  <c r="A452" i="10"/>
  <c r="E452" i="10"/>
  <c r="F452" i="10" s="1"/>
  <c r="F452" i="5"/>
  <c r="L453" i="2"/>
  <c r="P454" i="1"/>
  <c r="A454" i="10"/>
  <c r="E454" i="10"/>
  <c r="F454" i="10" s="1"/>
  <c r="I455" i="10"/>
  <c r="W455" i="10" s="1"/>
  <c r="F455" i="5"/>
  <c r="Q457" i="10"/>
  <c r="T457" i="10" s="1"/>
  <c r="E457" i="10"/>
  <c r="A460" i="5"/>
  <c r="A460" i="2"/>
  <c r="E460" i="10"/>
  <c r="F460" i="10" s="1"/>
  <c r="D460" i="5"/>
  <c r="I460" i="5" s="1"/>
  <c r="M460" i="5" s="1"/>
  <c r="O460" i="5" s="1"/>
  <c r="D460" i="2"/>
  <c r="H462" i="2"/>
  <c r="J462" i="2" s="1"/>
  <c r="A463" i="2"/>
  <c r="F464" i="5"/>
  <c r="Q488" i="10"/>
  <c r="F490" i="10"/>
  <c r="Q490" i="10"/>
  <c r="R517" i="10"/>
  <c r="AB517" i="10" s="1"/>
  <c r="P362" i="1"/>
  <c r="H366" i="2"/>
  <c r="J366" i="2" s="1"/>
  <c r="P369" i="1"/>
  <c r="A369" i="10"/>
  <c r="O371" i="1"/>
  <c r="K373" i="5"/>
  <c r="N373" i="5" s="1"/>
  <c r="H374" i="2"/>
  <c r="J374" i="2" s="1"/>
  <c r="M374" i="2" s="1"/>
  <c r="O376" i="1"/>
  <c r="F376" i="5"/>
  <c r="P378" i="10"/>
  <c r="F378" i="5"/>
  <c r="K380" i="5"/>
  <c r="N380" i="5" s="1"/>
  <c r="H381" i="2"/>
  <c r="J381" i="2" s="1"/>
  <c r="P382" i="1"/>
  <c r="E382" i="10"/>
  <c r="F382" i="10" s="1"/>
  <c r="O383" i="1"/>
  <c r="P387" i="1"/>
  <c r="G387" i="6"/>
  <c r="A387" i="10"/>
  <c r="P387" i="10"/>
  <c r="P389" i="1"/>
  <c r="G389" i="6"/>
  <c r="E389" i="10"/>
  <c r="F389" i="10" s="1"/>
  <c r="O390" i="1"/>
  <c r="P392" i="1"/>
  <c r="E392" i="10"/>
  <c r="F392" i="10" s="1"/>
  <c r="K392" i="5"/>
  <c r="N392" i="5" s="1"/>
  <c r="P395" i="1"/>
  <c r="A395" i="10"/>
  <c r="K396" i="5"/>
  <c r="N396" i="5" s="1"/>
  <c r="O397" i="1"/>
  <c r="H397" i="2"/>
  <c r="J397" i="2" s="1"/>
  <c r="P399" i="1"/>
  <c r="E399" i="10"/>
  <c r="K399" i="5"/>
  <c r="N399" i="5" s="1"/>
  <c r="K401" i="5"/>
  <c r="N401" i="5" s="1"/>
  <c r="K404" i="5"/>
  <c r="N404" i="5" s="1"/>
  <c r="O405" i="1"/>
  <c r="P407" i="1"/>
  <c r="A407" i="10"/>
  <c r="P409" i="1"/>
  <c r="G409" i="6"/>
  <c r="E409" i="10"/>
  <c r="K409" i="5"/>
  <c r="N409" i="5" s="1"/>
  <c r="O410" i="1"/>
  <c r="P412" i="1"/>
  <c r="E412" i="10"/>
  <c r="F412" i="10" s="1"/>
  <c r="K412" i="5"/>
  <c r="N412" i="5" s="1"/>
  <c r="H413" i="2"/>
  <c r="J413" i="2" s="1"/>
  <c r="P415" i="1"/>
  <c r="A415" i="10"/>
  <c r="P415" i="10"/>
  <c r="P417" i="1"/>
  <c r="E417" i="10"/>
  <c r="F417" i="10" s="1"/>
  <c r="H418" i="2"/>
  <c r="J418" i="2" s="1"/>
  <c r="P419" i="1"/>
  <c r="E419" i="10"/>
  <c r="O420" i="1"/>
  <c r="P424" i="1"/>
  <c r="E424" i="10"/>
  <c r="F424" i="10" s="1"/>
  <c r="F427" i="5"/>
  <c r="L428" i="2"/>
  <c r="O430" i="1"/>
  <c r="F430" i="5"/>
  <c r="E432" i="10"/>
  <c r="F432" i="10" s="1"/>
  <c r="P435" i="1"/>
  <c r="K438" i="5"/>
  <c r="N438" i="5" s="1"/>
  <c r="L442" i="2"/>
  <c r="P443" i="1"/>
  <c r="E443" i="10"/>
  <c r="F443" i="10" s="1"/>
  <c r="P446" i="1"/>
  <c r="A446" i="10"/>
  <c r="P451" i="1"/>
  <c r="E451" i="10"/>
  <c r="F451" i="10" s="1"/>
  <c r="E455" i="10"/>
  <c r="F455" i="10" s="1"/>
  <c r="A457" i="10"/>
  <c r="D459" i="2"/>
  <c r="D459" i="5"/>
  <c r="P459" i="1"/>
  <c r="Q459" i="10"/>
  <c r="Q460" i="10"/>
  <c r="K460" i="5"/>
  <c r="N460" i="5" s="1"/>
  <c r="I461" i="5"/>
  <c r="M461" i="5" s="1"/>
  <c r="O461" i="5" s="1"/>
  <c r="E463" i="10"/>
  <c r="F463" i="10" s="1"/>
  <c r="D463" i="5"/>
  <c r="F463" i="5" s="1"/>
  <c r="D469" i="2"/>
  <c r="Q487" i="10"/>
  <c r="R489" i="10"/>
  <c r="AB489" i="10" s="1"/>
  <c r="Q495" i="10"/>
  <c r="Q498" i="10"/>
  <c r="Q500" i="10"/>
  <c r="Q548" i="10"/>
  <c r="K470" i="5"/>
  <c r="N470" i="5" s="1"/>
  <c r="F471" i="5"/>
  <c r="A472" i="2"/>
  <c r="P473" i="1"/>
  <c r="E473" i="10"/>
  <c r="F473" i="10" s="1"/>
  <c r="K473" i="5"/>
  <c r="N473" i="5" s="1"/>
  <c r="D473" i="2"/>
  <c r="K475" i="5"/>
  <c r="N475" i="5" s="1"/>
  <c r="D475" i="2"/>
  <c r="O478" i="1"/>
  <c r="E479" i="10"/>
  <c r="O480" i="1"/>
  <c r="A481" i="2"/>
  <c r="O482" i="1"/>
  <c r="E484" i="10"/>
  <c r="F484" i="10" s="1"/>
  <c r="F487" i="5"/>
  <c r="P488" i="1"/>
  <c r="E488" i="10"/>
  <c r="F488" i="10" s="1"/>
  <c r="K488" i="5"/>
  <c r="N488" i="5" s="1"/>
  <c r="D488" i="2"/>
  <c r="O492" i="1"/>
  <c r="E495" i="10"/>
  <c r="F495" i="10" s="1"/>
  <c r="O500" i="1"/>
  <c r="A501" i="2"/>
  <c r="O502" i="1"/>
  <c r="O504" i="1"/>
  <c r="P505" i="1"/>
  <c r="E505" i="10"/>
  <c r="F505" i="10" s="1"/>
  <c r="D505" i="2"/>
  <c r="A506" i="2"/>
  <c r="P507" i="1"/>
  <c r="E507" i="10"/>
  <c r="F507" i="10" s="1"/>
  <c r="P509" i="1"/>
  <c r="E509" i="10"/>
  <c r="K509" i="5"/>
  <c r="N509" i="5" s="1"/>
  <c r="D509" i="2"/>
  <c r="O510" i="1"/>
  <c r="P514" i="1"/>
  <c r="E514" i="10"/>
  <c r="F514" i="10" s="1"/>
  <c r="P516" i="1"/>
  <c r="E516" i="10"/>
  <c r="A517" i="2"/>
  <c r="O518" i="1"/>
  <c r="O520" i="1"/>
  <c r="O521" i="1"/>
  <c r="A524" i="2"/>
  <c r="P528" i="1"/>
  <c r="E528" i="10"/>
  <c r="R528" i="10" s="1"/>
  <c r="AC528" i="10" s="1"/>
  <c r="E529" i="10"/>
  <c r="F529" i="10" s="1"/>
  <c r="P531" i="1"/>
  <c r="E531" i="10"/>
  <c r="F531" i="10" s="1"/>
  <c r="D531" i="2"/>
  <c r="O532" i="1"/>
  <c r="P535" i="1"/>
  <c r="E535" i="10"/>
  <c r="R535" i="10" s="1"/>
  <c r="P536" i="1"/>
  <c r="E536" i="10"/>
  <c r="K536" i="5"/>
  <c r="N536" i="5" s="1"/>
  <c r="D537" i="5"/>
  <c r="H537" i="2"/>
  <c r="J537" i="2" s="1"/>
  <c r="L537" i="2" s="1"/>
  <c r="P538" i="1"/>
  <c r="E538" i="10"/>
  <c r="P539" i="1"/>
  <c r="A539" i="10"/>
  <c r="E539" i="10"/>
  <c r="K539" i="5"/>
  <c r="A540" i="2"/>
  <c r="H540" i="2"/>
  <c r="J540" i="2" s="1"/>
  <c r="L540" i="2" s="1"/>
  <c r="A541" i="5"/>
  <c r="D542" i="5"/>
  <c r="I542" i="5" s="1"/>
  <c r="A543" i="5"/>
  <c r="D544" i="5"/>
  <c r="F544" i="5" s="1"/>
  <c r="A545" i="5"/>
  <c r="A546" i="2"/>
  <c r="P547" i="1"/>
  <c r="A547" i="10"/>
  <c r="E547" i="10"/>
  <c r="F547" i="10" s="1"/>
  <c r="A547" i="5"/>
  <c r="D548" i="5"/>
  <c r="P549" i="1"/>
  <c r="A549" i="10"/>
  <c r="E549" i="10"/>
  <c r="F549" i="10" s="1"/>
  <c r="K549" i="5"/>
  <c r="N549" i="5" s="1"/>
  <c r="D550" i="5"/>
  <c r="D555" i="10"/>
  <c r="O555" i="1"/>
  <c r="D559" i="2"/>
  <c r="E559" i="10"/>
  <c r="F559" i="10" s="1"/>
  <c r="P559" i="1"/>
  <c r="H559" i="2"/>
  <c r="J559" i="2" s="1"/>
  <c r="O561" i="1"/>
  <c r="G562" i="2"/>
  <c r="K571" i="5"/>
  <c r="N571" i="5" s="1"/>
  <c r="F583" i="10"/>
  <c r="Q583" i="10"/>
  <c r="P458" i="1"/>
  <c r="E458" i="10"/>
  <c r="F458" i="10" s="1"/>
  <c r="K458" i="5"/>
  <c r="N458" i="5" s="1"/>
  <c r="D458" i="2"/>
  <c r="P461" i="1"/>
  <c r="A461" i="10"/>
  <c r="E461" i="10"/>
  <c r="D462" i="5"/>
  <c r="A462" i="2"/>
  <c r="O463" i="1"/>
  <c r="L463" i="2"/>
  <c r="P464" i="1"/>
  <c r="A464" i="10"/>
  <c r="E464" i="10"/>
  <c r="D465" i="5"/>
  <c r="A465" i="2"/>
  <c r="P466" i="1"/>
  <c r="A466" i="10"/>
  <c r="A466" i="5"/>
  <c r="A467" i="2"/>
  <c r="P468" i="1"/>
  <c r="E468" i="10"/>
  <c r="K468" i="5"/>
  <c r="N468" i="5" s="1"/>
  <c r="D468" i="2"/>
  <c r="D469" i="5"/>
  <c r="A470" i="2"/>
  <c r="P471" i="1"/>
  <c r="E471" i="10"/>
  <c r="F471" i="10" s="1"/>
  <c r="D471" i="2"/>
  <c r="D472" i="5"/>
  <c r="L472" i="2"/>
  <c r="A473" i="2"/>
  <c r="A474" i="5"/>
  <c r="A475" i="2"/>
  <c r="P476" i="1"/>
  <c r="E476" i="10"/>
  <c r="F476" i="10" s="1"/>
  <c r="D476" i="2"/>
  <c r="D477" i="5"/>
  <c r="I477" i="5" s="1"/>
  <c r="H477" i="2"/>
  <c r="J477" i="2" s="1"/>
  <c r="A478" i="10"/>
  <c r="A478" i="5"/>
  <c r="A479" i="2"/>
  <c r="E480" i="10"/>
  <c r="D481" i="2"/>
  <c r="P482" i="1"/>
  <c r="A482" i="10"/>
  <c r="E482" i="10"/>
  <c r="F482" i="10" s="1"/>
  <c r="K482" i="5"/>
  <c r="N482" i="5" s="1"/>
  <c r="O483" i="1"/>
  <c r="A483" i="5"/>
  <c r="A484" i="2"/>
  <c r="O485" i="1"/>
  <c r="A485" i="5"/>
  <c r="A486" i="2"/>
  <c r="O487" i="1"/>
  <c r="A487" i="5"/>
  <c r="A488" i="2"/>
  <c r="D489" i="2"/>
  <c r="A489" i="2"/>
  <c r="H489" i="2"/>
  <c r="J489" i="2" s="1"/>
  <c r="L489" i="2" s="1"/>
  <c r="O490" i="1"/>
  <c r="A490" i="5"/>
  <c r="H491" i="2"/>
  <c r="J491" i="2" s="1"/>
  <c r="P492" i="1"/>
  <c r="E492" i="10"/>
  <c r="F492" i="10" s="1"/>
  <c r="D492" i="2"/>
  <c r="O493" i="1"/>
  <c r="P493" i="10"/>
  <c r="A493" i="5"/>
  <c r="H494" i="2"/>
  <c r="J494" i="2" s="1"/>
  <c r="A495" i="2"/>
  <c r="A496" i="5"/>
  <c r="A497" i="2"/>
  <c r="O498" i="1"/>
  <c r="A498" i="5"/>
  <c r="D499" i="5"/>
  <c r="F499" i="5" s="1"/>
  <c r="H499" i="2"/>
  <c r="J499" i="2" s="1"/>
  <c r="M499" i="2" s="1"/>
  <c r="P500" i="1"/>
  <c r="E500" i="10"/>
  <c r="F500" i="10" s="1"/>
  <c r="K500" i="5"/>
  <c r="N500" i="5" s="1"/>
  <c r="D500" i="2"/>
  <c r="J501" i="10"/>
  <c r="D501" i="5"/>
  <c r="I501" i="5" s="1"/>
  <c r="H501" i="2"/>
  <c r="J501" i="2" s="1"/>
  <c r="K501" i="2" s="1"/>
  <c r="P502" i="1"/>
  <c r="G502" i="6"/>
  <c r="E502" i="10"/>
  <c r="D502" i="2"/>
  <c r="D503" i="5"/>
  <c r="I503" i="5" s="1"/>
  <c r="L503" i="5" s="1"/>
  <c r="H503" i="2"/>
  <c r="J503" i="2" s="1"/>
  <c r="L503" i="2" s="1"/>
  <c r="P504" i="1"/>
  <c r="A504" i="10"/>
  <c r="A504" i="5"/>
  <c r="A505" i="2"/>
  <c r="D506" i="2"/>
  <c r="D506" i="5"/>
  <c r="I506" i="5" s="1"/>
  <c r="M506" i="5" s="1"/>
  <c r="O506" i="5" s="1"/>
  <c r="K507" i="5"/>
  <c r="N507" i="5" s="1"/>
  <c r="D507" i="2"/>
  <c r="D508" i="5"/>
  <c r="F508" i="5" s="1"/>
  <c r="H508" i="2"/>
  <c r="J508" i="2" s="1"/>
  <c r="A509" i="2"/>
  <c r="P510" i="1"/>
  <c r="E510" i="10"/>
  <c r="D510" i="2"/>
  <c r="F511" i="5"/>
  <c r="H511" i="2"/>
  <c r="J511" i="2" s="1"/>
  <c r="L511" i="2" s="1"/>
  <c r="P512" i="1"/>
  <c r="E512" i="10"/>
  <c r="F512" i="10" s="1"/>
  <c r="D512" i="2"/>
  <c r="D513" i="5"/>
  <c r="H513" i="2"/>
  <c r="J513" i="2" s="1"/>
  <c r="A514" i="2"/>
  <c r="O515" i="1"/>
  <c r="A515" i="5"/>
  <c r="F515" i="5"/>
  <c r="A516" i="2"/>
  <c r="L516" i="2"/>
  <c r="O517" i="1"/>
  <c r="J517" i="10"/>
  <c r="D517" i="5"/>
  <c r="F517" i="5" s="1"/>
  <c r="P520" i="1"/>
  <c r="A520" i="10"/>
  <c r="P520" i="10"/>
  <c r="G521" i="6"/>
  <c r="A521" i="10"/>
  <c r="F521" i="5"/>
  <c r="D523" i="5"/>
  <c r="F523" i="5" s="1"/>
  <c r="A523" i="2"/>
  <c r="L523" i="2"/>
  <c r="A524" i="5"/>
  <c r="G525" i="6"/>
  <c r="E525" i="10"/>
  <c r="F525" i="10" s="1"/>
  <c r="A527" i="5"/>
  <c r="A528" i="5"/>
  <c r="A529" i="2"/>
  <c r="O530" i="1"/>
  <c r="A530" i="5"/>
  <c r="A531" i="2"/>
  <c r="A533" i="2"/>
  <c r="I534" i="10"/>
  <c r="V534" i="10" s="1"/>
  <c r="A535" i="5"/>
  <c r="A536" i="2"/>
  <c r="A537" i="5"/>
  <c r="A538" i="5"/>
  <c r="A539" i="2"/>
  <c r="D540" i="2"/>
  <c r="D540" i="5"/>
  <c r="P541" i="1"/>
  <c r="A541" i="10"/>
  <c r="E541" i="10"/>
  <c r="K541" i="5"/>
  <c r="N541" i="5" s="1"/>
  <c r="O542" i="1"/>
  <c r="A542" i="5"/>
  <c r="P543" i="1"/>
  <c r="A543" i="10"/>
  <c r="E543" i="10"/>
  <c r="F543" i="10" s="1"/>
  <c r="K543" i="5"/>
  <c r="N543" i="5" s="1"/>
  <c r="O544" i="1"/>
  <c r="A544" i="5"/>
  <c r="P545" i="1"/>
  <c r="A545" i="10"/>
  <c r="E545" i="10"/>
  <c r="K545" i="5"/>
  <c r="N545" i="5" s="1"/>
  <c r="D546" i="2"/>
  <c r="D546" i="5"/>
  <c r="I546" i="5" s="1"/>
  <c r="M546" i="5" s="1"/>
  <c r="O546" i="5" s="1"/>
  <c r="K547" i="5"/>
  <c r="N547" i="5" s="1"/>
  <c r="D547" i="2"/>
  <c r="O548" i="1"/>
  <c r="A548" i="5"/>
  <c r="A549" i="2"/>
  <c r="A550" i="5"/>
  <c r="A551" i="5"/>
  <c r="D551" i="2"/>
  <c r="E552" i="10"/>
  <c r="D554" i="10"/>
  <c r="Q554" i="10" s="1"/>
  <c r="P555" i="1"/>
  <c r="I555" i="5"/>
  <c r="M555" i="5" s="1"/>
  <c r="O555" i="5" s="1"/>
  <c r="D556" i="10"/>
  <c r="Q556" i="10" s="1"/>
  <c r="O556" i="1"/>
  <c r="D558" i="10"/>
  <c r="K466" i="5"/>
  <c r="N466" i="5" s="1"/>
  <c r="P472" i="1"/>
  <c r="A472" i="10"/>
  <c r="E472" i="10"/>
  <c r="F472" i="10" s="1"/>
  <c r="P474" i="1"/>
  <c r="A474" i="10"/>
  <c r="E474" i="10"/>
  <c r="K474" i="5"/>
  <c r="N474" i="5" s="1"/>
  <c r="O477" i="1"/>
  <c r="H479" i="2"/>
  <c r="J479" i="2" s="1"/>
  <c r="O481" i="1"/>
  <c r="F481" i="10"/>
  <c r="A481" i="5"/>
  <c r="Q482" i="10"/>
  <c r="H482" i="2"/>
  <c r="J482" i="2" s="1"/>
  <c r="P483" i="1"/>
  <c r="G483" i="6"/>
  <c r="A483" i="10"/>
  <c r="E483" i="10"/>
  <c r="H484" i="2"/>
  <c r="J484" i="2" s="1"/>
  <c r="A485" i="10"/>
  <c r="E485" i="10"/>
  <c r="H486" i="2"/>
  <c r="J486" i="2" s="1"/>
  <c r="P487" i="1"/>
  <c r="A487" i="10"/>
  <c r="E487" i="10"/>
  <c r="F487" i="10" s="1"/>
  <c r="K487" i="5"/>
  <c r="N487" i="5" s="1"/>
  <c r="H488" i="2"/>
  <c r="J488" i="2" s="1"/>
  <c r="M488" i="2" s="1"/>
  <c r="O489" i="1"/>
  <c r="F489" i="10"/>
  <c r="J489" i="10"/>
  <c r="O491" i="1"/>
  <c r="A493" i="10"/>
  <c r="E493" i="10"/>
  <c r="F493" i="10" s="1"/>
  <c r="O494" i="1"/>
  <c r="H495" i="2"/>
  <c r="J495" i="2" s="1"/>
  <c r="M495" i="2" s="1"/>
  <c r="G496" i="6"/>
  <c r="A496" i="10"/>
  <c r="E496" i="10"/>
  <c r="J497" i="10"/>
  <c r="H497" i="2"/>
  <c r="J497" i="2" s="1"/>
  <c r="L497" i="2" s="1"/>
  <c r="P498" i="1"/>
  <c r="A498" i="10"/>
  <c r="E498" i="10"/>
  <c r="F498" i="10" s="1"/>
  <c r="P501" i="1"/>
  <c r="A501" i="10"/>
  <c r="E501" i="10"/>
  <c r="O503" i="1"/>
  <c r="H505" i="2"/>
  <c r="J505" i="2" s="1"/>
  <c r="O506" i="1"/>
  <c r="F506" i="10"/>
  <c r="A506" i="5"/>
  <c r="O508" i="1"/>
  <c r="H509" i="2"/>
  <c r="J509" i="2" s="1"/>
  <c r="O511" i="1"/>
  <c r="A515" i="10"/>
  <c r="P517" i="1"/>
  <c r="A517" i="10"/>
  <c r="O519" i="1"/>
  <c r="F520" i="5"/>
  <c r="A522" i="2"/>
  <c r="P524" i="1"/>
  <c r="G524" i="6"/>
  <c r="O526" i="1"/>
  <c r="A530" i="10"/>
  <c r="P534" i="1"/>
  <c r="K535" i="5"/>
  <c r="N535" i="5" s="1"/>
  <c r="P537" i="1"/>
  <c r="A537" i="10"/>
  <c r="E537" i="10"/>
  <c r="F537" i="10" s="1"/>
  <c r="K537" i="5"/>
  <c r="N537" i="5" s="1"/>
  <c r="K538" i="5"/>
  <c r="N538" i="5" s="1"/>
  <c r="O540" i="1"/>
  <c r="A540" i="5"/>
  <c r="H541" i="2"/>
  <c r="J541" i="2" s="1"/>
  <c r="P542" i="1"/>
  <c r="A542" i="10"/>
  <c r="K542" i="5"/>
  <c r="N542" i="5" s="1"/>
  <c r="P544" i="1"/>
  <c r="A544" i="10"/>
  <c r="A546" i="5"/>
  <c r="P548" i="1"/>
  <c r="A548" i="10"/>
  <c r="E548" i="10"/>
  <c r="F548" i="10" s="1"/>
  <c r="K548" i="5"/>
  <c r="N548" i="5" s="1"/>
  <c r="P550" i="1"/>
  <c r="A550" i="10"/>
  <c r="E550" i="10"/>
  <c r="K550" i="5"/>
  <c r="N550" i="5" s="1"/>
  <c r="O551" i="1"/>
  <c r="K551" i="5"/>
  <c r="N551" i="5" s="1"/>
  <c r="P552" i="1"/>
  <c r="E552" i="5"/>
  <c r="F552" i="5" s="1"/>
  <c r="E553" i="5"/>
  <c r="K555" i="5"/>
  <c r="N555" i="5" s="1"/>
  <c r="A557" i="5"/>
  <c r="A557" i="2"/>
  <c r="E557" i="10"/>
  <c r="F557" i="10" s="1"/>
  <c r="D557" i="5"/>
  <c r="A559" i="2"/>
  <c r="A559" i="10"/>
  <c r="A559" i="5"/>
  <c r="F560" i="10"/>
  <c r="Q560" i="10"/>
  <c r="Q569" i="10"/>
  <c r="K577" i="5"/>
  <c r="N577" i="5" s="1"/>
  <c r="K579" i="5"/>
  <c r="N579" i="5" s="1"/>
  <c r="P457" i="10"/>
  <c r="G459" i="2"/>
  <c r="I459" i="10" s="1"/>
  <c r="K459" i="5"/>
  <c r="N459" i="5" s="1"/>
  <c r="O460" i="1"/>
  <c r="P460" i="10"/>
  <c r="P462" i="1"/>
  <c r="K463" i="5"/>
  <c r="N463" i="5" s="1"/>
  <c r="P465" i="1"/>
  <c r="P467" i="1"/>
  <c r="A467" i="10"/>
  <c r="P467" i="10"/>
  <c r="F467" i="5"/>
  <c r="L468" i="2"/>
  <c r="P469" i="1"/>
  <c r="E469" i="10"/>
  <c r="F469" i="10" s="1"/>
  <c r="K469" i="5"/>
  <c r="N469" i="5" s="1"/>
  <c r="H471" i="2"/>
  <c r="J471" i="2" s="1"/>
  <c r="M471" i="2" s="1"/>
  <c r="K472" i="5"/>
  <c r="N472" i="5" s="1"/>
  <c r="P475" i="1"/>
  <c r="A475" i="10"/>
  <c r="L476" i="2"/>
  <c r="P477" i="1"/>
  <c r="E477" i="10"/>
  <c r="F477" i="10" s="1"/>
  <c r="O479" i="1"/>
  <c r="H480" i="2"/>
  <c r="J480" i="2" s="1"/>
  <c r="M480" i="2" s="1"/>
  <c r="D482" i="2"/>
  <c r="O484" i="1"/>
  <c r="A486" i="10"/>
  <c r="O488" i="1"/>
  <c r="P488" i="10"/>
  <c r="A489" i="10"/>
  <c r="P489" i="10"/>
  <c r="H490" i="2"/>
  <c r="J490" i="2" s="1"/>
  <c r="G491" i="6"/>
  <c r="E491" i="10"/>
  <c r="H492" i="2"/>
  <c r="J492" i="2" s="1"/>
  <c r="L493" i="2"/>
  <c r="E494" i="10"/>
  <c r="F494" i="10" s="1"/>
  <c r="O495" i="1"/>
  <c r="F495" i="5"/>
  <c r="P497" i="1"/>
  <c r="A497" i="10"/>
  <c r="P499" i="1"/>
  <c r="E499" i="10"/>
  <c r="H500" i="2"/>
  <c r="J500" i="2" s="1"/>
  <c r="M500" i="2" s="1"/>
  <c r="K501" i="5"/>
  <c r="N501" i="5" s="1"/>
  <c r="H502" i="2"/>
  <c r="J502" i="2" s="1"/>
  <c r="M502" i="2" s="1"/>
  <c r="P503" i="1"/>
  <c r="E503" i="10"/>
  <c r="F503" i="10" s="1"/>
  <c r="O505" i="1"/>
  <c r="P506" i="1"/>
  <c r="K506" i="5"/>
  <c r="N506" i="5" s="1"/>
  <c r="O507" i="1"/>
  <c r="H507" i="2"/>
  <c r="J507" i="2" s="1"/>
  <c r="P508" i="1"/>
  <c r="G508" i="6"/>
  <c r="E508" i="10"/>
  <c r="F508" i="10" s="1"/>
  <c r="O509" i="1"/>
  <c r="H510" i="2"/>
  <c r="J510" i="2" s="1"/>
  <c r="K510" i="2" s="1"/>
  <c r="E511" i="10"/>
  <c r="H512" i="2"/>
  <c r="J512" i="2" s="1"/>
  <c r="M512" i="2" s="1"/>
  <c r="P513" i="1"/>
  <c r="E513" i="10"/>
  <c r="F513" i="10" s="1"/>
  <c r="K513" i="5"/>
  <c r="N513" i="5" s="1"/>
  <c r="K517" i="5"/>
  <c r="N517" i="5" s="1"/>
  <c r="F518" i="5"/>
  <c r="K520" i="5"/>
  <c r="N520" i="5" s="1"/>
  <c r="O522" i="1"/>
  <c r="P523" i="1"/>
  <c r="G523" i="6"/>
  <c r="F525" i="5"/>
  <c r="E526" i="10"/>
  <c r="F526" i="10" s="1"/>
  <c r="O527" i="1"/>
  <c r="L527" i="2"/>
  <c r="O528" i="1"/>
  <c r="L528" i="2"/>
  <c r="A533" i="10"/>
  <c r="K534" i="5"/>
  <c r="N534" i="5" s="1"/>
  <c r="O535" i="1"/>
  <c r="P540" i="1"/>
  <c r="K540" i="5"/>
  <c r="D541" i="2"/>
  <c r="D543" i="2"/>
  <c r="D545" i="2"/>
  <c r="P546" i="1"/>
  <c r="K546" i="5"/>
  <c r="N546" i="5" s="1"/>
  <c r="O547" i="1"/>
  <c r="L547" i="2"/>
  <c r="O549" i="1"/>
  <c r="P551" i="1"/>
  <c r="A551" i="10"/>
  <c r="I552" i="5"/>
  <c r="A552" i="5"/>
  <c r="Q557" i="10"/>
  <c r="P557" i="1"/>
  <c r="A557" i="10"/>
  <c r="D559" i="5"/>
  <c r="F559" i="5" s="1"/>
  <c r="G559" i="2"/>
  <c r="D562" i="2"/>
  <c r="F563" i="10"/>
  <c r="Q563" i="10"/>
  <c r="O563" i="1"/>
  <c r="E564" i="5"/>
  <c r="D564" i="2"/>
  <c r="F594" i="10"/>
  <c r="Q594" i="10"/>
  <c r="O565" i="1"/>
  <c r="A566" i="2"/>
  <c r="P567" i="1"/>
  <c r="G567" i="2"/>
  <c r="P568" i="1"/>
  <c r="H568" i="2"/>
  <c r="J568" i="2" s="1"/>
  <c r="E569" i="5"/>
  <c r="K569" i="5" s="1"/>
  <c r="N569" i="5" s="1"/>
  <c r="H569" i="2"/>
  <c r="J569" i="2" s="1"/>
  <c r="P570" i="1"/>
  <c r="E570" i="10"/>
  <c r="D570" i="2"/>
  <c r="A571" i="2"/>
  <c r="P572" i="1"/>
  <c r="E572" i="10"/>
  <c r="A573" i="2"/>
  <c r="O574" i="1"/>
  <c r="P575" i="1"/>
  <c r="E575" i="10"/>
  <c r="F575" i="10" s="1"/>
  <c r="D575" i="2"/>
  <c r="A577" i="2"/>
  <c r="A579" i="2"/>
  <c r="O580" i="1"/>
  <c r="O583" i="1"/>
  <c r="P584" i="1"/>
  <c r="E584" i="10"/>
  <c r="F584" i="10" s="1"/>
  <c r="H584" i="2"/>
  <c r="J584" i="2" s="1"/>
  <c r="M584" i="2" s="1"/>
  <c r="A588" i="2"/>
  <c r="K589" i="5"/>
  <c r="N589" i="5" s="1"/>
  <c r="A595" i="2"/>
  <c r="A595" i="10"/>
  <c r="D597" i="10"/>
  <c r="Q597" i="10" s="1"/>
  <c r="O597" i="1"/>
  <c r="D598" i="2"/>
  <c r="G598" i="2"/>
  <c r="D598" i="5"/>
  <c r="I598" i="5" s="1"/>
  <c r="P598" i="1"/>
  <c r="E598" i="10"/>
  <c r="F598" i="10" s="1"/>
  <c r="O604" i="1"/>
  <c r="E605" i="10"/>
  <c r="F605" i="10" s="1"/>
  <c r="G606" i="2"/>
  <c r="A610" i="10"/>
  <c r="A610" i="2"/>
  <c r="A610" i="5"/>
  <c r="E612" i="10"/>
  <c r="F612" i="10" s="1"/>
  <c r="D612" i="2"/>
  <c r="A613" i="10"/>
  <c r="A613" i="5"/>
  <c r="A613" i="2"/>
  <c r="Q614" i="10"/>
  <c r="F615" i="10"/>
  <c r="Q615" i="10"/>
  <c r="A616" i="5"/>
  <c r="A616" i="2"/>
  <c r="A616" i="10"/>
  <c r="D619" i="5"/>
  <c r="F619" i="5" s="1"/>
  <c r="H619" i="2"/>
  <c r="J619" i="2" s="1"/>
  <c r="P619" i="1"/>
  <c r="O626" i="1"/>
  <c r="D639" i="5"/>
  <c r="I639" i="5" s="1"/>
  <c r="D639" i="2"/>
  <c r="O646" i="1"/>
  <c r="A655" i="5"/>
  <c r="A655" i="2"/>
  <c r="A655" i="10"/>
  <c r="E665" i="10"/>
  <c r="P665" i="1"/>
  <c r="D665" i="2"/>
  <c r="D671" i="10"/>
  <c r="Q671" i="10" s="1"/>
  <c r="O671" i="1"/>
  <c r="D709" i="2"/>
  <c r="E709" i="10"/>
  <c r="F709" i="10" s="1"/>
  <c r="D731" i="2"/>
  <c r="E731" i="10"/>
  <c r="D731" i="5"/>
  <c r="P731" i="1"/>
  <c r="Q753" i="10"/>
  <c r="T753" i="10" s="1"/>
  <c r="F757" i="10"/>
  <c r="Q757" i="10"/>
  <c r="T757" i="10" s="1"/>
  <c r="A769" i="2"/>
  <c r="A769" i="5"/>
  <c r="A769" i="10"/>
  <c r="Q772" i="10"/>
  <c r="T772" i="10" s="1"/>
  <c r="O552" i="1"/>
  <c r="P553" i="1"/>
  <c r="G553" i="6"/>
  <c r="A553" i="10"/>
  <c r="D554" i="2"/>
  <c r="H555" i="2"/>
  <c r="J555" i="2" s="1"/>
  <c r="L555" i="2" s="1"/>
  <c r="J556" i="10"/>
  <c r="W556" i="10" s="1"/>
  <c r="P558" i="1"/>
  <c r="E558" i="10"/>
  <c r="O559" i="1"/>
  <c r="A560" i="2"/>
  <c r="P561" i="1"/>
  <c r="A561" i="10"/>
  <c r="A561" i="5"/>
  <c r="E561" i="5"/>
  <c r="K561" i="5" s="1"/>
  <c r="D562" i="5"/>
  <c r="I562" i="5" s="1"/>
  <c r="M562" i="5" s="1"/>
  <c r="O562" i="5" s="1"/>
  <c r="H562" i="2"/>
  <c r="J562" i="2" s="1"/>
  <c r="A563" i="5"/>
  <c r="E563" i="5"/>
  <c r="K563" i="5" s="1"/>
  <c r="H564" i="2"/>
  <c r="J564" i="2" s="1"/>
  <c r="L564" i="2" s="1"/>
  <c r="P565" i="1"/>
  <c r="E565" i="10"/>
  <c r="K565" i="5"/>
  <c r="N565" i="5" s="1"/>
  <c r="A566" i="5"/>
  <c r="A567" i="10"/>
  <c r="E567" i="10"/>
  <c r="F567" i="10" s="1"/>
  <c r="K567" i="5"/>
  <c r="N567" i="5" s="1"/>
  <c r="D567" i="2"/>
  <c r="A568" i="10"/>
  <c r="E568" i="10"/>
  <c r="A570" i="2"/>
  <c r="O571" i="1"/>
  <c r="A571" i="5"/>
  <c r="H571" i="2"/>
  <c r="J571" i="2" s="1"/>
  <c r="D572" i="2"/>
  <c r="D573" i="5"/>
  <c r="H573" i="2"/>
  <c r="J573" i="2" s="1"/>
  <c r="A574" i="5"/>
  <c r="F574" i="5"/>
  <c r="A575" i="2"/>
  <c r="P576" i="1"/>
  <c r="E576" i="10"/>
  <c r="F576" i="10" s="1"/>
  <c r="K576" i="5"/>
  <c r="N576" i="5" s="1"/>
  <c r="O577" i="1"/>
  <c r="A577" i="5"/>
  <c r="H577" i="2"/>
  <c r="J577" i="2" s="1"/>
  <c r="P578" i="1"/>
  <c r="A578" i="10"/>
  <c r="E578" i="10"/>
  <c r="F578" i="10" s="1"/>
  <c r="M578" i="2"/>
  <c r="O579" i="1"/>
  <c r="A579" i="5"/>
  <c r="P580" i="1"/>
  <c r="A580" i="10"/>
  <c r="E580" i="10"/>
  <c r="F580" i="10" s="1"/>
  <c r="D581" i="5"/>
  <c r="I581" i="5" s="1"/>
  <c r="L581" i="5" s="1"/>
  <c r="D582" i="5"/>
  <c r="A582" i="2"/>
  <c r="P583" i="1"/>
  <c r="A583" i="10"/>
  <c r="D584" i="2"/>
  <c r="G585" i="2"/>
  <c r="D585" i="2"/>
  <c r="O586" i="1"/>
  <c r="A586" i="5"/>
  <c r="D587" i="5"/>
  <c r="D588" i="5"/>
  <c r="F588" i="5" s="1"/>
  <c r="O589" i="1"/>
  <c r="D591" i="2"/>
  <c r="A593" i="5"/>
  <c r="D594" i="2"/>
  <c r="A595" i="5"/>
  <c r="D599" i="2"/>
  <c r="O600" i="1"/>
  <c r="A603" i="2"/>
  <c r="D604" i="2"/>
  <c r="D604" i="5"/>
  <c r="P604" i="1"/>
  <c r="E604" i="10"/>
  <c r="F604" i="10" s="1"/>
  <c r="A606" i="5"/>
  <c r="A606" i="10"/>
  <c r="Q610" i="10"/>
  <c r="O610" i="1"/>
  <c r="A614" i="10"/>
  <c r="A614" i="5"/>
  <c r="M614" i="2"/>
  <c r="A636" i="10"/>
  <c r="A636" i="5"/>
  <c r="A636" i="2"/>
  <c r="A640" i="5"/>
  <c r="A640" i="10"/>
  <c r="A640" i="2"/>
  <c r="D641" i="10"/>
  <c r="Q641" i="10" s="1"/>
  <c r="O641" i="1"/>
  <c r="D648" i="5"/>
  <c r="F648" i="5" s="1"/>
  <c r="P648" i="1"/>
  <c r="O652" i="1"/>
  <c r="Q654" i="10"/>
  <c r="D658" i="2"/>
  <c r="G658" i="2"/>
  <c r="D678" i="5"/>
  <c r="I678" i="5" s="1"/>
  <c r="E678" i="10"/>
  <c r="P678" i="1"/>
  <c r="D683" i="5"/>
  <c r="F683" i="5" s="1"/>
  <c r="E683" i="10"/>
  <c r="P683" i="1"/>
  <c r="A684" i="10"/>
  <c r="A684" i="5"/>
  <c r="A684" i="2"/>
  <c r="A695" i="2"/>
  <c r="A695" i="10"/>
  <c r="A695" i="5"/>
  <c r="E730" i="5"/>
  <c r="K730" i="5" s="1"/>
  <c r="N730" i="5" s="1"/>
  <c r="D730" i="2"/>
  <c r="K559" i="5"/>
  <c r="N559" i="5" s="1"/>
  <c r="H560" i="2"/>
  <c r="J560" i="2" s="1"/>
  <c r="M560" i="2" s="1"/>
  <c r="O562" i="1"/>
  <c r="P566" i="1"/>
  <c r="E566" i="10"/>
  <c r="F566" i="10" s="1"/>
  <c r="Q567" i="10"/>
  <c r="D568" i="2"/>
  <c r="O569" i="1"/>
  <c r="D570" i="5"/>
  <c r="I570" i="5" s="1"/>
  <c r="M570" i="5" s="1"/>
  <c r="O570" i="5" s="1"/>
  <c r="P571" i="1"/>
  <c r="E571" i="10"/>
  <c r="F571" i="10" s="1"/>
  <c r="A572" i="2"/>
  <c r="G572" i="2"/>
  <c r="I572" i="10" s="1"/>
  <c r="W572" i="10" s="1"/>
  <c r="P573" i="1"/>
  <c r="A573" i="5"/>
  <c r="H575" i="2"/>
  <c r="J575" i="2" s="1"/>
  <c r="P577" i="1"/>
  <c r="E577" i="10"/>
  <c r="Q578" i="10"/>
  <c r="H578" i="2"/>
  <c r="J578" i="2" s="1"/>
  <c r="P579" i="1"/>
  <c r="E579" i="10"/>
  <c r="F579" i="10" s="1"/>
  <c r="O581" i="1"/>
  <c r="P582" i="1"/>
  <c r="A582" i="5"/>
  <c r="H582" i="2"/>
  <c r="J582" i="2" s="1"/>
  <c r="K582" i="2" s="1"/>
  <c r="A584" i="2"/>
  <c r="O585" i="1"/>
  <c r="P586" i="1"/>
  <c r="G586" i="6"/>
  <c r="A586" i="10"/>
  <c r="E586" i="10"/>
  <c r="K586" i="5"/>
  <c r="N586" i="5" s="1"/>
  <c r="O587" i="1"/>
  <c r="P588" i="1"/>
  <c r="G588" i="6"/>
  <c r="A588" i="5"/>
  <c r="H588" i="2"/>
  <c r="J588" i="2" s="1"/>
  <c r="M588" i="2" s="1"/>
  <c r="P589" i="1"/>
  <c r="J589" i="10"/>
  <c r="I589" i="5"/>
  <c r="M589" i="5" s="1"/>
  <c r="O589" i="5" s="1"/>
  <c r="A598" i="2"/>
  <c r="A598" i="5"/>
  <c r="D600" i="2"/>
  <c r="D600" i="5"/>
  <c r="I600" i="5" s="1"/>
  <c r="L600" i="5" s="1"/>
  <c r="P600" i="1"/>
  <c r="E600" i="10"/>
  <c r="D601" i="2"/>
  <c r="E601" i="10"/>
  <c r="F601" i="10" s="1"/>
  <c r="Q603" i="10"/>
  <c r="M605" i="2"/>
  <c r="G605" i="2"/>
  <c r="A607" i="5"/>
  <c r="A607" i="2"/>
  <c r="A607" i="10"/>
  <c r="A608" i="2"/>
  <c r="A608" i="10"/>
  <c r="A608" i="5"/>
  <c r="L614" i="2"/>
  <c r="H614" i="2"/>
  <c r="J614" i="2" s="1"/>
  <c r="A620" i="10"/>
  <c r="A620" i="5"/>
  <c r="A620" i="2"/>
  <c r="A632" i="10"/>
  <c r="A632" i="2"/>
  <c r="A632" i="5"/>
  <c r="A635" i="5"/>
  <c r="A635" i="2"/>
  <c r="A635" i="10"/>
  <c r="Q636" i="10"/>
  <c r="O638" i="1"/>
  <c r="E639" i="10"/>
  <c r="F639" i="10" s="1"/>
  <c r="O647" i="1"/>
  <c r="L651" i="2"/>
  <c r="H651" i="2"/>
  <c r="J651" i="2" s="1"/>
  <c r="D652" i="2"/>
  <c r="E652" i="10"/>
  <c r="D652" i="5"/>
  <c r="Q656" i="10"/>
  <c r="A662" i="10"/>
  <c r="A662" i="2"/>
  <c r="A662" i="5"/>
  <c r="D665" i="5"/>
  <c r="I665" i="5" s="1"/>
  <c r="E694" i="10"/>
  <c r="F694" i="10" s="1"/>
  <c r="P554" i="1"/>
  <c r="G554" i="6"/>
  <c r="E554" i="10"/>
  <c r="H554" i="2"/>
  <c r="J554" i="2" s="1"/>
  <c r="K556" i="5"/>
  <c r="N556" i="5" s="1"/>
  <c r="O557" i="1"/>
  <c r="L558" i="2"/>
  <c r="O560" i="1"/>
  <c r="P562" i="1"/>
  <c r="E562" i="10"/>
  <c r="K562" i="5"/>
  <c r="N562" i="5" s="1"/>
  <c r="O564" i="1"/>
  <c r="P569" i="1"/>
  <c r="G569" i="6"/>
  <c r="P569" i="10"/>
  <c r="Y569" i="10"/>
  <c r="O572" i="1"/>
  <c r="F572" i="5"/>
  <c r="E573" i="10"/>
  <c r="F573" i="10" s="1"/>
  <c r="K573" i="5"/>
  <c r="N573" i="5" s="1"/>
  <c r="H576" i="2"/>
  <c r="J576" i="2" s="1"/>
  <c r="M576" i="2" s="1"/>
  <c r="D578" i="2"/>
  <c r="D580" i="2"/>
  <c r="H580" i="2"/>
  <c r="J580" i="2" s="1"/>
  <c r="L580" i="2" s="1"/>
  <c r="P581" i="1"/>
  <c r="L583" i="2"/>
  <c r="H585" i="2"/>
  <c r="J585" i="2" s="1"/>
  <c r="M585" i="2" s="1"/>
  <c r="P587" i="1"/>
  <c r="E587" i="10"/>
  <c r="F587" i="10" s="1"/>
  <c r="K587" i="5"/>
  <c r="N587" i="5" s="1"/>
  <c r="D587" i="2"/>
  <c r="E588" i="10"/>
  <c r="A589" i="10"/>
  <c r="A589" i="5"/>
  <c r="A590" i="2"/>
  <c r="P591" i="1"/>
  <c r="G591" i="6"/>
  <c r="E591" i="10"/>
  <c r="G592" i="2"/>
  <c r="D593" i="2"/>
  <c r="E593" i="10"/>
  <c r="F593" i="10" s="1"/>
  <c r="Q595" i="10"/>
  <c r="A596" i="5"/>
  <c r="A596" i="2"/>
  <c r="A597" i="5"/>
  <c r="A597" i="10"/>
  <c r="O598" i="1"/>
  <c r="H600" i="2"/>
  <c r="J600" i="2" s="1"/>
  <c r="A602" i="10"/>
  <c r="A602" i="2"/>
  <c r="A602" i="5"/>
  <c r="O605" i="1"/>
  <c r="Q605" i="10"/>
  <c r="H606" i="2"/>
  <c r="J606" i="2" s="1"/>
  <c r="M606" i="2" s="1"/>
  <c r="O607" i="1"/>
  <c r="Q608" i="10"/>
  <c r="O608" i="1"/>
  <c r="O612" i="1"/>
  <c r="P612" i="1"/>
  <c r="G612" i="6"/>
  <c r="Q612" i="10"/>
  <c r="A617" i="2"/>
  <c r="A617" i="10"/>
  <c r="A617" i="5"/>
  <c r="A618" i="10"/>
  <c r="A618" i="5"/>
  <c r="A618" i="2"/>
  <c r="E619" i="10"/>
  <c r="F619" i="10" s="1"/>
  <c r="D619" i="2"/>
  <c r="O624" i="1"/>
  <c r="D628" i="10"/>
  <c r="Q628" i="10" s="1"/>
  <c r="Q632" i="10"/>
  <c r="P639" i="1"/>
  <c r="O665" i="1"/>
  <c r="D674" i="2"/>
  <c r="E674" i="10"/>
  <c r="P674" i="1"/>
  <c r="D674" i="5"/>
  <c r="F674" i="5" s="1"/>
  <c r="A693" i="10"/>
  <c r="A693" i="5"/>
  <c r="A693" i="2"/>
  <c r="K619" i="5"/>
  <c r="N619" i="5" s="1"/>
  <c r="D621" i="5"/>
  <c r="I621" i="5" s="1"/>
  <c r="M621" i="5" s="1"/>
  <c r="O621" i="5" s="1"/>
  <c r="D621" i="2"/>
  <c r="P621" i="1"/>
  <c r="E621" i="10"/>
  <c r="G623" i="2"/>
  <c r="D626" i="5"/>
  <c r="I626" i="5" s="1"/>
  <c r="L626" i="5" s="1"/>
  <c r="D626" i="2"/>
  <c r="P626" i="1"/>
  <c r="E626" i="10"/>
  <c r="F626" i="10" s="1"/>
  <c r="E628" i="10"/>
  <c r="P628" i="1"/>
  <c r="D628" i="5"/>
  <c r="F628" i="5" s="1"/>
  <c r="A629" i="5"/>
  <c r="A629" i="2"/>
  <c r="A629" i="10"/>
  <c r="A630" i="10"/>
  <c r="A630" i="5"/>
  <c r="O632" i="1"/>
  <c r="O633" i="1"/>
  <c r="O636" i="1"/>
  <c r="M638" i="2"/>
  <c r="E641" i="10"/>
  <c r="P641" i="1"/>
  <c r="D644" i="10"/>
  <c r="Q644" i="10" s="1"/>
  <c r="G645" i="2"/>
  <c r="M646" i="2"/>
  <c r="G646" i="2"/>
  <c r="I646" i="10" s="1"/>
  <c r="Q649" i="10"/>
  <c r="A650" i="5"/>
  <c r="A650" i="2"/>
  <c r="D655" i="10"/>
  <c r="Q655" i="10" s="1"/>
  <c r="O655" i="1"/>
  <c r="O656" i="1"/>
  <c r="O662" i="1"/>
  <c r="A667" i="2"/>
  <c r="A667" i="10"/>
  <c r="D672" i="10"/>
  <c r="P673" i="1"/>
  <c r="A675" i="5"/>
  <c r="A675" i="2"/>
  <c r="A675" i="10"/>
  <c r="P682" i="1"/>
  <c r="E682" i="10"/>
  <c r="F682" i="10" s="1"/>
  <c r="P686" i="1"/>
  <c r="E686" i="10"/>
  <c r="A687" i="10"/>
  <c r="A687" i="5"/>
  <c r="A687" i="2"/>
  <c r="P689" i="1"/>
  <c r="A690" i="5"/>
  <c r="A690" i="10"/>
  <c r="O697" i="1"/>
  <c r="A704" i="10"/>
  <c r="A704" i="5"/>
  <c r="A704" i="2"/>
  <c r="D708" i="2"/>
  <c r="E708" i="10"/>
  <c r="F708" i="10" s="1"/>
  <c r="A721" i="5"/>
  <c r="A721" i="2"/>
  <c r="A721" i="10"/>
  <c r="D729" i="5"/>
  <c r="F729" i="5" s="1"/>
  <c r="E729" i="10"/>
  <c r="P729" i="1"/>
  <c r="A730" i="10"/>
  <c r="A730" i="5"/>
  <c r="A730" i="2"/>
  <c r="A768" i="2"/>
  <c r="A768" i="10"/>
  <c r="P595" i="1"/>
  <c r="E595" i="10"/>
  <c r="F595" i="10" s="1"/>
  <c r="H595" i="2"/>
  <c r="J595" i="2" s="1"/>
  <c r="M595" i="2" s="1"/>
  <c r="G596" i="2"/>
  <c r="K596" i="2" s="1"/>
  <c r="D597" i="5"/>
  <c r="F597" i="5" s="1"/>
  <c r="O602" i="1"/>
  <c r="P606" i="1"/>
  <c r="D606" i="5"/>
  <c r="F606" i="5" s="1"/>
  <c r="L606" i="2"/>
  <c r="E611" i="10"/>
  <c r="D611" i="2"/>
  <c r="H611" i="2"/>
  <c r="J611" i="2" s="1"/>
  <c r="M611" i="2" s="1"/>
  <c r="K612" i="5"/>
  <c r="N612" i="5" s="1"/>
  <c r="D618" i="2"/>
  <c r="D620" i="2"/>
  <c r="Q620" i="10"/>
  <c r="E622" i="10"/>
  <c r="D622" i="2"/>
  <c r="H622" i="2"/>
  <c r="J622" i="2" s="1"/>
  <c r="K622" i="2" s="1"/>
  <c r="H626" i="2"/>
  <c r="J626" i="2" s="1"/>
  <c r="O630" i="1"/>
  <c r="I631" i="5"/>
  <c r="L631" i="5" s="1"/>
  <c r="D633" i="2"/>
  <c r="E633" i="10"/>
  <c r="G633" i="2"/>
  <c r="G635" i="2"/>
  <c r="F636" i="10"/>
  <c r="O637" i="1"/>
  <c r="A643" i="10"/>
  <c r="A643" i="5"/>
  <c r="A643" i="2"/>
  <c r="E644" i="10"/>
  <c r="P644" i="1"/>
  <c r="D644" i="5"/>
  <c r="I644" i="5" s="1"/>
  <c r="L644" i="5" s="1"/>
  <c r="A650" i="10"/>
  <c r="A651" i="2"/>
  <c r="A651" i="10"/>
  <c r="Q653" i="10"/>
  <c r="A654" i="5"/>
  <c r="D656" i="5"/>
  <c r="I656" i="5" s="1"/>
  <c r="M656" i="5" s="1"/>
  <c r="O656" i="5" s="1"/>
  <c r="D656" i="2"/>
  <c r="P656" i="1"/>
  <c r="E656" i="10"/>
  <c r="F656" i="10" s="1"/>
  <c r="F656" i="5"/>
  <c r="D657" i="2"/>
  <c r="A659" i="10"/>
  <c r="A659" i="5"/>
  <c r="K662" i="5"/>
  <c r="N662" i="5" s="1"/>
  <c r="D663" i="2"/>
  <c r="E663" i="10"/>
  <c r="F663" i="10" s="1"/>
  <c r="P663" i="1"/>
  <c r="D663" i="5"/>
  <c r="I663" i="5" s="1"/>
  <c r="A664" i="10"/>
  <c r="A664" i="5"/>
  <c r="P666" i="1"/>
  <c r="D666" i="2"/>
  <c r="A667" i="5"/>
  <c r="Q668" i="10"/>
  <c r="E669" i="10"/>
  <c r="D669" i="2"/>
  <c r="E672" i="10"/>
  <c r="P672" i="1"/>
  <c r="D672" i="5"/>
  <c r="E673" i="10"/>
  <c r="F673" i="10" s="1"/>
  <c r="D676" i="5"/>
  <c r="F676" i="5" s="1"/>
  <c r="D676" i="2"/>
  <c r="E676" i="10"/>
  <c r="F676" i="10" s="1"/>
  <c r="P676" i="1"/>
  <c r="A690" i="2"/>
  <c r="O691" i="1"/>
  <c r="E697" i="10"/>
  <c r="F697" i="10" s="1"/>
  <c r="A699" i="2"/>
  <c r="A699" i="10"/>
  <c r="A699" i="5"/>
  <c r="L700" i="2"/>
  <c r="H700" i="2"/>
  <c r="J700" i="2" s="1"/>
  <c r="A703" i="2"/>
  <c r="A703" i="10"/>
  <c r="A703" i="5"/>
  <c r="A706" i="2"/>
  <c r="A706" i="10"/>
  <c r="A706" i="5"/>
  <c r="D716" i="5"/>
  <c r="F716" i="5" s="1"/>
  <c r="D716" i="2"/>
  <c r="E716" i="10"/>
  <c r="P716" i="1"/>
  <c r="G719" i="2"/>
  <c r="I719" i="10" s="1"/>
  <c r="G720" i="2"/>
  <c r="D720" i="5"/>
  <c r="E720" i="10"/>
  <c r="F720" i="10" s="1"/>
  <c r="P720" i="1"/>
  <c r="D720" i="2"/>
  <c r="K725" i="5"/>
  <c r="N725" i="5" s="1"/>
  <c r="A737" i="10"/>
  <c r="A737" i="5"/>
  <c r="D741" i="10"/>
  <c r="Q741" i="10" s="1"/>
  <c r="D602" i="2"/>
  <c r="E602" i="10"/>
  <c r="F602" i="10" s="1"/>
  <c r="P602" i="1"/>
  <c r="H602" i="2"/>
  <c r="J602" i="2" s="1"/>
  <c r="M602" i="2" s="1"/>
  <c r="A604" i="5"/>
  <c r="O615" i="1"/>
  <c r="O619" i="1"/>
  <c r="H621" i="2"/>
  <c r="J621" i="2" s="1"/>
  <c r="K622" i="5"/>
  <c r="N622" i="5" s="1"/>
  <c r="E623" i="10"/>
  <c r="F623" i="10" s="1"/>
  <c r="A624" i="2"/>
  <c r="A624" i="10"/>
  <c r="A625" i="10"/>
  <c r="A625" i="5"/>
  <c r="A627" i="10"/>
  <c r="A627" i="5"/>
  <c r="A630" i="2"/>
  <c r="E634" i="10"/>
  <c r="F634" i="10" s="1"/>
  <c r="H634" i="2"/>
  <c r="J634" i="2" s="1"/>
  <c r="P637" i="1"/>
  <c r="E637" i="10"/>
  <c r="A638" i="10"/>
  <c r="A638" i="5"/>
  <c r="O639" i="1"/>
  <c r="H641" i="2"/>
  <c r="J641" i="2" s="1"/>
  <c r="D642" i="5"/>
  <c r="F642" i="5" s="1"/>
  <c r="D642" i="2"/>
  <c r="P642" i="1"/>
  <c r="E642" i="10"/>
  <c r="F643" i="10"/>
  <c r="E645" i="10"/>
  <c r="F645" i="10" s="1"/>
  <c r="A646" i="10"/>
  <c r="A646" i="5"/>
  <c r="O648" i="1"/>
  <c r="D653" i="2"/>
  <c r="E653" i="10"/>
  <c r="F653" i="10" s="1"/>
  <c r="E657" i="10"/>
  <c r="F657" i="10" s="1"/>
  <c r="P657" i="1"/>
  <c r="O657" i="1"/>
  <c r="O658" i="1"/>
  <c r="H659" i="2"/>
  <c r="J659" i="2" s="1"/>
  <c r="L659" i="2" s="1"/>
  <c r="E660" i="10"/>
  <c r="F660" i="10" s="1"/>
  <c r="P660" i="1"/>
  <c r="O660" i="1"/>
  <c r="D660" i="5"/>
  <c r="I660" i="5" s="1"/>
  <c r="L660" i="5" s="1"/>
  <c r="A661" i="5"/>
  <c r="A661" i="2"/>
  <c r="D668" i="2"/>
  <c r="E668" i="10"/>
  <c r="F668" i="10" s="1"/>
  <c r="P668" i="1"/>
  <c r="D668" i="5"/>
  <c r="H668" i="2"/>
  <c r="J668" i="2" s="1"/>
  <c r="L668" i="2" s="1"/>
  <c r="P670" i="1"/>
  <c r="A671" i="10"/>
  <c r="A671" i="5"/>
  <c r="Q674" i="10"/>
  <c r="I675" i="5"/>
  <c r="L675" i="5" s="1"/>
  <c r="E685" i="10"/>
  <c r="P685" i="1"/>
  <c r="D685" i="5"/>
  <c r="I685" i="5" s="1"/>
  <c r="M685" i="5" s="1"/>
  <c r="O685" i="5" s="1"/>
  <c r="A696" i="10"/>
  <c r="A696" i="5"/>
  <c r="A696" i="2"/>
  <c r="A701" i="2"/>
  <c r="A701" i="10"/>
  <c r="A701" i="5"/>
  <c r="A702" i="2"/>
  <c r="A702" i="10"/>
  <c r="A702" i="5"/>
  <c r="A713" i="5"/>
  <c r="A713" i="10"/>
  <c r="A715" i="2"/>
  <c r="A715" i="10"/>
  <c r="A715" i="5"/>
  <c r="K740" i="5"/>
  <c r="N740" i="5" s="1"/>
  <c r="D740" i="2"/>
  <c r="M742" i="2"/>
  <c r="G742" i="2"/>
  <c r="P608" i="1"/>
  <c r="E608" i="10"/>
  <c r="F608" i="10" s="1"/>
  <c r="A609" i="2"/>
  <c r="P610" i="1"/>
  <c r="E610" i="10"/>
  <c r="F610" i="10" s="1"/>
  <c r="O613" i="1"/>
  <c r="E614" i="10"/>
  <c r="F614" i="10" s="1"/>
  <c r="O616" i="1"/>
  <c r="P617" i="1"/>
  <c r="E617" i="10"/>
  <c r="O618" i="1"/>
  <c r="O620" i="1"/>
  <c r="H623" i="2"/>
  <c r="J623" i="2" s="1"/>
  <c r="M623" i="2" s="1"/>
  <c r="E624" i="10"/>
  <c r="F624" i="10" s="1"/>
  <c r="O625" i="1"/>
  <c r="H625" i="2"/>
  <c r="J625" i="2" s="1"/>
  <c r="M625" i="2" s="1"/>
  <c r="O627" i="1"/>
  <c r="H627" i="2"/>
  <c r="J627" i="2" s="1"/>
  <c r="K627" i="2" s="1"/>
  <c r="O629" i="1"/>
  <c r="G629" i="2"/>
  <c r="P630" i="1"/>
  <c r="A631" i="2"/>
  <c r="G631" i="2"/>
  <c r="I631" i="10" s="1"/>
  <c r="P632" i="1"/>
  <c r="E632" i="10"/>
  <c r="F632" i="10" s="1"/>
  <c r="A634" i="2"/>
  <c r="O635" i="1"/>
  <c r="H635" i="2"/>
  <c r="J635" i="2" s="1"/>
  <c r="P636" i="1"/>
  <c r="H636" i="2"/>
  <c r="J636" i="2" s="1"/>
  <c r="P638" i="1"/>
  <c r="E640" i="10"/>
  <c r="H642" i="2"/>
  <c r="J642" i="2" s="1"/>
  <c r="K642" i="2" s="1"/>
  <c r="A649" i="2"/>
  <c r="G649" i="2"/>
  <c r="I650" i="5"/>
  <c r="H650" i="2"/>
  <c r="J650" i="2" s="1"/>
  <c r="L650" i="2" s="1"/>
  <c r="P651" i="1"/>
  <c r="E651" i="10"/>
  <c r="A653" i="10"/>
  <c r="H654" i="2"/>
  <c r="J654" i="2" s="1"/>
  <c r="L654" i="2" s="1"/>
  <c r="D655" i="5"/>
  <c r="O659" i="1"/>
  <c r="I661" i="5"/>
  <c r="P662" i="1"/>
  <c r="G662" i="6"/>
  <c r="E662" i="10"/>
  <c r="F662" i="10" s="1"/>
  <c r="A663" i="10"/>
  <c r="O664" i="1"/>
  <c r="H664" i="2"/>
  <c r="J664" i="2" s="1"/>
  <c r="G665" i="6"/>
  <c r="A666" i="2"/>
  <c r="P667" i="1"/>
  <c r="E667" i="10"/>
  <c r="F667" i="10" s="1"/>
  <c r="A668" i="10"/>
  <c r="H670" i="2"/>
  <c r="J670" i="2" s="1"/>
  <c r="L670" i="2" s="1"/>
  <c r="A674" i="10"/>
  <c r="K674" i="5"/>
  <c r="N674" i="5" s="1"/>
  <c r="P679" i="1"/>
  <c r="A680" i="2"/>
  <c r="H680" i="2"/>
  <c r="J680" i="2" s="1"/>
  <c r="K680" i="2" s="1"/>
  <c r="P681" i="1"/>
  <c r="D681" i="5"/>
  <c r="A698" i="10"/>
  <c r="A698" i="5"/>
  <c r="A698" i="2"/>
  <c r="A700" i="10"/>
  <c r="A700" i="2"/>
  <c r="A700" i="5"/>
  <c r="Q701" i="10"/>
  <c r="Q703" i="10"/>
  <c r="F707" i="5"/>
  <c r="A710" i="10"/>
  <c r="A710" i="2"/>
  <c r="O712" i="1"/>
  <c r="Q715" i="10"/>
  <c r="T715" i="10" s="1"/>
  <c r="A719" i="10"/>
  <c r="A719" i="5"/>
  <c r="A719" i="2"/>
  <c r="K720" i="5"/>
  <c r="N720" i="5" s="1"/>
  <c r="D722" i="2"/>
  <c r="Q724" i="10"/>
  <c r="T724" i="10" s="1"/>
  <c r="A727" i="10"/>
  <c r="A727" i="5"/>
  <c r="A727" i="2"/>
  <c r="L727" i="2"/>
  <c r="H727" i="2"/>
  <c r="J727" i="2" s="1"/>
  <c r="G740" i="2"/>
  <c r="P741" i="1"/>
  <c r="E741" i="10"/>
  <c r="D741" i="2"/>
  <c r="Q742" i="10"/>
  <c r="O742" i="1"/>
  <c r="T745" i="10"/>
  <c r="A748" i="2"/>
  <c r="A748" i="10"/>
  <c r="A749" i="10"/>
  <c r="A749" i="5"/>
  <c r="A762" i="10"/>
  <c r="A762" i="2"/>
  <c r="H589" i="2"/>
  <c r="J589" i="2" s="1"/>
  <c r="K589" i="2" s="1"/>
  <c r="P590" i="1"/>
  <c r="H591" i="2"/>
  <c r="J591" i="2" s="1"/>
  <c r="M591" i="2" s="1"/>
  <c r="F592" i="5"/>
  <c r="H592" i="2"/>
  <c r="J592" i="2" s="1"/>
  <c r="M592" i="2" s="1"/>
  <c r="H594" i="2"/>
  <c r="J594" i="2" s="1"/>
  <c r="M594" i="2" s="1"/>
  <c r="O596" i="1"/>
  <c r="M598" i="2"/>
  <c r="O601" i="1"/>
  <c r="O603" i="1"/>
  <c r="H603" i="2"/>
  <c r="J603" i="2" s="1"/>
  <c r="M603" i="2" s="1"/>
  <c r="L605" i="2"/>
  <c r="O606" i="1"/>
  <c r="H607" i="2"/>
  <c r="J607" i="2" s="1"/>
  <c r="O609" i="1"/>
  <c r="H609" i="2"/>
  <c r="J609" i="2" s="1"/>
  <c r="L611" i="2"/>
  <c r="P613" i="1"/>
  <c r="G614" i="2"/>
  <c r="I614" i="10" s="1"/>
  <c r="H615" i="2"/>
  <c r="J615" i="2" s="1"/>
  <c r="L616" i="2"/>
  <c r="P618" i="1"/>
  <c r="E618" i="10"/>
  <c r="F618" i="10" s="1"/>
  <c r="P620" i="1"/>
  <c r="E620" i="10"/>
  <c r="F620" i="10" s="1"/>
  <c r="L622" i="2"/>
  <c r="O623" i="1"/>
  <c r="P625" i="1"/>
  <c r="P627" i="1"/>
  <c r="G627" i="6"/>
  <c r="H628" i="2"/>
  <c r="J628" i="2" s="1"/>
  <c r="L628" i="2" s="1"/>
  <c r="E630" i="10"/>
  <c r="F630" i="10" s="1"/>
  <c r="O631" i="1"/>
  <c r="F631" i="5"/>
  <c r="O634" i="1"/>
  <c r="E638" i="10"/>
  <c r="F638" i="10" s="1"/>
  <c r="P643" i="1"/>
  <c r="O645" i="1"/>
  <c r="E646" i="10"/>
  <c r="F646" i="10" s="1"/>
  <c r="O649" i="1"/>
  <c r="O650" i="1"/>
  <c r="H653" i="2"/>
  <c r="J653" i="2" s="1"/>
  <c r="K657" i="5"/>
  <c r="N657" i="5" s="1"/>
  <c r="M657" i="2"/>
  <c r="F658" i="5"/>
  <c r="H658" i="2"/>
  <c r="J658" i="2" s="1"/>
  <c r="P659" i="1"/>
  <c r="E659" i="10"/>
  <c r="F659" i="10" s="1"/>
  <c r="O661" i="1"/>
  <c r="H663" i="2"/>
  <c r="J663" i="2" s="1"/>
  <c r="L663" i="2" s="1"/>
  <c r="P664" i="1"/>
  <c r="O666" i="1"/>
  <c r="H666" i="2"/>
  <c r="J666" i="2" s="1"/>
  <c r="H669" i="2"/>
  <c r="J669" i="2" s="1"/>
  <c r="P671" i="1"/>
  <c r="P675" i="1"/>
  <c r="A677" i="2"/>
  <c r="L677" i="2"/>
  <c r="I688" i="5"/>
  <c r="M688" i="5" s="1"/>
  <c r="O688" i="5" s="1"/>
  <c r="P688" i="1"/>
  <c r="E688" i="10"/>
  <c r="F688" i="10" s="1"/>
  <c r="A691" i="2"/>
  <c r="A691" i="10"/>
  <c r="A692" i="10"/>
  <c r="A692" i="5"/>
  <c r="F693" i="5"/>
  <c r="O694" i="1"/>
  <c r="O698" i="1"/>
  <c r="Q705" i="10"/>
  <c r="O705" i="1"/>
  <c r="A710" i="5"/>
  <c r="M713" i="2"/>
  <c r="G713" i="2"/>
  <c r="E717" i="5"/>
  <c r="K717" i="5" s="1"/>
  <c r="N717" i="5" s="1"/>
  <c r="A722" i="10"/>
  <c r="A722" i="5"/>
  <c r="A722" i="2"/>
  <c r="A725" i="2"/>
  <c r="A725" i="10"/>
  <c r="A728" i="2"/>
  <c r="A728" i="10"/>
  <c r="E732" i="5"/>
  <c r="K732" i="5" s="1"/>
  <c r="Q733" i="10"/>
  <c r="T733" i="10" s="1"/>
  <c r="D736" i="5"/>
  <c r="I736" i="5" s="1"/>
  <c r="L736" i="5" s="1"/>
  <c r="P736" i="1"/>
  <c r="D736" i="2"/>
  <c r="E736" i="10"/>
  <c r="F736" i="10" s="1"/>
  <c r="D738" i="2"/>
  <c r="E738" i="10"/>
  <c r="F738" i="10" s="1"/>
  <c r="P738" i="1"/>
  <c r="F739" i="10"/>
  <c r="Q739" i="10"/>
  <c r="T739" i="10" s="1"/>
  <c r="E740" i="10"/>
  <c r="D740" i="5"/>
  <c r="I740" i="5" s="1"/>
  <c r="P740" i="1"/>
  <c r="A743" i="10"/>
  <c r="A743" i="2"/>
  <c r="A743" i="5"/>
  <c r="G745" i="2"/>
  <c r="E746" i="10"/>
  <c r="D746" i="5"/>
  <c r="P746" i="1"/>
  <c r="O747" i="1"/>
  <c r="A748" i="5"/>
  <c r="Q752" i="10"/>
  <c r="T752" i="10" s="1"/>
  <c r="A770" i="2"/>
  <c r="A770" i="10"/>
  <c r="A770" i="5"/>
  <c r="A771" i="5"/>
  <c r="A771" i="2"/>
  <c r="A771" i="10"/>
  <c r="A772" i="10"/>
  <c r="A772" i="2"/>
  <c r="A772" i="5"/>
  <c r="D773" i="2"/>
  <c r="E773" i="5"/>
  <c r="F773" i="5" s="1"/>
  <c r="H675" i="2"/>
  <c r="J675" i="2" s="1"/>
  <c r="L675" i="2" s="1"/>
  <c r="H676" i="2"/>
  <c r="J676" i="2" s="1"/>
  <c r="P677" i="1"/>
  <c r="L679" i="2"/>
  <c r="D680" i="2"/>
  <c r="A681" i="10"/>
  <c r="K681" i="5"/>
  <c r="N681" i="5" s="1"/>
  <c r="M682" i="2"/>
  <c r="P684" i="1"/>
  <c r="A685" i="5"/>
  <c r="O690" i="1"/>
  <c r="E691" i="10"/>
  <c r="F691" i="10" s="1"/>
  <c r="O692" i="1"/>
  <c r="F692" i="5"/>
  <c r="E693" i="10"/>
  <c r="E695" i="10"/>
  <c r="O696" i="1"/>
  <c r="G700" i="2"/>
  <c r="O701" i="1"/>
  <c r="O703" i="1"/>
  <c r="A709" i="5"/>
  <c r="K715" i="5"/>
  <c r="N715" i="5" s="1"/>
  <c r="K716" i="5"/>
  <c r="N716" i="5" s="1"/>
  <c r="P721" i="1"/>
  <c r="G721" i="6"/>
  <c r="I723" i="5"/>
  <c r="M723" i="5" s="1"/>
  <c r="O723" i="5" s="1"/>
  <c r="P723" i="1"/>
  <c r="E723" i="10"/>
  <c r="F723" i="10" s="1"/>
  <c r="P725" i="1"/>
  <c r="G726" i="2"/>
  <c r="K726" i="2" s="1"/>
  <c r="D727" i="2"/>
  <c r="E727" i="10"/>
  <c r="F727" i="10" s="1"/>
  <c r="D727" i="5"/>
  <c r="P727" i="1"/>
  <c r="A729" i="2"/>
  <c r="P734" i="1"/>
  <c r="E734" i="10"/>
  <c r="F734" i="10" s="1"/>
  <c r="D734" i="2"/>
  <c r="P739" i="1"/>
  <c r="F739" i="5"/>
  <c r="D739" i="2"/>
  <c r="K744" i="5"/>
  <c r="N744" i="5" s="1"/>
  <c r="A745" i="10"/>
  <c r="A745" i="5"/>
  <c r="D749" i="2"/>
  <c r="E749" i="10"/>
  <c r="F749" i="10" s="1"/>
  <c r="D749" i="5"/>
  <c r="F749" i="5" s="1"/>
  <c r="P749" i="1"/>
  <c r="G749" i="2"/>
  <c r="I749" i="10" s="1"/>
  <c r="D755" i="5"/>
  <c r="I755" i="5" s="1"/>
  <c r="M755" i="5" s="1"/>
  <c r="O755" i="5" s="1"/>
  <c r="D755" i="2"/>
  <c r="P755" i="1"/>
  <c r="E755" i="10"/>
  <c r="D758" i="5"/>
  <c r="I758" i="5" s="1"/>
  <c r="L758" i="5" s="1"/>
  <c r="P758" i="1"/>
  <c r="E758" i="10"/>
  <c r="F758" i="10" s="1"/>
  <c r="A759" i="2"/>
  <c r="A759" i="10"/>
  <c r="A759" i="5"/>
  <c r="K760" i="5"/>
  <c r="N760" i="5" s="1"/>
  <c r="D760" i="2"/>
  <c r="H760" i="2"/>
  <c r="J760" i="2" s="1"/>
  <c r="L760" i="2" s="1"/>
  <c r="D761" i="2"/>
  <c r="D766" i="5"/>
  <c r="I766" i="5" s="1"/>
  <c r="D766" i="2"/>
  <c r="P766" i="1"/>
  <c r="Q768" i="10"/>
  <c r="T768" i="10" s="1"/>
  <c r="K776" i="5"/>
  <c r="N776" i="5" s="1"/>
  <c r="G776" i="2"/>
  <c r="K776" i="2" s="1"/>
  <c r="D777" i="2"/>
  <c r="E777" i="10"/>
  <c r="F777" i="10" s="1"/>
  <c r="G777" i="2"/>
  <c r="K777" i="2" s="1"/>
  <c r="P777" i="1"/>
  <c r="L678" i="2"/>
  <c r="M681" i="2"/>
  <c r="K685" i="5"/>
  <c r="N685" i="5" s="1"/>
  <c r="M685" i="2"/>
  <c r="P687" i="1"/>
  <c r="K687" i="5"/>
  <c r="N687" i="5" s="1"/>
  <c r="L688" i="2"/>
  <c r="E696" i="10"/>
  <c r="F696" i="10" s="1"/>
  <c r="M700" i="2"/>
  <c r="O708" i="1"/>
  <c r="O709" i="1"/>
  <c r="F710" i="5"/>
  <c r="F714" i="10"/>
  <c r="A714" i="2"/>
  <c r="G714" i="2"/>
  <c r="P715" i="1"/>
  <c r="A717" i="2"/>
  <c r="I718" i="5"/>
  <c r="L718" i="5" s="1"/>
  <c r="P718" i="1"/>
  <c r="G718" i="6"/>
  <c r="E718" i="10"/>
  <c r="D719" i="2"/>
  <c r="A724" i="2"/>
  <c r="E725" i="10"/>
  <c r="F725" i="10" s="1"/>
  <c r="A726" i="10"/>
  <c r="A726" i="5"/>
  <c r="M727" i="2"/>
  <c r="G727" i="2"/>
  <c r="G728" i="2"/>
  <c r="D728" i="5"/>
  <c r="I728" i="5" s="1"/>
  <c r="L728" i="5" s="1"/>
  <c r="P728" i="1"/>
  <c r="E728" i="10"/>
  <c r="F728" i="10" s="1"/>
  <c r="D728" i="2"/>
  <c r="G731" i="2"/>
  <c r="I731" i="10" s="1"/>
  <c r="W731" i="10" s="1"/>
  <c r="Q732" i="10"/>
  <c r="O732" i="1"/>
  <c r="A733" i="10"/>
  <c r="A733" i="5"/>
  <c r="P735" i="1"/>
  <c r="E735" i="10"/>
  <c r="F735" i="10" s="1"/>
  <c r="D735" i="5"/>
  <c r="I735" i="5" s="1"/>
  <c r="A736" i="5"/>
  <c r="A736" i="10"/>
  <c r="A736" i="2"/>
  <c r="G736" i="2"/>
  <c r="D737" i="2"/>
  <c r="D737" i="5"/>
  <c r="I737" i="5" s="1"/>
  <c r="M737" i="5" s="1"/>
  <c r="O737" i="5" s="1"/>
  <c r="P737" i="1"/>
  <c r="E737" i="10"/>
  <c r="H741" i="2"/>
  <c r="J741" i="2" s="1"/>
  <c r="M741" i="2" s="1"/>
  <c r="D750" i="5"/>
  <c r="F750" i="5" s="1"/>
  <c r="D750" i="2"/>
  <c r="P750" i="1"/>
  <c r="G751" i="2"/>
  <c r="K753" i="5"/>
  <c r="N753" i="5" s="1"/>
  <c r="D753" i="2"/>
  <c r="A754" i="10"/>
  <c r="A754" i="5"/>
  <c r="A754" i="2"/>
  <c r="A757" i="2"/>
  <c r="A757" i="10"/>
  <c r="D758" i="2"/>
  <c r="Q759" i="10"/>
  <c r="T759" i="10" s="1"/>
  <c r="Q764" i="10"/>
  <c r="T764" i="10" s="1"/>
  <c r="D767" i="2"/>
  <c r="E767" i="5"/>
  <c r="Q775" i="10"/>
  <c r="T775" i="10" s="1"/>
  <c r="A776" i="5"/>
  <c r="A776" i="10"/>
  <c r="A776" i="2"/>
  <c r="Q736" i="10"/>
  <c r="A742" i="2"/>
  <c r="L742" i="2"/>
  <c r="H742" i="2"/>
  <c r="J742" i="2" s="1"/>
  <c r="D743" i="2"/>
  <c r="E743" i="10"/>
  <c r="F743" i="10" s="1"/>
  <c r="P743" i="1"/>
  <c r="H743" i="2"/>
  <c r="J743" i="2" s="1"/>
  <c r="F744" i="5"/>
  <c r="P744" i="1"/>
  <c r="E744" i="10"/>
  <c r="F744" i="10" s="1"/>
  <c r="D745" i="2"/>
  <c r="H746" i="2"/>
  <c r="J746" i="2" s="1"/>
  <c r="L746" i="2" s="1"/>
  <c r="P747" i="1"/>
  <c r="E747" i="10"/>
  <c r="H747" i="2"/>
  <c r="J747" i="2" s="1"/>
  <c r="D748" i="2"/>
  <c r="P748" i="1"/>
  <c r="Q748" i="10"/>
  <c r="G749" i="6"/>
  <c r="A751" i="5"/>
  <c r="A751" i="10"/>
  <c r="P753" i="1"/>
  <c r="Q754" i="10"/>
  <c r="T754" i="10" s="1"/>
  <c r="H755" i="2"/>
  <c r="J755" i="2" s="1"/>
  <c r="L755" i="2" s="1"/>
  <c r="P756" i="1"/>
  <c r="D763" i="5"/>
  <c r="F763" i="5" s="1"/>
  <c r="E763" i="10"/>
  <c r="P763" i="1"/>
  <c r="A764" i="10"/>
  <c r="A764" i="5"/>
  <c r="D765" i="2"/>
  <c r="H765" i="2"/>
  <c r="J765" i="2" s="1"/>
  <c r="D765" i="5"/>
  <c r="F765" i="5" s="1"/>
  <c r="P765" i="1"/>
  <c r="E765" i="10"/>
  <c r="F765" i="10" s="1"/>
  <c r="A774" i="10"/>
  <c r="A774" i="5"/>
  <c r="L711" i="2"/>
  <c r="P717" i="1"/>
  <c r="P719" i="1"/>
  <c r="E719" i="10"/>
  <c r="F719" i="10" s="1"/>
  <c r="K719" i="5"/>
  <c r="N719" i="5" s="1"/>
  <c r="P722" i="1"/>
  <c r="P724" i="1"/>
  <c r="E724" i="10"/>
  <c r="F724" i="10" s="1"/>
  <c r="K724" i="5"/>
  <c r="N724" i="5" s="1"/>
  <c r="P726" i="1"/>
  <c r="K727" i="5"/>
  <c r="N727" i="5" s="1"/>
  <c r="P730" i="1"/>
  <c r="P733" i="1"/>
  <c r="K733" i="5"/>
  <c r="N733" i="5" s="1"/>
  <c r="O736" i="1"/>
  <c r="G739" i="2"/>
  <c r="I739" i="10" s="1"/>
  <c r="W739" i="10" s="1"/>
  <c r="P742" i="1"/>
  <c r="E742" i="10"/>
  <c r="F742" i="10" s="1"/>
  <c r="P745" i="1"/>
  <c r="E745" i="10"/>
  <c r="F745" i="10" s="1"/>
  <c r="O749" i="1"/>
  <c r="A752" i="2"/>
  <c r="A752" i="10"/>
  <c r="F752" i="5"/>
  <c r="P761" i="1"/>
  <c r="K761" i="5"/>
  <c r="N761" i="5" s="1"/>
  <c r="A775" i="10"/>
  <c r="A775" i="5"/>
  <c r="E780" i="5"/>
  <c r="K780" i="5" s="1"/>
  <c r="D780" i="2"/>
  <c r="D781" i="2"/>
  <c r="E781" i="10"/>
  <c r="F781" i="10" s="1"/>
  <c r="P781" i="1"/>
  <c r="F781" i="5"/>
  <c r="K781" i="5"/>
  <c r="N781" i="5" s="1"/>
  <c r="Q782" i="10"/>
  <c r="T782" i="10" s="1"/>
  <c r="P752" i="1"/>
  <c r="G752" i="6"/>
  <c r="E752" i="10"/>
  <c r="F752" i="10" s="1"/>
  <c r="K752" i="5"/>
  <c r="N752" i="5" s="1"/>
  <c r="H753" i="2"/>
  <c r="J753" i="2" s="1"/>
  <c r="L753" i="2" s="1"/>
  <c r="P754" i="1"/>
  <c r="A756" i="2"/>
  <c r="P757" i="1"/>
  <c r="K757" i="5"/>
  <c r="N757" i="5" s="1"/>
  <c r="Z758" i="10"/>
  <c r="Y758" i="10"/>
  <c r="A758" i="2"/>
  <c r="P759" i="1"/>
  <c r="E759" i="10"/>
  <c r="F759" i="10" s="1"/>
  <c r="A761" i="2"/>
  <c r="G761" i="2"/>
  <c r="I761" i="10" s="1"/>
  <c r="W761" i="10" s="1"/>
  <c r="D762" i="2"/>
  <c r="E762" i="10"/>
  <c r="F762" i="10" s="1"/>
  <c r="P762" i="1"/>
  <c r="G762" i="2"/>
  <c r="I762" i="10" s="1"/>
  <c r="W762" i="10" s="1"/>
  <c r="K769" i="5"/>
  <c r="N769" i="5" s="1"/>
  <c r="K770" i="5"/>
  <c r="N770" i="5" s="1"/>
  <c r="P778" i="1"/>
  <c r="G778" i="2"/>
  <c r="I778" i="10" s="1"/>
  <c r="W778" i="10" s="1"/>
  <c r="P779" i="1"/>
  <c r="D779" i="2"/>
  <c r="A780" i="10"/>
  <c r="A780" i="5"/>
  <c r="I782" i="5"/>
  <c r="L782" i="5" s="1"/>
  <c r="P782" i="1"/>
  <c r="G782" i="2"/>
  <c r="I782" i="10" s="1"/>
  <c r="W782" i="10" s="1"/>
  <c r="E754" i="10"/>
  <c r="F754" i="10" s="1"/>
  <c r="K754" i="5"/>
  <c r="N754" i="5" s="1"/>
  <c r="F756" i="5"/>
  <c r="Q758" i="10"/>
  <c r="D759" i="5"/>
  <c r="F759" i="5" s="1"/>
  <c r="P760" i="1"/>
  <c r="E760" i="10"/>
  <c r="F760" i="10" s="1"/>
  <c r="F761" i="10"/>
  <c r="H761" i="2"/>
  <c r="J761" i="2" s="1"/>
  <c r="M761" i="2" s="1"/>
  <c r="D762" i="5"/>
  <c r="A766" i="5"/>
  <c r="A767" i="2"/>
  <c r="P768" i="1"/>
  <c r="P769" i="1"/>
  <c r="P770" i="1"/>
  <c r="E770" i="10"/>
  <c r="F770" i="10" s="1"/>
  <c r="G771" i="2"/>
  <c r="D772" i="2"/>
  <c r="E772" i="10"/>
  <c r="F772" i="10" s="1"/>
  <c r="P772" i="1"/>
  <c r="I773" i="5"/>
  <c r="M773" i="5" s="1"/>
  <c r="O773" i="5" s="1"/>
  <c r="P773" i="1"/>
  <c r="E773" i="10"/>
  <c r="D776" i="2"/>
  <c r="P776" i="1"/>
  <c r="G776" i="6"/>
  <c r="D776" i="5"/>
  <c r="F776" i="5" s="1"/>
  <c r="E778" i="10"/>
  <c r="F778" i="10" s="1"/>
  <c r="D778" i="2"/>
  <c r="H778" i="2"/>
  <c r="J778" i="2" s="1"/>
  <c r="M778" i="2" s="1"/>
  <c r="M779" i="2"/>
  <c r="G779" i="2"/>
  <c r="I779" i="10" s="1"/>
  <c r="W779" i="10" s="1"/>
  <c r="H781" i="2"/>
  <c r="J781" i="2" s="1"/>
  <c r="P758" i="10"/>
  <c r="H758" i="2"/>
  <c r="J758" i="2" s="1"/>
  <c r="M758" i="2" s="1"/>
  <c r="P764" i="1"/>
  <c r="E764" i="10"/>
  <c r="F764" i="10" s="1"/>
  <c r="K764" i="5"/>
  <c r="N764" i="5" s="1"/>
  <c r="P767" i="1"/>
  <c r="H769" i="2"/>
  <c r="J769" i="2" s="1"/>
  <c r="M769" i="2" s="1"/>
  <c r="O771" i="1"/>
  <c r="K772" i="5"/>
  <c r="N772" i="5" s="1"/>
  <c r="G773" i="2"/>
  <c r="I773" i="10" s="1"/>
  <c r="W773" i="10" s="1"/>
  <c r="P774" i="1"/>
  <c r="P775" i="1"/>
  <c r="E775" i="10"/>
  <c r="F775" i="10" s="1"/>
  <c r="K775" i="5"/>
  <c r="N775" i="5" s="1"/>
  <c r="A777" i="10"/>
  <c r="K777" i="5"/>
  <c r="N777" i="5" s="1"/>
  <c r="L779" i="2"/>
  <c r="P780" i="1"/>
  <c r="L487" i="2"/>
  <c r="L484" i="2"/>
  <c r="M651" i="2"/>
  <c r="L242" i="2"/>
  <c r="L249" i="2"/>
  <c r="K198" i="2"/>
  <c r="M619" i="2"/>
  <c r="L134" i="2"/>
  <c r="M332" i="2"/>
  <c r="M248" i="2"/>
  <c r="L144" i="2"/>
  <c r="L228" i="2"/>
  <c r="L232" i="2"/>
  <c r="M258" i="2"/>
  <c r="L569" i="2"/>
  <c r="L643" i="2"/>
  <c r="L671" i="2"/>
  <c r="AC444" i="10"/>
  <c r="P482" i="10"/>
  <c r="P495" i="10"/>
  <c r="P529" i="10"/>
  <c r="P583" i="10"/>
  <c r="Y583" i="10"/>
  <c r="P597" i="10"/>
  <c r="P746" i="10"/>
  <c r="T762" i="10"/>
  <c r="P61" i="10"/>
  <c r="Y61" i="10"/>
  <c r="P63" i="10"/>
  <c r="Y63" i="10"/>
  <c r="P134" i="10"/>
  <c r="P145" i="10"/>
  <c r="P263" i="10"/>
  <c r="P280" i="10"/>
  <c r="Y280" i="10"/>
  <c r="P324" i="10"/>
  <c r="P382" i="10"/>
  <c r="T444" i="10"/>
  <c r="P512" i="10"/>
  <c r="P545" i="10"/>
  <c r="P589" i="10"/>
  <c r="P626" i="10"/>
  <c r="Y626" i="10"/>
  <c r="P677" i="10"/>
  <c r="Y677" i="10"/>
  <c r="P736" i="10"/>
  <c r="L12" i="2"/>
  <c r="M23" i="2"/>
  <c r="M26" i="2"/>
  <c r="M27" i="2"/>
  <c r="Z59" i="10"/>
  <c r="Y59" i="10"/>
  <c r="L70" i="2"/>
  <c r="H70" i="2"/>
  <c r="J70" i="2" s="1"/>
  <c r="L115" i="2"/>
  <c r="G115" i="2"/>
  <c r="I115" i="10" s="1"/>
  <c r="W115" i="10" s="1"/>
  <c r="L139" i="2"/>
  <c r="G139" i="2"/>
  <c r="L146" i="2"/>
  <c r="G146" i="2"/>
  <c r="G181" i="2"/>
  <c r="G195" i="2"/>
  <c r="L204" i="2"/>
  <c r="G204" i="2"/>
  <c r="G224" i="2"/>
  <c r="L227" i="2"/>
  <c r="H227" i="2"/>
  <c r="J227" i="2" s="1"/>
  <c r="L252" i="2"/>
  <c r="H252" i="2"/>
  <c r="J252" i="2" s="1"/>
  <c r="H269" i="2"/>
  <c r="J269" i="2" s="1"/>
  <c r="L269" i="2" s="1"/>
  <c r="H272" i="2"/>
  <c r="J272" i="2" s="1"/>
  <c r="L272" i="2" s="1"/>
  <c r="L280" i="2"/>
  <c r="G280" i="2"/>
  <c r="L325" i="2"/>
  <c r="H325" i="2"/>
  <c r="J325" i="2" s="1"/>
  <c r="K325" i="2" s="1"/>
  <c r="G360" i="2"/>
  <c r="I360" i="10" s="1"/>
  <c r="W360" i="10" s="1"/>
  <c r="L379" i="2"/>
  <c r="L385" i="2"/>
  <c r="G385" i="2"/>
  <c r="I385" i="10" s="1"/>
  <c r="W385" i="10" s="1"/>
  <c r="J389" i="10"/>
  <c r="L403" i="2"/>
  <c r="J413" i="10"/>
  <c r="L475" i="2"/>
  <c r="G475" i="2"/>
  <c r="I475" i="10" s="1"/>
  <c r="J479" i="10"/>
  <c r="L637" i="2"/>
  <c r="H637" i="2"/>
  <c r="J637" i="2" s="1"/>
  <c r="M637" i="2" s="1"/>
  <c r="H640" i="2"/>
  <c r="J640" i="2" s="1"/>
  <c r="L652" i="2"/>
  <c r="H652" i="2"/>
  <c r="J652" i="2" s="1"/>
  <c r="M652" i="2" s="1"/>
  <c r="L664" i="2"/>
  <c r="G664" i="2"/>
  <c r="L691" i="2"/>
  <c r="G691" i="2"/>
  <c r="L695" i="2"/>
  <c r="G695" i="2"/>
  <c r="M41" i="2"/>
  <c r="M54" i="2"/>
  <c r="L62" i="2"/>
  <c r="Z68" i="10"/>
  <c r="Y68" i="10"/>
  <c r="M70" i="2"/>
  <c r="H89" i="2"/>
  <c r="J89" i="2" s="1"/>
  <c r="L89" i="2" s="1"/>
  <c r="M97" i="2"/>
  <c r="L109" i="2"/>
  <c r="H109" i="2"/>
  <c r="J109" i="2" s="1"/>
  <c r="K109" i="2" s="1"/>
  <c r="L119" i="2"/>
  <c r="G119" i="2"/>
  <c r="L132" i="2"/>
  <c r="G132" i="2"/>
  <c r="L136" i="2"/>
  <c r="H136" i="2"/>
  <c r="J136" i="2" s="1"/>
  <c r="L145" i="2"/>
  <c r="G145" i="2"/>
  <c r="K145" i="2" s="1"/>
  <c r="H181" i="2"/>
  <c r="J181" i="2" s="1"/>
  <c r="G194" i="2"/>
  <c r="I194" i="10" s="1"/>
  <c r="W194" i="10" s="1"/>
  <c r="L229" i="2"/>
  <c r="G229" i="2"/>
  <c r="L233" i="2"/>
  <c r="G233" i="2"/>
  <c r="I233" i="10" s="1"/>
  <c r="G237" i="2"/>
  <c r="K237" i="2" s="1"/>
  <c r="L247" i="2"/>
  <c r="H247" i="2"/>
  <c r="J247" i="2" s="1"/>
  <c r="M247" i="2" s="1"/>
  <c r="L251" i="2"/>
  <c r="G251" i="2"/>
  <c r="K251" i="2" s="1"/>
  <c r="L261" i="2"/>
  <c r="H261" i="2"/>
  <c r="J261" i="2" s="1"/>
  <c r="M261" i="2" s="1"/>
  <c r="L294" i="2"/>
  <c r="G294" i="2"/>
  <c r="K294" i="2" s="1"/>
  <c r="L298" i="2"/>
  <c r="G298" i="2"/>
  <c r="I298" i="10" s="1"/>
  <c r="W298" i="10" s="1"/>
  <c r="H305" i="2"/>
  <c r="J305" i="2" s="1"/>
  <c r="L309" i="2"/>
  <c r="G309" i="2"/>
  <c r="H311" i="2"/>
  <c r="J311" i="2" s="1"/>
  <c r="L311" i="2" s="1"/>
  <c r="G327" i="2"/>
  <c r="K327" i="2" s="1"/>
  <c r="J399" i="10"/>
  <c r="L399" i="2"/>
  <c r="J406" i="10"/>
  <c r="L406" i="2"/>
  <c r="L437" i="2"/>
  <c r="G437" i="2"/>
  <c r="I437" i="10" s="1"/>
  <c r="L446" i="2"/>
  <c r="G446" i="2"/>
  <c r="I446" i="10" s="1"/>
  <c r="W446" i="10" s="1"/>
  <c r="G448" i="2"/>
  <c r="I448" i="10" s="1"/>
  <c r="J461" i="10"/>
  <c r="G461" i="2" s="1"/>
  <c r="I461" i="10" s="1"/>
  <c r="J469" i="10"/>
  <c r="L571" i="2"/>
  <c r="G571" i="2"/>
  <c r="L639" i="2"/>
  <c r="G639" i="2"/>
  <c r="I639" i="10" s="1"/>
  <c r="H661" i="2"/>
  <c r="J661" i="2" s="1"/>
  <c r="L661" i="2" s="1"/>
  <c r="G693" i="2"/>
  <c r="M693" i="2"/>
  <c r="M709" i="2"/>
  <c r="G709" i="2"/>
  <c r="L741" i="2"/>
  <c r="G741" i="2"/>
  <c r="Z745" i="10"/>
  <c r="Y745" i="10"/>
  <c r="G750" i="2"/>
  <c r="I750" i="10" s="1"/>
  <c r="W750" i="10" s="1"/>
  <c r="G756" i="2"/>
  <c r="I756" i="10" s="1"/>
  <c r="W756" i="10" s="1"/>
  <c r="G767" i="2"/>
  <c r="M767" i="2"/>
  <c r="L772" i="2"/>
  <c r="H772" i="2"/>
  <c r="J772" i="2" s="1"/>
  <c r="L775" i="2"/>
  <c r="G775" i="2"/>
  <c r="K775" i="2" s="1"/>
  <c r="L10" i="2"/>
  <c r="M10" i="2"/>
  <c r="G12" i="2"/>
  <c r="L18" i="2"/>
  <c r="G19" i="2"/>
  <c r="I19" i="10" s="1"/>
  <c r="W19" i="10" s="1"/>
  <c r="L22" i="2"/>
  <c r="L25" i="2"/>
  <c r="M25" i="2"/>
  <c r="G26" i="2"/>
  <c r="K26" i="2" s="1"/>
  <c r="G27" i="2"/>
  <c r="I27" i="10" s="1"/>
  <c r="W27" i="10" s="1"/>
  <c r="I28" i="5"/>
  <c r="G29" i="2"/>
  <c r="I30" i="5"/>
  <c r="L30" i="2"/>
  <c r="M30" i="2"/>
  <c r="G31" i="2"/>
  <c r="I33" i="5"/>
  <c r="M33" i="5" s="1"/>
  <c r="O33" i="5" s="1"/>
  <c r="G36" i="2"/>
  <c r="K36" i="2" s="1"/>
  <c r="G37" i="2"/>
  <c r="K37" i="2" s="1"/>
  <c r="M40" i="2"/>
  <c r="G41" i="2"/>
  <c r="G43" i="2"/>
  <c r="I44" i="5"/>
  <c r="M44" i="5" s="1"/>
  <c r="O44" i="5" s="1"/>
  <c r="L44" i="2"/>
  <c r="L53" i="2"/>
  <c r="L59" i="2"/>
  <c r="H64" i="2"/>
  <c r="J64" i="2" s="1"/>
  <c r="K64" i="2" s="1"/>
  <c r="L71" i="2"/>
  <c r="G71" i="2"/>
  <c r="I71" i="10" s="1"/>
  <c r="W71" i="10" s="1"/>
  <c r="G73" i="2"/>
  <c r="M75" i="2"/>
  <c r="H78" i="2"/>
  <c r="J78" i="2" s="1"/>
  <c r="L78" i="2" s="1"/>
  <c r="P81" i="10"/>
  <c r="Y81" i="10"/>
  <c r="H84" i="2"/>
  <c r="J84" i="2" s="1"/>
  <c r="H91" i="2"/>
  <c r="J91" i="2" s="1"/>
  <c r="L91" i="2" s="1"/>
  <c r="H96" i="2"/>
  <c r="J96" i="2" s="1"/>
  <c r="H100" i="2"/>
  <c r="J100" i="2" s="1"/>
  <c r="L100" i="2" s="1"/>
  <c r="L105" i="2"/>
  <c r="M107" i="2"/>
  <c r="M112" i="2"/>
  <c r="L114" i="2"/>
  <c r="H114" i="2"/>
  <c r="J114" i="2" s="1"/>
  <c r="K114" i="2" s="1"/>
  <c r="L116" i="2"/>
  <c r="H116" i="2"/>
  <c r="J116" i="2" s="1"/>
  <c r="M116" i="2" s="1"/>
  <c r="L128" i="2"/>
  <c r="L131" i="2"/>
  <c r="G131" i="2"/>
  <c r="K131" i="2" s="1"/>
  <c r="M137" i="2"/>
  <c r="L142" i="2"/>
  <c r="H142" i="2"/>
  <c r="J142" i="2" s="1"/>
  <c r="M142" i="2" s="1"/>
  <c r="T145" i="10"/>
  <c r="P150" i="10"/>
  <c r="K150" i="2"/>
  <c r="M165" i="2"/>
  <c r="L172" i="2"/>
  <c r="H172" i="2"/>
  <c r="J172" i="2" s="1"/>
  <c r="M172" i="2" s="1"/>
  <c r="G176" i="2"/>
  <c r="M177" i="2"/>
  <c r="M180" i="2"/>
  <c r="L185" i="2"/>
  <c r="H185" i="2"/>
  <c r="J185" i="2" s="1"/>
  <c r="K185" i="2" s="1"/>
  <c r="H193" i="2"/>
  <c r="J193" i="2" s="1"/>
  <c r="L193" i="2" s="1"/>
  <c r="M200" i="2"/>
  <c r="L201" i="2"/>
  <c r="H201" i="2"/>
  <c r="J201" i="2" s="1"/>
  <c r="M201" i="2" s="1"/>
  <c r="G203" i="2"/>
  <c r="I203" i="10" s="1"/>
  <c r="W203" i="10" s="1"/>
  <c r="K209" i="2"/>
  <c r="L213" i="2"/>
  <c r="G215" i="2"/>
  <c r="I215" i="10" s="1"/>
  <c r="P218" i="10"/>
  <c r="L218" i="2"/>
  <c r="H218" i="2"/>
  <c r="J218" i="2" s="1"/>
  <c r="K218" i="2" s="1"/>
  <c r="L220" i="2"/>
  <c r="H220" i="2"/>
  <c r="J220" i="2" s="1"/>
  <c r="P226" i="10"/>
  <c r="L226" i="2"/>
  <c r="H226" i="2"/>
  <c r="J226" i="2" s="1"/>
  <c r="L241" i="2"/>
  <c r="G241" i="2"/>
  <c r="M243" i="2"/>
  <c r="L256" i="2"/>
  <c r="G256" i="2"/>
  <c r="L263" i="2"/>
  <c r="H263" i="2"/>
  <c r="J263" i="2" s="1"/>
  <c r="M263" i="2" s="1"/>
  <c r="G265" i="2"/>
  <c r="P268" i="10"/>
  <c r="L273" i="2"/>
  <c r="G273" i="2"/>
  <c r="H281" i="2"/>
  <c r="J281" i="2" s="1"/>
  <c r="L281" i="2" s="1"/>
  <c r="L287" i="2"/>
  <c r="G287" i="2"/>
  <c r="K287" i="2" s="1"/>
  <c r="L288" i="2"/>
  <c r="H288" i="2"/>
  <c r="J288" i="2" s="1"/>
  <c r="P291" i="10"/>
  <c r="K291" i="2"/>
  <c r="G306" i="2"/>
  <c r="M308" i="2"/>
  <c r="L310" i="2"/>
  <c r="G310" i="2"/>
  <c r="G318" i="2"/>
  <c r="M318" i="2"/>
  <c r="G320" i="2"/>
  <c r="K320" i="2" s="1"/>
  <c r="L342" i="2"/>
  <c r="G342" i="2"/>
  <c r="I342" i="10" s="1"/>
  <c r="W342" i="10" s="1"/>
  <c r="L344" i="2"/>
  <c r="G344" i="2"/>
  <c r="I344" i="10" s="1"/>
  <c r="W344" i="10" s="1"/>
  <c r="L348" i="2"/>
  <c r="G348" i="2"/>
  <c r="K348" i="2" s="1"/>
  <c r="L350" i="2"/>
  <c r="H350" i="2"/>
  <c r="J350" i="2" s="1"/>
  <c r="G352" i="2"/>
  <c r="M352" i="2"/>
  <c r="L354" i="2"/>
  <c r="G354" i="2"/>
  <c r="I354" i="10" s="1"/>
  <c r="W354" i="10" s="1"/>
  <c r="L357" i="2"/>
  <c r="G357" i="2"/>
  <c r="L361" i="2"/>
  <c r="G361" i="2"/>
  <c r="I361" i="10" s="1"/>
  <c r="W361" i="10" s="1"/>
  <c r="G363" i="2"/>
  <c r="I363" i="10" s="1"/>
  <c r="W363" i="10" s="1"/>
  <c r="M363" i="2"/>
  <c r="L395" i="2"/>
  <c r="G395" i="2"/>
  <c r="I395" i="10" s="1"/>
  <c r="V395" i="10" s="1"/>
  <c r="P422" i="10"/>
  <c r="M423" i="2"/>
  <c r="G423" i="2"/>
  <c r="M428" i="2"/>
  <c r="G428" i="2"/>
  <c r="I428" i="10" s="1"/>
  <c r="W428" i="10" s="1"/>
  <c r="P432" i="10"/>
  <c r="J433" i="10"/>
  <c r="G433" i="2" s="1"/>
  <c r="I433" i="10" s="1"/>
  <c r="L436" i="2"/>
  <c r="G436" i="2"/>
  <c r="L443" i="2"/>
  <c r="G443" i="2"/>
  <c r="I443" i="10" s="1"/>
  <c r="W443" i="10" s="1"/>
  <c r="M461" i="2"/>
  <c r="I464" i="5"/>
  <c r="M464" i="5" s="1"/>
  <c r="O464" i="5" s="1"/>
  <c r="G464" i="2"/>
  <c r="L500" i="2"/>
  <c r="G500" i="2"/>
  <c r="M552" i="2"/>
  <c r="G552" i="2"/>
  <c r="I552" i="10" s="1"/>
  <c r="J557" i="10"/>
  <c r="H566" i="2"/>
  <c r="J566" i="2" s="1"/>
  <c r="M566" i="2" s="1"/>
  <c r="L577" i="2"/>
  <c r="G577" i="2"/>
  <c r="L593" i="2"/>
  <c r="G593" i="2"/>
  <c r="K593" i="2" s="1"/>
  <c r="M593" i="2"/>
  <c r="L599" i="2"/>
  <c r="H599" i="2"/>
  <c r="J599" i="2" s="1"/>
  <c r="M599" i="2" s="1"/>
  <c r="L610" i="2"/>
  <c r="H610" i="2"/>
  <c r="J610" i="2" s="1"/>
  <c r="K610" i="2" s="1"/>
  <c r="M14" i="2"/>
  <c r="M31" i="2"/>
  <c r="M43" i="2"/>
  <c r="G85" i="2"/>
  <c r="K85" i="2" s="1"/>
  <c r="H92" i="2"/>
  <c r="J92" i="2" s="1"/>
  <c r="M92" i="2" s="1"/>
  <c r="L127" i="2"/>
  <c r="G127" i="2"/>
  <c r="K127" i="2" s="1"/>
  <c r="Z187" i="10"/>
  <c r="Y187" i="10"/>
  <c r="L197" i="2"/>
  <c r="H197" i="2"/>
  <c r="J197" i="2" s="1"/>
  <c r="L202" i="2"/>
  <c r="H202" i="2"/>
  <c r="J202" i="2" s="1"/>
  <c r="M202" i="2" s="1"/>
  <c r="L212" i="2"/>
  <c r="G212" i="2"/>
  <c r="H235" i="2"/>
  <c r="J235" i="2" s="1"/>
  <c r="L235" i="2" s="1"/>
  <c r="L257" i="2"/>
  <c r="H257" i="2"/>
  <c r="J257" i="2" s="1"/>
  <c r="L264" i="2"/>
  <c r="H264" i="2"/>
  <c r="J264" i="2" s="1"/>
  <c r="H289" i="2"/>
  <c r="J289" i="2" s="1"/>
  <c r="G300" i="2"/>
  <c r="G305" i="2"/>
  <c r="I305" i="10" s="1"/>
  <c r="W305" i="10" s="1"/>
  <c r="H312" i="2"/>
  <c r="J312" i="2" s="1"/>
  <c r="M312" i="2" s="1"/>
  <c r="L329" i="2"/>
  <c r="H329" i="2"/>
  <c r="J329" i="2" s="1"/>
  <c r="J379" i="10"/>
  <c r="G379" i="2" s="1"/>
  <c r="K379" i="2" s="1"/>
  <c r="L383" i="2"/>
  <c r="G383" i="2"/>
  <c r="I383" i="10" s="1"/>
  <c r="W383" i="10" s="1"/>
  <c r="L389" i="2"/>
  <c r="J403" i="10"/>
  <c r="G403" i="2" s="1"/>
  <c r="L770" i="2"/>
  <c r="G770" i="2"/>
  <c r="K770" i="2" s="1"/>
  <c r="L773" i="2"/>
  <c r="H773" i="2"/>
  <c r="J773" i="2" s="1"/>
  <c r="M773" i="2" s="1"/>
  <c r="L780" i="2"/>
  <c r="G780" i="2"/>
  <c r="I780" i="10" s="1"/>
  <c r="W780" i="10" s="1"/>
  <c r="M33" i="2"/>
  <c r="M38" i="2"/>
  <c r="M50" i="2"/>
  <c r="L52" i="2"/>
  <c r="G84" i="2"/>
  <c r="H87" i="2"/>
  <c r="J87" i="2" s="1"/>
  <c r="M87" i="2" s="1"/>
  <c r="G96" i="2"/>
  <c r="I96" i="10" s="1"/>
  <c r="W96" i="10" s="1"/>
  <c r="Z138" i="10"/>
  <c r="Y138" i="10"/>
  <c r="H160" i="2"/>
  <c r="J160" i="2" s="1"/>
  <c r="L160" i="2" s="1"/>
  <c r="L183" i="2"/>
  <c r="G183" i="2"/>
  <c r="I183" i="10" s="1"/>
  <c r="W183" i="10" s="1"/>
  <c r="M189" i="2"/>
  <c r="L196" i="2"/>
  <c r="H196" i="2"/>
  <c r="J196" i="2" s="1"/>
  <c r="H206" i="2"/>
  <c r="J206" i="2" s="1"/>
  <c r="L206" i="2" s="1"/>
  <c r="L224" i="2"/>
  <c r="H224" i="2"/>
  <c r="J224" i="2" s="1"/>
  <c r="M252" i="2"/>
  <c r="L254" i="2"/>
  <c r="H254" i="2"/>
  <c r="J254" i="2" s="1"/>
  <c r="M254" i="2" s="1"/>
  <c r="G266" i="2"/>
  <c r="H276" i="2"/>
  <c r="J276" i="2" s="1"/>
  <c r="L276" i="2" s="1"/>
  <c r="Z278" i="10"/>
  <c r="Y278" i="10"/>
  <c r="G279" i="2"/>
  <c r="L286" i="2"/>
  <c r="H286" i="2"/>
  <c r="J286" i="2" s="1"/>
  <c r="M286" i="2" s="1"/>
  <c r="L303" i="2"/>
  <c r="G303" i="2"/>
  <c r="I303" i="10" s="1"/>
  <c r="W303" i="10" s="1"/>
  <c r="L11" i="2"/>
  <c r="M11" i="2"/>
  <c r="L14" i="2"/>
  <c r="H15" i="2"/>
  <c r="J15" i="2" s="1"/>
  <c r="L15" i="2" s="1"/>
  <c r="P18" i="10"/>
  <c r="Y18" i="10"/>
  <c r="G21" i="2"/>
  <c r="I24" i="5"/>
  <c r="I25" i="5"/>
  <c r="P27" i="10"/>
  <c r="Y27" i="10"/>
  <c r="G28" i="2"/>
  <c r="I32" i="5"/>
  <c r="M32" i="5" s="1"/>
  <c r="O32" i="5" s="1"/>
  <c r="G33" i="2"/>
  <c r="L35" i="2"/>
  <c r="M35" i="2"/>
  <c r="P37" i="10"/>
  <c r="Y37" i="10"/>
  <c r="I37" i="5"/>
  <c r="G38" i="2"/>
  <c r="K38" i="2" s="1"/>
  <c r="L39" i="2"/>
  <c r="M39" i="2"/>
  <c r="G40" i="2"/>
  <c r="L42" i="2"/>
  <c r="M45" i="2"/>
  <c r="G46" i="2"/>
  <c r="L48" i="2"/>
  <c r="L49" i="2"/>
  <c r="M49" i="2"/>
  <c r="G50" i="2"/>
  <c r="K50" i="2" s="1"/>
  <c r="L51" i="2"/>
  <c r="M51" i="2"/>
  <c r="G54" i="2"/>
  <c r="K54" i="2" s="1"/>
  <c r="L55" i="2"/>
  <c r="M55" i="2"/>
  <c r="L65" i="2"/>
  <c r="P66" i="10"/>
  <c r="L73" i="2"/>
  <c r="H73" i="2"/>
  <c r="J73" i="2" s="1"/>
  <c r="L75" i="2"/>
  <c r="H75" i="2"/>
  <c r="J75" i="2" s="1"/>
  <c r="L77" i="2"/>
  <c r="L79" i="2"/>
  <c r="G79" i="2"/>
  <c r="H88" i="2"/>
  <c r="J88" i="2" s="1"/>
  <c r="G90" i="2"/>
  <c r="K90" i="2" s="1"/>
  <c r="G92" i="2"/>
  <c r="I92" i="10" s="1"/>
  <c r="W92" i="10" s="1"/>
  <c r="L99" i="2"/>
  <c r="G99" i="2"/>
  <c r="L103" i="2"/>
  <c r="G103" i="2"/>
  <c r="K103" i="2" s="1"/>
  <c r="L106" i="2"/>
  <c r="H106" i="2"/>
  <c r="J106" i="2" s="1"/>
  <c r="L112" i="2"/>
  <c r="L124" i="2"/>
  <c r="G124" i="2"/>
  <c r="L125" i="2"/>
  <c r="H125" i="2"/>
  <c r="J125" i="2" s="1"/>
  <c r="L135" i="2"/>
  <c r="G135" i="2"/>
  <c r="I135" i="10" s="1"/>
  <c r="W135" i="10" s="1"/>
  <c r="L143" i="2"/>
  <c r="G143" i="2"/>
  <c r="I143" i="10" s="1"/>
  <c r="L151" i="2"/>
  <c r="L158" i="2"/>
  <c r="H158" i="2"/>
  <c r="J158" i="2" s="1"/>
  <c r="K158" i="2" s="1"/>
  <c r="L161" i="2"/>
  <c r="G161" i="2"/>
  <c r="K161" i="2" s="1"/>
  <c r="L165" i="2"/>
  <c r="H165" i="2"/>
  <c r="J165" i="2" s="1"/>
  <c r="K165" i="2" s="1"/>
  <c r="L169" i="2"/>
  <c r="G169" i="2"/>
  <c r="K169" i="2" s="1"/>
  <c r="M173" i="2"/>
  <c r="J175" i="10"/>
  <c r="I175" i="10"/>
  <c r="W175" i="10" s="1"/>
  <c r="H180" i="2"/>
  <c r="J180" i="2" s="1"/>
  <c r="L180" i="2" s="1"/>
  <c r="M195" i="2"/>
  <c r="H200" i="2"/>
  <c r="J200" i="2" s="1"/>
  <c r="L200" i="2" s="1"/>
  <c r="G202" i="2"/>
  <c r="I202" i="10" s="1"/>
  <c r="V202" i="10" s="1"/>
  <c r="L205" i="2"/>
  <c r="H205" i="2"/>
  <c r="J205" i="2" s="1"/>
  <c r="L215" i="2"/>
  <c r="H215" i="2"/>
  <c r="J215" i="2" s="1"/>
  <c r="M215" i="2" s="1"/>
  <c r="L217" i="2"/>
  <c r="G217" i="2"/>
  <c r="K217" i="2" s="1"/>
  <c r="L219" i="2"/>
  <c r="G219" i="2"/>
  <c r="K219" i="2" s="1"/>
  <c r="G227" i="2"/>
  <c r="Z231" i="10"/>
  <c r="Y231" i="10"/>
  <c r="M234" i="2"/>
  <c r="L236" i="2"/>
  <c r="G236" i="2"/>
  <c r="K236" i="2" s="1"/>
  <c r="H243" i="2"/>
  <c r="J243" i="2" s="1"/>
  <c r="G257" i="2"/>
  <c r="I257" i="10" s="1"/>
  <c r="L262" i="2"/>
  <c r="H262" i="2"/>
  <c r="J262" i="2" s="1"/>
  <c r="G264" i="2"/>
  <c r="H275" i="2"/>
  <c r="J275" i="2" s="1"/>
  <c r="M275" i="2" s="1"/>
  <c r="M282" i="2"/>
  <c r="L284" i="2"/>
  <c r="H284" i="2"/>
  <c r="J284" i="2" s="1"/>
  <c r="T289" i="10"/>
  <c r="M300" i="2"/>
  <c r="L318" i="2"/>
  <c r="H318" i="2"/>
  <c r="J318" i="2" s="1"/>
  <c r="L335" i="2"/>
  <c r="G335" i="2"/>
  <c r="K335" i="2" s="1"/>
  <c r="L337" i="2"/>
  <c r="G337" i="2"/>
  <c r="L352" i="2"/>
  <c r="H352" i="2"/>
  <c r="J352" i="2" s="1"/>
  <c r="L363" i="2"/>
  <c r="H363" i="2"/>
  <c r="J363" i="2" s="1"/>
  <c r="J372" i="10"/>
  <c r="G372" i="2" s="1"/>
  <c r="I372" i="10" s="1"/>
  <c r="L372" i="2"/>
  <c r="L374" i="2"/>
  <c r="G374" i="2"/>
  <c r="J391" i="10"/>
  <c r="G391" i="2" s="1"/>
  <c r="J394" i="10"/>
  <c r="G394" i="2" s="1"/>
  <c r="L394" i="2"/>
  <c r="L417" i="2"/>
  <c r="G417" i="2"/>
  <c r="L419" i="2"/>
  <c r="G419" i="2"/>
  <c r="K419" i="2" s="1"/>
  <c r="L431" i="2"/>
  <c r="G431" i="2"/>
  <c r="K431" i="2" s="1"/>
  <c r="M451" i="2"/>
  <c r="G451" i="2"/>
  <c r="I451" i="10" s="1"/>
  <c r="V451" i="10" s="1"/>
  <c r="J456" i="10"/>
  <c r="I456" i="10"/>
  <c r="M458" i="2"/>
  <c r="G458" i="2"/>
  <c r="I458" i="10" s="1"/>
  <c r="W458" i="10" s="1"/>
  <c r="G470" i="2"/>
  <c r="I470" i="10" s="1"/>
  <c r="W470" i="10" s="1"/>
  <c r="L496" i="2"/>
  <c r="G496" i="2"/>
  <c r="K496" i="2" s="1"/>
  <c r="L498" i="2"/>
  <c r="G498" i="2"/>
  <c r="K498" i="2" s="1"/>
  <c r="I515" i="10"/>
  <c r="R515" i="10" s="1"/>
  <c r="AC515" i="10" s="1"/>
  <c r="J515" i="10"/>
  <c r="J530" i="10"/>
  <c r="I530" i="10"/>
  <c r="R530" i="10" s="1"/>
  <c r="M533" i="2"/>
  <c r="G533" i="2"/>
  <c r="I533" i="10" s="1"/>
  <c r="V533" i="10" s="1"/>
  <c r="L575" i="2"/>
  <c r="G575" i="2"/>
  <c r="I575" i="10" s="1"/>
  <c r="W575" i="10" s="1"/>
  <c r="L579" i="2"/>
  <c r="H579" i="2"/>
  <c r="J579" i="2" s="1"/>
  <c r="M579" i="2" s="1"/>
  <c r="J588" i="10"/>
  <c r="L590" i="2"/>
  <c r="G590" i="2"/>
  <c r="K590" i="2" s="1"/>
  <c r="L57" i="2"/>
  <c r="M57" i="2"/>
  <c r="P59" i="10"/>
  <c r="M60" i="2"/>
  <c r="L63" i="2"/>
  <c r="M63" i="2"/>
  <c r="L67" i="2"/>
  <c r="P68" i="10"/>
  <c r="L74" i="2"/>
  <c r="L83" i="2"/>
  <c r="I93" i="5"/>
  <c r="L93" i="5" s="1"/>
  <c r="L93" i="2"/>
  <c r="L94" i="2"/>
  <c r="I95" i="5"/>
  <c r="L95" i="2"/>
  <c r="I97" i="5"/>
  <c r="M97" i="5" s="1"/>
  <c r="O97" i="5" s="1"/>
  <c r="I99" i="5"/>
  <c r="L101" i="2"/>
  <c r="L104" i="2"/>
  <c r="I113" i="5"/>
  <c r="M113" i="5" s="1"/>
  <c r="O113" i="5" s="1"/>
  <c r="P117" i="10"/>
  <c r="I117" i="5"/>
  <c r="L117" i="5" s="1"/>
  <c r="L117" i="2"/>
  <c r="L123" i="2"/>
  <c r="L126" i="2"/>
  <c r="P128" i="10"/>
  <c r="L129" i="2"/>
  <c r="P135" i="10"/>
  <c r="Y135" i="10"/>
  <c r="L137" i="2"/>
  <c r="L138" i="2"/>
  <c r="P139" i="10"/>
  <c r="L148" i="2"/>
  <c r="P151" i="10"/>
  <c r="Y151" i="10"/>
  <c r="L159" i="2"/>
  <c r="L163" i="2"/>
  <c r="L164" i="2"/>
  <c r="L166" i="2"/>
  <c r="L173" i="2"/>
  <c r="L174" i="2"/>
  <c r="L175" i="2"/>
  <c r="L176" i="2"/>
  <c r="L182" i="2"/>
  <c r="M182" i="2"/>
  <c r="L188" i="2"/>
  <c r="I192" i="5"/>
  <c r="M192" i="5" s="1"/>
  <c r="O192" i="5" s="1"/>
  <c r="L192" i="2"/>
  <c r="L195" i="2"/>
  <c r="I198" i="5"/>
  <c r="I203" i="5"/>
  <c r="L203" i="2"/>
  <c r="L214" i="2"/>
  <c r="L222" i="2"/>
  <c r="I223" i="5"/>
  <c r="L223" i="2"/>
  <c r="I225" i="5"/>
  <c r="L225" i="5" s="1"/>
  <c r="L231" i="2"/>
  <c r="I232" i="5"/>
  <c r="L237" i="2"/>
  <c r="P242" i="10"/>
  <c r="L245" i="2"/>
  <c r="I248" i="5"/>
  <c r="M248" i="5" s="1"/>
  <c r="O248" i="5" s="1"/>
  <c r="I253" i="5"/>
  <c r="L255" i="2"/>
  <c r="I258" i="5"/>
  <c r="M258" i="5" s="1"/>
  <c r="O258" i="5" s="1"/>
  <c r="I260" i="5"/>
  <c r="L260" i="5" s="1"/>
  <c r="L260" i="2"/>
  <c r="M260" i="2"/>
  <c r="L265" i="2"/>
  <c r="L266" i="2"/>
  <c r="L271" i="2"/>
  <c r="M271" i="2"/>
  <c r="P277" i="10"/>
  <c r="Y277" i="10"/>
  <c r="I277" i="5"/>
  <c r="L277" i="2"/>
  <c r="L282" i="2"/>
  <c r="P287" i="10"/>
  <c r="M292" i="2"/>
  <c r="T293" i="10"/>
  <c r="M296" i="2"/>
  <c r="L297" i="2"/>
  <c r="I298" i="5"/>
  <c r="M298" i="5" s="1"/>
  <c r="O298" i="5" s="1"/>
  <c r="L300" i="2"/>
  <c r="P302" i="10"/>
  <c r="L308" i="2"/>
  <c r="L316" i="2"/>
  <c r="G316" i="2"/>
  <c r="I316" i="10" s="1"/>
  <c r="G319" i="2"/>
  <c r="G330" i="2"/>
  <c r="K330" i="2" s="1"/>
  <c r="M336" i="2"/>
  <c r="G340" i="2"/>
  <c r="K340" i="2" s="1"/>
  <c r="L343" i="2"/>
  <c r="G343" i="2"/>
  <c r="K343" i="2" s="1"/>
  <c r="L345" i="2"/>
  <c r="G345" i="2"/>
  <c r="L347" i="2"/>
  <c r="G347" i="2"/>
  <c r="I347" i="10" s="1"/>
  <c r="W347" i="10" s="1"/>
  <c r="L349" i="2"/>
  <c r="G349" i="2"/>
  <c r="L351" i="2"/>
  <c r="H351" i="2"/>
  <c r="J351" i="2" s="1"/>
  <c r="M351" i="2" s="1"/>
  <c r="H356" i="2"/>
  <c r="J356" i="2" s="1"/>
  <c r="L356" i="2" s="1"/>
  <c r="M358" i="2"/>
  <c r="L360" i="2"/>
  <c r="H360" i="2"/>
  <c r="J360" i="2" s="1"/>
  <c r="M360" i="2" s="1"/>
  <c r="M364" i="2"/>
  <c r="L369" i="2"/>
  <c r="G369" i="2"/>
  <c r="I369" i="10" s="1"/>
  <c r="V369" i="10" s="1"/>
  <c r="J371" i="10"/>
  <c r="G371" i="2" s="1"/>
  <c r="I371" i="10" s="1"/>
  <c r="L373" i="2"/>
  <c r="G373" i="2"/>
  <c r="I373" i="10" s="1"/>
  <c r="V373" i="10" s="1"/>
  <c r="L392" i="2"/>
  <c r="G392" i="2"/>
  <c r="K392" i="2" s="1"/>
  <c r="L396" i="2"/>
  <c r="G396" i="2"/>
  <c r="J398" i="10"/>
  <c r="G398" i="2" s="1"/>
  <c r="I398" i="10" s="1"/>
  <c r="L400" i="2"/>
  <c r="G400" i="2"/>
  <c r="J402" i="10"/>
  <c r="G402" i="2" s="1"/>
  <c r="I402" i="10" s="1"/>
  <c r="L404" i="2"/>
  <c r="G404" i="2"/>
  <c r="I404" i="10" s="1"/>
  <c r="W404" i="10" s="1"/>
  <c r="P408" i="10"/>
  <c r="L409" i="2"/>
  <c r="G409" i="2"/>
  <c r="I409" i="10" s="1"/>
  <c r="V409" i="10" s="1"/>
  <c r="L411" i="2"/>
  <c r="G411" i="2"/>
  <c r="I411" i="10" s="1"/>
  <c r="J422" i="10"/>
  <c r="I422" i="10"/>
  <c r="P426" i="10"/>
  <c r="J427" i="10"/>
  <c r="L434" i="2"/>
  <c r="G434" i="2"/>
  <c r="L441" i="2"/>
  <c r="G441" i="2"/>
  <c r="L445" i="2"/>
  <c r="G445" i="2"/>
  <c r="AB446" i="10"/>
  <c r="AC446" i="10"/>
  <c r="L449" i="2"/>
  <c r="G449" i="2"/>
  <c r="L454" i="2"/>
  <c r="G454" i="2"/>
  <c r="I454" i="10" s="1"/>
  <c r="W454" i="10" s="1"/>
  <c r="J460" i="10"/>
  <c r="G460" i="2" s="1"/>
  <c r="P461" i="10"/>
  <c r="L461" i="2"/>
  <c r="M466" i="2"/>
  <c r="G466" i="2"/>
  <c r="I466" i="10" s="1"/>
  <c r="L467" i="2"/>
  <c r="G467" i="2"/>
  <c r="I467" i="10" s="1"/>
  <c r="V467" i="10" s="1"/>
  <c r="L474" i="2"/>
  <c r="G474" i="2"/>
  <c r="J492" i="10"/>
  <c r="G492" i="2" s="1"/>
  <c r="I492" i="10" s="1"/>
  <c r="L501" i="2"/>
  <c r="I503" i="10"/>
  <c r="J503" i="10"/>
  <c r="J508" i="10"/>
  <c r="G508" i="2" s="1"/>
  <c r="I508" i="10" s="1"/>
  <c r="V508" i="10" s="1"/>
  <c r="L513" i="2"/>
  <c r="G513" i="2"/>
  <c r="K513" i="2" s="1"/>
  <c r="M526" i="2"/>
  <c r="G526" i="2"/>
  <c r="L532" i="2"/>
  <c r="L533" i="2"/>
  <c r="I545" i="10"/>
  <c r="J545" i="10"/>
  <c r="M565" i="2"/>
  <c r="G565" i="2"/>
  <c r="I565" i="10" s="1"/>
  <c r="R565" i="10" s="1"/>
  <c r="AC565" i="10" s="1"/>
  <c r="Z567" i="10"/>
  <c r="Y567" i="10"/>
  <c r="L576" i="2"/>
  <c r="G576" i="2"/>
  <c r="H612" i="2"/>
  <c r="J612" i="2" s="1"/>
  <c r="L618" i="2"/>
  <c r="H618" i="2"/>
  <c r="J618" i="2" s="1"/>
  <c r="M618" i="2" s="1"/>
  <c r="P622" i="10"/>
  <c r="L69" i="2"/>
  <c r="M69" i="2"/>
  <c r="L80" i="2"/>
  <c r="L86" i="2"/>
  <c r="I87" i="5"/>
  <c r="L97" i="2"/>
  <c r="I109" i="5"/>
  <c r="M109" i="5" s="1"/>
  <c r="O109" i="5" s="1"/>
  <c r="L110" i="2"/>
  <c r="I111" i="5"/>
  <c r="M111" i="5" s="1"/>
  <c r="O111" i="5" s="1"/>
  <c r="L111" i="2"/>
  <c r="I116" i="5"/>
  <c r="L120" i="2"/>
  <c r="L122" i="2"/>
  <c r="I129" i="5"/>
  <c r="L129" i="5" s="1"/>
  <c r="L133" i="2"/>
  <c r="P138" i="10"/>
  <c r="I138" i="5"/>
  <c r="M138" i="5" s="1"/>
  <c r="O138" i="5" s="1"/>
  <c r="L147" i="2"/>
  <c r="I148" i="5"/>
  <c r="M148" i="5" s="1"/>
  <c r="O148" i="5" s="1"/>
  <c r="L152" i="2"/>
  <c r="L153" i="2"/>
  <c r="L154" i="2"/>
  <c r="L157" i="2"/>
  <c r="T160" i="10"/>
  <c r="I165" i="5"/>
  <c r="M165" i="5" s="1"/>
  <c r="O165" i="5" s="1"/>
  <c r="I170" i="5"/>
  <c r="L170" i="2"/>
  <c r="L177" i="2"/>
  <c r="L178" i="2"/>
  <c r="L186" i="2"/>
  <c r="P187" i="10"/>
  <c r="L190" i="2"/>
  <c r="I199" i="5"/>
  <c r="L199" i="2"/>
  <c r="L208" i="2"/>
  <c r="I209" i="5"/>
  <c r="M209" i="5" s="1"/>
  <c r="O209" i="5" s="1"/>
  <c r="L209" i="2"/>
  <c r="L221" i="2"/>
  <c r="P222" i="10"/>
  <c r="T229" i="10"/>
  <c r="I230" i="5"/>
  <c r="L230" i="2"/>
  <c r="P231" i="10"/>
  <c r="I231" i="5"/>
  <c r="M231" i="5" s="1"/>
  <c r="O231" i="5" s="1"/>
  <c r="I238" i="5"/>
  <c r="M238" i="5" s="1"/>
  <c r="O238" i="5" s="1"/>
  <c r="I239" i="5"/>
  <c r="L239" i="5" s="1"/>
  <c r="L239" i="2"/>
  <c r="I240" i="5"/>
  <c r="L244" i="2"/>
  <c r="L246" i="2"/>
  <c r="L248" i="2"/>
  <c r="I259" i="5"/>
  <c r="L259" i="5" s="1"/>
  <c r="L259" i="2"/>
  <c r="I261" i="5"/>
  <c r="M261" i="5" s="1"/>
  <c r="O261" i="5" s="1"/>
  <c r="L267" i="2"/>
  <c r="L268" i="2"/>
  <c r="L270" i="2"/>
  <c r="I275" i="5"/>
  <c r="M275" i="5" s="1"/>
  <c r="O275" i="5" s="1"/>
  <c r="P278" i="10"/>
  <c r="I278" i="5"/>
  <c r="L278" i="5" s="1"/>
  <c r="L293" i="2"/>
  <c r="G293" i="2"/>
  <c r="K293" i="2" s="1"/>
  <c r="L295" i="2"/>
  <c r="P298" i="10"/>
  <c r="Z301" i="10"/>
  <c r="Y301" i="10"/>
  <c r="G304" i="2"/>
  <c r="H319" i="2"/>
  <c r="J319" i="2" s="1"/>
  <c r="M319" i="2" s="1"/>
  <c r="G322" i="2"/>
  <c r="I322" i="10" s="1"/>
  <c r="W322" i="10" s="1"/>
  <c r="M325" i="2"/>
  <c r="H326" i="2"/>
  <c r="J326" i="2" s="1"/>
  <c r="M326" i="2" s="1"/>
  <c r="G329" i="2"/>
  <c r="I329" i="10" s="1"/>
  <c r="W329" i="10" s="1"/>
  <c r="L336" i="2"/>
  <c r="H336" i="2"/>
  <c r="J336" i="2" s="1"/>
  <c r="L338" i="2"/>
  <c r="G338" i="2"/>
  <c r="L353" i="2"/>
  <c r="G353" i="2"/>
  <c r="K353" i="2" s="1"/>
  <c r="L355" i="2"/>
  <c r="H355" i="2"/>
  <c r="J355" i="2" s="1"/>
  <c r="K355" i="2" s="1"/>
  <c r="L368" i="2"/>
  <c r="G368" i="2"/>
  <c r="L376" i="2"/>
  <c r="G376" i="2"/>
  <c r="I376" i="10" s="1"/>
  <c r="J378" i="10"/>
  <c r="L380" i="2"/>
  <c r="G380" i="2"/>
  <c r="I380" i="10" s="1"/>
  <c r="J382" i="10"/>
  <c r="L386" i="2"/>
  <c r="G386" i="2"/>
  <c r="K386" i="2" s="1"/>
  <c r="J388" i="10"/>
  <c r="L407" i="2"/>
  <c r="G407" i="2"/>
  <c r="L414" i="2"/>
  <c r="G414" i="2"/>
  <c r="J416" i="10"/>
  <c r="G416" i="2" s="1"/>
  <c r="K416" i="2" s="1"/>
  <c r="L420" i="2"/>
  <c r="G420" i="2"/>
  <c r="I420" i="10" s="1"/>
  <c r="W420" i="10" s="1"/>
  <c r="L425" i="2"/>
  <c r="G425" i="2"/>
  <c r="I425" i="10" s="1"/>
  <c r="V425" i="10" s="1"/>
  <c r="J430" i="10"/>
  <c r="I430" i="10"/>
  <c r="R430" i="10" s="1"/>
  <c r="L439" i="2"/>
  <c r="G439" i="2"/>
  <c r="I439" i="10" s="1"/>
  <c r="M452" i="2"/>
  <c r="G452" i="2"/>
  <c r="I452" i="10" s="1"/>
  <c r="J457" i="10"/>
  <c r="G457" i="2" s="1"/>
  <c r="K457" i="2" s="1"/>
  <c r="M465" i="2"/>
  <c r="G465" i="2"/>
  <c r="I465" i="10" s="1"/>
  <c r="W465" i="10" s="1"/>
  <c r="L485" i="2"/>
  <c r="G485" i="2"/>
  <c r="I487" i="10"/>
  <c r="R487" i="10" s="1"/>
  <c r="AB487" i="10" s="1"/>
  <c r="J487" i="10"/>
  <c r="P549" i="10"/>
  <c r="G550" i="2"/>
  <c r="G561" i="2"/>
  <c r="I561" i="10" s="1"/>
  <c r="G563" i="2"/>
  <c r="I563" i="10" s="1"/>
  <c r="L584" i="2"/>
  <c r="G584" i="2"/>
  <c r="G599" i="2"/>
  <c r="I599" i="10" s="1"/>
  <c r="W599" i="10" s="1"/>
  <c r="G601" i="2"/>
  <c r="I601" i="10" s="1"/>
  <c r="M601" i="2"/>
  <c r="L631" i="2"/>
  <c r="H631" i="2"/>
  <c r="J631" i="2" s="1"/>
  <c r="M631" i="2" s="1"/>
  <c r="T298" i="10"/>
  <c r="I299" i="5"/>
  <c r="M299" i="5" s="1"/>
  <c r="O299" i="5" s="1"/>
  <c r="P300" i="10"/>
  <c r="P301" i="10"/>
  <c r="L314" i="2"/>
  <c r="I315" i="5"/>
  <c r="L315" i="5" s="1"/>
  <c r="P316" i="10"/>
  <c r="P318" i="10"/>
  <c r="L320" i="2"/>
  <c r="L321" i="2"/>
  <c r="L327" i="2"/>
  <c r="L328" i="2"/>
  <c r="L330" i="2"/>
  <c r="T331" i="10"/>
  <c r="I332" i="5"/>
  <c r="M332" i="5" s="1"/>
  <c r="O332" i="5" s="1"/>
  <c r="I340" i="5"/>
  <c r="L340" i="2"/>
  <c r="I342" i="5"/>
  <c r="M342" i="5" s="1"/>
  <c r="O342" i="5" s="1"/>
  <c r="L346" i="2"/>
  <c r="L358" i="2"/>
  <c r="I359" i="5"/>
  <c r="L359" i="5" s="1"/>
  <c r="L359" i="2"/>
  <c r="P362" i="10"/>
  <c r="Y362" i="10"/>
  <c r="I362" i="5"/>
  <c r="M362" i="5" s="1"/>
  <c r="O362" i="5" s="1"/>
  <c r="L362" i="2"/>
  <c r="L364" i="2"/>
  <c r="M367" i="2"/>
  <c r="P369" i="10"/>
  <c r="L371" i="2"/>
  <c r="L375" i="2"/>
  <c r="P376" i="10"/>
  <c r="L378" i="2"/>
  <c r="I379" i="5"/>
  <c r="L382" i="2"/>
  <c r="I384" i="10"/>
  <c r="V384" i="10" s="1"/>
  <c r="I387" i="10"/>
  <c r="L388" i="2"/>
  <c r="I389" i="5"/>
  <c r="M389" i="5" s="1"/>
  <c r="O389" i="5" s="1"/>
  <c r="L391" i="2"/>
  <c r="P392" i="10"/>
  <c r="L393" i="2"/>
  <c r="I394" i="5"/>
  <c r="M394" i="5" s="1"/>
  <c r="O394" i="5" s="1"/>
  <c r="I397" i="10"/>
  <c r="L398" i="2"/>
  <c r="I399" i="5"/>
  <c r="L402" i="2"/>
  <c r="I403" i="5"/>
  <c r="L403" i="5" s="1"/>
  <c r="P404" i="10"/>
  <c r="L405" i="2"/>
  <c r="T408" i="10"/>
  <c r="L408" i="2"/>
  <c r="I410" i="10"/>
  <c r="I411" i="5"/>
  <c r="M411" i="5" s="1"/>
  <c r="O411" i="5" s="1"/>
  <c r="L413" i="2"/>
  <c r="P414" i="10"/>
  <c r="L416" i="2"/>
  <c r="L421" i="2"/>
  <c r="T422" i="10"/>
  <c r="M422" i="2"/>
  <c r="L424" i="2"/>
  <c r="M426" i="2"/>
  <c r="M427" i="2"/>
  <c r="L429" i="2"/>
  <c r="M430" i="2"/>
  <c r="M432" i="2"/>
  <c r="L433" i="2"/>
  <c r="P434" i="10"/>
  <c r="M435" i="2"/>
  <c r="I439" i="5"/>
  <c r="L439" i="5" s="1"/>
  <c r="I441" i="5"/>
  <c r="I443" i="5"/>
  <c r="L443" i="5" s="1"/>
  <c r="L444" i="2"/>
  <c r="I449" i="5"/>
  <c r="L449" i="5" s="1"/>
  <c r="M453" i="2"/>
  <c r="M455" i="2"/>
  <c r="M456" i="2"/>
  <c r="I458" i="5"/>
  <c r="M458" i="5" s="1"/>
  <c r="O458" i="5" s="1"/>
  <c r="L458" i="2"/>
  <c r="L459" i="2"/>
  <c r="L460" i="2"/>
  <c r="I463" i="5"/>
  <c r="M463" i="2"/>
  <c r="L464" i="2"/>
  <c r="I467" i="5"/>
  <c r="M467" i="5" s="1"/>
  <c r="O467" i="5" s="1"/>
  <c r="L470" i="2"/>
  <c r="G472" i="2"/>
  <c r="I472" i="10" s="1"/>
  <c r="V472" i="10" s="1"/>
  <c r="L478" i="2"/>
  <c r="L482" i="2"/>
  <c r="I484" i="10"/>
  <c r="J484" i="10"/>
  <c r="I492" i="5"/>
  <c r="M492" i="5" s="1"/>
  <c r="O492" i="5" s="1"/>
  <c r="L494" i="2"/>
  <c r="G494" i="2"/>
  <c r="L509" i="2"/>
  <c r="G509" i="2"/>
  <c r="I509" i="10" s="1"/>
  <c r="I516" i="10"/>
  <c r="J516" i="10"/>
  <c r="I523" i="5"/>
  <c r="L526" i="2"/>
  <c r="P530" i="10"/>
  <c r="J531" i="10"/>
  <c r="M534" i="2"/>
  <c r="L535" i="2"/>
  <c r="M538" i="2"/>
  <c r="L542" i="2"/>
  <c r="J544" i="10"/>
  <c r="I544" i="10"/>
  <c r="R544" i="10" s="1"/>
  <c r="P548" i="10"/>
  <c r="J549" i="10"/>
  <c r="I549" i="10"/>
  <c r="R549" i="10" s="1"/>
  <c r="AC549" i="10" s="1"/>
  <c r="L560" i="2"/>
  <c r="G560" i="2"/>
  <c r="L561" i="2"/>
  <c r="L570" i="2"/>
  <c r="H570" i="2"/>
  <c r="J570" i="2" s="1"/>
  <c r="M570" i="2" s="1"/>
  <c r="L595" i="2"/>
  <c r="G595" i="2"/>
  <c r="I595" i="10" s="1"/>
  <c r="L602" i="2"/>
  <c r="G602" i="2"/>
  <c r="L604" i="2"/>
  <c r="H604" i="2"/>
  <c r="J604" i="2" s="1"/>
  <c r="L609" i="2"/>
  <c r="L630" i="2"/>
  <c r="G630" i="2"/>
  <c r="G634" i="2"/>
  <c r="I634" i="10" s="1"/>
  <c r="L644" i="2"/>
  <c r="P645" i="10"/>
  <c r="H660" i="2"/>
  <c r="J660" i="2" s="1"/>
  <c r="L660" i="2" s="1"/>
  <c r="L672" i="2"/>
  <c r="M673" i="2"/>
  <c r="L703" i="2"/>
  <c r="H703" i="2"/>
  <c r="J703" i="2" s="1"/>
  <c r="L709" i="2"/>
  <c r="H709" i="2"/>
  <c r="J709" i="2" s="1"/>
  <c r="G724" i="2"/>
  <c r="I724" i="10" s="1"/>
  <c r="W724" i="10" s="1"/>
  <c r="M724" i="2"/>
  <c r="Z740" i="10"/>
  <c r="Y740" i="10"/>
  <c r="L323" i="2"/>
  <c r="I328" i="5"/>
  <c r="M328" i="5" s="1"/>
  <c r="O328" i="5" s="1"/>
  <c r="L331" i="2"/>
  <c r="L333" i="2"/>
  <c r="I339" i="5"/>
  <c r="M339" i="5" s="1"/>
  <c r="O339" i="5" s="1"/>
  <c r="L339" i="2"/>
  <c r="I341" i="5"/>
  <c r="L341" i="5" s="1"/>
  <c r="L341" i="2"/>
  <c r="I346" i="5"/>
  <c r="M346" i="5" s="1"/>
  <c r="O346" i="5" s="1"/>
  <c r="I355" i="5"/>
  <c r="P357" i="10"/>
  <c r="P361" i="10"/>
  <c r="L366" i="2"/>
  <c r="L370" i="2"/>
  <c r="I371" i="5"/>
  <c r="L371" i="5" s="1"/>
  <c r="L377" i="2"/>
  <c r="I378" i="5"/>
  <c r="L381" i="2"/>
  <c r="L384" i="2"/>
  <c r="P385" i="10"/>
  <c r="L387" i="2"/>
  <c r="L390" i="2"/>
  <c r="I393" i="5"/>
  <c r="M393" i="5" s="1"/>
  <c r="O393" i="5" s="1"/>
  <c r="I396" i="10"/>
  <c r="L397" i="2"/>
  <c r="L401" i="2"/>
  <c r="I408" i="5"/>
  <c r="L410" i="2"/>
  <c r="P411" i="10"/>
  <c r="L412" i="2"/>
  <c r="I413" i="5"/>
  <c r="L415" i="2"/>
  <c r="I416" i="5"/>
  <c r="M416" i="5" s="1"/>
  <c r="O416" i="5" s="1"/>
  <c r="L418" i="2"/>
  <c r="I422" i="5"/>
  <c r="I424" i="5"/>
  <c r="M424" i="5" s="1"/>
  <c r="O424" i="5" s="1"/>
  <c r="I426" i="5"/>
  <c r="M426" i="5" s="1"/>
  <c r="O426" i="5" s="1"/>
  <c r="I427" i="5"/>
  <c r="L427" i="5" s="1"/>
  <c r="I429" i="5"/>
  <c r="I430" i="5"/>
  <c r="M430" i="5" s="1"/>
  <c r="O430" i="5" s="1"/>
  <c r="I433" i="5"/>
  <c r="M433" i="5" s="1"/>
  <c r="O433" i="5" s="1"/>
  <c r="I435" i="5"/>
  <c r="M435" i="5" s="1"/>
  <c r="O435" i="5" s="1"/>
  <c r="L440" i="2"/>
  <c r="M442" i="2"/>
  <c r="I444" i="5"/>
  <c r="M444" i="5" s="1"/>
  <c r="O444" i="5" s="1"/>
  <c r="L447" i="2"/>
  <c r="M448" i="2"/>
  <c r="M450" i="2"/>
  <c r="I453" i="5"/>
  <c r="M453" i="5" s="1"/>
  <c r="O453" i="5" s="1"/>
  <c r="I456" i="5"/>
  <c r="L456" i="5" s="1"/>
  <c r="L457" i="2"/>
  <c r="I459" i="5"/>
  <c r="M459" i="5" s="1"/>
  <c r="O459" i="5" s="1"/>
  <c r="L462" i="2"/>
  <c r="M468" i="2"/>
  <c r="L469" i="2"/>
  <c r="L471" i="2"/>
  <c r="G471" i="2"/>
  <c r="I471" i="10" s="1"/>
  <c r="W471" i="10" s="1"/>
  <c r="L477" i="2"/>
  <c r="L480" i="2"/>
  <c r="G480" i="2"/>
  <c r="I480" i="10" s="1"/>
  <c r="L488" i="2"/>
  <c r="P490" i="10"/>
  <c r="J493" i="10"/>
  <c r="G493" i="2" s="1"/>
  <c r="I493" i="10" s="1"/>
  <c r="W493" i="10" s="1"/>
  <c r="P498" i="10"/>
  <c r="L499" i="2"/>
  <c r="P500" i="10"/>
  <c r="L504" i="2"/>
  <c r="L506" i="2"/>
  <c r="M546" i="2"/>
  <c r="G547" i="2"/>
  <c r="I547" i="10" s="1"/>
  <c r="L553" i="2"/>
  <c r="G553" i="2"/>
  <c r="K553" i="2" s="1"/>
  <c r="G558" i="2"/>
  <c r="I558" i="10" s="1"/>
  <c r="J564" i="10"/>
  <c r="I564" i="10"/>
  <c r="R564" i="10" s="1"/>
  <c r="AC564" i="10" s="1"/>
  <c r="L566" i="2"/>
  <c r="G566" i="2"/>
  <c r="L568" i="2"/>
  <c r="G568" i="2"/>
  <c r="L572" i="2"/>
  <c r="H572" i="2"/>
  <c r="J572" i="2" s="1"/>
  <c r="M572" i="2" s="1"/>
  <c r="L586" i="2"/>
  <c r="G586" i="2"/>
  <c r="L594" i="2"/>
  <c r="G594" i="2"/>
  <c r="K594" i="2" s="1"/>
  <c r="G618" i="2"/>
  <c r="M640" i="2"/>
  <c r="G652" i="2"/>
  <c r="I652" i="10" s="1"/>
  <c r="H665" i="2"/>
  <c r="J665" i="2" s="1"/>
  <c r="K665" i="2" s="1"/>
  <c r="L673" i="2"/>
  <c r="H673" i="2"/>
  <c r="J673" i="2" s="1"/>
  <c r="K673" i="2" s="1"/>
  <c r="L694" i="2"/>
  <c r="G694" i="2"/>
  <c r="I694" i="10" s="1"/>
  <c r="L697" i="2"/>
  <c r="G697" i="2"/>
  <c r="P475" i="10"/>
  <c r="I478" i="10"/>
  <c r="W478" i="10" s="1"/>
  <c r="L479" i="2"/>
  <c r="L486" i="2"/>
  <c r="L491" i="2"/>
  <c r="L492" i="2"/>
  <c r="L495" i="2"/>
  <c r="P501" i="10"/>
  <c r="L502" i="2"/>
  <c r="L505" i="2"/>
  <c r="L508" i="2"/>
  <c r="I513" i="5"/>
  <c r="M513" i="5" s="1"/>
  <c r="O513" i="5" s="1"/>
  <c r="L515" i="2"/>
  <c r="L518" i="2"/>
  <c r="P519" i="10"/>
  <c r="L522" i="2"/>
  <c r="L525" i="2"/>
  <c r="P526" i="10"/>
  <c r="P528" i="10"/>
  <c r="L529" i="2"/>
  <c r="L530" i="2"/>
  <c r="M531" i="2"/>
  <c r="L536" i="2"/>
  <c r="P538" i="10"/>
  <c r="M539" i="2"/>
  <c r="L541" i="2"/>
  <c r="M543" i="2"/>
  <c r="M544" i="2"/>
  <c r="M545" i="2"/>
  <c r="L550" i="2"/>
  <c r="L552" i="2"/>
  <c r="L556" i="2"/>
  <c r="P558" i="10"/>
  <c r="L559" i="2"/>
  <c r="L562" i="2"/>
  <c r="I563" i="5"/>
  <c r="L563" i="2"/>
  <c r="L565" i="2"/>
  <c r="L567" i="2"/>
  <c r="I576" i="5"/>
  <c r="L581" i="2"/>
  <c r="L582" i="2"/>
  <c r="G582" i="2"/>
  <c r="L588" i="2"/>
  <c r="P594" i="10"/>
  <c r="Y594" i="10"/>
  <c r="M597" i="2"/>
  <c r="L598" i="2"/>
  <c r="H598" i="2"/>
  <c r="J598" i="2" s="1"/>
  <c r="K598" i="2" s="1"/>
  <c r="L601" i="2"/>
  <c r="H601" i="2"/>
  <c r="J601" i="2" s="1"/>
  <c r="L603" i="2"/>
  <c r="G603" i="2"/>
  <c r="P608" i="10"/>
  <c r="J609" i="10"/>
  <c r="G613" i="2"/>
  <c r="G621" i="2"/>
  <c r="P625" i="10"/>
  <c r="Y625" i="10"/>
  <c r="L625" i="2"/>
  <c r="G625" i="2"/>
  <c r="L626" i="2"/>
  <c r="G626" i="2"/>
  <c r="I626" i="10" s="1"/>
  <c r="G632" i="2"/>
  <c r="G638" i="2"/>
  <c r="P641" i="10"/>
  <c r="Y641" i="10"/>
  <c r="Z642" i="10"/>
  <c r="Y642" i="10"/>
  <c r="L646" i="2"/>
  <c r="H646" i="2"/>
  <c r="J646" i="2" s="1"/>
  <c r="M649" i="2"/>
  <c r="H656" i="2"/>
  <c r="J656" i="2" s="1"/>
  <c r="L656" i="2" s="1"/>
  <c r="L666" i="2"/>
  <c r="G666" i="2"/>
  <c r="L693" i="2"/>
  <c r="H693" i="2"/>
  <c r="J693" i="2" s="1"/>
  <c r="L702" i="2"/>
  <c r="G702" i="2"/>
  <c r="I702" i="10" s="1"/>
  <c r="L707" i="2"/>
  <c r="G707" i="2"/>
  <c r="K707" i="2" s="1"/>
  <c r="L717" i="2"/>
  <c r="G717" i="2"/>
  <c r="K717" i="2" s="1"/>
  <c r="G722" i="2"/>
  <c r="I722" i="10" s="1"/>
  <c r="M722" i="2"/>
  <c r="L724" i="2"/>
  <c r="H724" i="2"/>
  <c r="J724" i="2" s="1"/>
  <c r="L730" i="2"/>
  <c r="G730" i="2"/>
  <c r="L731" i="2"/>
  <c r="H731" i="2"/>
  <c r="J731" i="2" s="1"/>
  <c r="K731" i="2" s="1"/>
  <c r="G738" i="2"/>
  <c r="I738" i="10" s="1"/>
  <c r="W738" i="10" s="1"/>
  <c r="M766" i="2"/>
  <c r="I502" i="5"/>
  <c r="M502" i="5" s="1"/>
  <c r="O502" i="5" s="1"/>
  <c r="P506" i="10"/>
  <c r="L507" i="2"/>
  <c r="I508" i="5"/>
  <c r="M508" i="5" s="1"/>
  <c r="O508" i="5" s="1"/>
  <c r="L510" i="2"/>
  <c r="L512" i="2"/>
  <c r="T514" i="10"/>
  <c r="L514" i="2"/>
  <c r="L521" i="2"/>
  <c r="I531" i="5"/>
  <c r="M531" i="5" s="1"/>
  <c r="O531" i="5" s="1"/>
  <c r="P534" i="10"/>
  <c r="I536" i="5"/>
  <c r="M536" i="5" s="1"/>
  <c r="O536" i="5" s="1"/>
  <c r="I544" i="5"/>
  <c r="M544" i="5" s="1"/>
  <c r="O544" i="5" s="1"/>
  <c r="L549" i="2"/>
  <c r="T556" i="10"/>
  <c r="I557" i="5"/>
  <c r="M557" i="5" s="1"/>
  <c r="O557" i="5" s="1"/>
  <c r="P563" i="10"/>
  <c r="I564" i="5"/>
  <c r="M564" i="5" s="1"/>
  <c r="O564" i="5" s="1"/>
  <c r="P565" i="10"/>
  <c r="P567" i="10"/>
  <c r="L596" i="2"/>
  <c r="L597" i="2"/>
  <c r="L600" i="2"/>
  <c r="G600" i="2"/>
  <c r="I600" i="10" s="1"/>
  <c r="G604" i="2"/>
  <c r="L607" i="2"/>
  <c r="G607" i="2"/>
  <c r="M612" i="2"/>
  <c r="P615" i="10"/>
  <c r="L617" i="2"/>
  <c r="G617" i="2"/>
  <c r="I617" i="10" s="1"/>
  <c r="L619" i="2"/>
  <c r="G619" i="2"/>
  <c r="I619" i="10" s="1"/>
  <c r="L624" i="2"/>
  <c r="G624" i="2"/>
  <c r="I624" i="10" s="1"/>
  <c r="L629" i="2"/>
  <c r="H629" i="2"/>
  <c r="J629" i="2" s="1"/>
  <c r="G637" i="2"/>
  <c r="I637" i="10" s="1"/>
  <c r="L662" i="2"/>
  <c r="G662" i="2"/>
  <c r="K662" i="2" s="1"/>
  <c r="M665" i="2"/>
  <c r="L698" i="2"/>
  <c r="M703" i="2"/>
  <c r="G703" i="2"/>
  <c r="I703" i="10" s="1"/>
  <c r="L714" i="2"/>
  <c r="H714" i="2"/>
  <c r="J714" i="2" s="1"/>
  <c r="K714" i="2" s="1"/>
  <c r="L722" i="2"/>
  <c r="H722" i="2"/>
  <c r="J722" i="2" s="1"/>
  <c r="L734" i="2"/>
  <c r="G734" i="2"/>
  <c r="L736" i="2"/>
  <c r="H736" i="2"/>
  <c r="J736" i="2" s="1"/>
  <c r="M736" i="2" s="1"/>
  <c r="H738" i="2"/>
  <c r="J738" i="2" s="1"/>
  <c r="L738" i="2" s="1"/>
  <c r="M744" i="2"/>
  <c r="P761" i="10"/>
  <c r="Z762" i="10"/>
  <c r="Y762" i="10"/>
  <c r="L763" i="2"/>
  <c r="H763" i="2"/>
  <c r="J763" i="2" s="1"/>
  <c r="M763" i="2" s="1"/>
  <c r="H766" i="2"/>
  <c r="J766" i="2" s="1"/>
  <c r="L766" i="2" s="1"/>
  <c r="L573" i="2"/>
  <c r="L574" i="2"/>
  <c r="P578" i="10"/>
  <c r="I580" i="5"/>
  <c r="M580" i="5" s="1"/>
  <c r="O580" i="5" s="1"/>
  <c r="L585" i="2"/>
  <c r="L587" i="2"/>
  <c r="M587" i="2"/>
  <c r="M589" i="2"/>
  <c r="L591" i="2"/>
  <c r="L592" i="2"/>
  <c r="P595" i="10"/>
  <c r="P603" i="10"/>
  <c r="I611" i="5"/>
  <c r="M611" i="5" s="1"/>
  <c r="O611" i="5" s="1"/>
  <c r="L613" i="2"/>
  <c r="L615" i="2"/>
  <c r="I616" i="5"/>
  <c r="M616" i="5" s="1"/>
  <c r="O616" i="5" s="1"/>
  <c r="P617" i="10"/>
  <c r="Y617" i="10"/>
  <c r="I617" i="5"/>
  <c r="M617" i="5" s="1"/>
  <c r="O617" i="5" s="1"/>
  <c r="I620" i="5"/>
  <c r="M620" i="5" s="1"/>
  <c r="O620" i="5" s="1"/>
  <c r="L620" i="2"/>
  <c r="L621" i="2"/>
  <c r="L623" i="2"/>
  <c r="P627" i="10"/>
  <c r="Y627" i="10"/>
  <c r="I627" i="5"/>
  <c r="L627" i="5" s="1"/>
  <c r="L627" i="2"/>
  <c r="I630" i="5"/>
  <c r="L632" i="2"/>
  <c r="L633" i="2"/>
  <c r="L634" i="2"/>
  <c r="L635" i="2"/>
  <c r="L636" i="2"/>
  <c r="I638" i="5"/>
  <c r="M638" i="5" s="1"/>
  <c r="O638" i="5" s="1"/>
  <c r="L638" i="2"/>
  <c r="L641" i="2"/>
  <c r="P643" i="10"/>
  <c r="P647" i="10"/>
  <c r="Y647" i="10"/>
  <c r="L647" i="2"/>
  <c r="L648" i="2"/>
  <c r="L649" i="2"/>
  <c r="I651" i="5"/>
  <c r="M651" i="5" s="1"/>
  <c r="O651" i="5" s="1"/>
  <c r="L653" i="2"/>
  <c r="M655" i="2"/>
  <c r="L658" i="2"/>
  <c r="P659" i="10"/>
  <c r="Y659" i="10"/>
  <c r="L667" i="2"/>
  <c r="L669" i="2"/>
  <c r="P672" i="10"/>
  <c r="L681" i="2"/>
  <c r="I682" i="5"/>
  <c r="M682" i="5" s="1"/>
  <c r="O682" i="5" s="1"/>
  <c r="L683" i="2"/>
  <c r="I684" i="5"/>
  <c r="L684" i="2"/>
  <c r="L696" i="2"/>
  <c r="L701" i="2"/>
  <c r="Z710" i="10"/>
  <c r="Y710" i="10"/>
  <c r="M711" i="2"/>
  <c r="M715" i="2"/>
  <c r="L718" i="2"/>
  <c r="H718" i="2"/>
  <c r="J718" i="2" s="1"/>
  <c r="K718" i="2" s="1"/>
  <c r="M726" i="2"/>
  <c r="L729" i="2"/>
  <c r="H729" i="2"/>
  <c r="J729" i="2" s="1"/>
  <c r="K729" i="2" s="1"/>
  <c r="L732" i="2"/>
  <c r="G732" i="2"/>
  <c r="M739" i="2"/>
  <c r="L751" i="2"/>
  <c r="H751" i="2"/>
  <c r="J751" i="2" s="1"/>
  <c r="M751" i="2" s="1"/>
  <c r="L756" i="2"/>
  <c r="H756" i="2"/>
  <c r="J756" i="2" s="1"/>
  <c r="M756" i="2" s="1"/>
  <c r="P759" i="10"/>
  <c r="Z768" i="10"/>
  <c r="Y768" i="10"/>
  <c r="L769" i="2"/>
  <c r="G769" i="2"/>
  <c r="G774" i="2"/>
  <c r="P782" i="10"/>
  <c r="L782" i="2"/>
  <c r="H782" i="2"/>
  <c r="J782" i="2" s="1"/>
  <c r="M782" i="2" s="1"/>
  <c r="I608" i="5"/>
  <c r="M608" i="5" s="1"/>
  <c r="O608" i="5" s="1"/>
  <c r="L608" i="2"/>
  <c r="P620" i="10"/>
  <c r="I622" i="5"/>
  <c r="M622" i="5" s="1"/>
  <c r="O622" i="5" s="1"/>
  <c r="I623" i="5"/>
  <c r="M623" i="5" s="1"/>
  <c r="O623" i="5" s="1"/>
  <c r="P642" i="10"/>
  <c r="I645" i="5"/>
  <c r="L645" i="5" s="1"/>
  <c r="L645" i="2"/>
  <c r="I654" i="5"/>
  <c r="M654" i="5" s="1"/>
  <c r="O654" i="5" s="1"/>
  <c r="I657" i="5"/>
  <c r="L657" i="2"/>
  <c r="I669" i="5"/>
  <c r="M669" i="5" s="1"/>
  <c r="O669" i="5" s="1"/>
  <c r="L674" i="2"/>
  <c r="L685" i="2"/>
  <c r="L686" i="2"/>
  <c r="I689" i="5"/>
  <c r="L689" i="5" s="1"/>
  <c r="L689" i="2"/>
  <c r="L690" i="2"/>
  <c r="L699" i="2"/>
  <c r="L704" i="2"/>
  <c r="L708" i="2"/>
  <c r="G708" i="2"/>
  <c r="M714" i="2"/>
  <c r="L723" i="2"/>
  <c r="G723" i="2"/>
  <c r="L735" i="2"/>
  <c r="G735" i="2"/>
  <c r="K735" i="2" s="1"/>
  <c r="L737" i="2"/>
  <c r="G737" i="2"/>
  <c r="K737" i="2" s="1"/>
  <c r="G744" i="2"/>
  <c r="G752" i="2"/>
  <c r="I752" i="10" s="1"/>
  <c r="W752" i="10" s="1"/>
  <c r="L757" i="2"/>
  <c r="L758" i="2"/>
  <c r="G758" i="2"/>
  <c r="L781" i="2"/>
  <c r="G781" i="2"/>
  <c r="L705" i="2"/>
  <c r="L706" i="2"/>
  <c r="P710" i="10"/>
  <c r="L712" i="2"/>
  <c r="L713" i="2"/>
  <c r="L716" i="2"/>
  <c r="L720" i="2"/>
  <c r="I725" i="5"/>
  <c r="L725" i="2"/>
  <c r="L726" i="2"/>
  <c r="I732" i="5"/>
  <c r="M732" i="5" s="1"/>
  <c r="O732" i="5" s="1"/>
  <c r="L739" i="2"/>
  <c r="L740" i="2"/>
  <c r="P741" i="10"/>
  <c r="L744" i="2"/>
  <c r="I747" i="5"/>
  <c r="L750" i="2"/>
  <c r="P752" i="10"/>
  <c r="L752" i="2"/>
  <c r="I753" i="5"/>
  <c r="I754" i="5"/>
  <c r="L754" i="2"/>
  <c r="P757" i="10"/>
  <c r="L761" i="2"/>
  <c r="L767" i="2"/>
  <c r="L768" i="2"/>
  <c r="L774" i="2"/>
  <c r="L719" i="2"/>
  <c r="I720" i="5"/>
  <c r="L728" i="2"/>
  <c r="L733" i="2"/>
  <c r="P740" i="10"/>
  <c r="I742" i="5"/>
  <c r="L742" i="5" s="1"/>
  <c r="L743" i="2"/>
  <c r="P745" i="10"/>
  <c r="I745" i="5"/>
  <c r="M745" i="5" s="1"/>
  <c r="O745" i="5" s="1"/>
  <c r="L745" i="2"/>
  <c r="I748" i="5"/>
  <c r="L748" i="5" s="1"/>
  <c r="L749" i="2"/>
  <c r="I751" i="5"/>
  <c r="L751" i="5" s="1"/>
  <c r="P753" i="10"/>
  <c r="I760" i="5"/>
  <c r="P762" i="10"/>
  <c r="I762" i="5"/>
  <c r="L762" i="5" s="1"/>
  <c r="L762" i="2"/>
  <c r="L764" i="2"/>
  <c r="P768" i="10"/>
  <c r="L771" i="2"/>
  <c r="I772" i="5"/>
  <c r="M772" i="5" s="1"/>
  <c r="O772" i="5" s="1"/>
  <c r="P775" i="10"/>
  <c r="L776" i="2"/>
  <c r="I777" i="5"/>
  <c r="M777" i="5" s="1"/>
  <c r="O777" i="5" s="1"/>
  <c r="L777" i="2"/>
  <c r="K484" i="2"/>
  <c r="K516" i="2"/>
  <c r="K668" i="2"/>
  <c r="K506" i="2"/>
  <c r="K173" i="2"/>
  <c r="K195" i="2"/>
  <c r="K282" i="2"/>
  <c r="K483" i="2"/>
  <c r="K597" i="2"/>
  <c r="K611" i="2"/>
  <c r="G35" i="6"/>
  <c r="Z43" i="10"/>
  <c r="Y43" i="10"/>
  <c r="Z56" i="10"/>
  <c r="Y56" i="10"/>
  <c r="Z57" i="10"/>
  <c r="Y57" i="10"/>
  <c r="G61" i="6"/>
  <c r="G84" i="6"/>
  <c r="Z95" i="10"/>
  <c r="Y95" i="10"/>
  <c r="G137" i="6"/>
  <c r="G149" i="6"/>
  <c r="G151" i="6"/>
  <c r="Z211" i="10"/>
  <c r="Y211" i="10"/>
  <c r="Z214" i="10"/>
  <c r="Y214" i="10"/>
  <c r="Z240" i="10"/>
  <c r="Y240" i="10"/>
  <c r="Z310" i="10"/>
  <c r="Y310" i="10"/>
  <c r="G342" i="6"/>
  <c r="G375" i="6"/>
  <c r="Z427" i="10"/>
  <c r="P427" i="10"/>
  <c r="I446" i="5"/>
  <c r="M446" i="5" s="1"/>
  <c r="O446" i="5" s="1"/>
  <c r="I468" i="5"/>
  <c r="F468" i="5"/>
  <c r="I567" i="5"/>
  <c r="M567" i="5" s="1"/>
  <c r="O567" i="5" s="1"/>
  <c r="F567" i="5"/>
  <c r="F10" i="10"/>
  <c r="P10" i="10"/>
  <c r="Y10" i="10"/>
  <c r="F11" i="5"/>
  <c r="G13" i="6"/>
  <c r="F13" i="10"/>
  <c r="P13" i="10"/>
  <c r="Y13" i="10"/>
  <c r="G14" i="6"/>
  <c r="P14" i="10"/>
  <c r="Y14" i="10"/>
  <c r="G15" i="6"/>
  <c r="P15" i="10"/>
  <c r="Y15" i="10"/>
  <c r="G16" i="6"/>
  <c r="K18" i="2"/>
  <c r="Z26" i="10"/>
  <c r="Y26" i="10"/>
  <c r="Z29" i="10"/>
  <c r="Y29" i="10"/>
  <c r="F32" i="5"/>
  <c r="G46" i="6"/>
  <c r="G48" i="6"/>
  <c r="Z51" i="10"/>
  <c r="Y51" i="10"/>
  <c r="G54" i="6"/>
  <c r="Z55" i="10"/>
  <c r="Y55" i="10"/>
  <c r="G65" i="6"/>
  <c r="Z86" i="10"/>
  <c r="Y86" i="10"/>
  <c r="G172" i="6"/>
  <c r="G174" i="6"/>
  <c r="G192" i="6"/>
  <c r="G196" i="6"/>
  <c r="G199" i="6"/>
  <c r="G204" i="6"/>
  <c r="G209" i="6"/>
  <c r="T223" i="10"/>
  <c r="G252" i="6"/>
  <c r="G255" i="6"/>
  <c r="G266" i="6"/>
  <c r="G269" i="6"/>
  <c r="Z39" i="10"/>
  <c r="Y39" i="10"/>
  <c r="Z42" i="10"/>
  <c r="Y42" i="10"/>
  <c r="Z85" i="10"/>
  <c r="Y85" i="10"/>
  <c r="AC110" i="10"/>
  <c r="T110" i="10"/>
  <c r="Z124" i="10"/>
  <c r="Y124" i="10"/>
  <c r="Z170" i="10"/>
  <c r="Y170" i="10"/>
  <c r="Z212" i="10"/>
  <c r="Y212" i="10"/>
  <c r="G238" i="6"/>
  <c r="Z249" i="10"/>
  <c r="Y249" i="10"/>
  <c r="G275" i="6"/>
  <c r="G277" i="6"/>
  <c r="G281" i="6"/>
  <c r="G283" i="6"/>
  <c r="AC343" i="10"/>
  <c r="T343" i="10"/>
  <c r="G412" i="6"/>
  <c r="AC437" i="10"/>
  <c r="AB437" i="10"/>
  <c r="Z584" i="10"/>
  <c r="Y584" i="10"/>
  <c r="Z754" i="10"/>
  <c r="Y754" i="10"/>
  <c r="F10" i="5"/>
  <c r="G17" i="6"/>
  <c r="G19" i="6"/>
  <c r="F19" i="10"/>
  <c r="P19" i="10"/>
  <c r="Y19" i="10"/>
  <c r="F19" i="5"/>
  <c r="G20" i="6"/>
  <c r="Z30" i="10"/>
  <c r="Y30" i="10"/>
  <c r="Z49" i="10"/>
  <c r="Y49" i="10"/>
  <c r="Z79" i="10"/>
  <c r="Y79" i="10"/>
  <c r="Z94" i="10"/>
  <c r="Y94" i="10"/>
  <c r="Z273" i="10"/>
  <c r="Y273" i="10"/>
  <c r="Z290" i="10"/>
  <c r="Y290" i="10"/>
  <c r="G27" i="6"/>
  <c r="P29" i="10"/>
  <c r="F30" i="10"/>
  <c r="P30" i="10"/>
  <c r="G41" i="6"/>
  <c r="P42" i="10"/>
  <c r="F43" i="10"/>
  <c r="P43" i="10"/>
  <c r="G44" i="6"/>
  <c r="G47" i="6"/>
  <c r="G55" i="6"/>
  <c r="F55" i="10"/>
  <c r="P55" i="10"/>
  <c r="F55" i="5"/>
  <c r="G67" i="6"/>
  <c r="F67" i="10"/>
  <c r="G77" i="6"/>
  <c r="F77" i="10"/>
  <c r="P77" i="10"/>
  <c r="G78" i="6"/>
  <c r="F80" i="10"/>
  <c r="F82" i="5"/>
  <c r="F90" i="5"/>
  <c r="F91" i="5"/>
  <c r="G93" i="6"/>
  <c r="F93" i="10"/>
  <c r="P93" i="10"/>
  <c r="G95" i="6"/>
  <c r="F95" i="10"/>
  <c r="P95" i="10"/>
  <c r="F100" i="5"/>
  <c r="P103" i="10"/>
  <c r="F109" i="5"/>
  <c r="F112" i="10"/>
  <c r="F112" i="5"/>
  <c r="F114" i="10"/>
  <c r="F119" i="5"/>
  <c r="F125" i="10"/>
  <c r="G129" i="6"/>
  <c r="F130" i="10"/>
  <c r="F132" i="10"/>
  <c r="G141" i="6"/>
  <c r="F141" i="10"/>
  <c r="P141" i="10"/>
  <c r="G143" i="6"/>
  <c r="F143" i="10"/>
  <c r="P143" i="10"/>
  <c r="F153" i="5"/>
  <c r="F154" i="5"/>
  <c r="F157" i="5"/>
  <c r="F158" i="10"/>
  <c r="F161" i="10"/>
  <c r="F166" i="10"/>
  <c r="F166" i="5"/>
  <c r="F171" i="10"/>
  <c r="F176" i="10"/>
  <c r="P176" i="10"/>
  <c r="F179" i="5"/>
  <c r="F181" i="10"/>
  <c r="P181" i="10"/>
  <c r="K188" i="2"/>
  <c r="G190" i="6"/>
  <c r="F192" i="5"/>
  <c r="P193" i="10"/>
  <c r="G195" i="6"/>
  <c r="G201" i="6"/>
  <c r="F202" i="5"/>
  <c r="F206" i="10"/>
  <c r="P206" i="10"/>
  <c r="K210" i="2"/>
  <c r="P221" i="10"/>
  <c r="P223" i="10"/>
  <c r="F235" i="10"/>
  <c r="P235" i="10"/>
  <c r="G241" i="6"/>
  <c r="F245" i="10"/>
  <c r="P245" i="10"/>
  <c r="F247" i="5"/>
  <c r="F256" i="10"/>
  <c r="P256" i="10"/>
  <c r="F257" i="10"/>
  <c r="P257" i="10"/>
  <c r="P273" i="10"/>
  <c r="F293" i="10"/>
  <c r="P293" i="10"/>
  <c r="G300" i="6"/>
  <c r="G302" i="6"/>
  <c r="G324" i="6"/>
  <c r="Z349" i="10"/>
  <c r="Y349" i="10"/>
  <c r="G357" i="6"/>
  <c r="G358" i="6"/>
  <c r="G361" i="6"/>
  <c r="G362" i="6"/>
  <c r="AB439" i="10"/>
  <c r="AC439" i="10"/>
  <c r="I543" i="5"/>
  <c r="M543" i="5" s="1"/>
  <c r="O543" i="5" s="1"/>
  <c r="F543" i="5"/>
  <c r="F39" i="10"/>
  <c r="P39" i="10"/>
  <c r="P49" i="10"/>
  <c r="G51" i="6"/>
  <c r="F51" i="10"/>
  <c r="P51" i="10"/>
  <c r="F51" i="5"/>
  <c r="F56" i="10"/>
  <c r="P56" i="10"/>
  <c r="F57" i="10"/>
  <c r="P57" i="10"/>
  <c r="G59" i="6"/>
  <c r="G63" i="6"/>
  <c r="F71" i="5"/>
  <c r="P79" i="10"/>
  <c r="F79" i="5"/>
  <c r="G85" i="6"/>
  <c r="P85" i="10"/>
  <c r="P86" i="10"/>
  <c r="G88" i="6"/>
  <c r="P89" i="10"/>
  <c r="P94" i="10"/>
  <c r="G98" i="6"/>
  <c r="F98" i="10"/>
  <c r="P98" i="10"/>
  <c r="G99" i="6"/>
  <c r="F99" i="10"/>
  <c r="F105" i="10"/>
  <c r="P105" i="10"/>
  <c r="G106" i="6"/>
  <c r="F107" i="10"/>
  <c r="K107" i="2"/>
  <c r="F108" i="5"/>
  <c r="F110" i="10"/>
  <c r="P110" i="10"/>
  <c r="F110" i="5"/>
  <c r="K110" i="2"/>
  <c r="F111" i="10"/>
  <c r="F111" i="5"/>
  <c r="G115" i="6"/>
  <c r="F115" i="10"/>
  <c r="F120" i="10"/>
  <c r="F122" i="5"/>
  <c r="P124" i="10"/>
  <c r="F124" i="5"/>
  <c r="G126" i="6"/>
  <c r="P126" i="10"/>
  <c r="F131" i="5"/>
  <c r="P142" i="10"/>
  <c r="F147" i="5"/>
  <c r="F148" i="10"/>
  <c r="P148" i="10"/>
  <c r="F155" i="5"/>
  <c r="F156" i="5"/>
  <c r="F157" i="10"/>
  <c r="F163" i="5"/>
  <c r="F164" i="5"/>
  <c r="F165" i="10"/>
  <c r="F169" i="5"/>
  <c r="P170" i="10"/>
  <c r="F174" i="5"/>
  <c r="T176" i="10"/>
  <c r="T181" i="10"/>
  <c r="F182" i="5"/>
  <c r="K189" i="2"/>
  <c r="F200" i="10"/>
  <c r="F205" i="5"/>
  <c r="P211" i="10"/>
  <c r="F211" i="5"/>
  <c r="P212" i="10"/>
  <c r="F212" i="5"/>
  <c r="P214" i="10"/>
  <c r="F214" i="5"/>
  <c r="F215" i="10"/>
  <c r="P215" i="10"/>
  <c r="G230" i="6"/>
  <c r="F230" i="10"/>
  <c r="G234" i="6"/>
  <c r="F234" i="10"/>
  <c r="P234" i="10"/>
  <c r="F234" i="5"/>
  <c r="F239" i="5"/>
  <c r="P240" i="10"/>
  <c r="G244" i="6"/>
  <c r="P249" i="10"/>
  <c r="G258" i="6"/>
  <c r="F258" i="5"/>
  <c r="G259" i="6"/>
  <c r="G272" i="6"/>
  <c r="G274" i="6"/>
  <c r="F274" i="10"/>
  <c r="P290" i="10"/>
  <c r="Z304" i="10"/>
  <c r="Y304" i="10"/>
  <c r="AB438" i="10"/>
  <c r="AC438" i="10"/>
  <c r="AB475" i="10"/>
  <c r="AC475" i="10"/>
  <c r="I539" i="5"/>
  <c r="M539" i="5" s="1"/>
  <c r="O539" i="5" s="1"/>
  <c r="F539" i="5"/>
  <c r="Z590" i="10"/>
  <c r="Y590" i="10"/>
  <c r="Z630" i="10"/>
  <c r="Y630" i="10"/>
  <c r="I714" i="5"/>
  <c r="L714" i="5" s="1"/>
  <c r="F714" i="5"/>
  <c r="Z725" i="10"/>
  <c r="Y725" i="10"/>
  <c r="Z728" i="10"/>
  <c r="Y728" i="10"/>
  <c r="Z743" i="10"/>
  <c r="Y743" i="10"/>
  <c r="P289" i="10"/>
  <c r="T291" i="10"/>
  <c r="G292" i="6"/>
  <c r="G305" i="6"/>
  <c r="G309" i="6"/>
  <c r="P309" i="10"/>
  <c r="G310" i="6"/>
  <c r="P310" i="10"/>
  <c r="F314" i="5"/>
  <c r="F321" i="10"/>
  <c r="G322" i="6"/>
  <c r="F327" i="5"/>
  <c r="F328" i="10"/>
  <c r="G332" i="6"/>
  <c r="F335" i="5"/>
  <c r="F336" i="5"/>
  <c r="F337" i="10"/>
  <c r="G339" i="6"/>
  <c r="F339" i="5"/>
  <c r="P340" i="10"/>
  <c r="K346" i="2"/>
  <c r="F348" i="5"/>
  <c r="P349" i="10"/>
  <c r="G351" i="6"/>
  <c r="T353" i="10"/>
  <c r="F356" i="10"/>
  <c r="K418" i="2"/>
  <c r="T421" i="10"/>
  <c r="F435" i="10"/>
  <c r="P435" i="10"/>
  <c r="F435" i="5"/>
  <c r="T438" i="10"/>
  <c r="K482" i="2"/>
  <c r="G511" i="6"/>
  <c r="P514" i="10"/>
  <c r="G515" i="6"/>
  <c r="G516" i="6"/>
  <c r="G517" i="6"/>
  <c r="G518" i="6"/>
  <c r="F534" i="5"/>
  <c r="I538" i="5"/>
  <c r="F538" i="5"/>
  <c r="I541" i="5"/>
  <c r="M541" i="5" s="1"/>
  <c r="O541" i="5" s="1"/>
  <c r="F541" i="5"/>
  <c r="F568" i="10"/>
  <c r="P568" i="10"/>
  <c r="P575" i="10"/>
  <c r="F605" i="5"/>
  <c r="G630" i="6"/>
  <c r="P630" i="10"/>
  <c r="F633" i="5"/>
  <c r="AC723" i="10"/>
  <c r="T723" i="10"/>
  <c r="F294" i="10"/>
  <c r="F296" i="5"/>
  <c r="F297" i="10"/>
  <c r="G299" i="6"/>
  <c r="F299" i="10"/>
  <c r="F303" i="5"/>
  <c r="P304" i="10"/>
  <c r="F306" i="10"/>
  <c r="F306" i="5"/>
  <c r="F307" i="10"/>
  <c r="P307" i="10"/>
  <c r="P311" i="10"/>
  <c r="G315" i="6"/>
  <c r="T335" i="10"/>
  <c r="F341" i="5"/>
  <c r="F353" i="10"/>
  <c r="P353" i="10"/>
  <c r="F354" i="5"/>
  <c r="F355" i="5"/>
  <c r="F359" i="10"/>
  <c r="F360" i="10"/>
  <c r="F364" i="10"/>
  <c r="F396" i="10"/>
  <c r="F397" i="10"/>
  <c r="F397" i="5"/>
  <c r="F399" i="10"/>
  <c r="F401" i="10"/>
  <c r="F402" i="10"/>
  <c r="F402" i="5"/>
  <c r="F419" i="5"/>
  <c r="F420" i="10"/>
  <c r="F421" i="10"/>
  <c r="P421" i="10"/>
  <c r="G422" i="6"/>
  <c r="F423" i="10"/>
  <c r="P423" i="10"/>
  <c r="G428" i="6"/>
  <c r="G429" i="6"/>
  <c r="G430" i="6"/>
  <c r="F431" i="10"/>
  <c r="F431" i="5"/>
  <c r="P433" i="10"/>
  <c r="F433" i="5"/>
  <c r="T437" i="10"/>
  <c r="T448" i="10"/>
  <c r="F450" i="10"/>
  <c r="P450" i="10"/>
  <c r="G456" i="6"/>
  <c r="G462" i="6"/>
  <c r="G463" i="6"/>
  <c r="G464" i="6"/>
  <c r="G465" i="6"/>
  <c r="G466" i="6"/>
  <c r="W472" i="10"/>
  <c r="I540" i="5"/>
  <c r="M540" i="5" s="1"/>
  <c r="O540" i="5" s="1"/>
  <c r="F540" i="5"/>
  <c r="F542" i="5"/>
  <c r="I545" i="5"/>
  <c r="L545" i="5" s="1"/>
  <c r="F545" i="5"/>
  <c r="F565" i="5"/>
  <c r="P584" i="10"/>
  <c r="F585" i="10"/>
  <c r="P585" i="10"/>
  <c r="AC681" i="10"/>
  <c r="Z704" i="10"/>
  <c r="Y704" i="10"/>
  <c r="P438" i="10"/>
  <c r="F444" i="10"/>
  <c r="G447" i="6"/>
  <c r="W452" i="10"/>
  <c r="F453" i="10"/>
  <c r="P453" i="10"/>
  <c r="F453" i="5"/>
  <c r="P458" i="10"/>
  <c r="P472" i="10"/>
  <c r="G499" i="6"/>
  <c r="F512" i="5"/>
  <c r="K519" i="2"/>
  <c r="F532" i="5"/>
  <c r="G533" i="6"/>
  <c r="G535" i="6"/>
  <c r="F535" i="10"/>
  <c r="G539" i="6"/>
  <c r="G540" i="6"/>
  <c r="G541" i="6"/>
  <c r="G542" i="6"/>
  <c r="G543" i="6"/>
  <c r="G544" i="6"/>
  <c r="F544" i="10"/>
  <c r="G546" i="6"/>
  <c r="G547" i="6"/>
  <c r="G566" i="6"/>
  <c r="F577" i="5"/>
  <c r="G580" i="6"/>
  <c r="G581" i="6"/>
  <c r="F607" i="5"/>
  <c r="F609" i="5"/>
  <c r="F610" i="5"/>
  <c r="F613" i="5"/>
  <c r="F616" i="5"/>
  <c r="F629" i="10"/>
  <c r="F632" i="5"/>
  <c r="G647" i="6"/>
  <c r="Z678" i="10"/>
  <c r="Y678" i="10"/>
  <c r="G699" i="6"/>
  <c r="AC727" i="10"/>
  <c r="T727" i="10"/>
  <c r="Z734" i="10"/>
  <c r="Y734" i="10"/>
  <c r="G758" i="6"/>
  <c r="G763" i="6"/>
  <c r="T439" i="10"/>
  <c r="P444" i="10"/>
  <c r="F446" i="10"/>
  <c r="P447" i="10"/>
  <c r="T456" i="10"/>
  <c r="T466" i="10"/>
  <c r="F478" i="10"/>
  <c r="F479" i="10"/>
  <c r="F480" i="10"/>
  <c r="P480" i="10"/>
  <c r="F480" i="5"/>
  <c r="F502" i="10"/>
  <c r="P502" i="10"/>
  <c r="F502" i="5"/>
  <c r="F504" i="5"/>
  <c r="K504" i="2"/>
  <c r="F510" i="10"/>
  <c r="P510" i="10"/>
  <c r="F531" i="5"/>
  <c r="G532" i="6"/>
  <c r="F533" i="5"/>
  <c r="P535" i="10"/>
  <c r="P547" i="10"/>
  <c r="F550" i="10"/>
  <c r="P550" i="10"/>
  <c r="AC556" i="10"/>
  <c r="P559" i="10"/>
  <c r="P561" i="10"/>
  <c r="P564" i="10"/>
  <c r="F576" i="5"/>
  <c r="P587" i="10"/>
  <c r="F590" i="10"/>
  <c r="P590" i="10"/>
  <c r="F591" i="5"/>
  <c r="G596" i="6"/>
  <c r="F596" i="10"/>
  <c r="F601" i="5"/>
  <c r="G604" i="6"/>
  <c r="P604" i="10"/>
  <c r="F606" i="10"/>
  <c r="P606" i="10"/>
  <c r="F609" i="10"/>
  <c r="G621" i="6"/>
  <c r="G623" i="6"/>
  <c r="F636" i="5"/>
  <c r="F637" i="10"/>
  <c r="P637" i="10"/>
  <c r="F637" i="5"/>
  <c r="P639" i="10"/>
  <c r="G640" i="6"/>
  <c r="F640" i="5"/>
  <c r="Z643" i="10"/>
  <c r="Y643" i="10"/>
  <c r="F644" i="5"/>
  <c r="G645" i="6"/>
  <c r="Z645" i="10"/>
  <c r="Y645" i="10"/>
  <c r="G651" i="6"/>
  <c r="G655" i="6"/>
  <c r="G672" i="6"/>
  <c r="Z675" i="10"/>
  <c r="Y675" i="10"/>
  <c r="G680" i="6"/>
  <c r="G710" i="6"/>
  <c r="G712" i="6"/>
  <c r="Z770" i="10"/>
  <c r="Y770" i="10"/>
  <c r="F650" i="5"/>
  <c r="F651" i="5"/>
  <c r="F652" i="10"/>
  <c r="G656" i="6"/>
  <c r="F658" i="10"/>
  <c r="P658" i="10"/>
  <c r="G659" i="6"/>
  <c r="G660" i="6"/>
  <c r="F665" i="10"/>
  <c r="F665" i="5"/>
  <c r="F671" i="5"/>
  <c r="G675" i="6"/>
  <c r="P675" i="10"/>
  <c r="G676" i="6"/>
  <c r="P676" i="10"/>
  <c r="G677" i="6"/>
  <c r="P678" i="10"/>
  <c r="F682" i="5"/>
  <c r="F688" i="5"/>
  <c r="F689" i="10"/>
  <c r="P689" i="10"/>
  <c r="K689" i="2"/>
  <c r="G707" i="6"/>
  <c r="F707" i="10"/>
  <c r="P708" i="10"/>
  <c r="F717" i="5"/>
  <c r="F721" i="5"/>
  <c r="F722" i="5"/>
  <c r="P724" i="10"/>
  <c r="T725" i="10"/>
  <c r="P728" i="10"/>
  <c r="F730" i="10"/>
  <c r="P730" i="10"/>
  <c r="G733" i="6"/>
  <c r="F750" i="10"/>
  <c r="P750" i="10"/>
  <c r="G754" i="6"/>
  <c r="P754" i="10"/>
  <c r="G770" i="6"/>
  <c r="P770" i="10"/>
  <c r="G649" i="6"/>
  <c r="F653" i="5"/>
  <c r="F657" i="5"/>
  <c r="P662" i="10"/>
  <c r="F666" i="5"/>
  <c r="G668" i="6"/>
  <c r="P668" i="10"/>
  <c r="F673" i="5"/>
  <c r="F679" i="5"/>
  <c r="G681" i="6"/>
  <c r="F681" i="10"/>
  <c r="P681" i="10"/>
  <c r="F683" i="10"/>
  <c r="P683" i="10"/>
  <c r="G684" i="6"/>
  <c r="F684" i="5"/>
  <c r="G686" i="6"/>
  <c r="F686" i="10"/>
  <c r="P686" i="10"/>
  <c r="G687" i="6"/>
  <c r="T688" i="10"/>
  <c r="F692" i="10"/>
  <c r="G693" i="6"/>
  <c r="F698" i="5"/>
  <c r="F699" i="10"/>
  <c r="P699" i="10"/>
  <c r="G701" i="6"/>
  <c r="P704" i="10"/>
  <c r="G716" i="6"/>
  <c r="G719" i="6"/>
  <c r="T721" i="10"/>
  <c r="P723" i="10"/>
  <c r="G725" i="6"/>
  <c r="P725" i="10"/>
  <c r="G727" i="6"/>
  <c r="P727" i="10"/>
  <c r="T728" i="10"/>
  <c r="G729" i="6"/>
  <c r="T730" i="10"/>
  <c r="F733" i="5"/>
  <c r="P734" i="10"/>
  <c r="F734" i="5"/>
  <c r="P743" i="10"/>
  <c r="P744" i="10"/>
  <c r="G747" i="6"/>
  <c r="T750" i="10"/>
  <c r="F771" i="10"/>
  <c r="F777" i="5"/>
  <c r="G70" i="6"/>
  <c r="G76" i="6"/>
  <c r="G79" i="6"/>
  <c r="G94" i="6"/>
  <c r="G96" i="6"/>
  <c r="G103" i="6"/>
  <c r="G104" i="6"/>
  <c r="G108" i="6"/>
  <c r="G113" i="6"/>
  <c r="G142" i="6"/>
  <c r="G144" i="6"/>
  <c r="Z153" i="10"/>
  <c r="Y153" i="10"/>
  <c r="Z161" i="10"/>
  <c r="Y161" i="10"/>
  <c r="G163" i="6"/>
  <c r="G166" i="6"/>
  <c r="G171" i="6"/>
  <c r="Z171" i="10"/>
  <c r="Y171" i="10"/>
  <c r="G176" i="6"/>
  <c r="G189" i="6"/>
  <c r="AC190" i="10"/>
  <c r="G194" i="6"/>
  <c r="G202" i="6"/>
  <c r="G210" i="6"/>
  <c r="G224" i="6"/>
  <c r="G228" i="6"/>
  <c r="Z228" i="10"/>
  <c r="Y228" i="10"/>
  <c r="Z230" i="10"/>
  <c r="Y230" i="10"/>
  <c r="Z274" i="10"/>
  <c r="Y274" i="10"/>
  <c r="G10" i="6"/>
  <c r="G11" i="6"/>
  <c r="F12" i="5"/>
  <c r="F16" i="5"/>
  <c r="F18" i="5"/>
  <c r="F21" i="5"/>
  <c r="G24" i="6"/>
  <c r="F28" i="5"/>
  <c r="G29" i="6"/>
  <c r="G30" i="6"/>
  <c r="F41" i="5"/>
  <c r="G42" i="6"/>
  <c r="G43" i="6"/>
  <c r="G49" i="6"/>
  <c r="F52" i="5"/>
  <c r="F20" i="10"/>
  <c r="P20" i="10"/>
  <c r="Y20" i="10"/>
  <c r="F22" i="5"/>
  <c r="K22" i="2"/>
  <c r="F25" i="5"/>
  <c r="K25" i="2"/>
  <c r="G31" i="6"/>
  <c r="F31" i="10"/>
  <c r="G32" i="6"/>
  <c r="F33" i="5"/>
  <c r="T35" i="10"/>
  <c r="F35" i="5"/>
  <c r="K35" i="2"/>
  <c r="F36" i="5"/>
  <c r="G38" i="6"/>
  <c r="F38" i="10"/>
  <c r="P38" i="10"/>
  <c r="Y38" i="10"/>
  <c r="K39" i="2"/>
  <c r="P44" i="10"/>
  <c r="Y44" i="10"/>
  <c r="F45" i="5"/>
  <c r="T46" i="10"/>
  <c r="F47" i="10"/>
  <c r="P47" i="10"/>
  <c r="Y47" i="10"/>
  <c r="F48" i="10"/>
  <c r="P48" i="10"/>
  <c r="Y48" i="10"/>
  <c r="F48" i="5"/>
  <c r="F49" i="10"/>
  <c r="G50" i="6"/>
  <c r="F50" i="10"/>
  <c r="P50" i="10"/>
  <c r="Y50" i="10"/>
  <c r="K51" i="2"/>
  <c r="F53" i="10"/>
  <c r="F54" i="10"/>
  <c r="P54" i="10"/>
  <c r="Y54" i="10"/>
  <c r="F54" i="5"/>
  <c r="K55" i="2"/>
  <c r="G58" i="6"/>
  <c r="F58" i="10"/>
  <c r="P58" i="10"/>
  <c r="Y58" i="10"/>
  <c r="K59" i="2"/>
  <c r="G62" i="6"/>
  <c r="F65" i="10"/>
  <c r="P65" i="10"/>
  <c r="G66" i="6"/>
  <c r="F66" i="5"/>
  <c r="P67" i="10"/>
  <c r="Y67" i="10"/>
  <c r="F69" i="5"/>
  <c r="P71" i="10"/>
  <c r="Y71" i="10"/>
  <c r="G73" i="6"/>
  <c r="P73" i="10"/>
  <c r="G75" i="6"/>
  <c r="F75" i="5"/>
  <c r="P76" i="10"/>
  <c r="F76" i="5"/>
  <c r="F77" i="5"/>
  <c r="F78" i="5"/>
  <c r="F79" i="10"/>
  <c r="G80" i="6"/>
  <c r="P80" i="10"/>
  <c r="Y80" i="10"/>
  <c r="F80" i="5"/>
  <c r="G83" i="6"/>
  <c r="P83" i="10"/>
  <c r="Y83" i="10"/>
  <c r="F83" i="5"/>
  <c r="P84" i="10"/>
  <c r="F88" i="5"/>
  <c r="G90" i="6"/>
  <c r="P90" i="10"/>
  <c r="Y90" i="10"/>
  <c r="G92" i="6"/>
  <c r="F94" i="10"/>
  <c r="F94" i="5"/>
  <c r="T96" i="10"/>
  <c r="G97" i="6"/>
  <c r="F97" i="5"/>
  <c r="G116" i="6"/>
  <c r="G118" i="6"/>
  <c r="G121" i="6"/>
  <c r="G127" i="6"/>
  <c r="G131" i="6"/>
  <c r="G135" i="6"/>
  <c r="G140" i="6"/>
  <c r="Z146" i="10"/>
  <c r="Y146" i="10"/>
  <c r="G159" i="6"/>
  <c r="Z162" i="10"/>
  <c r="Y162" i="10"/>
  <c r="T167" i="10"/>
  <c r="G173" i="6"/>
  <c r="G181" i="6"/>
  <c r="Z182" i="10"/>
  <c r="Y182" i="10"/>
  <c r="G185" i="6"/>
  <c r="AC188" i="10"/>
  <c r="T188" i="10"/>
  <c r="G205" i="6"/>
  <c r="G211" i="6"/>
  <c r="G225" i="6"/>
  <c r="Z233" i="10"/>
  <c r="Y233" i="10"/>
  <c r="Z294" i="10"/>
  <c r="Y294" i="10"/>
  <c r="Z299" i="10"/>
  <c r="Y299" i="10"/>
  <c r="Z115" i="10"/>
  <c r="Y115" i="10"/>
  <c r="Z120" i="10"/>
  <c r="Y120" i="10"/>
  <c r="Z130" i="10"/>
  <c r="Y130" i="10"/>
  <c r="Z132" i="10"/>
  <c r="Y132" i="10"/>
  <c r="AC144" i="10"/>
  <c r="T144" i="10"/>
  <c r="Z179" i="10"/>
  <c r="Y179" i="10"/>
  <c r="AC183" i="10"/>
  <c r="G12" i="6"/>
  <c r="F12" i="10"/>
  <c r="F17" i="10"/>
  <c r="P17" i="10"/>
  <c r="Y17" i="10"/>
  <c r="F17" i="5"/>
  <c r="F21" i="10"/>
  <c r="G23" i="6"/>
  <c r="F23" i="10"/>
  <c r="P23" i="10"/>
  <c r="Y23" i="10"/>
  <c r="G25" i="6"/>
  <c r="F25" i="10"/>
  <c r="P25" i="10"/>
  <c r="Y25" i="10"/>
  <c r="G28" i="6"/>
  <c r="F28" i="10"/>
  <c r="K30" i="2"/>
  <c r="F33" i="10"/>
  <c r="G34" i="6"/>
  <c r="F34" i="10"/>
  <c r="P34" i="10"/>
  <c r="Y34" i="10"/>
  <c r="F34" i="5"/>
  <c r="F35" i="10"/>
  <c r="AB35" i="10"/>
  <c r="G36" i="6"/>
  <c r="F36" i="10"/>
  <c r="P36" i="10"/>
  <c r="Y36" i="10"/>
  <c r="G40" i="6"/>
  <c r="F40" i="10"/>
  <c r="P40" i="10"/>
  <c r="Y40" i="10"/>
  <c r="F40" i="5"/>
  <c r="F41" i="10"/>
  <c r="F46" i="10"/>
  <c r="P46" i="10"/>
  <c r="Y46" i="10"/>
  <c r="F46" i="5"/>
  <c r="K49" i="2"/>
  <c r="G52" i="6"/>
  <c r="K58" i="2"/>
  <c r="G60" i="6"/>
  <c r="F60" i="10"/>
  <c r="P60" i="10"/>
  <c r="Y60" i="10"/>
  <c r="G64" i="6"/>
  <c r="F64" i="5"/>
  <c r="G68" i="6"/>
  <c r="F68" i="10"/>
  <c r="G69" i="6"/>
  <c r="F70" i="5"/>
  <c r="G72" i="6"/>
  <c r="F72" i="10"/>
  <c r="P72" i="10"/>
  <c r="G74" i="6"/>
  <c r="K74" i="2"/>
  <c r="F81" i="10"/>
  <c r="G82" i="6"/>
  <c r="F82" i="10"/>
  <c r="P82" i="10"/>
  <c r="F88" i="10"/>
  <c r="F91" i="10"/>
  <c r="F98" i="5"/>
  <c r="P99" i="10"/>
  <c r="Y99" i="10"/>
  <c r="F100" i="10"/>
  <c r="G102" i="6"/>
  <c r="P102" i="10"/>
  <c r="Y102" i="10"/>
  <c r="P104" i="10"/>
  <c r="G105" i="6"/>
  <c r="F106" i="10"/>
  <c r="P108" i="10"/>
  <c r="K108" i="2"/>
  <c r="N108" i="2" s="1"/>
  <c r="P108" i="2" s="1"/>
  <c r="G110" i="6"/>
  <c r="G111" i="6"/>
  <c r="K111" i="2"/>
  <c r="G114" i="6"/>
  <c r="F114" i="5"/>
  <c r="AC159" i="10"/>
  <c r="T159" i="10"/>
  <c r="Z169" i="10"/>
  <c r="Y169" i="10"/>
  <c r="Z174" i="10"/>
  <c r="Y174" i="10"/>
  <c r="T295" i="10"/>
  <c r="G229" i="6"/>
  <c r="G243" i="6"/>
  <c r="G249" i="6"/>
  <c r="G250" i="6"/>
  <c r="G253" i="6"/>
  <c r="G257" i="6"/>
  <c r="G261" i="6"/>
  <c r="G270" i="6"/>
  <c r="G271" i="6"/>
  <c r="G273" i="6"/>
  <c r="G278" i="6"/>
  <c r="G284" i="6"/>
  <c r="G288" i="6"/>
  <c r="G293" i="6"/>
  <c r="G298" i="6"/>
  <c r="G303" i="6"/>
  <c r="G306" i="6"/>
  <c r="G308" i="6"/>
  <c r="G311" i="6"/>
  <c r="G318" i="6"/>
  <c r="P321" i="10"/>
  <c r="Y321" i="10"/>
  <c r="F322" i="5"/>
  <c r="P323" i="10"/>
  <c r="Y323" i="10"/>
  <c r="G325" i="6"/>
  <c r="F325" i="10"/>
  <c r="P325" i="10"/>
  <c r="F327" i="10"/>
  <c r="G329" i="6"/>
  <c r="G331" i="6"/>
  <c r="P331" i="10"/>
  <c r="G333" i="6"/>
  <c r="P333" i="10"/>
  <c r="Y333" i="10"/>
  <c r="F333" i="5"/>
  <c r="F334" i="5"/>
  <c r="P338" i="10"/>
  <c r="Y338" i="10"/>
  <c r="T340" i="10"/>
  <c r="G341" i="6"/>
  <c r="F341" i="10"/>
  <c r="P341" i="10"/>
  <c r="Y341" i="10"/>
  <c r="G345" i="6"/>
  <c r="F346" i="10"/>
  <c r="P346" i="10"/>
  <c r="G347" i="6"/>
  <c r="G350" i="6"/>
  <c r="P360" i="10"/>
  <c r="G363" i="6"/>
  <c r="F444" i="5"/>
  <c r="G445" i="6"/>
  <c r="F445" i="5"/>
  <c r="G446" i="6"/>
  <c r="G452" i="6"/>
  <c r="AB457" i="10"/>
  <c r="AC457" i="10"/>
  <c r="I472" i="5"/>
  <c r="M472" i="5" s="1"/>
  <c r="O472" i="5" s="1"/>
  <c r="F472" i="5"/>
  <c r="Z571" i="10"/>
  <c r="Y571" i="10"/>
  <c r="Z574" i="10"/>
  <c r="Y574" i="10"/>
  <c r="F118" i="10"/>
  <c r="K118" i="2"/>
  <c r="N118" i="2" s="1"/>
  <c r="G120" i="6"/>
  <c r="P120" i="10"/>
  <c r="G122" i="6"/>
  <c r="F122" i="10"/>
  <c r="P122" i="10"/>
  <c r="G123" i="6"/>
  <c r="P123" i="10"/>
  <c r="F124" i="10"/>
  <c r="G125" i="6"/>
  <c r="F125" i="5"/>
  <c r="F126" i="5"/>
  <c r="F127" i="10"/>
  <c r="P127" i="10"/>
  <c r="F129" i="5"/>
  <c r="G130" i="6"/>
  <c r="P130" i="10"/>
  <c r="F131" i="10"/>
  <c r="P131" i="10"/>
  <c r="G133" i="6"/>
  <c r="F133" i="10"/>
  <c r="P133" i="10"/>
  <c r="G134" i="6"/>
  <c r="F136" i="10"/>
  <c r="G138" i="6"/>
  <c r="F138" i="10"/>
  <c r="G139" i="6"/>
  <c r="F143" i="5"/>
  <c r="G145" i="6"/>
  <c r="G146" i="6"/>
  <c r="P146" i="10"/>
  <c r="F151" i="10"/>
  <c r="G152" i="6"/>
  <c r="F152" i="10"/>
  <c r="P152" i="10"/>
  <c r="G153" i="6"/>
  <c r="P153" i="10"/>
  <c r="G155" i="6"/>
  <c r="F155" i="10"/>
  <c r="P155" i="10"/>
  <c r="G156" i="6"/>
  <c r="K156" i="2"/>
  <c r="T157" i="10"/>
  <c r="G158" i="6"/>
  <c r="F158" i="5"/>
  <c r="G160" i="6"/>
  <c r="T161" i="10"/>
  <c r="G162" i="6"/>
  <c r="P162" i="10"/>
  <c r="F162" i="5"/>
  <c r="F163" i="10"/>
  <c r="P163" i="10"/>
  <c r="G164" i="6"/>
  <c r="F164" i="10"/>
  <c r="K164" i="2"/>
  <c r="G167" i="6"/>
  <c r="F167" i="10"/>
  <c r="T168" i="10"/>
  <c r="G169" i="6"/>
  <c r="P169" i="10"/>
  <c r="F173" i="5"/>
  <c r="G175" i="6"/>
  <c r="F175" i="10"/>
  <c r="G177" i="6"/>
  <c r="P177" i="10"/>
  <c r="G180" i="6"/>
  <c r="F180" i="10"/>
  <c r="F180" i="5"/>
  <c r="G184" i="6"/>
  <c r="F185" i="5"/>
  <c r="F189" i="5"/>
  <c r="G191" i="6"/>
  <c r="F191" i="10"/>
  <c r="F191" i="5"/>
  <c r="F192" i="10"/>
  <c r="P192" i="10"/>
  <c r="F193" i="5"/>
  <c r="P195" i="10"/>
  <c r="F195" i="5"/>
  <c r="G198" i="6"/>
  <c r="F198" i="5"/>
  <c r="G200" i="6"/>
  <c r="F200" i="5"/>
  <c r="G207" i="6"/>
  <c r="F207" i="10"/>
  <c r="P207" i="10"/>
  <c r="F209" i="5"/>
  <c r="G216" i="6"/>
  <c r="F216" i="10"/>
  <c r="P216" i="10"/>
  <c r="G217" i="6"/>
  <c r="F217" i="10"/>
  <c r="P217" i="10"/>
  <c r="G218" i="6"/>
  <c r="G220" i="6"/>
  <c r="F220" i="10"/>
  <c r="G223" i="6"/>
  <c r="F223" i="5"/>
  <c r="P224" i="10"/>
  <c r="F224" i="5"/>
  <c r="G227" i="6"/>
  <c r="F227" i="10"/>
  <c r="P227" i="10"/>
  <c r="F227" i="5"/>
  <c r="F229" i="5"/>
  <c r="P230" i="10"/>
  <c r="F232" i="5"/>
  <c r="G233" i="6"/>
  <c r="P233" i="10"/>
  <c r="F233" i="5"/>
  <c r="G235" i="6"/>
  <c r="P238" i="10"/>
  <c r="G240" i="6"/>
  <c r="F240" i="10"/>
  <c r="F240" i="5"/>
  <c r="F241" i="10"/>
  <c r="P241" i="10"/>
  <c r="F244" i="10"/>
  <c r="P244" i="10"/>
  <c r="G245" i="6"/>
  <c r="K245" i="2"/>
  <c r="G247" i="6"/>
  <c r="F247" i="10"/>
  <c r="P247" i="10"/>
  <c r="G248" i="6"/>
  <c r="F248" i="10"/>
  <c r="F249" i="10"/>
  <c r="F249" i="5"/>
  <c r="G251" i="6"/>
  <c r="F251" i="10"/>
  <c r="F251" i="5"/>
  <c r="F252" i="5"/>
  <c r="K253" i="2"/>
  <c r="F255" i="10"/>
  <c r="F255" i="5"/>
  <c r="F259" i="10"/>
  <c r="F259" i="5"/>
  <c r="P260" i="10"/>
  <c r="F260" i="5"/>
  <c r="P262" i="10"/>
  <c r="G264" i="6"/>
  <c r="P266" i="10"/>
  <c r="G268" i="6"/>
  <c r="F269" i="5"/>
  <c r="F272" i="5"/>
  <c r="F273" i="10"/>
  <c r="F273" i="5"/>
  <c r="P274" i="10"/>
  <c r="G276" i="6"/>
  <c r="F276" i="10"/>
  <c r="F278" i="10"/>
  <c r="G279" i="6"/>
  <c r="F279" i="10"/>
  <c r="P279" i="10"/>
  <c r="G280" i="6"/>
  <c r="F280" i="10"/>
  <c r="F281" i="10"/>
  <c r="P281" i="10"/>
  <c r="G287" i="6"/>
  <c r="G290" i="6"/>
  <c r="F290" i="10"/>
  <c r="G291" i="6"/>
  <c r="P292" i="10"/>
  <c r="F292" i="5"/>
  <c r="F293" i="5"/>
  <c r="P294" i="10"/>
  <c r="G296" i="6"/>
  <c r="F296" i="10"/>
  <c r="F298" i="5"/>
  <c r="P299" i="10"/>
  <c r="G301" i="6"/>
  <c r="F301" i="5"/>
  <c r="G304" i="6"/>
  <c r="F304" i="10"/>
  <c r="F304" i="5"/>
  <c r="F305" i="10"/>
  <c r="F305" i="5"/>
  <c r="G307" i="6"/>
  <c r="G313" i="6"/>
  <c r="P315" i="10"/>
  <c r="F316" i="5"/>
  <c r="P319" i="10"/>
  <c r="G321" i="6"/>
  <c r="F322" i="10"/>
  <c r="P322" i="10"/>
  <c r="G323" i="6"/>
  <c r="F324" i="5"/>
  <c r="G327" i="6"/>
  <c r="T329" i="10"/>
  <c r="G330" i="6"/>
  <c r="F330" i="10"/>
  <c r="P330" i="10"/>
  <c r="F330" i="5"/>
  <c r="G334" i="6"/>
  <c r="P334" i="10"/>
  <c r="G336" i="6"/>
  <c r="G338" i="6"/>
  <c r="F339" i="10"/>
  <c r="P339" i="10"/>
  <c r="F342" i="10"/>
  <c r="P342" i="10"/>
  <c r="G343" i="6"/>
  <c r="F343" i="10"/>
  <c r="P343" i="10"/>
  <c r="G346" i="6"/>
  <c r="G348" i="6"/>
  <c r="P348" i="10"/>
  <c r="Y348" i="10"/>
  <c r="G359" i="6"/>
  <c r="Z359" i="10"/>
  <c r="Y359" i="10"/>
  <c r="G360" i="6"/>
  <c r="F361" i="5"/>
  <c r="T363" i="10"/>
  <c r="G364" i="6"/>
  <c r="K364" i="2"/>
  <c r="T365" i="10"/>
  <c r="G366" i="6"/>
  <c r="F366" i="10"/>
  <c r="P366" i="10"/>
  <c r="I366" i="5"/>
  <c r="L366" i="5" s="1"/>
  <c r="F366" i="5"/>
  <c r="AB395" i="10"/>
  <c r="AC395" i="10"/>
  <c r="G415" i="6"/>
  <c r="G416" i="6"/>
  <c r="G417" i="6"/>
  <c r="G418" i="6"/>
  <c r="G419" i="6"/>
  <c r="Z430" i="10"/>
  <c r="P430" i="10"/>
  <c r="F439" i="5"/>
  <c r="G440" i="6"/>
  <c r="F440" i="5"/>
  <c r="G441" i="6"/>
  <c r="F441" i="5"/>
  <c r="G442" i="6"/>
  <c r="F442" i="5"/>
  <c r="G443" i="6"/>
  <c r="F443" i="5"/>
  <c r="G444" i="6"/>
  <c r="P446" i="10"/>
  <c r="AB459" i="10"/>
  <c r="AC459" i="10"/>
  <c r="Z466" i="10"/>
  <c r="P466" i="10"/>
  <c r="AB467" i="10"/>
  <c r="AC467" i="10"/>
  <c r="Z566" i="10"/>
  <c r="Y566" i="10"/>
  <c r="Z452" i="10"/>
  <c r="P452" i="10"/>
  <c r="AB469" i="10"/>
  <c r="AC469" i="10"/>
  <c r="I474" i="5"/>
  <c r="M474" i="5" s="1"/>
  <c r="O474" i="5" s="1"/>
  <c r="F474" i="5"/>
  <c r="I527" i="5"/>
  <c r="F527" i="5"/>
  <c r="I556" i="5"/>
  <c r="M556" i="5" s="1"/>
  <c r="O556" i="5" s="1"/>
  <c r="F556" i="5"/>
  <c r="Z596" i="10"/>
  <c r="Y596" i="10"/>
  <c r="F84" i="5"/>
  <c r="F85" i="10"/>
  <c r="G86" i="6"/>
  <c r="F86" i="10"/>
  <c r="G87" i="6"/>
  <c r="F87" i="5"/>
  <c r="T88" i="10"/>
  <c r="G89" i="6"/>
  <c r="F89" i="10"/>
  <c r="P92" i="10"/>
  <c r="F93" i="5"/>
  <c r="F95" i="5"/>
  <c r="F96" i="10"/>
  <c r="P96" i="10"/>
  <c r="K97" i="2"/>
  <c r="G101" i="6"/>
  <c r="F101" i="10"/>
  <c r="P101" i="10"/>
  <c r="G107" i="6"/>
  <c r="F107" i="5"/>
  <c r="G109" i="6"/>
  <c r="F109" i="10"/>
  <c r="G112" i="6"/>
  <c r="K112" i="2"/>
  <c r="F113" i="10"/>
  <c r="P115" i="10"/>
  <c r="F117" i="5"/>
  <c r="G119" i="6"/>
  <c r="F119" i="10"/>
  <c r="P119" i="10"/>
  <c r="K121" i="2"/>
  <c r="G124" i="6"/>
  <c r="G128" i="6"/>
  <c r="F128" i="5"/>
  <c r="P129" i="10"/>
  <c r="G132" i="6"/>
  <c r="P132" i="10"/>
  <c r="G136" i="6"/>
  <c r="F136" i="5"/>
  <c r="K137" i="2"/>
  <c r="F139" i="5"/>
  <c r="F140" i="10"/>
  <c r="P140" i="10"/>
  <c r="F140" i="5"/>
  <c r="F141" i="5"/>
  <c r="F142" i="5"/>
  <c r="F144" i="10"/>
  <c r="P144" i="10"/>
  <c r="G147" i="6"/>
  <c r="P147" i="10"/>
  <c r="G148" i="6"/>
  <c r="F149" i="10"/>
  <c r="P149" i="10"/>
  <c r="G150" i="6"/>
  <c r="G154" i="6"/>
  <c r="F154" i="10"/>
  <c r="K154" i="2"/>
  <c r="P157" i="10"/>
  <c r="K157" i="2"/>
  <c r="F159" i="10"/>
  <c r="G161" i="6"/>
  <c r="P161" i="10"/>
  <c r="F161" i="5"/>
  <c r="G165" i="6"/>
  <c r="F165" i="5"/>
  <c r="K166" i="2"/>
  <c r="G168" i="6"/>
  <c r="P168" i="10"/>
  <c r="K168" i="2"/>
  <c r="G170" i="6"/>
  <c r="F170" i="5"/>
  <c r="P171" i="10"/>
  <c r="F172" i="10"/>
  <c r="F172" i="5"/>
  <c r="P174" i="10"/>
  <c r="T177" i="10"/>
  <c r="G178" i="6"/>
  <c r="F178" i="10"/>
  <c r="P178" i="10"/>
  <c r="G179" i="6"/>
  <c r="P179" i="10"/>
  <c r="G182" i="6"/>
  <c r="P182" i="10"/>
  <c r="G183" i="6"/>
  <c r="P183" i="10"/>
  <c r="P186" i="10"/>
  <c r="G187" i="6"/>
  <c r="G188" i="6"/>
  <c r="P188" i="10"/>
  <c r="F188" i="5"/>
  <c r="G193" i="6"/>
  <c r="F193" i="10"/>
  <c r="F194" i="5"/>
  <c r="G197" i="6"/>
  <c r="P199" i="10"/>
  <c r="F201" i="10"/>
  <c r="F201" i="5"/>
  <c r="G203" i="6"/>
  <c r="P203" i="10"/>
  <c r="F204" i="5"/>
  <c r="G206" i="6"/>
  <c r="G208" i="6"/>
  <c r="F210" i="10"/>
  <c r="P210" i="10"/>
  <c r="F210" i="5"/>
  <c r="G212" i="6"/>
  <c r="F212" i="10"/>
  <c r="G213" i="6"/>
  <c r="F213" i="10"/>
  <c r="P213" i="10"/>
  <c r="G214" i="6"/>
  <c r="F214" i="10"/>
  <c r="G215" i="6"/>
  <c r="G219" i="6"/>
  <c r="P219" i="10"/>
  <c r="F219" i="5"/>
  <c r="G221" i="6"/>
  <c r="G222" i="6"/>
  <c r="K222" i="2"/>
  <c r="F225" i="10"/>
  <c r="F225" i="5"/>
  <c r="F228" i="10"/>
  <c r="P228" i="10"/>
  <c r="F228" i="5"/>
  <c r="G231" i="6"/>
  <c r="F231" i="10"/>
  <c r="G232" i="6"/>
  <c r="P232" i="10"/>
  <c r="Y232" i="10"/>
  <c r="G236" i="6"/>
  <c r="P236" i="10"/>
  <c r="G237" i="6"/>
  <c r="F237" i="5"/>
  <c r="G239" i="6"/>
  <c r="F239" i="10"/>
  <c r="P239" i="10"/>
  <c r="G242" i="6"/>
  <c r="F242" i="5"/>
  <c r="P243" i="10"/>
  <c r="F243" i="5"/>
  <c r="G246" i="6"/>
  <c r="P246" i="10"/>
  <c r="K246" i="2"/>
  <c r="F250" i="10"/>
  <c r="P250" i="10"/>
  <c r="G254" i="6"/>
  <c r="F256" i="5"/>
  <c r="F257" i="5"/>
  <c r="F261" i="5"/>
  <c r="G263" i="6"/>
  <c r="G265" i="6"/>
  <c r="F265" i="10"/>
  <c r="P265" i="10"/>
  <c r="G267" i="6"/>
  <c r="K267" i="2"/>
  <c r="F268" i="5"/>
  <c r="P270" i="10"/>
  <c r="Y270" i="10"/>
  <c r="F271" i="10"/>
  <c r="P271" i="10"/>
  <c r="F276" i="5"/>
  <c r="F277" i="5"/>
  <c r="G282" i="6"/>
  <c r="F282" i="5"/>
  <c r="F283" i="10"/>
  <c r="F283" i="5"/>
  <c r="G285" i="6"/>
  <c r="G286" i="6"/>
  <c r="F287" i="5"/>
  <c r="G289" i="6"/>
  <c r="F291" i="5"/>
  <c r="G295" i="6"/>
  <c r="F295" i="10"/>
  <c r="P295" i="10"/>
  <c r="G297" i="6"/>
  <c r="P297" i="10"/>
  <c r="Y297" i="10"/>
  <c r="K300" i="2"/>
  <c r="F302" i="5"/>
  <c r="F303" i="10"/>
  <c r="P303" i="10"/>
  <c r="F308" i="10"/>
  <c r="F308" i="5"/>
  <c r="F310" i="5"/>
  <c r="G312" i="6"/>
  <c r="P312" i="10"/>
  <c r="G314" i="6"/>
  <c r="P314" i="10"/>
  <c r="Y314" i="10"/>
  <c r="G316" i="6"/>
  <c r="F317" i="5"/>
  <c r="F318" i="5"/>
  <c r="G320" i="6"/>
  <c r="F324" i="10"/>
  <c r="G326" i="6"/>
  <c r="G328" i="6"/>
  <c r="P328" i="10"/>
  <c r="Y328" i="10"/>
  <c r="P329" i="10"/>
  <c r="T334" i="10"/>
  <c r="G335" i="6"/>
  <c r="F335" i="10"/>
  <c r="P335" i="10"/>
  <c r="G337" i="6"/>
  <c r="P337" i="10"/>
  <c r="Y337" i="10"/>
  <c r="G340" i="6"/>
  <c r="F340" i="10"/>
  <c r="G344" i="6"/>
  <c r="F344" i="5"/>
  <c r="P345" i="10"/>
  <c r="Y345" i="10"/>
  <c r="F347" i="10"/>
  <c r="P347" i="10"/>
  <c r="G349" i="6"/>
  <c r="F349" i="10"/>
  <c r="F349" i="5"/>
  <c r="F350" i="5"/>
  <c r="T351" i="10"/>
  <c r="G352" i="6"/>
  <c r="T354" i="10"/>
  <c r="G368" i="6"/>
  <c r="Z368" i="10"/>
  <c r="Y368" i="10"/>
  <c r="G377" i="6"/>
  <c r="G378" i="6"/>
  <c r="G379" i="6"/>
  <c r="G380" i="6"/>
  <c r="G381" i="6"/>
  <c r="G382" i="6"/>
  <c r="G383" i="6"/>
  <c r="G393" i="6"/>
  <c r="G404" i="6"/>
  <c r="G405" i="6"/>
  <c r="P439" i="10"/>
  <c r="P448" i="10"/>
  <c r="P456" i="10"/>
  <c r="I473" i="5"/>
  <c r="L473" i="5" s="1"/>
  <c r="F473" i="5"/>
  <c r="I476" i="5"/>
  <c r="M476" i="5" s="1"/>
  <c r="O476" i="5" s="1"/>
  <c r="F476" i="5"/>
  <c r="Z527" i="10"/>
  <c r="P527" i="10"/>
  <c r="Z531" i="10"/>
  <c r="P531" i="10"/>
  <c r="F468" i="10"/>
  <c r="P468" i="10"/>
  <c r="F470" i="10"/>
  <c r="G473" i="6"/>
  <c r="G474" i="6"/>
  <c r="G475" i="6"/>
  <c r="G476" i="6"/>
  <c r="G477" i="6"/>
  <c r="G501" i="6"/>
  <c r="G503" i="6"/>
  <c r="G504" i="6"/>
  <c r="G505" i="6"/>
  <c r="G513" i="6"/>
  <c r="G520" i="6"/>
  <c r="I529" i="5"/>
  <c r="F529" i="5"/>
  <c r="Z554" i="10"/>
  <c r="P554" i="10"/>
  <c r="G557" i="6"/>
  <c r="G567" i="6"/>
  <c r="G568" i="6"/>
  <c r="G570" i="6"/>
  <c r="Z582" i="10"/>
  <c r="Y582" i="10"/>
  <c r="G595" i="6"/>
  <c r="Z609" i="10"/>
  <c r="P609" i="10"/>
  <c r="P351" i="10"/>
  <c r="G353" i="6"/>
  <c r="P354" i="10"/>
  <c r="G356" i="6"/>
  <c r="P359" i="10"/>
  <c r="F362" i="10"/>
  <c r="F362" i="5"/>
  <c r="P363" i="10"/>
  <c r="G365" i="6"/>
  <c r="P365" i="10"/>
  <c r="G367" i="6"/>
  <c r="F367" i="10"/>
  <c r="P367" i="10"/>
  <c r="P368" i="10"/>
  <c r="G374" i="6"/>
  <c r="F377" i="10"/>
  <c r="F378" i="10"/>
  <c r="F379" i="10"/>
  <c r="F380" i="10"/>
  <c r="F381" i="10"/>
  <c r="F381" i="5"/>
  <c r="F382" i="5"/>
  <c r="F383" i="10"/>
  <c r="P383" i="10"/>
  <c r="F383" i="5"/>
  <c r="G384" i="6"/>
  <c r="P384" i="10"/>
  <c r="F384" i="5"/>
  <c r="K384" i="2"/>
  <c r="G385" i="6"/>
  <c r="F393" i="10"/>
  <c r="P393" i="10"/>
  <c r="F393" i="5"/>
  <c r="G394" i="6"/>
  <c r="F394" i="5"/>
  <c r="G395" i="6"/>
  <c r="P395" i="10"/>
  <c r="F409" i="10"/>
  <c r="P409" i="10"/>
  <c r="F409" i="5"/>
  <c r="G410" i="6"/>
  <c r="K410" i="2"/>
  <c r="G411" i="6"/>
  <c r="F415" i="10"/>
  <c r="F418" i="5"/>
  <c r="F419" i="10"/>
  <c r="P419" i="10"/>
  <c r="G420" i="6"/>
  <c r="P420" i="10"/>
  <c r="F420" i="5"/>
  <c r="G421" i="6"/>
  <c r="P428" i="10"/>
  <c r="F429" i="10"/>
  <c r="G431" i="6"/>
  <c r="G432" i="6"/>
  <c r="G433" i="6"/>
  <c r="F433" i="10"/>
  <c r="G434" i="6"/>
  <c r="G435" i="6"/>
  <c r="G436" i="6"/>
  <c r="G437" i="6"/>
  <c r="F437" i="10"/>
  <c r="G453" i="6"/>
  <c r="G454" i="6"/>
  <c r="G455" i="6"/>
  <c r="T455" i="10"/>
  <c r="F462" i="10"/>
  <c r="P462" i="10"/>
  <c r="K462" i="2"/>
  <c r="F464" i="10"/>
  <c r="F465" i="10"/>
  <c r="P465" i="10"/>
  <c r="G467" i="6"/>
  <c r="F467" i="10"/>
  <c r="T467" i="10"/>
  <c r="G468" i="6"/>
  <c r="G469" i="6"/>
  <c r="G470" i="6"/>
  <c r="G471" i="6"/>
  <c r="G472" i="6"/>
  <c r="F481" i="5"/>
  <c r="G482" i="6"/>
  <c r="F488" i="5"/>
  <c r="K488" i="2"/>
  <c r="G489" i="6"/>
  <c r="F489" i="5"/>
  <c r="G490" i="6"/>
  <c r="F492" i="5"/>
  <c r="G493" i="6"/>
  <c r="F493" i="5"/>
  <c r="K493" i="2"/>
  <c r="G494" i="6"/>
  <c r="F494" i="5"/>
  <c r="G495" i="6"/>
  <c r="I528" i="5"/>
  <c r="M528" i="5" s="1"/>
  <c r="O528" i="5" s="1"/>
  <c r="F528" i="5"/>
  <c r="Z533" i="10"/>
  <c r="P533" i="10"/>
  <c r="Z544" i="10"/>
  <c r="P544" i="10"/>
  <c r="F554" i="5"/>
  <c r="G555" i="6"/>
  <c r="F555" i="5"/>
  <c r="G556" i="6"/>
  <c r="P557" i="10"/>
  <c r="G562" i="6"/>
  <c r="G563" i="6"/>
  <c r="G576" i="6"/>
  <c r="Z576" i="10"/>
  <c r="Y576" i="10"/>
  <c r="G579" i="6"/>
  <c r="G584" i="6"/>
  <c r="G585" i="6"/>
  <c r="G590" i="6"/>
  <c r="G597" i="6"/>
  <c r="G599" i="6"/>
  <c r="Z623" i="10"/>
  <c r="Y623" i="10"/>
  <c r="Z650" i="10"/>
  <c r="Y650" i="10"/>
  <c r="Z732" i="10"/>
  <c r="Y732" i="10"/>
  <c r="F368" i="5"/>
  <c r="G369" i="6"/>
  <c r="F369" i="10"/>
  <c r="F369" i="5"/>
  <c r="G370" i="6"/>
  <c r="P370" i="10"/>
  <c r="G371" i="6"/>
  <c r="P371" i="10"/>
  <c r="F371" i="5"/>
  <c r="G372" i="6"/>
  <c r="G373" i="6"/>
  <c r="P373" i="10"/>
  <c r="K373" i="2"/>
  <c r="F375" i="10"/>
  <c r="P375" i="10"/>
  <c r="K375" i="2"/>
  <c r="G376" i="6"/>
  <c r="F385" i="5"/>
  <c r="F386" i="10"/>
  <c r="P386" i="10"/>
  <c r="F387" i="10"/>
  <c r="F387" i="5"/>
  <c r="F388" i="5"/>
  <c r="P390" i="10"/>
  <c r="F390" i="5"/>
  <c r="G391" i="6"/>
  <c r="G392" i="6"/>
  <c r="T393" i="10"/>
  <c r="G396" i="6"/>
  <c r="F396" i="5"/>
  <c r="G397" i="6"/>
  <c r="G398" i="6"/>
  <c r="F398" i="5"/>
  <c r="G399" i="6"/>
  <c r="P399" i="10"/>
  <c r="F399" i="5"/>
  <c r="G400" i="6"/>
  <c r="P400" i="10"/>
  <c r="F400" i="5"/>
  <c r="G401" i="6"/>
  <c r="P401" i="10"/>
  <c r="F401" i="5"/>
  <c r="G402" i="6"/>
  <c r="P402" i="10"/>
  <c r="K402" i="2"/>
  <c r="G403" i="6"/>
  <c r="P403" i="10"/>
  <c r="F404" i="5"/>
  <c r="F405" i="10"/>
  <c r="P405" i="10"/>
  <c r="G406" i="6"/>
  <c r="P406" i="10"/>
  <c r="G407" i="6"/>
  <c r="G408" i="6"/>
  <c r="T409" i="10"/>
  <c r="P412" i="10"/>
  <c r="F412" i="5"/>
  <c r="G413" i="6"/>
  <c r="F413" i="5"/>
  <c r="G414" i="6"/>
  <c r="T419" i="10"/>
  <c r="F421" i="5"/>
  <c r="F422" i="5"/>
  <c r="G423" i="6"/>
  <c r="F423" i="5"/>
  <c r="G424" i="6"/>
  <c r="F424" i="5"/>
  <c r="G425" i="6"/>
  <c r="F425" i="5"/>
  <c r="G426" i="6"/>
  <c r="F426" i="5"/>
  <c r="G427" i="6"/>
  <c r="T427" i="10"/>
  <c r="F437" i="5"/>
  <c r="F441" i="10"/>
  <c r="P442" i="10"/>
  <c r="F445" i="10"/>
  <c r="P445" i="10"/>
  <c r="F448" i="5"/>
  <c r="G449" i="6"/>
  <c r="F449" i="5"/>
  <c r="G450" i="6"/>
  <c r="F450" i="5"/>
  <c r="G451" i="6"/>
  <c r="F456" i="5"/>
  <c r="G457" i="6"/>
  <c r="F457" i="10"/>
  <c r="F457" i="5"/>
  <c r="G458" i="6"/>
  <c r="F458" i="5"/>
  <c r="G459" i="6"/>
  <c r="F459" i="10"/>
  <c r="T459" i="10"/>
  <c r="F459" i="5"/>
  <c r="G460" i="6"/>
  <c r="F460" i="5"/>
  <c r="G461" i="6"/>
  <c r="F461" i="10"/>
  <c r="P473" i="10"/>
  <c r="F474" i="10"/>
  <c r="P477" i="10"/>
  <c r="F477" i="5"/>
  <c r="K477" i="2"/>
  <c r="G478" i="6"/>
  <c r="F478" i="5"/>
  <c r="K478" i="2"/>
  <c r="G479" i="6"/>
  <c r="F479" i="5"/>
  <c r="G480" i="6"/>
  <c r="F482" i="5"/>
  <c r="F483" i="10"/>
  <c r="P483" i="10"/>
  <c r="G484" i="6"/>
  <c r="P484" i="10"/>
  <c r="G485" i="6"/>
  <c r="F490" i="5"/>
  <c r="F491" i="10"/>
  <c r="P491" i="10"/>
  <c r="G492" i="6"/>
  <c r="P492" i="10"/>
  <c r="F496" i="10"/>
  <c r="P496" i="10"/>
  <c r="G497" i="6"/>
  <c r="G498" i="6"/>
  <c r="T499" i="10"/>
  <c r="F500" i="5"/>
  <c r="F501" i="10"/>
  <c r="F504" i="10"/>
  <c r="P505" i="10"/>
  <c r="K505" i="2"/>
  <c r="G506" i="6"/>
  <c r="F510" i="5"/>
  <c r="P513" i="10"/>
  <c r="F513" i="5"/>
  <c r="G514" i="6"/>
  <c r="F519" i="5"/>
  <c r="F520" i="10"/>
  <c r="T525" i="10"/>
  <c r="I526" i="5"/>
  <c r="F526" i="5"/>
  <c r="I530" i="5"/>
  <c r="L530" i="5" s="1"/>
  <c r="F530" i="5"/>
  <c r="F533" i="10"/>
  <c r="Z556" i="10"/>
  <c r="P556" i="10"/>
  <c r="Z592" i="10"/>
  <c r="Y592" i="10"/>
  <c r="G603" i="6"/>
  <c r="G605" i="6"/>
  <c r="G613" i="6"/>
  <c r="G616" i="6"/>
  <c r="G622" i="6"/>
  <c r="Z644" i="10"/>
  <c r="Y644" i="10"/>
  <c r="Z680" i="10"/>
  <c r="Y680" i="10"/>
  <c r="Z780" i="10"/>
  <c r="Y780" i="10"/>
  <c r="G534" i="6"/>
  <c r="F534" i="10"/>
  <c r="T536" i="10"/>
  <c r="F539" i="10"/>
  <c r="P539" i="10"/>
  <c r="F540" i="10"/>
  <c r="F541" i="10"/>
  <c r="F542" i="10"/>
  <c r="P542" i="10"/>
  <c r="P543" i="10"/>
  <c r="G545" i="6"/>
  <c r="F545" i="10"/>
  <c r="T545" i="10"/>
  <c r="F553" i="10"/>
  <c r="F557" i="5"/>
  <c r="G558" i="6"/>
  <c r="F558" i="5"/>
  <c r="G559" i="6"/>
  <c r="G560" i="6"/>
  <c r="F560" i="5"/>
  <c r="G561" i="6"/>
  <c r="F561" i="10"/>
  <c r="G564" i="6"/>
  <c r="F564" i="10"/>
  <c r="G565" i="6"/>
  <c r="F565" i="10"/>
  <c r="F568" i="5"/>
  <c r="T570" i="10"/>
  <c r="G571" i="6"/>
  <c r="P571" i="10"/>
  <c r="G573" i="6"/>
  <c r="P573" i="10"/>
  <c r="G575" i="6"/>
  <c r="G578" i="6"/>
  <c r="F579" i="5"/>
  <c r="G582" i="6"/>
  <c r="P582" i="10"/>
  <c r="F584" i="5"/>
  <c r="F585" i="5"/>
  <c r="F586" i="10"/>
  <c r="G587" i="6"/>
  <c r="G589" i="6"/>
  <c r="F589" i="10"/>
  <c r="W589" i="10"/>
  <c r="F590" i="5"/>
  <c r="F591" i="10"/>
  <c r="P591" i="10"/>
  <c r="G592" i="6"/>
  <c r="F592" i="10"/>
  <c r="P592" i="10"/>
  <c r="T593" i="10"/>
  <c r="G594" i="6"/>
  <c r="F594" i="5"/>
  <c r="F595" i="5"/>
  <c r="P596" i="10"/>
  <c r="F599" i="5"/>
  <c r="G601" i="6"/>
  <c r="F603" i="5"/>
  <c r="F604" i="5"/>
  <c r="K605" i="2"/>
  <c r="G607" i="6"/>
  <c r="F607" i="10"/>
  <c r="P607" i="10"/>
  <c r="G610" i="6"/>
  <c r="G624" i="6"/>
  <c r="G626" i="6"/>
  <c r="G628" i="6"/>
  <c r="Z707" i="10"/>
  <c r="Y707" i="10"/>
  <c r="F708" i="5"/>
  <c r="I708" i="5"/>
  <c r="G481" i="6"/>
  <c r="F483" i="5"/>
  <c r="F484" i="5"/>
  <c r="F485" i="10"/>
  <c r="P485" i="10"/>
  <c r="G486" i="6"/>
  <c r="P486" i="10"/>
  <c r="G487" i="6"/>
  <c r="K487" i="2"/>
  <c r="G488" i="6"/>
  <c r="F496" i="5"/>
  <c r="F497" i="10"/>
  <c r="F497" i="5"/>
  <c r="F499" i="10"/>
  <c r="P499" i="10"/>
  <c r="K499" i="2"/>
  <c r="G500" i="6"/>
  <c r="F507" i="5"/>
  <c r="F509" i="10"/>
  <c r="P509" i="10"/>
  <c r="F509" i="5"/>
  <c r="G510" i="6"/>
  <c r="F511" i="10"/>
  <c r="P511" i="10"/>
  <c r="K511" i="2"/>
  <c r="G512" i="6"/>
  <c r="T513" i="10"/>
  <c r="F514" i="5"/>
  <c r="F515" i="10"/>
  <c r="F516" i="10"/>
  <c r="F516" i="5"/>
  <c r="F517" i="10"/>
  <c r="F518" i="10"/>
  <c r="P518" i="10"/>
  <c r="K518" i="2"/>
  <c r="G519" i="6"/>
  <c r="F521" i="10"/>
  <c r="P521" i="10"/>
  <c r="F522" i="10"/>
  <c r="F523" i="10"/>
  <c r="F524" i="10"/>
  <c r="P525" i="10"/>
  <c r="G526" i="6"/>
  <c r="G527" i="6"/>
  <c r="F527" i="10"/>
  <c r="G528" i="6"/>
  <c r="F528" i="10"/>
  <c r="G529" i="6"/>
  <c r="G530" i="6"/>
  <c r="F530" i="10"/>
  <c r="G531" i="6"/>
  <c r="T531" i="10"/>
  <c r="F536" i="10"/>
  <c r="P536" i="10"/>
  <c r="F536" i="5"/>
  <c r="G537" i="6"/>
  <c r="G538" i="6"/>
  <c r="F538" i="10"/>
  <c r="W538" i="10"/>
  <c r="F546" i="10"/>
  <c r="P546" i="10"/>
  <c r="F547" i="5"/>
  <c r="G548" i="6"/>
  <c r="G549" i="6"/>
  <c r="F549" i="5"/>
  <c r="G550" i="6"/>
  <c r="G551" i="6"/>
  <c r="F551" i="5"/>
  <c r="G552" i="6"/>
  <c r="F552" i="10"/>
  <c r="F562" i="10"/>
  <c r="P562" i="10"/>
  <c r="P566" i="10"/>
  <c r="F566" i="5"/>
  <c r="F570" i="10"/>
  <c r="P570" i="10"/>
  <c r="G572" i="6"/>
  <c r="F572" i="10"/>
  <c r="G574" i="6"/>
  <c r="F574" i="10"/>
  <c r="P574" i="10"/>
  <c r="F575" i="5"/>
  <c r="P576" i="10"/>
  <c r="G577" i="6"/>
  <c r="F577" i="10"/>
  <c r="P577" i="10"/>
  <c r="F580" i="5"/>
  <c r="K580" i="2"/>
  <c r="F581" i="10"/>
  <c r="P581" i="10"/>
  <c r="G583" i="6"/>
  <c r="F583" i="5"/>
  <c r="F587" i="5"/>
  <c r="P588" i="10"/>
  <c r="T592" i="10"/>
  <c r="G593" i="6"/>
  <c r="P593" i="10"/>
  <c r="F600" i="10"/>
  <c r="P600" i="10"/>
  <c r="G602" i="6"/>
  <c r="P602" i="10"/>
  <c r="Y602" i="10"/>
  <c r="F602" i="5"/>
  <c r="G606" i="6"/>
  <c r="G608" i="6"/>
  <c r="F608" i="5"/>
  <c r="G611" i="6"/>
  <c r="F611" i="5"/>
  <c r="G614" i="6"/>
  <c r="K614" i="2"/>
  <c r="N614" i="2" s="1"/>
  <c r="P614" i="2" s="1"/>
  <c r="G619" i="6"/>
  <c r="P619" i="10"/>
  <c r="Z636" i="10"/>
  <c r="Y636" i="10"/>
  <c r="Z669" i="10"/>
  <c r="Y669" i="10"/>
  <c r="Z692" i="10"/>
  <c r="Y692" i="10"/>
  <c r="Z702" i="10"/>
  <c r="Y702" i="10"/>
  <c r="P612" i="10"/>
  <c r="F612" i="5"/>
  <c r="F613" i="10"/>
  <c r="G615" i="6"/>
  <c r="F616" i="10"/>
  <c r="G617" i="6"/>
  <c r="F617" i="10"/>
  <c r="G618" i="6"/>
  <c r="P618" i="10"/>
  <c r="G620" i="6"/>
  <c r="F620" i="5"/>
  <c r="P623" i="10"/>
  <c r="P624" i="10"/>
  <c r="G625" i="6"/>
  <c r="F625" i="10"/>
  <c r="F627" i="10"/>
  <c r="F627" i="5"/>
  <c r="F628" i="10"/>
  <c r="P628" i="10"/>
  <c r="G629" i="6"/>
  <c r="F629" i="5"/>
  <c r="G631" i="6"/>
  <c r="G633" i="6"/>
  <c r="F633" i="10"/>
  <c r="P633" i="10"/>
  <c r="G634" i="6"/>
  <c r="G637" i="6"/>
  <c r="K637" i="2"/>
  <c r="G639" i="6"/>
  <c r="G644" i="6"/>
  <c r="P644" i="10"/>
  <c r="G648" i="6"/>
  <c r="F648" i="10"/>
  <c r="P648" i="10"/>
  <c r="F651" i="10"/>
  <c r="F655" i="10"/>
  <c r="F662" i="5"/>
  <c r="G667" i="6"/>
  <c r="Z667" i="10"/>
  <c r="Y667" i="10"/>
  <c r="P680" i="10"/>
  <c r="G682" i="6"/>
  <c r="K682" i="2"/>
  <c r="F684" i="10"/>
  <c r="P684" i="10"/>
  <c r="F686" i="5"/>
  <c r="F687" i="10"/>
  <c r="P687" i="10"/>
  <c r="G688" i="6"/>
  <c r="Z688" i="10"/>
  <c r="Y688" i="10"/>
  <c r="F693" i="10"/>
  <c r="G703" i="6"/>
  <c r="F703" i="10"/>
  <c r="P703" i="10"/>
  <c r="AC737" i="10"/>
  <c r="T737" i="10"/>
  <c r="AC755" i="10"/>
  <c r="T755" i="10"/>
  <c r="Z781" i="10"/>
  <c r="Y781" i="10"/>
  <c r="Z749" i="10"/>
  <c r="Y749" i="10"/>
  <c r="F626" i="5"/>
  <c r="G632" i="6"/>
  <c r="G635" i="6"/>
  <c r="F635" i="10"/>
  <c r="P635" i="10"/>
  <c r="G636" i="6"/>
  <c r="P636" i="10"/>
  <c r="G638" i="6"/>
  <c r="P638" i="10"/>
  <c r="G641" i="6"/>
  <c r="F645" i="5"/>
  <c r="G664" i="6"/>
  <c r="Z664" i="10"/>
  <c r="Y664" i="10"/>
  <c r="G670" i="6"/>
  <c r="F670" i="10"/>
  <c r="P670" i="10"/>
  <c r="G671" i="6"/>
  <c r="Z671" i="10"/>
  <c r="Y671" i="10"/>
  <c r="F677" i="10"/>
  <c r="F677" i="5"/>
  <c r="Z698" i="10"/>
  <c r="Y698" i="10"/>
  <c r="F699" i="5"/>
  <c r="F700" i="5"/>
  <c r="F712" i="10"/>
  <c r="P712" i="10"/>
  <c r="T713" i="10"/>
  <c r="G714" i="6"/>
  <c r="Z720" i="10"/>
  <c r="Y720" i="10"/>
  <c r="F641" i="10"/>
  <c r="G642" i="6"/>
  <c r="F642" i="10"/>
  <c r="G643" i="6"/>
  <c r="F643" i="5"/>
  <c r="G646" i="6"/>
  <c r="F646" i="5"/>
  <c r="F647" i="10"/>
  <c r="F647" i="5"/>
  <c r="G653" i="6"/>
  <c r="P653" i="10"/>
  <c r="G658" i="6"/>
  <c r="F661" i="10"/>
  <c r="F661" i="5"/>
  <c r="G663" i="6"/>
  <c r="P663" i="10"/>
  <c r="F666" i="10"/>
  <c r="P666" i="10"/>
  <c r="G674" i="6"/>
  <c r="F674" i="10"/>
  <c r="F675" i="10"/>
  <c r="F675" i="5"/>
  <c r="G678" i="6"/>
  <c r="F678" i="10"/>
  <c r="F678" i="5"/>
  <c r="K681" i="2"/>
  <c r="G683" i="6"/>
  <c r="G685" i="6"/>
  <c r="F685" i="10"/>
  <c r="F685" i="5"/>
  <c r="T689" i="10"/>
  <c r="G690" i="6"/>
  <c r="P690" i="10"/>
  <c r="Y690" i="10"/>
  <c r="F690" i="5"/>
  <c r="P691" i="10"/>
  <c r="Y691" i="10"/>
  <c r="F691" i="5"/>
  <c r="F694" i="5"/>
  <c r="F695" i="5"/>
  <c r="P696" i="10"/>
  <c r="Y696" i="10"/>
  <c r="F696" i="5"/>
  <c r="P697" i="10"/>
  <c r="Y697" i="10"/>
  <c r="F697" i="5"/>
  <c r="G700" i="6"/>
  <c r="F701" i="5"/>
  <c r="G704" i="6"/>
  <c r="G705" i="6"/>
  <c r="F705" i="10"/>
  <c r="P705" i="10"/>
  <c r="G706" i="6"/>
  <c r="F706" i="10"/>
  <c r="P706" i="10"/>
  <c r="G708" i="6"/>
  <c r="F709" i="5"/>
  <c r="F710" i="10"/>
  <c r="G711" i="6"/>
  <c r="F711" i="10"/>
  <c r="P717" i="10"/>
  <c r="Y717" i="10"/>
  <c r="AC718" i="10"/>
  <c r="AC735" i="10"/>
  <c r="T735" i="10"/>
  <c r="G742" i="6"/>
  <c r="G760" i="6"/>
  <c r="G762" i="6"/>
  <c r="G765" i="6"/>
  <c r="Z769" i="10"/>
  <c r="Y769" i="10"/>
  <c r="G772" i="6"/>
  <c r="AC777" i="10"/>
  <c r="T778" i="10"/>
  <c r="G779" i="6"/>
  <c r="G650" i="6"/>
  <c r="P650" i="10"/>
  <c r="G652" i="6"/>
  <c r="G657" i="6"/>
  <c r="G661" i="6"/>
  <c r="P664" i="10"/>
  <c r="G666" i="6"/>
  <c r="P667" i="10"/>
  <c r="F667" i="5"/>
  <c r="G669" i="6"/>
  <c r="P669" i="10"/>
  <c r="P671" i="10"/>
  <c r="G673" i="6"/>
  <c r="G679" i="6"/>
  <c r="F679" i="10"/>
  <c r="P679" i="10"/>
  <c r="K685" i="2"/>
  <c r="F687" i="5"/>
  <c r="P688" i="10"/>
  <c r="G691" i="6"/>
  <c r="G692" i="6"/>
  <c r="P692" i="10"/>
  <c r="G694" i="6"/>
  <c r="P694" i="10"/>
  <c r="G695" i="6"/>
  <c r="F695" i="10"/>
  <c r="P695" i="10"/>
  <c r="G696" i="6"/>
  <c r="G697" i="6"/>
  <c r="G698" i="6"/>
  <c r="P698" i="10"/>
  <c r="F701" i="10"/>
  <c r="P701" i="10"/>
  <c r="G702" i="6"/>
  <c r="P702" i="10"/>
  <c r="F702" i="5"/>
  <c r="P707" i="10"/>
  <c r="G709" i="6"/>
  <c r="G715" i="6"/>
  <c r="F716" i="10"/>
  <c r="P716" i="10"/>
  <c r="G717" i="6"/>
  <c r="F718" i="10"/>
  <c r="G724" i="6"/>
  <c r="G726" i="6"/>
  <c r="G743" i="6"/>
  <c r="G746" i="6"/>
  <c r="G755" i="6"/>
  <c r="G771" i="6"/>
  <c r="Z771" i="10"/>
  <c r="Y771" i="10"/>
  <c r="P711" i="10"/>
  <c r="F711" i="5"/>
  <c r="G713" i="6"/>
  <c r="P713" i="10"/>
  <c r="F715" i="10"/>
  <c r="P715" i="10"/>
  <c r="F715" i="5"/>
  <c r="P719" i="10"/>
  <c r="G720" i="6"/>
  <c r="P720" i="10"/>
  <c r="F721" i="10"/>
  <c r="P721" i="10"/>
  <c r="G723" i="6"/>
  <c r="F723" i="5"/>
  <c r="F724" i="5"/>
  <c r="F725" i="5"/>
  <c r="F726" i="5"/>
  <c r="F729" i="10"/>
  <c r="F731" i="10"/>
  <c r="G736" i="6"/>
  <c r="G738" i="6"/>
  <c r="P738" i="10"/>
  <c r="G740" i="6"/>
  <c r="F740" i="10"/>
  <c r="G741" i="6"/>
  <c r="F741" i="10"/>
  <c r="G745" i="6"/>
  <c r="F745" i="5"/>
  <c r="G748" i="6"/>
  <c r="F748" i="5"/>
  <c r="G750" i="6"/>
  <c r="K750" i="2"/>
  <c r="G753" i="6"/>
  <c r="F753" i="5"/>
  <c r="G756" i="6"/>
  <c r="F756" i="10"/>
  <c r="F757" i="5"/>
  <c r="G761" i="6"/>
  <c r="F762" i="5"/>
  <c r="G764" i="6"/>
  <c r="G767" i="6"/>
  <c r="F767" i="10"/>
  <c r="K767" i="2"/>
  <c r="F770" i="5"/>
  <c r="P771" i="10"/>
  <c r="G773" i="6"/>
  <c r="F773" i="10"/>
  <c r="G775" i="6"/>
  <c r="G778" i="6"/>
  <c r="P778" i="10"/>
  <c r="F778" i="5"/>
  <c r="T779" i="10"/>
  <c r="G780" i="6"/>
  <c r="F780" i="10"/>
  <c r="P780" i="10"/>
  <c r="T781" i="10"/>
  <c r="G782" i="6"/>
  <c r="P718" i="10"/>
  <c r="G722" i="6"/>
  <c r="F722" i="10"/>
  <c r="G728" i="6"/>
  <c r="F728" i="5"/>
  <c r="G730" i="6"/>
  <c r="F730" i="5"/>
  <c r="G732" i="6"/>
  <c r="P732" i="10"/>
  <c r="F733" i="10"/>
  <c r="P733" i="10"/>
  <c r="G734" i="6"/>
  <c r="G735" i="6"/>
  <c r="P735" i="10"/>
  <c r="G737" i="6"/>
  <c r="F737" i="10"/>
  <c r="P737" i="10"/>
  <c r="T738" i="10"/>
  <c r="G739" i="6"/>
  <c r="P742" i="10"/>
  <c r="G744" i="6"/>
  <c r="F747" i="10"/>
  <c r="P747" i="10"/>
  <c r="P749" i="10"/>
  <c r="G751" i="6"/>
  <c r="F751" i="10"/>
  <c r="F751" i="5"/>
  <c r="F754" i="5"/>
  <c r="F755" i="10"/>
  <c r="P755" i="10"/>
  <c r="G757" i="6"/>
  <c r="G759" i="6"/>
  <c r="P760" i="10"/>
  <c r="K760" i="2"/>
  <c r="F761" i="5"/>
  <c r="F763" i="10"/>
  <c r="F764" i="5"/>
  <c r="F766" i="10"/>
  <c r="G768" i="6"/>
  <c r="F768" i="10"/>
  <c r="G769" i="6"/>
  <c r="P769" i="10"/>
  <c r="F769" i="5"/>
  <c r="G774" i="6"/>
  <c r="F775" i="5"/>
  <c r="F776" i="10"/>
  <c r="P776" i="10"/>
  <c r="G777" i="6"/>
  <c r="P777" i="10"/>
  <c r="P779" i="10"/>
  <c r="T780" i="10"/>
  <c r="G781" i="6"/>
  <c r="P781" i="10"/>
  <c r="M782" i="5"/>
  <c r="O782" i="5" s="1"/>
  <c r="Y782" i="10"/>
  <c r="AB782" i="10"/>
  <c r="M782" i="6"/>
  <c r="L782" i="6"/>
  <c r="M781" i="2"/>
  <c r="M781" i="5"/>
  <c r="O781" i="5" s="1"/>
  <c r="AB781" i="10"/>
  <c r="M781" i="6"/>
  <c r="L781" i="6"/>
  <c r="K780" i="2"/>
  <c r="M780" i="2"/>
  <c r="M780" i="5"/>
  <c r="O780" i="5" s="1"/>
  <c r="AB780" i="10"/>
  <c r="M780" i="6"/>
  <c r="L780" i="6"/>
  <c r="Y779" i="10"/>
  <c r="I779" i="5"/>
  <c r="AB779" i="10"/>
  <c r="M779" i="6"/>
  <c r="L779" i="6"/>
  <c r="I778" i="5"/>
  <c r="Y778" i="10"/>
  <c r="AB778" i="10"/>
  <c r="M778" i="6"/>
  <c r="L778" i="6"/>
  <c r="M777" i="2"/>
  <c r="L777" i="5"/>
  <c r="Y777" i="10"/>
  <c r="AB777" i="10"/>
  <c r="M777" i="6"/>
  <c r="L777" i="6"/>
  <c r="M776" i="2"/>
  <c r="T776" i="10"/>
  <c r="I776" i="5"/>
  <c r="Y776" i="10"/>
  <c r="AB776" i="10"/>
  <c r="M776" i="6"/>
  <c r="L776" i="6"/>
  <c r="M775" i="2"/>
  <c r="I775" i="5"/>
  <c r="Y775" i="10"/>
  <c r="I775" i="10"/>
  <c r="W775" i="10" s="1"/>
  <c r="AB775" i="10"/>
  <c r="M775" i="6"/>
  <c r="L775" i="6"/>
  <c r="P774" i="10"/>
  <c r="T774" i="10"/>
  <c r="Y774" i="10"/>
  <c r="AB774" i="10"/>
  <c r="M774" i="6"/>
  <c r="L774" i="6"/>
  <c r="P773" i="10"/>
  <c r="Y773" i="10"/>
  <c r="T773" i="10"/>
  <c r="AB773" i="10"/>
  <c r="M773" i="6"/>
  <c r="L773" i="6"/>
  <c r="P772" i="10"/>
  <c r="Y772" i="10"/>
  <c r="I772" i="10"/>
  <c r="W772" i="10" s="1"/>
  <c r="AB772" i="10"/>
  <c r="M772" i="6"/>
  <c r="L772" i="6"/>
  <c r="K771" i="2"/>
  <c r="M771" i="2"/>
  <c r="F771" i="5"/>
  <c r="I771" i="10"/>
  <c r="M771" i="6"/>
  <c r="L771" i="6"/>
  <c r="M770" i="2"/>
  <c r="M770" i="5"/>
  <c r="O770" i="5" s="1"/>
  <c r="T770" i="10"/>
  <c r="AB770" i="10"/>
  <c r="M770" i="6"/>
  <c r="L770" i="6"/>
  <c r="I769" i="5"/>
  <c r="AB769" i="10"/>
  <c r="M769" i="6"/>
  <c r="L769" i="6"/>
  <c r="H768" i="2"/>
  <c r="J768" i="2" s="1"/>
  <c r="K768" i="2" s="1"/>
  <c r="I768" i="10"/>
  <c r="W768" i="10" s="1"/>
  <c r="AB768" i="10"/>
  <c r="M768" i="6"/>
  <c r="L768" i="6"/>
  <c r="P767" i="10"/>
  <c r="Y767" i="10"/>
  <c r="T767" i="10"/>
  <c r="M767" i="5"/>
  <c r="O767" i="5" s="1"/>
  <c r="I767" i="10"/>
  <c r="W767" i="10" s="1"/>
  <c r="AB767" i="10"/>
  <c r="M767" i="6"/>
  <c r="L767" i="6"/>
  <c r="P766" i="10"/>
  <c r="Y766" i="10"/>
  <c r="T766" i="10"/>
  <c r="M766" i="5"/>
  <c r="O766" i="5" s="1"/>
  <c r="L766" i="5"/>
  <c r="I766" i="10"/>
  <c r="W766" i="10" s="1"/>
  <c r="AB766" i="10"/>
  <c r="M766" i="6"/>
  <c r="L766" i="6"/>
  <c r="P765" i="10"/>
  <c r="Y765" i="10"/>
  <c r="I765" i="10"/>
  <c r="W765" i="10" s="1"/>
  <c r="AB765" i="10"/>
  <c r="M765" i="6"/>
  <c r="L765" i="6"/>
  <c r="K764" i="2"/>
  <c r="M764" i="2"/>
  <c r="I764" i="5"/>
  <c r="Y764" i="10"/>
  <c r="I764" i="10"/>
  <c r="W764" i="10" s="1"/>
  <c r="AB764" i="10"/>
  <c r="M764" i="6"/>
  <c r="L764" i="6"/>
  <c r="P763" i="10"/>
  <c r="Y763" i="10"/>
  <c r="T763" i="10"/>
  <c r="I763" i="10"/>
  <c r="W763" i="10" s="1"/>
  <c r="AB763" i="10"/>
  <c r="M763" i="6"/>
  <c r="L763" i="6"/>
  <c r="M762" i="2"/>
  <c r="AB762" i="10"/>
  <c r="M762" i="6"/>
  <c r="L762" i="6"/>
  <c r="T761" i="10"/>
  <c r="I761" i="5"/>
  <c r="Y761" i="10"/>
  <c r="AB761" i="10"/>
  <c r="M761" i="6"/>
  <c r="L761" i="6"/>
  <c r="Y760" i="10"/>
  <c r="M760" i="5"/>
  <c r="O760" i="5" s="1"/>
  <c r="F760" i="5"/>
  <c r="I760" i="10"/>
  <c r="W760" i="10" s="1"/>
  <c r="AB760" i="10"/>
  <c r="M760" i="6"/>
  <c r="L760" i="6"/>
  <c r="Y759" i="10"/>
  <c r="I759" i="10"/>
  <c r="W759" i="10" s="1"/>
  <c r="AB759" i="10"/>
  <c r="M759" i="6"/>
  <c r="L759" i="6"/>
  <c r="M758" i="5"/>
  <c r="O758" i="5" s="1"/>
  <c r="F758" i="5"/>
  <c r="T758" i="10"/>
  <c r="AB758" i="10"/>
  <c r="M758" i="6"/>
  <c r="L758" i="6"/>
  <c r="K757" i="2"/>
  <c r="M757" i="2"/>
  <c r="Y757" i="10"/>
  <c r="I757" i="10"/>
  <c r="W757" i="10" s="1"/>
  <c r="AB757" i="10"/>
  <c r="M757" i="6"/>
  <c r="L757" i="6"/>
  <c r="P756" i="10"/>
  <c r="Y756" i="10"/>
  <c r="M756" i="5"/>
  <c r="O756" i="5" s="1"/>
  <c r="L756" i="5"/>
  <c r="AB756" i="10"/>
  <c r="M756" i="6"/>
  <c r="L756" i="6"/>
  <c r="M755" i="2"/>
  <c r="Y755" i="10"/>
  <c r="I755" i="10"/>
  <c r="W755" i="10" s="1"/>
  <c r="AB755" i="10"/>
  <c r="M755" i="6"/>
  <c r="L755" i="6"/>
  <c r="K754" i="2"/>
  <c r="M754" i="2"/>
  <c r="M754" i="5"/>
  <c r="O754" i="5" s="1"/>
  <c r="I754" i="10"/>
  <c r="W754" i="10" s="1"/>
  <c r="AB754" i="10"/>
  <c r="M754" i="6"/>
  <c r="L754" i="6"/>
  <c r="K753" i="2"/>
  <c r="M753" i="2"/>
  <c r="Y753" i="10"/>
  <c r="I753" i="10"/>
  <c r="W753" i="10" s="1"/>
  <c r="AB753" i="10"/>
  <c r="M753" i="6"/>
  <c r="L753" i="6"/>
  <c r="I752" i="5"/>
  <c r="Y752" i="10"/>
  <c r="AB752" i="10"/>
  <c r="M752" i="6"/>
  <c r="L752" i="6"/>
  <c r="P751" i="10"/>
  <c r="T751" i="10"/>
  <c r="Y751" i="10"/>
  <c r="I751" i="10"/>
  <c r="W751" i="10" s="1"/>
  <c r="AB751" i="10"/>
  <c r="M751" i="6"/>
  <c r="L751" i="6"/>
  <c r="Y750" i="10"/>
  <c r="AB750" i="10"/>
  <c r="M750" i="6"/>
  <c r="L750" i="6"/>
  <c r="K749" i="2"/>
  <c r="M749" i="2"/>
  <c r="M749" i="6"/>
  <c r="L749" i="6"/>
  <c r="P748" i="10"/>
  <c r="Y748" i="10"/>
  <c r="I748" i="10"/>
  <c r="W748" i="10" s="1"/>
  <c r="M748" i="6"/>
  <c r="L748" i="6"/>
  <c r="M747" i="2"/>
  <c r="Y747" i="10"/>
  <c r="I747" i="10"/>
  <c r="M747" i="6"/>
  <c r="L747" i="6"/>
  <c r="M746" i="2"/>
  <c r="Y746" i="10"/>
  <c r="I746" i="10"/>
  <c r="W746" i="10" s="1"/>
  <c r="M746" i="6"/>
  <c r="L746" i="6"/>
  <c r="M745" i="2"/>
  <c r="I745" i="10"/>
  <c r="W745" i="10" s="1"/>
  <c r="AB745" i="10"/>
  <c r="M745" i="6"/>
  <c r="L745" i="6"/>
  <c r="I744" i="5"/>
  <c r="Y744" i="10"/>
  <c r="M744" i="6"/>
  <c r="L744" i="6"/>
  <c r="T743" i="10"/>
  <c r="L743" i="5"/>
  <c r="F743" i="5"/>
  <c r="I743" i="10"/>
  <c r="W743" i="10" s="1"/>
  <c r="AB743" i="10"/>
  <c r="M743" i="6"/>
  <c r="L743" i="6"/>
  <c r="F742" i="5"/>
  <c r="Y742" i="10"/>
  <c r="I742" i="10"/>
  <c r="W742" i="10" s="1"/>
  <c r="M742" i="6"/>
  <c r="L742" i="6"/>
  <c r="Y741" i="10"/>
  <c r="M741" i="5"/>
  <c r="O741" i="5" s="1"/>
  <c r="L741" i="5"/>
  <c r="F741" i="5"/>
  <c r="M741" i="6"/>
  <c r="L741" i="6"/>
  <c r="K740" i="2"/>
  <c r="T740" i="10"/>
  <c r="M740" i="2"/>
  <c r="F740" i="5"/>
  <c r="I740" i="10"/>
  <c r="V740" i="10" s="1"/>
  <c r="AB740" i="10"/>
  <c r="M740" i="6"/>
  <c r="L740" i="6"/>
  <c r="P739" i="10"/>
  <c r="M739" i="5"/>
  <c r="O739" i="5" s="1"/>
  <c r="L739" i="5"/>
  <c r="Y739" i="10"/>
  <c r="AB739" i="10"/>
  <c r="M739" i="6"/>
  <c r="L739" i="6"/>
  <c r="Y738" i="10"/>
  <c r="I738" i="5"/>
  <c r="AB738" i="10"/>
  <c r="M738" i="6"/>
  <c r="L738" i="6"/>
  <c r="M737" i="2"/>
  <c r="L737" i="5"/>
  <c r="Y737" i="10"/>
  <c r="AB737" i="10"/>
  <c r="M737" i="6"/>
  <c r="L737" i="6"/>
  <c r="M736" i="5"/>
  <c r="O736" i="5" s="1"/>
  <c r="Y736" i="10"/>
  <c r="I736" i="10"/>
  <c r="M736" i="6"/>
  <c r="L736" i="6"/>
  <c r="M735" i="2"/>
  <c r="M735" i="5"/>
  <c r="O735" i="5" s="1"/>
  <c r="L735" i="5"/>
  <c r="Y735" i="10"/>
  <c r="I735" i="10"/>
  <c r="W735" i="10" s="1"/>
  <c r="AB735" i="10"/>
  <c r="M735" i="6"/>
  <c r="L735" i="6"/>
  <c r="M734" i="2"/>
  <c r="I734" i="5"/>
  <c r="M734" i="6"/>
  <c r="L734" i="6"/>
  <c r="K733" i="2"/>
  <c r="M733" i="2"/>
  <c r="I733" i="5"/>
  <c r="Y733" i="10"/>
  <c r="I733" i="10"/>
  <c r="W733" i="10" s="1"/>
  <c r="AB733" i="10"/>
  <c r="M733" i="6"/>
  <c r="L733" i="6"/>
  <c r="K732" i="2"/>
  <c r="M732" i="2"/>
  <c r="I732" i="10"/>
  <c r="W732" i="10" s="1"/>
  <c r="M732" i="6"/>
  <c r="L732" i="6"/>
  <c r="P731" i="10"/>
  <c r="Y731" i="10"/>
  <c r="T731" i="10"/>
  <c r="AB731" i="10"/>
  <c r="M731" i="6"/>
  <c r="L731" i="6"/>
  <c r="K730" i="2"/>
  <c r="M730" i="2"/>
  <c r="M730" i="5"/>
  <c r="O730" i="5" s="1"/>
  <c r="L730" i="5"/>
  <c r="Y730" i="10"/>
  <c r="I730" i="10"/>
  <c r="W730" i="10" s="1"/>
  <c r="AB730" i="10"/>
  <c r="M730" i="6"/>
  <c r="L730" i="6"/>
  <c r="P729" i="10"/>
  <c r="Y729" i="10"/>
  <c r="I729" i="10"/>
  <c r="W729" i="10" s="1"/>
  <c r="AB729" i="10"/>
  <c r="M729" i="6"/>
  <c r="L729" i="6"/>
  <c r="K728" i="2"/>
  <c r="M728" i="2"/>
  <c r="I728" i="10"/>
  <c r="W728" i="10" s="1"/>
  <c r="AB728" i="10"/>
  <c r="M728" i="6"/>
  <c r="L728" i="6"/>
  <c r="Y727" i="10"/>
  <c r="AB727" i="10"/>
  <c r="M727" i="6"/>
  <c r="L727" i="6"/>
  <c r="P726" i="10"/>
  <c r="Y726" i="10"/>
  <c r="T726" i="10"/>
  <c r="M726" i="5"/>
  <c r="O726" i="5" s="1"/>
  <c r="L726" i="5"/>
  <c r="I726" i="10"/>
  <c r="W726" i="10" s="1"/>
  <c r="AB726" i="10"/>
  <c r="M726" i="6"/>
  <c r="L726" i="6"/>
  <c r="K725" i="2"/>
  <c r="M725" i="2"/>
  <c r="I725" i="10"/>
  <c r="W725" i="10" s="1"/>
  <c r="AB725" i="10"/>
  <c r="M725" i="6"/>
  <c r="L725" i="6"/>
  <c r="Y724" i="10"/>
  <c r="I724" i="5"/>
  <c r="AB724" i="10"/>
  <c r="M724" i="6"/>
  <c r="L724" i="6"/>
  <c r="M723" i="2"/>
  <c r="Y723" i="10"/>
  <c r="AB723" i="10"/>
  <c r="M723" i="6"/>
  <c r="L723" i="6"/>
  <c r="P722" i="10"/>
  <c r="Y722" i="10"/>
  <c r="M722" i="5"/>
  <c r="O722" i="5" s="1"/>
  <c r="M722" i="6"/>
  <c r="L722" i="6"/>
  <c r="K721" i="2"/>
  <c r="M721" i="2"/>
  <c r="M721" i="5"/>
  <c r="O721" i="5" s="1"/>
  <c r="L721" i="5"/>
  <c r="Y721" i="10"/>
  <c r="I721" i="10"/>
  <c r="W721" i="10" s="1"/>
  <c r="AB721" i="10"/>
  <c r="M721" i="6"/>
  <c r="L721" i="6"/>
  <c r="T720" i="10"/>
  <c r="M720" i="2"/>
  <c r="F720" i="5"/>
  <c r="AB720" i="10"/>
  <c r="M720" i="6"/>
  <c r="L720" i="6"/>
  <c r="K719" i="2"/>
  <c r="M719" i="2"/>
  <c r="M719" i="5"/>
  <c r="O719" i="5" s="1"/>
  <c r="L719" i="5"/>
  <c r="F719" i="5"/>
  <c r="Y719" i="10"/>
  <c r="M719" i="6"/>
  <c r="L719" i="6"/>
  <c r="M718" i="5"/>
  <c r="O718" i="5" s="1"/>
  <c r="F718" i="5"/>
  <c r="Y718" i="10"/>
  <c r="I718" i="10"/>
  <c r="W718" i="10" s="1"/>
  <c r="AB718" i="10"/>
  <c r="M718" i="6"/>
  <c r="L718" i="6"/>
  <c r="M717" i="2"/>
  <c r="M717" i="5"/>
  <c r="O717" i="5" s="1"/>
  <c r="L717" i="5"/>
  <c r="M717" i="6"/>
  <c r="L717" i="6"/>
  <c r="K716" i="2"/>
  <c r="M716" i="2"/>
  <c r="T716" i="10"/>
  <c r="I716" i="5"/>
  <c r="Y716" i="10"/>
  <c r="I716" i="10"/>
  <c r="W716" i="10" s="1"/>
  <c r="AB716" i="10"/>
  <c r="M716" i="6"/>
  <c r="L716" i="6"/>
  <c r="I715" i="5"/>
  <c r="Y715" i="10"/>
  <c r="I715" i="10"/>
  <c r="W715" i="10" s="1"/>
  <c r="AB715" i="10"/>
  <c r="M715" i="6"/>
  <c r="L715" i="6"/>
  <c r="P714" i="10"/>
  <c r="Y714" i="10"/>
  <c r="T714" i="10"/>
  <c r="I714" i="10"/>
  <c r="W714" i="10" s="1"/>
  <c r="AB714" i="10"/>
  <c r="M714" i="6"/>
  <c r="L714" i="6"/>
  <c r="Y713" i="10"/>
  <c r="I713" i="5"/>
  <c r="AB713" i="10"/>
  <c r="M713" i="6"/>
  <c r="L713" i="6"/>
  <c r="K712" i="2"/>
  <c r="M712" i="2"/>
  <c r="M712" i="5"/>
  <c r="O712" i="5" s="1"/>
  <c r="L712" i="5"/>
  <c r="Y712" i="10"/>
  <c r="I712" i="10"/>
  <c r="W712" i="10" s="1"/>
  <c r="M712" i="6"/>
  <c r="L712" i="6"/>
  <c r="K711" i="2"/>
  <c r="T711" i="10"/>
  <c r="M711" i="5"/>
  <c r="O711" i="5" s="1"/>
  <c r="L711" i="5"/>
  <c r="Y711" i="10"/>
  <c r="I711" i="10"/>
  <c r="W711" i="10" s="1"/>
  <c r="AB711" i="10"/>
  <c r="M711" i="6"/>
  <c r="L711" i="6"/>
  <c r="K710" i="2"/>
  <c r="T710" i="10"/>
  <c r="M710" i="2"/>
  <c r="I710" i="5"/>
  <c r="I710" i="10"/>
  <c r="W710" i="10" s="1"/>
  <c r="AB710" i="10"/>
  <c r="M710" i="6"/>
  <c r="L710" i="6"/>
  <c r="P709" i="10"/>
  <c r="M709" i="5"/>
  <c r="O709" i="5" s="1"/>
  <c r="L709" i="5"/>
  <c r="Y709" i="10"/>
  <c r="I709" i="10"/>
  <c r="M709" i="6"/>
  <c r="L709" i="6"/>
  <c r="M708" i="2"/>
  <c r="Y708" i="10"/>
  <c r="M708" i="6"/>
  <c r="L708" i="6"/>
  <c r="M707" i="2"/>
  <c r="M707" i="5"/>
  <c r="O707" i="5" s="1"/>
  <c r="L707" i="5"/>
  <c r="M707" i="6"/>
  <c r="L707" i="6"/>
  <c r="K706" i="2"/>
  <c r="M706" i="2"/>
  <c r="M706" i="5"/>
  <c r="O706" i="5" s="1"/>
  <c r="L706" i="5"/>
  <c r="Y706" i="10"/>
  <c r="I706" i="10"/>
  <c r="M706" i="6"/>
  <c r="L706" i="6"/>
  <c r="K705" i="2"/>
  <c r="M705" i="2"/>
  <c r="M705" i="5"/>
  <c r="O705" i="5" s="1"/>
  <c r="L705" i="5"/>
  <c r="F705" i="5"/>
  <c r="Y705" i="10"/>
  <c r="I705" i="10"/>
  <c r="W705" i="10" s="1"/>
  <c r="M705" i="6"/>
  <c r="L705" i="6"/>
  <c r="K704" i="2"/>
  <c r="M704" i="2"/>
  <c r="M704" i="5"/>
  <c r="O704" i="5" s="1"/>
  <c r="L704" i="5"/>
  <c r="F704" i="5"/>
  <c r="I704" i="10"/>
  <c r="W704" i="10" s="1"/>
  <c r="M704" i="6"/>
  <c r="L704" i="6"/>
  <c r="Y703" i="10"/>
  <c r="M703" i="5"/>
  <c r="O703" i="5" s="1"/>
  <c r="L703" i="5"/>
  <c r="F703" i="5"/>
  <c r="M703" i="6"/>
  <c r="L703" i="6"/>
  <c r="M702" i="2"/>
  <c r="I702" i="5"/>
  <c r="M702" i="6"/>
  <c r="L702" i="6"/>
  <c r="K701" i="2"/>
  <c r="M701" i="2"/>
  <c r="I701" i="5"/>
  <c r="Y701" i="10"/>
  <c r="I701" i="10"/>
  <c r="W701" i="10" s="1"/>
  <c r="M701" i="6"/>
  <c r="L701" i="6"/>
  <c r="P700" i="10"/>
  <c r="M700" i="5"/>
  <c r="O700" i="5" s="1"/>
  <c r="L700" i="5"/>
  <c r="Y700" i="10"/>
  <c r="I700" i="10"/>
  <c r="W700" i="10" s="1"/>
  <c r="M700" i="6"/>
  <c r="L700" i="6"/>
  <c r="K699" i="2"/>
  <c r="M699" i="2"/>
  <c r="M699" i="5"/>
  <c r="O699" i="5" s="1"/>
  <c r="L699" i="5"/>
  <c r="Y699" i="10"/>
  <c r="I699" i="10"/>
  <c r="W699" i="10" s="1"/>
  <c r="M699" i="6"/>
  <c r="L699" i="6"/>
  <c r="K698" i="2"/>
  <c r="M698" i="2"/>
  <c r="M698" i="5"/>
  <c r="O698" i="5" s="1"/>
  <c r="L698" i="5"/>
  <c r="I698" i="10"/>
  <c r="W698" i="10" s="1"/>
  <c r="M698" i="6"/>
  <c r="L698" i="6"/>
  <c r="M697" i="2"/>
  <c r="I697" i="5"/>
  <c r="M697" i="6"/>
  <c r="L697" i="6"/>
  <c r="K696" i="2"/>
  <c r="M696" i="2"/>
  <c r="I696" i="5"/>
  <c r="I696" i="10"/>
  <c r="W696" i="10" s="1"/>
  <c r="M696" i="6"/>
  <c r="L696" i="6"/>
  <c r="K695" i="2"/>
  <c r="M695" i="2"/>
  <c r="I695" i="5"/>
  <c r="Y695" i="10"/>
  <c r="I695" i="10"/>
  <c r="M695" i="6"/>
  <c r="L695" i="6"/>
  <c r="M694" i="2"/>
  <c r="I694" i="5"/>
  <c r="Y694" i="10"/>
  <c r="M694" i="6"/>
  <c r="L694" i="6"/>
  <c r="P693" i="10"/>
  <c r="M693" i="5"/>
  <c r="O693" i="5" s="1"/>
  <c r="L693" i="5"/>
  <c r="Y693" i="10"/>
  <c r="M693" i="6"/>
  <c r="L693" i="6"/>
  <c r="K692" i="2"/>
  <c r="M692" i="2"/>
  <c r="M692" i="5"/>
  <c r="O692" i="5" s="1"/>
  <c r="L692" i="5"/>
  <c r="I692" i="10"/>
  <c r="W692" i="10" s="1"/>
  <c r="M692" i="6"/>
  <c r="L692" i="6"/>
  <c r="M691" i="2"/>
  <c r="I691" i="5"/>
  <c r="M691" i="6"/>
  <c r="L691" i="6"/>
  <c r="K690" i="2"/>
  <c r="M690" i="2"/>
  <c r="I690" i="5"/>
  <c r="I690" i="10"/>
  <c r="W690" i="10" s="1"/>
  <c r="M690" i="6"/>
  <c r="L690" i="6"/>
  <c r="Y689" i="10"/>
  <c r="M689" i="5"/>
  <c r="O689" i="5" s="1"/>
  <c r="F689" i="5"/>
  <c r="I689" i="10"/>
  <c r="W689" i="10" s="1"/>
  <c r="AB689" i="10"/>
  <c r="M689" i="6"/>
  <c r="L689" i="6"/>
  <c r="K688" i="2"/>
  <c r="M688" i="2"/>
  <c r="I688" i="10"/>
  <c r="W688" i="10" s="1"/>
  <c r="AB688" i="10"/>
  <c r="M688" i="6"/>
  <c r="L688" i="6"/>
  <c r="K687" i="2"/>
  <c r="M687" i="2"/>
  <c r="T687" i="10"/>
  <c r="Y687" i="10"/>
  <c r="I687" i="10"/>
  <c r="W687" i="10" s="1"/>
  <c r="AB687" i="10"/>
  <c r="M687" i="6"/>
  <c r="L687" i="6"/>
  <c r="K686" i="2"/>
  <c r="M686" i="2"/>
  <c r="T686" i="10"/>
  <c r="I686" i="5"/>
  <c r="Y686" i="10"/>
  <c r="I686" i="10"/>
  <c r="W686" i="10" s="1"/>
  <c r="AB686" i="10"/>
  <c r="M686" i="6"/>
  <c r="L686" i="6"/>
  <c r="P685" i="10"/>
  <c r="T685" i="10"/>
  <c r="Y685" i="10"/>
  <c r="I685" i="10"/>
  <c r="W685" i="10" s="1"/>
  <c r="AB685" i="10"/>
  <c r="M685" i="6"/>
  <c r="L685" i="6"/>
  <c r="K684" i="2"/>
  <c r="M684" i="2"/>
  <c r="Y684" i="10"/>
  <c r="I684" i="10"/>
  <c r="W684" i="10" s="1"/>
  <c r="AB684" i="10"/>
  <c r="M684" i="6"/>
  <c r="L684" i="6"/>
  <c r="K683" i="2"/>
  <c r="M683" i="2"/>
  <c r="T683" i="10"/>
  <c r="Y683" i="10"/>
  <c r="I683" i="10"/>
  <c r="W683" i="10" s="1"/>
  <c r="AB683" i="10"/>
  <c r="M683" i="6"/>
  <c r="L683" i="6"/>
  <c r="P682" i="10"/>
  <c r="T682" i="10"/>
  <c r="L682" i="5"/>
  <c r="Y682" i="10"/>
  <c r="I682" i="10"/>
  <c r="W682" i="10" s="1"/>
  <c r="AB682" i="10"/>
  <c r="M682" i="6"/>
  <c r="L682" i="6"/>
  <c r="Y681" i="10"/>
  <c r="I681" i="10"/>
  <c r="W681" i="10" s="1"/>
  <c r="AB681" i="10"/>
  <c r="M681" i="6"/>
  <c r="L681" i="6"/>
  <c r="T680" i="10"/>
  <c r="M680" i="2"/>
  <c r="M680" i="5"/>
  <c r="O680" i="5" s="1"/>
  <c r="L680" i="5"/>
  <c r="F680" i="5"/>
  <c r="I680" i="10"/>
  <c r="W680" i="10" s="1"/>
  <c r="AB680" i="10"/>
  <c r="M680" i="6"/>
  <c r="L680" i="6"/>
  <c r="K679" i="2"/>
  <c r="M679" i="2"/>
  <c r="M679" i="5"/>
  <c r="O679" i="5" s="1"/>
  <c r="L679" i="5"/>
  <c r="Y679" i="10"/>
  <c r="I679" i="10"/>
  <c r="W679" i="10" s="1"/>
  <c r="AB679" i="10"/>
  <c r="M679" i="6"/>
  <c r="L679" i="6"/>
  <c r="K678" i="2"/>
  <c r="M678" i="2"/>
  <c r="M678" i="5"/>
  <c r="O678" i="5" s="1"/>
  <c r="L678" i="5"/>
  <c r="I678" i="10"/>
  <c r="W678" i="10" s="1"/>
  <c r="AB678" i="10"/>
  <c r="M678" i="6"/>
  <c r="L678" i="6"/>
  <c r="K677" i="2"/>
  <c r="M677" i="2"/>
  <c r="T677" i="10"/>
  <c r="M677" i="5"/>
  <c r="O677" i="5" s="1"/>
  <c r="L677" i="5"/>
  <c r="I677" i="10"/>
  <c r="W677" i="10" s="1"/>
  <c r="AB677" i="10"/>
  <c r="M677" i="6"/>
  <c r="L677" i="6"/>
  <c r="M676" i="2"/>
  <c r="T676" i="10"/>
  <c r="I676" i="5"/>
  <c r="Y676" i="10"/>
  <c r="I676" i="10"/>
  <c r="W676" i="10" s="1"/>
  <c r="AB676" i="10"/>
  <c r="M676" i="6"/>
  <c r="L676" i="6"/>
  <c r="K675" i="2"/>
  <c r="T675" i="10"/>
  <c r="I675" i="10"/>
  <c r="W675" i="10" s="1"/>
  <c r="AB675" i="10"/>
  <c r="M675" i="6"/>
  <c r="L675" i="6"/>
  <c r="P674" i="10"/>
  <c r="T674" i="10"/>
  <c r="Y674" i="10"/>
  <c r="I674" i="10"/>
  <c r="W674" i="10" s="1"/>
  <c r="AB674" i="10"/>
  <c r="M674" i="6"/>
  <c r="L674" i="6"/>
  <c r="P673" i="10"/>
  <c r="Y673" i="10"/>
  <c r="T673" i="10"/>
  <c r="M673" i="5"/>
  <c r="O673" i="5" s="1"/>
  <c r="L673" i="5"/>
  <c r="I673" i="10"/>
  <c r="W673" i="10" s="1"/>
  <c r="AB673" i="10"/>
  <c r="M673" i="6"/>
  <c r="L673" i="6"/>
  <c r="K672" i="2"/>
  <c r="M672" i="2"/>
  <c r="Y672" i="10"/>
  <c r="I672" i="10"/>
  <c r="W672" i="10" s="1"/>
  <c r="M672" i="6"/>
  <c r="L672" i="6"/>
  <c r="K671" i="2"/>
  <c r="M671" i="2"/>
  <c r="M671" i="5"/>
  <c r="O671" i="5" s="1"/>
  <c r="L671" i="5"/>
  <c r="I671" i="10"/>
  <c r="M671" i="6"/>
  <c r="L671" i="6"/>
  <c r="K670" i="2"/>
  <c r="M670" i="2"/>
  <c r="I670" i="5"/>
  <c r="Y670" i="10"/>
  <c r="I670" i="10"/>
  <c r="W670" i="10" s="1"/>
  <c r="M670" i="6"/>
  <c r="L670" i="6"/>
  <c r="K669" i="2"/>
  <c r="M669" i="2"/>
  <c r="F669" i="5"/>
  <c r="I669" i="10"/>
  <c r="W669" i="10" s="1"/>
  <c r="M669" i="6"/>
  <c r="L669" i="6"/>
  <c r="Y668" i="10"/>
  <c r="I668" i="10"/>
  <c r="W668" i="10" s="1"/>
  <c r="M668" i="6"/>
  <c r="L668" i="6"/>
  <c r="K667" i="2"/>
  <c r="M667" i="2"/>
  <c r="I667" i="5"/>
  <c r="I667" i="10"/>
  <c r="M667" i="6"/>
  <c r="L667" i="6"/>
  <c r="M666" i="2"/>
  <c r="M666" i="5"/>
  <c r="O666" i="5" s="1"/>
  <c r="Y666" i="10"/>
  <c r="M666" i="6"/>
  <c r="L666" i="6"/>
  <c r="P665" i="10"/>
  <c r="M665" i="5"/>
  <c r="O665" i="5" s="1"/>
  <c r="L665" i="5"/>
  <c r="Y665" i="10"/>
  <c r="I665" i="10"/>
  <c r="M665" i="6"/>
  <c r="L665" i="6"/>
  <c r="M664" i="2"/>
  <c r="L664" i="5"/>
  <c r="M664" i="6"/>
  <c r="L664" i="6"/>
  <c r="K663" i="2"/>
  <c r="M663" i="2"/>
  <c r="Y663" i="10"/>
  <c r="I663" i="10"/>
  <c r="M663" i="6"/>
  <c r="L663" i="6"/>
  <c r="M662" i="2"/>
  <c r="M662" i="5"/>
  <c r="O662" i="5" s="1"/>
  <c r="Y662" i="10"/>
  <c r="M662" i="6"/>
  <c r="L662" i="6"/>
  <c r="P661" i="10"/>
  <c r="M661" i="5"/>
  <c r="O661" i="5" s="1"/>
  <c r="L661" i="5"/>
  <c r="Y661" i="10"/>
  <c r="I661" i="10"/>
  <c r="M661" i="6"/>
  <c r="L661" i="6"/>
  <c r="P660" i="10"/>
  <c r="Y660" i="10"/>
  <c r="M660" i="5"/>
  <c r="O660" i="5" s="1"/>
  <c r="I660" i="10"/>
  <c r="W660" i="10" s="1"/>
  <c r="M660" i="6"/>
  <c r="L660" i="6"/>
  <c r="M659" i="2"/>
  <c r="I659" i="5"/>
  <c r="I659" i="10"/>
  <c r="W659" i="10" s="1"/>
  <c r="M659" i="6"/>
  <c r="L659" i="6"/>
  <c r="K658" i="2"/>
  <c r="M658" i="2"/>
  <c r="I658" i="5"/>
  <c r="Y658" i="10"/>
  <c r="I658" i="10"/>
  <c r="M658" i="6"/>
  <c r="L658" i="6"/>
  <c r="P657" i="10"/>
  <c r="M657" i="5"/>
  <c r="O657" i="5" s="1"/>
  <c r="Y657" i="10"/>
  <c r="I657" i="10"/>
  <c r="W657" i="10" s="1"/>
  <c r="M657" i="6"/>
  <c r="L657" i="6"/>
  <c r="P656" i="10"/>
  <c r="Y656" i="10"/>
  <c r="I656" i="10"/>
  <c r="W656" i="10" s="1"/>
  <c r="M656" i="6"/>
  <c r="L656" i="6"/>
  <c r="H655" i="2"/>
  <c r="J655" i="2" s="1"/>
  <c r="P655" i="10"/>
  <c r="Y655" i="10"/>
  <c r="I655" i="10"/>
  <c r="W655" i="10" s="1"/>
  <c r="M655" i="6"/>
  <c r="L655" i="6"/>
  <c r="M654" i="2"/>
  <c r="F654" i="5"/>
  <c r="Y654" i="10"/>
  <c r="I654" i="10"/>
  <c r="W654" i="10" s="1"/>
  <c r="M654" i="6"/>
  <c r="L654" i="6"/>
  <c r="K653" i="2"/>
  <c r="M653" i="2"/>
  <c r="M653" i="5"/>
  <c r="O653" i="5" s="1"/>
  <c r="L653" i="5"/>
  <c r="Y653" i="10"/>
  <c r="I653" i="10"/>
  <c r="M653" i="6"/>
  <c r="L653" i="6"/>
  <c r="P652" i="10"/>
  <c r="Y652" i="10"/>
  <c r="M652" i="6"/>
  <c r="L652" i="6"/>
  <c r="P651" i="10"/>
  <c r="Y651" i="10"/>
  <c r="I651" i="10"/>
  <c r="W651" i="10" s="1"/>
  <c r="M651" i="6"/>
  <c r="L651" i="6"/>
  <c r="M650" i="2"/>
  <c r="M650" i="5"/>
  <c r="O650" i="5" s="1"/>
  <c r="L650" i="5"/>
  <c r="I650" i="10"/>
  <c r="M650" i="6"/>
  <c r="L650" i="6"/>
  <c r="P649" i="10"/>
  <c r="Y649" i="10"/>
  <c r="M649" i="6"/>
  <c r="L649" i="6"/>
  <c r="K648" i="2"/>
  <c r="M648" i="2"/>
  <c r="Y648" i="10"/>
  <c r="I648" i="10"/>
  <c r="M648" i="6"/>
  <c r="L648" i="6"/>
  <c r="K647" i="2"/>
  <c r="M647" i="2"/>
  <c r="M647" i="5"/>
  <c r="O647" i="5" s="1"/>
  <c r="L647" i="5"/>
  <c r="I647" i="10"/>
  <c r="W647" i="10" s="1"/>
  <c r="M647" i="6"/>
  <c r="L647" i="6"/>
  <c r="P646" i="10"/>
  <c r="M646" i="5"/>
  <c r="O646" i="5" s="1"/>
  <c r="L646" i="5"/>
  <c r="Y646" i="10"/>
  <c r="M646" i="6"/>
  <c r="L646" i="6"/>
  <c r="K645" i="2"/>
  <c r="M645" i="2"/>
  <c r="I645" i="10"/>
  <c r="M645" i="6"/>
  <c r="L645" i="6"/>
  <c r="K644" i="2"/>
  <c r="M644" i="2"/>
  <c r="M644" i="5"/>
  <c r="O644" i="5" s="1"/>
  <c r="I644" i="10"/>
  <c r="M644" i="6"/>
  <c r="L644" i="6"/>
  <c r="K643" i="2"/>
  <c r="M643" i="2"/>
  <c r="M643" i="5"/>
  <c r="O643" i="5" s="1"/>
  <c r="L643" i="5"/>
  <c r="T643" i="10"/>
  <c r="I643" i="10"/>
  <c r="W643" i="10" s="1"/>
  <c r="AB643" i="10"/>
  <c r="M643" i="6"/>
  <c r="L643" i="6"/>
  <c r="M642" i="2"/>
  <c r="I642" i="10"/>
  <c r="W642" i="10" s="1"/>
  <c r="M642" i="6"/>
  <c r="L642" i="6"/>
  <c r="K641" i="2"/>
  <c r="M641" i="2"/>
  <c r="F641" i="5"/>
  <c r="I641" i="10"/>
  <c r="W641" i="10" s="1"/>
  <c r="M641" i="6"/>
  <c r="L641" i="6"/>
  <c r="P640" i="10"/>
  <c r="I640" i="5"/>
  <c r="W640" i="10"/>
  <c r="Y640" i="10"/>
  <c r="M640" i="6"/>
  <c r="L640" i="6"/>
  <c r="M639" i="2"/>
  <c r="Y639" i="10"/>
  <c r="M639" i="6"/>
  <c r="L639" i="6"/>
  <c r="Y638" i="10"/>
  <c r="F638" i="5"/>
  <c r="M638" i="6"/>
  <c r="L638" i="6"/>
  <c r="I637" i="5"/>
  <c r="Y637" i="10"/>
  <c r="M637" i="6"/>
  <c r="L637" i="6"/>
  <c r="M636" i="2"/>
  <c r="I636" i="10"/>
  <c r="W636" i="10" s="1"/>
  <c r="M636" i="6"/>
  <c r="L636" i="6"/>
  <c r="K635" i="2"/>
  <c r="M635" i="2"/>
  <c r="I635" i="5"/>
  <c r="Y635" i="10"/>
  <c r="I635" i="10"/>
  <c r="M635" i="6"/>
  <c r="L635" i="6"/>
  <c r="P634" i="10"/>
  <c r="Y634" i="10"/>
  <c r="M634" i="6"/>
  <c r="L634" i="6"/>
  <c r="M633" i="2"/>
  <c r="I633" i="5"/>
  <c r="Y633" i="10"/>
  <c r="I633" i="10"/>
  <c r="M633" i="6"/>
  <c r="L633" i="6"/>
  <c r="P632" i="10"/>
  <c r="M632" i="5"/>
  <c r="O632" i="5" s="1"/>
  <c r="L632" i="5"/>
  <c r="Y632" i="10"/>
  <c r="M632" i="6"/>
  <c r="L632" i="6"/>
  <c r="P631" i="10"/>
  <c r="M631" i="5"/>
  <c r="O631" i="5" s="1"/>
  <c r="Y631" i="10"/>
  <c r="M631" i="6"/>
  <c r="L631" i="6"/>
  <c r="M630" i="2"/>
  <c r="F630" i="5"/>
  <c r="M630" i="6"/>
  <c r="L630" i="6"/>
  <c r="P629" i="10"/>
  <c r="Y629" i="10"/>
  <c r="I629" i="10"/>
  <c r="M629" i="6"/>
  <c r="L629" i="6"/>
  <c r="K628" i="2"/>
  <c r="M628" i="2"/>
  <c r="I628" i="5"/>
  <c r="Y628" i="10"/>
  <c r="I628" i="10"/>
  <c r="M628" i="6"/>
  <c r="L628" i="6"/>
  <c r="M627" i="2"/>
  <c r="M627" i="5"/>
  <c r="O627" i="5" s="1"/>
  <c r="I627" i="10"/>
  <c r="M627" i="6"/>
  <c r="L627" i="6"/>
  <c r="M626" i="2"/>
  <c r="M626" i="5"/>
  <c r="O626" i="5" s="1"/>
  <c r="M626" i="6"/>
  <c r="L626" i="6"/>
  <c r="K625" i="2"/>
  <c r="I625" i="10"/>
  <c r="W625" i="10" s="1"/>
  <c r="M625" i="6"/>
  <c r="L625" i="6"/>
  <c r="M624" i="2"/>
  <c r="I624" i="5"/>
  <c r="Y624" i="10"/>
  <c r="M624" i="6"/>
  <c r="L624" i="6"/>
  <c r="M623" i="6"/>
  <c r="L623" i="6"/>
  <c r="Y622" i="10"/>
  <c r="F622" i="5"/>
  <c r="I622" i="10"/>
  <c r="W622" i="10" s="1"/>
  <c r="M622" i="6"/>
  <c r="L622" i="6"/>
  <c r="P621" i="10"/>
  <c r="Y621" i="10"/>
  <c r="I621" i="10"/>
  <c r="W621" i="10" s="1"/>
  <c r="M621" i="6"/>
  <c r="L621" i="6"/>
  <c r="K620" i="2"/>
  <c r="M620" i="2"/>
  <c r="Y620" i="10"/>
  <c r="I620" i="10"/>
  <c r="M620" i="6"/>
  <c r="L620" i="6"/>
  <c r="Y619" i="10"/>
  <c r="M619" i="6"/>
  <c r="L619" i="6"/>
  <c r="Y618" i="10"/>
  <c r="I618" i="5"/>
  <c r="M618" i="6"/>
  <c r="L618" i="6"/>
  <c r="K617" i="2"/>
  <c r="M617" i="2"/>
  <c r="F617" i="5"/>
  <c r="M617" i="6"/>
  <c r="L617" i="6"/>
  <c r="H616" i="2"/>
  <c r="J616" i="2" s="1"/>
  <c r="P616" i="10"/>
  <c r="Y616" i="10"/>
  <c r="M616" i="6"/>
  <c r="L616" i="6"/>
  <c r="K615" i="2"/>
  <c r="M615" i="2"/>
  <c r="Y615" i="10"/>
  <c r="I615" i="10"/>
  <c r="W615" i="10" s="1"/>
  <c r="M615" i="6"/>
  <c r="L615" i="6"/>
  <c r="P614" i="10"/>
  <c r="M614" i="5"/>
  <c r="O614" i="5" s="1"/>
  <c r="L614" i="5"/>
  <c r="Y614" i="10"/>
  <c r="M614" i="6"/>
  <c r="L614" i="6"/>
  <c r="P613" i="10"/>
  <c r="Y613" i="10"/>
  <c r="M613" i="5"/>
  <c r="O613" i="5" s="1"/>
  <c r="L613" i="5"/>
  <c r="M613" i="6"/>
  <c r="L613" i="6"/>
  <c r="I612" i="5"/>
  <c r="Y612" i="10"/>
  <c r="I612" i="10"/>
  <c r="W612" i="10" s="1"/>
  <c r="M612" i="6"/>
  <c r="L612" i="6"/>
  <c r="P611" i="10"/>
  <c r="Y611" i="10"/>
  <c r="I611" i="10"/>
  <c r="M611" i="6"/>
  <c r="L611" i="6"/>
  <c r="P610" i="10"/>
  <c r="Y610" i="10"/>
  <c r="M610" i="5"/>
  <c r="O610" i="5" s="1"/>
  <c r="L610" i="5"/>
  <c r="I610" i="10"/>
  <c r="W610" i="10" s="1"/>
  <c r="M610" i="6"/>
  <c r="L610" i="6"/>
  <c r="M609" i="2"/>
  <c r="Y609" i="10"/>
  <c r="M609" i="6"/>
  <c r="L609" i="6"/>
  <c r="M608" i="2"/>
  <c r="L608" i="5"/>
  <c r="Y608" i="10"/>
  <c r="I608" i="10"/>
  <c r="W608" i="10" s="1"/>
  <c r="M608" i="6"/>
  <c r="L608" i="6"/>
  <c r="M607" i="2"/>
  <c r="M607" i="5"/>
  <c r="O607" i="5" s="1"/>
  <c r="L607" i="5"/>
  <c r="Y607" i="10"/>
  <c r="M607" i="6"/>
  <c r="L607" i="6"/>
  <c r="Y606" i="10"/>
  <c r="I606" i="10"/>
  <c r="M606" i="6"/>
  <c r="L606" i="6"/>
  <c r="P605" i="10"/>
  <c r="M605" i="5"/>
  <c r="O605" i="5" s="1"/>
  <c r="L605" i="5"/>
  <c r="Y605" i="10"/>
  <c r="I605" i="10"/>
  <c r="W605" i="10" s="1"/>
  <c r="M605" i="6"/>
  <c r="L605" i="6"/>
  <c r="Y604" i="10"/>
  <c r="I604" i="5"/>
  <c r="M604" i="6"/>
  <c r="L604" i="6"/>
  <c r="M603" i="5"/>
  <c r="O603" i="5" s="1"/>
  <c r="L603" i="5"/>
  <c r="Y603" i="10"/>
  <c r="I603" i="10"/>
  <c r="W603" i="10" s="1"/>
  <c r="M603" i="6"/>
  <c r="L603" i="6"/>
  <c r="I602" i="5"/>
  <c r="M602" i="6"/>
  <c r="L602" i="6"/>
  <c r="P601" i="10"/>
  <c r="Y601" i="10"/>
  <c r="M601" i="5"/>
  <c r="O601" i="5" s="1"/>
  <c r="L601" i="5"/>
  <c r="M601" i="6"/>
  <c r="L601" i="6"/>
  <c r="K600" i="2"/>
  <c r="M600" i="2"/>
  <c r="Y600" i="10"/>
  <c r="M600" i="6"/>
  <c r="L600" i="6"/>
  <c r="P599" i="10"/>
  <c r="Y599" i="10"/>
  <c r="T599" i="10"/>
  <c r="M599" i="5"/>
  <c r="O599" i="5" s="1"/>
  <c r="L599" i="5"/>
  <c r="AB599" i="10"/>
  <c r="M599" i="6"/>
  <c r="L599" i="6"/>
  <c r="P598" i="10"/>
  <c r="Y598" i="10"/>
  <c r="I598" i="10"/>
  <c r="M598" i="6"/>
  <c r="L598" i="6"/>
  <c r="Y597" i="10"/>
  <c r="I597" i="5"/>
  <c r="I597" i="10"/>
  <c r="W597" i="10" s="1"/>
  <c r="M597" i="6"/>
  <c r="L597" i="6"/>
  <c r="M596" i="2"/>
  <c r="M596" i="5"/>
  <c r="O596" i="5" s="1"/>
  <c r="F596" i="5"/>
  <c r="M596" i="6"/>
  <c r="L596" i="6"/>
  <c r="L595" i="5"/>
  <c r="Y595" i="10"/>
  <c r="M595" i="6"/>
  <c r="L595" i="6"/>
  <c r="T594" i="10"/>
  <c r="M594" i="5"/>
  <c r="O594" i="5" s="1"/>
  <c r="L594" i="5"/>
  <c r="AB594" i="10"/>
  <c r="M594" i="6"/>
  <c r="L594" i="6"/>
  <c r="Y593" i="10"/>
  <c r="M593" i="5"/>
  <c r="O593" i="5" s="1"/>
  <c r="L593" i="5"/>
  <c r="F593" i="5"/>
  <c r="AB593" i="10"/>
  <c r="M593" i="6"/>
  <c r="L593" i="6"/>
  <c r="M592" i="5"/>
  <c r="O592" i="5" s="1"/>
  <c r="L592" i="5"/>
  <c r="AB592" i="10"/>
  <c r="M592" i="6"/>
  <c r="L592" i="6"/>
  <c r="T591" i="10"/>
  <c r="I591" i="5"/>
  <c r="Y591" i="10"/>
  <c r="I591" i="10"/>
  <c r="W591" i="10" s="1"/>
  <c r="AB591" i="10"/>
  <c r="M591" i="6"/>
  <c r="L591" i="6"/>
  <c r="M590" i="2"/>
  <c r="M590" i="5"/>
  <c r="O590" i="5" s="1"/>
  <c r="L590" i="5"/>
  <c r="AB590" i="10"/>
  <c r="M590" i="6"/>
  <c r="L590" i="6"/>
  <c r="F589" i="5"/>
  <c r="Y589" i="10"/>
  <c r="V589" i="10"/>
  <c r="M589" i="6"/>
  <c r="L589" i="6"/>
  <c r="I588" i="5"/>
  <c r="Y588" i="10"/>
  <c r="M588" i="6"/>
  <c r="L588" i="6"/>
  <c r="K587" i="2"/>
  <c r="Y587" i="10"/>
  <c r="I587" i="5"/>
  <c r="I587" i="10"/>
  <c r="M587" i="6"/>
  <c r="L587" i="6"/>
  <c r="K586" i="2"/>
  <c r="M586" i="2"/>
  <c r="P586" i="10"/>
  <c r="M586" i="5"/>
  <c r="O586" i="5" s="1"/>
  <c r="F586" i="5"/>
  <c r="Y586" i="10"/>
  <c r="I586" i="10"/>
  <c r="W586" i="10" s="1"/>
  <c r="M586" i="6"/>
  <c r="L586" i="6"/>
  <c r="K585" i="2"/>
  <c r="Y585" i="10"/>
  <c r="I585" i="10"/>
  <c r="M585" i="6"/>
  <c r="L585" i="6"/>
  <c r="K584" i="2"/>
  <c r="T584" i="10"/>
  <c r="M584" i="5"/>
  <c r="O584" i="5" s="1"/>
  <c r="L584" i="5"/>
  <c r="I584" i="10"/>
  <c r="AB584" i="10"/>
  <c r="M584" i="6"/>
  <c r="L584" i="6"/>
  <c r="K583" i="2"/>
  <c r="M583" i="2"/>
  <c r="M583" i="5"/>
  <c r="O583" i="5" s="1"/>
  <c r="L583" i="5"/>
  <c r="I583" i="10"/>
  <c r="V583" i="10" s="1"/>
  <c r="M583" i="6"/>
  <c r="L583" i="6"/>
  <c r="M582" i="2"/>
  <c r="I582" i="10"/>
  <c r="M582" i="6"/>
  <c r="L582" i="6"/>
  <c r="K581" i="2"/>
  <c r="M581" i="2"/>
  <c r="Y581" i="10"/>
  <c r="I581" i="10"/>
  <c r="W581" i="10" s="1"/>
  <c r="M581" i="6"/>
  <c r="L581" i="6"/>
  <c r="M580" i="2"/>
  <c r="P580" i="10"/>
  <c r="Y580" i="10"/>
  <c r="L580" i="5"/>
  <c r="I580" i="10"/>
  <c r="M580" i="6"/>
  <c r="L580" i="6"/>
  <c r="P579" i="10"/>
  <c r="M579" i="5"/>
  <c r="O579" i="5" s="1"/>
  <c r="L579" i="5"/>
  <c r="Y579" i="10"/>
  <c r="I579" i="10"/>
  <c r="W579" i="10" s="1"/>
  <c r="M579" i="6"/>
  <c r="L579" i="6"/>
  <c r="T578" i="10"/>
  <c r="M578" i="5"/>
  <c r="O578" i="5" s="1"/>
  <c r="L578" i="5"/>
  <c r="F578" i="5"/>
  <c r="Y578" i="10"/>
  <c r="I578" i="10"/>
  <c r="W578" i="10" s="1"/>
  <c r="AB578" i="10"/>
  <c r="M578" i="6"/>
  <c r="L578" i="6"/>
  <c r="M577" i="2"/>
  <c r="M577" i="5"/>
  <c r="O577" i="5" s="1"/>
  <c r="Y577" i="10"/>
  <c r="M577" i="6"/>
  <c r="L577" i="6"/>
  <c r="T576" i="10"/>
  <c r="AB576" i="10"/>
  <c r="M576" i="6"/>
  <c r="L576" i="6"/>
  <c r="M575" i="2"/>
  <c r="I575" i="5"/>
  <c r="Y575" i="10"/>
  <c r="AB575" i="10"/>
  <c r="M575" i="6"/>
  <c r="L575" i="6"/>
  <c r="K574" i="2"/>
  <c r="M574" i="2"/>
  <c r="M574" i="5"/>
  <c r="O574" i="5" s="1"/>
  <c r="L574" i="5"/>
  <c r="I574" i="10"/>
  <c r="W574" i="10" s="1"/>
  <c r="M574" i="6"/>
  <c r="L574" i="6"/>
  <c r="K573" i="2"/>
  <c r="M573" i="2"/>
  <c r="Y573" i="10"/>
  <c r="I573" i="10"/>
  <c r="M573" i="6"/>
  <c r="L573" i="6"/>
  <c r="P572" i="10"/>
  <c r="Y572" i="10"/>
  <c r="M572" i="5"/>
  <c r="O572" i="5" s="1"/>
  <c r="L572" i="5"/>
  <c r="M572" i="6"/>
  <c r="L572" i="6"/>
  <c r="K571" i="2"/>
  <c r="M571" i="2"/>
  <c r="M571" i="5"/>
  <c r="O571" i="5" s="1"/>
  <c r="L571" i="5"/>
  <c r="I571" i="10"/>
  <c r="W571" i="10" s="1"/>
  <c r="M571" i="6"/>
  <c r="L571" i="6"/>
  <c r="Y570" i="10"/>
  <c r="I570" i="10"/>
  <c r="W570" i="10" s="1"/>
  <c r="AB570" i="10"/>
  <c r="M570" i="6"/>
  <c r="L570" i="6"/>
  <c r="K569" i="2"/>
  <c r="M569" i="2"/>
  <c r="M569" i="5"/>
  <c r="O569" i="5" s="1"/>
  <c r="L569" i="5"/>
  <c r="I569" i="10"/>
  <c r="W569" i="10" s="1"/>
  <c r="M569" i="6"/>
  <c r="L569" i="6"/>
  <c r="M568" i="2"/>
  <c r="M568" i="5"/>
  <c r="O568" i="5" s="1"/>
  <c r="L568" i="5"/>
  <c r="Y568" i="10"/>
  <c r="I568" i="10"/>
  <c r="M568" i="6"/>
  <c r="L568" i="6"/>
  <c r="M567" i="6"/>
  <c r="L567" i="6"/>
  <c r="I566" i="5"/>
  <c r="T566" i="10"/>
  <c r="AB566" i="10"/>
  <c r="M566" i="6"/>
  <c r="L566" i="6"/>
  <c r="H565" i="2"/>
  <c r="J565" i="2" s="1"/>
  <c r="Y565" i="10"/>
  <c r="M565" i="6"/>
  <c r="L565" i="6"/>
  <c r="M564" i="2"/>
  <c r="Y564" i="10"/>
  <c r="M564" i="6"/>
  <c r="L564" i="6"/>
  <c r="H563" i="2"/>
  <c r="J563" i="2" s="1"/>
  <c r="M563" i="5"/>
  <c r="O563" i="5" s="1"/>
  <c r="Y563" i="10"/>
  <c r="M563" i="6"/>
  <c r="L563" i="6"/>
  <c r="K562" i="2"/>
  <c r="M562" i="2"/>
  <c r="Y562" i="10"/>
  <c r="I562" i="10"/>
  <c r="M562" i="6"/>
  <c r="L562" i="6"/>
  <c r="H561" i="2"/>
  <c r="J561" i="2" s="1"/>
  <c r="Y561" i="10"/>
  <c r="M561" i="6"/>
  <c r="L561" i="6"/>
  <c r="P560" i="10"/>
  <c r="M560" i="5"/>
  <c r="O560" i="5" s="1"/>
  <c r="Y560" i="10"/>
  <c r="I560" i="10"/>
  <c r="M560" i="6"/>
  <c r="L560" i="6"/>
  <c r="K559" i="2"/>
  <c r="M559" i="2"/>
  <c r="Y559" i="10"/>
  <c r="I559" i="10"/>
  <c r="M559" i="6"/>
  <c r="L559" i="6"/>
  <c r="H558" i="2"/>
  <c r="J558" i="2" s="1"/>
  <c r="M558" i="5"/>
  <c r="O558" i="5" s="1"/>
  <c r="L558" i="5"/>
  <c r="Y558" i="10"/>
  <c r="M558" i="6"/>
  <c r="L558" i="6"/>
  <c r="H557" i="2"/>
  <c r="J557" i="2" s="1"/>
  <c r="Y557" i="10"/>
  <c r="M557" i="6"/>
  <c r="L557" i="6"/>
  <c r="K556" i="2"/>
  <c r="M556" i="2"/>
  <c r="Y556" i="10"/>
  <c r="M556" i="6"/>
  <c r="L556" i="6"/>
  <c r="K555" i="2"/>
  <c r="M555" i="2"/>
  <c r="P555" i="10"/>
  <c r="Y555" i="10"/>
  <c r="I555" i="10"/>
  <c r="W555" i="10" s="1"/>
  <c r="M555" i="6"/>
  <c r="L555" i="6"/>
  <c r="M554" i="2"/>
  <c r="W554" i="10"/>
  <c r="M554" i="5"/>
  <c r="O554" i="5" s="1"/>
  <c r="L554" i="5"/>
  <c r="Y554" i="10"/>
  <c r="V554" i="10"/>
  <c r="M554" i="6"/>
  <c r="L554" i="6"/>
  <c r="M553" i="2"/>
  <c r="P553" i="10"/>
  <c r="Y553" i="10"/>
  <c r="M553" i="6"/>
  <c r="L553" i="6"/>
  <c r="H552" i="2"/>
  <c r="J552" i="2" s="1"/>
  <c r="K552" i="2" s="1"/>
  <c r="M552" i="5"/>
  <c r="O552" i="5" s="1"/>
  <c r="Y552" i="10"/>
  <c r="M552" i="6"/>
  <c r="L552" i="6"/>
  <c r="H551" i="2"/>
  <c r="J551" i="2" s="1"/>
  <c r="K551" i="2" s="1"/>
  <c r="M551" i="5"/>
  <c r="O551" i="5" s="1"/>
  <c r="L551" i="5"/>
  <c r="Y551" i="10"/>
  <c r="I551" i="10"/>
  <c r="M551" i="6"/>
  <c r="L551" i="6"/>
  <c r="H550" i="2"/>
  <c r="J550" i="2" s="1"/>
  <c r="Y550" i="10"/>
  <c r="I550" i="10"/>
  <c r="W550" i="10" s="1"/>
  <c r="AB550" i="10"/>
  <c r="M550" i="6"/>
  <c r="L550" i="6"/>
  <c r="K549" i="2"/>
  <c r="M549" i="2"/>
  <c r="M549" i="5"/>
  <c r="O549" i="5" s="1"/>
  <c r="Y549" i="10"/>
  <c r="M549" i="6"/>
  <c r="L549" i="6"/>
  <c r="H548" i="2"/>
  <c r="J548" i="2" s="1"/>
  <c r="K548" i="2" s="1"/>
  <c r="Y548" i="10"/>
  <c r="I548" i="10"/>
  <c r="W548" i="10" s="1"/>
  <c r="M548" i="6"/>
  <c r="L548" i="6"/>
  <c r="H547" i="2"/>
  <c r="J547" i="2" s="1"/>
  <c r="M547" i="5"/>
  <c r="O547" i="5" s="1"/>
  <c r="Y547" i="10"/>
  <c r="M547" i="6"/>
  <c r="L547" i="6"/>
  <c r="T546" i="10"/>
  <c r="H546" i="2"/>
  <c r="J546" i="2" s="1"/>
  <c r="K546" i="2" s="1"/>
  <c r="Y546" i="10"/>
  <c r="I546" i="10"/>
  <c r="W546" i="10" s="1"/>
  <c r="AB546" i="10"/>
  <c r="M546" i="6"/>
  <c r="L546" i="6"/>
  <c r="AB545" i="10"/>
  <c r="H545" i="2"/>
  <c r="J545" i="2" s="1"/>
  <c r="K545" i="2" s="1"/>
  <c r="Y545" i="10"/>
  <c r="V545" i="10"/>
  <c r="M545" i="6"/>
  <c r="L545" i="6"/>
  <c r="H544" i="2"/>
  <c r="J544" i="2" s="1"/>
  <c r="K544" i="2" s="1"/>
  <c r="L544" i="5"/>
  <c r="Y544" i="10"/>
  <c r="M544" i="6"/>
  <c r="L544" i="6"/>
  <c r="T543" i="10"/>
  <c r="H543" i="2"/>
  <c r="J543" i="2" s="1"/>
  <c r="K543" i="2" s="1"/>
  <c r="Y543" i="10"/>
  <c r="I543" i="10"/>
  <c r="W543" i="10" s="1"/>
  <c r="AB543" i="10"/>
  <c r="M543" i="6"/>
  <c r="L543" i="6"/>
  <c r="K542" i="2"/>
  <c r="M542" i="2"/>
  <c r="M542" i="5"/>
  <c r="O542" i="5" s="1"/>
  <c r="Y542" i="10"/>
  <c r="I542" i="10"/>
  <c r="W542" i="10" s="1"/>
  <c r="M542" i="6"/>
  <c r="L542" i="6"/>
  <c r="K541" i="2"/>
  <c r="T541" i="10"/>
  <c r="M541" i="2"/>
  <c r="P541" i="10"/>
  <c r="Y541" i="10"/>
  <c r="I541" i="10"/>
  <c r="W541" i="10" s="1"/>
  <c r="AB541" i="10"/>
  <c r="M541" i="6"/>
  <c r="L541" i="6"/>
  <c r="K540" i="2"/>
  <c r="M540" i="2"/>
  <c r="P540" i="10"/>
  <c r="Y540" i="10"/>
  <c r="I540" i="10"/>
  <c r="W540" i="10" s="1"/>
  <c r="M540" i="6"/>
  <c r="L540" i="6"/>
  <c r="T539" i="10"/>
  <c r="H539" i="2"/>
  <c r="J539" i="2" s="1"/>
  <c r="K539" i="2" s="1"/>
  <c r="Y539" i="10"/>
  <c r="I539" i="10"/>
  <c r="W539" i="10" s="1"/>
  <c r="AB539" i="10"/>
  <c r="M539" i="6"/>
  <c r="L539" i="6"/>
  <c r="AB538" i="10"/>
  <c r="H538" i="2"/>
  <c r="J538" i="2" s="1"/>
  <c r="K538" i="2" s="1"/>
  <c r="M538" i="5"/>
  <c r="O538" i="5" s="1"/>
  <c r="Y538" i="10"/>
  <c r="V538" i="10"/>
  <c r="M538" i="6"/>
  <c r="L538" i="6"/>
  <c r="T537" i="10"/>
  <c r="M537" i="2"/>
  <c r="P537" i="10"/>
  <c r="Y537" i="10"/>
  <c r="I537" i="10"/>
  <c r="W537" i="10" s="1"/>
  <c r="AB537" i="10"/>
  <c r="M537" i="6"/>
  <c r="L537" i="6"/>
  <c r="K536" i="2"/>
  <c r="M536" i="2"/>
  <c r="Y536" i="10"/>
  <c r="I536" i="10"/>
  <c r="W536" i="10" s="1"/>
  <c r="AB536" i="10"/>
  <c r="M536" i="6"/>
  <c r="L536" i="6"/>
  <c r="K535" i="2"/>
  <c r="M535" i="2"/>
  <c r="W535" i="10"/>
  <c r="M535" i="5"/>
  <c r="O535" i="5" s="1"/>
  <c r="L535" i="5"/>
  <c r="Y535" i="10"/>
  <c r="V535" i="10"/>
  <c r="M535" i="6"/>
  <c r="L535" i="6"/>
  <c r="AB534" i="10"/>
  <c r="H534" i="2"/>
  <c r="J534" i="2" s="1"/>
  <c r="T534" i="10"/>
  <c r="L534" i="5"/>
  <c r="Y534" i="10"/>
  <c r="M534" i="6"/>
  <c r="L534" i="6"/>
  <c r="AB533" i="10"/>
  <c r="H533" i="2"/>
  <c r="J533" i="2" s="1"/>
  <c r="M533" i="5"/>
  <c r="O533" i="5" s="1"/>
  <c r="L533" i="5"/>
  <c r="Y533" i="10"/>
  <c r="M533" i="6"/>
  <c r="L533" i="6"/>
  <c r="H532" i="2"/>
  <c r="J532" i="2" s="1"/>
  <c r="K532" i="2" s="1"/>
  <c r="P532" i="10"/>
  <c r="M532" i="5"/>
  <c r="O532" i="5" s="1"/>
  <c r="L532" i="5"/>
  <c r="Y532" i="10"/>
  <c r="I532" i="10"/>
  <c r="W532" i="10" s="1"/>
  <c r="M532" i="6"/>
  <c r="L532" i="6"/>
  <c r="AB531" i="10"/>
  <c r="H531" i="2"/>
  <c r="J531" i="2" s="1"/>
  <c r="Y531" i="10"/>
  <c r="M531" i="6"/>
  <c r="L531" i="6"/>
  <c r="K530" i="2"/>
  <c r="M530" i="2"/>
  <c r="W530" i="10"/>
  <c r="Y530" i="10"/>
  <c r="M530" i="6"/>
  <c r="L530" i="6"/>
  <c r="K529" i="2"/>
  <c r="M529" i="2"/>
  <c r="Y529" i="10"/>
  <c r="I529" i="10"/>
  <c r="W529" i="10" s="1"/>
  <c r="AB529" i="10"/>
  <c r="M529" i="6"/>
  <c r="L529" i="6"/>
  <c r="K528" i="2"/>
  <c r="M528" i="2"/>
  <c r="W528" i="10"/>
  <c r="Y528" i="10"/>
  <c r="V528" i="10"/>
  <c r="M528" i="6"/>
  <c r="L528" i="6"/>
  <c r="K527" i="2"/>
  <c r="M527" i="2"/>
  <c r="Y527" i="10"/>
  <c r="V527" i="10"/>
  <c r="M527" i="6"/>
  <c r="L527" i="6"/>
  <c r="H526" i="2"/>
  <c r="J526" i="2" s="1"/>
  <c r="Y526" i="10"/>
  <c r="I526" i="10"/>
  <c r="W526" i="10" s="1"/>
  <c r="M526" i="6"/>
  <c r="L526" i="6"/>
  <c r="K525" i="2"/>
  <c r="M525" i="2"/>
  <c r="I525" i="5"/>
  <c r="Y525" i="10"/>
  <c r="I525" i="10"/>
  <c r="W525" i="10" s="1"/>
  <c r="AB525" i="10"/>
  <c r="M525" i="6"/>
  <c r="L525" i="6"/>
  <c r="K524" i="2"/>
  <c r="T524" i="10"/>
  <c r="M524" i="2"/>
  <c r="P524" i="10"/>
  <c r="M524" i="5"/>
  <c r="O524" i="5" s="1"/>
  <c r="L524" i="5"/>
  <c r="Y524" i="10"/>
  <c r="I524" i="10"/>
  <c r="W524" i="10" s="1"/>
  <c r="AB524" i="10"/>
  <c r="M524" i="6"/>
  <c r="L524" i="6"/>
  <c r="K523" i="2"/>
  <c r="T523" i="10"/>
  <c r="M523" i="2"/>
  <c r="P523" i="10"/>
  <c r="M523" i="5"/>
  <c r="O523" i="5" s="1"/>
  <c r="L523" i="5"/>
  <c r="Y523" i="10"/>
  <c r="I523" i="10"/>
  <c r="W523" i="10" s="1"/>
  <c r="AB523" i="10"/>
  <c r="M523" i="6"/>
  <c r="L523" i="6"/>
  <c r="K522" i="2"/>
  <c r="M522" i="2"/>
  <c r="P522" i="10"/>
  <c r="M522" i="5"/>
  <c r="O522" i="5" s="1"/>
  <c r="L522" i="5"/>
  <c r="Y522" i="10"/>
  <c r="I522" i="10"/>
  <c r="M522" i="6"/>
  <c r="L522" i="6"/>
  <c r="K521" i="2"/>
  <c r="M521" i="2"/>
  <c r="M521" i="5"/>
  <c r="O521" i="5" s="1"/>
  <c r="L521" i="5"/>
  <c r="Y521" i="10"/>
  <c r="I521" i="10"/>
  <c r="M521" i="6"/>
  <c r="L521" i="6"/>
  <c r="K520" i="2"/>
  <c r="M520" i="2"/>
  <c r="M520" i="5"/>
  <c r="O520" i="5" s="1"/>
  <c r="L520" i="5"/>
  <c r="W520" i="10"/>
  <c r="Y520" i="10"/>
  <c r="M520" i="6"/>
  <c r="L520" i="6"/>
  <c r="M519" i="2"/>
  <c r="I519" i="5"/>
  <c r="Y519" i="10"/>
  <c r="I519" i="10"/>
  <c r="W519" i="10" s="1"/>
  <c r="M519" i="6"/>
  <c r="L519" i="6"/>
  <c r="M518" i="2"/>
  <c r="I518" i="5"/>
  <c r="Y518" i="10"/>
  <c r="I518" i="10"/>
  <c r="W518" i="10" s="1"/>
  <c r="M518" i="6"/>
  <c r="L518" i="6"/>
  <c r="K517" i="2"/>
  <c r="T517" i="10"/>
  <c r="M517" i="2"/>
  <c r="P517" i="10"/>
  <c r="AC517" i="10"/>
  <c r="W517" i="10"/>
  <c r="Y517" i="10"/>
  <c r="V517" i="10"/>
  <c r="M517" i="6"/>
  <c r="L517" i="6"/>
  <c r="T516" i="10"/>
  <c r="M516" i="2"/>
  <c r="P516" i="10"/>
  <c r="AC516" i="10"/>
  <c r="I516" i="5"/>
  <c r="Y516" i="10"/>
  <c r="M516" i="6"/>
  <c r="L516" i="6"/>
  <c r="K515" i="2"/>
  <c r="M515" i="2"/>
  <c r="P515" i="10"/>
  <c r="M515" i="5"/>
  <c r="O515" i="5" s="1"/>
  <c r="L515" i="5"/>
  <c r="Y515" i="10"/>
  <c r="M515" i="6"/>
  <c r="L515" i="6"/>
  <c r="K514" i="2"/>
  <c r="M514" i="2"/>
  <c r="I514" i="5"/>
  <c r="Y514" i="10"/>
  <c r="I514" i="10"/>
  <c r="W514" i="10" s="1"/>
  <c r="AB514" i="10"/>
  <c r="M514" i="6"/>
  <c r="L514" i="6"/>
  <c r="M513" i="2"/>
  <c r="Y513" i="10"/>
  <c r="I513" i="10"/>
  <c r="W513" i="10" s="1"/>
  <c r="AB513" i="10"/>
  <c r="M513" i="6"/>
  <c r="L513" i="6"/>
  <c r="Y512" i="10"/>
  <c r="M512" i="5"/>
  <c r="O512" i="5" s="1"/>
  <c r="L512" i="5"/>
  <c r="I512" i="10"/>
  <c r="W512" i="10" s="1"/>
  <c r="AB512" i="10"/>
  <c r="M512" i="6"/>
  <c r="L512" i="6"/>
  <c r="M511" i="2"/>
  <c r="I511" i="5"/>
  <c r="Y511" i="10"/>
  <c r="I511" i="10"/>
  <c r="W511" i="10" s="1"/>
  <c r="M511" i="6"/>
  <c r="L511" i="6"/>
  <c r="I510" i="5"/>
  <c r="Y510" i="10"/>
  <c r="I510" i="10"/>
  <c r="V510" i="10" s="1"/>
  <c r="M510" i="6"/>
  <c r="L510" i="6"/>
  <c r="M509" i="2"/>
  <c r="M509" i="5"/>
  <c r="O509" i="5" s="1"/>
  <c r="L509" i="5"/>
  <c r="Y509" i="10"/>
  <c r="M509" i="6"/>
  <c r="L509" i="6"/>
  <c r="M508" i="2"/>
  <c r="P508" i="10"/>
  <c r="Y508" i="10"/>
  <c r="M508" i="6"/>
  <c r="L508" i="6"/>
  <c r="M507" i="2"/>
  <c r="P507" i="10"/>
  <c r="I507" i="5"/>
  <c r="Y507" i="10"/>
  <c r="M507" i="6"/>
  <c r="L507" i="6"/>
  <c r="M506" i="2"/>
  <c r="Y506" i="10"/>
  <c r="I506" i="10"/>
  <c r="W506" i="10" s="1"/>
  <c r="M506" i="6"/>
  <c r="L506" i="6"/>
  <c r="M505" i="2"/>
  <c r="I505" i="5"/>
  <c r="Y505" i="10"/>
  <c r="I505" i="10"/>
  <c r="W505" i="10" s="1"/>
  <c r="M505" i="6"/>
  <c r="L505" i="6"/>
  <c r="T504" i="10"/>
  <c r="M504" i="2"/>
  <c r="P504" i="10"/>
  <c r="AC504" i="10"/>
  <c r="M504" i="5"/>
  <c r="O504" i="5" s="1"/>
  <c r="L504" i="5"/>
  <c r="W504" i="10"/>
  <c r="Y504" i="10"/>
  <c r="V504" i="10"/>
  <c r="M504" i="6"/>
  <c r="L504" i="6"/>
  <c r="M503" i="2"/>
  <c r="P503" i="10"/>
  <c r="W503" i="10"/>
  <c r="Y503" i="10"/>
  <c r="M503" i="6"/>
  <c r="L503" i="6"/>
  <c r="K502" i="2"/>
  <c r="Y502" i="10"/>
  <c r="I502" i="10"/>
  <c r="V502" i="10" s="1"/>
  <c r="M502" i="6"/>
  <c r="L502" i="6"/>
  <c r="T501" i="10"/>
  <c r="M501" i="2"/>
  <c r="AC501" i="10"/>
  <c r="M501" i="5"/>
  <c r="O501" i="5" s="1"/>
  <c r="L501" i="5"/>
  <c r="W501" i="10"/>
  <c r="Y501" i="10"/>
  <c r="V501" i="10"/>
  <c r="M501" i="6"/>
  <c r="L501" i="6"/>
  <c r="I500" i="5"/>
  <c r="Y500" i="10"/>
  <c r="M500" i="6"/>
  <c r="L500" i="6"/>
  <c r="I499" i="5"/>
  <c r="Y499" i="10"/>
  <c r="I499" i="10"/>
  <c r="V499" i="10" s="1"/>
  <c r="AB499" i="10"/>
  <c r="M499" i="6"/>
  <c r="L499" i="6"/>
  <c r="M498" i="2"/>
  <c r="I498" i="5"/>
  <c r="Y498" i="10"/>
  <c r="M498" i="6"/>
  <c r="L498" i="6"/>
  <c r="T497" i="10"/>
  <c r="M497" i="2"/>
  <c r="P497" i="10"/>
  <c r="AC497" i="10"/>
  <c r="I497" i="5"/>
  <c r="W497" i="10"/>
  <c r="Y497" i="10"/>
  <c r="V497" i="10"/>
  <c r="M497" i="6"/>
  <c r="L497" i="6"/>
  <c r="M496" i="2"/>
  <c r="I496" i="5"/>
  <c r="Y496" i="10"/>
  <c r="T496" i="10"/>
  <c r="I496" i="10"/>
  <c r="W496" i="10" s="1"/>
  <c r="AB496" i="10"/>
  <c r="M496" i="6"/>
  <c r="L496" i="6"/>
  <c r="M495" i="5"/>
  <c r="O495" i="5" s="1"/>
  <c r="L495" i="5"/>
  <c r="Y495" i="10"/>
  <c r="I495" i="10"/>
  <c r="M495" i="6"/>
  <c r="L495" i="6"/>
  <c r="M494" i="2"/>
  <c r="P494" i="10"/>
  <c r="M494" i="5"/>
  <c r="O494" i="5" s="1"/>
  <c r="L494" i="5"/>
  <c r="Y494" i="10"/>
  <c r="M494" i="6"/>
  <c r="L494" i="6"/>
  <c r="M493" i="2"/>
  <c r="M493" i="5"/>
  <c r="O493" i="5" s="1"/>
  <c r="L493" i="5"/>
  <c r="Y493" i="10"/>
  <c r="M493" i="6"/>
  <c r="L493" i="6"/>
  <c r="K492" i="2"/>
  <c r="M492" i="2"/>
  <c r="Y492" i="10"/>
  <c r="M492" i="6"/>
  <c r="L492" i="6"/>
  <c r="K491" i="2"/>
  <c r="M491" i="2"/>
  <c r="M491" i="5"/>
  <c r="O491" i="5" s="1"/>
  <c r="L491" i="5"/>
  <c r="Y491" i="10"/>
  <c r="I491" i="10"/>
  <c r="W491" i="10" s="1"/>
  <c r="M491" i="6"/>
  <c r="L491" i="6"/>
  <c r="M490" i="2"/>
  <c r="I490" i="5"/>
  <c r="Y490" i="10"/>
  <c r="I490" i="10"/>
  <c r="W490" i="10" s="1"/>
  <c r="M490" i="6"/>
  <c r="L490" i="6"/>
  <c r="K489" i="2"/>
  <c r="T489" i="10"/>
  <c r="M489" i="2"/>
  <c r="AC489" i="10"/>
  <c r="M489" i="5"/>
  <c r="O489" i="5" s="1"/>
  <c r="L489" i="5"/>
  <c r="W489" i="10"/>
  <c r="Y489" i="10"/>
  <c r="V489" i="10"/>
  <c r="M489" i="6"/>
  <c r="L489" i="6"/>
  <c r="M488" i="5"/>
  <c r="O488" i="5" s="1"/>
  <c r="L488" i="5"/>
  <c r="Y488" i="10"/>
  <c r="I488" i="10"/>
  <c r="V488" i="10" s="1"/>
  <c r="M488" i="6"/>
  <c r="L488" i="6"/>
  <c r="M487" i="2"/>
  <c r="P487" i="10"/>
  <c r="I487" i="5"/>
  <c r="Y487" i="10"/>
  <c r="M487" i="6"/>
  <c r="L487" i="6"/>
  <c r="T486" i="10"/>
  <c r="M486" i="2"/>
  <c r="AC486" i="10"/>
  <c r="I486" i="5"/>
  <c r="Y486" i="10"/>
  <c r="M486" i="6"/>
  <c r="L486" i="6"/>
  <c r="M485" i="2"/>
  <c r="I485" i="5"/>
  <c r="Y485" i="10"/>
  <c r="M485" i="6"/>
  <c r="L485" i="6"/>
  <c r="M484" i="2"/>
  <c r="I484" i="5"/>
  <c r="Y484" i="10"/>
  <c r="V484" i="10"/>
  <c r="M484" i="6"/>
  <c r="L484" i="6"/>
  <c r="M483" i="2"/>
  <c r="I483" i="5"/>
  <c r="Y483" i="10"/>
  <c r="I483" i="10"/>
  <c r="M483" i="6"/>
  <c r="L483" i="6"/>
  <c r="M482" i="2"/>
  <c r="I482" i="5"/>
  <c r="Y482" i="10"/>
  <c r="I482" i="10"/>
  <c r="M482" i="6"/>
  <c r="L482" i="6"/>
  <c r="M481" i="2"/>
  <c r="M481" i="5"/>
  <c r="O481" i="5" s="1"/>
  <c r="L481" i="5"/>
  <c r="Y481" i="10"/>
  <c r="I481" i="10"/>
  <c r="M481" i="6"/>
  <c r="L481" i="6"/>
  <c r="M480" i="5"/>
  <c r="O480" i="5" s="1"/>
  <c r="L480" i="5"/>
  <c r="Y480" i="10"/>
  <c r="M480" i="6"/>
  <c r="L480" i="6"/>
  <c r="M479" i="2"/>
  <c r="P479" i="10"/>
  <c r="M479" i="5"/>
  <c r="O479" i="5" s="1"/>
  <c r="L479" i="5"/>
  <c r="Y479" i="10"/>
  <c r="M479" i="6"/>
  <c r="L479" i="6"/>
  <c r="M478" i="2"/>
  <c r="P478" i="10"/>
  <c r="M478" i="5"/>
  <c r="O478" i="5" s="1"/>
  <c r="L478" i="5"/>
  <c r="Y478" i="10"/>
  <c r="M478" i="6"/>
  <c r="L478" i="6"/>
  <c r="M477" i="2"/>
  <c r="M477" i="5"/>
  <c r="O477" i="5" s="1"/>
  <c r="L477" i="5"/>
  <c r="Y477" i="10"/>
  <c r="I477" i="10"/>
  <c r="W477" i="10" s="1"/>
  <c r="M477" i="6"/>
  <c r="L477" i="6"/>
  <c r="T476" i="10"/>
  <c r="H476" i="2"/>
  <c r="J476" i="2" s="1"/>
  <c r="K476" i="2" s="1"/>
  <c r="P476" i="10"/>
  <c r="Y476" i="10"/>
  <c r="I476" i="10"/>
  <c r="W476" i="10" s="1"/>
  <c r="AB476" i="10"/>
  <c r="M476" i="6"/>
  <c r="L476" i="6"/>
  <c r="K475" i="2"/>
  <c r="M475" i="2"/>
  <c r="T475" i="10"/>
  <c r="Y475" i="10"/>
  <c r="M475" i="6"/>
  <c r="L475" i="6"/>
  <c r="T474" i="10"/>
  <c r="M474" i="2"/>
  <c r="P474" i="10"/>
  <c r="Y474" i="10"/>
  <c r="AB474" i="10"/>
  <c r="M474" i="6"/>
  <c r="L474" i="6"/>
  <c r="T473" i="10"/>
  <c r="H473" i="2"/>
  <c r="J473" i="2" s="1"/>
  <c r="Y473" i="10"/>
  <c r="I473" i="10"/>
  <c r="W473" i="10" s="1"/>
  <c r="AB473" i="10"/>
  <c r="M473" i="6"/>
  <c r="L473" i="6"/>
  <c r="AB472" i="10"/>
  <c r="H472" i="2"/>
  <c r="J472" i="2" s="1"/>
  <c r="M472" i="2" s="1"/>
  <c r="L472" i="5"/>
  <c r="Y472" i="10"/>
  <c r="M472" i="6"/>
  <c r="L472" i="6"/>
  <c r="T471" i="10"/>
  <c r="P471" i="10"/>
  <c r="Y471" i="10"/>
  <c r="AB471" i="10"/>
  <c r="M471" i="6"/>
  <c r="L471" i="6"/>
  <c r="T470" i="10"/>
  <c r="H470" i="2"/>
  <c r="J470" i="2" s="1"/>
  <c r="P470" i="10"/>
  <c r="Y470" i="10"/>
  <c r="AB470" i="10"/>
  <c r="M470" i="6"/>
  <c r="L470" i="6"/>
  <c r="M469" i="2"/>
  <c r="T469" i="10"/>
  <c r="Y469" i="10"/>
  <c r="M469" i="6"/>
  <c r="L469" i="6"/>
  <c r="T468" i="10"/>
  <c r="H468" i="2"/>
  <c r="J468" i="2" s="1"/>
  <c r="K468" i="2" s="1"/>
  <c r="Y468" i="10"/>
  <c r="I468" i="10"/>
  <c r="W468" i="10" s="1"/>
  <c r="AB468" i="10"/>
  <c r="M468" i="6"/>
  <c r="L468" i="6"/>
  <c r="M467" i="2"/>
  <c r="W467" i="10"/>
  <c r="Y467" i="10"/>
  <c r="M467" i="6"/>
  <c r="L467" i="6"/>
  <c r="AB466" i="10"/>
  <c r="H466" i="2"/>
  <c r="J466" i="2" s="1"/>
  <c r="M466" i="5"/>
  <c r="O466" i="5" s="1"/>
  <c r="Y466" i="10"/>
  <c r="M466" i="6"/>
  <c r="L466" i="6"/>
  <c r="T465" i="10"/>
  <c r="H465" i="2"/>
  <c r="J465" i="2" s="1"/>
  <c r="Y465" i="10"/>
  <c r="AB465" i="10"/>
  <c r="M465" i="6"/>
  <c r="L465" i="6"/>
  <c r="T464" i="10"/>
  <c r="H464" i="2"/>
  <c r="J464" i="2" s="1"/>
  <c r="K464" i="2" s="1"/>
  <c r="P464" i="10"/>
  <c r="L464" i="5"/>
  <c r="Y464" i="10"/>
  <c r="I464" i="10"/>
  <c r="V464" i="10" s="1"/>
  <c r="AB464" i="10"/>
  <c r="M464" i="6"/>
  <c r="L464" i="6"/>
  <c r="H463" i="2"/>
  <c r="J463" i="2" s="1"/>
  <c r="K463" i="2" s="1"/>
  <c r="P463" i="10"/>
  <c r="M463" i="5"/>
  <c r="O463" i="5" s="1"/>
  <c r="Y463" i="10"/>
  <c r="I463" i="10"/>
  <c r="M463" i="6"/>
  <c r="L463" i="6"/>
  <c r="T462" i="10"/>
  <c r="M462" i="2"/>
  <c r="Y462" i="10"/>
  <c r="I462" i="10"/>
  <c r="W462" i="10" s="1"/>
  <c r="AB462" i="10"/>
  <c r="M462" i="6"/>
  <c r="L462" i="6"/>
  <c r="AB461" i="10"/>
  <c r="H461" i="2"/>
  <c r="J461" i="2" s="1"/>
  <c r="K461" i="2" s="1"/>
  <c r="T461" i="10"/>
  <c r="Y461" i="10"/>
  <c r="M461" i="6"/>
  <c r="L461" i="6"/>
  <c r="M460" i="2"/>
  <c r="Y460" i="10"/>
  <c r="M460" i="6"/>
  <c r="L460" i="6"/>
  <c r="K459" i="2"/>
  <c r="M459" i="2"/>
  <c r="W459" i="10"/>
  <c r="Y459" i="10"/>
  <c r="V459" i="10"/>
  <c r="M459" i="6"/>
  <c r="L459" i="6"/>
  <c r="T458" i="10"/>
  <c r="H458" i="2"/>
  <c r="J458" i="2" s="1"/>
  <c r="L458" i="5"/>
  <c r="Y458" i="10"/>
  <c r="AB458" i="10"/>
  <c r="M458" i="6"/>
  <c r="L458" i="6"/>
  <c r="M457" i="2"/>
  <c r="M457" i="5"/>
  <c r="O457" i="5" s="1"/>
  <c r="L457" i="5"/>
  <c r="Y457" i="10"/>
  <c r="M457" i="6"/>
  <c r="L457" i="6"/>
  <c r="AB456" i="10"/>
  <c r="H456" i="2"/>
  <c r="J456" i="2" s="1"/>
  <c r="K456" i="2" s="1"/>
  <c r="M456" i="5"/>
  <c r="O456" i="5" s="1"/>
  <c r="Y456" i="10"/>
  <c r="M456" i="6"/>
  <c r="L456" i="6"/>
  <c r="AB455" i="10"/>
  <c r="H455" i="2"/>
  <c r="J455" i="2" s="1"/>
  <c r="K455" i="2" s="1"/>
  <c r="M455" i="5"/>
  <c r="O455" i="5" s="1"/>
  <c r="L455" i="5"/>
  <c r="Y455" i="10"/>
  <c r="M455" i="6"/>
  <c r="L455" i="6"/>
  <c r="K454" i="2"/>
  <c r="T454" i="10"/>
  <c r="M454" i="2"/>
  <c r="P454" i="10"/>
  <c r="M454" i="5"/>
  <c r="O454" i="5" s="1"/>
  <c r="L454" i="5"/>
  <c r="Y454" i="10"/>
  <c r="AB454" i="10"/>
  <c r="M454" i="6"/>
  <c r="L454" i="6"/>
  <c r="T453" i="10"/>
  <c r="H453" i="2"/>
  <c r="J453" i="2" s="1"/>
  <c r="K453" i="2" s="1"/>
  <c r="Y453" i="10"/>
  <c r="I453" i="10"/>
  <c r="W453" i="10" s="1"/>
  <c r="AB453" i="10"/>
  <c r="M453" i="6"/>
  <c r="L453" i="6"/>
  <c r="AB452" i="10"/>
  <c r="H452" i="2"/>
  <c r="J452" i="2" s="1"/>
  <c r="K452" i="2" s="1"/>
  <c r="M452" i="5"/>
  <c r="O452" i="5" s="1"/>
  <c r="L452" i="5"/>
  <c r="Y452" i="10"/>
  <c r="V452" i="10"/>
  <c r="M452" i="6"/>
  <c r="L452" i="6"/>
  <c r="AB451" i="10"/>
  <c r="H451" i="2"/>
  <c r="J451" i="2" s="1"/>
  <c r="K451" i="2" s="1"/>
  <c r="W451" i="10"/>
  <c r="M451" i="5"/>
  <c r="O451" i="5" s="1"/>
  <c r="L451" i="5"/>
  <c r="Y451" i="10"/>
  <c r="Z451" i="10"/>
  <c r="M451" i="6"/>
  <c r="L451" i="6"/>
  <c r="T450" i="10"/>
  <c r="H450" i="2"/>
  <c r="J450" i="2" s="1"/>
  <c r="K450" i="2" s="1"/>
  <c r="M450" i="5"/>
  <c r="O450" i="5" s="1"/>
  <c r="L450" i="5"/>
  <c r="Y450" i="10"/>
  <c r="I450" i="10"/>
  <c r="V450" i="10" s="1"/>
  <c r="AB450" i="10"/>
  <c r="M450" i="6"/>
  <c r="L450" i="6"/>
  <c r="M449" i="2"/>
  <c r="P449" i="10"/>
  <c r="M449" i="5"/>
  <c r="O449" i="5" s="1"/>
  <c r="Y449" i="10"/>
  <c r="AB449" i="10"/>
  <c r="M449" i="6"/>
  <c r="L449" i="6"/>
  <c r="AB448" i="10"/>
  <c r="H448" i="2"/>
  <c r="J448" i="2" s="1"/>
  <c r="M448" i="5"/>
  <c r="O448" i="5" s="1"/>
  <c r="L448" i="5"/>
  <c r="Y448" i="10"/>
  <c r="M448" i="6"/>
  <c r="L448" i="6"/>
  <c r="K447" i="2"/>
  <c r="M447" i="2"/>
  <c r="W447" i="10"/>
  <c r="M447" i="5"/>
  <c r="O447" i="5" s="1"/>
  <c r="L447" i="5"/>
  <c r="Y447" i="10"/>
  <c r="V447" i="10"/>
  <c r="M447" i="6"/>
  <c r="L447" i="6"/>
  <c r="M446" i="2"/>
  <c r="Y446" i="10"/>
  <c r="M446" i="6"/>
  <c r="L446" i="6"/>
  <c r="T445" i="10"/>
  <c r="M445" i="2"/>
  <c r="M445" i="5"/>
  <c r="O445" i="5" s="1"/>
  <c r="L445" i="5"/>
  <c r="Y445" i="10"/>
  <c r="AB445" i="10"/>
  <c r="M445" i="6"/>
  <c r="L445" i="6"/>
  <c r="K444" i="2"/>
  <c r="M444" i="2"/>
  <c r="W444" i="10"/>
  <c r="Y444" i="10"/>
  <c r="V444" i="10"/>
  <c r="M444" i="6"/>
  <c r="L444" i="6"/>
  <c r="M443" i="2"/>
  <c r="P443" i="10"/>
  <c r="Y443" i="10"/>
  <c r="AB443" i="10"/>
  <c r="M443" i="6"/>
  <c r="L443" i="6"/>
  <c r="T442" i="10"/>
  <c r="H442" i="2"/>
  <c r="J442" i="2" s="1"/>
  <c r="K442" i="2" s="1"/>
  <c r="M442" i="5"/>
  <c r="O442" i="5" s="1"/>
  <c r="L442" i="5"/>
  <c r="Y442" i="10"/>
  <c r="I442" i="10"/>
  <c r="W442" i="10" s="1"/>
  <c r="AB442" i="10"/>
  <c r="M442" i="6"/>
  <c r="L442" i="6"/>
  <c r="T441" i="10"/>
  <c r="M441" i="2"/>
  <c r="P441" i="10"/>
  <c r="M441" i="5"/>
  <c r="O441" i="5" s="1"/>
  <c r="L441" i="5"/>
  <c r="Y441" i="10"/>
  <c r="AB441" i="10"/>
  <c r="M441" i="6"/>
  <c r="L441" i="6"/>
  <c r="K440" i="2"/>
  <c r="T440" i="10"/>
  <c r="M440" i="2"/>
  <c r="P440" i="10"/>
  <c r="M440" i="5"/>
  <c r="O440" i="5" s="1"/>
  <c r="L440" i="5"/>
  <c r="Y440" i="10"/>
  <c r="I440" i="10"/>
  <c r="W440" i="10" s="1"/>
  <c r="AB440" i="10"/>
  <c r="M440" i="6"/>
  <c r="L440" i="6"/>
  <c r="M439" i="2"/>
  <c r="W439" i="10"/>
  <c r="M439" i="5"/>
  <c r="O439" i="5" s="1"/>
  <c r="Y439" i="10"/>
  <c r="V439" i="10"/>
  <c r="M439" i="6"/>
  <c r="L439" i="6"/>
  <c r="K438" i="2"/>
  <c r="M438" i="2"/>
  <c r="W438" i="10"/>
  <c r="M438" i="5"/>
  <c r="O438" i="5" s="1"/>
  <c r="L438" i="5"/>
  <c r="Y438" i="10"/>
  <c r="V438" i="10"/>
  <c r="M438" i="6"/>
  <c r="L438" i="6"/>
  <c r="M437" i="2"/>
  <c r="P437" i="10"/>
  <c r="I437" i="5"/>
  <c r="Y437" i="10"/>
  <c r="M437" i="6"/>
  <c r="L437" i="6"/>
  <c r="M436" i="2"/>
  <c r="P436" i="10"/>
  <c r="M436" i="5"/>
  <c r="O436" i="5" s="1"/>
  <c r="L436" i="5"/>
  <c r="Y436" i="10"/>
  <c r="M436" i="6"/>
  <c r="L436" i="6"/>
  <c r="T435" i="10"/>
  <c r="H435" i="2"/>
  <c r="J435" i="2" s="1"/>
  <c r="K435" i="2" s="1"/>
  <c r="Y435" i="10"/>
  <c r="I435" i="10"/>
  <c r="W435" i="10" s="1"/>
  <c r="AB435" i="10"/>
  <c r="M435" i="6"/>
  <c r="L435" i="6"/>
  <c r="M434" i="2"/>
  <c r="M434" i="5"/>
  <c r="O434" i="5" s="1"/>
  <c r="L434" i="5"/>
  <c r="Y434" i="10"/>
  <c r="M434" i="6"/>
  <c r="L434" i="6"/>
  <c r="K433" i="2"/>
  <c r="M433" i="2"/>
  <c r="L433" i="5"/>
  <c r="Y433" i="10"/>
  <c r="M433" i="6"/>
  <c r="L433" i="6"/>
  <c r="T432" i="10"/>
  <c r="H432" i="2"/>
  <c r="J432" i="2" s="1"/>
  <c r="K432" i="2" s="1"/>
  <c r="M432" i="5"/>
  <c r="O432" i="5" s="1"/>
  <c r="L432" i="5"/>
  <c r="Y432" i="10"/>
  <c r="I432" i="10"/>
  <c r="W432" i="10" s="1"/>
  <c r="AB432" i="10"/>
  <c r="M432" i="6"/>
  <c r="L432" i="6"/>
  <c r="T431" i="10"/>
  <c r="M431" i="2"/>
  <c r="P431" i="10"/>
  <c r="M431" i="5"/>
  <c r="O431" i="5" s="1"/>
  <c r="L431" i="5"/>
  <c r="Y431" i="10"/>
  <c r="AB431" i="10"/>
  <c r="M431" i="6"/>
  <c r="L431" i="6"/>
  <c r="H430" i="2"/>
  <c r="J430" i="2" s="1"/>
  <c r="K430" i="2" s="1"/>
  <c r="N430" i="2" s="1"/>
  <c r="L430" i="5"/>
  <c r="Y430" i="10"/>
  <c r="M430" i="6"/>
  <c r="L430" i="6"/>
  <c r="K429" i="2"/>
  <c r="T429" i="10"/>
  <c r="M429" i="2"/>
  <c r="P429" i="10"/>
  <c r="Y429" i="10"/>
  <c r="I429" i="10"/>
  <c r="W429" i="10" s="1"/>
  <c r="AB429" i="10"/>
  <c r="M429" i="6"/>
  <c r="L429" i="6"/>
  <c r="T428" i="10"/>
  <c r="H428" i="2"/>
  <c r="J428" i="2" s="1"/>
  <c r="M428" i="5"/>
  <c r="O428" i="5" s="1"/>
  <c r="L428" i="5"/>
  <c r="Y428" i="10"/>
  <c r="AB428" i="10"/>
  <c r="M428" i="6"/>
  <c r="L428" i="6"/>
  <c r="AB427" i="10"/>
  <c r="H427" i="2"/>
  <c r="J427" i="2" s="1"/>
  <c r="M427" i="5"/>
  <c r="O427" i="5" s="1"/>
  <c r="Y427" i="10"/>
  <c r="M427" i="6"/>
  <c r="L427" i="6"/>
  <c r="T426" i="10"/>
  <c r="H426" i="2"/>
  <c r="J426" i="2" s="1"/>
  <c r="K426" i="2" s="1"/>
  <c r="Y426" i="10"/>
  <c r="I426" i="10"/>
  <c r="W426" i="10" s="1"/>
  <c r="AB426" i="10"/>
  <c r="M426" i="6"/>
  <c r="L426" i="6"/>
  <c r="K425" i="2"/>
  <c r="T425" i="10"/>
  <c r="M425" i="2"/>
  <c r="P425" i="10"/>
  <c r="M425" i="5"/>
  <c r="O425" i="5" s="1"/>
  <c r="L425" i="5"/>
  <c r="Y425" i="10"/>
  <c r="AB425" i="10"/>
  <c r="M425" i="6"/>
  <c r="L425" i="6"/>
  <c r="K424" i="2"/>
  <c r="M424" i="2"/>
  <c r="P424" i="10"/>
  <c r="Y424" i="10"/>
  <c r="I424" i="10"/>
  <c r="W424" i="10" s="1"/>
  <c r="AB424" i="10"/>
  <c r="M424" i="6"/>
  <c r="L424" i="6"/>
  <c r="T423" i="10"/>
  <c r="H423" i="2"/>
  <c r="J423" i="2" s="1"/>
  <c r="M423" i="5"/>
  <c r="O423" i="5" s="1"/>
  <c r="L423" i="5"/>
  <c r="Y423" i="10"/>
  <c r="I423" i="10"/>
  <c r="W423" i="10" s="1"/>
  <c r="AB423" i="10"/>
  <c r="M423" i="6"/>
  <c r="L423" i="6"/>
  <c r="AB422" i="10"/>
  <c r="H422" i="2"/>
  <c r="J422" i="2" s="1"/>
  <c r="K422" i="2" s="1"/>
  <c r="Y422" i="10"/>
  <c r="M422" i="6"/>
  <c r="L422" i="6"/>
  <c r="K421" i="2"/>
  <c r="M421" i="2"/>
  <c r="I421" i="5"/>
  <c r="Y421" i="10"/>
  <c r="I421" i="10"/>
  <c r="V421" i="10" s="1"/>
  <c r="AB421" i="10"/>
  <c r="M421" i="6"/>
  <c r="L421" i="6"/>
  <c r="K420" i="2"/>
  <c r="M420" i="2"/>
  <c r="Y420" i="10"/>
  <c r="V420" i="10"/>
  <c r="M420" i="6"/>
  <c r="L420" i="6"/>
  <c r="M419" i="2"/>
  <c r="I419" i="5"/>
  <c r="Y419" i="10"/>
  <c r="I419" i="10"/>
  <c r="V419" i="10" s="1"/>
  <c r="AB419" i="10"/>
  <c r="M419" i="6"/>
  <c r="L419" i="6"/>
  <c r="T418" i="10"/>
  <c r="M418" i="2"/>
  <c r="P418" i="10"/>
  <c r="AC418" i="10"/>
  <c r="I418" i="5"/>
  <c r="Y418" i="10"/>
  <c r="M418" i="6"/>
  <c r="L418" i="6"/>
  <c r="M417" i="2"/>
  <c r="P417" i="10"/>
  <c r="M417" i="5"/>
  <c r="O417" i="5" s="1"/>
  <c r="Y417" i="10"/>
  <c r="M417" i="6"/>
  <c r="L417" i="6"/>
  <c r="M416" i="2"/>
  <c r="Y416" i="10"/>
  <c r="M416" i="6"/>
  <c r="L416" i="6"/>
  <c r="K415" i="2"/>
  <c r="T415" i="10"/>
  <c r="M415" i="2"/>
  <c r="AC415" i="10"/>
  <c r="M415" i="5"/>
  <c r="O415" i="5" s="1"/>
  <c r="L415" i="5"/>
  <c r="W415" i="10"/>
  <c r="Y415" i="10"/>
  <c r="V415" i="10"/>
  <c r="M415" i="6"/>
  <c r="L415" i="6"/>
  <c r="M414" i="2"/>
  <c r="Y414" i="10"/>
  <c r="T414" i="10"/>
  <c r="AB414" i="10"/>
  <c r="M414" i="6"/>
  <c r="L414" i="6"/>
  <c r="M413" i="2"/>
  <c r="P413" i="10"/>
  <c r="M413" i="5"/>
  <c r="O413" i="5" s="1"/>
  <c r="Y413" i="10"/>
  <c r="M413" i="6"/>
  <c r="L413" i="6"/>
  <c r="M412" i="2"/>
  <c r="M412" i="5"/>
  <c r="O412" i="5" s="1"/>
  <c r="L412" i="5"/>
  <c r="Y412" i="10"/>
  <c r="I412" i="10"/>
  <c r="V412" i="10" s="1"/>
  <c r="M412" i="6"/>
  <c r="L412" i="6"/>
  <c r="K411" i="2"/>
  <c r="M411" i="2"/>
  <c r="Y411" i="10"/>
  <c r="M411" i="6"/>
  <c r="L411" i="6"/>
  <c r="M410" i="2"/>
  <c r="P410" i="10"/>
  <c r="I410" i="5"/>
  <c r="W410" i="10"/>
  <c r="Y410" i="10"/>
  <c r="V410" i="10"/>
  <c r="M410" i="6"/>
  <c r="L410" i="6"/>
  <c r="M409" i="2"/>
  <c r="M409" i="5"/>
  <c r="O409" i="5" s="1"/>
  <c r="L409" i="5"/>
  <c r="Y409" i="10"/>
  <c r="AB409" i="10"/>
  <c r="M409" i="6"/>
  <c r="L409" i="6"/>
  <c r="M408" i="2"/>
  <c r="M408" i="5"/>
  <c r="O408" i="5" s="1"/>
  <c r="L408" i="5"/>
  <c r="Y408" i="10"/>
  <c r="I408" i="10"/>
  <c r="W408" i="10" s="1"/>
  <c r="AB408" i="10"/>
  <c r="M408" i="6"/>
  <c r="L408" i="6"/>
  <c r="T407" i="10"/>
  <c r="M407" i="2"/>
  <c r="P407" i="10"/>
  <c r="AC407" i="10"/>
  <c r="I407" i="5"/>
  <c r="Y407" i="10"/>
  <c r="M407" i="6"/>
  <c r="L407" i="6"/>
  <c r="T406" i="10"/>
  <c r="M406" i="2"/>
  <c r="AC406" i="10"/>
  <c r="I406" i="5"/>
  <c r="Y406" i="10"/>
  <c r="M406" i="6"/>
  <c r="L406" i="6"/>
  <c r="M405" i="2"/>
  <c r="I405" i="5"/>
  <c r="Y405" i="10"/>
  <c r="I405" i="10"/>
  <c r="M405" i="6"/>
  <c r="L405" i="6"/>
  <c r="M404" i="2"/>
  <c r="I404" i="5"/>
  <c r="Y404" i="10"/>
  <c r="M404" i="6"/>
  <c r="L404" i="6"/>
  <c r="M403" i="2"/>
  <c r="M403" i="5"/>
  <c r="O403" i="5" s="1"/>
  <c r="Y403" i="10"/>
  <c r="M403" i="6"/>
  <c r="L403" i="6"/>
  <c r="T402" i="10"/>
  <c r="M402" i="2"/>
  <c r="AC402" i="10"/>
  <c r="I402" i="5"/>
  <c r="Y402" i="10"/>
  <c r="M402" i="6"/>
  <c r="L402" i="6"/>
  <c r="K401" i="2"/>
  <c r="T401" i="10"/>
  <c r="M401" i="2"/>
  <c r="M401" i="5"/>
  <c r="O401" i="5" s="1"/>
  <c r="L401" i="5"/>
  <c r="Y401" i="10"/>
  <c r="M401" i="6"/>
  <c r="L401" i="6"/>
  <c r="T400" i="10"/>
  <c r="M400" i="2"/>
  <c r="AC400" i="10"/>
  <c r="L400" i="5"/>
  <c r="Y400" i="10"/>
  <c r="M400" i="6"/>
  <c r="L400" i="6"/>
  <c r="M399" i="2"/>
  <c r="M399" i="5"/>
  <c r="O399" i="5" s="1"/>
  <c r="L399" i="5"/>
  <c r="Y399" i="10"/>
  <c r="M399" i="6"/>
  <c r="L399" i="6"/>
  <c r="T398" i="10"/>
  <c r="M398" i="2"/>
  <c r="P398" i="10"/>
  <c r="AC398" i="10"/>
  <c r="M398" i="5"/>
  <c r="O398" i="5" s="1"/>
  <c r="W398" i="10"/>
  <c r="Y398" i="10"/>
  <c r="M398" i="6"/>
  <c r="L398" i="6"/>
  <c r="M397" i="2"/>
  <c r="P397" i="10"/>
  <c r="I397" i="5"/>
  <c r="Y397" i="10"/>
  <c r="M397" i="6"/>
  <c r="L397" i="6"/>
  <c r="T396" i="10"/>
  <c r="M396" i="2"/>
  <c r="P396" i="10"/>
  <c r="AC396" i="10"/>
  <c r="M396" i="5"/>
  <c r="O396" i="5" s="1"/>
  <c r="L396" i="5"/>
  <c r="Y396" i="10"/>
  <c r="M396" i="6"/>
  <c r="L396" i="6"/>
  <c r="M395" i="2"/>
  <c r="Y395" i="10"/>
  <c r="M395" i="6"/>
  <c r="L395" i="6"/>
  <c r="M394" i="2"/>
  <c r="P394" i="10"/>
  <c r="L394" i="5"/>
  <c r="Y394" i="10"/>
  <c r="M394" i="6"/>
  <c r="L394" i="6"/>
  <c r="M393" i="2"/>
  <c r="Y393" i="10"/>
  <c r="I393" i="10"/>
  <c r="W393" i="10" s="1"/>
  <c r="AB393" i="10"/>
  <c r="M393" i="6"/>
  <c r="L393" i="6"/>
  <c r="M392" i="2"/>
  <c r="M392" i="5"/>
  <c r="O392" i="5" s="1"/>
  <c r="Y392" i="10"/>
  <c r="I392" i="10"/>
  <c r="W392" i="10" s="1"/>
  <c r="AB392" i="10"/>
  <c r="M392" i="6"/>
  <c r="L392" i="6"/>
  <c r="T391" i="10"/>
  <c r="M391" i="2"/>
  <c r="P391" i="10"/>
  <c r="AC391" i="10"/>
  <c r="I391" i="5"/>
  <c r="Y391" i="10"/>
  <c r="M391" i="6"/>
  <c r="L391" i="6"/>
  <c r="K390" i="2"/>
  <c r="M390" i="2"/>
  <c r="M390" i="5"/>
  <c r="O390" i="5" s="1"/>
  <c r="L390" i="5"/>
  <c r="Y390" i="10"/>
  <c r="I390" i="10"/>
  <c r="M390" i="6"/>
  <c r="L390" i="6"/>
  <c r="T389" i="10"/>
  <c r="M389" i="2"/>
  <c r="P389" i="10"/>
  <c r="AC389" i="10"/>
  <c r="Y389" i="10"/>
  <c r="M389" i="6"/>
  <c r="L389" i="6"/>
  <c r="T388" i="10"/>
  <c r="M388" i="2"/>
  <c r="AC388" i="10"/>
  <c r="I388" i="5"/>
  <c r="Y388" i="10"/>
  <c r="M388" i="6"/>
  <c r="L388" i="6"/>
  <c r="T387" i="10"/>
  <c r="M387" i="2"/>
  <c r="AC387" i="10"/>
  <c r="I387" i="5"/>
  <c r="Y387" i="10"/>
  <c r="M387" i="6"/>
  <c r="L387" i="6"/>
  <c r="T386" i="10"/>
  <c r="M386" i="2"/>
  <c r="L386" i="5"/>
  <c r="Y386" i="10"/>
  <c r="I386" i="10"/>
  <c r="V386" i="10" s="1"/>
  <c r="AB386" i="10"/>
  <c r="M386" i="6"/>
  <c r="L386" i="6"/>
  <c r="M385" i="2"/>
  <c r="I385" i="5"/>
  <c r="Y385" i="10"/>
  <c r="AB385" i="10"/>
  <c r="M385" i="6"/>
  <c r="L385" i="6"/>
  <c r="M384" i="2"/>
  <c r="AC384" i="10"/>
  <c r="M384" i="5"/>
  <c r="O384" i="5" s="1"/>
  <c r="L384" i="5"/>
  <c r="Y384" i="10"/>
  <c r="M384" i="6"/>
  <c r="L384" i="6"/>
  <c r="K383" i="2"/>
  <c r="M383" i="2"/>
  <c r="M383" i="5"/>
  <c r="O383" i="5" s="1"/>
  <c r="L383" i="5"/>
  <c r="Y383" i="10"/>
  <c r="M383" i="6"/>
  <c r="L383" i="6"/>
  <c r="T382" i="10"/>
  <c r="M382" i="2"/>
  <c r="AC382" i="10"/>
  <c r="I382" i="5"/>
  <c r="Y382" i="10"/>
  <c r="M382" i="6"/>
  <c r="L382" i="6"/>
  <c r="T381" i="10"/>
  <c r="M381" i="2"/>
  <c r="P381" i="10"/>
  <c r="AC381" i="10"/>
  <c r="I381" i="5"/>
  <c r="W381" i="10"/>
  <c r="Y381" i="10"/>
  <c r="V381" i="10"/>
  <c r="M381" i="6"/>
  <c r="L381" i="6"/>
  <c r="M380" i="2"/>
  <c r="P380" i="10"/>
  <c r="M380" i="5"/>
  <c r="O380" i="5" s="1"/>
  <c r="W380" i="10"/>
  <c r="Y380" i="10"/>
  <c r="M380" i="6"/>
  <c r="L380" i="6"/>
  <c r="M379" i="2"/>
  <c r="P379" i="10"/>
  <c r="AC379" i="10"/>
  <c r="Y379" i="10"/>
  <c r="M379" i="6"/>
  <c r="L379" i="6"/>
  <c r="T378" i="10"/>
  <c r="M378" i="2"/>
  <c r="AC378" i="10"/>
  <c r="M378" i="5"/>
  <c r="O378" i="5" s="1"/>
  <c r="L378" i="5"/>
  <c r="Y378" i="10"/>
  <c r="M378" i="6"/>
  <c r="L378" i="6"/>
  <c r="K377" i="2"/>
  <c r="T377" i="10"/>
  <c r="M377" i="2"/>
  <c r="AC377" i="10"/>
  <c r="Y377" i="10"/>
  <c r="V377" i="10"/>
  <c r="M377" i="6"/>
  <c r="L377" i="6"/>
  <c r="M376" i="5"/>
  <c r="O376" i="5" s="1"/>
  <c r="L376" i="5"/>
  <c r="Y376" i="10"/>
  <c r="M376" i="6"/>
  <c r="L376" i="6"/>
  <c r="M375" i="2"/>
  <c r="Y375" i="10"/>
  <c r="I375" i="10"/>
  <c r="M375" i="6"/>
  <c r="L375" i="6"/>
  <c r="P374" i="10"/>
  <c r="Y374" i="10"/>
  <c r="M374" i="5"/>
  <c r="O374" i="5" s="1"/>
  <c r="L374" i="5"/>
  <c r="T374" i="10"/>
  <c r="AB374" i="10"/>
  <c r="M374" i="6"/>
  <c r="L374" i="6"/>
  <c r="I373" i="5"/>
  <c r="Y373" i="10"/>
  <c r="M373" i="6"/>
  <c r="L373" i="6"/>
  <c r="T372" i="10"/>
  <c r="M372" i="2"/>
  <c r="P372" i="10"/>
  <c r="AC372" i="10"/>
  <c r="I372" i="5"/>
  <c r="Y372" i="10"/>
  <c r="M372" i="6"/>
  <c r="L372" i="6"/>
  <c r="M371" i="5"/>
  <c r="O371" i="5" s="1"/>
  <c r="Y371" i="10"/>
  <c r="M371" i="6"/>
  <c r="L371" i="6"/>
  <c r="K370" i="2"/>
  <c r="T370" i="10"/>
  <c r="M370" i="2"/>
  <c r="AC370" i="10"/>
  <c r="W370" i="10"/>
  <c r="Y370" i="10"/>
  <c r="V370" i="10"/>
  <c r="M370" i="6"/>
  <c r="L370" i="6"/>
  <c r="M369" i="2"/>
  <c r="W369" i="10"/>
  <c r="M369" i="5"/>
  <c r="O369" i="5" s="1"/>
  <c r="L369" i="5"/>
  <c r="Y369" i="10"/>
  <c r="M369" i="6"/>
  <c r="L369" i="6"/>
  <c r="K368" i="2"/>
  <c r="M368" i="2"/>
  <c r="M368" i="5"/>
  <c r="O368" i="5" s="1"/>
  <c r="L368" i="5"/>
  <c r="I368" i="10"/>
  <c r="M368" i="6"/>
  <c r="L368" i="6"/>
  <c r="T367" i="10"/>
  <c r="H367" i="2"/>
  <c r="J367" i="2" s="1"/>
  <c r="K367" i="2" s="1"/>
  <c r="M367" i="5"/>
  <c r="O367" i="5" s="1"/>
  <c r="Y367" i="10"/>
  <c r="I367" i="10"/>
  <c r="W367" i="10" s="1"/>
  <c r="AB367" i="10"/>
  <c r="M367" i="6"/>
  <c r="L367" i="6"/>
  <c r="K366" i="2"/>
  <c r="M366" i="2"/>
  <c r="Y366" i="10"/>
  <c r="I366" i="10"/>
  <c r="M366" i="6"/>
  <c r="L366" i="6"/>
  <c r="K365" i="2"/>
  <c r="Y365" i="10"/>
  <c r="I365" i="10"/>
  <c r="W365" i="10" s="1"/>
  <c r="AB365" i="10"/>
  <c r="M365" i="6"/>
  <c r="L365" i="6"/>
  <c r="P364" i="10"/>
  <c r="Y364" i="10"/>
  <c r="M364" i="5"/>
  <c r="O364" i="5" s="1"/>
  <c r="L364" i="5"/>
  <c r="I364" i="10"/>
  <c r="M364" i="6"/>
  <c r="L364" i="6"/>
  <c r="Y363" i="10"/>
  <c r="I363" i="5"/>
  <c r="AB363" i="10"/>
  <c r="M363" i="6"/>
  <c r="L363" i="6"/>
  <c r="K362" i="2"/>
  <c r="T362" i="10"/>
  <c r="I362" i="10"/>
  <c r="W362" i="10" s="1"/>
  <c r="AB362" i="10"/>
  <c r="M362" i="6"/>
  <c r="L362" i="6"/>
  <c r="M361" i="2"/>
  <c r="T361" i="10"/>
  <c r="I361" i="5"/>
  <c r="Y361" i="10"/>
  <c r="AB361" i="10"/>
  <c r="M361" i="6"/>
  <c r="L361" i="6"/>
  <c r="Y360" i="10"/>
  <c r="M360" i="5"/>
  <c r="O360" i="5" s="1"/>
  <c r="L360" i="5"/>
  <c r="F360" i="5"/>
  <c r="AB360" i="10"/>
  <c r="M360" i="6"/>
  <c r="L360" i="6"/>
  <c r="M359" i="2"/>
  <c r="I359" i="10"/>
  <c r="M359" i="6"/>
  <c r="L359" i="6"/>
  <c r="P358" i="10"/>
  <c r="M358" i="5"/>
  <c r="O358" i="5" s="1"/>
  <c r="L358" i="5"/>
  <c r="Y358" i="10"/>
  <c r="I358" i="10"/>
  <c r="M358" i="6"/>
  <c r="L358" i="6"/>
  <c r="M357" i="2"/>
  <c r="Y357" i="10"/>
  <c r="I357" i="10"/>
  <c r="M357" i="6"/>
  <c r="L357" i="6"/>
  <c r="P356" i="10"/>
  <c r="Y356" i="10"/>
  <c r="I356" i="10"/>
  <c r="M356" i="6"/>
  <c r="L356" i="6"/>
  <c r="P355" i="10"/>
  <c r="Y355" i="10"/>
  <c r="M355" i="5"/>
  <c r="O355" i="5" s="1"/>
  <c r="L355" i="5"/>
  <c r="I355" i="10"/>
  <c r="M355" i="6"/>
  <c r="L355" i="6"/>
  <c r="K354" i="2"/>
  <c r="M354" i="2"/>
  <c r="M354" i="5"/>
  <c r="O354" i="5" s="1"/>
  <c r="L354" i="5"/>
  <c r="Y354" i="10"/>
  <c r="AB354" i="10"/>
  <c r="M354" i="6"/>
  <c r="L354" i="6"/>
  <c r="M353" i="2"/>
  <c r="M353" i="5"/>
  <c r="O353" i="5" s="1"/>
  <c r="L353" i="5"/>
  <c r="Y353" i="10"/>
  <c r="AB353" i="10"/>
  <c r="M353" i="6"/>
  <c r="L353" i="6"/>
  <c r="P352" i="10"/>
  <c r="T352" i="10"/>
  <c r="M352" i="5"/>
  <c r="O352" i="5" s="1"/>
  <c r="L352" i="5"/>
  <c r="Y352" i="10"/>
  <c r="I352" i="10"/>
  <c r="W352" i="10" s="1"/>
  <c r="AB352" i="10"/>
  <c r="M352" i="6"/>
  <c r="L352" i="6"/>
  <c r="Y351" i="10"/>
  <c r="I351" i="5"/>
  <c r="I351" i="10"/>
  <c r="W351" i="10" s="1"/>
  <c r="AB351" i="10"/>
  <c r="M351" i="6"/>
  <c r="L351" i="6"/>
  <c r="P350" i="10"/>
  <c r="M350" i="5"/>
  <c r="O350" i="5" s="1"/>
  <c r="L350" i="5"/>
  <c r="Y350" i="10"/>
  <c r="I350" i="10"/>
  <c r="W350" i="10" s="1"/>
  <c r="AB350" i="10"/>
  <c r="M350" i="6"/>
  <c r="L350" i="6"/>
  <c r="M349" i="2"/>
  <c r="T349" i="10"/>
  <c r="M349" i="5"/>
  <c r="O349" i="5" s="1"/>
  <c r="L349" i="5"/>
  <c r="AB349" i="10"/>
  <c r="M349" i="6"/>
  <c r="L349" i="6"/>
  <c r="M348" i="2"/>
  <c r="T348" i="10"/>
  <c r="M348" i="5"/>
  <c r="O348" i="5" s="1"/>
  <c r="L348" i="5"/>
  <c r="AB348" i="10"/>
  <c r="M348" i="6"/>
  <c r="L348" i="6"/>
  <c r="M347" i="2"/>
  <c r="M347" i="5"/>
  <c r="O347" i="5" s="1"/>
  <c r="L347" i="5"/>
  <c r="Y347" i="10"/>
  <c r="AB347" i="10"/>
  <c r="M347" i="6"/>
  <c r="L347" i="6"/>
  <c r="M346" i="2"/>
  <c r="T346" i="10"/>
  <c r="F346" i="5"/>
  <c r="Y346" i="10"/>
  <c r="I346" i="10"/>
  <c r="W346" i="10" s="1"/>
  <c r="AB346" i="10"/>
  <c r="M346" i="6"/>
  <c r="L346" i="6"/>
  <c r="M345" i="2"/>
  <c r="T345" i="10"/>
  <c r="M345" i="5"/>
  <c r="O345" i="5" s="1"/>
  <c r="L345" i="5"/>
  <c r="AB345" i="10"/>
  <c r="M345" i="6"/>
  <c r="L345" i="6"/>
  <c r="H344" i="2"/>
  <c r="J344" i="2" s="1"/>
  <c r="P344" i="10"/>
  <c r="Y344" i="10"/>
  <c r="T344" i="10"/>
  <c r="L344" i="5"/>
  <c r="AB344" i="10"/>
  <c r="M344" i="6"/>
  <c r="L344" i="6"/>
  <c r="M343" i="2"/>
  <c r="M343" i="5"/>
  <c r="O343" i="5" s="1"/>
  <c r="L343" i="5"/>
  <c r="Y343" i="10"/>
  <c r="I343" i="10"/>
  <c r="W343" i="10" s="1"/>
  <c r="AB343" i="10"/>
  <c r="M343" i="6"/>
  <c r="L343" i="6"/>
  <c r="M342" i="2"/>
  <c r="T342" i="10"/>
  <c r="F342" i="5"/>
  <c r="Y342" i="10"/>
  <c r="AB342" i="10"/>
  <c r="M342" i="6"/>
  <c r="L342" i="6"/>
  <c r="K341" i="2"/>
  <c r="M341" i="2"/>
  <c r="M341" i="5"/>
  <c r="O341" i="5" s="1"/>
  <c r="T341" i="10"/>
  <c r="I341" i="10"/>
  <c r="W341" i="10" s="1"/>
  <c r="AB341" i="10"/>
  <c r="M341" i="6"/>
  <c r="L341" i="6"/>
  <c r="Y340" i="10"/>
  <c r="F340" i="5"/>
  <c r="I340" i="10"/>
  <c r="W340" i="10" s="1"/>
  <c r="AB340" i="10"/>
  <c r="M340" i="6"/>
  <c r="L340" i="6"/>
  <c r="K339" i="2"/>
  <c r="M339" i="2"/>
  <c r="Y339" i="10"/>
  <c r="I339" i="10"/>
  <c r="W339" i="10" s="1"/>
  <c r="AB339" i="10"/>
  <c r="M339" i="6"/>
  <c r="L339" i="6"/>
  <c r="M338" i="2"/>
  <c r="T338" i="10"/>
  <c r="AB338" i="10"/>
  <c r="M338" i="6"/>
  <c r="L338" i="6"/>
  <c r="T337" i="10"/>
  <c r="M337" i="5"/>
  <c r="O337" i="5" s="1"/>
  <c r="L337" i="5"/>
  <c r="AB337" i="10"/>
  <c r="M337" i="6"/>
  <c r="L337" i="6"/>
  <c r="P336" i="10"/>
  <c r="Y336" i="10"/>
  <c r="T336" i="10"/>
  <c r="M336" i="5"/>
  <c r="O336" i="5" s="1"/>
  <c r="L336" i="5"/>
  <c r="I336" i="10"/>
  <c r="W336" i="10" s="1"/>
  <c r="AB336" i="10"/>
  <c r="M336" i="6"/>
  <c r="L336" i="6"/>
  <c r="M335" i="2"/>
  <c r="M335" i="5"/>
  <c r="O335" i="5" s="1"/>
  <c r="L335" i="5"/>
  <c r="Y335" i="10"/>
  <c r="AB335" i="10"/>
  <c r="M335" i="6"/>
  <c r="L335" i="6"/>
  <c r="Y334" i="10"/>
  <c r="I334" i="5"/>
  <c r="I334" i="10"/>
  <c r="W334" i="10" s="1"/>
  <c r="AB334" i="10"/>
  <c r="M334" i="6"/>
  <c r="L334" i="6"/>
  <c r="K333" i="2"/>
  <c r="T333" i="10"/>
  <c r="M333" i="2"/>
  <c r="I333" i="5"/>
  <c r="I333" i="10"/>
  <c r="W333" i="10" s="1"/>
  <c r="AB333" i="10"/>
  <c r="M333" i="6"/>
  <c r="L333" i="6"/>
  <c r="P332" i="10"/>
  <c r="Y332" i="10"/>
  <c r="T332" i="10"/>
  <c r="I332" i="10"/>
  <c r="W332" i="10" s="1"/>
  <c r="AB332" i="10"/>
  <c r="M332" i="6"/>
  <c r="L332" i="6"/>
  <c r="K331" i="2"/>
  <c r="M331" i="2"/>
  <c r="Y331" i="10"/>
  <c r="I331" i="10"/>
  <c r="W331" i="10" s="1"/>
  <c r="AB331" i="10"/>
  <c r="M331" i="6"/>
  <c r="L331" i="6"/>
  <c r="I330" i="5"/>
  <c r="Y330" i="10"/>
  <c r="AB330" i="10"/>
  <c r="M330" i="6"/>
  <c r="L330" i="6"/>
  <c r="Y329" i="10"/>
  <c r="M329" i="5"/>
  <c r="O329" i="5" s="1"/>
  <c r="L329" i="5"/>
  <c r="F329" i="5"/>
  <c r="AB329" i="10"/>
  <c r="M329" i="6"/>
  <c r="L329" i="6"/>
  <c r="K328" i="2"/>
  <c r="T328" i="10"/>
  <c r="M328" i="2"/>
  <c r="F328" i="5"/>
  <c r="I328" i="10"/>
  <c r="W328" i="10" s="1"/>
  <c r="AB328" i="10"/>
  <c r="M328" i="6"/>
  <c r="L328" i="6"/>
  <c r="P327" i="10"/>
  <c r="M327" i="5"/>
  <c r="O327" i="5" s="1"/>
  <c r="L327" i="5"/>
  <c r="Y327" i="10"/>
  <c r="M327" i="6"/>
  <c r="L327" i="6"/>
  <c r="P326" i="10"/>
  <c r="Y326" i="10"/>
  <c r="T326" i="10"/>
  <c r="L326" i="5"/>
  <c r="I326" i="10"/>
  <c r="W326" i="10" s="1"/>
  <c r="AB326" i="10"/>
  <c r="M326" i="6"/>
  <c r="L326" i="6"/>
  <c r="M325" i="5"/>
  <c r="O325" i="5" s="1"/>
  <c r="F325" i="5"/>
  <c r="Y325" i="10"/>
  <c r="I325" i="10"/>
  <c r="M325" i="6"/>
  <c r="L325" i="6"/>
  <c r="Y324" i="10"/>
  <c r="I324" i="5"/>
  <c r="M324" i="6"/>
  <c r="L324" i="6"/>
  <c r="M323" i="2"/>
  <c r="I323" i="10"/>
  <c r="M323" i="6"/>
  <c r="L323" i="6"/>
  <c r="K322" i="2"/>
  <c r="M322" i="2"/>
  <c r="I322" i="5"/>
  <c r="Y322" i="10"/>
  <c r="M322" i="6"/>
  <c r="L322" i="6"/>
  <c r="K321" i="2"/>
  <c r="M321" i="2"/>
  <c r="M321" i="5"/>
  <c r="O321" i="5" s="1"/>
  <c r="L321" i="5"/>
  <c r="I321" i="10"/>
  <c r="M321" i="6"/>
  <c r="L321" i="6"/>
  <c r="P320" i="10"/>
  <c r="Y320" i="10"/>
  <c r="M320" i="5"/>
  <c r="O320" i="5" s="1"/>
  <c r="L320" i="5"/>
  <c r="I320" i="10"/>
  <c r="W320" i="10" s="1"/>
  <c r="M320" i="6"/>
  <c r="L320" i="6"/>
  <c r="Y319" i="10"/>
  <c r="M319" i="5"/>
  <c r="O319" i="5" s="1"/>
  <c r="L319" i="5"/>
  <c r="F319" i="5"/>
  <c r="I319" i="10"/>
  <c r="M319" i="6"/>
  <c r="L319" i="6"/>
  <c r="Y318" i="10"/>
  <c r="I318" i="5"/>
  <c r="I318" i="10"/>
  <c r="M318" i="6"/>
  <c r="L318" i="6"/>
  <c r="K317" i="2"/>
  <c r="M317" i="2"/>
  <c r="M317" i="5"/>
  <c r="O317" i="5" s="1"/>
  <c r="L317" i="5"/>
  <c r="Y317" i="10"/>
  <c r="I317" i="10"/>
  <c r="M317" i="6"/>
  <c r="L317" i="6"/>
  <c r="M316" i="2"/>
  <c r="I316" i="5"/>
  <c r="Y316" i="10"/>
  <c r="M316" i="6"/>
  <c r="L316" i="6"/>
  <c r="K315" i="2"/>
  <c r="M315" i="2"/>
  <c r="M315" i="5"/>
  <c r="O315" i="5" s="1"/>
  <c r="Y315" i="10"/>
  <c r="I315" i="10"/>
  <c r="M315" i="6"/>
  <c r="L315" i="6"/>
  <c r="K314" i="2"/>
  <c r="M314" i="2"/>
  <c r="M314" i="5"/>
  <c r="O314" i="5" s="1"/>
  <c r="L314" i="5"/>
  <c r="I314" i="10"/>
  <c r="M314" i="6"/>
  <c r="L314" i="6"/>
  <c r="P313" i="10"/>
  <c r="M313" i="5"/>
  <c r="O313" i="5" s="1"/>
  <c r="L313" i="5"/>
  <c r="Y313" i="10"/>
  <c r="M313" i="6"/>
  <c r="L313" i="6"/>
  <c r="Y312" i="10"/>
  <c r="I312" i="5"/>
  <c r="I312" i="10"/>
  <c r="M312" i="6"/>
  <c r="L312" i="6"/>
  <c r="M311" i="5"/>
  <c r="O311" i="5" s="1"/>
  <c r="L311" i="5"/>
  <c r="F311" i="5"/>
  <c r="Y311" i="10"/>
  <c r="I311" i="10"/>
  <c r="W311" i="10" s="1"/>
  <c r="M311" i="6"/>
  <c r="L311" i="6"/>
  <c r="M310" i="2"/>
  <c r="M310" i="5"/>
  <c r="O310" i="5" s="1"/>
  <c r="L310" i="5"/>
  <c r="M310" i="6"/>
  <c r="L310" i="6"/>
  <c r="K309" i="2"/>
  <c r="M309" i="2"/>
  <c r="M309" i="5"/>
  <c r="O309" i="5" s="1"/>
  <c r="L309" i="5"/>
  <c r="F309" i="5"/>
  <c r="Y309" i="10"/>
  <c r="I309" i="10"/>
  <c r="W309" i="10" s="1"/>
  <c r="M309" i="6"/>
  <c r="L309" i="6"/>
  <c r="P308" i="10"/>
  <c r="M308" i="5"/>
  <c r="O308" i="5" s="1"/>
  <c r="L308" i="5"/>
  <c r="Y308" i="10"/>
  <c r="M308" i="6"/>
  <c r="L308" i="6"/>
  <c r="Y307" i="10"/>
  <c r="I307" i="10"/>
  <c r="M307" i="6"/>
  <c r="L307" i="6"/>
  <c r="H306" i="2"/>
  <c r="J306" i="2" s="1"/>
  <c r="P306" i="10"/>
  <c r="M306" i="5"/>
  <c r="O306" i="5" s="1"/>
  <c r="L306" i="5"/>
  <c r="Y306" i="10"/>
  <c r="I306" i="10"/>
  <c r="M306" i="6"/>
  <c r="L306" i="6"/>
  <c r="P305" i="10"/>
  <c r="M305" i="5"/>
  <c r="O305" i="5" s="1"/>
  <c r="L305" i="5"/>
  <c r="Y305" i="10"/>
  <c r="M305" i="6"/>
  <c r="L305" i="6"/>
  <c r="M304" i="2"/>
  <c r="M304" i="5"/>
  <c r="O304" i="5" s="1"/>
  <c r="L304" i="5"/>
  <c r="M304" i="6"/>
  <c r="L304" i="6"/>
  <c r="K303" i="2"/>
  <c r="M303" i="2"/>
  <c r="M303" i="5"/>
  <c r="O303" i="5" s="1"/>
  <c r="L303" i="5"/>
  <c r="Y303" i="10"/>
  <c r="M303" i="6"/>
  <c r="L303" i="6"/>
  <c r="K302" i="2"/>
  <c r="M302" i="5"/>
  <c r="O302" i="5" s="1"/>
  <c r="L302" i="5"/>
  <c r="Y302" i="10"/>
  <c r="I302" i="10"/>
  <c r="W302" i="10" s="1"/>
  <c r="AB302" i="10"/>
  <c r="M302" i="6"/>
  <c r="L302" i="6"/>
  <c r="K301" i="2"/>
  <c r="M301" i="2"/>
  <c r="M301" i="5"/>
  <c r="O301" i="5" s="1"/>
  <c r="L301" i="5"/>
  <c r="I301" i="10"/>
  <c r="M301" i="6"/>
  <c r="L301" i="6"/>
  <c r="I300" i="5"/>
  <c r="Y300" i="10"/>
  <c r="I300" i="10"/>
  <c r="W300" i="10" s="1"/>
  <c r="AB300" i="10"/>
  <c r="M300" i="6"/>
  <c r="L300" i="6"/>
  <c r="T299" i="10"/>
  <c r="M299" i="2"/>
  <c r="F299" i="5"/>
  <c r="AB299" i="10"/>
  <c r="M299" i="6"/>
  <c r="L299" i="6"/>
  <c r="M298" i="2"/>
  <c r="L298" i="5"/>
  <c r="Y298" i="10"/>
  <c r="AB298" i="10"/>
  <c r="M298" i="6"/>
  <c r="L298" i="6"/>
  <c r="K297" i="2"/>
  <c r="T297" i="10"/>
  <c r="M297" i="2"/>
  <c r="M297" i="5"/>
  <c r="O297" i="5" s="1"/>
  <c r="L297" i="5"/>
  <c r="F297" i="5"/>
  <c r="I297" i="10"/>
  <c r="W297" i="10" s="1"/>
  <c r="AB297" i="10"/>
  <c r="M297" i="6"/>
  <c r="L297" i="6"/>
  <c r="P296" i="10"/>
  <c r="Y296" i="10"/>
  <c r="T296" i="10"/>
  <c r="I296" i="10"/>
  <c r="W296" i="10" s="1"/>
  <c r="AB296" i="10"/>
  <c r="M296" i="6"/>
  <c r="L296" i="6"/>
  <c r="M295" i="2"/>
  <c r="Y295" i="10"/>
  <c r="I295" i="10"/>
  <c r="W295" i="10" s="1"/>
  <c r="AB295" i="10"/>
  <c r="M295" i="6"/>
  <c r="L295" i="6"/>
  <c r="M294" i="2"/>
  <c r="T294" i="10"/>
  <c r="M294" i="5"/>
  <c r="O294" i="5" s="1"/>
  <c r="L294" i="5"/>
  <c r="I294" i="10"/>
  <c r="W294" i="10" s="1"/>
  <c r="AB294" i="10"/>
  <c r="M294" i="6"/>
  <c r="L294" i="6"/>
  <c r="M293" i="2"/>
  <c r="M293" i="5"/>
  <c r="O293" i="5" s="1"/>
  <c r="L293" i="5"/>
  <c r="Y293" i="10"/>
  <c r="AB293" i="10"/>
  <c r="M293" i="6"/>
  <c r="L293" i="6"/>
  <c r="I292" i="5"/>
  <c r="Y292" i="10"/>
  <c r="I292" i="10"/>
  <c r="V292" i="10" s="1"/>
  <c r="AB292" i="10"/>
  <c r="M292" i="6"/>
  <c r="L292" i="6"/>
  <c r="Y291" i="10"/>
  <c r="I291" i="5"/>
  <c r="I291" i="10"/>
  <c r="W291" i="10" s="1"/>
  <c r="AB291" i="10"/>
  <c r="M291" i="6"/>
  <c r="L291" i="6"/>
  <c r="K290" i="2"/>
  <c r="T290" i="10"/>
  <c r="M290" i="2"/>
  <c r="F290" i="5"/>
  <c r="I290" i="10"/>
  <c r="W290" i="10" s="1"/>
  <c r="AB290" i="10"/>
  <c r="M290" i="6"/>
  <c r="L290" i="6"/>
  <c r="I289" i="5"/>
  <c r="Y289" i="10"/>
  <c r="I289" i="10"/>
  <c r="W289" i="10" s="1"/>
  <c r="AB289" i="10"/>
  <c r="M289" i="6"/>
  <c r="L289" i="6"/>
  <c r="P288" i="10"/>
  <c r="T288" i="10"/>
  <c r="Y288" i="10"/>
  <c r="I288" i="10"/>
  <c r="W288" i="10" s="1"/>
  <c r="AB288" i="10"/>
  <c r="M288" i="6"/>
  <c r="L288" i="6"/>
  <c r="M287" i="2"/>
  <c r="I287" i="5"/>
  <c r="Y287" i="10"/>
  <c r="M287" i="6"/>
  <c r="L287" i="6"/>
  <c r="P286" i="10"/>
  <c r="T286" i="10"/>
  <c r="M286" i="5"/>
  <c r="O286" i="5" s="1"/>
  <c r="L286" i="5"/>
  <c r="Y286" i="10"/>
  <c r="I286" i="10"/>
  <c r="W286" i="10" s="1"/>
  <c r="AB286" i="10"/>
  <c r="M286" i="6"/>
  <c r="L286" i="6"/>
  <c r="M285" i="2"/>
  <c r="P285" i="10"/>
  <c r="I285" i="5"/>
  <c r="Y285" i="10"/>
  <c r="I285" i="10"/>
  <c r="M285" i="6"/>
  <c r="L285" i="6"/>
  <c r="P284" i="10"/>
  <c r="Y284" i="10"/>
  <c r="T284" i="10"/>
  <c r="M284" i="5"/>
  <c r="O284" i="5" s="1"/>
  <c r="L284" i="5"/>
  <c r="I284" i="10"/>
  <c r="W284" i="10" s="1"/>
  <c r="AB284" i="10"/>
  <c r="M284" i="6"/>
  <c r="L284" i="6"/>
  <c r="K283" i="2"/>
  <c r="M283" i="2"/>
  <c r="T283" i="10"/>
  <c r="M283" i="5"/>
  <c r="O283" i="5" s="1"/>
  <c r="L283" i="5"/>
  <c r="I283" i="10"/>
  <c r="W283" i="10" s="1"/>
  <c r="AB283" i="10"/>
  <c r="M283" i="6"/>
  <c r="L283" i="6"/>
  <c r="P282" i="10"/>
  <c r="Y282" i="10"/>
  <c r="M282" i="5"/>
  <c r="O282" i="5" s="1"/>
  <c r="L282" i="5"/>
  <c r="I282" i="10"/>
  <c r="M282" i="6"/>
  <c r="L282" i="6"/>
  <c r="Y281" i="10"/>
  <c r="I281" i="5"/>
  <c r="I281" i="10"/>
  <c r="M281" i="6"/>
  <c r="L281" i="6"/>
  <c r="K280" i="2"/>
  <c r="M280" i="2"/>
  <c r="T280" i="10"/>
  <c r="I280" i="10"/>
  <c r="W280" i="10" s="1"/>
  <c r="AB280" i="10"/>
  <c r="M280" i="6"/>
  <c r="L280" i="6"/>
  <c r="M279" i="2"/>
  <c r="T279" i="10"/>
  <c r="M279" i="5"/>
  <c r="O279" i="5" s="1"/>
  <c r="L279" i="5"/>
  <c r="Y279" i="10"/>
  <c r="AB279" i="10"/>
  <c r="M279" i="6"/>
  <c r="L279" i="6"/>
  <c r="T278" i="10"/>
  <c r="M278" i="5"/>
  <c r="O278" i="5" s="1"/>
  <c r="F278" i="5"/>
  <c r="I278" i="10"/>
  <c r="W278" i="10" s="1"/>
  <c r="AB278" i="10"/>
  <c r="M278" i="6"/>
  <c r="L278" i="6"/>
  <c r="K277" i="2"/>
  <c r="M277" i="2"/>
  <c r="T277" i="10"/>
  <c r="M277" i="5"/>
  <c r="O277" i="5" s="1"/>
  <c r="L277" i="5"/>
  <c r="I277" i="10"/>
  <c r="W277" i="10" s="1"/>
  <c r="AB277" i="10"/>
  <c r="M277" i="6"/>
  <c r="L277" i="6"/>
  <c r="Y276" i="10"/>
  <c r="I276" i="5"/>
  <c r="I276" i="10"/>
  <c r="M276" i="6"/>
  <c r="L276" i="6"/>
  <c r="P275" i="10"/>
  <c r="Y275" i="10"/>
  <c r="I275" i="10"/>
  <c r="M275" i="6"/>
  <c r="L275" i="6"/>
  <c r="K274" i="2"/>
  <c r="M274" i="2"/>
  <c r="M274" i="5"/>
  <c r="O274" i="5" s="1"/>
  <c r="L274" i="5"/>
  <c r="F274" i="5"/>
  <c r="I274" i="10"/>
  <c r="W274" i="10" s="1"/>
  <c r="M274" i="6"/>
  <c r="L274" i="6"/>
  <c r="M273" i="2"/>
  <c r="M273" i="5"/>
  <c r="O273" i="5" s="1"/>
  <c r="L273" i="5"/>
  <c r="M273" i="6"/>
  <c r="L273" i="6"/>
  <c r="P272" i="10"/>
  <c r="Y272" i="10"/>
  <c r="T272" i="10"/>
  <c r="M272" i="5"/>
  <c r="O272" i="5" s="1"/>
  <c r="L272" i="5"/>
  <c r="I272" i="10"/>
  <c r="W272" i="10" s="1"/>
  <c r="AB272" i="10"/>
  <c r="M272" i="6"/>
  <c r="L272" i="6"/>
  <c r="K271" i="2"/>
  <c r="Y271" i="10"/>
  <c r="I271" i="10"/>
  <c r="M271" i="6"/>
  <c r="L271" i="6"/>
  <c r="K270" i="2"/>
  <c r="M270" i="2"/>
  <c r="M270" i="5"/>
  <c r="O270" i="5" s="1"/>
  <c r="F270" i="5"/>
  <c r="I270" i="10"/>
  <c r="M270" i="6"/>
  <c r="L270" i="6"/>
  <c r="P269" i="10"/>
  <c r="Y269" i="10"/>
  <c r="T269" i="10"/>
  <c r="AB269" i="10"/>
  <c r="M269" i="6"/>
  <c r="L269" i="6"/>
  <c r="Y268" i="10"/>
  <c r="I268" i="5"/>
  <c r="I268" i="10"/>
  <c r="M268" i="6"/>
  <c r="L268" i="6"/>
  <c r="P267" i="10"/>
  <c r="Y267" i="10"/>
  <c r="I267" i="10"/>
  <c r="W267" i="10" s="1"/>
  <c r="M267" i="6"/>
  <c r="L267" i="6"/>
  <c r="Y266" i="10"/>
  <c r="M266" i="5"/>
  <c r="O266" i="5" s="1"/>
  <c r="L266" i="5"/>
  <c r="F266" i="5"/>
  <c r="I266" i="10"/>
  <c r="M266" i="6"/>
  <c r="L266" i="6"/>
  <c r="L265" i="5"/>
  <c r="F265" i="5"/>
  <c r="Y265" i="10"/>
  <c r="I265" i="10"/>
  <c r="M265" i="6"/>
  <c r="L265" i="6"/>
  <c r="P264" i="10"/>
  <c r="M264" i="5"/>
  <c r="O264" i="5" s="1"/>
  <c r="L264" i="5"/>
  <c r="Y264" i="10"/>
  <c r="I264" i="10"/>
  <c r="M264" i="6"/>
  <c r="L264" i="6"/>
  <c r="M263" i="5"/>
  <c r="O263" i="5" s="1"/>
  <c r="L263" i="5"/>
  <c r="F263" i="5"/>
  <c r="Y263" i="10"/>
  <c r="I263" i="10"/>
  <c r="M263" i="6"/>
  <c r="L263" i="6"/>
  <c r="Y262" i="10"/>
  <c r="I262" i="5"/>
  <c r="I262" i="10"/>
  <c r="M262" i="6"/>
  <c r="L262" i="6"/>
  <c r="P261" i="10"/>
  <c r="Y261" i="10"/>
  <c r="L261" i="5"/>
  <c r="I261" i="10"/>
  <c r="W261" i="10" s="1"/>
  <c r="M261" i="6"/>
  <c r="L261" i="6"/>
  <c r="Y260" i="10"/>
  <c r="I260" i="10"/>
  <c r="M260" i="6"/>
  <c r="L260" i="6"/>
  <c r="P259" i="10"/>
  <c r="M259" i="2"/>
  <c r="Z259" i="10"/>
  <c r="M259" i="5"/>
  <c r="O259" i="5" s="1"/>
  <c r="I259" i="10"/>
  <c r="M259" i="6"/>
  <c r="L259" i="6"/>
  <c r="P258" i="10"/>
  <c r="Y258" i="10"/>
  <c r="I258" i="10"/>
  <c r="M258" i="6"/>
  <c r="L258" i="6"/>
  <c r="Y257" i="10"/>
  <c r="I257" i="5"/>
  <c r="M257" i="6"/>
  <c r="L257" i="6"/>
  <c r="M256" i="2"/>
  <c r="I256" i="5"/>
  <c r="Y256" i="10"/>
  <c r="M256" i="6"/>
  <c r="L256" i="6"/>
  <c r="K255" i="2"/>
  <c r="P255" i="10"/>
  <c r="M255" i="5"/>
  <c r="O255" i="5" s="1"/>
  <c r="L255" i="5"/>
  <c r="Y255" i="10"/>
  <c r="I255" i="10"/>
  <c r="W255" i="10" s="1"/>
  <c r="M255" i="6"/>
  <c r="L255" i="6"/>
  <c r="P254" i="10"/>
  <c r="Y254" i="10"/>
  <c r="I254" i="10"/>
  <c r="M254" i="6"/>
  <c r="L254" i="6"/>
  <c r="P253" i="10"/>
  <c r="M253" i="5"/>
  <c r="O253" i="5" s="1"/>
  <c r="L253" i="5"/>
  <c r="Y253" i="10"/>
  <c r="I253" i="10"/>
  <c r="W253" i="10" s="1"/>
  <c r="M253" i="6"/>
  <c r="L253" i="6"/>
  <c r="P252" i="10"/>
  <c r="Y252" i="10"/>
  <c r="T252" i="10"/>
  <c r="M252" i="5"/>
  <c r="O252" i="5" s="1"/>
  <c r="L252" i="5"/>
  <c r="I252" i="10"/>
  <c r="W252" i="10" s="1"/>
  <c r="AB252" i="10"/>
  <c r="M252" i="6"/>
  <c r="L252" i="6"/>
  <c r="M251" i="2"/>
  <c r="M251" i="5"/>
  <c r="O251" i="5" s="1"/>
  <c r="L251" i="5"/>
  <c r="I251" i="10"/>
  <c r="W251" i="10" s="1"/>
  <c r="M251" i="6"/>
  <c r="L251" i="6"/>
  <c r="K250" i="2"/>
  <c r="M250" i="2"/>
  <c r="M250" i="5"/>
  <c r="O250" i="5" s="1"/>
  <c r="L250" i="5"/>
  <c r="Y250" i="10"/>
  <c r="I250" i="10"/>
  <c r="M250" i="6"/>
  <c r="L250" i="6"/>
  <c r="K249" i="2"/>
  <c r="M249" i="5"/>
  <c r="O249" i="5" s="1"/>
  <c r="L249" i="5"/>
  <c r="I249" i="10"/>
  <c r="M249" i="6"/>
  <c r="L249" i="6"/>
  <c r="P248" i="10"/>
  <c r="Y248" i="10"/>
  <c r="I248" i="10"/>
  <c r="M248" i="6"/>
  <c r="L248" i="6"/>
  <c r="Z247" i="10"/>
  <c r="M247" i="5"/>
  <c r="O247" i="5" s="1"/>
  <c r="L247" i="5"/>
  <c r="I247" i="10"/>
  <c r="W247" i="10" s="1"/>
  <c r="M247" i="6"/>
  <c r="L247" i="6"/>
  <c r="Y246" i="10"/>
  <c r="I246" i="5"/>
  <c r="I246" i="10"/>
  <c r="M246" i="6"/>
  <c r="L246" i="6"/>
  <c r="I245" i="5"/>
  <c r="Y245" i="10"/>
  <c r="I245" i="10"/>
  <c r="M245" i="6"/>
  <c r="L245" i="6"/>
  <c r="K244" i="2"/>
  <c r="M244" i="2"/>
  <c r="L244" i="5"/>
  <c r="F244" i="5"/>
  <c r="Y244" i="10"/>
  <c r="I244" i="10"/>
  <c r="M244" i="6"/>
  <c r="L244" i="6"/>
  <c r="I243" i="5"/>
  <c r="Y243" i="10"/>
  <c r="I243" i="10"/>
  <c r="W243" i="10" s="1"/>
  <c r="M243" i="6"/>
  <c r="L243" i="6"/>
  <c r="K242" i="2"/>
  <c r="M242" i="2"/>
  <c r="M242" i="5"/>
  <c r="O242" i="5" s="1"/>
  <c r="L242" i="5"/>
  <c r="Y242" i="10"/>
  <c r="I242" i="10"/>
  <c r="M242" i="6"/>
  <c r="L242" i="6"/>
  <c r="M241" i="5"/>
  <c r="O241" i="5" s="1"/>
  <c r="L241" i="5"/>
  <c r="Y241" i="10"/>
  <c r="I241" i="10"/>
  <c r="M241" i="6"/>
  <c r="L241" i="6"/>
  <c r="K240" i="2"/>
  <c r="M240" i="2"/>
  <c r="M240" i="5"/>
  <c r="O240" i="5" s="1"/>
  <c r="I240" i="10"/>
  <c r="W240" i="10" s="1"/>
  <c r="M240" i="6"/>
  <c r="L240" i="6"/>
  <c r="K239" i="2"/>
  <c r="M239" i="2"/>
  <c r="M239" i="5"/>
  <c r="O239" i="5" s="1"/>
  <c r="Y239" i="10"/>
  <c r="I239" i="10"/>
  <c r="M239" i="6"/>
  <c r="L239" i="6"/>
  <c r="Y238" i="10"/>
  <c r="L238" i="5"/>
  <c r="F238" i="5"/>
  <c r="I238" i="10"/>
  <c r="M238" i="6"/>
  <c r="L238" i="6"/>
  <c r="P237" i="10"/>
  <c r="Y237" i="10"/>
  <c r="M237" i="5"/>
  <c r="O237" i="5" s="1"/>
  <c r="L237" i="5"/>
  <c r="I237" i="10"/>
  <c r="W237" i="10" s="1"/>
  <c r="M237" i="6"/>
  <c r="L237" i="6"/>
  <c r="M236" i="2"/>
  <c r="M236" i="5"/>
  <c r="O236" i="5" s="1"/>
  <c r="L236" i="5"/>
  <c r="F236" i="5"/>
  <c r="Y236" i="10"/>
  <c r="M236" i="6"/>
  <c r="L236" i="6"/>
  <c r="I235" i="5"/>
  <c r="Y235" i="10"/>
  <c r="I235" i="10"/>
  <c r="M235" i="6"/>
  <c r="L235" i="6"/>
  <c r="K234" i="2"/>
  <c r="M234" i="5"/>
  <c r="O234" i="5" s="1"/>
  <c r="L234" i="5"/>
  <c r="Y234" i="10"/>
  <c r="I234" i="10"/>
  <c r="M234" i="6"/>
  <c r="L234" i="6"/>
  <c r="M233" i="2"/>
  <c r="I233" i="5"/>
  <c r="M233" i="6"/>
  <c r="L233" i="6"/>
  <c r="K232" i="2"/>
  <c r="M232" i="2"/>
  <c r="M232" i="5"/>
  <c r="O232" i="5" s="1"/>
  <c r="L232" i="5"/>
  <c r="I232" i="10"/>
  <c r="M232" i="6"/>
  <c r="L232" i="6"/>
  <c r="K231" i="2"/>
  <c r="M231" i="2"/>
  <c r="F231" i="5"/>
  <c r="I231" i="10"/>
  <c r="M231" i="6"/>
  <c r="L231" i="6"/>
  <c r="K230" i="2"/>
  <c r="M230" i="2"/>
  <c r="I230" i="10"/>
  <c r="W230" i="10" s="1"/>
  <c r="M230" i="6"/>
  <c r="L230" i="6"/>
  <c r="K229" i="2"/>
  <c r="M229" i="2"/>
  <c r="M229" i="5"/>
  <c r="O229" i="5" s="1"/>
  <c r="L229" i="5"/>
  <c r="Y229" i="10"/>
  <c r="I229" i="10"/>
  <c r="W229" i="10" s="1"/>
  <c r="AB229" i="10"/>
  <c r="M229" i="6"/>
  <c r="L229" i="6"/>
  <c r="K228" i="2"/>
  <c r="M228" i="2"/>
  <c r="I228" i="5"/>
  <c r="I228" i="10"/>
  <c r="M228" i="6"/>
  <c r="L228" i="6"/>
  <c r="I227" i="5"/>
  <c r="Y227" i="10"/>
  <c r="I227" i="10"/>
  <c r="M227" i="6"/>
  <c r="L227" i="6"/>
  <c r="I226" i="5"/>
  <c r="Y226" i="10"/>
  <c r="I226" i="10"/>
  <c r="M226" i="6"/>
  <c r="L226" i="6"/>
  <c r="P225" i="10"/>
  <c r="Y225" i="10"/>
  <c r="I225" i="10"/>
  <c r="M225" i="6"/>
  <c r="L225" i="6"/>
  <c r="I224" i="5"/>
  <c r="Y224" i="10"/>
  <c r="I224" i="10"/>
  <c r="W224" i="10" s="1"/>
  <c r="M224" i="6"/>
  <c r="L224" i="6"/>
  <c r="M223" i="5"/>
  <c r="O223" i="5" s="1"/>
  <c r="L223" i="5"/>
  <c r="Y223" i="10"/>
  <c r="I223" i="10"/>
  <c r="W223" i="10" s="1"/>
  <c r="AB223" i="10"/>
  <c r="M223" i="6"/>
  <c r="L223" i="6"/>
  <c r="M222" i="5"/>
  <c r="O222" i="5" s="1"/>
  <c r="L222" i="5"/>
  <c r="F222" i="5"/>
  <c r="Y222" i="10"/>
  <c r="I222" i="10"/>
  <c r="M222" i="6"/>
  <c r="L222" i="6"/>
  <c r="M221" i="2"/>
  <c r="I221" i="5"/>
  <c r="Y221" i="10"/>
  <c r="I221" i="10"/>
  <c r="W221" i="10" s="1"/>
  <c r="M221" i="6"/>
  <c r="L221" i="6"/>
  <c r="P220" i="10"/>
  <c r="Z220" i="10"/>
  <c r="M220" i="5"/>
  <c r="O220" i="5" s="1"/>
  <c r="L220" i="5"/>
  <c r="I220" i="10"/>
  <c r="W220" i="10" s="1"/>
  <c r="M220" i="6"/>
  <c r="L220" i="6"/>
  <c r="M219" i="2"/>
  <c r="R219" i="5"/>
  <c r="Q219" i="5"/>
  <c r="L219" i="5"/>
  <c r="Y219" i="10"/>
  <c r="M219" i="6"/>
  <c r="L219" i="6"/>
  <c r="M218" i="5"/>
  <c r="O218" i="5" s="1"/>
  <c r="L218" i="5"/>
  <c r="F218" i="5"/>
  <c r="Y218" i="10"/>
  <c r="I218" i="10"/>
  <c r="W218" i="10" s="1"/>
  <c r="M218" i="6"/>
  <c r="L218" i="6"/>
  <c r="M217" i="2"/>
  <c r="I217" i="5"/>
  <c r="Y217" i="10"/>
  <c r="M217" i="6"/>
  <c r="L217" i="6"/>
  <c r="K216" i="2"/>
  <c r="M216" i="2"/>
  <c r="I216" i="5"/>
  <c r="Y216" i="10"/>
  <c r="I216" i="10"/>
  <c r="M216" i="6"/>
  <c r="L216" i="6"/>
  <c r="M215" i="5"/>
  <c r="O215" i="5" s="1"/>
  <c r="L215" i="5"/>
  <c r="F215" i="5"/>
  <c r="Y215" i="10"/>
  <c r="M215" i="6"/>
  <c r="L215" i="6"/>
  <c r="K214" i="2"/>
  <c r="M214" i="2"/>
  <c r="I214" i="5"/>
  <c r="I214" i="10"/>
  <c r="M214" i="6"/>
  <c r="L214" i="6"/>
  <c r="K213" i="2"/>
  <c r="M213" i="2"/>
  <c r="M213" i="5"/>
  <c r="O213" i="5" s="1"/>
  <c r="L213" i="5"/>
  <c r="F213" i="5"/>
  <c r="Y213" i="10"/>
  <c r="I213" i="10"/>
  <c r="M213" i="6"/>
  <c r="L213" i="6"/>
  <c r="K212" i="2"/>
  <c r="M212" i="2"/>
  <c r="I212" i="5"/>
  <c r="I212" i="10"/>
  <c r="W212" i="10" s="1"/>
  <c r="M212" i="6"/>
  <c r="L212" i="6"/>
  <c r="K211" i="2"/>
  <c r="M211" i="2"/>
  <c r="I211" i="5"/>
  <c r="I211" i="10"/>
  <c r="M211" i="6"/>
  <c r="L211" i="6"/>
  <c r="I210" i="5"/>
  <c r="Y210" i="10"/>
  <c r="I210" i="10"/>
  <c r="M210" i="6"/>
  <c r="L210" i="6"/>
  <c r="P209" i="10"/>
  <c r="Y209" i="10"/>
  <c r="I209" i="10"/>
  <c r="M209" i="6"/>
  <c r="L209" i="6"/>
  <c r="K208" i="2"/>
  <c r="M208" i="2"/>
  <c r="M208" i="5"/>
  <c r="O208" i="5" s="1"/>
  <c r="L208" i="5"/>
  <c r="F208" i="5"/>
  <c r="Y208" i="10"/>
  <c r="I208" i="10"/>
  <c r="W208" i="10" s="1"/>
  <c r="M208" i="6"/>
  <c r="L208" i="6"/>
  <c r="K207" i="2"/>
  <c r="M207" i="2"/>
  <c r="M207" i="5"/>
  <c r="O207" i="5" s="1"/>
  <c r="L207" i="5"/>
  <c r="Y207" i="10"/>
  <c r="I207" i="10"/>
  <c r="M207" i="6"/>
  <c r="L207" i="6"/>
  <c r="M206" i="5"/>
  <c r="O206" i="5" s="1"/>
  <c r="L206" i="5"/>
  <c r="F206" i="5"/>
  <c r="Y206" i="10"/>
  <c r="I206" i="10"/>
  <c r="M206" i="6"/>
  <c r="L206" i="6"/>
  <c r="I205" i="5"/>
  <c r="Y205" i="10"/>
  <c r="I205" i="10"/>
  <c r="M205" i="6"/>
  <c r="L205" i="6"/>
  <c r="K204" i="2"/>
  <c r="M204" i="2"/>
  <c r="M204" i="5"/>
  <c r="O204" i="5" s="1"/>
  <c r="L204" i="5"/>
  <c r="I204" i="10"/>
  <c r="M204" i="6"/>
  <c r="L204" i="6"/>
  <c r="M203" i="5"/>
  <c r="O203" i="5" s="1"/>
  <c r="L203" i="5"/>
  <c r="F203" i="5"/>
  <c r="Y203" i="10"/>
  <c r="M203" i="6"/>
  <c r="L203" i="6"/>
  <c r="P202" i="10"/>
  <c r="Z202" i="10"/>
  <c r="I202" i="5"/>
  <c r="M202" i="6"/>
  <c r="L202" i="6"/>
  <c r="P201" i="10"/>
  <c r="M201" i="5"/>
  <c r="O201" i="5" s="1"/>
  <c r="L201" i="5"/>
  <c r="Y201" i="10"/>
  <c r="I201" i="10"/>
  <c r="W201" i="10" s="1"/>
  <c r="M201" i="6"/>
  <c r="L201" i="6"/>
  <c r="P200" i="10"/>
  <c r="Y200" i="10"/>
  <c r="M200" i="5"/>
  <c r="O200" i="5" s="1"/>
  <c r="L200" i="5"/>
  <c r="I200" i="10"/>
  <c r="W200" i="10" s="1"/>
  <c r="M200" i="6"/>
  <c r="L200" i="6"/>
  <c r="K199" i="2"/>
  <c r="Y199" i="10"/>
  <c r="I199" i="10"/>
  <c r="M199" i="6"/>
  <c r="L199" i="6"/>
  <c r="P198" i="10"/>
  <c r="Y198" i="10"/>
  <c r="M198" i="5"/>
  <c r="O198" i="5" s="1"/>
  <c r="L198" i="5"/>
  <c r="I198" i="10"/>
  <c r="M198" i="6"/>
  <c r="L198" i="6"/>
  <c r="M197" i="5"/>
  <c r="O197" i="5" s="1"/>
  <c r="L197" i="5"/>
  <c r="Y197" i="10"/>
  <c r="I197" i="10"/>
  <c r="W197" i="10" s="1"/>
  <c r="P197" i="10"/>
  <c r="M197" i="6"/>
  <c r="L197" i="6"/>
  <c r="P196" i="10"/>
  <c r="M196" i="5"/>
  <c r="O196" i="5" s="1"/>
  <c r="L196" i="5"/>
  <c r="Y196" i="10"/>
  <c r="I196" i="10"/>
  <c r="M196" i="6"/>
  <c r="L196" i="6"/>
  <c r="I195" i="5"/>
  <c r="Y195" i="10"/>
  <c r="I195" i="10"/>
  <c r="M195" i="6"/>
  <c r="L195" i="6"/>
  <c r="P194" i="10"/>
  <c r="Y194" i="10"/>
  <c r="T194" i="10"/>
  <c r="M194" i="5"/>
  <c r="O194" i="5" s="1"/>
  <c r="L194" i="5"/>
  <c r="AB194" i="10"/>
  <c r="M194" i="6"/>
  <c r="L194" i="6"/>
  <c r="Y193" i="10"/>
  <c r="I193" i="5"/>
  <c r="I193" i="10"/>
  <c r="M193" i="6"/>
  <c r="L193" i="6"/>
  <c r="M192" i="2"/>
  <c r="Y192" i="10"/>
  <c r="I192" i="10"/>
  <c r="W192" i="10" s="1"/>
  <c r="AB192" i="10"/>
  <c r="M192" i="6"/>
  <c r="L192" i="6"/>
  <c r="K191" i="2"/>
  <c r="M191" i="2"/>
  <c r="M191" i="5"/>
  <c r="O191" i="5" s="1"/>
  <c r="L191" i="5"/>
  <c r="I191" i="10"/>
  <c r="M191" i="6"/>
  <c r="L191" i="6"/>
  <c r="K190" i="2"/>
  <c r="Z190" i="10"/>
  <c r="P190" i="10"/>
  <c r="M190" i="2"/>
  <c r="I190" i="10"/>
  <c r="W190" i="10" s="1"/>
  <c r="AB190" i="10"/>
  <c r="M190" i="6"/>
  <c r="L190" i="6"/>
  <c r="P189" i="10"/>
  <c r="Y189" i="10"/>
  <c r="T189" i="10"/>
  <c r="M189" i="5"/>
  <c r="O189" i="5" s="1"/>
  <c r="L189" i="5"/>
  <c r="I189" i="10"/>
  <c r="W189" i="10" s="1"/>
  <c r="AB189" i="10"/>
  <c r="M189" i="6"/>
  <c r="L189" i="6"/>
  <c r="I188" i="5"/>
  <c r="Y188" i="10"/>
  <c r="I188" i="10"/>
  <c r="W188" i="10" s="1"/>
  <c r="AB188" i="10"/>
  <c r="M188" i="6"/>
  <c r="L188" i="6"/>
  <c r="K187" i="2"/>
  <c r="T187" i="10"/>
  <c r="M187" i="2"/>
  <c r="M187" i="5"/>
  <c r="O187" i="5" s="1"/>
  <c r="L187" i="5"/>
  <c r="F187" i="5"/>
  <c r="I187" i="10"/>
  <c r="W187" i="10" s="1"/>
  <c r="AB187" i="10"/>
  <c r="M187" i="6"/>
  <c r="L187" i="6"/>
  <c r="K186" i="2"/>
  <c r="M186" i="2"/>
  <c r="I186" i="5"/>
  <c r="Y186" i="10"/>
  <c r="I186" i="10"/>
  <c r="M186" i="6"/>
  <c r="L186" i="6"/>
  <c r="P185" i="10"/>
  <c r="Y185" i="10"/>
  <c r="M185" i="5"/>
  <c r="O185" i="5" s="1"/>
  <c r="L185" i="5"/>
  <c r="I185" i="10"/>
  <c r="W185" i="10" s="1"/>
  <c r="M185" i="6"/>
  <c r="L185" i="6"/>
  <c r="Y184" i="10"/>
  <c r="M184" i="5"/>
  <c r="O184" i="5" s="1"/>
  <c r="L184" i="5"/>
  <c r="F184" i="5"/>
  <c r="I184" i="10"/>
  <c r="M184" i="6"/>
  <c r="L184" i="6"/>
  <c r="K183" i="2"/>
  <c r="M183" i="2"/>
  <c r="M183" i="5"/>
  <c r="O183" i="5" s="1"/>
  <c r="L183" i="5"/>
  <c r="Y183" i="10"/>
  <c r="AB183" i="10"/>
  <c r="M183" i="6"/>
  <c r="L183" i="6"/>
  <c r="M182" i="5"/>
  <c r="O182" i="5" s="1"/>
  <c r="L182" i="5"/>
  <c r="I182" i="10"/>
  <c r="W182" i="10" s="1"/>
  <c r="M182" i="6"/>
  <c r="L182" i="6"/>
  <c r="I181" i="5"/>
  <c r="Y181" i="10"/>
  <c r="I181" i="10"/>
  <c r="W181" i="10" s="1"/>
  <c r="AB181" i="10"/>
  <c r="M181" i="6"/>
  <c r="L181" i="6"/>
  <c r="P180" i="10"/>
  <c r="M180" i="5"/>
  <c r="O180" i="5" s="1"/>
  <c r="L180" i="5"/>
  <c r="Y180" i="10"/>
  <c r="I180" i="10"/>
  <c r="M180" i="6"/>
  <c r="L180" i="6"/>
  <c r="K179" i="2"/>
  <c r="M179" i="2"/>
  <c r="M179" i="5"/>
  <c r="O179" i="5" s="1"/>
  <c r="L179" i="5"/>
  <c r="I179" i="10"/>
  <c r="M179" i="6"/>
  <c r="L179" i="6"/>
  <c r="K178" i="2"/>
  <c r="M178" i="2"/>
  <c r="M178" i="5"/>
  <c r="O178" i="5" s="1"/>
  <c r="L178" i="5"/>
  <c r="F178" i="5"/>
  <c r="Y178" i="10"/>
  <c r="I178" i="10"/>
  <c r="M178" i="6"/>
  <c r="L178" i="6"/>
  <c r="Y177" i="10"/>
  <c r="I177" i="5"/>
  <c r="AB177" i="10"/>
  <c r="M177" i="6"/>
  <c r="L177" i="6"/>
  <c r="I176" i="5"/>
  <c r="Y176" i="10"/>
  <c r="AB176" i="10"/>
  <c r="M176" i="6"/>
  <c r="L176" i="6"/>
  <c r="K175" i="2"/>
  <c r="T175" i="10"/>
  <c r="M175" i="2"/>
  <c r="AB175" i="10"/>
  <c r="P175" i="10"/>
  <c r="M175" i="5"/>
  <c r="O175" i="5" s="1"/>
  <c r="L175" i="5"/>
  <c r="F175" i="5"/>
  <c r="V175" i="10"/>
  <c r="Y175" i="10"/>
  <c r="M175" i="6"/>
  <c r="L175" i="6"/>
  <c r="K174" i="2"/>
  <c r="M174" i="2"/>
  <c r="T174" i="10"/>
  <c r="M174" i="5"/>
  <c r="O174" i="5" s="1"/>
  <c r="L174" i="5"/>
  <c r="I174" i="10"/>
  <c r="W174" i="10" s="1"/>
  <c r="AB174" i="10"/>
  <c r="M174" i="6"/>
  <c r="L174" i="6"/>
  <c r="P173" i="10"/>
  <c r="Y173" i="10"/>
  <c r="T173" i="10"/>
  <c r="M173" i="5"/>
  <c r="O173" i="5" s="1"/>
  <c r="L173" i="5"/>
  <c r="I173" i="10"/>
  <c r="W173" i="10" s="1"/>
  <c r="AB173" i="10"/>
  <c r="M173" i="6"/>
  <c r="L173" i="6"/>
  <c r="P172" i="10"/>
  <c r="T172" i="10"/>
  <c r="M172" i="5"/>
  <c r="O172" i="5" s="1"/>
  <c r="L172" i="5"/>
  <c r="Y172" i="10"/>
  <c r="AB172" i="10"/>
  <c r="M172" i="6"/>
  <c r="L172" i="6"/>
  <c r="K171" i="2"/>
  <c r="T171" i="10"/>
  <c r="M171" i="2"/>
  <c r="M171" i="5"/>
  <c r="O171" i="5" s="1"/>
  <c r="L171" i="5"/>
  <c r="F171" i="5"/>
  <c r="I171" i="10"/>
  <c r="W171" i="10" s="1"/>
  <c r="AB171" i="10"/>
  <c r="M171" i="6"/>
  <c r="L171" i="6"/>
  <c r="K170" i="2"/>
  <c r="M170" i="2"/>
  <c r="T170" i="10"/>
  <c r="I170" i="10"/>
  <c r="W170" i="10" s="1"/>
  <c r="AB170" i="10"/>
  <c r="M170" i="6"/>
  <c r="L170" i="6"/>
  <c r="M169" i="2"/>
  <c r="T169" i="10"/>
  <c r="M169" i="5"/>
  <c r="O169" i="5" s="1"/>
  <c r="L169" i="5"/>
  <c r="I169" i="10"/>
  <c r="W169" i="10" s="1"/>
  <c r="AB169" i="10"/>
  <c r="M169" i="6"/>
  <c r="L169" i="6"/>
  <c r="Y168" i="10"/>
  <c r="I168" i="5"/>
  <c r="I168" i="10"/>
  <c r="W168" i="10" s="1"/>
  <c r="AB168" i="10"/>
  <c r="M168" i="6"/>
  <c r="L168" i="6"/>
  <c r="Z167" i="10"/>
  <c r="P167" i="10"/>
  <c r="M167" i="2"/>
  <c r="M167" i="5"/>
  <c r="O167" i="5" s="1"/>
  <c r="L167" i="5"/>
  <c r="I167" i="10"/>
  <c r="W167" i="10" s="1"/>
  <c r="AB167" i="10"/>
  <c r="M167" i="6"/>
  <c r="L167" i="6"/>
  <c r="P166" i="10"/>
  <c r="T166" i="10"/>
  <c r="M166" i="5"/>
  <c r="O166" i="5" s="1"/>
  <c r="L166" i="5"/>
  <c r="Y166" i="10"/>
  <c r="I166" i="10"/>
  <c r="W166" i="10" s="1"/>
  <c r="AB166" i="10"/>
  <c r="M166" i="6"/>
  <c r="L166" i="6"/>
  <c r="P165" i="10"/>
  <c r="Y165" i="10"/>
  <c r="T165" i="10"/>
  <c r="L165" i="5"/>
  <c r="I165" i="10"/>
  <c r="W165" i="10" s="1"/>
  <c r="AB165" i="10"/>
  <c r="M165" i="6"/>
  <c r="L165" i="6"/>
  <c r="P164" i="10"/>
  <c r="Y164" i="10"/>
  <c r="T164" i="10"/>
  <c r="M164" i="5"/>
  <c r="O164" i="5" s="1"/>
  <c r="L164" i="5"/>
  <c r="I164" i="10"/>
  <c r="W164" i="10" s="1"/>
  <c r="AB164" i="10"/>
  <c r="M164" i="6"/>
  <c r="L164" i="6"/>
  <c r="K163" i="2"/>
  <c r="M163" i="2"/>
  <c r="T163" i="10"/>
  <c r="I163" i="5"/>
  <c r="Y163" i="10"/>
  <c r="I163" i="10"/>
  <c r="W163" i="10" s="1"/>
  <c r="AB163" i="10"/>
  <c r="M163" i="6"/>
  <c r="L163" i="6"/>
  <c r="K162" i="2"/>
  <c r="T162" i="10"/>
  <c r="M162" i="2"/>
  <c r="I162" i="5"/>
  <c r="I162" i="10"/>
  <c r="W162" i="10" s="1"/>
  <c r="AB162" i="10"/>
  <c r="M162" i="6"/>
  <c r="L162" i="6"/>
  <c r="M161" i="2"/>
  <c r="R161" i="5"/>
  <c r="Q161" i="5"/>
  <c r="L161" i="5"/>
  <c r="AB161" i="10"/>
  <c r="M161" i="6"/>
  <c r="L161" i="6"/>
  <c r="M160" i="5"/>
  <c r="O160" i="5" s="1"/>
  <c r="L160" i="5"/>
  <c r="F160" i="5"/>
  <c r="Y160" i="10"/>
  <c r="I160" i="10"/>
  <c r="W160" i="10" s="1"/>
  <c r="AB160" i="10"/>
  <c r="M160" i="6"/>
  <c r="L160" i="6"/>
  <c r="H159" i="2"/>
  <c r="J159" i="2" s="1"/>
  <c r="K159" i="2" s="1"/>
  <c r="P159" i="10"/>
  <c r="M159" i="5"/>
  <c r="O159" i="5" s="1"/>
  <c r="L159" i="5"/>
  <c r="Y159" i="10"/>
  <c r="I159" i="10"/>
  <c r="W159" i="10" s="1"/>
  <c r="AB159" i="10"/>
  <c r="M159" i="6"/>
  <c r="L159" i="6"/>
  <c r="P158" i="10"/>
  <c r="Y158" i="10"/>
  <c r="T158" i="10"/>
  <c r="M158" i="5"/>
  <c r="O158" i="5" s="1"/>
  <c r="L158" i="5"/>
  <c r="I158" i="10"/>
  <c r="W158" i="10" s="1"/>
  <c r="AB158" i="10"/>
  <c r="M158" i="6"/>
  <c r="L158" i="6"/>
  <c r="Y157" i="10"/>
  <c r="I157" i="5"/>
  <c r="I157" i="10"/>
  <c r="W157" i="10" s="1"/>
  <c r="AB157" i="10"/>
  <c r="M157" i="6"/>
  <c r="L157" i="6"/>
  <c r="P156" i="10"/>
  <c r="Y156" i="10"/>
  <c r="T156" i="10"/>
  <c r="M156" i="5"/>
  <c r="O156" i="5" s="1"/>
  <c r="L156" i="5"/>
  <c r="I156" i="10"/>
  <c r="W156" i="10" s="1"/>
  <c r="AB156" i="10"/>
  <c r="M156" i="6"/>
  <c r="L156" i="6"/>
  <c r="K155" i="2"/>
  <c r="M155" i="2"/>
  <c r="T155" i="10"/>
  <c r="I155" i="5"/>
  <c r="Y155" i="10"/>
  <c r="I155" i="10"/>
  <c r="W155" i="10" s="1"/>
  <c r="AB155" i="10"/>
  <c r="M155" i="6"/>
  <c r="L155" i="6"/>
  <c r="P154" i="10"/>
  <c r="Y154" i="10"/>
  <c r="M154" i="5"/>
  <c r="O154" i="5" s="1"/>
  <c r="L154" i="5"/>
  <c r="I154" i="10"/>
  <c r="W154" i="10" s="1"/>
  <c r="AB154" i="10"/>
  <c r="M154" i="6"/>
  <c r="L154" i="6"/>
  <c r="K153" i="2"/>
  <c r="M153" i="2"/>
  <c r="M153" i="5"/>
  <c r="O153" i="5" s="1"/>
  <c r="L153" i="5"/>
  <c r="I153" i="10"/>
  <c r="W153" i="10" s="1"/>
  <c r="AB153" i="10"/>
  <c r="M153" i="6"/>
  <c r="L153" i="6"/>
  <c r="K152" i="2"/>
  <c r="M152" i="2"/>
  <c r="T152" i="10"/>
  <c r="I152" i="5"/>
  <c r="Y152" i="10"/>
  <c r="I152" i="10"/>
  <c r="W152" i="10" s="1"/>
  <c r="AB152" i="10"/>
  <c r="M152" i="6"/>
  <c r="L152" i="6"/>
  <c r="K151" i="2"/>
  <c r="T151" i="10"/>
  <c r="M151" i="2"/>
  <c r="I151" i="5"/>
  <c r="I151" i="10"/>
  <c r="W151" i="10" s="1"/>
  <c r="AB151" i="10"/>
  <c r="M151" i="6"/>
  <c r="L151" i="6"/>
  <c r="Y150" i="10"/>
  <c r="M150" i="5"/>
  <c r="O150" i="5" s="1"/>
  <c r="L150" i="5"/>
  <c r="F150" i="5"/>
  <c r="I150" i="10"/>
  <c r="W150" i="10" s="1"/>
  <c r="AB150" i="10"/>
  <c r="M150" i="6"/>
  <c r="L150" i="6"/>
  <c r="K149" i="2"/>
  <c r="M149" i="2"/>
  <c r="I149" i="5"/>
  <c r="Y149" i="10"/>
  <c r="I149" i="10"/>
  <c r="W149" i="10" s="1"/>
  <c r="M149" i="6"/>
  <c r="L149" i="6"/>
  <c r="K148" i="2"/>
  <c r="M148" i="2"/>
  <c r="Y148" i="10"/>
  <c r="I148" i="10"/>
  <c r="W148" i="10" s="1"/>
  <c r="AB148" i="10"/>
  <c r="M148" i="6"/>
  <c r="L148" i="6"/>
  <c r="K147" i="2"/>
  <c r="M147" i="2"/>
  <c r="I147" i="5"/>
  <c r="Y147" i="10"/>
  <c r="I147" i="10"/>
  <c r="M147" i="6"/>
  <c r="L147" i="6"/>
  <c r="M146" i="2"/>
  <c r="M146" i="6"/>
  <c r="L146" i="6"/>
  <c r="M145" i="2"/>
  <c r="I145" i="5"/>
  <c r="Y145" i="10"/>
  <c r="I145" i="10"/>
  <c r="W145" i="10" s="1"/>
  <c r="AB145" i="10"/>
  <c r="M145" i="6"/>
  <c r="L145" i="6"/>
  <c r="K144" i="2"/>
  <c r="M144" i="2"/>
  <c r="M144" i="5"/>
  <c r="O144" i="5" s="1"/>
  <c r="L144" i="5"/>
  <c r="Y144" i="10"/>
  <c r="I144" i="10"/>
  <c r="W144" i="10" s="1"/>
  <c r="AB144" i="10"/>
  <c r="M144" i="6"/>
  <c r="L144" i="6"/>
  <c r="I143" i="5"/>
  <c r="Y143" i="10"/>
  <c r="M143" i="6"/>
  <c r="L143" i="6"/>
  <c r="Y142" i="10"/>
  <c r="I142" i="5"/>
  <c r="I142" i="10"/>
  <c r="M142" i="6"/>
  <c r="L142" i="6"/>
  <c r="K141" i="2"/>
  <c r="M141" i="2"/>
  <c r="M141" i="5"/>
  <c r="O141" i="5" s="1"/>
  <c r="L141" i="5"/>
  <c r="Y141" i="10"/>
  <c r="I141" i="10"/>
  <c r="W141" i="10" s="1"/>
  <c r="M141" i="6"/>
  <c r="L141" i="6"/>
  <c r="I140" i="5"/>
  <c r="Y140" i="10"/>
  <c r="I140" i="10"/>
  <c r="W140" i="10" s="1"/>
  <c r="M140" i="6"/>
  <c r="L140" i="6"/>
  <c r="K139" i="2"/>
  <c r="M139" i="2"/>
  <c r="I139" i="5"/>
  <c r="Y139" i="10"/>
  <c r="I139" i="10"/>
  <c r="W139" i="10" s="1"/>
  <c r="M139" i="6"/>
  <c r="L139" i="6"/>
  <c r="K138" i="2"/>
  <c r="T138" i="10"/>
  <c r="M138" i="2"/>
  <c r="F138" i="5"/>
  <c r="I138" i="10"/>
  <c r="W138" i="10" s="1"/>
  <c r="AB138" i="10"/>
  <c r="M138" i="6"/>
  <c r="L138" i="6"/>
  <c r="P137" i="10"/>
  <c r="M137" i="5"/>
  <c r="O137" i="5" s="1"/>
  <c r="Y137" i="10"/>
  <c r="I137" i="10"/>
  <c r="M137" i="6"/>
  <c r="L137" i="6"/>
  <c r="Y136" i="10"/>
  <c r="I136" i="5"/>
  <c r="I136" i="10"/>
  <c r="W136" i="10" s="1"/>
  <c r="M136" i="6"/>
  <c r="L136" i="6"/>
  <c r="T135" i="10"/>
  <c r="M135" i="2"/>
  <c r="I135" i="5"/>
  <c r="AB135" i="10"/>
  <c r="M135" i="6"/>
  <c r="L135" i="6"/>
  <c r="K134" i="2"/>
  <c r="M134" i="2"/>
  <c r="Y134" i="10"/>
  <c r="I134" i="10"/>
  <c r="M134" i="6"/>
  <c r="L134" i="6"/>
  <c r="K133" i="2"/>
  <c r="M133" i="2"/>
  <c r="I133" i="5"/>
  <c r="Y133" i="10"/>
  <c r="I133" i="10"/>
  <c r="M133" i="6"/>
  <c r="L133" i="6"/>
  <c r="M132" i="2"/>
  <c r="M132" i="5"/>
  <c r="O132" i="5" s="1"/>
  <c r="L132" i="5"/>
  <c r="M132" i="6"/>
  <c r="L132" i="6"/>
  <c r="M131" i="2"/>
  <c r="M131" i="5"/>
  <c r="O131" i="5" s="1"/>
  <c r="L131" i="5"/>
  <c r="Y131" i="10"/>
  <c r="M131" i="6"/>
  <c r="L131" i="6"/>
  <c r="K130" i="2"/>
  <c r="M130" i="2"/>
  <c r="I130" i="5"/>
  <c r="I130" i="10"/>
  <c r="M130" i="6"/>
  <c r="L130" i="6"/>
  <c r="Y129" i="10"/>
  <c r="I129" i="10"/>
  <c r="M129" i="6"/>
  <c r="L129" i="6"/>
  <c r="K128" i="2"/>
  <c r="M128" i="2"/>
  <c r="M128" i="5"/>
  <c r="O128" i="5" s="1"/>
  <c r="L128" i="5"/>
  <c r="Y128" i="10"/>
  <c r="I128" i="10"/>
  <c r="M128" i="6"/>
  <c r="L128" i="6"/>
  <c r="M127" i="2"/>
  <c r="Z127" i="10"/>
  <c r="M127" i="5"/>
  <c r="O127" i="5" s="1"/>
  <c r="L127" i="5"/>
  <c r="F127" i="5"/>
  <c r="I127" i="10"/>
  <c r="M127" i="6"/>
  <c r="L127" i="6"/>
  <c r="M126" i="2"/>
  <c r="M126" i="5"/>
  <c r="O126" i="5" s="1"/>
  <c r="L126" i="5"/>
  <c r="Y126" i="10"/>
  <c r="I126" i="10"/>
  <c r="W126" i="10" s="1"/>
  <c r="M126" i="6"/>
  <c r="L126" i="6"/>
  <c r="P125" i="10"/>
  <c r="Y125" i="10"/>
  <c r="M125" i="5"/>
  <c r="O125" i="5" s="1"/>
  <c r="L125" i="5"/>
  <c r="I125" i="10"/>
  <c r="M125" i="6"/>
  <c r="L125" i="6"/>
  <c r="K124" i="2"/>
  <c r="T124" i="10"/>
  <c r="M124" i="2"/>
  <c r="I124" i="5"/>
  <c r="I124" i="10"/>
  <c r="W124" i="10" s="1"/>
  <c r="AB124" i="10"/>
  <c r="M124" i="6"/>
  <c r="L124" i="6"/>
  <c r="K123" i="2"/>
  <c r="M123" i="2"/>
  <c r="F123" i="5"/>
  <c r="Y123" i="10"/>
  <c r="I123" i="10"/>
  <c r="M123" i="6"/>
  <c r="L123" i="6"/>
  <c r="K122" i="2"/>
  <c r="M122" i="2"/>
  <c r="I122" i="5"/>
  <c r="Y122" i="10"/>
  <c r="I122" i="10"/>
  <c r="W122" i="10" s="1"/>
  <c r="AB122" i="10"/>
  <c r="M122" i="6"/>
  <c r="L122" i="6"/>
  <c r="M121" i="5"/>
  <c r="O121" i="5" s="1"/>
  <c r="L121" i="5"/>
  <c r="F121" i="5"/>
  <c r="Y121" i="10"/>
  <c r="I121" i="10"/>
  <c r="W121" i="10" s="1"/>
  <c r="AB121" i="10"/>
  <c r="M121" i="6"/>
  <c r="L121" i="6"/>
  <c r="K120" i="2"/>
  <c r="M120" i="2"/>
  <c r="M120" i="5"/>
  <c r="O120" i="5" s="1"/>
  <c r="I120" i="10"/>
  <c r="M120" i="6"/>
  <c r="L120" i="6"/>
  <c r="K119" i="2"/>
  <c r="M119" i="2"/>
  <c r="M119" i="5"/>
  <c r="O119" i="5" s="1"/>
  <c r="L119" i="5"/>
  <c r="Y119" i="10"/>
  <c r="I119" i="10"/>
  <c r="M119" i="6"/>
  <c r="L119" i="6"/>
  <c r="P118" i="10"/>
  <c r="Y118" i="10"/>
  <c r="T118" i="10"/>
  <c r="I118" i="10"/>
  <c r="W118" i="10" s="1"/>
  <c r="AB118" i="10"/>
  <c r="M118" i="6"/>
  <c r="L118" i="6"/>
  <c r="Y117" i="10"/>
  <c r="I117" i="10"/>
  <c r="W117" i="10" s="1"/>
  <c r="AB117" i="10"/>
  <c r="M117" i="6"/>
  <c r="L117" i="6"/>
  <c r="P116" i="10"/>
  <c r="T116" i="10"/>
  <c r="Y116" i="10"/>
  <c r="I116" i="10"/>
  <c r="W116" i="10" s="1"/>
  <c r="AB116" i="10"/>
  <c r="M116" i="6"/>
  <c r="L116" i="6"/>
  <c r="T115" i="10"/>
  <c r="M115" i="2"/>
  <c r="M115" i="5"/>
  <c r="O115" i="5" s="1"/>
  <c r="AB115" i="10"/>
  <c r="M115" i="6"/>
  <c r="L115" i="6"/>
  <c r="P114" i="10"/>
  <c r="Y114" i="10"/>
  <c r="T114" i="10"/>
  <c r="M114" i="5"/>
  <c r="O114" i="5" s="1"/>
  <c r="L114" i="5"/>
  <c r="I114" i="10"/>
  <c r="W114" i="10" s="1"/>
  <c r="AB114" i="10"/>
  <c r="M114" i="6"/>
  <c r="L114" i="6"/>
  <c r="P113" i="10"/>
  <c r="Y113" i="10"/>
  <c r="T113" i="10"/>
  <c r="L113" i="5"/>
  <c r="I113" i="10"/>
  <c r="W113" i="10" s="1"/>
  <c r="AB113" i="10"/>
  <c r="M113" i="6"/>
  <c r="L113" i="6"/>
  <c r="P112" i="10"/>
  <c r="T112" i="10"/>
  <c r="M112" i="5"/>
  <c r="O112" i="5" s="1"/>
  <c r="L112" i="5"/>
  <c r="Y112" i="10"/>
  <c r="I112" i="10"/>
  <c r="W112" i="10" s="1"/>
  <c r="AB112" i="10"/>
  <c r="M112" i="6"/>
  <c r="L112" i="6"/>
  <c r="P111" i="10"/>
  <c r="T111" i="10"/>
  <c r="Y111" i="10"/>
  <c r="I111" i="10"/>
  <c r="W111" i="10" s="1"/>
  <c r="AB111" i="10"/>
  <c r="M111" i="6"/>
  <c r="L111" i="6"/>
  <c r="M110" i="2"/>
  <c r="I110" i="5"/>
  <c r="Y110" i="10"/>
  <c r="I110" i="10"/>
  <c r="W110" i="10" s="1"/>
  <c r="AB110" i="10"/>
  <c r="M110" i="6"/>
  <c r="L110" i="6"/>
  <c r="P109" i="10"/>
  <c r="Y109" i="10"/>
  <c r="T109" i="10"/>
  <c r="L109" i="5"/>
  <c r="I109" i="10"/>
  <c r="W109" i="10" s="1"/>
  <c r="AB109" i="10"/>
  <c r="M109" i="6"/>
  <c r="L109" i="6"/>
  <c r="Y108" i="10"/>
  <c r="I108" i="5"/>
  <c r="I108" i="10"/>
  <c r="W108" i="10" s="1"/>
  <c r="AB108" i="10"/>
  <c r="M108" i="6"/>
  <c r="L108" i="6"/>
  <c r="P107" i="10"/>
  <c r="Y107" i="10"/>
  <c r="T107" i="10"/>
  <c r="M107" i="5"/>
  <c r="O107" i="5" s="1"/>
  <c r="L107" i="5"/>
  <c r="I107" i="10"/>
  <c r="W107" i="10" s="1"/>
  <c r="AB107" i="10"/>
  <c r="M107" i="6"/>
  <c r="L107" i="6"/>
  <c r="P106" i="10"/>
  <c r="Y106" i="10"/>
  <c r="T106" i="10"/>
  <c r="M106" i="5"/>
  <c r="O106" i="5" s="1"/>
  <c r="I106" i="10"/>
  <c r="W106" i="10" s="1"/>
  <c r="AB106" i="10"/>
  <c r="M106" i="6"/>
  <c r="L106" i="6"/>
  <c r="K105" i="2"/>
  <c r="M105" i="2"/>
  <c r="T105" i="10"/>
  <c r="M105" i="5"/>
  <c r="O105" i="5" s="1"/>
  <c r="L105" i="5"/>
  <c r="F105" i="5"/>
  <c r="Y105" i="10"/>
  <c r="I105" i="10"/>
  <c r="W105" i="10" s="1"/>
  <c r="AB105" i="10"/>
  <c r="M105" i="6"/>
  <c r="L105" i="6"/>
  <c r="K104" i="2"/>
  <c r="M104" i="2"/>
  <c r="T104" i="10"/>
  <c r="Y104" i="10"/>
  <c r="I104" i="10"/>
  <c r="W104" i="10" s="1"/>
  <c r="AB104" i="10"/>
  <c r="M104" i="6"/>
  <c r="L104" i="6"/>
  <c r="M103" i="2"/>
  <c r="T103" i="10"/>
  <c r="I103" i="5"/>
  <c r="Y103" i="10"/>
  <c r="I103" i="10"/>
  <c r="W103" i="10" s="1"/>
  <c r="AB103" i="10"/>
  <c r="M103" i="6"/>
  <c r="L103" i="6"/>
  <c r="K102" i="2"/>
  <c r="T102" i="10"/>
  <c r="M102" i="2"/>
  <c r="M102" i="5"/>
  <c r="O102" i="5" s="1"/>
  <c r="L102" i="5"/>
  <c r="F102" i="5"/>
  <c r="I102" i="10"/>
  <c r="W102" i="10" s="1"/>
  <c r="AB102" i="10"/>
  <c r="M102" i="6"/>
  <c r="L102" i="6"/>
  <c r="K101" i="2"/>
  <c r="M101" i="2"/>
  <c r="Y101" i="10"/>
  <c r="I101" i="10"/>
  <c r="W101" i="10" s="1"/>
  <c r="AB101" i="10"/>
  <c r="M101" i="6"/>
  <c r="L101" i="6"/>
  <c r="P100" i="10"/>
  <c r="T100" i="10"/>
  <c r="Y100" i="10"/>
  <c r="I100" i="10"/>
  <c r="W100" i="10" s="1"/>
  <c r="AB100" i="10"/>
  <c r="M100" i="6"/>
  <c r="L100" i="6"/>
  <c r="T99" i="10"/>
  <c r="M99" i="2"/>
  <c r="M99" i="5"/>
  <c r="O99" i="5" s="1"/>
  <c r="L99" i="5"/>
  <c r="F99" i="5"/>
  <c r="AB99" i="10"/>
  <c r="M99" i="6"/>
  <c r="L99" i="6"/>
  <c r="K98" i="2"/>
  <c r="I98" i="5"/>
  <c r="Y98" i="10"/>
  <c r="I98" i="10"/>
  <c r="M98" i="6"/>
  <c r="L98" i="6"/>
  <c r="P97" i="10"/>
  <c r="Y97" i="10"/>
  <c r="I97" i="10"/>
  <c r="M97" i="6"/>
  <c r="L97" i="6"/>
  <c r="M96" i="5"/>
  <c r="O96" i="5" s="1"/>
  <c r="L96" i="5"/>
  <c r="F96" i="5"/>
  <c r="Y96" i="10"/>
  <c r="AB96" i="10"/>
  <c r="M96" i="6"/>
  <c r="L96" i="6"/>
  <c r="K95" i="2"/>
  <c r="M95" i="2"/>
  <c r="M95" i="5"/>
  <c r="O95" i="5" s="1"/>
  <c r="L95" i="5"/>
  <c r="T95" i="10"/>
  <c r="I95" i="10"/>
  <c r="W95" i="10" s="1"/>
  <c r="AB95" i="10"/>
  <c r="M95" i="6"/>
  <c r="L95" i="6"/>
  <c r="K94" i="2"/>
  <c r="M94" i="2"/>
  <c r="M94" i="5"/>
  <c r="O94" i="5" s="1"/>
  <c r="L94" i="5"/>
  <c r="I94" i="10"/>
  <c r="W94" i="10" s="1"/>
  <c r="AB94" i="10"/>
  <c r="M94" i="6"/>
  <c r="L94" i="6"/>
  <c r="K93" i="2"/>
  <c r="M93" i="2"/>
  <c r="Y93" i="10"/>
  <c r="I93" i="10"/>
  <c r="W93" i="10" s="1"/>
  <c r="AB93" i="10"/>
  <c r="M93" i="6"/>
  <c r="L93" i="6"/>
  <c r="M92" i="5"/>
  <c r="O92" i="5" s="1"/>
  <c r="L92" i="5"/>
  <c r="F92" i="5"/>
  <c r="Y92" i="10"/>
  <c r="M92" i="6"/>
  <c r="L92" i="6"/>
  <c r="P91" i="10"/>
  <c r="Y91" i="10"/>
  <c r="M91" i="5"/>
  <c r="O91" i="5" s="1"/>
  <c r="L91" i="5"/>
  <c r="I91" i="10"/>
  <c r="M91" i="6"/>
  <c r="L91" i="6"/>
  <c r="M90" i="2"/>
  <c r="M90" i="5"/>
  <c r="O90" i="5" s="1"/>
  <c r="L90" i="5"/>
  <c r="M90" i="6"/>
  <c r="L90" i="6"/>
  <c r="Y89" i="10"/>
  <c r="M89" i="5"/>
  <c r="O89" i="5" s="1"/>
  <c r="L89" i="5"/>
  <c r="F89" i="5"/>
  <c r="I89" i="10"/>
  <c r="M89" i="6"/>
  <c r="L89" i="6"/>
  <c r="Y88" i="10"/>
  <c r="I88" i="5"/>
  <c r="I88" i="10"/>
  <c r="W88" i="10" s="1"/>
  <c r="AB88" i="10"/>
  <c r="M88" i="6"/>
  <c r="L88" i="6"/>
  <c r="P87" i="10"/>
  <c r="Y87" i="10"/>
  <c r="T87" i="10"/>
  <c r="M87" i="5"/>
  <c r="O87" i="5" s="1"/>
  <c r="L87" i="5"/>
  <c r="I87" i="10"/>
  <c r="W87" i="10" s="1"/>
  <c r="AB87" i="10"/>
  <c r="M87" i="6"/>
  <c r="L87" i="6"/>
  <c r="K86" i="2"/>
  <c r="M86" i="2"/>
  <c r="M86" i="5"/>
  <c r="O86" i="5" s="1"/>
  <c r="L86" i="5"/>
  <c r="F86" i="5"/>
  <c r="I86" i="10"/>
  <c r="M86" i="6"/>
  <c r="L86" i="6"/>
  <c r="M85" i="2"/>
  <c r="M85" i="5"/>
  <c r="O85" i="5" s="1"/>
  <c r="L85" i="5"/>
  <c r="F85" i="5"/>
  <c r="M85" i="6"/>
  <c r="L85" i="6"/>
  <c r="Y84" i="10"/>
  <c r="I84" i="5"/>
  <c r="I84" i="10"/>
  <c r="M84" i="6"/>
  <c r="L84" i="6"/>
  <c r="K83" i="2"/>
  <c r="M83" i="2"/>
  <c r="I83" i="5"/>
  <c r="I83" i="10"/>
  <c r="W83" i="10" s="1"/>
  <c r="M83" i="6"/>
  <c r="L83" i="6"/>
  <c r="K82" i="2"/>
  <c r="M82" i="2"/>
  <c r="M82" i="5"/>
  <c r="O82" i="5" s="1"/>
  <c r="L82" i="5"/>
  <c r="Y82" i="10"/>
  <c r="I82" i="10"/>
  <c r="W82" i="10" s="1"/>
  <c r="M82" i="6"/>
  <c r="L82" i="6"/>
  <c r="K81" i="2"/>
  <c r="T81" i="10"/>
  <c r="I81" i="5"/>
  <c r="I81" i="10"/>
  <c r="W81" i="10" s="1"/>
  <c r="AB81" i="10"/>
  <c r="M81" i="6"/>
  <c r="L81" i="6"/>
  <c r="K80" i="2"/>
  <c r="T80" i="10"/>
  <c r="M80" i="2"/>
  <c r="I80" i="5"/>
  <c r="I80" i="10"/>
  <c r="W80" i="10" s="1"/>
  <c r="AB80" i="10"/>
  <c r="M80" i="6"/>
  <c r="L80" i="6"/>
  <c r="K79" i="2"/>
  <c r="T79" i="10"/>
  <c r="M79" i="2"/>
  <c r="I79" i="5"/>
  <c r="I79" i="10"/>
  <c r="W79" i="10" s="1"/>
  <c r="AB79" i="10"/>
  <c r="M79" i="6"/>
  <c r="L79" i="6"/>
  <c r="P78" i="10"/>
  <c r="Y78" i="10"/>
  <c r="M78" i="5"/>
  <c r="O78" i="5" s="1"/>
  <c r="L78" i="5"/>
  <c r="I78" i="10"/>
  <c r="W78" i="10" s="1"/>
  <c r="M78" i="6"/>
  <c r="L78" i="6"/>
  <c r="K77" i="2"/>
  <c r="M77" i="2"/>
  <c r="I77" i="5"/>
  <c r="Y77" i="10"/>
  <c r="I77" i="10"/>
  <c r="M77" i="6"/>
  <c r="L77" i="6"/>
  <c r="K76" i="2"/>
  <c r="M76" i="2"/>
  <c r="M76" i="5"/>
  <c r="O76" i="5" s="1"/>
  <c r="L76" i="5"/>
  <c r="Y76" i="10"/>
  <c r="Z76" i="10"/>
  <c r="I76" i="10"/>
  <c r="W76" i="10" s="1"/>
  <c r="M76" i="6"/>
  <c r="L76" i="6"/>
  <c r="P75" i="10"/>
  <c r="Y75" i="10"/>
  <c r="M75" i="5"/>
  <c r="O75" i="5" s="1"/>
  <c r="L75" i="5"/>
  <c r="I75" i="10"/>
  <c r="M75" i="6"/>
  <c r="L75" i="6"/>
  <c r="P74" i="10"/>
  <c r="M74" i="5"/>
  <c r="O74" i="5" s="1"/>
  <c r="L74" i="5"/>
  <c r="Y74" i="10"/>
  <c r="I74" i="10"/>
  <c r="M74" i="6"/>
  <c r="L74" i="6"/>
  <c r="Y73" i="10"/>
  <c r="M73" i="5"/>
  <c r="O73" i="5" s="1"/>
  <c r="L73" i="5"/>
  <c r="F73" i="5"/>
  <c r="I73" i="10"/>
  <c r="M73" i="6"/>
  <c r="L73" i="6"/>
  <c r="K72" i="2"/>
  <c r="M72" i="2"/>
  <c r="M72" i="5"/>
  <c r="O72" i="5" s="1"/>
  <c r="L72" i="5"/>
  <c r="Y72" i="10"/>
  <c r="I72" i="10"/>
  <c r="W72" i="10" s="1"/>
  <c r="M72" i="6"/>
  <c r="L72" i="6"/>
  <c r="K71" i="2"/>
  <c r="M71" i="2"/>
  <c r="M71" i="5"/>
  <c r="O71" i="5" s="1"/>
  <c r="L71" i="5"/>
  <c r="M71" i="6"/>
  <c r="L71" i="6"/>
  <c r="P70" i="10"/>
  <c r="M70" i="5"/>
  <c r="O70" i="5" s="1"/>
  <c r="L70" i="5"/>
  <c r="Y70" i="10"/>
  <c r="I70" i="10"/>
  <c r="M70" i="6"/>
  <c r="L70" i="6"/>
  <c r="K69" i="2"/>
  <c r="I69" i="5"/>
  <c r="Y69" i="10"/>
  <c r="I69" i="10"/>
  <c r="M69" i="6"/>
  <c r="L69" i="6"/>
  <c r="K68" i="2"/>
  <c r="M68" i="2"/>
  <c r="I68" i="5"/>
  <c r="I68" i="10"/>
  <c r="W68" i="10" s="1"/>
  <c r="M68" i="6"/>
  <c r="L68" i="6"/>
  <c r="K67" i="2"/>
  <c r="M67" i="2"/>
  <c r="M67" i="5"/>
  <c r="O67" i="5" s="1"/>
  <c r="L67" i="5"/>
  <c r="I67" i="10"/>
  <c r="M67" i="6"/>
  <c r="L67" i="6"/>
  <c r="K66" i="2"/>
  <c r="M66" i="2"/>
  <c r="M66" i="5"/>
  <c r="O66" i="5" s="1"/>
  <c r="L66" i="5"/>
  <c r="Y66" i="10"/>
  <c r="I66" i="10"/>
  <c r="M66" i="6"/>
  <c r="L66" i="6"/>
  <c r="K65" i="2"/>
  <c r="M65" i="2"/>
  <c r="I65" i="5"/>
  <c r="Y65" i="10"/>
  <c r="I65" i="10"/>
  <c r="W65" i="10" s="1"/>
  <c r="M65" i="6"/>
  <c r="L65" i="6"/>
  <c r="P64" i="10"/>
  <c r="Y64" i="10"/>
  <c r="M64" i="5"/>
  <c r="O64" i="5" s="1"/>
  <c r="L64" i="5"/>
  <c r="I64" i="10"/>
  <c r="W64" i="10" s="1"/>
  <c r="M64" i="6"/>
  <c r="L64" i="6"/>
  <c r="K63" i="2"/>
  <c r="M63" i="5"/>
  <c r="O63" i="5" s="1"/>
  <c r="L63" i="5"/>
  <c r="F63" i="5"/>
  <c r="I63" i="10"/>
  <c r="M63" i="6"/>
  <c r="L63" i="6"/>
  <c r="AB62" i="10"/>
  <c r="H62" i="2"/>
  <c r="J62" i="2" s="1"/>
  <c r="K62" i="2" s="1"/>
  <c r="M62" i="2"/>
  <c r="T62" i="10"/>
  <c r="Y62" i="10"/>
  <c r="M62" i="5"/>
  <c r="O62" i="5" s="1"/>
  <c r="L62" i="5"/>
  <c r="F62" i="5"/>
  <c r="W62" i="10"/>
  <c r="V62" i="10"/>
  <c r="M62" i="6"/>
  <c r="L62" i="6"/>
  <c r="H61" i="2"/>
  <c r="J61" i="2" s="1"/>
  <c r="M61" i="2"/>
  <c r="M61" i="5"/>
  <c r="O61" i="5" s="1"/>
  <c r="L61" i="5"/>
  <c r="F61" i="5"/>
  <c r="I61" i="10"/>
  <c r="W61" i="10" s="1"/>
  <c r="M61" i="6"/>
  <c r="L61" i="6"/>
  <c r="H60" i="2"/>
  <c r="J60" i="2" s="1"/>
  <c r="M60" i="5"/>
  <c r="O60" i="5" s="1"/>
  <c r="L60" i="5"/>
  <c r="F60" i="5"/>
  <c r="M60" i="6"/>
  <c r="L60" i="6"/>
  <c r="I59" i="5"/>
  <c r="I59" i="10"/>
  <c r="M59" i="6"/>
  <c r="L59" i="6"/>
  <c r="M58" i="5"/>
  <c r="O58" i="5" s="1"/>
  <c r="L58" i="5"/>
  <c r="I58" i="10"/>
  <c r="W58" i="10" s="1"/>
  <c r="M58" i="6"/>
  <c r="L58" i="6"/>
  <c r="M57" i="5"/>
  <c r="O57" i="5" s="1"/>
  <c r="L57" i="5"/>
  <c r="F57" i="5"/>
  <c r="I57" i="10"/>
  <c r="M57" i="6"/>
  <c r="L57" i="6"/>
  <c r="H56" i="2"/>
  <c r="J56" i="2" s="1"/>
  <c r="M56" i="5"/>
  <c r="O56" i="5" s="1"/>
  <c r="L56" i="5"/>
  <c r="F56" i="5"/>
  <c r="I56" i="10"/>
  <c r="M56" i="6"/>
  <c r="L56" i="6"/>
  <c r="I55" i="5"/>
  <c r="I55" i="10"/>
  <c r="M55" i="6"/>
  <c r="L55" i="6"/>
  <c r="I54" i="5"/>
  <c r="I54" i="10"/>
  <c r="M54" i="6"/>
  <c r="L54" i="6"/>
  <c r="Y53" i="10"/>
  <c r="H53" i="2"/>
  <c r="J53" i="2" s="1"/>
  <c r="K53" i="2" s="1"/>
  <c r="M53" i="2"/>
  <c r="P53" i="10"/>
  <c r="M53" i="5"/>
  <c r="O53" i="5" s="1"/>
  <c r="L53" i="5"/>
  <c r="F53" i="5"/>
  <c r="W53" i="10"/>
  <c r="V53" i="10"/>
  <c r="AB53" i="10"/>
  <c r="M53" i="6"/>
  <c r="L53" i="6"/>
  <c r="H52" i="2"/>
  <c r="J52" i="2" s="1"/>
  <c r="K52" i="2" s="1"/>
  <c r="M52" i="2"/>
  <c r="P52" i="10"/>
  <c r="Y52" i="10"/>
  <c r="M52" i="5"/>
  <c r="O52" i="5" s="1"/>
  <c r="L52" i="5"/>
  <c r="M52" i="6"/>
  <c r="L52" i="6"/>
  <c r="I51" i="5"/>
  <c r="I51" i="10"/>
  <c r="M51" i="6"/>
  <c r="L51" i="6"/>
  <c r="M50" i="5"/>
  <c r="O50" i="5" s="1"/>
  <c r="L50" i="5"/>
  <c r="F50" i="5"/>
  <c r="I50" i="10"/>
  <c r="W50" i="10" s="1"/>
  <c r="M50" i="6"/>
  <c r="L50" i="6"/>
  <c r="M49" i="5"/>
  <c r="O49" i="5" s="1"/>
  <c r="L49" i="5"/>
  <c r="F49" i="5"/>
  <c r="I49" i="10"/>
  <c r="R49" i="10" s="1"/>
  <c r="M49" i="6"/>
  <c r="L49" i="6"/>
  <c r="H48" i="2"/>
  <c r="J48" i="2" s="1"/>
  <c r="K48" i="2" s="1"/>
  <c r="I48" i="5"/>
  <c r="I48" i="10"/>
  <c r="W48" i="10" s="1"/>
  <c r="M48" i="6"/>
  <c r="L48" i="6"/>
  <c r="H47" i="2"/>
  <c r="J47" i="2" s="1"/>
  <c r="K47" i="2" s="1"/>
  <c r="M47" i="2"/>
  <c r="M47" i="5"/>
  <c r="O47" i="5" s="1"/>
  <c r="L47" i="5"/>
  <c r="F47" i="5"/>
  <c r="I47" i="10"/>
  <c r="M47" i="6"/>
  <c r="L47" i="6"/>
  <c r="I46" i="5"/>
  <c r="AB46" i="10"/>
  <c r="M46" i="6"/>
  <c r="L46" i="6"/>
  <c r="P45" i="10"/>
  <c r="Y45" i="10"/>
  <c r="I45" i="5"/>
  <c r="W45" i="10"/>
  <c r="V45" i="10"/>
  <c r="AB45" i="10"/>
  <c r="M45" i="6"/>
  <c r="L45" i="6"/>
  <c r="H44" i="2"/>
  <c r="J44" i="2" s="1"/>
  <c r="K44" i="2" s="1"/>
  <c r="F44" i="5"/>
  <c r="I44" i="10"/>
  <c r="M44" i="6"/>
  <c r="L44" i="6"/>
  <c r="T43" i="10"/>
  <c r="I43" i="10"/>
  <c r="W43" i="10" s="1"/>
  <c r="AB43" i="10"/>
  <c r="M43" i="6"/>
  <c r="L43" i="6"/>
  <c r="M42" i="5"/>
  <c r="O42" i="5" s="1"/>
  <c r="L42" i="5"/>
  <c r="I42" i="10"/>
  <c r="W42" i="10" s="1"/>
  <c r="AB42" i="10"/>
  <c r="T42" i="10"/>
  <c r="M42" i="6"/>
  <c r="L42" i="6"/>
  <c r="H41" i="2"/>
  <c r="J41" i="2" s="1"/>
  <c r="K41" i="2" s="1"/>
  <c r="P41" i="10"/>
  <c r="Y41" i="10"/>
  <c r="T41" i="10"/>
  <c r="M41" i="5"/>
  <c r="O41" i="5" s="1"/>
  <c r="I41" i="10"/>
  <c r="W41" i="10" s="1"/>
  <c r="AB41" i="10"/>
  <c r="M41" i="6"/>
  <c r="L41" i="6"/>
  <c r="H40" i="2"/>
  <c r="J40" i="2" s="1"/>
  <c r="K40" i="2" s="1"/>
  <c r="I40" i="5"/>
  <c r="I40" i="10"/>
  <c r="W40" i="10" s="1"/>
  <c r="AB40" i="10"/>
  <c r="M40" i="6"/>
  <c r="L40" i="6"/>
  <c r="I39" i="5"/>
  <c r="I39" i="10"/>
  <c r="W39" i="10" s="1"/>
  <c r="AB39" i="10"/>
  <c r="T39" i="10"/>
  <c r="M39" i="6"/>
  <c r="L39" i="6"/>
  <c r="AB38" i="10"/>
  <c r="T38" i="10"/>
  <c r="M38" i="6"/>
  <c r="L38" i="6"/>
  <c r="M37" i="5"/>
  <c r="O37" i="5" s="1"/>
  <c r="L37" i="5"/>
  <c r="F37" i="5"/>
  <c r="I37" i="10"/>
  <c r="W37" i="10" s="1"/>
  <c r="AB37" i="10"/>
  <c r="T37" i="10"/>
  <c r="M37" i="6"/>
  <c r="L37" i="6"/>
  <c r="M36" i="5"/>
  <c r="O36" i="5" s="1"/>
  <c r="L36" i="5"/>
  <c r="I36" i="10"/>
  <c r="W36" i="10" s="1"/>
  <c r="AB36" i="10"/>
  <c r="T36" i="10"/>
  <c r="M36" i="6"/>
  <c r="L36" i="6"/>
  <c r="Y35" i="10"/>
  <c r="P35" i="10"/>
  <c r="M35" i="5"/>
  <c r="O35" i="5" s="1"/>
  <c r="L35" i="5"/>
  <c r="W35" i="10"/>
  <c r="V35" i="10"/>
  <c r="M35" i="6"/>
  <c r="L35" i="6"/>
  <c r="H34" i="2"/>
  <c r="J34" i="2" s="1"/>
  <c r="K34" i="2" s="1"/>
  <c r="I34" i="5"/>
  <c r="I34" i="10"/>
  <c r="W34" i="10" s="1"/>
  <c r="AB34" i="10"/>
  <c r="T34" i="10"/>
  <c r="M34" i="6"/>
  <c r="L34" i="6"/>
  <c r="Y33" i="10"/>
  <c r="P33" i="10"/>
  <c r="M33" i="6"/>
  <c r="L33" i="6"/>
  <c r="H32" i="2"/>
  <c r="J32" i="2" s="1"/>
  <c r="M32" i="2"/>
  <c r="P32" i="10"/>
  <c r="Y32" i="10"/>
  <c r="T32" i="10"/>
  <c r="I32" i="10"/>
  <c r="W32" i="10" s="1"/>
  <c r="AB32" i="10"/>
  <c r="M32" i="6"/>
  <c r="L32" i="6"/>
  <c r="Y31" i="10"/>
  <c r="P31" i="10"/>
  <c r="M31" i="5"/>
  <c r="O31" i="5" s="1"/>
  <c r="L31" i="5"/>
  <c r="T31" i="10"/>
  <c r="AB31" i="10"/>
  <c r="M31" i="6"/>
  <c r="L31" i="6"/>
  <c r="M30" i="5"/>
  <c r="O30" i="5" s="1"/>
  <c r="F30" i="5"/>
  <c r="I30" i="10"/>
  <c r="W30" i="10" s="1"/>
  <c r="AB30" i="10"/>
  <c r="T30" i="10"/>
  <c r="M30" i="6"/>
  <c r="L30" i="6"/>
  <c r="I29" i="10"/>
  <c r="W29" i="10" s="1"/>
  <c r="AB29" i="10"/>
  <c r="T29" i="10"/>
  <c r="M29" i="6"/>
  <c r="L29" i="6"/>
  <c r="H28" i="2"/>
  <c r="J28" i="2" s="1"/>
  <c r="P28" i="10"/>
  <c r="Y28" i="10"/>
  <c r="M28" i="5"/>
  <c r="O28" i="5" s="1"/>
  <c r="L28" i="5"/>
  <c r="I28" i="10"/>
  <c r="W28" i="10" s="1"/>
  <c r="AB28" i="10"/>
  <c r="T28" i="10"/>
  <c r="M28" i="6"/>
  <c r="L28" i="6"/>
  <c r="M27" i="5"/>
  <c r="O27" i="5" s="1"/>
  <c r="L27" i="5"/>
  <c r="F27" i="5"/>
  <c r="AB27" i="10"/>
  <c r="T27" i="10"/>
  <c r="M27" i="6"/>
  <c r="L27" i="6"/>
  <c r="M26" i="5"/>
  <c r="O26" i="5" s="1"/>
  <c r="L26" i="5"/>
  <c r="F26" i="5"/>
  <c r="AB26" i="10"/>
  <c r="T26" i="10"/>
  <c r="M26" i="6"/>
  <c r="L26" i="6"/>
  <c r="M25" i="5"/>
  <c r="O25" i="5" s="1"/>
  <c r="L25" i="5"/>
  <c r="I25" i="10"/>
  <c r="M25" i="6"/>
  <c r="L25" i="6"/>
  <c r="Y24" i="10"/>
  <c r="P24" i="10"/>
  <c r="H24" i="2"/>
  <c r="J24" i="2" s="1"/>
  <c r="K24" i="2" s="1"/>
  <c r="M24" i="5"/>
  <c r="O24" i="5" s="1"/>
  <c r="L24" i="5"/>
  <c r="F24" i="5"/>
  <c r="M24" i="6"/>
  <c r="L24" i="6"/>
  <c r="M23" i="5"/>
  <c r="O23" i="5" s="1"/>
  <c r="L23" i="5"/>
  <c r="F23" i="5"/>
  <c r="I23" i="10"/>
  <c r="W23" i="10" s="1"/>
  <c r="M23" i="6"/>
  <c r="L23" i="6"/>
  <c r="P22" i="10"/>
  <c r="Y22" i="10"/>
  <c r="R22" i="5"/>
  <c r="Q22" i="5"/>
  <c r="L22" i="5"/>
  <c r="I22" i="10"/>
  <c r="M22" i="6"/>
  <c r="L22" i="6"/>
  <c r="P21" i="10"/>
  <c r="Y21" i="10"/>
  <c r="M21" i="5"/>
  <c r="O21" i="5" s="1"/>
  <c r="L21" i="5"/>
  <c r="M21" i="6"/>
  <c r="L21" i="6"/>
  <c r="H20" i="2"/>
  <c r="J20" i="2" s="1"/>
  <c r="M20" i="5"/>
  <c r="O20" i="5" s="1"/>
  <c r="L20" i="5"/>
  <c r="I20" i="10"/>
  <c r="M20" i="6"/>
  <c r="L20" i="6"/>
  <c r="H19" i="2"/>
  <c r="J19" i="2" s="1"/>
  <c r="I19" i="5"/>
  <c r="T19" i="10"/>
  <c r="AB19" i="10"/>
  <c r="M19" i="6"/>
  <c r="L19" i="6"/>
  <c r="M18" i="5"/>
  <c r="O18" i="5" s="1"/>
  <c r="L18" i="5"/>
  <c r="I18" i="10"/>
  <c r="M18" i="6"/>
  <c r="L18" i="6"/>
  <c r="H17" i="2"/>
  <c r="J17" i="2" s="1"/>
  <c r="I17" i="5"/>
  <c r="I17" i="10"/>
  <c r="M17" i="6"/>
  <c r="L17" i="6"/>
  <c r="P16" i="10"/>
  <c r="Y16" i="10"/>
  <c r="M16" i="5"/>
  <c r="O16" i="5" s="1"/>
  <c r="L16" i="5"/>
  <c r="M16" i="6"/>
  <c r="L16" i="6"/>
  <c r="M15" i="5"/>
  <c r="O15" i="5" s="1"/>
  <c r="L15" i="5"/>
  <c r="F15" i="5"/>
  <c r="I15" i="10"/>
  <c r="M15" i="6"/>
  <c r="L15" i="6"/>
  <c r="M14" i="5"/>
  <c r="O14" i="5" s="1"/>
  <c r="L14" i="5"/>
  <c r="F14" i="5"/>
  <c r="I14" i="10"/>
  <c r="M14" i="6"/>
  <c r="L14" i="6"/>
  <c r="F13" i="5"/>
  <c r="I13" i="10"/>
  <c r="M13" i="6"/>
  <c r="L13" i="6"/>
  <c r="P12" i="10"/>
  <c r="Y12" i="10"/>
  <c r="M12" i="5"/>
  <c r="O12" i="5" s="1"/>
  <c r="L12" i="5"/>
  <c r="I12" i="10"/>
  <c r="W12" i="10" s="1"/>
  <c r="M12" i="6"/>
  <c r="L12" i="6"/>
  <c r="P11" i="10"/>
  <c r="Y11" i="10"/>
  <c r="M11" i="5"/>
  <c r="O11" i="5" s="1"/>
  <c r="L11" i="5"/>
  <c r="I11" i="10"/>
  <c r="M11" i="6"/>
  <c r="L11" i="6"/>
  <c r="K10" i="2"/>
  <c r="M10" i="5"/>
  <c r="O10" i="5" s="1"/>
  <c r="L10" i="5"/>
  <c r="I10" i="10"/>
  <c r="W10" i="10" s="1"/>
  <c r="M10" i="6"/>
  <c r="L10" i="6"/>
  <c r="G17" i="12"/>
  <c r="M129" i="5" l="1"/>
  <c r="O129" i="5" s="1"/>
  <c r="I441" i="10"/>
  <c r="W441" i="10" s="1"/>
  <c r="K441" i="2"/>
  <c r="G427" i="2"/>
  <c r="I427" i="10" s="1"/>
  <c r="W427" i="10" s="1"/>
  <c r="I391" i="10"/>
  <c r="W391" i="10" s="1"/>
  <c r="K391" i="2"/>
  <c r="M98" i="2"/>
  <c r="L98" i="2"/>
  <c r="I254" i="5"/>
  <c r="F254" i="5"/>
  <c r="K223" i="2"/>
  <c r="M223" i="2"/>
  <c r="M16" i="2"/>
  <c r="L16" i="2"/>
  <c r="L13" i="2"/>
  <c r="M13" i="2"/>
  <c r="I375" i="5"/>
  <c r="L375" i="5" s="1"/>
  <c r="F375" i="5"/>
  <c r="L238" i="2"/>
  <c r="K238" i="2"/>
  <c r="M140" i="2"/>
  <c r="K140" i="2"/>
  <c r="F104" i="5"/>
  <c r="I104" i="5"/>
  <c r="I29" i="5"/>
  <c r="F29" i="5"/>
  <c r="M759" i="2"/>
  <c r="K759" i="2"/>
  <c r="F357" i="10"/>
  <c r="Q357" i="10"/>
  <c r="Q704" i="10"/>
  <c r="F704" i="10"/>
  <c r="M641" i="5"/>
  <c r="O641" i="5" s="1"/>
  <c r="L641" i="5"/>
  <c r="N596" i="5"/>
  <c r="L596" i="5"/>
  <c r="Q702" i="10"/>
  <c r="F702" i="10"/>
  <c r="V396" i="10"/>
  <c r="W396" i="10"/>
  <c r="M116" i="5"/>
  <c r="O116" i="5" s="1"/>
  <c r="L116" i="5"/>
  <c r="K436" i="2"/>
  <c r="I436" i="10"/>
  <c r="I310" i="10"/>
  <c r="K310" i="2"/>
  <c r="V475" i="10"/>
  <c r="W475" i="10"/>
  <c r="L527" i="5"/>
  <c r="M527" i="5"/>
  <c r="O527" i="5" s="1"/>
  <c r="K607" i="2"/>
  <c r="I607" i="10"/>
  <c r="W387" i="10"/>
  <c r="V387" i="10"/>
  <c r="M230" i="5"/>
  <c r="O230" i="5" s="1"/>
  <c r="L230" i="5"/>
  <c r="L199" i="5"/>
  <c r="M199" i="5"/>
  <c r="O199" i="5" s="1"/>
  <c r="I727" i="5"/>
  <c r="F727" i="5"/>
  <c r="I713" i="10"/>
  <c r="W713" i="10" s="1"/>
  <c r="K713" i="2"/>
  <c r="I668" i="5"/>
  <c r="M668" i="5" s="1"/>
  <c r="O668" i="5" s="1"/>
  <c r="F668" i="5"/>
  <c r="I672" i="5"/>
  <c r="F672" i="5"/>
  <c r="K13" i="2"/>
  <c r="Q64" i="10"/>
  <c r="F64" i="10"/>
  <c r="K75" i="2"/>
  <c r="M307" i="2"/>
  <c r="L307" i="2"/>
  <c r="I295" i="5"/>
  <c r="F295" i="5"/>
  <c r="I43" i="5"/>
  <c r="F43" i="5"/>
  <c r="M260" i="5"/>
  <c r="O260" i="5" s="1"/>
  <c r="M302" i="2"/>
  <c r="K307" i="2"/>
  <c r="V371" i="10"/>
  <c r="L420" i="5"/>
  <c r="K467" i="2"/>
  <c r="L471" i="5"/>
  <c r="L508" i="5"/>
  <c r="I593" i="10"/>
  <c r="W593" i="10" s="1"/>
  <c r="I615" i="5"/>
  <c r="M714" i="5"/>
  <c r="O714" i="5" s="1"/>
  <c r="F736" i="5"/>
  <c r="K746" i="2"/>
  <c r="I750" i="5"/>
  <c r="L771" i="5"/>
  <c r="K779" i="2"/>
  <c r="F621" i="10"/>
  <c r="F353" i="5"/>
  <c r="F417" i="5"/>
  <c r="I507" i="10"/>
  <c r="K485" i="2"/>
  <c r="K414" i="2"/>
  <c r="K265" i="2"/>
  <c r="I38" i="5"/>
  <c r="K29" i="2"/>
  <c r="I582" i="5"/>
  <c r="F582" i="5"/>
  <c r="I550" i="5"/>
  <c r="F550" i="5"/>
  <c r="K358" i="2"/>
  <c r="Q203" i="10"/>
  <c r="F203" i="10"/>
  <c r="L296" i="5"/>
  <c r="K428" i="2"/>
  <c r="N432" i="2"/>
  <c r="V520" i="10"/>
  <c r="W527" i="10"/>
  <c r="K755" i="2"/>
  <c r="I777" i="10"/>
  <c r="W777" i="10" s="1"/>
  <c r="N605" i="2"/>
  <c r="P605" i="2" s="1"/>
  <c r="L753" i="5"/>
  <c r="K781" i="2"/>
  <c r="K273" i="2"/>
  <c r="K176" i="2"/>
  <c r="N150" i="2"/>
  <c r="Q150" i="2" s="1"/>
  <c r="K43" i="2"/>
  <c r="F655" i="5"/>
  <c r="I655" i="5"/>
  <c r="I548" i="5"/>
  <c r="F548" i="5"/>
  <c r="K367" i="5"/>
  <c r="N367" i="5" s="1"/>
  <c r="F367" i="5"/>
  <c r="F466" i="5"/>
  <c r="N682" i="2"/>
  <c r="Q682" i="2" s="1"/>
  <c r="N210" i="2"/>
  <c r="K666" i="2"/>
  <c r="L413" i="5"/>
  <c r="R410" i="10"/>
  <c r="K99" i="2"/>
  <c r="K46" i="2"/>
  <c r="K266" i="2"/>
  <c r="K70" i="2"/>
  <c r="F622" i="10"/>
  <c r="F553" i="5"/>
  <c r="K381" i="2"/>
  <c r="K113" i="2"/>
  <c r="F315" i="10"/>
  <c r="K260" i="2"/>
  <c r="I417" i="10"/>
  <c r="V417" i="10" s="1"/>
  <c r="K417" i="2"/>
  <c r="I652" i="5"/>
  <c r="F652" i="5"/>
  <c r="I537" i="5"/>
  <c r="F537" i="5"/>
  <c r="K495" i="2"/>
  <c r="AB527" i="10"/>
  <c r="AC527" i="10"/>
  <c r="I146" i="5"/>
  <c r="F146" i="5"/>
  <c r="I407" i="10"/>
  <c r="K407" i="2"/>
  <c r="I38" i="10"/>
  <c r="W38" i="10" s="1"/>
  <c r="W372" i="10"/>
  <c r="V404" i="10"/>
  <c r="K404" i="2"/>
  <c r="K465" i="2"/>
  <c r="L467" i="5"/>
  <c r="I485" i="10"/>
  <c r="K512" i="2"/>
  <c r="I517" i="5"/>
  <c r="L616" i="5"/>
  <c r="F639" i="5"/>
  <c r="I662" i="10"/>
  <c r="L668" i="5"/>
  <c r="M753" i="5"/>
  <c r="O753" i="5" s="1"/>
  <c r="F569" i="5"/>
  <c r="W534" i="10"/>
  <c r="K481" i="2"/>
  <c r="K206" i="2"/>
  <c r="I475" i="5"/>
  <c r="F664" i="5"/>
  <c r="F506" i="5"/>
  <c r="F352" i="5"/>
  <c r="F31" i="5"/>
  <c r="I331" i="5"/>
  <c r="R484" i="10"/>
  <c r="M313" i="2"/>
  <c r="K337" i="2"/>
  <c r="L21" i="2"/>
  <c r="K765" i="2"/>
  <c r="L765" i="2"/>
  <c r="R640" i="10"/>
  <c r="AB640" i="10" s="1"/>
  <c r="F640" i="10"/>
  <c r="K11" i="2"/>
  <c r="F700" i="10"/>
  <c r="Q700" i="10"/>
  <c r="I559" i="5"/>
  <c r="I632" i="10"/>
  <c r="K632" i="2"/>
  <c r="I370" i="5"/>
  <c r="F370" i="5"/>
  <c r="F148" i="5"/>
  <c r="K148" i="5"/>
  <c r="N148" i="5" s="1"/>
  <c r="L45" i="2"/>
  <c r="K45" i="2"/>
  <c r="I774" i="5"/>
  <c r="F774" i="5"/>
  <c r="K670" i="5"/>
  <c r="N670" i="5" s="1"/>
  <c r="F670" i="5"/>
  <c r="I625" i="5"/>
  <c r="F625" i="5"/>
  <c r="Q582" i="10"/>
  <c r="F582" i="10"/>
  <c r="I414" i="5"/>
  <c r="F414" i="5"/>
  <c r="K397" i="2"/>
  <c r="I288" i="5"/>
  <c r="F288" i="5"/>
  <c r="I280" i="5"/>
  <c r="F280" i="5"/>
  <c r="M268" i="2"/>
  <c r="K268" i="2"/>
  <c r="Q147" i="10"/>
  <c r="F147" i="10"/>
  <c r="M93" i="5"/>
  <c r="O93" i="5" s="1"/>
  <c r="M117" i="5"/>
  <c r="O117" i="5" s="1"/>
  <c r="M123" i="5"/>
  <c r="O123" i="5" s="1"/>
  <c r="I161" i="10"/>
  <c r="V161" i="10" s="1"/>
  <c r="I273" i="10"/>
  <c r="V273" i="10" s="1"/>
  <c r="I287" i="10"/>
  <c r="V391" i="10"/>
  <c r="I431" i="10"/>
  <c r="W431" i="10" s="1"/>
  <c r="L531" i="5"/>
  <c r="L549" i="5"/>
  <c r="M742" i="5"/>
  <c r="O742" i="5" s="1"/>
  <c r="M762" i="5"/>
  <c r="O762" i="5" s="1"/>
  <c r="I770" i="10"/>
  <c r="W770" i="10" s="1"/>
  <c r="K576" i="2"/>
  <c r="R503" i="10"/>
  <c r="AB503" i="10" s="1"/>
  <c r="K345" i="2"/>
  <c r="L225" i="2"/>
  <c r="K88" i="2"/>
  <c r="K357" i="2"/>
  <c r="I395" i="5"/>
  <c r="F395" i="5"/>
  <c r="L754" i="5"/>
  <c r="I606" i="5"/>
  <c r="L606" i="5" s="1"/>
  <c r="L589" i="2"/>
  <c r="K33" i="2"/>
  <c r="K21" i="2"/>
  <c r="R433" i="10"/>
  <c r="K745" i="2"/>
  <c r="F137" i="5"/>
  <c r="K567" i="2"/>
  <c r="W545" i="10"/>
  <c r="W430" i="10"/>
  <c r="K409" i="2"/>
  <c r="F671" i="10"/>
  <c r="F554" i="10"/>
  <c r="F735" i="5"/>
  <c r="K184" i="2"/>
  <c r="F254" i="10"/>
  <c r="W407" i="10"/>
  <c r="V407" i="10"/>
  <c r="K461" i="5"/>
  <c r="L240" i="5"/>
  <c r="N759" i="2"/>
  <c r="P759" i="2" s="1"/>
  <c r="N33" i="2"/>
  <c r="Q33" i="2" s="1"/>
  <c r="F246" i="10"/>
  <c r="M366" i="5"/>
  <c r="O366" i="5" s="1"/>
  <c r="K553" i="5"/>
  <c r="N553" i="5" s="1"/>
  <c r="L528" i="5"/>
  <c r="K592" i="2"/>
  <c r="V422" i="10"/>
  <c r="V456" i="10"/>
  <c r="R647" i="10"/>
  <c r="F357" i="5"/>
  <c r="K313" i="2"/>
  <c r="K23" i="2"/>
  <c r="N106" i="5"/>
  <c r="L106" i="5"/>
  <c r="AC520" i="10"/>
  <c r="T520" i="10"/>
  <c r="AB520" i="10"/>
  <c r="AB589" i="10"/>
  <c r="AC589" i="10"/>
  <c r="T589" i="10"/>
  <c r="N560" i="5"/>
  <c r="L560" i="5"/>
  <c r="L209" i="5"/>
  <c r="I330" i="10"/>
  <c r="W330" i="10" s="1"/>
  <c r="K347" i="2"/>
  <c r="V398" i="10"/>
  <c r="K398" i="2"/>
  <c r="L435" i="5"/>
  <c r="V446" i="10"/>
  <c r="M473" i="5"/>
  <c r="O473" i="5" s="1"/>
  <c r="W508" i="10"/>
  <c r="L536" i="5"/>
  <c r="I590" i="10"/>
  <c r="W590" i="10" s="1"/>
  <c r="K591" i="2"/>
  <c r="K603" i="2"/>
  <c r="L622" i="5"/>
  <c r="I642" i="5"/>
  <c r="M645" i="5"/>
  <c r="O645" i="5" s="1"/>
  <c r="L651" i="5"/>
  <c r="K356" i="2"/>
  <c r="K503" i="2"/>
  <c r="K508" i="2"/>
  <c r="K376" i="2"/>
  <c r="L760" i="5"/>
  <c r="I749" i="5"/>
  <c r="K758" i="2"/>
  <c r="I648" i="5"/>
  <c r="M648" i="5" s="1"/>
  <c r="O648" i="5" s="1"/>
  <c r="L576" i="5"/>
  <c r="R547" i="10"/>
  <c r="K494" i="2"/>
  <c r="K352" i="2"/>
  <c r="K727" i="2"/>
  <c r="N727" i="2" s="1"/>
  <c r="P727" i="2" s="1"/>
  <c r="R660" i="10"/>
  <c r="AC660" i="10" s="1"/>
  <c r="K552" i="5"/>
  <c r="N552" i="5" s="1"/>
  <c r="F501" i="5"/>
  <c r="K298" i="2"/>
  <c r="L115" i="5"/>
  <c r="F654" i="10"/>
  <c r="F454" i="5"/>
  <c r="F343" i="5"/>
  <c r="L231" i="5"/>
  <c r="I414" i="10"/>
  <c r="W414" i="10" s="1"/>
  <c r="K446" i="2"/>
  <c r="W492" i="10"/>
  <c r="K526" i="2"/>
  <c r="L541" i="5"/>
  <c r="K550" i="2"/>
  <c r="I553" i="10"/>
  <c r="W553" i="10" s="1"/>
  <c r="L617" i="5"/>
  <c r="K624" i="2"/>
  <c r="F598" i="5"/>
  <c r="K372" i="2"/>
  <c r="F556" i="10"/>
  <c r="L538" i="5"/>
  <c r="K203" i="2"/>
  <c r="K380" i="2"/>
  <c r="I763" i="5"/>
  <c r="M763" i="5" s="1"/>
  <c r="O763" i="5" s="1"/>
  <c r="V544" i="10"/>
  <c r="W484" i="10"/>
  <c r="V530" i="10"/>
  <c r="R491" i="10"/>
  <c r="AC491" i="10" s="1"/>
  <c r="R510" i="10"/>
  <c r="AC510" i="10" s="1"/>
  <c r="K371" i="2"/>
  <c r="N324" i="2"/>
  <c r="P324" i="2" s="1"/>
  <c r="F130" i="5"/>
  <c r="R24" i="10"/>
  <c r="AB24" i="10" s="1"/>
  <c r="W634" i="10"/>
  <c r="R634" i="10"/>
  <c r="N563" i="5"/>
  <c r="L563" i="5"/>
  <c r="M639" i="5"/>
  <c r="O639" i="5" s="1"/>
  <c r="L639" i="5"/>
  <c r="M598" i="5"/>
  <c r="O598" i="5" s="1"/>
  <c r="L598" i="5"/>
  <c r="N100" i="5"/>
  <c r="L100" i="5"/>
  <c r="AC430" i="10"/>
  <c r="AB430" i="10"/>
  <c r="AC433" i="10"/>
  <c r="T433" i="10"/>
  <c r="W639" i="10"/>
  <c r="R639" i="10"/>
  <c r="AB639" i="10" s="1"/>
  <c r="M550" i="5"/>
  <c r="O550" i="5" s="1"/>
  <c r="L550" i="5"/>
  <c r="AC24" i="10"/>
  <c r="L13" i="5"/>
  <c r="M13" i="5"/>
  <c r="O13" i="5" s="1"/>
  <c r="L629" i="5"/>
  <c r="M629" i="5"/>
  <c r="O629" i="5" s="1"/>
  <c r="M634" i="5"/>
  <c r="O634" i="5" s="1"/>
  <c r="L634" i="5"/>
  <c r="L636" i="5"/>
  <c r="M636" i="5"/>
  <c r="O636" i="5" s="1"/>
  <c r="M609" i="5"/>
  <c r="O609" i="5" s="1"/>
  <c r="L609" i="5"/>
  <c r="L267" i="5"/>
  <c r="M267" i="5"/>
  <c r="O267" i="5" s="1"/>
  <c r="L663" i="5"/>
  <c r="M663" i="5"/>
  <c r="O663" i="5" s="1"/>
  <c r="N137" i="5"/>
  <c r="L137" i="5"/>
  <c r="K700" i="2"/>
  <c r="N700" i="2" s="1"/>
  <c r="Q700" i="2" s="1"/>
  <c r="R610" i="10"/>
  <c r="R309" i="10"/>
  <c r="R313" i="10"/>
  <c r="AC313" i="10" s="1"/>
  <c r="R92" i="10"/>
  <c r="AB92" i="10" s="1"/>
  <c r="F347" i="5"/>
  <c r="F267" i="5"/>
  <c r="K135" i="2"/>
  <c r="M225" i="5"/>
  <c r="O225" i="5" s="1"/>
  <c r="I236" i="10"/>
  <c r="K306" i="2"/>
  <c r="K316" i="2"/>
  <c r="I345" i="10"/>
  <c r="W345" i="10" s="1"/>
  <c r="I377" i="5"/>
  <c r="L389" i="5"/>
  <c r="V401" i="10"/>
  <c r="L411" i="5"/>
  <c r="L460" i="5"/>
  <c r="L492" i="5"/>
  <c r="M503" i="5"/>
  <c r="O503" i="5" s="1"/>
  <c r="T503" i="10"/>
  <c r="M510" i="2"/>
  <c r="V556" i="10"/>
  <c r="AB565" i="10"/>
  <c r="I567" i="10"/>
  <c r="W567" i="10" s="1"/>
  <c r="F570" i="5"/>
  <c r="I619" i="5"/>
  <c r="L621" i="5"/>
  <c r="K639" i="2"/>
  <c r="L656" i="5"/>
  <c r="AB660" i="10"/>
  <c r="T660" i="10"/>
  <c r="I666" i="10"/>
  <c r="M675" i="5"/>
  <c r="O675" i="5" s="1"/>
  <c r="K702" i="2"/>
  <c r="I727" i="10"/>
  <c r="W727" i="10" s="1"/>
  <c r="L755" i="5"/>
  <c r="K739" i="2"/>
  <c r="F597" i="10"/>
  <c r="K509" i="2"/>
  <c r="F563" i="5"/>
  <c r="F561" i="5"/>
  <c r="AB564" i="10"/>
  <c r="F451" i="5"/>
  <c r="W533" i="10"/>
  <c r="F546" i="5"/>
  <c r="K385" i="2"/>
  <c r="I674" i="5"/>
  <c r="L657" i="5"/>
  <c r="K748" i="2"/>
  <c r="L680" i="2"/>
  <c r="I357" i="5"/>
  <c r="L194" i="2"/>
  <c r="K197" i="2"/>
  <c r="N64" i="2"/>
  <c r="Q64" i="2" s="1"/>
  <c r="L44" i="5"/>
  <c r="L285" i="2"/>
  <c r="F768" i="5"/>
  <c r="L727" i="5"/>
  <c r="F634" i="5"/>
  <c r="L642" i="2"/>
  <c r="F611" i="10"/>
  <c r="R672" i="10"/>
  <c r="R569" i="10"/>
  <c r="R477" i="10"/>
  <c r="R383" i="10"/>
  <c r="K278" i="2"/>
  <c r="R412" i="10"/>
  <c r="K342" i="2"/>
  <c r="K334" i="2"/>
  <c r="N334" i="2" s="1"/>
  <c r="P334" i="2" s="1"/>
  <c r="N184" i="2"/>
  <c r="Q184" i="2" s="1"/>
  <c r="F226" i="10"/>
  <c r="K117" i="2"/>
  <c r="N113" i="2"/>
  <c r="Q113" i="2" s="1"/>
  <c r="R261" i="10"/>
  <c r="R126" i="10"/>
  <c r="T126" i="10" s="1"/>
  <c r="F314" i="10"/>
  <c r="F755" i="5"/>
  <c r="L32" i="5"/>
  <c r="L33" i="5"/>
  <c r="I85" i="10"/>
  <c r="I26" i="10"/>
  <c r="W26" i="10" s="1"/>
  <c r="L97" i="5"/>
  <c r="I131" i="10"/>
  <c r="K233" i="2"/>
  <c r="N249" i="2"/>
  <c r="L258" i="5"/>
  <c r="M278" i="2"/>
  <c r="I293" i="10"/>
  <c r="W293" i="10" s="1"/>
  <c r="I299" i="10"/>
  <c r="W299" i="10" s="1"/>
  <c r="I308" i="10"/>
  <c r="W308" i="10" s="1"/>
  <c r="I327" i="10"/>
  <c r="W327" i="10" s="1"/>
  <c r="I335" i="10"/>
  <c r="W335" i="10" s="1"/>
  <c r="I348" i="10"/>
  <c r="W348" i="10" s="1"/>
  <c r="I365" i="5"/>
  <c r="M371" i="2"/>
  <c r="L392" i="5"/>
  <c r="L393" i="5"/>
  <c r="AC401" i="10"/>
  <c r="L416" i="5"/>
  <c r="L426" i="5"/>
  <c r="V428" i="10"/>
  <c r="K439" i="2"/>
  <c r="M443" i="5"/>
  <c r="O443" i="5" s="1"/>
  <c r="L453" i="5"/>
  <c r="L459" i="5"/>
  <c r="L502" i="5"/>
  <c r="AC503" i="10"/>
  <c r="M530" i="5"/>
  <c r="O530" i="5" s="1"/>
  <c r="K533" i="2"/>
  <c r="L555" i="5"/>
  <c r="L562" i="5"/>
  <c r="L570" i="5"/>
  <c r="M585" i="5"/>
  <c r="O585" i="5" s="1"/>
  <c r="L586" i="5"/>
  <c r="L589" i="5"/>
  <c r="I592" i="10"/>
  <c r="W592" i="10" s="1"/>
  <c r="I596" i="10"/>
  <c r="L638" i="5"/>
  <c r="K650" i="2"/>
  <c r="K654" i="2"/>
  <c r="K659" i="2"/>
  <c r="L688" i="5"/>
  <c r="I717" i="10"/>
  <c r="L722" i="5"/>
  <c r="L723" i="5"/>
  <c r="I758" i="10"/>
  <c r="W758" i="10" s="1"/>
  <c r="I776" i="10"/>
  <c r="W776" i="10" s="1"/>
  <c r="F621" i="5"/>
  <c r="K16" i="2"/>
  <c r="F669" i="10"/>
  <c r="F663" i="5"/>
  <c r="F503" i="5"/>
  <c r="F326" i="5"/>
  <c r="F345" i="5"/>
  <c r="N332" i="2"/>
  <c r="P332" i="2" s="1"/>
  <c r="K194" i="2"/>
  <c r="F113" i="5"/>
  <c r="F22" i="10"/>
  <c r="I765" i="5"/>
  <c r="I759" i="5"/>
  <c r="L759" i="5" s="1"/>
  <c r="I323" i="5"/>
  <c r="K602" i="2"/>
  <c r="K336" i="2"/>
  <c r="K304" i="2"/>
  <c r="I190" i="5"/>
  <c r="R492" i="10"/>
  <c r="AC492" i="10" s="1"/>
  <c r="K374" i="2"/>
  <c r="K363" i="2"/>
  <c r="K318" i="2"/>
  <c r="K220" i="2"/>
  <c r="N220" i="2" s="1"/>
  <c r="Q220" i="2" s="1"/>
  <c r="N43" i="2"/>
  <c r="Q43" i="2" s="1"/>
  <c r="N37" i="2"/>
  <c r="Q37" i="2" s="1"/>
  <c r="K743" i="2"/>
  <c r="K742" i="2"/>
  <c r="N742" i="2" s="1"/>
  <c r="F766" i="5"/>
  <c r="K773" i="5"/>
  <c r="R612" i="10"/>
  <c r="AB612" i="10" s="1"/>
  <c r="K633" i="2"/>
  <c r="R572" i="10"/>
  <c r="AB572" i="10" s="1"/>
  <c r="K471" i="2"/>
  <c r="F415" i="5"/>
  <c r="R305" i="10"/>
  <c r="R140" i="10"/>
  <c r="R185" i="10"/>
  <c r="AC185" i="10" s="1"/>
  <c r="R65" i="10"/>
  <c r="AC65" i="10" s="1"/>
  <c r="F717" i="10"/>
  <c r="F241" i="5"/>
  <c r="I217" i="10"/>
  <c r="L275" i="5"/>
  <c r="M375" i="5"/>
  <c r="O375" i="5" s="1"/>
  <c r="W401" i="10"/>
  <c r="K427" i="2"/>
  <c r="W450" i="10"/>
  <c r="V455" i="10"/>
  <c r="L463" i="5"/>
  <c r="K537" i="2"/>
  <c r="M545" i="5"/>
  <c r="O545" i="5" s="1"/>
  <c r="L546" i="5"/>
  <c r="L552" i="5"/>
  <c r="L577" i="5"/>
  <c r="M606" i="5"/>
  <c r="O606" i="5" s="1"/>
  <c r="L662" i="5"/>
  <c r="L770" i="5"/>
  <c r="L781" i="5"/>
  <c r="K12" i="2"/>
  <c r="N12" i="2" s="1"/>
  <c r="Q12" i="2" s="1"/>
  <c r="K480" i="2"/>
  <c r="F106" i="5"/>
  <c r="I457" i="10"/>
  <c r="V503" i="10"/>
  <c r="K396" i="2"/>
  <c r="F746" i="10"/>
  <c r="F649" i="5"/>
  <c r="F588" i="10"/>
  <c r="R656" i="10"/>
  <c r="T656" i="10" s="1"/>
  <c r="K606" i="2"/>
  <c r="R586" i="10"/>
  <c r="AB586" i="10" s="1"/>
  <c r="F524" i="5"/>
  <c r="R548" i="10"/>
  <c r="AC548" i="10" s="1"/>
  <c r="K241" i="2"/>
  <c r="F149" i="5"/>
  <c r="R267" i="10"/>
  <c r="R220" i="10"/>
  <c r="R58" i="10"/>
  <c r="F294" i="5"/>
  <c r="W703" i="10"/>
  <c r="R703" i="10"/>
  <c r="M269" i="5"/>
  <c r="O269" i="5" s="1"/>
  <c r="L269" i="5"/>
  <c r="W558" i="10"/>
  <c r="R558" i="10"/>
  <c r="AC49" i="10"/>
  <c r="AB49" i="10"/>
  <c r="T49" i="10"/>
  <c r="W60" i="10"/>
  <c r="R60" i="10"/>
  <c r="W52" i="10"/>
  <c r="R52" i="10"/>
  <c r="W16" i="10"/>
  <c r="R16" i="10"/>
  <c r="W47" i="10"/>
  <c r="R47" i="10"/>
  <c r="W55" i="10"/>
  <c r="R55" i="10"/>
  <c r="W75" i="10"/>
  <c r="R75" i="10"/>
  <c r="W123" i="10"/>
  <c r="R123" i="10"/>
  <c r="W143" i="10"/>
  <c r="R143" i="10"/>
  <c r="W180" i="10"/>
  <c r="R180" i="10"/>
  <c r="W199" i="10"/>
  <c r="R199" i="10"/>
  <c r="W215" i="10"/>
  <c r="R215" i="10"/>
  <c r="W227" i="10"/>
  <c r="R227" i="10"/>
  <c r="W281" i="10"/>
  <c r="R281" i="10"/>
  <c r="W319" i="10"/>
  <c r="R319" i="10"/>
  <c r="W355" i="10"/>
  <c r="R355" i="10"/>
  <c r="V405" i="10"/>
  <c r="R405" i="10"/>
  <c r="W482" i="10"/>
  <c r="R482" i="10"/>
  <c r="K769" i="2"/>
  <c r="I769" i="10"/>
  <c r="W769" i="10" s="1"/>
  <c r="W619" i="10"/>
  <c r="R619" i="10"/>
  <c r="W626" i="10"/>
  <c r="R626" i="10"/>
  <c r="AC547" i="10"/>
  <c r="T547" i="10"/>
  <c r="AB547" i="10"/>
  <c r="R561" i="10"/>
  <c r="V561" i="10"/>
  <c r="W561" i="10"/>
  <c r="K460" i="2"/>
  <c r="I460" i="10"/>
  <c r="N780" i="5"/>
  <c r="L780" i="5"/>
  <c r="K747" i="2"/>
  <c r="L747" i="2"/>
  <c r="N732" i="5"/>
  <c r="L732" i="5"/>
  <c r="AC647" i="10"/>
  <c r="AB647" i="10"/>
  <c r="M634" i="2"/>
  <c r="K634" i="2"/>
  <c r="K720" i="2"/>
  <c r="I720" i="10"/>
  <c r="W720" i="10" s="1"/>
  <c r="AC656" i="10"/>
  <c r="F573" i="5"/>
  <c r="I573" i="5"/>
  <c r="T487" i="10"/>
  <c r="T548" i="10"/>
  <c r="AB535" i="10"/>
  <c r="T535" i="10"/>
  <c r="F470" i="5"/>
  <c r="I470" i="5"/>
  <c r="R255" i="10"/>
  <c r="M143" i="2"/>
  <c r="K143" i="2"/>
  <c r="F101" i="5"/>
  <c r="K101" i="5"/>
  <c r="Q44" i="10"/>
  <c r="F44" i="10"/>
  <c r="R212" i="10"/>
  <c r="R200" i="10"/>
  <c r="R76" i="10"/>
  <c r="R224" i="10"/>
  <c r="R201" i="10"/>
  <c r="R253" i="10"/>
  <c r="R197" i="10"/>
  <c r="V20" i="10"/>
  <c r="R20" i="10"/>
  <c r="W127" i="10"/>
  <c r="R127" i="10"/>
  <c r="W179" i="10"/>
  <c r="R179" i="10"/>
  <c r="W204" i="10"/>
  <c r="R204" i="10"/>
  <c r="W214" i="10"/>
  <c r="R214" i="10"/>
  <c r="W231" i="10"/>
  <c r="R231" i="10"/>
  <c r="W254" i="10"/>
  <c r="R254" i="10"/>
  <c r="W314" i="10"/>
  <c r="R314" i="10"/>
  <c r="W325" i="10"/>
  <c r="R325" i="10"/>
  <c r="W366" i="10"/>
  <c r="R366" i="10"/>
  <c r="W69" i="10"/>
  <c r="R69" i="10"/>
  <c r="W86" i="10"/>
  <c r="R86" i="10"/>
  <c r="W98" i="10"/>
  <c r="R98" i="10"/>
  <c r="W193" i="10"/>
  <c r="R193" i="10"/>
  <c r="W205" i="10"/>
  <c r="R205" i="10"/>
  <c r="W211" i="10"/>
  <c r="R211" i="10"/>
  <c r="W213" i="10"/>
  <c r="R213" i="10"/>
  <c r="W232" i="10"/>
  <c r="R232" i="10"/>
  <c r="W239" i="10"/>
  <c r="R239" i="10"/>
  <c r="W245" i="10"/>
  <c r="R245" i="10"/>
  <c r="W356" i="10"/>
  <c r="R356" i="10"/>
  <c r="W368" i="10"/>
  <c r="R368" i="10"/>
  <c r="W376" i="10"/>
  <c r="R376" i="10"/>
  <c r="V411" i="10"/>
  <c r="R411" i="10"/>
  <c r="T411" i="10" s="1"/>
  <c r="W563" i="10"/>
  <c r="R563" i="10"/>
  <c r="W573" i="10"/>
  <c r="R573" i="10"/>
  <c r="L611" i="5"/>
  <c r="W633" i="10"/>
  <c r="R633" i="10"/>
  <c r="M649" i="5"/>
  <c r="O649" i="5" s="1"/>
  <c r="W671" i="10"/>
  <c r="R671" i="10"/>
  <c r="M727" i="5"/>
  <c r="O727" i="5" s="1"/>
  <c r="W600" i="10"/>
  <c r="R600" i="10"/>
  <c r="W694" i="10"/>
  <c r="R694" i="10"/>
  <c r="W595" i="10"/>
  <c r="R595" i="10"/>
  <c r="W397" i="10"/>
  <c r="R397" i="10"/>
  <c r="V552" i="10"/>
  <c r="R552" i="10"/>
  <c r="K741" i="2"/>
  <c r="K136" i="2"/>
  <c r="M136" i="2"/>
  <c r="I746" i="5"/>
  <c r="F746" i="5"/>
  <c r="T586" i="10"/>
  <c r="AC530" i="10"/>
  <c r="T530" i="10"/>
  <c r="I356" i="5"/>
  <c r="F356" i="5"/>
  <c r="R243" i="10"/>
  <c r="AC92" i="10"/>
  <c r="T92" i="10"/>
  <c r="R221" i="10"/>
  <c r="Q11" i="10"/>
  <c r="F11" i="10"/>
  <c r="W17" i="10"/>
  <c r="R17" i="10"/>
  <c r="W63" i="10"/>
  <c r="R63" i="10"/>
  <c r="W66" i="10"/>
  <c r="R66" i="10"/>
  <c r="W85" i="10"/>
  <c r="R85" i="10"/>
  <c r="W97" i="10"/>
  <c r="R97" i="10"/>
  <c r="W119" i="10"/>
  <c r="R119" i="10"/>
  <c r="W216" i="10"/>
  <c r="R216" i="10"/>
  <c r="W248" i="10"/>
  <c r="R248" i="10"/>
  <c r="W301" i="10"/>
  <c r="R301" i="10"/>
  <c r="W307" i="10"/>
  <c r="R307" i="10"/>
  <c r="W495" i="10"/>
  <c r="R495" i="10"/>
  <c r="T495" i="10" s="1"/>
  <c r="W509" i="10"/>
  <c r="R509" i="10"/>
  <c r="W560" i="10"/>
  <c r="R560" i="10"/>
  <c r="W635" i="10"/>
  <c r="R635" i="10"/>
  <c r="V11" i="10"/>
  <c r="R11" i="10"/>
  <c r="W70" i="10"/>
  <c r="R70" i="10"/>
  <c r="W120" i="10"/>
  <c r="R120" i="10"/>
  <c r="W196" i="10"/>
  <c r="R196" i="10"/>
  <c r="W217" i="10"/>
  <c r="R217" i="10"/>
  <c r="W236" i="10"/>
  <c r="R236" i="10"/>
  <c r="W258" i="10"/>
  <c r="R258" i="10"/>
  <c r="W263" i="10"/>
  <c r="R263" i="10"/>
  <c r="W315" i="10"/>
  <c r="R315" i="10"/>
  <c r="W317" i="10"/>
  <c r="R317" i="10"/>
  <c r="W321" i="10"/>
  <c r="R321" i="10"/>
  <c r="W358" i="10"/>
  <c r="R358" i="10"/>
  <c r="W402" i="10"/>
  <c r="K443" i="2"/>
  <c r="N443" i="2" s="1"/>
  <c r="P443" i="2" s="1"/>
  <c r="W568" i="10"/>
  <c r="R568" i="10"/>
  <c r="M581" i="5"/>
  <c r="O581" i="5" s="1"/>
  <c r="W596" i="10"/>
  <c r="R596" i="10"/>
  <c r="W648" i="10"/>
  <c r="R648" i="10"/>
  <c r="W702" i="10"/>
  <c r="R702" i="10"/>
  <c r="AB549" i="10"/>
  <c r="K723" i="2"/>
  <c r="I723" i="10"/>
  <c r="W723" i="10" s="1"/>
  <c r="K703" i="2"/>
  <c r="K630" i="2"/>
  <c r="I630" i="10"/>
  <c r="W316" i="10"/>
  <c r="R316" i="10"/>
  <c r="K691" i="2"/>
  <c r="I691" i="10"/>
  <c r="F338" i="5"/>
  <c r="K338" i="5"/>
  <c r="AC53" i="10"/>
  <c r="T53" i="10"/>
  <c r="R23" i="10"/>
  <c r="V12" i="10"/>
  <c r="R12" i="10"/>
  <c r="I46" i="10"/>
  <c r="W46" i="10" s="1"/>
  <c r="W54" i="10"/>
  <c r="R54" i="10"/>
  <c r="K60" i="2"/>
  <c r="V64" i="10"/>
  <c r="R64" i="10"/>
  <c r="W84" i="10"/>
  <c r="R84" i="10"/>
  <c r="W89" i="10"/>
  <c r="R89" i="10"/>
  <c r="I99" i="10"/>
  <c r="W99" i="10" s="1"/>
  <c r="F115" i="5"/>
  <c r="M117" i="2"/>
  <c r="F120" i="5"/>
  <c r="W125" i="10"/>
  <c r="R125" i="10"/>
  <c r="AB126" i="10"/>
  <c r="W129" i="10"/>
  <c r="R129" i="10"/>
  <c r="M129" i="2"/>
  <c r="I134" i="5"/>
  <c r="L138" i="5"/>
  <c r="AB140" i="10"/>
  <c r="W142" i="10"/>
  <c r="R142" i="10"/>
  <c r="W147" i="10"/>
  <c r="R147" i="10"/>
  <c r="AB185" i="10"/>
  <c r="T185" i="10"/>
  <c r="L192" i="5"/>
  <c r="W225" i="10"/>
  <c r="R225" i="10"/>
  <c r="W226" i="10"/>
  <c r="R226" i="10"/>
  <c r="W228" i="10"/>
  <c r="R228" i="10"/>
  <c r="W233" i="10"/>
  <c r="R233" i="10"/>
  <c r="W234" i="10"/>
  <c r="R234" i="10"/>
  <c r="W241" i="10"/>
  <c r="R241" i="10"/>
  <c r="M241" i="2"/>
  <c r="W244" i="10"/>
  <c r="R244" i="10"/>
  <c r="L248" i="5"/>
  <c r="W257" i="10"/>
  <c r="R257" i="10"/>
  <c r="W259" i="10"/>
  <c r="R259" i="10"/>
  <c r="W265" i="10"/>
  <c r="R265" i="10"/>
  <c r="W266" i="10"/>
  <c r="R266" i="10"/>
  <c r="W270" i="10"/>
  <c r="R270" i="10"/>
  <c r="L271" i="5"/>
  <c r="W273" i="10"/>
  <c r="R273" i="10"/>
  <c r="W275" i="10"/>
  <c r="R275" i="10"/>
  <c r="W276" i="10"/>
  <c r="R276" i="10"/>
  <c r="W285" i="10"/>
  <c r="R285" i="10"/>
  <c r="L299" i="5"/>
  <c r="W306" i="10"/>
  <c r="R306" i="10"/>
  <c r="I307" i="5"/>
  <c r="AB313" i="10"/>
  <c r="W318" i="10"/>
  <c r="R318" i="10"/>
  <c r="W323" i="10"/>
  <c r="R323" i="10"/>
  <c r="I324" i="10"/>
  <c r="L332" i="5"/>
  <c r="I337" i="10"/>
  <c r="W337" i="10" s="1"/>
  <c r="L342" i="5"/>
  <c r="W357" i="10"/>
  <c r="R357" i="10"/>
  <c r="W359" i="10"/>
  <c r="R359" i="10"/>
  <c r="K361" i="2"/>
  <c r="L367" i="5"/>
  <c r="W384" i="10"/>
  <c r="V418" i="10"/>
  <c r="L424" i="5"/>
  <c r="W436" i="10"/>
  <c r="R436" i="10"/>
  <c r="L444" i="5"/>
  <c r="W463" i="10"/>
  <c r="R463" i="10"/>
  <c r="L466" i="5"/>
  <c r="AB548" i="10"/>
  <c r="K558" i="2"/>
  <c r="W562" i="10"/>
  <c r="R562" i="10"/>
  <c r="M576" i="5"/>
  <c r="O576" i="5" s="1"/>
  <c r="W580" i="10"/>
  <c r="R580" i="10"/>
  <c r="W582" i="10"/>
  <c r="R582" i="10"/>
  <c r="K595" i="2"/>
  <c r="W598" i="10"/>
  <c r="R598" i="10"/>
  <c r="W617" i="10"/>
  <c r="R617" i="10"/>
  <c r="W620" i="10"/>
  <c r="R620" i="10"/>
  <c r="W627" i="10"/>
  <c r="R627" i="10"/>
  <c r="W644" i="10"/>
  <c r="R644" i="10"/>
  <c r="T644" i="10" s="1"/>
  <c r="W658" i="10"/>
  <c r="R658" i="10"/>
  <c r="W661" i="10"/>
  <c r="R661" i="10"/>
  <c r="I683" i="5"/>
  <c r="W695" i="10"/>
  <c r="R695" i="10"/>
  <c r="W709" i="10"/>
  <c r="R709" i="10"/>
  <c r="W719" i="10"/>
  <c r="R719" i="10"/>
  <c r="W722" i="10"/>
  <c r="R722" i="10"/>
  <c r="M728" i="5"/>
  <c r="O728" i="5" s="1"/>
  <c r="M759" i="5"/>
  <c r="O759" i="5" s="1"/>
  <c r="K762" i="2"/>
  <c r="L772" i="5"/>
  <c r="N779" i="2"/>
  <c r="P779" i="2" s="1"/>
  <c r="T647" i="10"/>
  <c r="K395" i="2"/>
  <c r="AB530" i="10"/>
  <c r="F780" i="5"/>
  <c r="AC535" i="10"/>
  <c r="K497" i="2"/>
  <c r="AC126" i="10"/>
  <c r="W624" i="10"/>
  <c r="R624" i="10"/>
  <c r="M622" i="2"/>
  <c r="M262" i="2"/>
  <c r="K262" i="2"/>
  <c r="M205" i="2"/>
  <c r="K205" i="2"/>
  <c r="M264" i="2"/>
  <c r="K264" i="2"/>
  <c r="F767" i="5"/>
  <c r="K767" i="5"/>
  <c r="R712" i="10"/>
  <c r="R700" i="10"/>
  <c r="W614" i="10"/>
  <c r="R614" i="10"/>
  <c r="I681" i="5"/>
  <c r="L681" i="5" s="1"/>
  <c r="F681" i="5"/>
  <c r="K649" i="2"/>
  <c r="I649" i="10"/>
  <c r="W631" i="10"/>
  <c r="R631" i="10"/>
  <c r="AC612" i="10"/>
  <c r="T612" i="10"/>
  <c r="W646" i="10"/>
  <c r="R646" i="10"/>
  <c r="K623" i="2"/>
  <c r="N623" i="2" s="1"/>
  <c r="I623" i="10"/>
  <c r="L554" i="2"/>
  <c r="K554" i="2"/>
  <c r="F581" i="5"/>
  <c r="L578" i="2"/>
  <c r="K578" i="2"/>
  <c r="I731" i="5"/>
  <c r="F731" i="5"/>
  <c r="R583" i="10"/>
  <c r="I469" i="5"/>
  <c r="F469" i="5"/>
  <c r="R567" i="10"/>
  <c r="Q555" i="10"/>
  <c r="F555" i="10"/>
  <c r="R519" i="10"/>
  <c r="R502" i="10"/>
  <c r="R506" i="10"/>
  <c r="R320" i="10"/>
  <c r="F118" i="5"/>
  <c r="I118" i="5"/>
  <c r="R83" i="10"/>
  <c r="R61" i="10"/>
  <c r="R247" i="10"/>
  <c r="R237" i="10"/>
  <c r="R149" i="10"/>
  <c r="R82" i="10"/>
  <c r="R139" i="10"/>
  <c r="R72" i="10"/>
  <c r="R50" i="10"/>
  <c r="W13" i="10"/>
  <c r="R13" i="10"/>
  <c r="W22" i="10"/>
  <c r="R22" i="10"/>
  <c r="W134" i="10"/>
  <c r="R134" i="10"/>
  <c r="W186" i="10"/>
  <c r="R186" i="10"/>
  <c r="W271" i="10"/>
  <c r="R271" i="10"/>
  <c r="W364" i="10"/>
  <c r="R364" i="10"/>
  <c r="W481" i="10"/>
  <c r="R481" i="10"/>
  <c r="W585" i="10"/>
  <c r="R585" i="10"/>
  <c r="W601" i="10"/>
  <c r="R601" i="10"/>
  <c r="W653" i="10"/>
  <c r="R653" i="10"/>
  <c r="W747" i="10"/>
  <c r="R747" i="10"/>
  <c r="W51" i="10"/>
  <c r="R51" i="10"/>
  <c r="W56" i="10"/>
  <c r="R56" i="10"/>
  <c r="W59" i="10"/>
  <c r="R59" i="10"/>
  <c r="W67" i="10"/>
  <c r="R67" i="10"/>
  <c r="W91" i="10"/>
  <c r="R91" i="10"/>
  <c r="W128" i="10"/>
  <c r="R128" i="10"/>
  <c r="W178" i="10"/>
  <c r="R178" i="10"/>
  <c r="W238" i="10"/>
  <c r="R238" i="10"/>
  <c r="W249" i="10"/>
  <c r="R249" i="10"/>
  <c r="W250" i="10"/>
  <c r="R250" i="10"/>
  <c r="W264" i="10"/>
  <c r="R264" i="10"/>
  <c r="W287" i="10"/>
  <c r="R287" i="10"/>
  <c r="W312" i="10"/>
  <c r="R312" i="10"/>
  <c r="V375" i="10"/>
  <c r="R375" i="10"/>
  <c r="AC487" i="10"/>
  <c r="W587" i="10"/>
  <c r="R587" i="10"/>
  <c r="W606" i="10"/>
  <c r="R606" i="10"/>
  <c r="W629" i="10"/>
  <c r="R629" i="10"/>
  <c r="W645" i="10"/>
  <c r="R645" i="10"/>
  <c r="W650" i="10"/>
  <c r="R650" i="10"/>
  <c r="W666" i="10"/>
  <c r="R666" i="10"/>
  <c r="F732" i="5"/>
  <c r="M743" i="2"/>
  <c r="T510" i="10"/>
  <c r="V478" i="10"/>
  <c r="R478" i="10"/>
  <c r="T430" i="10"/>
  <c r="I31" i="10"/>
  <c r="K31" i="2"/>
  <c r="N31" i="2" s="1"/>
  <c r="R655" i="10"/>
  <c r="R622" i="10"/>
  <c r="N561" i="5"/>
  <c r="L561" i="5"/>
  <c r="N540" i="5"/>
  <c r="L540" i="5"/>
  <c r="L490" i="2"/>
  <c r="K490" i="2"/>
  <c r="R597" i="10"/>
  <c r="L542" i="5"/>
  <c r="N539" i="5"/>
  <c r="L539" i="5"/>
  <c r="W14" i="10"/>
  <c r="R14" i="10"/>
  <c r="W15" i="10"/>
  <c r="R15" i="10"/>
  <c r="W18" i="10"/>
  <c r="R18" i="10"/>
  <c r="W25" i="10"/>
  <c r="R25" i="10"/>
  <c r="L41" i="5"/>
  <c r="W44" i="10"/>
  <c r="R44" i="10"/>
  <c r="W57" i="10"/>
  <c r="R57" i="10"/>
  <c r="T58" i="10"/>
  <c r="W73" i="10"/>
  <c r="R73" i="10"/>
  <c r="W74" i="10"/>
  <c r="R74" i="10"/>
  <c r="W77" i="10"/>
  <c r="R77" i="10"/>
  <c r="M81" i="2"/>
  <c r="W130" i="10"/>
  <c r="R130" i="10"/>
  <c r="W133" i="10"/>
  <c r="R133" i="10"/>
  <c r="W137" i="10"/>
  <c r="R137" i="10"/>
  <c r="K167" i="2"/>
  <c r="I177" i="10"/>
  <c r="W177" i="10" s="1"/>
  <c r="W184" i="10"/>
  <c r="R184" i="10"/>
  <c r="W191" i="10"/>
  <c r="R191" i="10"/>
  <c r="W195" i="10"/>
  <c r="R195" i="10"/>
  <c r="W198" i="10"/>
  <c r="R198" i="10"/>
  <c r="W206" i="10"/>
  <c r="R206" i="10"/>
  <c r="W207" i="10"/>
  <c r="R207" i="10"/>
  <c r="W209" i="10"/>
  <c r="R209" i="10"/>
  <c r="W210" i="10"/>
  <c r="R210" i="10"/>
  <c r="F220" i="5"/>
  <c r="T220" i="10"/>
  <c r="W222" i="10"/>
  <c r="R222" i="10"/>
  <c r="W235" i="10"/>
  <c r="R235" i="10"/>
  <c r="W242" i="10"/>
  <c r="R242" i="10"/>
  <c r="T242" i="10" s="1"/>
  <c r="W246" i="10"/>
  <c r="R246" i="10"/>
  <c r="W260" i="10"/>
  <c r="R260" i="10"/>
  <c r="W262" i="10"/>
  <c r="R262" i="10"/>
  <c r="W268" i="10"/>
  <c r="R268" i="10"/>
  <c r="F279" i="5"/>
  <c r="W282" i="10"/>
  <c r="R282" i="10"/>
  <c r="T313" i="10"/>
  <c r="L325" i="5"/>
  <c r="M359" i="5"/>
  <c r="O359" i="5" s="1"/>
  <c r="L362" i="5"/>
  <c r="W390" i="10"/>
  <c r="R390" i="10"/>
  <c r="W395" i="10"/>
  <c r="V397" i="10"/>
  <c r="V402" i="10"/>
  <c r="K458" i="2"/>
  <c r="W483" i="10"/>
  <c r="R483" i="10"/>
  <c r="W485" i="10"/>
  <c r="R485" i="10"/>
  <c r="AB510" i="10"/>
  <c r="W521" i="10"/>
  <c r="R521" i="10"/>
  <c r="W522" i="10"/>
  <c r="R522" i="10"/>
  <c r="V547" i="10"/>
  <c r="K547" i="2"/>
  <c r="K564" i="2"/>
  <c r="T565" i="10"/>
  <c r="M600" i="5"/>
  <c r="O600" i="5" s="1"/>
  <c r="W607" i="10"/>
  <c r="R607" i="10"/>
  <c r="W611" i="10"/>
  <c r="R611" i="10"/>
  <c r="K626" i="2"/>
  <c r="N626" i="2" s="1"/>
  <c r="W663" i="10"/>
  <c r="R663" i="10"/>
  <c r="K694" i="2"/>
  <c r="W706" i="10"/>
  <c r="R706" i="10"/>
  <c r="I741" i="10"/>
  <c r="W749" i="10"/>
  <c r="R749" i="10"/>
  <c r="K761" i="2"/>
  <c r="W771" i="10"/>
  <c r="R771" i="10"/>
  <c r="K778" i="2"/>
  <c r="N778" i="2" s="1"/>
  <c r="Q778" i="2" s="1"/>
  <c r="W552" i="10"/>
  <c r="T549" i="10"/>
  <c r="T564" i="10"/>
  <c r="F562" i="5"/>
  <c r="T412" i="10"/>
  <c r="AB433" i="10"/>
  <c r="F271" i="5"/>
  <c r="F600" i="5"/>
  <c r="W547" i="10"/>
  <c r="W544" i="10"/>
  <c r="K42" i="2"/>
  <c r="I729" i="5"/>
  <c r="M729" i="5" s="1"/>
  <c r="O729" i="5" s="1"/>
  <c r="R729" i="5" s="1"/>
  <c r="W637" i="10"/>
  <c r="R637" i="10"/>
  <c r="M559" i="5"/>
  <c r="O559" i="5" s="1"/>
  <c r="L559" i="5"/>
  <c r="M548" i="5"/>
  <c r="O548" i="5" s="1"/>
  <c r="L548" i="5"/>
  <c r="K722" i="2"/>
  <c r="N722" i="2" s="1"/>
  <c r="W632" i="10"/>
  <c r="R632" i="10"/>
  <c r="W507" i="10"/>
  <c r="V507" i="10"/>
  <c r="R507" i="10"/>
  <c r="K697" i="2"/>
  <c r="I697" i="10"/>
  <c r="K568" i="2"/>
  <c r="W480" i="10"/>
  <c r="R480" i="10"/>
  <c r="G609" i="2"/>
  <c r="AC544" i="10"/>
  <c r="T544" i="10"/>
  <c r="AB544" i="10"/>
  <c r="V380" i="10"/>
  <c r="R380" i="10"/>
  <c r="AB492" i="10"/>
  <c r="W371" i="10"/>
  <c r="R371" i="10"/>
  <c r="AB515" i="10"/>
  <c r="T515" i="10"/>
  <c r="W310" i="10"/>
  <c r="R310" i="10"/>
  <c r="L676" i="2"/>
  <c r="K676" i="2"/>
  <c r="M621" i="2"/>
  <c r="K621" i="2"/>
  <c r="F644" i="10"/>
  <c r="R615" i="10"/>
  <c r="AC640" i="10"/>
  <c r="T640" i="10"/>
  <c r="R651" i="10"/>
  <c r="R625" i="10"/>
  <c r="F564" i="5"/>
  <c r="K564" i="5"/>
  <c r="F558" i="10"/>
  <c r="Q558" i="10"/>
  <c r="AB528" i="10"/>
  <c r="T528" i="10"/>
  <c r="I486" i="10"/>
  <c r="K486" i="2"/>
  <c r="N486" i="2" s="1"/>
  <c r="R311" i="10"/>
  <c r="R303" i="10"/>
  <c r="R327" i="10"/>
  <c r="R274" i="10"/>
  <c r="R218" i="10"/>
  <c r="R141" i="10"/>
  <c r="R68" i="10"/>
  <c r="R48" i="10"/>
  <c r="R240" i="10"/>
  <c r="R182" i="10"/>
  <c r="R136" i="10"/>
  <c r="R251" i="10"/>
  <c r="R230" i="10"/>
  <c r="R208" i="10"/>
  <c r="R78" i="10"/>
  <c r="R10" i="10"/>
  <c r="W551" i="10"/>
  <c r="R551" i="10"/>
  <c r="W559" i="10"/>
  <c r="R559" i="10"/>
  <c r="I602" i="10"/>
  <c r="W628" i="10"/>
  <c r="R628" i="10"/>
  <c r="W667" i="10"/>
  <c r="R667" i="10"/>
  <c r="W736" i="10"/>
  <c r="R736" i="10"/>
  <c r="N121" i="2"/>
  <c r="Q121" i="2" s="1"/>
  <c r="N225" i="2"/>
  <c r="P225" i="2" s="1"/>
  <c r="K560" i="2"/>
  <c r="L170" i="5"/>
  <c r="K256" i="2"/>
  <c r="K96" i="2"/>
  <c r="R699" i="10"/>
  <c r="R621" i="10"/>
  <c r="R605" i="10"/>
  <c r="R698" i="10"/>
  <c r="R670" i="10"/>
  <c r="F672" i="10"/>
  <c r="Q672" i="10"/>
  <c r="T672" i="10" s="1"/>
  <c r="R642" i="10"/>
  <c r="R701" i="10"/>
  <c r="R669" i="10"/>
  <c r="R641" i="10"/>
  <c r="I462" i="5"/>
  <c r="F462" i="5"/>
  <c r="R579" i="10"/>
  <c r="R554" i="10"/>
  <c r="R518" i="10"/>
  <c r="R555" i="10"/>
  <c r="R488" i="10"/>
  <c r="T488" i="10" s="1"/>
  <c r="T76" i="10"/>
  <c r="T218" i="10"/>
  <c r="V430" i="10"/>
  <c r="M269" i="2"/>
  <c r="K125" i="2"/>
  <c r="N125" i="2" s="1"/>
  <c r="Q125" i="2" s="1"/>
  <c r="K329" i="2"/>
  <c r="K500" i="2"/>
  <c r="K252" i="2"/>
  <c r="N252" i="2" s="1"/>
  <c r="Q252" i="2" s="1"/>
  <c r="F737" i="5"/>
  <c r="R690" i="10"/>
  <c r="R704" i="10"/>
  <c r="R732" i="10"/>
  <c r="R748" i="10"/>
  <c r="R692" i="10"/>
  <c r="R696" i="10"/>
  <c r="R668" i="10"/>
  <c r="R742" i="10"/>
  <c r="R574" i="10"/>
  <c r="R636" i="10"/>
  <c r="R581" i="10"/>
  <c r="I465" i="5"/>
  <c r="F465" i="5"/>
  <c r="R532" i="10"/>
  <c r="R542" i="10"/>
  <c r="R511" i="10"/>
  <c r="R493" i="10"/>
  <c r="R404" i="10"/>
  <c r="R417" i="10"/>
  <c r="F97" i="10"/>
  <c r="Q97" i="10"/>
  <c r="R71" i="10"/>
  <c r="T222" i="10"/>
  <c r="W652" i="10"/>
  <c r="R652" i="10"/>
  <c r="W662" i="10"/>
  <c r="R662" i="10"/>
  <c r="W665" i="10"/>
  <c r="R665" i="10"/>
  <c r="N168" i="2"/>
  <c r="Q168" i="2" s="1"/>
  <c r="N611" i="2"/>
  <c r="Q611" i="2" s="1"/>
  <c r="K724" i="2"/>
  <c r="K646" i="2"/>
  <c r="K601" i="2"/>
  <c r="W373" i="10"/>
  <c r="R373" i="10"/>
  <c r="W422" i="10"/>
  <c r="K575" i="2"/>
  <c r="K73" i="2"/>
  <c r="N73" i="2" s="1"/>
  <c r="Q73" i="2" s="1"/>
  <c r="K84" i="2"/>
  <c r="L30" i="5"/>
  <c r="K305" i="2"/>
  <c r="N198" i="2"/>
  <c r="P198" i="2" s="1"/>
  <c r="R746" i="10"/>
  <c r="R705" i="10"/>
  <c r="R654" i="10"/>
  <c r="R616" i="10"/>
  <c r="F660" i="5"/>
  <c r="R603" i="10"/>
  <c r="T603" i="10" s="1"/>
  <c r="R659" i="10"/>
  <c r="R657" i="10"/>
  <c r="R571" i="10"/>
  <c r="R608" i="10"/>
  <c r="R526" i="10"/>
  <c r="R540" i="10"/>
  <c r="R505" i="10"/>
  <c r="R508" i="10"/>
  <c r="R490" i="10"/>
  <c r="R369" i="10"/>
  <c r="R420" i="10"/>
  <c r="R322" i="10"/>
  <c r="R203" i="10"/>
  <c r="T59" i="10"/>
  <c r="R202" i="10"/>
  <c r="N461" i="2"/>
  <c r="N50" i="2"/>
  <c r="Q50" i="2" s="1"/>
  <c r="N173" i="2"/>
  <c r="Q173" i="2" s="1"/>
  <c r="N11" i="2"/>
  <c r="P11" i="2" s="1"/>
  <c r="M89" i="2"/>
  <c r="N711" i="2"/>
  <c r="Q711" i="2" s="1"/>
  <c r="N768" i="2"/>
  <c r="P768" i="2" s="1"/>
  <c r="K326" i="2"/>
  <c r="K312" i="2"/>
  <c r="K89" i="2"/>
  <c r="N46" i="2"/>
  <c r="Q46" i="2" s="1"/>
  <c r="K351" i="2"/>
  <c r="K15" i="2"/>
  <c r="N598" i="2"/>
  <c r="Q598" i="2" s="1"/>
  <c r="N158" i="2"/>
  <c r="P158" i="2" s="1"/>
  <c r="N14" i="2"/>
  <c r="N253" i="2"/>
  <c r="P253" i="2" s="1"/>
  <c r="N651" i="2"/>
  <c r="Q651" i="2" s="1"/>
  <c r="K200" i="2"/>
  <c r="N200" i="2" s="1"/>
  <c r="Q200" i="2" s="1"/>
  <c r="N532" i="2"/>
  <c r="Q532" i="2" s="1"/>
  <c r="N713" i="2"/>
  <c r="P713" i="2" s="1"/>
  <c r="N373" i="2"/>
  <c r="Q373" i="2" s="1"/>
  <c r="Q332" i="2"/>
  <c r="K180" i="2"/>
  <c r="N180" i="2" s="1"/>
  <c r="N188" i="2"/>
  <c r="Q188" i="2" s="1"/>
  <c r="N597" i="2"/>
  <c r="P597" i="2" s="1"/>
  <c r="N397" i="2"/>
  <c r="Q397" i="2" s="1"/>
  <c r="N538" i="2"/>
  <c r="P538" i="2" s="1"/>
  <c r="N675" i="2"/>
  <c r="P675" i="2" s="1"/>
  <c r="N330" i="2"/>
  <c r="K100" i="2"/>
  <c r="N100" i="2" s="1"/>
  <c r="Q100" i="2" s="1"/>
  <c r="N63" i="2"/>
  <c r="P63" i="2" s="1"/>
  <c r="N159" i="2"/>
  <c r="Q159" i="2" s="1"/>
  <c r="K281" i="2"/>
  <c r="N668" i="2"/>
  <c r="Q668" i="2" s="1"/>
  <c r="N45" i="2"/>
  <c r="Q45" i="2" s="1"/>
  <c r="K275" i="2"/>
  <c r="K247" i="2"/>
  <c r="N247" i="2" s="1"/>
  <c r="Q247" i="2" s="1"/>
  <c r="N97" i="2"/>
  <c r="P97" i="2" s="1"/>
  <c r="N657" i="2"/>
  <c r="P657" i="2" s="1"/>
  <c r="K566" i="2"/>
  <c r="N566" i="2" s="1"/>
  <c r="N40" i="2"/>
  <c r="Q40" i="2" s="1"/>
  <c r="N427" i="2"/>
  <c r="P427" i="2" s="1"/>
  <c r="N526" i="2"/>
  <c r="P526" i="2" s="1"/>
  <c r="K736" i="2"/>
  <c r="N736" i="2" s="1"/>
  <c r="P736" i="2" s="1"/>
  <c r="N681" i="2"/>
  <c r="P681" i="2" s="1"/>
  <c r="N364" i="2"/>
  <c r="P364" i="2" s="1"/>
  <c r="K360" i="2"/>
  <c r="N360" i="2" s="1"/>
  <c r="Q360" i="2" s="1"/>
  <c r="N143" i="2"/>
  <c r="Q143" i="2" s="1"/>
  <c r="K254" i="2"/>
  <c r="N254" i="2" s="1"/>
  <c r="Q254" i="2" s="1"/>
  <c r="N649" i="2"/>
  <c r="Q649" i="2" s="1"/>
  <c r="K579" i="2"/>
  <c r="N579" i="2" s="1"/>
  <c r="Q579" i="2" s="1"/>
  <c r="M44" i="2"/>
  <c r="N44" i="2" s="1"/>
  <c r="N329" i="2"/>
  <c r="Q329" i="2" s="1"/>
  <c r="M610" i="2"/>
  <c r="N610" i="2" s="1"/>
  <c r="N726" i="2"/>
  <c r="P726" i="2" s="1"/>
  <c r="N41" i="2"/>
  <c r="P41" i="2" s="1"/>
  <c r="N352" i="2"/>
  <c r="P352" i="2" s="1"/>
  <c r="K286" i="2"/>
  <c r="N286" i="2" s="1"/>
  <c r="Q286" i="2" s="1"/>
  <c r="K142" i="2"/>
  <c r="N142" i="2" s="1"/>
  <c r="Q142" i="2" s="1"/>
  <c r="K201" i="2"/>
  <c r="N201" i="2" s="1"/>
  <c r="N194" i="2"/>
  <c r="P194" i="2" s="1"/>
  <c r="M84" i="2"/>
  <c r="N75" i="2"/>
  <c r="P75" i="2" s="1"/>
  <c r="N308" i="2"/>
  <c r="Q308" i="2" s="1"/>
  <c r="N70" i="2"/>
  <c r="P70" i="2" s="1"/>
  <c r="N416" i="2"/>
  <c r="Q416" i="2" s="1"/>
  <c r="N582" i="2"/>
  <c r="P582" i="2" s="1"/>
  <c r="N583" i="2"/>
  <c r="P583" i="2" s="1"/>
  <c r="N674" i="2"/>
  <c r="Q674" i="2" s="1"/>
  <c r="N632" i="2"/>
  <c r="Q632" i="2" s="1"/>
  <c r="K631" i="2"/>
  <c r="N631" i="2" s="1"/>
  <c r="Q631" i="2" s="1"/>
  <c r="N26" i="2"/>
  <c r="Q26" i="2" s="1"/>
  <c r="K193" i="2"/>
  <c r="N193" i="2" s="1"/>
  <c r="K751" i="2"/>
  <c r="N751" i="2" s="1"/>
  <c r="P751" i="2" s="1"/>
  <c r="N714" i="2"/>
  <c r="Q714" i="2" s="1"/>
  <c r="N165" i="2"/>
  <c r="P165" i="2" s="1"/>
  <c r="K116" i="2"/>
  <c r="N116" i="2" s="1"/>
  <c r="Q116" i="2" s="1"/>
  <c r="N268" i="2"/>
  <c r="Q268" i="2" s="1"/>
  <c r="N176" i="2"/>
  <c r="Q176" i="2" s="1"/>
  <c r="N136" i="2"/>
  <c r="P136" i="2" s="1"/>
  <c r="K693" i="2"/>
  <c r="N693" i="2" s="1"/>
  <c r="P693" i="2" s="1"/>
  <c r="M15" i="2"/>
  <c r="N255" i="2"/>
  <c r="P255" i="2" s="1"/>
  <c r="N292" i="2"/>
  <c r="N417" i="2"/>
  <c r="P417" i="2" s="1"/>
  <c r="N422" i="2"/>
  <c r="Q422" i="2" s="1"/>
  <c r="N453" i="2"/>
  <c r="Q453" i="2" s="1"/>
  <c r="N494" i="2"/>
  <c r="N506" i="2"/>
  <c r="Q506" i="2" s="1"/>
  <c r="N507" i="2"/>
  <c r="Q507" i="2" s="1"/>
  <c r="N622" i="2"/>
  <c r="P622" i="2" s="1"/>
  <c r="N164" i="2"/>
  <c r="Q164" i="2" s="1"/>
  <c r="N36" i="2"/>
  <c r="Q36" i="2" s="1"/>
  <c r="N140" i="2"/>
  <c r="Q140" i="2" s="1"/>
  <c r="N748" i="2"/>
  <c r="Q748" i="2" s="1"/>
  <c r="N729" i="2"/>
  <c r="Q729" i="2" s="1"/>
  <c r="N291" i="2"/>
  <c r="N218" i="2"/>
  <c r="P218" i="2" s="1"/>
  <c r="N114" i="2"/>
  <c r="Q114" i="2" s="1"/>
  <c r="N60" i="2"/>
  <c r="Q60" i="2" s="1"/>
  <c r="Q334" i="2"/>
  <c r="N380" i="2"/>
  <c r="P380" i="2" s="1"/>
  <c r="N442" i="2"/>
  <c r="Q442" i="2" s="1"/>
  <c r="N450" i="2"/>
  <c r="P450" i="2" s="1"/>
  <c r="N463" i="2"/>
  <c r="N482" i="2"/>
  <c r="Q482" i="2" s="1"/>
  <c r="N529" i="2"/>
  <c r="Q529" i="2" s="1"/>
  <c r="N544" i="2"/>
  <c r="Q544" i="2" s="1"/>
  <c r="N38" i="2"/>
  <c r="P38" i="2" s="1"/>
  <c r="N22" i="2"/>
  <c r="P22" i="2" s="1"/>
  <c r="N621" i="2"/>
  <c r="Q621" i="2" s="1"/>
  <c r="K78" i="2"/>
  <c r="N765" i="2"/>
  <c r="P765" i="2" s="1"/>
  <c r="N594" i="2"/>
  <c r="Q594" i="2" s="1"/>
  <c r="N703" i="2"/>
  <c r="Q703" i="2" s="1"/>
  <c r="L546" i="2"/>
  <c r="N546" i="2" s="1"/>
  <c r="Q546" i="2" s="1"/>
  <c r="K269" i="2"/>
  <c r="N109" i="2"/>
  <c r="P109" i="2" s="1"/>
  <c r="N325" i="2"/>
  <c r="P325" i="2" s="1"/>
  <c r="K655" i="2"/>
  <c r="L655" i="2"/>
  <c r="K561" i="2"/>
  <c r="M561" i="2"/>
  <c r="Q118" i="2"/>
  <c r="P118" i="2"/>
  <c r="Q210" i="2"/>
  <c r="P210" i="2"/>
  <c r="K17" i="2"/>
  <c r="M17" i="2"/>
  <c r="K32" i="2"/>
  <c r="L32" i="2"/>
  <c r="M355" i="2"/>
  <c r="N355" i="2" s="1"/>
  <c r="N365" i="2"/>
  <c r="P365" i="2" s="1"/>
  <c r="N483" i="2"/>
  <c r="P483" i="2" s="1"/>
  <c r="N508" i="2"/>
  <c r="P508" i="2" s="1"/>
  <c r="N182" i="2"/>
  <c r="P182" i="2" s="1"/>
  <c r="N560" i="2"/>
  <c r="P560" i="2" s="1"/>
  <c r="M91" i="2"/>
  <c r="L88" i="2"/>
  <c r="L312" i="2"/>
  <c r="N185" i="2"/>
  <c r="P185" i="2" s="1"/>
  <c r="M88" i="2"/>
  <c r="M34" i="2"/>
  <c r="N34" i="2" s="1"/>
  <c r="N375" i="2"/>
  <c r="Q375" i="2" s="1"/>
  <c r="N376" i="2"/>
  <c r="Q376" i="2" s="1"/>
  <c r="N398" i="2"/>
  <c r="P398" i="2" s="1"/>
  <c r="N504" i="2"/>
  <c r="P504" i="2" s="1"/>
  <c r="N511" i="2"/>
  <c r="P511" i="2" s="1"/>
  <c r="K766" i="2"/>
  <c r="N766" i="2" s="1"/>
  <c r="Q766" i="2" s="1"/>
  <c r="K782" i="2"/>
  <c r="N782" i="2" s="1"/>
  <c r="N634" i="2"/>
  <c r="K263" i="2"/>
  <c r="N263" i="2" s="1"/>
  <c r="Q263" i="2" s="1"/>
  <c r="N258" i="2"/>
  <c r="P258" i="2" s="1"/>
  <c r="N246" i="2"/>
  <c r="Q246" i="2" s="1"/>
  <c r="N166" i="2"/>
  <c r="Q166" i="2" s="1"/>
  <c r="N137" i="2"/>
  <c r="Q137" i="2" s="1"/>
  <c r="N313" i="2"/>
  <c r="P313" i="2" s="1"/>
  <c r="K235" i="2"/>
  <c r="N235" i="2" s="1"/>
  <c r="N177" i="2"/>
  <c r="N35" i="2"/>
  <c r="P35" i="2" s="1"/>
  <c r="K656" i="2"/>
  <c r="N656" i="2" s="1"/>
  <c r="P656" i="2" s="1"/>
  <c r="N29" i="2"/>
  <c r="P29" i="2" s="1"/>
  <c r="N203" i="2"/>
  <c r="Q203" i="2" s="1"/>
  <c r="K91" i="2"/>
  <c r="M476" i="2"/>
  <c r="N476" i="2" s="1"/>
  <c r="Q476" i="2" s="1"/>
  <c r="K599" i="2"/>
  <c r="N599" i="2" s="1"/>
  <c r="P599" i="2" s="1"/>
  <c r="M311" i="2"/>
  <c r="N209" i="2"/>
  <c r="Q209" i="2" s="1"/>
  <c r="N260" i="2"/>
  <c r="Q260" i="2" s="1"/>
  <c r="L275" i="2"/>
  <c r="N21" i="2"/>
  <c r="Q21" i="2" s="1"/>
  <c r="M78" i="2"/>
  <c r="N197" i="2"/>
  <c r="Q197" i="2" s="1"/>
  <c r="L92" i="2"/>
  <c r="K272" i="2"/>
  <c r="N404" i="2"/>
  <c r="P404" i="2" s="1"/>
  <c r="N646" i="2"/>
  <c r="N606" i="2"/>
  <c r="Q606" i="2" s="1"/>
  <c r="N336" i="2"/>
  <c r="Q336" i="2" s="1"/>
  <c r="K311" i="2"/>
  <c r="N296" i="2"/>
  <c r="Q296" i="2" s="1"/>
  <c r="N49" i="2"/>
  <c r="Q49" i="2" s="1"/>
  <c r="P33" i="2"/>
  <c r="N221" i="2"/>
  <c r="P221" i="2" s="1"/>
  <c r="Q324" i="2"/>
  <c r="N385" i="2"/>
  <c r="Q385" i="2" s="1"/>
  <c r="N386" i="2"/>
  <c r="Q386" i="2" s="1"/>
  <c r="N391" i="2"/>
  <c r="Q391" i="2" s="1"/>
  <c r="N426" i="2"/>
  <c r="Q426" i="2" s="1"/>
  <c r="N452" i="2"/>
  <c r="P452" i="2" s="1"/>
  <c r="N455" i="2"/>
  <c r="P455" i="2" s="1"/>
  <c r="N465" i="2"/>
  <c r="Q465" i="2" s="1"/>
  <c r="N516" i="2"/>
  <c r="N587" i="2"/>
  <c r="P587" i="2" s="1"/>
  <c r="N589" i="2"/>
  <c r="Q589" i="2" s="1"/>
  <c r="N750" i="2"/>
  <c r="P750" i="2" s="1"/>
  <c r="K652" i="2"/>
  <c r="N652" i="2" s="1"/>
  <c r="P652" i="2" s="1"/>
  <c r="N637" i="2"/>
  <c r="P637" i="2" s="1"/>
  <c r="N300" i="2"/>
  <c r="Q300" i="2" s="1"/>
  <c r="N154" i="2"/>
  <c r="N112" i="2"/>
  <c r="N327" i="2"/>
  <c r="K319" i="2"/>
  <c r="N266" i="2"/>
  <c r="P266" i="2" s="1"/>
  <c r="N262" i="2"/>
  <c r="Q262" i="2" s="1"/>
  <c r="N245" i="2"/>
  <c r="Q245" i="2" s="1"/>
  <c r="N689" i="2"/>
  <c r="Q689" i="2" s="1"/>
  <c r="N358" i="2"/>
  <c r="Q358" i="2" s="1"/>
  <c r="K92" i="2"/>
  <c r="N282" i="2"/>
  <c r="K660" i="2"/>
  <c r="N660" i="2" s="1"/>
  <c r="Q660" i="2" s="1"/>
  <c r="N189" i="2"/>
  <c r="P189" i="2" s="1"/>
  <c r="N340" i="2"/>
  <c r="N318" i="2"/>
  <c r="M272" i="2"/>
  <c r="M281" i="2"/>
  <c r="L306" i="2"/>
  <c r="K261" i="2"/>
  <c r="N261" i="2" s="1"/>
  <c r="N237" i="2"/>
  <c r="Q237" i="2" s="1"/>
  <c r="I576" i="10"/>
  <c r="W576" i="10" s="1"/>
  <c r="I494" i="10"/>
  <c r="R494" i="10" s="1"/>
  <c r="K20" i="2"/>
  <c r="M20" i="2"/>
  <c r="L20" i="2"/>
  <c r="K470" i="2"/>
  <c r="M470" i="2"/>
  <c r="M557" i="2"/>
  <c r="M526" i="5"/>
  <c r="O526" i="5" s="1"/>
  <c r="R526" i="5" s="1"/>
  <c r="L526" i="5"/>
  <c r="L475" i="5"/>
  <c r="M475" i="5"/>
  <c r="O475" i="5" s="1"/>
  <c r="Q475" i="5" s="1"/>
  <c r="L740" i="5"/>
  <c r="M740" i="5"/>
  <c r="O740" i="5" s="1"/>
  <c r="R740" i="5" s="1"/>
  <c r="M720" i="5"/>
  <c r="O720" i="5" s="1"/>
  <c r="L720" i="5"/>
  <c r="I708" i="10"/>
  <c r="V708" i="10" s="1"/>
  <c r="K708" i="2"/>
  <c r="N708" i="2" s="1"/>
  <c r="K734" i="2"/>
  <c r="N734" i="2" s="1"/>
  <c r="I734" i="10"/>
  <c r="K604" i="2"/>
  <c r="N604" i="2" s="1"/>
  <c r="I604" i="10"/>
  <c r="V604" i="10" s="1"/>
  <c r="G378" i="2"/>
  <c r="L612" i="2"/>
  <c r="K612" i="2"/>
  <c r="W466" i="10"/>
  <c r="V466" i="10"/>
  <c r="I449" i="10"/>
  <c r="W449" i="10" s="1"/>
  <c r="K449" i="2"/>
  <c r="N449" i="2" s="1"/>
  <c r="Q449" i="2" s="1"/>
  <c r="K445" i="2"/>
  <c r="N445" i="2" s="1"/>
  <c r="P445" i="2" s="1"/>
  <c r="I445" i="10"/>
  <c r="W445" i="10" s="1"/>
  <c r="K394" i="2"/>
  <c r="N394" i="2" s="1"/>
  <c r="I394" i="10"/>
  <c r="I279" i="10"/>
  <c r="W279" i="10" s="1"/>
  <c r="K279" i="2"/>
  <c r="N279" i="2" s="1"/>
  <c r="K196" i="2"/>
  <c r="M196" i="2"/>
  <c r="M257" i="2"/>
  <c r="K257" i="2"/>
  <c r="W461" i="10"/>
  <c r="V461" i="10"/>
  <c r="K772" i="2"/>
  <c r="M772" i="2"/>
  <c r="W437" i="10"/>
  <c r="V437" i="10"/>
  <c r="M181" i="2"/>
  <c r="L181" i="2"/>
  <c r="K181" i="2"/>
  <c r="G479" i="2"/>
  <c r="K61" i="2"/>
  <c r="L61" i="2"/>
  <c r="M751" i="5"/>
  <c r="O751" i="5" s="1"/>
  <c r="R751" i="5" s="1"/>
  <c r="N157" i="2"/>
  <c r="Q157" i="2" s="1"/>
  <c r="M738" i="2"/>
  <c r="M422" i="5"/>
  <c r="O422" i="5" s="1"/>
  <c r="Q422" i="5" s="1"/>
  <c r="L422" i="5"/>
  <c r="V487" i="10"/>
  <c r="W487" i="10"/>
  <c r="G382" i="2"/>
  <c r="W24" i="10"/>
  <c r="V24" i="10"/>
  <c r="M224" i="2"/>
  <c r="K224" i="2"/>
  <c r="K403" i="2"/>
  <c r="N403" i="2" s="1"/>
  <c r="I403" i="10"/>
  <c r="W403" i="10" s="1"/>
  <c r="L289" i="2"/>
  <c r="K289" i="2"/>
  <c r="K276" i="2"/>
  <c r="K756" i="2"/>
  <c r="N756" i="2" s="1"/>
  <c r="K709" i="2"/>
  <c r="N709" i="2" s="1"/>
  <c r="Q709" i="2" s="1"/>
  <c r="W448" i="10"/>
  <c r="V448" i="10"/>
  <c r="G399" i="2"/>
  <c r="K664" i="2"/>
  <c r="N664" i="2" s="1"/>
  <c r="I664" i="10"/>
  <c r="L640" i="2"/>
  <c r="K640" i="2"/>
  <c r="G389" i="2"/>
  <c r="K146" i="2"/>
  <c r="N146" i="2" s="1"/>
  <c r="I146" i="10"/>
  <c r="N48" i="2"/>
  <c r="P48" i="2" s="1"/>
  <c r="W49" i="10"/>
  <c r="V49" i="10"/>
  <c r="K56" i="2"/>
  <c r="L56" i="2"/>
  <c r="Q108" i="2"/>
  <c r="K115" i="2"/>
  <c r="N115" i="2" s="1"/>
  <c r="M170" i="5"/>
  <c r="O170" i="5" s="1"/>
  <c r="Q170" i="5" s="1"/>
  <c r="I219" i="10"/>
  <c r="I256" i="10"/>
  <c r="L328" i="5"/>
  <c r="N533" i="2"/>
  <c r="P533" i="2" s="1"/>
  <c r="K534" i="2"/>
  <c r="L534" i="2"/>
  <c r="K619" i="2"/>
  <c r="N619" i="2" s="1"/>
  <c r="Q619" i="2" s="1"/>
  <c r="I693" i="10"/>
  <c r="K738" i="2"/>
  <c r="N369" i="2"/>
  <c r="Q369" i="2" s="1"/>
  <c r="M529" i="5"/>
  <c r="O529" i="5" s="1"/>
  <c r="R529" i="5" s="1"/>
  <c r="L529" i="5"/>
  <c r="L543" i="2"/>
  <c r="N543" i="2" s="1"/>
  <c r="I613" i="10"/>
  <c r="V613" i="10" s="1"/>
  <c r="K613" i="2"/>
  <c r="N613" i="2" s="1"/>
  <c r="Q613" i="2" s="1"/>
  <c r="N673" i="2"/>
  <c r="G531" i="2"/>
  <c r="I531" i="10" s="1"/>
  <c r="V531" i="10" s="1"/>
  <c r="V516" i="10"/>
  <c r="W516" i="10"/>
  <c r="M379" i="5"/>
  <c r="O379" i="5" s="1"/>
  <c r="R379" i="5" s="1"/>
  <c r="L379" i="5"/>
  <c r="G388" i="2"/>
  <c r="K338" i="2"/>
  <c r="N338" i="2" s="1"/>
  <c r="I338" i="10"/>
  <c r="W338" i="10" s="1"/>
  <c r="V565" i="10"/>
  <c r="W565" i="10"/>
  <c r="M284" i="2"/>
  <c r="K284" i="2"/>
  <c r="K243" i="2"/>
  <c r="L243" i="2"/>
  <c r="M106" i="2"/>
  <c r="K106" i="2"/>
  <c r="I379" i="10"/>
  <c r="I577" i="10"/>
  <c r="K577" i="2"/>
  <c r="N577" i="2" s="1"/>
  <c r="M464" i="2"/>
  <c r="N464" i="2" s="1"/>
  <c r="P464" i="2" s="1"/>
  <c r="M350" i="2"/>
  <c r="K350" i="2"/>
  <c r="N320" i="2"/>
  <c r="Q320" i="2" s="1"/>
  <c r="M288" i="2"/>
  <c r="K288" i="2"/>
  <c r="M305" i="2"/>
  <c r="L305" i="2"/>
  <c r="M227" i="2"/>
  <c r="K227" i="2"/>
  <c r="K19" i="2"/>
  <c r="L19" i="2"/>
  <c r="M19" i="2"/>
  <c r="K344" i="2"/>
  <c r="M344" i="2"/>
  <c r="M747" i="5"/>
  <c r="O747" i="5" s="1"/>
  <c r="L747" i="5"/>
  <c r="M725" i="5"/>
  <c r="O725" i="5" s="1"/>
  <c r="Q725" i="5" s="1"/>
  <c r="L725" i="5"/>
  <c r="I744" i="10"/>
  <c r="K744" i="2"/>
  <c r="N744" i="2" s="1"/>
  <c r="I774" i="10"/>
  <c r="W774" i="10" s="1"/>
  <c r="K774" i="2"/>
  <c r="N774" i="2" s="1"/>
  <c r="P774" i="2" s="1"/>
  <c r="M684" i="5"/>
  <c r="O684" i="5" s="1"/>
  <c r="L684" i="5"/>
  <c r="M629" i="2"/>
  <c r="K629" i="2"/>
  <c r="W457" i="10"/>
  <c r="V457" i="10"/>
  <c r="K474" i="2"/>
  <c r="N474" i="2" s="1"/>
  <c r="I474" i="10"/>
  <c r="W474" i="10" s="1"/>
  <c r="K434" i="2"/>
  <c r="N434" i="2" s="1"/>
  <c r="Q434" i="2" s="1"/>
  <c r="I434" i="10"/>
  <c r="V434" i="10" s="1"/>
  <c r="L339" i="5"/>
  <c r="V584" i="10"/>
  <c r="W584" i="10"/>
  <c r="K616" i="2"/>
  <c r="M616" i="2"/>
  <c r="I781" i="10"/>
  <c r="W781" i="10" s="1"/>
  <c r="K618" i="2"/>
  <c r="N618" i="2" s="1"/>
  <c r="I618" i="10"/>
  <c r="W564" i="10"/>
  <c r="V564" i="10"/>
  <c r="M429" i="5"/>
  <c r="O429" i="5" s="1"/>
  <c r="Q429" i="5" s="1"/>
  <c r="L429" i="5"/>
  <c r="M340" i="5"/>
  <c r="O340" i="5" s="1"/>
  <c r="L340" i="5"/>
  <c r="V515" i="10"/>
  <c r="W515" i="10"/>
  <c r="K28" i="2"/>
  <c r="M28" i="2"/>
  <c r="N10" i="2"/>
  <c r="Q10" i="2" s="1"/>
  <c r="I176" i="10"/>
  <c r="W176" i="10" s="1"/>
  <c r="L346" i="5"/>
  <c r="N351" i="2"/>
  <c r="Q351" i="2" s="1"/>
  <c r="K437" i="2"/>
  <c r="N437" i="2" s="1"/>
  <c r="N468" i="2"/>
  <c r="Q468" i="2" s="1"/>
  <c r="K473" i="2"/>
  <c r="M473" i="2"/>
  <c r="Q605" i="2"/>
  <c r="L654" i="5"/>
  <c r="L669" i="5"/>
  <c r="M681" i="5"/>
  <c r="O681" i="5" s="1"/>
  <c r="R681" i="5" s="1"/>
  <c r="L729" i="5"/>
  <c r="L745" i="5"/>
  <c r="M748" i="5"/>
  <c r="O748" i="5" s="1"/>
  <c r="Q748" i="5" s="1"/>
  <c r="L763" i="5"/>
  <c r="K773" i="2"/>
  <c r="N773" i="2" s="1"/>
  <c r="M708" i="5"/>
  <c r="O708" i="5" s="1"/>
  <c r="L708" i="5"/>
  <c r="K215" i="2"/>
  <c r="N215" i="2" s="1"/>
  <c r="K202" i="2"/>
  <c r="N202" i="2" s="1"/>
  <c r="P202" i="2" s="1"/>
  <c r="M468" i="5"/>
  <c r="O468" i="5" s="1"/>
  <c r="R468" i="5" s="1"/>
  <c r="L468" i="5"/>
  <c r="L655" i="5"/>
  <c r="M655" i="5"/>
  <c r="O655" i="5" s="1"/>
  <c r="Q655" i="5" s="1"/>
  <c r="M630" i="5"/>
  <c r="O630" i="5" s="1"/>
  <c r="Q630" i="5" s="1"/>
  <c r="L630" i="5"/>
  <c r="I638" i="10"/>
  <c r="V638" i="10" s="1"/>
  <c r="K638" i="2"/>
  <c r="N638" i="2" s="1"/>
  <c r="W549" i="10"/>
  <c r="V549" i="10"/>
  <c r="I400" i="10"/>
  <c r="K400" i="2"/>
  <c r="N400" i="2" s="1"/>
  <c r="Q400" i="2" s="1"/>
  <c r="K349" i="2"/>
  <c r="N349" i="2" s="1"/>
  <c r="I349" i="10"/>
  <c r="W349" i="10" s="1"/>
  <c r="M290" i="5"/>
  <c r="O290" i="5" s="1"/>
  <c r="R290" i="5" s="1"/>
  <c r="L290" i="5"/>
  <c r="N374" i="2"/>
  <c r="P374" i="2" s="1"/>
  <c r="K423" i="2"/>
  <c r="N423" i="2" s="1"/>
  <c r="Q423" i="2" s="1"/>
  <c r="M226" i="2"/>
  <c r="K226" i="2"/>
  <c r="M96" i="2"/>
  <c r="L96" i="2"/>
  <c r="M38" i="5"/>
  <c r="O38" i="5" s="1"/>
  <c r="L38" i="5"/>
  <c r="I33" i="10"/>
  <c r="R33" i="10" s="1"/>
  <c r="G469" i="2"/>
  <c r="G406" i="2"/>
  <c r="K132" i="2"/>
  <c r="N132" i="2" s="1"/>
  <c r="I132" i="10"/>
  <c r="V132" i="10" s="1"/>
  <c r="G413" i="2"/>
  <c r="M276" i="2"/>
  <c r="N438" i="2"/>
  <c r="Q438" i="2" s="1"/>
  <c r="N496" i="2"/>
  <c r="Q496" i="2" s="1"/>
  <c r="N767" i="2"/>
  <c r="P767" i="2" s="1"/>
  <c r="N576" i="2"/>
  <c r="Q576" i="2" s="1"/>
  <c r="N222" i="2"/>
  <c r="N238" i="2"/>
  <c r="N111" i="2"/>
  <c r="N51" i="2"/>
  <c r="N39" i="2"/>
  <c r="Q39" i="2" s="1"/>
  <c r="I21" i="10"/>
  <c r="L24" i="2"/>
  <c r="N69" i="2"/>
  <c r="P69" i="2" s="1"/>
  <c r="I90" i="10"/>
  <c r="L111" i="5"/>
  <c r="N145" i="2"/>
  <c r="Q145" i="2" s="1"/>
  <c r="L148" i="5"/>
  <c r="N234" i="2"/>
  <c r="Q234" i="2" s="1"/>
  <c r="N271" i="2"/>
  <c r="P271" i="2" s="1"/>
  <c r="I304" i="10"/>
  <c r="I353" i="10"/>
  <c r="W353" i="10" s="1"/>
  <c r="I374" i="10"/>
  <c r="V374" i="10" s="1"/>
  <c r="N379" i="2"/>
  <c r="Q379" i="2" s="1"/>
  <c r="N387" i="2"/>
  <c r="N408" i="2"/>
  <c r="Q408" i="2" s="1"/>
  <c r="N414" i="2"/>
  <c r="Q414" i="2" s="1"/>
  <c r="K448" i="2"/>
  <c r="N448" i="2" s="1"/>
  <c r="P448" i="2" s="1"/>
  <c r="K466" i="2"/>
  <c r="N466" i="2" s="1"/>
  <c r="Q466" i="2" s="1"/>
  <c r="V492" i="10"/>
  <c r="N497" i="2"/>
  <c r="Q497" i="2" s="1"/>
  <c r="I500" i="10"/>
  <c r="N500" i="2"/>
  <c r="Q500" i="2" s="1"/>
  <c r="L506" i="5"/>
  <c r="L513" i="5"/>
  <c r="N539" i="2"/>
  <c r="Q539" i="2" s="1"/>
  <c r="N552" i="2"/>
  <c r="Q552" i="2" s="1"/>
  <c r="L557" i="5"/>
  <c r="K563" i="2"/>
  <c r="K565" i="2"/>
  <c r="N565" i="2" s="1"/>
  <c r="Q565" i="2" s="1"/>
  <c r="N593" i="2"/>
  <c r="Q593" i="2" s="1"/>
  <c r="I594" i="10"/>
  <c r="W594" i="10" s="1"/>
  <c r="L620" i="5"/>
  <c r="L623" i="5"/>
  <c r="L648" i="5"/>
  <c r="L685" i="5"/>
  <c r="I737" i="10"/>
  <c r="W737" i="10" s="1"/>
  <c r="Q759" i="2"/>
  <c r="K763" i="2"/>
  <c r="N763" i="2" s="1"/>
  <c r="K752" i="2"/>
  <c r="N752" i="2" s="1"/>
  <c r="N685" i="2"/>
  <c r="K661" i="2"/>
  <c r="N661" i="2" s="1"/>
  <c r="K572" i="2"/>
  <c r="N572" i="2" s="1"/>
  <c r="Q572" i="2" s="1"/>
  <c r="K570" i="2"/>
  <c r="N570" i="2" s="1"/>
  <c r="Q570" i="2" s="1"/>
  <c r="N363" i="2"/>
  <c r="Q363" i="2" s="1"/>
  <c r="N206" i="2"/>
  <c r="N264" i="2"/>
  <c r="K160" i="2"/>
  <c r="N160" i="2" s="1"/>
  <c r="N74" i="2"/>
  <c r="N58" i="2"/>
  <c r="K87" i="2"/>
  <c r="N59" i="2"/>
  <c r="P59" i="2" s="1"/>
  <c r="K27" i="2"/>
  <c r="N27" i="2" s="1"/>
  <c r="P27" i="2" s="1"/>
  <c r="N54" i="2"/>
  <c r="P54" i="2" s="1"/>
  <c r="N23" i="2"/>
  <c r="Q23" i="2" s="1"/>
  <c r="N567" i="2"/>
  <c r="P567" i="2" s="1"/>
  <c r="N265" i="2"/>
  <c r="P265" i="2" s="1"/>
  <c r="N195" i="2"/>
  <c r="P195" i="2" s="1"/>
  <c r="L545" i="2"/>
  <c r="N545" i="2" s="1"/>
  <c r="G588" i="2"/>
  <c r="M558" i="2"/>
  <c r="N558" i="2" s="1"/>
  <c r="P558" i="2" s="1"/>
  <c r="M306" i="2"/>
  <c r="M563" i="2"/>
  <c r="M550" i="2"/>
  <c r="N550" i="2" s="1"/>
  <c r="L326" i="2"/>
  <c r="W456" i="10"/>
  <c r="L87" i="2"/>
  <c r="L84" i="2"/>
  <c r="N451" i="2"/>
  <c r="P451" i="2" s="1"/>
  <c r="N456" i="2"/>
  <c r="P456" i="2" s="1"/>
  <c r="N584" i="2"/>
  <c r="Q584" i="2" s="1"/>
  <c r="N724" i="2"/>
  <c r="Q724" i="2" s="1"/>
  <c r="N758" i="2"/>
  <c r="Q758" i="2" s="1"/>
  <c r="N760" i="2"/>
  <c r="P760" i="2" s="1"/>
  <c r="N731" i="2"/>
  <c r="Q731" i="2" s="1"/>
  <c r="N30" i="2"/>
  <c r="Q30" i="2" s="1"/>
  <c r="N718" i="2"/>
  <c r="Q718" i="2" s="1"/>
  <c r="G557" i="2"/>
  <c r="I557" i="10" s="1"/>
  <c r="V372" i="10"/>
  <c r="N381" i="2"/>
  <c r="Q381" i="2" s="1"/>
  <c r="N395" i="2"/>
  <c r="Q395" i="2" s="1"/>
  <c r="N428" i="2"/>
  <c r="Q428" i="2" s="1"/>
  <c r="V433" i="10"/>
  <c r="W433" i="10"/>
  <c r="N435" i="2"/>
  <c r="Q435" i="2" s="1"/>
  <c r="N458" i="2"/>
  <c r="Q458" i="2" s="1"/>
  <c r="K472" i="2"/>
  <c r="N472" i="2" s="1"/>
  <c r="Q472" i="2" s="1"/>
  <c r="N477" i="2"/>
  <c r="Q477" i="2" s="1"/>
  <c r="N488" i="2"/>
  <c r="P488" i="2" s="1"/>
  <c r="V493" i="10"/>
  <c r="I498" i="10"/>
  <c r="W502" i="10"/>
  <c r="N519" i="2"/>
  <c r="Q519" i="2" s="1"/>
  <c r="N536" i="2"/>
  <c r="P536" i="2" s="1"/>
  <c r="V563" i="10"/>
  <c r="I566" i="10"/>
  <c r="N580" i="2"/>
  <c r="Q580" i="2" s="1"/>
  <c r="I707" i="10"/>
  <c r="V707" i="10" s="1"/>
  <c r="N715" i="2"/>
  <c r="P715" i="2" s="1"/>
  <c r="N739" i="2"/>
  <c r="N499" i="2"/>
  <c r="P499" i="2" s="1"/>
  <c r="N601" i="2"/>
  <c r="P601" i="2" s="1"/>
  <c r="N356" i="2"/>
  <c r="N267" i="2"/>
  <c r="N205" i="2"/>
  <c r="N156" i="2"/>
  <c r="N57" i="2"/>
  <c r="Q57" i="2" s="1"/>
  <c r="N55" i="2"/>
  <c r="N25" i="2"/>
  <c r="N16" i="2"/>
  <c r="N107" i="2"/>
  <c r="N42" i="2"/>
  <c r="N248" i="2"/>
  <c r="N18" i="2"/>
  <c r="P18" i="2" s="1"/>
  <c r="N13" i="2"/>
  <c r="Q13" i="2" s="1"/>
  <c r="K172" i="2"/>
  <c r="N172" i="2" s="1"/>
  <c r="Q172" i="2" s="1"/>
  <c r="M551" i="2"/>
  <c r="N551" i="2" s="1"/>
  <c r="M548" i="2"/>
  <c r="N548" i="2" s="1"/>
  <c r="L665" i="2"/>
  <c r="N665" i="2" s="1"/>
  <c r="M547" i="2"/>
  <c r="N547" i="2" s="1"/>
  <c r="L367" i="2"/>
  <c r="N367" i="2" s="1"/>
  <c r="I416" i="10"/>
  <c r="R416" i="10" s="1"/>
  <c r="L319" i="2"/>
  <c r="L17" i="2"/>
  <c r="M24" i="2"/>
  <c r="P43" i="2"/>
  <c r="N383" i="2"/>
  <c r="Q383" i="2" s="1"/>
  <c r="N392" i="2"/>
  <c r="Q392" i="2" s="1"/>
  <c r="N462" i="2"/>
  <c r="Q462" i="2" s="1"/>
  <c r="N498" i="2"/>
  <c r="Q498" i="2" s="1"/>
  <c r="Q614" i="2"/>
  <c r="Q727" i="2"/>
  <c r="N412" i="2"/>
  <c r="P412" i="2" s="1"/>
  <c r="Q38" i="2"/>
  <c r="Q225" i="2"/>
  <c r="N233" i="2"/>
  <c r="Q233" i="2" s="1"/>
  <c r="N409" i="2"/>
  <c r="P409" i="2" s="1"/>
  <c r="N418" i="2"/>
  <c r="Q418" i="2" s="1"/>
  <c r="N419" i="2"/>
  <c r="Q419" i="2" s="1"/>
  <c r="N478" i="2"/>
  <c r="Q478" i="2" s="1"/>
  <c r="N484" i="2"/>
  <c r="P484" i="2" s="1"/>
  <c r="N495" i="2"/>
  <c r="P495" i="2" s="1"/>
  <c r="N555" i="2"/>
  <c r="Q555" i="2" s="1"/>
  <c r="P150" i="2"/>
  <c r="W161" i="10"/>
  <c r="N366" i="2"/>
  <c r="P366" i="2" s="1"/>
  <c r="L474" i="5"/>
  <c r="N480" i="2"/>
  <c r="P480" i="2" s="1"/>
  <c r="N502" i="2"/>
  <c r="Q502" i="2" s="1"/>
  <c r="L567" i="5"/>
  <c r="V596" i="10"/>
  <c r="P37" i="2"/>
  <c r="P64" i="2"/>
  <c r="P113" i="2"/>
  <c r="W202" i="10"/>
  <c r="P296" i="2"/>
  <c r="N304" i="2"/>
  <c r="P304" i="2" s="1"/>
  <c r="P308" i="2"/>
  <c r="N346" i="2"/>
  <c r="Q346" i="2" s="1"/>
  <c r="W411" i="10"/>
  <c r="N411" i="2"/>
  <c r="Q411" i="2" s="1"/>
  <c r="N441" i="2"/>
  <c r="P441" i="2" s="1"/>
  <c r="L446" i="5"/>
  <c r="N459" i="2"/>
  <c r="P459" i="2" s="1"/>
  <c r="N471" i="2"/>
  <c r="Q471" i="2" s="1"/>
  <c r="L476" i="5"/>
  <c r="N490" i="2"/>
  <c r="Q490" i="2" s="1"/>
  <c r="N505" i="2"/>
  <c r="P505" i="2" s="1"/>
  <c r="L543" i="5"/>
  <c r="N554" i="2"/>
  <c r="Q554" i="2" s="1"/>
  <c r="L556" i="5"/>
  <c r="L565" i="5"/>
  <c r="V587" i="10"/>
  <c r="Q713" i="2"/>
  <c r="N721" i="2"/>
  <c r="Q721" i="2" s="1"/>
  <c r="P729" i="2"/>
  <c r="N396" i="2"/>
  <c r="Q396" i="2" s="1"/>
  <c r="N485" i="2"/>
  <c r="P485" i="2" s="1"/>
  <c r="N509" i="2"/>
  <c r="Q509" i="2" s="1"/>
  <c r="N592" i="2"/>
  <c r="P592" i="2" s="1"/>
  <c r="N110" i="2"/>
  <c r="P110" i="2" s="1"/>
  <c r="N259" i="2"/>
  <c r="Q259" i="2" s="1"/>
  <c r="N405" i="2"/>
  <c r="P405" i="2" s="1"/>
  <c r="N424" i="2"/>
  <c r="Q424" i="2" s="1"/>
  <c r="W488" i="10"/>
  <c r="N503" i="2"/>
  <c r="Q503" i="2" s="1"/>
  <c r="P682" i="2"/>
  <c r="P700" i="2"/>
  <c r="V63" i="10"/>
  <c r="V253" i="10"/>
  <c r="N371" i="2"/>
  <c r="Q371" i="2" s="1"/>
  <c r="W417" i="10"/>
  <c r="W425" i="10"/>
  <c r="V426" i="10"/>
  <c r="N454" i="2"/>
  <c r="Q454" i="2" s="1"/>
  <c r="W464" i="10"/>
  <c r="V473" i="10"/>
  <c r="N501" i="2"/>
  <c r="Q501" i="2" s="1"/>
  <c r="W583" i="10"/>
  <c r="N680" i="2"/>
  <c r="P680" i="2" s="1"/>
  <c r="Q779" i="2"/>
  <c r="V21" i="10"/>
  <c r="V59" i="10"/>
  <c r="N62" i="2"/>
  <c r="Q62" i="2" s="1"/>
  <c r="N141" i="2"/>
  <c r="Q141" i="2" s="1"/>
  <c r="N372" i="2"/>
  <c r="Q372" i="2" s="1"/>
  <c r="N407" i="2"/>
  <c r="Q407" i="2" s="1"/>
  <c r="N421" i="2"/>
  <c r="Q421" i="2" s="1"/>
  <c r="N429" i="2"/>
  <c r="Q429" i="2" s="1"/>
  <c r="N457" i="2"/>
  <c r="Q457" i="2" s="1"/>
  <c r="N460" i="2"/>
  <c r="P460" i="2" s="1"/>
  <c r="N467" i="2"/>
  <c r="Q467" i="2" s="1"/>
  <c r="N493" i="2"/>
  <c r="Q493" i="2" s="1"/>
  <c r="N513" i="2"/>
  <c r="P513" i="2" s="1"/>
  <c r="N514" i="2"/>
  <c r="Q514" i="2" s="1"/>
  <c r="N515" i="2"/>
  <c r="P515" i="2" s="1"/>
  <c r="N518" i="2"/>
  <c r="P518" i="2" s="1"/>
  <c r="N535" i="2"/>
  <c r="P535" i="2" s="1"/>
  <c r="N549" i="2"/>
  <c r="P549" i="2" s="1"/>
  <c r="N573" i="2"/>
  <c r="P573" i="2" s="1"/>
  <c r="V736" i="10"/>
  <c r="N53" i="2"/>
  <c r="Q53" i="2" s="1"/>
  <c r="W292" i="10"/>
  <c r="V298" i="10"/>
  <c r="N384" i="2"/>
  <c r="Q384" i="2" s="1"/>
  <c r="N390" i="2"/>
  <c r="P390" i="2" s="1"/>
  <c r="N393" i="2"/>
  <c r="P393" i="2" s="1"/>
  <c r="N402" i="2"/>
  <c r="Q402" i="2" s="1"/>
  <c r="N410" i="2"/>
  <c r="Q410" i="2" s="1"/>
  <c r="N433" i="2"/>
  <c r="Q433" i="2" s="1"/>
  <c r="N446" i="2"/>
  <c r="Q446" i="2" s="1"/>
  <c r="N481" i="2"/>
  <c r="Q481" i="2" s="1"/>
  <c r="N487" i="2"/>
  <c r="Q487" i="2" s="1"/>
  <c r="N491" i="2"/>
  <c r="Q491" i="2" s="1"/>
  <c r="N510" i="2"/>
  <c r="Q510" i="2" s="1"/>
  <c r="N527" i="2"/>
  <c r="Q527" i="2" s="1"/>
  <c r="N564" i="2"/>
  <c r="P564" i="2" s="1"/>
  <c r="N568" i="2"/>
  <c r="P568" i="2" s="1"/>
  <c r="N569" i="2"/>
  <c r="Q569" i="2" s="1"/>
  <c r="N586" i="2"/>
  <c r="Q586" i="2" s="1"/>
  <c r="N590" i="2"/>
  <c r="Q590" i="2" s="1"/>
  <c r="W740" i="10"/>
  <c r="R782" i="5"/>
  <c r="Q782" i="5"/>
  <c r="V782" i="10"/>
  <c r="N781" i="2"/>
  <c r="R781" i="5"/>
  <c r="Q781" i="5"/>
  <c r="N780" i="2"/>
  <c r="R780" i="5"/>
  <c r="Q780" i="5"/>
  <c r="V780" i="10"/>
  <c r="M779" i="5"/>
  <c r="O779" i="5" s="1"/>
  <c r="L779" i="5"/>
  <c r="V779" i="10"/>
  <c r="P778" i="2"/>
  <c r="M778" i="5"/>
  <c r="O778" i="5" s="1"/>
  <c r="L778" i="5"/>
  <c r="V778" i="10"/>
  <c r="N777" i="2"/>
  <c r="R777" i="5"/>
  <c r="Q777" i="5"/>
  <c r="V777" i="10"/>
  <c r="N776" i="2"/>
  <c r="M776" i="5"/>
  <c r="O776" i="5" s="1"/>
  <c r="L776" i="5"/>
  <c r="V776" i="10"/>
  <c r="N775" i="2"/>
  <c r="M775" i="5"/>
  <c r="O775" i="5" s="1"/>
  <c r="L775" i="5"/>
  <c r="V775" i="10"/>
  <c r="R773" i="5"/>
  <c r="Q773" i="5"/>
  <c r="V773" i="10"/>
  <c r="R772" i="5"/>
  <c r="Q772" i="5"/>
  <c r="V772" i="10"/>
  <c r="N771" i="2"/>
  <c r="R771" i="5"/>
  <c r="Q771" i="5"/>
  <c r="V771" i="10"/>
  <c r="N770" i="2"/>
  <c r="R770" i="5"/>
  <c r="Q770" i="5"/>
  <c r="V770" i="10"/>
  <c r="N769" i="2"/>
  <c r="M769" i="5"/>
  <c r="O769" i="5" s="1"/>
  <c r="L769" i="5"/>
  <c r="V769" i="10"/>
  <c r="Q768" i="2"/>
  <c r="M768" i="5"/>
  <c r="O768" i="5" s="1"/>
  <c r="L768" i="5"/>
  <c r="V768" i="10"/>
  <c r="R767" i="5"/>
  <c r="Q767" i="5"/>
  <c r="V767" i="10"/>
  <c r="R766" i="5"/>
  <c r="Q766" i="5"/>
  <c r="V766" i="10"/>
  <c r="V765" i="10"/>
  <c r="N764" i="2"/>
  <c r="M764" i="5"/>
  <c r="O764" i="5" s="1"/>
  <c r="L764" i="5"/>
  <c r="V764" i="10"/>
  <c r="R763" i="5"/>
  <c r="Q763" i="5"/>
  <c r="V763" i="10"/>
  <c r="N762" i="2"/>
  <c r="R762" i="5"/>
  <c r="Q762" i="5"/>
  <c r="V762" i="10"/>
  <c r="N761" i="2"/>
  <c r="M761" i="5"/>
  <c r="O761" i="5" s="1"/>
  <c r="L761" i="5"/>
  <c r="V761" i="10"/>
  <c r="R760" i="5"/>
  <c r="Q760" i="5"/>
  <c r="V760" i="10"/>
  <c r="R759" i="5"/>
  <c r="Q759" i="5"/>
  <c r="V759" i="10"/>
  <c r="R758" i="5"/>
  <c r="Q758" i="5"/>
  <c r="V758" i="10"/>
  <c r="N757" i="2"/>
  <c r="M757" i="5"/>
  <c r="O757" i="5" s="1"/>
  <c r="L757" i="5"/>
  <c r="V757" i="10"/>
  <c r="R756" i="5"/>
  <c r="Q756" i="5"/>
  <c r="V756" i="10"/>
  <c r="N755" i="2"/>
  <c r="R755" i="5"/>
  <c r="Q755" i="5"/>
  <c r="V755" i="10"/>
  <c r="N754" i="2"/>
  <c r="R754" i="5"/>
  <c r="Q754" i="5"/>
  <c r="V754" i="10"/>
  <c r="N753" i="2"/>
  <c r="R753" i="5"/>
  <c r="Q753" i="5"/>
  <c r="V753" i="10"/>
  <c r="M752" i="5"/>
  <c r="O752" i="5" s="1"/>
  <c r="L752" i="5"/>
  <c r="V752" i="10"/>
  <c r="V751" i="10"/>
  <c r="M750" i="5"/>
  <c r="O750" i="5" s="1"/>
  <c r="L750" i="5"/>
  <c r="V750" i="10"/>
  <c r="N749" i="2"/>
  <c r="V749" i="10"/>
  <c r="R748" i="5"/>
  <c r="V748" i="10"/>
  <c r="N747" i="2"/>
  <c r="R747" i="5"/>
  <c r="Q747" i="5"/>
  <c r="V747" i="10"/>
  <c r="N746" i="2"/>
  <c r="V746" i="10"/>
  <c r="N745" i="2"/>
  <c r="R745" i="5"/>
  <c r="Q745" i="5"/>
  <c r="V745" i="10"/>
  <c r="M744" i="5"/>
  <c r="O744" i="5" s="1"/>
  <c r="L744" i="5"/>
  <c r="V744" i="10"/>
  <c r="N743" i="2"/>
  <c r="R743" i="5"/>
  <c r="Q743" i="5"/>
  <c r="V743" i="10"/>
  <c r="Q742" i="2"/>
  <c r="P742" i="2"/>
  <c r="R742" i="5"/>
  <c r="Q742" i="5"/>
  <c r="V742" i="10"/>
  <c r="N741" i="2"/>
  <c r="R741" i="5"/>
  <c r="Q741" i="5"/>
  <c r="V741" i="10"/>
  <c r="N740" i="2"/>
  <c r="R739" i="5"/>
  <c r="Q739" i="5"/>
  <c r="V739" i="10"/>
  <c r="M738" i="5"/>
  <c r="O738" i="5" s="1"/>
  <c r="L738" i="5"/>
  <c r="V738" i="10"/>
  <c r="N737" i="2"/>
  <c r="R737" i="5"/>
  <c r="Q737" i="5"/>
  <c r="R736" i="5"/>
  <c r="Q736" i="5"/>
  <c r="N735" i="2"/>
  <c r="R735" i="5"/>
  <c r="Q735" i="5"/>
  <c r="V735" i="10"/>
  <c r="M734" i="5"/>
  <c r="O734" i="5" s="1"/>
  <c r="L734" i="5"/>
  <c r="V734" i="10"/>
  <c r="N733" i="2"/>
  <c r="M733" i="5"/>
  <c r="O733" i="5" s="1"/>
  <c r="L733" i="5"/>
  <c r="V733" i="10"/>
  <c r="N732" i="2"/>
  <c r="R732" i="5"/>
  <c r="Q732" i="5"/>
  <c r="V732" i="10"/>
  <c r="V731" i="10"/>
  <c r="N730" i="2"/>
  <c r="R730" i="5"/>
  <c r="Q730" i="5"/>
  <c r="V730" i="10"/>
  <c r="V729" i="10"/>
  <c r="N728" i="2"/>
  <c r="R728" i="5"/>
  <c r="Q728" i="5"/>
  <c r="V728" i="10"/>
  <c r="R727" i="5"/>
  <c r="Q727" i="5"/>
  <c r="V727" i="10"/>
  <c r="R726" i="5"/>
  <c r="Q726" i="5"/>
  <c r="V726" i="10"/>
  <c r="N725" i="2"/>
  <c r="V725" i="10"/>
  <c r="M724" i="5"/>
  <c r="O724" i="5" s="1"/>
  <c r="L724" i="5"/>
  <c r="V724" i="10"/>
  <c r="N723" i="2"/>
  <c r="R723" i="5"/>
  <c r="Q723" i="5"/>
  <c r="R722" i="5"/>
  <c r="Q722" i="5"/>
  <c r="V722" i="10"/>
  <c r="R721" i="5"/>
  <c r="Q721" i="5"/>
  <c r="V721" i="10"/>
  <c r="N720" i="2"/>
  <c r="R720" i="5"/>
  <c r="Q720" i="5"/>
  <c r="V720" i="10"/>
  <c r="N719" i="2"/>
  <c r="R719" i="5"/>
  <c r="Q719" i="5"/>
  <c r="V719" i="10"/>
  <c r="R718" i="5"/>
  <c r="Q718" i="5"/>
  <c r="V718" i="10"/>
  <c r="N717" i="2"/>
  <c r="R717" i="5"/>
  <c r="Q717" i="5"/>
  <c r="V717" i="10"/>
  <c r="N716" i="2"/>
  <c r="M716" i="5"/>
  <c r="O716" i="5" s="1"/>
  <c r="L716" i="5"/>
  <c r="V716" i="10"/>
  <c r="M715" i="5"/>
  <c r="O715" i="5" s="1"/>
  <c r="L715" i="5"/>
  <c r="V715" i="10"/>
  <c r="R714" i="5"/>
  <c r="Q714" i="5"/>
  <c r="V714" i="10"/>
  <c r="M713" i="5"/>
  <c r="O713" i="5" s="1"/>
  <c r="L713" i="5"/>
  <c r="V713" i="10"/>
  <c r="N712" i="2"/>
  <c r="R712" i="5"/>
  <c r="Q712" i="5"/>
  <c r="V712" i="10"/>
  <c r="R711" i="5"/>
  <c r="Q711" i="5"/>
  <c r="V711" i="10"/>
  <c r="N710" i="2"/>
  <c r="M710" i="5"/>
  <c r="O710" i="5" s="1"/>
  <c r="L710" i="5"/>
  <c r="V710" i="10"/>
  <c r="R709" i="5"/>
  <c r="Q709" i="5"/>
  <c r="V709" i="10"/>
  <c r="N707" i="2"/>
  <c r="R707" i="5"/>
  <c r="Q707" i="5"/>
  <c r="N706" i="2"/>
  <c r="R706" i="5"/>
  <c r="Q706" i="5"/>
  <c r="V706" i="10"/>
  <c r="N705" i="2"/>
  <c r="R705" i="5"/>
  <c r="Q705" i="5"/>
  <c r="V705" i="10"/>
  <c r="N704" i="2"/>
  <c r="R704" i="5"/>
  <c r="Q704" i="5"/>
  <c r="V704" i="10"/>
  <c r="R703" i="5"/>
  <c r="Q703" i="5"/>
  <c r="V703" i="10"/>
  <c r="N702" i="2"/>
  <c r="M702" i="5"/>
  <c r="O702" i="5" s="1"/>
  <c r="L702" i="5"/>
  <c r="V702" i="10"/>
  <c r="N701" i="2"/>
  <c r="M701" i="5"/>
  <c r="O701" i="5" s="1"/>
  <c r="L701" i="5"/>
  <c r="V701" i="10"/>
  <c r="R700" i="5"/>
  <c r="Q700" i="5"/>
  <c r="V700" i="10"/>
  <c r="N699" i="2"/>
  <c r="R699" i="5"/>
  <c r="Q699" i="5"/>
  <c r="V699" i="10"/>
  <c r="N698" i="2"/>
  <c r="R698" i="5"/>
  <c r="Q698" i="5"/>
  <c r="V698" i="10"/>
  <c r="N697" i="2"/>
  <c r="M697" i="5"/>
  <c r="O697" i="5" s="1"/>
  <c r="L697" i="5"/>
  <c r="V697" i="10"/>
  <c r="N696" i="2"/>
  <c r="M696" i="5"/>
  <c r="O696" i="5" s="1"/>
  <c r="L696" i="5"/>
  <c r="V696" i="10"/>
  <c r="N695" i="2"/>
  <c r="M695" i="5"/>
  <c r="O695" i="5" s="1"/>
  <c r="L695" i="5"/>
  <c r="V695" i="10"/>
  <c r="N694" i="2"/>
  <c r="M694" i="5"/>
  <c r="O694" i="5" s="1"/>
  <c r="L694" i="5"/>
  <c r="V694" i="10"/>
  <c r="R693" i="5"/>
  <c r="Q693" i="5"/>
  <c r="V693" i="10"/>
  <c r="N692" i="2"/>
  <c r="R692" i="5"/>
  <c r="Q692" i="5"/>
  <c r="V692" i="10"/>
  <c r="N691" i="2"/>
  <c r="M691" i="5"/>
  <c r="O691" i="5" s="1"/>
  <c r="L691" i="5"/>
  <c r="V691" i="10"/>
  <c r="N690" i="2"/>
  <c r="M690" i="5"/>
  <c r="O690" i="5" s="1"/>
  <c r="L690" i="5"/>
  <c r="V690" i="10"/>
  <c r="R689" i="5"/>
  <c r="Q689" i="5"/>
  <c r="V689" i="10"/>
  <c r="N688" i="2"/>
  <c r="R688" i="5"/>
  <c r="Q688" i="5"/>
  <c r="V688" i="10"/>
  <c r="N687" i="2"/>
  <c r="M687" i="5"/>
  <c r="O687" i="5" s="1"/>
  <c r="L687" i="5"/>
  <c r="V687" i="10"/>
  <c r="N686" i="2"/>
  <c r="M686" i="5"/>
  <c r="O686" i="5" s="1"/>
  <c r="L686" i="5"/>
  <c r="V686" i="10"/>
  <c r="R685" i="5"/>
  <c r="Q685" i="5"/>
  <c r="V685" i="10"/>
  <c r="N684" i="2"/>
  <c r="R684" i="5"/>
  <c r="Q684" i="5"/>
  <c r="V684" i="10"/>
  <c r="N683" i="2"/>
  <c r="M683" i="5"/>
  <c r="O683" i="5" s="1"/>
  <c r="L683" i="5"/>
  <c r="V683" i="10"/>
  <c r="R682" i="5"/>
  <c r="Q682" i="5"/>
  <c r="V682" i="10"/>
  <c r="V681" i="10"/>
  <c r="R680" i="5"/>
  <c r="Q680" i="5"/>
  <c r="V680" i="10"/>
  <c r="N679" i="2"/>
  <c r="R679" i="5"/>
  <c r="Q679" i="5"/>
  <c r="V679" i="10"/>
  <c r="N678" i="2"/>
  <c r="R678" i="5"/>
  <c r="Q678" i="5"/>
  <c r="V678" i="10"/>
  <c r="N677" i="2"/>
  <c r="R677" i="5"/>
  <c r="Q677" i="5"/>
  <c r="V677" i="10"/>
  <c r="N676" i="2"/>
  <c r="M676" i="5"/>
  <c r="O676" i="5" s="1"/>
  <c r="L676" i="5"/>
  <c r="V676" i="10"/>
  <c r="R675" i="5"/>
  <c r="Q675" i="5"/>
  <c r="V675" i="10"/>
  <c r="V674" i="10"/>
  <c r="R673" i="5"/>
  <c r="Q673" i="5"/>
  <c r="V673" i="10"/>
  <c r="N672" i="2"/>
  <c r="V672" i="10"/>
  <c r="N671" i="2"/>
  <c r="R671" i="5"/>
  <c r="Q671" i="5"/>
  <c r="V671" i="10"/>
  <c r="N670" i="2"/>
  <c r="M670" i="5"/>
  <c r="O670" i="5" s="1"/>
  <c r="L670" i="5"/>
  <c r="V670" i="10"/>
  <c r="N669" i="2"/>
  <c r="R669" i="5"/>
  <c r="Q669" i="5"/>
  <c r="V669" i="10"/>
  <c r="R668" i="5"/>
  <c r="Q668" i="5"/>
  <c r="V668" i="10"/>
  <c r="N667" i="2"/>
  <c r="M667" i="5"/>
  <c r="O667" i="5" s="1"/>
  <c r="L667" i="5"/>
  <c r="V667" i="10"/>
  <c r="N666" i="2"/>
  <c r="R666" i="5"/>
  <c r="Q666" i="5"/>
  <c r="V666" i="10"/>
  <c r="R665" i="5"/>
  <c r="Q665" i="5"/>
  <c r="V665" i="10"/>
  <c r="R664" i="5"/>
  <c r="Q664" i="5"/>
  <c r="V664" i="10"/>
  <c r="N663" i="2"/>
  <c r="R663" i="5"/>
  <c r="Q663" i="5"/>
  <c r="V663" i="10"/>
  <c r="N662" i="2"/>
  <c r="R662" i="5"/>
  <c r="Q662" i="5"/>
  <c r="V662" i="10"/>
  <c r="R661" i="5"/>
  <c r="Q661" i="5"/>
  <c r="V661" i="10"/>
  <c r="R660" i="5"/>
  <c r="Q660" i="5"/>
  <c r="V660" i="10"/>
  <c r="N659" i="2"/>
  <c r="M659" i="5"/>
  <c r="O659" i="5" s="1"/>
  <c r="L659" i="5"/>
  <c r="V659" i="10"/>
  <c r="N658" i="2"/>
  <c r="M658" i="5"/>
  <c r="O658" i="5" s="1"/>
  <c r="L658" i="5"/>
  <c r="V658" i="10"/>
  <c r="R657" i="5"/>
  <c r="Q657" i="5"/>
  <c r="V657" i="10"/>
  <c r="R656" i="5"/>
  <c r="Q656" i="5"/>
  <c r="V656" i="10"/>
  <c r="R655" i="5"/>
  <c r="V655" i="10"/>
  <c r="N654" i="2"/>
  <c r="R654" i="5"/>
  <c r="Q654" i="5"/>
  <c r="V654" i="10"/>
  <c r="N653" i="2"/>
  <c r="R653" i="5"/>
  <c r="Q653" i="5"/>
  <c r="V653" i="10"/>
  <c r="V652" i="10"/>
  <c r="R651" i="5"/>
  <c r="Q651" i="5"/>
  <c r="V651" i="10"/>
  <c r="N650" i="2"/>
  <c r="R650" i="5"/>
  <c r="Q650" i="5"/>
  <c r="V650" i="10"/>
  <c r="R649" i="5"/>
  <c r="Q649" i="5"/>
  <c r="V649" i="10"/>
  <c r="N648" i="2"/>
  <c r="R648" i="5"/>
  <c r="Q648" i="5"/>
  <c r="V648" i="10"/>
  <c r="N647" i="2"/>
  <c r="R647" i="5"/>
  <c r="Q647" i="5"/>
  <c r="V647" i="10"/>
  <c r="R646" i="5"/>
  <c r="Q646" i="5"/>
  <c r="V646" i="10"/>
  <c r="N645" i="2"/>
  <c r="R645" i="5"/>
  <c r="Q645" i="5"/>
  <c r="V645" i="10"/>
  <c r="N644" i="2"/>
  <c r="R644" i="5"/>
  <c r="Q644" i="5"/>
  <c r="V644" i="10"/>
  <c r="N643" i="2"/>
  <c r="R643" i="5"/>
  <c r="Q643" i="5"/>
  <c r="V643" i="10"/>
  <c r="N642" i="2"/>
  <c r="M642" i="5"/>
  <c r="O642" i="5" s="1"/>
  <c r="L642" i="5"/>
  <c r="V642" i="10"/>
  <c r="N641" i="2"/>
  <c r="R641" i="5"/>
  <c r="Q641" i="5"/>
  <c r="V641" i="10"/>
  <c r="M640" i="5"/>
  <c r="O640" i="5" s="1"/>
  <c r="L640" i="5"/>
  <c r="N639" i="2"/>
  <c r="R639" i="5"/>
  <c r="Q639" i="5"/>
  <c r="V639" i="10"/>
  <c r="R638" i="5"/>
  <c r="Q638" i="5"/>
  <c r="M637" i="5"/>
  <c r="O637" i="5" s="1"/>
  <c r="L637" i="5"/>
  <c r="V637" i="10"/>
  <c r="N636" i="2"/>
  <c r="R636" i="5"/>
  <c r="Q636" i="5"/>
  <c r="V636" i="10"/>
  <c r="N635" i="2"/>
  <c r="M635" i="5"/>
  <c r="O635" i="5" s="1"/>
  <c r="L635" i="5"/>
  <c r="V635" i="10"/>
  <c r="R634" i="5"/>
  <c r="Q634" i="5"/>
  <c r="V634" i="10"/>
  <c r="N633" i="2"/>
  <c r="M633" i="5"/>
  <c r="O633" i="5" s="1"/>
  <c r="L633" i="5"/>
  <c r="V633" i="10"/>
  <c r="R632" i="5"/>
  <c r="Q632" i="5"/>
  <c r="V632" i="10"/>
  <c r="R631" i="5"/>
  <c r="Q631" i="5"/>
  <c r="V631" i="10"/>
  <c r="N630" i="2"/>
  <c r="V630" i="10"/>
  <c r="R629" i="5"/>
  <c r="Q629" i="5"/>
  <c r="V629" i="10"/>
  <c r="N628" i="2"/>
  <c r="M628" i="5"/>
  <c r="O628" i="5" s="1"/>
  <c r="L628" i="5"/>
  <c r="V628" i="10"/>
  <c r="N627" i="2"/>
  <c r="R627" i="5"/>
  <c r="Q627" i="5"/>
  <c r="V627" i="10"/>
  <c r="R626" i="5"/>
  <c r="Q626" i="5"/>
  <c r="V626" i="10"/>
  <c r="N625" i="2"/>
  <c r="V625" i="10"/>
  <c r="N624" i="2"/>
  <c r="M624" i="5"/>
  <c r="O624" i="5" s="1"/>
  <c r="L624" i="5"/>
  <c r="V624" i="10"/>
  <c r="R623" i="5"/>
  <c r="Q623" i="5"/>
  <c r="V623" i="10"/>
  <c r="R622" i="5"/>
  <c r="Q622" i="5"/>
  <c r="V622" i="10"/>
  <c r="R621" i="5"/>
  <c r="Q621" i="5"/>
  <c r="V621" i="10"/>
  <c r="N620" i="2"/>
  <c r="R620" i="5"/>
  <c r="Q620" i="5"/>
  <c r="V620" i="10"/>
  <c r="M619" i="5"/>
  <c r="O619" i="5" s="1"/>
  <c r="L619" i="5"/>
  <c r="V619" i="10"/>
  <c r="M618" i="5"/>
  <c r="O618" i="5" s="1"/>
  <c r="L618" i="5"/>
  <c r="N617" i="2"/>
  <c r="R617" i="5"/>
  <c r="Q617" i="5"/>
  <c r="V617" i="10"/>
  <c r="R616" i="5"/>
  <c r="Q616" i="5"/>
  <c r="V616" i="10"/>
  <c r="N615" i="2"/>
  <c r="M615" i="5"/>
  <c r="O615" i="5" s="1"/>
  <c r="L615" i="5"/>
  <c r="V615" i="10"/>
  <c r="R614" i="5"/>
  <c r="Q614" i="5"/>
  <c r="V614" i="10"/>
  <c r="R613" i="5"/>
  <c r="Q613" i="5"/>
  <c r="M612" i="5"/>
  <c r="O612" i="5" s="1"/>
  <c r="L612" i="5"/>
  <c r="V612" i="10"/>
  <c r="R611" i="5"/>
  <c r="Q611" i="5"/>
  <c r="V611" i="10"/>
  <c r="R610" i="5"/>
  <c r="Q610" i="5"/>
  <c r="V610" i="10"/>
  <c r="R609" i="5"/>
  <c r="Q609" i="5"/>
  <c r="N608" i="2"/>
  <c r="R608" i="5"/>
  <c r="Q608" i="5"/>
  <c r="V608" i="10"/>
  <c r="N607" i="2"/>
  <c r="R607" i="5"/>
  <c r="Q607" i="5"/>
  <c r="V607" i="10"/>
  <c r="R606" i="5"/>
  <c r="Q606" i="5"/>
  <c r="V606" i="10"/>
  <c r="R605" i="5"/>
  <c r="Q605" i="5"/>
  <c r="V605" i="10"/>
  <c r="M604" i="5"/>
  <c r="O604" i="5" s="1"/>
  <c r="L604" i="5"/>
  <c r="N603" i="2"/>
  <c r="R603" i="5"/>
  <c r="Q603" i="5"/>
  <c r="V603" i="10"/>
  <c r="V602" i="10"/>
  <c r="N602" i="2"/>
  <c r="M602" i="5"/>
  <c r="O602" i="5" s="1"/>
  <c r="L602" i="5"/>
  <c r="R601" i="5"/>
  <c r="Q601" i="5"/>
  <c r="V601" i="10"/>
  <c r="N600" i="2"/>
  <c r="R600" i="5"/>
  <c r="Q600" i="5"/>
  <c r="V600" i="10"/>
  <c r="R599" i="5"/>
  <c r="Q599" i="5"/>
  <c r="V599" i="10"/>
  <c r="R598" i="5"/>
  <c r="Q598" i="5"/>
  <c r="V598" i="10"/>
  <c r="M597" i="5"/>
  <c r="O597" i="5" s="1"/>
  <c r="L597" i="5"/>
  <c r="V597" i="10"/>
  <c r="N596" i="2"/>
  <c r="R596" i="5"/>
  <c r="Q596" i="5"/>
  <c r="N595" i="2"/>
  <c r="R595" i="5"/>
  <c r="Q595" i="5"/>
  <c r="V595" i="10"/>
  <c r="R594" i="5"/>
  <c r="Q594" i="5"/>
  <c r="V594" i="10"/>
  <c r="R593" i="5"/>
  <c r="Q593" i="5"/>
  <c r="V593" i="10"/>
  <c r="R592" i="5"/>
  <c r="Q592" i="5"/>
  <c r="V592" i="10"/>
  <c r="N591" i="2"/>
  <c r="M591" i="5"/>
  <c r="O591" i="5" s="1"/>
  <c r="L591" i="5"/>
  <c r="V591" i="10"/>
  <c r="R590" i="5"/>
  <c r="Q590" i="5"/>
  <c r="V590" i="10"/>
  <c r="R589" i="5"/>
  <c r="Q589" i="5"/>
  <c r="M588" i="5"/>
  <c r="O588" i="5" s="1"/>
  <c r="L588" i="5"/>
  <c r="M587" i="5"/>
  <c r="O587" i="5" s="1"/>
  <c r="L587" i="5"/>
  <c r="R586" i="5"/>
  <c r="Q586" i="5"/>
  <c r="V586" i="10"/>
  <c r="N585" i="2"/>
  <c r="R585" i="5"/>
  <c r="Q585" i="5"/>
  <c r="V585" i="10"/>
  <c r="R584" i="5"/>
  <c r="Q584" i="5"/>
  <c r="R583" i="5"/>
  <c r="Q583" i="5"/>
  <c r="V582" i="10"/>
  <c r="N581" i="2"/>
  <c r="R581" i="5"/>
  <c r="Q581" i="5"/>
  <c r="V581" i="10"/>
  <c r="R580" i="5"/>
  <c r="Q580" i="5"/>
  <c r="V580" i="10"/>
  <c r="R579" i="5"/>
  <c r="Q579" i="5"/>
  <c r="V579" i="10"/>
  <c r="R578" i="5"/>
  <c r="Q578" i="5"/>
  <c r="V578" i="10"/>
  <c r="R577" i="5"/>
  <c r="Q577" i="5"/>
  <c r="R576" i="5"/>
  <c r="Q576" i="5"/>
  <c r="N575" i="2"/>
  <c r="M575" i="5"/>
  <c r="O575" i="5" s="1"/>
  <c r="L575" i="5"/>
  <c r="V575" i="10"/>
  <c r="N574" i="2"/>
  <c r="R574" i="5"/>
  <c r="Q574" i="5"/>
  <c r="V574" i="10"/>
  <c r="V573" i="10"/>
  <c r="R572" i="5"/>
  <c r="Q572" i="5"/>
  <c r="V572" i="10"/>
  <c r="N571" i="2"/>
  <c r="R571" i="5"/>
  <c r="Q571" i="5"/>
  <c r="V571" i="10"/>
  <c r="R570" i="5"/>
  <c r="Q570" i="5"/>
  <c r="V570" i="10"/>
  <c r="V569" i="10"/>
  <c r="R569" i="5"/>
  <c r="Q569" i="5"/>
  <c r="R568" i="5"/>
  <c r="Q568" i="5"/>
  <c r="V568" i="10"/>
  <c r="R567" i="5"/>
  <c r="Q567" i="5"/>
  <c r="V567" i="10"/>
  <c r="M566" i="5"/>
  <c r="O566" i="5" s="1"/>
  <c r="L566" i="5"/>
  <c r="R565" i="5"/>
  <c r="Q565" i="5"/>
  <c r="R564" i="5"/>
  <c r="Q564" i="5"/>
  <c r="R563" i="5"/>
  <c r="Q563" i="5"/>
  <c r="N562" i="2"/>
  <c r="R562" i="5"/>
  <c r="Q562" i="5"/>
  <c r="V562" i="10"/>
  <c r="R561" i="5"/>
  <c r="Q561" i="5"/>
  <c r="V560" i="10"/>
  <c r="R560" i="5"/>
  <c r="Q560" i="5"/>
  <c r="N559" i="2"/>
  <c r="R559" i="5"/>
  <c r="Q559" i="5"/>
  <c r="V559" i="10"/>
  <c r="R558" i="5"/>
  <c r="Q558" i="5"/>
  <c r="V558" i="10"/>
  <c r="R557" i="5"/>
  <c r="Q557" i="5"/>
  <c r="N556" i="2"/>
  <c r="R556" i="5"/>
  <c r="Q556" i="5"/>
  <c r="R555" i="5"/>
  <c r="Q555" i="5"/>
  <c r="V555" i="10"/>
  <c r="R554" i="5"/>
  <c r="Q554" i="5"/>
  <c r="N553" i="2"/>
  <c r="R553" i="5"/>
  <c r="Q553" i="5"/>
  <c r="V553" i="10"/>
  <c r="R552" i="5"/>
  <c r="Q552" i="5"/>
  <c r="R551" i="5"/>
  <c r="Q551" i="5"/>
  <c r="V551" i="10"/>
  <c r="V550" i="10"/>
  <c r="R550" i="5"/>
  <c r="Q550" i="5"/>
  <c r="Q549" i="2"/>
  <c r="R549" i="5"/>
  <c r="Q549" i="5"/>
  <c r="R548" i="5"/>
  <c r="Q548" i="5"/>
  <c r="V548" i="10"/>
  <c r="R547" i="5"/>
  <c r="Q547" i="5"/>
  <c r="R546" i="5"/>
  <c r="Q546" i="5"/>
  <c r="V546" i="10"/>
  <c r="R545" i="5"/>
  <c r="Q545" i="5"/>
  <c r="R544" i="5"/>
  <c r="Q544" i="5"/>
  <c r="V543" i="10"/>
  <c r="R543" i="5"/>
  <c r="Q543" i="5"/>
  <c r="N542" i="2"/>
  <c r="R542" i="5"/>
  <c r="Q542" i="5"/>
  <c r="V542" i="10"/>
  <c r="N541" i="2"/>
  <c r="R541" i="5"/>
  <c r="Q541" i="5"/>
  <c r="V541" i="10"/>
  <c r="N540" i="2"/>
  <c r="R540" i="5"/>
  <c r="Q540" i="5"/>
  <c r="V540" i="10"/>
  <c r="R539" i="5"/>
  <c r="Q539" i="5"/>
  <c r="V539" i="10"/>
  <c r="Q538" i="2"/>
  <c r="R538" i="5"/>
  <c r="Q538" i="5"/>
  <c r="N537" i="2"/>
  <c r="V537" i="10"/>
  <c r="R536" i="5"/>
  <c r="Q536" i="5"/>
  <c r="V536" i="10"/>
  <c r="R535" i="5"/>
  <c r="Q535" i="5"/>
  <c r="R534" i="5"/>
  <c r="Q534" i="5"/>
  <c r="R533" i="5"/>
  <c r="Q533" i="5"/>
  <c r="P532" i="2"/>
  <c r="R532" i="5"/>
  <c r="Q532" i="5"/>
  <c r="V532" i="10"/>
  <c r="R531" i="5"/>
  <c r="Q531" i="5"/>
  <c r="N530" i="2"/>
  <c r="R530" i="5"/>
  <c r="Q530" i="5"/>
  <c r="V529" i="10"/>
  <c r="N528" i="2"/>
  <c r="R528" i="5"/>
  <c r="Q528" i="5"/>
  <c r="R527" i="5"/>
  <c r="Q527" i="5"/>
  <c r="Q526" i="2"/>
  <c r="V526" i="10"/>
  <c r="N525" i="2"/>
  <c r="M525" i="5"/>
  <c r="O525" i="5" s="1"/>
  <c r="L525" i="5"/>
  <c r="V525" i="10"/>
  <c r="N524" i="2"/>
  <c r="R524" i="5"/>
  <c r="Q524" i="5"/>
  <c r="V524" i="10"/>
  <c r="N523" i="2"/>
  <c r="R523" i="5"/>
  <c r="Q523" i="5"/>
  <c r="V523" i="10"/>
  <c r="N522" i="2"/>
  <c r="R522" i="5"/>
  <c r="Q522" i="5"/>
  <c r="V522" i="10"/>
  <c r="N521" i="2"/>
  <c r="R521" i="5"/>
  <c r="Q521" i="5"/>
  <c r="V521" i="10"/>
  <c r="N520" i="2"/>
  <c r="R520" i="5"/>
  <c r="Q520" i="5"/>
  <c r="M519" i="5"/>
  <c r="O519" i="5" s="1"/>
  <c r="L519" i="5"/>
  <c r="V519" i="10"/>
  <c r="M518" i="5"/>
  <c r="O518" i="5" s="1"/>
  <c r="L518" i="5"/>
  <c r="V518" i="10"/>
  <c r="N517" i="2"/>
  <c r="M517" i="5"/>
  <c r="O517" i="5" s="1"/>
  <c r="L517" i="5"/>
  <c r="Q516" i="2"/>
  <c r="P516" i="2"/>
  <c r="M516" i="5"/>
  <c r="O516" i="5" s="1"/>
  <c r="L516" i="5"/>
  <c r="Q515" i="2"/>
  <c r="R515" i="5"/>
  <c r="Q515" i="5"/>
  <c r="M514" i="5"/>
  <c r="O514" i="5" s="1"/>
  <c r="L514" i="5"/>
  <c r="V514" i="10"/>
  <c r="R513" i="5"/>
  <c r="Q513" i="5"/>
  <c r="V513" i="10"/>
  <c r="N512" i="2"/>
  <c r="R512" i="5"/>
  <c r="Q512" i="5"/>
  <c r="V512" i="10"/>
  <c r="M511" i="5"/>
  <c r="O511" i="5" s="1"/>
  <c r="L511" i="5"/>
  <c r="V511" i="10"/>
  <c r="W510" i="10"/>
  <c r="M510" i="5"/>
  <c r="O510" i="5" s="1"/>
  <c r="L510" i="5"/>
  <c r="R509" i="5"/>
  <c r="Q509" i="5"/>
  <c r="V509" i="10"/>
  <c r="Q508" i="2"/>
  <c r="R508" i="5"/>
  <c r="Q508" i="5"/>
  <c r="M507" i="5"/>
  <c r="O507" i="5" s="1"/>
  <c r="L507" i="5"/>
  <c r="R506" i="5"/>
  <c r="Q506" i="5"/>
  <c r="V506" i="10"/>
  <c r="M505" i="5"/>
  <c r="O505" i="5" s="1"/>
  <c r="L505" i="5"/>
  <c r="V505" i="10"/>
  <c r="R504" i="5"/>
  <c r="Q504" i="5"/>
  <c r="R503" i="5"/>
  <c r="Q503" i="5"/>
  <c r="R502" i="5"/>
  <c r="Q502" i="5"/>
  <c r="R501" i="5"/>
  <c r="Q501" i="5"/>
  <c r="M500" i="5"/>
  <c r="O500" i="5" s="1"/>
  <c r="L500" i="5"/>
  <c r="W499" i="10"/>
  <c r="M499" i="5"/>
  <c r="O499" i="5" s="1"/>
  <c r="L499" i="5"/>
  <c r="M498" i="5"/>
  <c r="O498" i="5" s="1"/>
  <c r="L498" i="5"/>
  <c r="V498" i="10"/>
  <c r="M497" i="5"/>
  <c r="O497" i="5" s="1"/>
  <c r="L497" i="5"/>
  <c r="P496" i="2"/>
  <c r="M496" i="5"/>
  <c r="O496" i="5" s="1"/>
  <c r="L496" i="5"/>
  <c r="V496" i="10"/>
  <c r="R495" i="5"/>
  <c r="Q495" i="5"/>
  <c r="V495" i="10"/>
  <c r="Q494" i="2"/>
  <c r="P494" i="2"/>
  <c r="R494" i="5"/>
  <c r="Q494" i="5"/>
  <c r="R493" i="5"/>
  <c r="Q493" i="5"/>
  <c r="N492" i="2"/>
  <c r="R492" i="5"/>
  <c r="Q492" i="5"/>
  <c r="R491" i="5"/>
  <c r="Q491" i="5"/>
  <c r="V491" i="10"/>
  <c r="M490" i="5"/>
  <c r="O490" i="5" s="1"/>
  <c r="L490" i="5"/>
  <c r="V490" i="10"/>
  <c r="N489" i="2"/>
  <c r="R489" i="5"/>
  <c r="Q489" i="5"/>
  <c r="R488" i="5"/>
  <c r="Q488" i="5"/>
  <c r="M487" i="5"/>
  <c r="O487" i="5" s="1"/>
  <c r="L487" i="5"/>
  <c r="M486" i="5"/>
  <c r="O486" i="5" s="1"/>
  <c r="L486" i="5"/>
  <c r="M485" i="5"/>
  <c r="O485" i="5" s="1"/>
  <c r="L485" i="5"/>
  <c r="V485" i="10"/>
  <c r="M484" i="5"/>
  <c r="O484" i="5" s="1"/>
  <c r="L484" i="5"/>
  <c r="M483" i="5"/>
  <c r="O483" i="5" s="1"/>
  <c r="L483" i="5"/>
  <c r="V483" i="10"/>
  <c r="P482" i="2"/>
  <c r="M482" i="5"/>
  <c r="O482" i="5" s="1"/>
  <c r="L482" i="5"/>
  <c r="V482" i="10"/>
  <c r="R481" i="5"/>
  <c r="Q481" i="5"/>
  <c r="V481" i="10"/>
  <c r="R480" i="5"/>
  <c r="Q480" i="5"/>
  <c r="V480" i="10"/>
  <c r="R479" i="5"/>
  <c r="Q479" i="5"/>
  <c r="R478" i="5"/>
  <c r="Q478" i="5"/>
  <c r="R477" i="5"/>
  <c r="Q477" i="5"/>
  <c r="V477" i="10"/>
  <c r="R476" i="5"/>
  <c r="Q476" i="5"/>
  <c r="V476" i="10"/>
  <c r="N475" i="2"/>
  <c r="R475" i="5"/>
  <c r="R474" i="5"/>
  <c r="Q474" i="5"/>
  <c r="R473" i="5"/>
  <c r="Q473" i="5"/>
  <c r="P472" i="2"/>
  <c r="R472" i="5"/>
  <c r="Q472" i="5"/>
  <c r="R471" i="5"/>
  <c r="Q471" i="5"/>
  <c r="V471" i="10"/>
  <c r="V470" i="10"/>
  <c r="V468" i="10"/>
  <c r="R467" i="5"/>
  <c r="Q467" i="5"/>
  <c r="R466" i="5"/>
  <c r="Q466" i="5"/>
  <c r="V465" i="10"/>
  <c r="R464" i="5"/>
  <c r="Q464" i="5"/>
  <c r="Q463" i="2"/>
  <c r="P463" i="2"/>
  <c r="R463" i="5"/>
  <c r="Q463" i="5"/>
  <c r="V463" i="10"/>
  <c r="V462" i="10"/>
  <c r="Q461" i="2"/>
  <c r="P461" i="2"/>
  <c r="R461" i="5"/>
  <c r="Q461" i="5"/>
  <c r="R460" i="5"/>
  <c r="Q460" i="5"/>
  <c r="R459" i="5"/>
  <c r="Q459" i="5"/>
  <c r="R458" i="5"/>
  <c r="Q458" i="5"/>
  <c r="V458" i="10"/>
  <c r="R457" i="5"/>
  <c r="Q457" i="5"/>
  <c r="R456" i="5"/>
  <c r="Q456" i="5"/>
  <c r="R455" i="5"/>
  <c r="Q455" i="5"/>
  <c r="R454" i="5"/>
  <c r="Q454" i="5"/>
  <c r="V454" i="10"/>
  <c r="R453" i="5"/>
  <c r="Q453" i="5"/>
  <c r="V453" i="10"/>
  <c r="R452" i="5"/>
  <c r="Q452" i="5"/>
  <c r="R451" i="5"/>
  <c r="Q451" i="5"/>
  <c r="R450" i="5"/>
  <c r="Q450" i="5"/>
  <c r="R449" i="5"/>
  <c r="Q449" i="5"/>
  <c r="R448" i="5"/>
  <c r="Q448" i="5"/>
  <c r="N447" i="2"/>
  <c r="R447" i="5"/>
  <c r="Q447" i="5"/>
  <c r="R446" i="5"/>
  <c r="Q446" i="5"/>
  <c r="R445" i="5"/>
  <c r="Q445" i="5"/>
  <c r="V445" i="10"/>
  <c r="N444" i="2"/>
  <c r="R444" i="5"/>
  <c r="Q444" i="5"/>
  <c r="R443" i="5"/>
  <c r="Q443" i="5"/>
  <c r="V443" i="10"/>
  <c r="R442" i="5"/>
  <c r="Q442" i="5"/>
  <c r="V442" i="10"/>
  <c r="R441" i="5"/>
  <c r="Q441" i="5"/>
  <c r="V441" i="10"/>
  <c r="V440" i="10"/>
  <c r="N440" i="2"/>
  <c r="R440" i="5"/>
  <c r="Q440" i="5"/>
  <c r="N439" i="2"/>
  <c r="R439" i="5"/>
  <c r="Q439" i="5"/>
  <c r="R438" i="5"/>
  <c r="Q438" i="5"/>
  <c r="M437" i="5"/>
  <c r="O437" i="5" s="1"/>
  <c r="L437" i="5"/>
  <c r="N436" i="2"/>
  <c r="R436" i="5"/>
  <c r="Q436" i="5"/>
  <c r="V436" i="10"/>
  <c r="V435" i="10"/>
  <c r="R435" i="5"/>
  <c r="Q435" i="5"/>
  <c r="R434" i="5"/>
  <c r="Q434" i="5"/>
  <c r="R433" i="5"/>
  <c r="Q433" i="5"/>
  <c r="Q432" i="2"/>
  <c r="P432" i="2"/>
  <c r="R432" i="5"/>
  <c r="Q432" i="5"/>
  <c r="V432" i="10"/>
  <c r="N431" i="2"/>
  <c r="R431" i="5"/>
  <c r="Q431" i="5"/>
  <c r="V431" i="10"/>
  <c r="Q430" i="2"/>
  <c r="P430" i="2"/>
  <c r="R430" i="5"/>
  <c r="Q430" i="5"/>
  <c r="V429" i="10"/>
  <c r="R429" i="5"/>
  <c r="R428" i="5"/>
  <c r="Q428" i="5"/>
  <c r="R427" i="5"/>
  <c r="Q427" i="5"/>
  <c r="P426" i="2"/>
  <c r="R426" i="5"/>
  <c r="Q426" i="5"/>
  <c r="N425" i="2"/>
  <c r="R425" i="5"/>
  <c r="Q425" i="5"/>
  <c r="R424" i="5"/>
  <c r="Q424" i="5"/>
  <c r="V424" i="10"/>
  <c r="R423" i="5"/>
  <c r="Q423" i="5"/>
  <c r="V423" i="10"/>
  <c r="R422" i="5"/>
  <c r="W421" i="10"/>
  <c r="M421" i="5"/>
  <c r="O421" i="5" s="1"/>
  <c r="L421" i="5"/>
  <c r="N420" i="2"/>
  <c r="R420" i="5"/>
  <c r="Q420" i="5"/>
  <c r="W419" i="10"/>
  <c r="M419" i="5"/>
  <c r="O419" i="5" s="1"/>
  <c r="L419" i="5"/>
  <c r="M418" i="5"/>
  <c r="O418" i="5" s="1"/>
  <c r="L418" i="5"/>
  <c r="R417" i="5"/>
  <c r="Q417" i="5"/>
  <c r="R416" i="5"/>
  <c r="Q416" i="5"/>
  <c r="N415" i="2"/>
  <c r="R415" i="5"/>
  <c r="Q415" i="5"/>
  <c r="V414" i="10"/>
  <c r="R413" i="5"/>
  <c r="Q413" i="5"/>
  <c r="W412" i="10"/>
  <c r="R412" i="5"/>
  <c r="Q412" i="5"/>
  <c r="R411" i="5"/>
  <c r="Q411" i="5"/>
  <c r="M410" i="5"/>
  <c r="O410" i="5" s="1"/>
  <c r="L410" i="5"/>
  <c r="W409" i="10"/>
  <c r="R409" i="5"/>
  <c r="Q409" i="5"/>
  <c r="R408" i="5"/>
  <c r="Q408" i="5"/>
  <c r="V408" i="10"/>
  <c r="M407" i="5"/>
  <c r="O407" i="5" s="1"/>
  <c r="L407" i="5"/>
  <c r="M406" i="5"/>
  <c r="O406" i="5" s="1"/>
  <c r="L406" i="5"/>
  <c r="W405" i="10"/>
  <c r="M405" i="5"/>
  <c r="O405" i="5" s="1"/>
  <c r="L405" i="5"/>
  <c r="M404" i="5"/>
  <c r="O404" i="5" s="1"/>
  <c r="L404" i="5"/>
  <c r="R403" i="5"/>
  <c r="Q403" i="5"/>
  <c r="M402" i="5"/>
  <c r="O402" i="5" s="1"/>
  <c r="L402" i="5"/>
  <c r="N401" i="2"/>
  <c r="R401" i="5"/>
  <c r="Q401" i="5"/>
  <c r="R400" i="5"/>
  <c r="Q400" i="5"/>
  <c r="R399" i="5"/>
  <c r="Q399" i="5"/>
  <c r="Q398" i="2"/>
  <c r="R398" i="5"/>
  <c r="Q398" i="5"/>
  <c r="M397" i="5"/>
  <c r="O397" i="5" s="1"/>
  <c r="L397" i="5"/>
  <c r="R396" i="5"/>
  <c r="Q396" i="5"/>
  <c r="R394" i="5"/>
  <c r="Q394" i="5"/>
  <c r="R393" i="5"/>
  <c r="Q393" i="5"/>
  <c r="V393" i="10"/>
  <c r="R392" i="5"/>
  <c r="Q392" i="5"/>
  <c r="V392" i="10"/>
  <c r="M391" i="5"/>
  <c r="O391" i="5" s="1"/>
  <c r="L391" i="5"/>
  <c r="R390" i="5"/>
  <c r="Q390" i="5"/>
  <c r="V390" i="10"/>
  <c r="R389" i="5"/>
  <c r="Q389" i="5"/>
  <c r="M388" i="5"/>
  <c r="O388" i="5" s="1"/>
  <c r="L388" i="5"/>
  <c r="Q387" i="2"/>
  <c r="P387" i="2"/>
  <c r="M387" i="5"/>
  <c r="O387" i="5" s="1"/>
  <c r="L387" i="5"/>
  <c r="W386" i="10"/>
  <c r="R386" i="5"/>
  <c r="Q386" i="5"/>
  <c r="M385" i="5"/>
  <c r="O385" i="5" s="1"/>
  <c r="L385" i="5"/>
  <c r="V385" i="10"/>
  <c r="R384" i="5"/>
  <c r="Q384" i="5"/>
  <c r="R383" i="5"/>
  <c r="Q383" i="5"/>
  <c r="V383" i="10"/>
  <c r="M382" i="5"/>
  <c r="O382" i="5" s="1"/>
  <c r="L382" i="5"/>
  <c r="M381" i="5"/>
  <c r="O381" i="5" s="1"/>
  <c r="L381" i="5"/>
  <c r="R380" i="5"/>
  <c r="Q380" i="5"/>
  <c r="Q379" i="5"/>
  <c r="R378" i="5"/>
  <c r="Q378" i="5"/>
  <c r="N377" i="2"/>
  <c r="M377" i="5"/>
  <c r="O377" i="5" s="1"/>
  <c r="L377" i="5"/>
  <c r="R376" i="5"/>
  <c r="Q376" i="5"/>
  <c r="V376" i="10"/>
  <c r="W375" i="10"/>
  <c r="R375" i="5"/>
  <c r="Q375" i="5"/>
  <c r="W374" i="10"/>
  <c r="R374" i="5"/>
  <c r="Q374" i="5"/>
  <c r="M373" i="5"/>
  <c r="O373" i="5" s="1"/>
  <c r="L373" i="5"/>
  <c r="M372" i="5"/>
  <c r="O372" i="5" s="1"/>
  <c r="L372" i="5"/>
  <c r="R371" i="5"/>
  <c r="Q371" i="5"/>
  <c r="N370" i="2"/>
  <c r="R369" i="5"/>
  <c r="Q369" i="5"/>
  <c r="N368" i="2"/>
  <c r="R368" i="5"/>
  <c r="Q368" i="5"/>
  <c r="V368" i="10"/>
  <c r="R367" i="5"/>
  <c r="Q367" i="5"/>
  <c r="V367" i="10"/>
  <c r="R366" i="5"/>
  <c r="Q366" i="5"/>
  <c r="V366" i="10"/>
  <c r="M365" i="5"/>
  <c r="O365" i="5" s="1"/>
  <c r="L365" i="5"/>
  <c r="V365" i="10"/>
  <c r="R364" i="5"/>
  <c r="Q364" i="5"/>
  <c r="V364" i="10"/>
  <c r="M363" i="5"/>
  <c r="O363" i="5" s="1"/>
  <c r="L363" i="5"/>
  <c r="V363" i="10"/>
  <c r="N362" i="2"/>
  <c r="R362" i="5"/>
  <c r="Q362" i="5"/>
  <c r="V362" i="10"/>
  <c r="N361" i="2"/>
  <c r="M361" i="5"/>
  <c r="O361" i="5" s="1"/>
  <c r="L361" i="5"/>
  <c r="V361" i="10"/>
  <c r="R360" i="5"/>
  <c r="Q360" i="5"/>
  <c r="V360" i="10"/>
  <c r="N359" i="2"/>
  <c r="R359" i="5"/>
  <c r="Q359" i="5"/>
  <c r="V359" i="10"/>
  <c r="R358" i="5"/>
  <c r="Q358" i="5"/>
  <c r="V358" i="10"/>
  <c r="N357" i="2"/>
  <c r="V357" i="10"/>
  <c r="V356" i="10"/>
  <c r="R355" i="5"/>
  <c r="Q355" i="5"/>
  <c r="V355" i="10"/>
  <c r="N354" i="2"/>
  <c r="R354" i="5"/>
  <c r="Q354" i="5"/>
  <c r="V354" i="10"/>
  <c r="N353" i="2"/>
  <c r="R353" i="5"/>
  <c r="Q353" i="5"/>
  <c r="V353" i="10"/>
  <c r="R352" i="5"/>
  <c r="Q352" i="5"/>
  <c r="V352" i="10"/>
  <c r="M351" i="5"/>
  <c r="O351" i="5" s="1"/>
  <c r="L351" i="5"/>
  <c r="V351" i="10"/>
  <c r="R350" i="5"/>
  <c r="Q350" i="5"/>
  <c r="V350" i="10"/>
  <c r="R349" i="5"/>
  <c r="Q349" i="5"/>
  <c r="V349" i="10"/>
  <c r="N348" i="2"/>
  <c r="R348" i="5"/>
  <c r="Q348" i="5"/>
  <c r="V348" i="10"/>
  <c r="N347" i="2"/>
  <c r="R347" i="5"/>
  <c r="Q347" i="5"/>
  <c r="V347" i="10"/>
  <c r="R346" i="5"/>
  <c r="Q346" i="5"/>
  <c r="V346" i="10"/>
  <c r="N345" i="2"/>
  <c r="R345" i="5"/>
  <c r="Q345" i="5"/>
  <c r="V345" i="10"/>
  <c r="R344" i="5"/>
  <c r="Q344" i="5"/>
  <c r="V344" i="10"/>
  <c r="N343" i="2"/>
  <c r="R343" i="5"/>
  <c r="Q343" i="5"/>
  <c r="V343" i="10"/>
  <c r="N342" i="2"/>
  <c r="R342" i="5"/>
  <c r="Q342" i="5"/>
  <c r="V342" i="10"/>
  <c r="N341" i="2"/>
  <c r="R341" i="5"/>
  <c r="Q341" i="5"/>
  <c r="V341" i="10"/>
  <c r="R340" i="5"/>
  <c r="Q340" i="5"/>
  <c r="V340" i="10"/>
  <c r="N339" i="2"/>
  <c r="R339" i="5"/>
  <c r="Q339" i="5"/>
  <c r="V339" i="10"/>
  <c r="R338" i="5"/>
  <c r="Q338" i="5"/>
  <c r="N337" i="2"/>
  <c r="R337" i="5"/>
  <c r="Q337" i="5"/>
  <c r="V337" i="10"/>
  <c r="R336" i="5"/>
  <c r="Q336" i="5"/>
  <c r="V336" i="10"/>
  <c r="N335" i="2"/>
  <c r="R335" i="5"/>
  <c r="Q335" i="5"/>
  <c r="V335" i="10"/>
  <c r="M334" i="5"/>
  <c r="O334" i="5" s="1"/>
  <c r="L334" i="5"/>
  <c r="V334" i="10"/>
  <c r="N333" i="2"/>
  <c r="M333" i="5"/>
  <c r="O333" i="5" s="1"/>
  <c r="L333" i="5"/>
  <c r="V333" i="10"/>
  <c r="R332" i="5"/>
  <c r="Q332" i="5"/>
  <c r="V332" i="10"/>
  <c r="N331" i="2"/>
  <c r="V331" i="10"/>
  <c r="M330" i="5"/>
  <c r="O330" i="5" s="1"/>
  <c r="L330" i="5"/>
  <c r="V330" i="10"/>
  <c r="R329" i="5"/>
  <c r="Q329" i="5"/>
  <c r="V329" i="10"/>
  <c r="N328" i="2"/>
  <c r="R328" i="5"/>
  <c r="Q328" i="5"/>
  <c r="V328" i="10"/>
  <c r="R327" i="5"/>
  <c r="Q327" i="5"/>
  <c r="V327" i="10"/>
  <c r="R326" i="5"/>
  <c r="Q326" i="5"/>
  <c r="V326" i="10"/>
  <c r="R325" i="5"/>
  <c r="Q325" i="5"/>
  <c r="V325" i="10"/>
  <c r="M324" i="5"/>
  <c r="O324" i="5" s="1"/>
  <c r="L324" i="5"/>
  <c r="V324" i="10"/>
  <c r="N323" i="2"/>
  <c r="V323" i="10"/>
  <c r="N322" i="2"/>
  <c r="M322" i="5"/>
  <c r="O322" i="5" s="1"/>
  <c r="L322" i="5"/>
  <c r="V322" i="10"/>
  <c r="N321" i="2"/>
  <c r="R321" i="5"/>
  <c r="Q321" i="5"/>
  <c r="V321" i="10"/>
  <c r="R320" i="5"/>
  <c r="Q320" i="5"/>
  <c r="V320" i="10"/>
  <c r="R319" i="5"/>
  <c r="Q319" i="5"/>
  <c r="V319" i="10"/>
  <c r="M318" i="5"/>
  <c r="O318" i="5" s="1"/>
  <c r="L318" i="5"/>
  <c r="V318" i="10"/>
  <c r="N317" i="2"/>
  <c r="R317" i="5"/>
  <c r="Q317" i="5"/>
  <c r="V317" i="10"/>
  <c r="N316" i="2"/>
  <c r="M316" i="5"/>
  <c r="O316" i="5" s="1"/>
  <c r="L316" i="5"/>
  <c r="V316" i="10"/>
  <c r="N315" i="2"/>
  <c r="R315" i="5"/>
  <c r="Q315" i="5"/>
  <c r="V315" i="10"/>
  <c r="N314" i="2"/>
  <c r="R314" i="5"/>
  <c r="Q314" i="5"/>
  <c r="V314" i="10"/>
  <c r="R313" i="5"/>
  <c r="Q313" i="5"/>
  <c r="V313" i="10"/>
  <c r="M312" i="5"/>
  <c r="O312" i="5" s="1"/>
  <c r="L312" i="5"/>
  <c r="V312" i="10"/>
  <c r="R311" i="5"/>
  <c r="Q311" i="5"/>
  <c r="V311" i="10"/>
  <c r="N310" i="2"/>
  <c r="R310" i="5"/>
  <c r="Q310" i="5"/>
  <c r="V310" i="10"/>
  <c r="N309" i="2"/>
  <c r="R309" i="5"/>
  <c r="Q309" i="5"/>
  <c r="V309" i="10"/>
  <c r="R308" i="5"/>
  <c r="Q308" i="5"/>
  <c r="V308" i="10"/>
  <c r="N307" i="2"/>
  <c r="M307" i="5"/>
  <c r="O307" i="5" s="1"/>
  <c r="L307" i="5"/>
  <c r="V307" i="10"/>
  <c r="R306" i="5"/>
  <c r="Q306" i="5"/>
  <c r="V306" i="10"/>
  <c r="R305" i="5"/>
  <c r="Q305" i="5"/>
  <c r="V305" i="10"/>
  <c r="R304" i="5"/>
  <c r="Q304" i="5"/>
  <c r="V304" i="10"/>
  <c r="N303" i="2"/>
  <c r="R303" i="5"/>
  <c r="Q303" i="5"/>
  <c r="V303" i="10"/>
  <c r="N302" i="2"/>
  <c r="R302" i="5"/>
  <c r="Q302" i="5"/>
  <c r="V302" i="10"/>
  <c r="N301" i="2"/>
  <c r="R301" i="5"/>
  <c r="Q301" i="5"/>
  <c r="V301" i="10"/>
  <c r="M300" i="5"/>
  <c r="O300" i="5" s="1"/>
  <c r="L300" i="5"/>
  <c r="V300" i="10"/>
  <c r="N299" i="2"/>
  <c r="R299" i="5"/>
  <c r="Q299" i="5"/>
  <c r="V299" i="10"/>
  <c r="N298" i="2"/>
  <c r="R298" i="5"/>
  <c r="Q298" i="5"/>
  <c r="N297" i="2"/>
  <c r="R297" i="5"/>
  <c r="Q297" i="5"/>
  <c r="V297" i="10"/>
  <c r="R296" i="5"/>
  <c r="Q296" i="5"/>
  <c r="V296" i="10"/>
  <c r="N295" i="2"/>
  <c r="V295" i="10"/>
  <c r="N294" i="2"/>
  <c r="R294" i="5"/>
  <c r="Q294" i="5"/>
  <c r="V294" i="10"/>
  <c r="N293" i="2"/>
  <c r="R293" i="5"/>
  <c r="Q293" i="5"/>
  <c r="V293" i="10"/>
  <c r="Q292" i="2"/>
  <c r="P292" i="2"/>
  <c r="M292" i="5"/>
  <c r="O292" i="5" s="1"/>
  <c r="L292" i="5"/>
  <c r="M291" i="5"/>
  <c r="O291" i="5" s="1"/>
  <c r="L291" i="5"/>
  <c r="V291" i="10"/>
  <c r="N290" i="2"/>
  <c r="V290" i="10"/>
  <c r="M289" i="5"/>
  <c r="O289" i="5" s="1"/>
  <c r="L289" i="5"/>
  <c r="V289" i="10"/>
  <c r="V288" i="10"/>
  <c r="N287" i="2"/>
  <c r="M287" i="5"/>
  <c r="O287" i="5" s="1"/>
  <c r="L287" i="5"/>
  <c r="V287" i="10"/>
  <c r="R286" i="5"/>
  <c r="Q286" i="5"/>
  <c r="V286" i="10"/>
  <c r="N285" i="2"/>
  <c r="M285" i="5"/>
  <c r="O285" i="5" s="1"/>
  <c r="L285" i="5"/>
  <c r="V285" i="10"/>
  <c r="R284" i="5"/>
  <c r="Q284" i="5"/>
  <c r="V284" i="10"/>
  <c r="N283" i="2"/>
  <c r="R283" i="5"/>
  <c r="Q283" i="5"/>
  <c r="V283" i="10"/>
  <c r="R282" i="5"/>
  <c r="Q282" i="5"/>
  <c r="V282" i="10"/>
  <c r="M281" i="5"/>
  <c r="O281" i="5" s="1"/>
  <c r="L281" i="5"/>
  <c r="V281" i="10"/>
  <c r="N280" i="2"/>
  <c r="V280" i="10"/>
  <c r="R279" i="5"/>
  <c r="Q279" i="5"/>
  <c r="V279" i="10"/>
  <c r="N278" i="2"/>
  <c r="R278" i="5"/>
  <c r="Q278" i="5"/>
  <c r="V278" i="10"/>
  <c r="N277" i="2"/>
  <c r="R277" i="5"/>
  <c r="Q277" i="5"/>
  <c r="V277" i="10"/>
  <c r="M276" i="5"/>
  <c r="O276" i="5" s="1"/>
  <c r="L276" i="5"/>
  <c r="V276" i="10"/>
  <c r="R275" i="5"/>
  <c r="Q275" i="5"/>
  <c r="V275" i="10"/>
  <c r="N274" i="2"/>
  <c r="R274" i="5"/>
  <c r="Q274" i="5"/>
  <c r="V274" i="10"/>
  <c r="N273" i="2"/>
  <c r="R273" i="5"/>
  <c r="Q273" i="5"/>
  <c r="R272" i="5"/>
  <c r="Q272" i="5"/>
  <c r="V272" i="10"/>
  <c r="R271" i="5"/>
  <c r="Q271" i="5"/>
  <c r="V271" i="10"/>
  <c r="N270" i="2"/>
  <c r="R270" i="5"/>
  <c r="Q270" i="5"/>
  <c r="V270" i="10"/>
  <c r="R269" i="5"/>
  <c r="Q269" i="5"/>
  <c r="V269" i="10"/>
  <c r="M268" i="5"/>
  <c r="O268" i="5" s="1"/>
  <c r="L268" i="5"/>
  <c r="V268" i="10"/>
  <c r="R267" i="5"/>
  <c r="Q267" i="5"/>
  <c r="V267" i="10"/>
  <c r="R266" i="5"/>
  <c r="Q266" i="5"/>
  <c r="V266" i="10"/>
  <c r="R265" i="5"/>
  <c r="Q265" i="5"/>
  <c r="V265" i="10"/>
  <c r="R264" i="5"/>
  <c r="Q264" i="5"/>
  <c r="V264" i="10"/>
  <c r="R263" i="5"/>
  <c r="Q263" i="5"/>
  <c r="V263" i="10"/>
  <c r="M262" i="5"/>
  <c r="O262" i="5" s="1"/>
  <c r="L262" i="5"/>
  <c r="V262" i="10"/>
  <c r="R261" i="5"/>
  <c r="Q261" i="5"/>
  <c r="V261" i="10"/>
  <c r="R260" i="5"/>
  <c r="Q260" i="5"/>
  <c r="V260" i="10"/>
  <c r="R259" i="5"/>
  <c r="Q259" i="5"/>
  <c r="V259" i="10"/>
  <c r="R258" i="5"/>
  <c r="Q258" i="5"/>
  <c r="V258" i="10"/>
  <c r="M257" i="5"/>
  <c r="O257" i="5" s="1"/>
  <c r="L257" i="5"/>
  <c r="V257" i="10"/>
  <c r="N256" i="2"/>
  <c r="M256" i="5"/>
  <c r="O256" i="5" s="1"/>
  <c r="L256" i="5"/>
  <c r="R255" i="5"/>
  <c r="Q255" i="5"/>
  <c r="V255" i="10"/>
  <c r="V254" i="10"/>
  <c r="R253" i="5"/>
  <c r="Q253" i="5"/>
  <c r="R252" i="5"/>
  <c r="Q252" i="5"/>
  <c r="V252" i="10"/>
  <c r="N251" i="2"/>
  <c r="R251" i="5"/>
  <c r="Q251" i="5"/>
  <c r="V251" i="10"/>
  <c r="N250" i="2"/>
  <c r="R250" i="5"/>
  <c r="Q250" i="5"/>
  <c r="V250" i="10"/>
  <c r="Q249" i="2"/>
  <c r="P249" i="2"/>
  <c r="R249" i="5"/>
  <c r="Q249" i="5"/>
  <c r="V249" i="10"/>
  <c r="R248" i="5"/>
  <c r="Q248" i="5"/>
  <c r="V248" i="10"/>
  <c r="R247" i="5"/>
  <c r="Q247" i="5"/>
  <c r="V247" i="10"/>
  <c r="M246" i="5"/>
  <c r="O246" i="5" s="1"/>
  <c r="L246" i="5"/>
  <c r="V246" i="10"/>
  <c r="M245" i="5"/>
  <c r="O245" i="5" s="1"/>
  <c r="L245" i="5"/>
  <c r="V245" i="10"/>
  <c r="N244" i="2"/>
  <c r="R244" i="5"/>
  <c r="Q244" i="5"/>
  <c r="V244" i="10"/>
  <c r="M243" i="5"/>
  <c r="O243" i="5" s="1"/>
  <c r="L243" i="5"/>
  <c r="V243" i="10"/>
  <c r="N242" i="2"/>
  <c r="R242" i="5"/>
  <c r="Q242" i="5"/>
  <c r="V242" i="10"/>
  <c r="N241" i="2"/>
  <c r="R241" i="5"/>
  <c r="Q241" i="5"/>
  <c r="V241" i="10"/>
  <c r="N240" i="2"/>
  <c r="R240" i="5"/>
  <c r="Q240" i="5"/>
  <c r="V240" i="10"/>
  <c r="V239" i="10"/>
  <c r="N239" i="2"/>
  <c r="R239" i="5"/>
  <c r="Q239" i="5"/>
  <c r="R238" i="5"/>
  <c r="Q238" i="5"/>
  <c r="V238" i="10"/>
  <c r="R237" i="5"/>
  <c r="Q237" i="5"/>
  <c r="V237" i="10"/>
  <c r="N236" i="2"/>
  <c r="R236" i="5"/>
  <c r="Q236" i="5"/>
  <c r="V236" i="10"/>
  <c r="M235" i="5"/>
  <c r="O235" i="5" s="1"/>
  <c r="L235" i="5"/>
  <c r="V235" i="10"/>
  <c r="P234" i="2"/>
  <c r="R234" i="5"/>
  <c r="Q234" i="5"/>
  <c r="V234" i="10"/>
  <c r="M233" i="5"/>
  <c r="O233" i="5" s="1"/>
  <c r="L233" i="5"/>
  <c r="V233" i="10"/>
  <c r="N232" i="2"/>
  <c r="R232" i="5"/>
  <c r="Q232" i="5"/>
  <c r="V232" i="10"/>
  <c r="N231" i="2"/>
  <c r="R231" i="5"/>
  <c r="Q231" i="5"/>
  <c r="V231" i="10"/>
  <c r="N230" i="2"/>
  <c r="R230" i="5"/>
  <c r="Q230" i="5"/>
  <c r="V230" i="10"/>
  <c r="N229" i="2"/>
  <c r="R229" i="5"/>
  <c r="Q229" i="5"/>
  <c r="V229" i="10"/>
  <c r="N228" i="2"/>
  <c r="M228" i="5"/>
  <c r="O228" i="5" s="1"/>
  <c r="L228" i="5"/>
  <c r="V228" i="10"/>
  <c r="M227" i="5"/>
  <c r="O227" i="5" s="1"/>
  <c r="L227" i="5"/>
  <c r="V227" i="10"/>
  <c r="M226" i="5"/>
  <c r="O226" i="5" s="1"/>
  <c r="L226" i="5"/>
  <c r="V226" i="10"/>
  <c r="R225" i="5"/>
  <c r="Q225" i="5"/>
  <c r="V225" i="10"/>
  <c r="M224" i="5"/>
  <c r="O224" i="5" s="1"/>
  <c r="L224" i="5"/>
  <c r="V224" i="10"/>
  <c r="N223" i="2"/>
  <c r="R223" i="5"/>
  <c r="Q223" i="5"/>
  <c r="V223" i="10"/>
  <c r="R222" i="5"/>
  <c r="Q222" i="5"/>
  <c r="V222" i="10"/>
  <c r="M221" i="5"/>
  <c r="O221" i="5" s="1"/>
  <c r="L221" i="5"/>
  <c r="V221" i="10"/>
  <c r="R220" i="5"/>
  <c r="Q220" i="5"/>
  <c r="V220" i="10"/>
  <c r="N219" i="2"/>
  <c r="V219" i="10"/>
  <c r="R218" i="5"/>
  <c r="Q218" i="5"/>
  <c r="V218" i="10"/>
  <c r="N217" i="2"/>
  <c r="M217" i="5"/>
  <c r="O217" i="5" s="1"/>
  <c r="L217" i="5"/>
  <c r="V217" i="10"/>
  <c r="N216" i="2"/>
  <c r="M216" i="5"/>
  <c r="O216" i="5" s="1"/>
  <c r="L216" i="5"/>
  <c r="V216" i="10"/>
  <c r="R215" i="5"/>
  <c r="Q215" i="5"/>
  <c r="V215" i="10"/>
  <c r="N214" i="2"/>
  <c r="M214" i="5"/>
  <c r="O214" i="5" s="1"/>
  <c r="L214" i="5"/>
  <c r="V214" i="10"/>
  <c r="N213" i="2"/>
  <c r="R213" i="5"/>
  <c r="Q213" i="5"/>
  <c r="V213" i="10"/>
  <c r="N212" i="2"/>
  <c r="M212" i="5"/>
  <c r="O212" i="5" s="1"/>
  <c r="L212" i="5"/>
  <c r="V212" i="10"/>
  <c r="N211" i="2"/>
  <c r="M211" i="5"/>
  <c r="O211" i="5" s="1"/>
  <c r="L211" i="5"/>
  <c r="V211" i="10"/>
  <c r="M210" i="5"/>
  <c r="O210" i="5" s="1"/>
  <c r="L210" i="5"/>
  <c r="V210" i="10"/>
  <c r="R209" i="5"/>
  <c r="Q209" i="5"/>
  <c r="V209" i="10"/>
  <c r="N208" i="2"/>
  <c r="R208" i="5"/>
  <c r="Q208" i="5"/>
  <c r="V208" i="10"/>
  <c r="N207" i="2"/>
  <c r="R207" i="5"/>
  <c r="Q207" i="5"/>
  <c r="V207" i="10"/>
  <c r="R206" i="5"/>
  <c r="Q206" i="5"/>
  <c r="V206" i="10"/>
  <c r="M205" i="5"/>
  <c r="O205" i="5" s="1"/>
  <c r="L205" i="5"/>
  <c r="V205" i="10"/>
  <c r="N204" i="2"/>
  <c r="R204" i="5"/>
  <c r="Q204" i="5"/>
  <c r="V204" i="10"/>
  <c r="R203" i="5"/>
  <c r="Q203" i="5"/>
  <c r="V203" i="10"/>
  <c r="M202" i="5"/>
  <c r="O202" i="5" s="1"/>
  <c r="L202" i="5"/>
  <c r="R201" i="5"/>
  <c r="Q201" i="5"/>
  <c r="V201" i="10"/>
  <c r="P200" i="2"/>
  <c r="R200" i="5"/>
  <c r="Q200" i="5"/>
  <c r="V200" i="10"/>
  <c r="N199" i="2"/>
  <c r="R199" i="5"/>
  <c r="Q199" i="5"/>
  <c r="V199" i="10"/>
  <c r="R198" i="5"/>
  <c r="Q198" i="5"/>
  <c r="V198" i="10"/>
  <c r="R197" i="5"/>
  <c r="Q197" i="5"/>
  <c r="V197" i="10"/>
  <c r="R196" i="5"/>
  <c r="Q196" i="5"/>
  <c r="V196" i="10"/>
  <c r="M195" i="5"/>
  <c r="O195" i="5" s="1"/>
  <c r="L195" i="5"/>
  <c r="V195" i="10"/>
  <c r="R194" i="5"/>
  <c r="Q194" i="5"/>
  <c r="V194" i="10"/>
  <c r="M193" i="5"/>
  <c r="O193" i="5" s="1"/>
  <c r="L193" i="5"/>
  <c r="V193" i="10"/>
  <c r="N192" i="2"/>
  <c r="R192" i="5"/>
  <c r="Q192" i="5"/>
  <c r="V192" i="10"/>
  <c r="N191" i="2"/>
  <c r="R191" i="5"/>
  <c r="Q191" i="5"/>
  <c r="V191" i="10"/>
  <c r="N190" i="2"/>
  <c r="V190" i="10"/>
  <c r="R189" i="5"/>
  <c r="Q189" i="5"/>
  <c r="V189" i="10"/>
  <c r="M188" i="5"/>
  <c r="O188" i="5" s="1"/>
  <c r="L188" i="5"/>
  <c r="V188" i="10"/>
  <c r="N187" i="2"/>
  <c r="R187" i="5"/>
  <c r="Q187" i="5"/>
  <c r="V187" i="10"/>
  <c r="N186" i="2"/>
  <c r="M186" i="5"/>
  <c r="O186" i="5" s="1"/>
  <c r="L186" i="5"/>
  <c r="V186" i="10"/>
  <c r="R185" i="5"/>
  <c r="Q185" i="5"/>
  <c r="V185" i="10"/>
  <c r="R184" i="5"/>
  <c r="Q184" i="5"/>
  <c r="V184" i="10"/>
  <c r="N183" i="2"/>
  <c r="R183" i="5"/>
  <c r="Q183" i="5"/>
  <c r="V183" i="10"/>
  <c r="R182" i="5"/>
  <c r="Q182" i="5"/>
  <c r="V182" i="10"/>
  <c r="M181" i="5"/>
  <c r="O181" i="5" s="1"/>
  <c r="L181" i="5"/>
  <c r="V181" i="10"/>
  <c r="R180" i="5"/>
  <c r="Q180" i="5"/>
  <c r="V180" i="10"/>
  <c r="N179" i="2"/>
  <c r="R179" i="5"/>
  <c r="Q179" i="5"/>
  <c r="V179" i="10"/>
  <c r="N178" i="2"/>
  <c r="R178" i="5"/>
  <c r="Q178" i="5"/>
  <c r="V178" i="10"/>
  <c r="M177" i="5"/>
  <c r="O177" i="5" s="1"/>
  <c r="L177" i="5"/>
  <c r="V177" i="10"/>
  <c r="M176" i="5"/>
  <c r="O176" i="5" s="1"/>
  <c r="L176" i="5"/>
  <c r="N175" i="2"/>
  <c r="R175" i="5"/>
  <c r="Q175" i="5"/>
  <c r="N174" i="2"/>
  <c r="R174" i="5"/>
  <c r="Q174" i="5"/>
  <c r="V174" i="10"/>
  <c r="R173" i="5"/>
  <c r="Q173" i="5"/>
  <c r="V173" i="10"/>
  <c r="R172" i="5"/>
  <c r="Q172" i="5"/>
  <c r="V172" i="10"/>
  <c r="N171" i="2"/>
  <c r="R171" i="5"/>
  <c r="Q171" i="5"/>
  <c r="V171" i="10"/>
  <c r="N170" i="2"/>
  <c r="R170" i="5"/>
  <c r="V170" i="10"/>
  <c r="N169" i="2"/>
  <c r="R169" i="5"/>
  <c r="Q169" i="5"/>
  <c r="V169" i="10"/>
  <c r="M168" i="5"/>
  <c r="O168" i="5" s="1"/>
  <c r="L168" i="5"/>
  <c r="V168" i="10"/>
  <c r="N167" i="2"/>
  <c r="R167" i="5"/>
  <c r="Q167" i="5"/>
  <c r="V167" i="10"/>
  <c r="R166" i="5"/>
  <c r="Q166" i="5"/>
  <c r="V166" i="10"/>
  <c r="R165" i="5"/>
  <c r="Q165" i="5"/>
  <c r="V165" i="10"/>
  <c r="R164" i="5"/>
  <c r="Q164" i="5"/>
  <c r="V164" i="10"/>
  <c r="N163" i="2"/>
  <c r="M163" i="5"/>
  <c r="O163" i="5" s="1"/>
  <c r="L163" i="5"/>
  <c r="V163" i="10"/>
  <c r="V162" i="10"/>
  <c r="N162" i="2"/>
  <c r="M162" i="5"/>
  <c r="O162" i="5" s="1"/>
  <c r="L162" i="5"/>
  <c r="N161" i="2"/>
  <c r="R160" i="5"/>
  <c r="Q160" i="5"/>
  <c r="V160" i="10"/>
  <c r="R159" i="5"/>
  <c r="Q159" i="5"/>
  <c r="V159" i="10"/>
  <c r="R158" i="5"/>
  <c r="Q158" i="5"/>
  <c r="V158" i="10"/>
  <c r="M157" i="5"/>
  <c r="O157" i="5" s="1"/>
  <c r="L157" i="5"/>
  <c r="V157" i="10"/>
  <c r="R156" i="5"/>
  <c r="Q156" i="5"/>
  <c r="V156" i="10"/>
  <c r="N155" i="2"/>
  <c r="M155" i="5"/>
  <c r="O155" i="5" s="1"/>
  <c r="L155" i="5"/>
  <c r="V155" i="10"/>
  <c r="R154" i="5"/>
  <c r="Q154" i="5"/>
  <c r="V154" i="10"/>
  <c r="N153" i="2"/>
  <c r="R153" i="5"/>
  <c r="Q153" i="5"/>
  <c r="V153" i="10"/>
  <c r="N152" i="2"/>
  <c r="M152" i="5"/>
  <c r="O152" i="5" s="1"/>
  <c r="L152" i="5"/>
  <c r="V152" i="10"/>
  <c r="N151" i="2"/>
  <c r="M151" i="5"/>
  <c r="O151" i="5" s="1"/>
  <c r="L151" i="5"/>
  <c r="V151" i="10"/>
  <c r="R150" i="5"/>
  <c r="Q150" i="5"/>
  <c r="V150" i="10"/>
  <c r="N149" i="2"/>
  <c r="M149" i="5"/>
  <c r="O149" i="5" s="1"/>
  <c r="L149" i="5"/>
  <c r="V149" i="10"/>
  <c r="N148" i="2"/>
  <c r="R148" i="5"/>
  <c r="Q148" i="5"/>
  <c r="V148" i="10"/>
  <c r="N147" i="2"/>
  <c r="M147" i="5"/>
  <c r="O147" i="5" s="1"/>
  <c r="L147" i="5"/>
  <c r="V147" i="10"/>
  <c r="M145" i="5"/>
  <c r="O145" i="5" s="1"/>
  <c r="L145" i="5"/>
  <c r="V145" i="10"/>
  <c r="N144" i="2"/>
  <c r="R144" i="5"/>
  <c r="Q144" i="5"/>
  <c r="V144" i="10"/>
  <c r="M143" i="5"/>
  <c r="O143" i="5" s="1"/>
  <c r="L143" i="5"/>
  <c r="V143" i="10"/>
  <c r="M142" i="5"/>
  <c r="O142" i="5" s="1"/>
  <c r="L142" i="5"/>
  <c r="V142" i="10"/>
  <c r="R141" i="5"/>
  <c r="Q141" i="5"/>
  <c r="V141" i="10"/>
  <c r="M140" i="5"/>
  <c r="O140" i="5" s="1"/>
  <c r="L140" i="5"/>
  <c r="V140" i="10"/>
  <c r="N139" i="2"/>
  <c r="M139" i="5"/>
  <c r="O139" i="5" s="1"/>
  <c r="L139" i="5"/>
  <c r="V139" i="10"/>
  <c r="N138" i="2"/>
  <c r="R138" i="5"/>
  <c r="Q138" i="5"/>
  <c r="V138" i="10"/>
  <c r="R137" i="5"/>
  <c r="Q137" i="5"/>
  <c r="V137" i="10"/>
  <c r="M136" i="5"/>
  <c r="O136" i="5" s="1"/>
  <c r="L136" i="5"/>
  <c r="V136" i="10"/>
  <c r="N135" i="2"/>
  <c r="M135" i="5"/>
  <c r="O135" i="5" s="1"/>
  <c r="L135" i="5"/>
  <c r="V135" i="10"/>
  <c r="N134" i="2"/>
  <c r="M134" i="5"/>
  <c r="O134" i="5" s="1"/>
  <c r="L134" i="5"/>
  <c r="V134" i="10"/>
  <c r="N133" i="2"/>
  <c r="M133" i="5"/>
  <c r="O133" i="5" s="1"/>
  <c r="L133" i="5"/>
  <c r="V133" i="10"/>
  <c r="R132" i="5"/>
  <c r="Q132" i="5"/>
  <c r="N131" i="2"/>
  <c r="R131" i="5"/>
  <c r="Q131" i="5"/>
  <c r="V131" i="10"/>
  <c r="N130" i="2"/>
  <c r="M130" i="5"/>
  <c r="O130" i="5" s="1"/>
  <c r="L130" i="5"/>
  <c r="V130" i="10"/>
  <c r="N129" i="2"/>
  <c r="R129" i="5"/>
  <c r="Q129" i="5"/>
  <c r="V129" i="10"/>
  <c r="N128" i="2"/>
  <c r="R128" i="5"/>
  <c r="Q128" i="5"/>
  <c r="V128" i="10"/>
  <c r="N127" i="2"/>
  <c r="R127" i="5"/>
  <c r="Q127" i="5"/>
  <c r="V127" i="10"/>
  <c r="N126" i="2"/>
  <c r="R126" i="5"/>
  <c r="Q126" i="5"/>
  <c r="V126" i="10"/>
  <c r="R125" i="5"/>
  <c r="Q125" i="5"/>
  <c r="V125" i="10"/>
  <c r="N124" i="2"/>
  <c r="M124" i="5"/>
  <c r="O124" i="5" s="1"/>
  <c r="L124" i="5"/>
  <c r="V124" i="10"/>
  <c r="N123" i="2"/>
  <c r="R123" i="5"/>
  <c r="Q123" i="5"/>
  <c r="V123" i="10"/>
  <c r="N122" i="2"/>
  <c r="M122" i="5"/>
  <c r="O122" i="5" s="1"/>
  <c r="L122" i="5"/>
  <c r="V122" i="10"/>
  <c r="R121" i="5"/>
  <c r="Q121" i="5"/>
  <c r="V121" i="10"/>
  <c r="N120" i="2"/>
  <c r="R120" i="5"/>
  <c r="Q120" i="5"/>
  <c r="V120" i="10"/>
  <c r="N119" i="2"/>
  <c r="R119" i="5"/>
  <c r="Q119" i="5"/>
  <c r="V119" i="10"/>
  <c r="V118" i="10"/>
  <c r="N117" i="2"/>
  <c r="R117" i="5"/>
  <c r="Q117" i="5"/>
  <c r="V117" i="10"/>
  <c r="R116" i="5"/>
  <c r="Q116" i="5"/>
  <c r="V116" i="10"/>
  <c r="R115" i="5"/>
  <c r="Q115" i="5"/>
  <c r="V115" i="10"/>
  <c r="R114" i="5"/>
  <c r="Q114" i="5"/>
  <c r="V114" i="10"/>
  <c r="R113" i="5"/>
  <c r="Q113" i="5"/>
  <c r="V113" i="10"/>
  <c r="R112" i="5"/>
  <c r="Q112" i="5"/>
  <c r="V112" i="10"/>
  <c r="R111" i="5"/>
  <c r="Q111" i="5"/>
  <c r="V111" i="10"/>
  <c r="M110" i="5"/>
  <c r="O110" i="5" s="1"/>
  <c r="L110" i="5"/>
  <c r="V110" i="10"/>
  <c r="R109" i="5"/>
  <c r="Q109" i="5"/>
  <c r="V109" i="10"/>
  <c r="V108" i="10"/>
  <c r="M108" i="5"/>
  <c r="O108" i="5" s="1"/>
  <c r="L108" i="5"/>
  <c r="R107" i="5"/>
  <c r="Q107" i="5"/>
  <c r="V107" i="10"/>
  <c r="R106" i="5"/>
  <c r="Q106" i="5"/>
  <c r="V106" i="10"/>
  <c r="N105" i="2"/>
  <c r="R105" i="5"/>
  <c r="Q105" i="5"/>
  <c r="V105" i="10"/>
  <c r="N104" i="2"/>
  <c r="M104" i="5"/>
  <c r="O104" i="5" s="1"/>
  <c r="L104" i="5"/>
  <c r="V104" i="10"/>
  <c r="N103" i="2"/>
  <c r="M103" i="5"/>
  <c r="O103" i="5" s="1"/>
  <c r="L103" i="5"/>
  <c r="V103" i="10"/>
  <c r="N102" i="2"/>
  <c r="R102" i="5"/>
  <c r="Q102" i="5"/>
  <c r="V102" i="10"/>
  <c r="N101" i="2"/>
  <c r="R101" i="5"/>
  <c r="Q101" i="5"/>
  <c r="V101" i="10"/>
  <c r="R100" i="5"/>
  <c r="Q100" i="5"/>
  <c r="V100" i="10"/>
  <c r="N99" i="2"/>
  <c r="R99" i="5"/>
  <c r="Q99" i="5"/>
  <c r="V99" i="10"/>
  <c r="N98" i="2"/>
  <c r="M98" i="5"/>
  <c r="O98" i="5" s="1"/>
  <c r="L98" i="5"/>
  <c r="V98" i="10"/>
  <c r="R97" i="5"/>
  <c r="Q97" i="5"/>
  <c r="V97" i="10"/>
  <c r="R96" i="5"/>
  <c r="Q96" i="5"/>
  <c r="V96" i="10"/>
  <c r="N95" i="2"/>
  <c r="R95" i="5"/>
  <c r="Q95" i="5"/>
  <c r="V95" i="10"/>
  <c r="N94" i="2"/>
  <c r="R94" i="5"/>
  <c r="Q94" i="5"/>
  <c r="V94" i="10"/>
  <c r="N93" i="2"/>
  <c r="R93" i="5"/>
  <c r="Q93" i="5"/>
  <c r="V93" i="10"/>
  <c r="R92" i="5"/>
  <c r="Q92" i="5"/>
  <c r="V92" i="10"/>
  <c r="R91" i="5"/>
  <c r="Q91" i="5"/>
  <c r="V91" i="10"/>
  <c r="N90" i="2"/>
  <c r="R90" i="5"/>
  <c r="Q90" i="5"/>
  <c r="V90" i="10"/>
  <c r="R89" i="5"/>
  <c r="Q89" i="5"/>
  <c r="V89" i="10"/>
  <c r="M88" i="5"/>
  <c r="O88" i="5" s="1"/>
  <c r="L88" i="5"/>
  <c r="V88" i="10"/>
  <c r="R87" i="5"/>
  <c r="Q87" i="5"/>
  <c r="V87" i="10"/>
  <c r="N86" i="2"/>
  <c r="R86" i="5"/>
  <c r="Q86" i="5"/>
  <c r="V86" i="10"/>
  <c r="N85" i="2"/>
  <c r="R85" i="5"/>
  <c r="Q85" i="5"/>
  <c r="V85" i="10"/>
  <c r="M84" i="5"/>
  <c r="O84" i="5" s="1"/>
  <c r="L84" i="5"/>
  <c r="V84" i="10"/>
  <c r="N83" i="2"/>
  <c r="M83" i="5"/>
  <c r="O83" i="5" s="1"/>
  <c r="L83" i="5"/>
  <c r="V83" i="10"/>
  <c r="N82" i="2"/>
  <c r="R82" i="5"/>
  <c r="Q82" i="5"/>
  <c r="V82" i="10"/>
  <c r="N81" i="2"/>
  <c r="M81" i="5"/>
  <c r="O81" i="5" s="1"/>
  <c r="L81" i="5"/>
  <c r="V81" i="10"/>
  <c r="N80" i="2"/>
  <c r="M80" i="5"/>
  <c r="O80" i="5" s="1"/>
  <c r="L80" i="5"/>
  <c r="V80" i="10"/>
  <c r="N79" i="2"/>
  <c r="M79" i="5"/>
  <c r="O79" i="5" s="1"/>
  <c r="L79" i="5"/>
  <c r="V79" i="10"/>
  <c r="R78" i="5"/>
  <c r="Q78" i="5"/>
  <c r="V78" i="10"/>
  <c r="N77" i="2"/>
  <c r="M77" i="5"/>
  <c r="O77" i="5" s="1"/>
  <c r="L77" i="5"/>
  <c r="V77" i="10"/>
  <c r="V76" i="10"/>
  <c r="N76" i="2"/>
  <c r="R76" i="5"/>
  <c r="Q76" i="5"/>
  <c r="R75" i="5"/>
  <c r="Q75" i="5"/>
  <c r="V75" i="10"/>
  <c r="R74" i="5"/>
  <c r="Q74" i="5"/>
  <c r="V74" i="10"/>
  <c r="R73" i="5"/>
  <c r="Q73" i="5"/>
  <c r="V73" i="10"/>
  <c r="N72" i="2"/>
  <c r="R72" i="5"/>
  <c r="Q72" i="5"/>
  <c r="V72" i="10"/>
  <c r="N71" i="2"/>
  <c r="R71" i="5"/>
  <c r="Q71" i="5"/>
  <c r="V71" i="10"/>
  <c r="R70" i="5"/>
  <c r="Q70" i="5"/>
  <c r="V70" i="10"/>
  <c r="M69" i="5"/>
  <c r="O69" i="5" s="1"/>
  <c r="L69" i="5"/>
  <c r="V69" i="10"/>
  <c r="N68" i="2"/>
  <c r="M68" i="5"/>
  <c r="O68" i="5" s="1"/>
  <c r="L68" i="5"/>
  <c r="V68" i="10"/>
  <c r="N67" i="2"/>
  <c r="R67" i="5"/>
  <c r="Q67" i="5"/>
  <c r="V67" i="10"/>
  <c r="N66" i="2"/>
  <c r="R66" i="5"/>
  <c r="Q66" i="5"/>
  <c r="V66" i="10"/>
  <c r="N65" i="2"/>
  <c r="M65" i="5"/>
  <c r="O65" i="5" s="1"/>
  <c r="L65" i="5"/>
  <c r="V65" i="10"/>
  <c r="R64" i="5"/>
  <c r="Q64" i="5"/>
  <c r="Q63" i="2"/>
  <c r="R63" i="5"/>
  <c r="Q63" i="5"/>
  <c r="R62" i="5"/>
  <c r="Q62" i="5"/>
  <c r="R61" i="5"/>
  <c r="Q61" i="5"/>
  <c r="V61" i="10"/>
  <c r="V60" i="10"/>
  <c r="R60" i="5"/>
  <c r="Q60" i="5"/>
  <c r="M59" i="5"/>
  <c r="O59" i="5" s="1"/>
  <c r="L59" i="5"/>
  <c r="R58" i="5"/>
  <c r="Q58" i="5"/>
  <c r="V58" i="10"/>
  <c r="R57" i="5"/>
  <c r="Q57" i="5"/>
  <c r="V57" i="10"/>
  <c r="R56" i="5"/>
  <c r="Q56" i="5"/>
  <c r="V56" i="10"/>
  <c r="M55" i="5"/>
  <c r="O55" i="5" s="1"/>
  <c r="L55" i="5"/>
  <c r="V55" i="10"/>
  <c r="M54" i="5"/>
  <c r="O54" i="5" s="1"/>
  <c r="L54" i="5"/>
  <c r="V54" i="10"/>
  <c r="R53" i="5"/>
  <c r="Q53" i="5"/>
  <c r="N52" i="2"/>
  <c r="R52" i="5"/>
  <c r="Q52" i="5"/>
  <c r="V52" i="10"/>
  <c r="M51" i="5"/>
  <c r="O51" i="5" s="1"/>
  <c r="L51" i="5"/>
  <c r="V51" i="10"/>
  <c r="R50" i="5"/>
  <c r="Q50" i="5"/>
  <c r="V50" i="10"/>
  <c r="R49" i="5"/>
  <c r="Q49" i="5"/>
  <c r="M48" i="5"/>
  <c r="O48" i="5" s="1"/>
  <c r="L48" i="5"/>
  <c r="V48" i="10"/>
  <c r="N47" i="2"/>
  <c r="R47" i="5"/>
  <c r="Q47" i="5"/>
  <c r="V47" i="10"/>
  <c r="V46" i="10"/>
  <c r="M46" i="5"/>
  <c r="O46" i="5" s="1"/>
  <c r="L46" i="5"/>
  <c r="M45" i="5"/>
  <c r="O45" i="5" s="1"/>
  <c r="L45" i="5"/>
  <c r="R44" i="5"/>
  <c r="Q44" i="5"/>
  <c r="V44" i="10"/>
  <c r="V43" i="10"/>
  <c r="V42" i="10"/>
  <c r="R42" i="5"/>
  <c r="Q42" i="5"/>
  <c r="R41" i="5"/>
  <c r="Q41" i="5"/>
  <c r="V41" i="10"/>
  <c r="V40" i="10"/>
  <c r="M40" i="5"/>
  <c r="O40" i="5" s="1"/>
  <c r="L40" i="5"/>
  <c r="V39" i="10"/>
  <c r="M39" i="5"/>
  <c r="O39" i="5" s="1"/>
  <c r="L39" i="5"/>
  <c r="R38" i="5"/>
  <c r="Q38" i="5"/>
  <c r="V38" i="10"/>
  <c r="R37" i="5"/>
  <c r="Q37" i="5"/>
  <c r="V37" i="10"/>
  <c r="R36" i="5"/>
  <c r="Q36" i="5"/>
  <c r="V36" i="10"/>
  <c r="R35" i="5"/>
  <c r="Q35" i="5"/>
  <c r="M34" i="5"/>
  <c r="O34" i="5" s="1"/>
  <c r="L34" i="5"/>
  <c r="V34" i="10"/>
  <c r="R33" i="5"/>
  <c r="Q33" i="5"/>
  <c r="V32" i="10"/>
  <c r="R32" i="5"/>
  <c r="Q32" i="5"/>
  <c r="R31" i="5"/>
  <c r="Q31" i="5"/>
  <c r="R30" i="5"/>
  <c r="Q30" i="5"/>
  <c r="V30" i="10"/>
  <c r="V29" i="10"/>
  <c r="R28" i="5"/>
  <c r="Q28" i="5"/>
  <c r="V28" i="10"/>
  <c r="R27" i="5"/>
  <c r="Q27" i="5"/>
  <c r="V27" i="10"/>
  <c r="R26" i="5"/>
  <c r="Q26" i="5"/>
  <c r="V26" i="10"/>
  <c r="R25" i="5"/>
  <c r="Q25" i="5"/>
  <c r="V25" i="10"/>
  <c r="R24" i="5"/>
  <c r="Q24" i="5"/>
  <c r="R23" i="5"/>
  <c r="Q23" i="5"/>
  <c r="V23" i="10"/>
  <c r="V22" i="10"/>
  <c r="R21" i="5"/>
  <c r="Q21" i="5"/>
  <c r="W20" i="10"/>
  <c r="R20" i="5"/>
  <c r="Q20" i="5"/>
  <c r="M19" i="5"/>
  <c r="O19" i="5" s="1"/>
  <c r="L19" i="5"/>
  <c r="V19" i="10"/>
  <c r="R18" i="5"/>
  <c r="Q18" i="5"/>
  <c r="V18" i="10"/>
  <c r="V17" i="10"/>
  <c r="M17" i="5"/>
  <c r="O17" i="5" s="1"/>
  <c r="L17" i="5"/>
  <c r="R16" i="5"/>
  <c r="Q16" i="5"/>
  <c r="V16" i="10"/>
  <c r="V15" i="10"/>
  <c r="R15" i="5"/>
  <c r="Q15" i="5"/>
  <c r="Q14" i="2"/>
  <c r="P14" i="2"/>
  <c r="R14" i="5"/>
  <c r="Q14" i="5"/>
  <c r="V14" i="10"/>
  <c r="R13" i="5"/>
  <c r="Q13" i="5"/>
  <c r="V13" i="10"/>
  <c r="R12" i="5"/>
  <c r="Q12" i="5"/>
  <c r="W11" i="10"/>
  <c r="R11" i="5"/>
  <c r="Q11" i="5"/>
  <c r="V10" i="10"/>
  <c r="R10" i="5"/>
  <c r="Q10" i="5"/>
  <c r="F12" i="12"/>
  <c r="F13" i="12"/>
  <c r="F14" i="12"/>
  <c r="M43" i="5" l="1"/>
  <c r="O43" i="5" s="1"/>
  <c r="L43" i="5"/>
  <c r="AB410" i="10"/>
  <c r="AC410" i="10"/>
  <c r="T410" i="10"/>
  <c r="M582" i="5"/>
  <c r="O582" i="5" s="1"/>
  <c r="L582" i="5"/>
  <c r="L295" i="5"/>
  <c r="M295" i="5"/>
  <c r="O295" i="5" s="1"/>
  <c r="M672" i="5"/>
  <c r="O672" i="5" s="1"/>
  <c r="L672" i="5"/>
  <c r="M29" i="5"/>
  <c r="O29" i="5" s="1"/>
  <c r="L29" i="5"/>
  <c r="M254" i="5"/>
  <c r="O254" i="5" s="1"/>
  <c r="L254" i="5"/>
  <c r="N578" i="2"/>
  <c r="P578" i="2" s="1"/>
  <c r="V427" i="10"/>
  <c r="M395" i="5"/>
  <c r="O395" i="5" s="1"/>
  <c r="L395" i="5"/>
  <c r="L370" i="5"/>
  <c r="M370" i="5"/>
  <c r="O370" i="5" s="1"/>
  <c r="Q158" i="2"/>
  <c r="M280" i="5"/>
  <c r="O280" i="5" s="1"/>
  <c r="L280" i="5"/>
  <c r="L652" i="5"/>
  <c r="M652" i="5"/>
  <c r="O652" i="5" s="1"/>
  <c r="L414" i="5"/>
  <c r="M414" i="5"/>
  <c r="O414" i="5" s="1"/>
  <c r="M625" i="5"/>
  <c r="O625" i="5" s="1"/>
  <c r="L625" i="5"/>
  <c r="M774" i="5"/>
  <c r="O774" i="5" s="1"/>
  <c r="L774" i="5"/>
  <c r="AB484" i="10"/>
  <c r="T484" i="10"/>
  <c r="AC484" i="10"/>
  <c r="M146" i="5"/>
  <c r="O146" i="5" s="1"/>
  <c r="L146" i="5"/>
  <c r="P510" i="2"/>
  <c r="M288" i="5"/>
  <c r="O288" i="5" s="1"/>
  <c r="L288" i="5"/>
  <c r="M331" i="5"/>
  <c r="O331" i="5" s="1"/>
  <c r="L331" i="5"/>
  <c r="M537" i="5"/>
  <c r="O537" i="5" s="1"/>
  <c r="L537" i="5"/>
  <c r="V176" i="10"/>
  <c r="R630" i="5"/>
  <c r="AC586" i="10"/>
  <c r="AB656" i="10"/>
  <c r="T491" i="10"/>
  <c r="P539" i="2"/>
  <c r="R553" i="10"/>
  <c r="Q448" i="2"/>
  <c r="Q722" i="2"/>
  <c r="P722" i="2"/>
  <c r="P168" i="2"/>
  <c r="N461" i="5"/>
  <c r="L461" i="5"/>
  <c r="AB491" i="10"/>
  <c r="L553" i="5"/>
  <c r="T572" i="10"/>
  <c r="T24" i="10"/>
  <c r="AC572" i="10"/>
  <c r="P164" i="2"/>
  <c r="Q681" i="5"/>
  <c r="Q740" i="5"/>
  <c r="N326" i="2"/>
  <c r="Q484" i="2"/>
  <c r="P674" i="2"/>
  <c r="N89" i="2"/>
  <c r="P89" i="2" s="1"/>
  <c r="Q412" i="2"/>
  <c r="Q352" i="2"/>
  <c r="N269" i="2"/>
  <c r="P269" i="2" s="1"/>
  <c r="L749" i="5"/>
  <c r="M749" i="5"/>
  <c r="O749" i="5" s="1"/>
  <c r="AC267" i="10"/>
  <c r="AB267" i="10"/>
  <c r="AC261" i="10"/>
  <c r="T261" i="10"/>
  <c r="AB261" i="10"/>
  <c r="AC672" i="10"/>
  <c r="AB672" i="10"/>
  <c r="AC309" i="10"/>
  <c r="AB309" i="10"/>
  <c r="P711" i="2"/>
  <c r="V723" i="10"/>
  <c r="Q729" i="5"/>
  <c r="P611" i="2"/>
  <c r="K531" i="2"/>
  <c r="N531" i="2" s="1"/>
  <c r="P531" i="2" s="1"/>
  <c r="W494" i="10"/>
  <c r="Q218" i="2"/>
  <c r="T558" i="10"/>
  <c r="T65" i="10"/>
  <c r="M190" i="5"/>
  <c r="O190" i="5" s="1"/>
  <c r="L190" i="5"/>
  <c r="M323" i="5"/>
  <c r="O323" i="5" s="1"/>
  <c r="L323" i="5"/>
  <c r="AC383" i="10"/>
  <c r="T383" i="10"/>
  <c r="AB383" i="10"/>
  <c r="Q499" i="2"/>
  <c r="Q675" i="2"/>
  <c r="V774" i="10"/>
  <c r="V576" i="10"/>
  <c r="P121" i="2"/>
  <c r="P184" i="2"/>
  <c r="T639" i="10"/>
  <c r="T309" i="10"/>
  <c r="R308" i="10"/>
  <c r="AB308" i="10" s="1"/>
  <c r="AB65" i="10"/>
  <c r="AC58" i="10"/>
  <c r="AB58" i="10"/>
  <c r="T140" i="10"/>
  <c r="AC140" i="10"/>
  <c r="N773" i="5"/>
  <c r="L773" i="5"/>
  <c r="AC477" i="10"/>
  <c r="AB477" i="10"/>
  <c r="T477" i="10"/>
  <c r="AC610" i="10"/>
  <c r="T610" i="10"/>
  <c r="AB610" i="10"/>
  <c r="AC634" i="10"/>
  <c r="T634" i="10"/>
  <c r="AB634" i="10"/>
  <c r="P262" i="2"/>
  <c r="W531" i="10"/>
  <c r="T97" i="10"/>
  <c r="AC639" i="10"/>
  <c r="T492" i="10"/>
  <c r="T267" i="10"/>
  <c r="AC220" i="10"/>
  <c r="AB220" i="10"/>
  <c r="AC305" i="10"/>
  <c r="AB305" i="10"/>
  <c r="T305" i="10"/>
  <c r="M765" i="5"/>
  <c r="O765" i="5" s="1"/>
  <c r="L765" i="5"/>
  <c r="W717" i="10"/>
  <c r="R717" i="10"/>
  <c r="W131" i="10"/>
  <c r="R131" i="10"/>
  <c r="AC412" i="10"/>
  <c r="AB412" i="10"/>
  <c r="AC569" i="10"/>
  <c r="AB569" i="10"/>
  <c r="T569" i="10"/>
  <c r="L357" i="5"/>
  <c r="M357" i="5"/>
  <c r="O357" i="5" s="1"/>
  <c r="L674" i="5"/>
  <c r="M674" i="5"/>
  <c r="O674" i="5" s="1"/>
  <c r="AB416" i="10"/>
  <c r="T416" i="10"/>
  <c r="AC416" i="10"/>
  <c r="W498" i="10"/>
  <c r="R498" i="10"/>
  <c r="W90" i="10"/>
  <c r="R90" i="10"/>
  <c r="W132" i="10"/>
  <c r="R132" i="10"/>
  <c r="AC33" i="10"/>
  <c r="AB33" i="10"/>
  <c r="T33" i="10"/>
  <c r="W744" i="10"/>
  <c r="R744" i="10"/>
  <c r="W219" i="10"/>
  <c r="R219" i="10"/>
  <c r="V403" i="10"/>
  <c r="R403" i="10"/>
  <c r="W394" i="10"/>
  <c r="R394" i="10"/>
  <c r="W708" i="10"/>
  <c r="R708" i="10"/>
  <c r="AB494" i="10"/>
  <c r="AC494" i="10"/>
  <c r="T494" i="10"/>
  <c r="AC203" i="10"/>
  <c r="T203" i="10"/>
  <c r="AB203" i="10"/>
  <c r="AC490" i="10"/>
  <c r="T490" i="10"/>
  <c r="AB490" i="10"/>
  <c r="AC526" i="10"/>
  <c r="T526" i="10"/>
  <c r="AB526" i="10"/>
  <c r="AC616" i="10"/>
  <c r="T616" i="10"/>
  <c r="AB616" i="10"/>
  <c r="T662" i="10"/>
  <c r="AB662" i="10"/>
  <c r="AC662" i="10"/>
  <c r="AC511" i="10"/>
  <c r="T511" i="10"/>
  <c r="AB511" i="10"/>
  <c r="L465" i="5"/>
  <c r="M465" i="5"/>
  <c r="O465" i="5" s="1"/>
  <c r="T742" i="10"/>
  <c r="AB742" i="10"/>
  <c r="AC742" i="10"/>
  <c r="AC748" i="10"/>
  <c r="T748" i="10"/>
  <c r="AB748" i="10"/>
  <c r="AB554" i="10"/>
  <c r="T554" i="10"/>
  <c r="AC554" i="10"/>
  <c r="AC641" i="10"/>
  <c r="AB641" i="10"/>
  <c r="T641" i="10"/>
  <c r="AC605" i="10"/>
  <c r="T605" i="10"/>
  <c r="AB605" i="10"/>
  <c r="AC559" i="10"/>
  <c r="T559" i="10"/>
  <c r="AB559" i="10"/>
  <c r="AC10" i="10"/>
  <c r="T10" i="10"/>
  <c r="AB10" i="10"/>
  <c r="AC251" i="10"/>
  <c r="T251" i="10"/>
  <c r="AB251" i="10"/>
  <c r="AC48" i="10"/>
  <c r="AB48" i="10"/>
  <c r="T48" i="10"/>
  <c r="AC274" i="10"/>
  <c r="AB274" i="10"/>
  <c r="T274" i="10"/>
  <c r="AB507" i="10"/>
  <c r="AC507" i="10"/>
  <c r="T507" i="10"/>
  <c r="AC749" i="10"/>
  <c r="T749" i="10"/>
  <c r="AB749" i="10"/>
  <c r="AC485" i="10"/>
  <c r="T485" i="10"/>
  <c r="AB485" i="10"/>
  <c r="AC390" i="10"/>
  <c r="T390" i="10"/>
  <c r="AB390" i="10"/>
  <c r="AC262" i="10"/>
  <c r="T262" i="10"/>
  <c r="AB262" i="10"/>
  <c r="AC246" i="10"/>
  <c r="T246" i="10"/>
  <c r="AB246" i="10"/>
  <c r="AC235" i="10"/>
  <c r="T235" i="10"/>
  <c r="AB235" i="10"/>
  <c r="AC209" i="10"/>
  <c r="T209" i="10"/>
  <c r="AB209" i="10"/>
  <c r="AC206" i="10"/>
  <c r="T206" i="10"/>
  <c r="AB206" i="10"/>
  <c r="AC195" i="10"/>
  <c r="T195" i="10"/>
  <c r="AB195" i="10"/>
  <c r="AC184" i="10"/>
  <c r="T184" i="10"/>
  <c r="AB184" i="10"/>
  <c r="AC137" i="10"/>
  <c r="T137" i="10"/>
  <c r="AB137" i="10"/>
  <c r="AC130" i="10"/>
  <c r="T130" i="10"/>
  <c r="AB130" i="10"/>
  <c r="AC44" i="10"/>
  <c r="AB44" i="10"/>
  <c r="AC312" i="10"/>
  <c r="AB312" i="10"/>
  <c r="T312" i="10"/>
  <c r="AC287" i="10"/>
  <c r="AB287" i="10"/>
  <c r="T287" i="10"/>
  <c r="AC250" i="10"/>
  <c r="T250" i="10"/>
  <c r="AB250" i="10"/>
  <c r="AC238" i="10"/>
  <c r="T238" i="10"/>
  <c r="AB238" i="10"/>
  <c r="AC128" i="10"/>
  <c r="T128" i="10"/>
  <c r="AB128" i="10"/>
  <c r="AC67" i="10"/>
  <c r="AB67" i="10"/>
  <c r="T67" i="10"/>
  <c r="AC56" i="10"/>
  <c r="T56" i="10"/>
  <c r="AB56" i="10"/>
  <c r="AC747" i="10"/>
  <c r="AB747" i="10"/>
  <c r="T747" i="10"/>
  <c r="AC601" i="10"/>
  <c r="T601" i="10"/>
  <c r="AB601" i="10"/>
  <c r="AC481" i="10"/>
  <c r="T481" i="10"/>
  <c r="AB481" i="10"/>
  <c r="AC271" i="10"/>
  <c r="AB271" i="10"/>
  <c r="T271" i="10"/>
  <c r="AC134" i="10"/>
  <c r="T134" i="10"/>
  <c r="AB134" i="10"/>
  <c r="AC13" i="10"/>
  <c r="AB13" i="10"/>
  <c r="T13" i="10"/>
  <c r="AC139" i="10"/>
  <c r="AB139" i="10"/>
  <c r="T139" i="10"/>
  <c r="AC247" i="10"/>
  <c r="T247" i="10"/>
  <c r="AB247" i="10"/>
  <c r="AC567" i="10"/>
  <c r="AB567" i="10"/>
  <c r="T567" i="10"/>
  <c r="W649" i="10"/>
  <c r="R649" i="10"/>
  <c r="AC614" i="10"/>
  <c r="T614" i="10"/>
  <c r="AB614" i="10"/>
  <c r="N767" i="5"/>
  <c r="L767" i="5"/>
  <c r="AC722" i="10"/>
  <c r="T722" i="10"/>
  <c r="AB722" i="10"/>
  <c r="AC709" i="10"/>
  <c r="AB709" i="10"/>
  <c r="T709" i="10"/>
  <c r="AC582" i="10"/>
  <c r="T582" i="10"/>
  <c r="AB582" i="10"/>
  <c r="AC359" i="10"/>
  <c r="AB359" i="10"/>
  <c r="T359" i="10"/>
  <c r="AC323" i="10"/>
  <c r="T323" i="10"/>
  <c r="AB323" i="10"/>
  <c r="AC147" i="10"/>
  <c r="AB147" i="10"/>
  <c r="T147" i="10"/>
  <c r="AC125" i="10"/>
  <c r="T125" i="10"/>
  <c r="AB125" i="10"/>
  <c r="AC84" i="10"/>
  <c r="T84" i="10"/>
  <c r="AB84" i="10"/>
  <c r="AC64" i="10"/>
  <c r="AB64" i="10"/>
  <c r="T64" i="10"/>
  <c r="AC23" i="10"/>
  <c r="AB23" i="10"/>
  <c r="T23" i="10"/>
  <c r="AC316" i="10"/>
  <c r="T316" i="10"/>
  <c r="AB316" i="10"/>
  <c r="AC568" i="10"/>
  <c r="AB568" i="10"/>
  <c r="T568" i="10"/>
  <c r="AC358" i="10"/>
  <c r="T358" i="10"/>
  <c r="AB358" i="10"/>
  <c r="AC317" i="10"/>
  <c r="AB317" i="10"/>
  <c r="AC263" i="10"/>
  <c r="T263" i="10"/>
  <c r="AB263" i="10"/>
  <c r="AC236" i="10"/>
  <c r="T236" i="10"/>
  <c r="AB236" i="10"/>
  <c r="AC196" i="10"/>
  <c r="T196" i="10"/>
  <c r="AB196" i="10"/>
  <c r="AC70" i="10"/>
  <c r="AB70" i="10"/>
  <c r="T70" i="10"/>
  <c r="AC635" i="10"/>
  <c r="T635" i="10"/>
  <c r="AB635" i="10"/>
  <c r="AC509" i="10"/>
  <c r="T509" i="10"/>
  <c r="AB509" i="10"/>
  <c r="AC307" i="10"/>
  <c r="T307" i="10"/>
  <c r="AB307" i="10"/>
  <c r="AC248" i="10"/>
  <c r="AB248" i="10"/>
  <c r="T248" i="10"/>
  <c r="T119" i="10"/>
  <c r="AB119" i="10"/>
  <c r="AC119" i="10"/>
  <c r="AC85" i="10"/>
  <c r="AB85" i="10"/>
  <c r="T85" i="10"/>
  <c r="AC63" i="10"/>
  <c r="AB63" i="10"/>
  <c r="T63" i="10"/>
  <c r="L356" i="5"/>
  <c r="M356" i="5"/>
  <c r="O356" i="5" s="1"/>
  <c r="AC224" i="10"/>
  <c r="T224" i="10"/>
  <c r="AB224" i="10"/>
  <c r="M573" i="5"/>
  <c r="O573" i="5" s="1"/>
  <c r="L573" i="5"/>
  <c r="R460" i="10"/>
  <c r="V460" i="10"/>
  <c r="W460" i="10"/>
  <c r="AC561" i="10"/>
  <c r="T561" i="10"/>
  <c r="AB561" i="10"/>
  <c r="AC626" i="10"/>
  <c r="AB626" i="10"/>
  <c r="T626" i="10"/>
  <c r="AC405" i="10"/>
  <c r="T405" i="10"/>
  <c r="AB405" i="10"/>
  <c r="AC319" i="10"/>
  <c r="T319" i="10"/>
  <c r="AB319" i="10"/>
  <c r="AC227" i="10"/>
  <c r="AB227" i="10"/>
  <c r="T227" i="10"/>
  <c r="AC199" i="10"/>
  <c r="AB199" i="10"/>
  <c r="T199" i="10"/>
  <c r="AC143" i="10"/>
  <c r="T143" i="10"/>
  <c r="AB143" i="10"/>
  <c r="AC75" i="10"/>
  <c r="T75" i="10"/>
  <c r="AB75" i="10"/>
  <c r="AC47" i="10"/>
  <c r="AB47" i="10"/>
  <c r="T47" i="10"/>
  <c r="AC52" i="10"/>
  <c r="T52" i="10"/>
  <c r="AB52" i="10"/>
  <c r="W707" i="10"/>
  <c r="R707" i="10"/>
  <c r="V557" i="10"/>
  <c r="R557" i="10"/>
  <c r="W500" i="10"/>
  <c r="R500" i="10"/>
  <c r="N305" i="2"/>
  <c r="W577" i="10"/>
  <c r="R577" i="10"/>
  <c r="W693" i="10"/>
  <c r="R693" i="10"/>
  <c r="W146" i="10"/>
  <c r="R146" i="10"/>
  <c r="W734" i="10"/>
  <c r="R734" i="10"/>
  <c r="P50" i="2"/>
  <c r="AC322" i="10"/>
  <c r="AB322" i="10"/>
  <c r="T322" i="10"/>
  <c r="AB508" i="10"/>
  <c r="AC508" i="10"/>
  <c r="T508" i="10"/>
  <c r="AC608" i="10"/>
  <c r="T608" i="10"/>
  <c r="AB608" i="10"/>
  <c r="AC659" i="10"/>
  <c r="T659" i="10"/>
  <c r="AB659" i="10"/>
  <c r="AC654" i="10"/>
  <c r="T654" i="10"/>
  <c r="AB654" i="10"/>
  <c r="AC417" i="10"/>
  <c r="T417" i="10"/>
  <c r="AB417" i="10"/>
  <c r="AC542" i="10"/>
  <c r="T542" i="10"/>
  <c r="AB542" i="10"/>
  <c r="T581" i="10"/>
  <c r="AB581" i="10"/>
  <c r="AC581" i="10"/>
  <c r="AC668" i="10"/>
  <c r="AB668" i="10"/>
  <c r="AC732" i="10"/>
  <c r="AB732" i="10"/>
  <c r="T732" i="10"/>
  <c r="AC488" i="10"/>
  <c r="AB488" i="10"/>
  <c r="AC579" i="10"/>
  <c r="T579" i="10"/>
  <c r="AB579" i="10"/>
  <c r="AC669" i="10"/>
  <c r="T669" i="10"/>
  <c r="AB669" i="10"/>
  <c r="AC621" i="10"/>
  <c r="T621" i="10"/>
  <c r="AB621" i="10"/>
  <c r="AC736" i="10"/>
  <c r="AB736" i="10"/>
  <c r="T736" i="10"/>
  <c r="AC628" i="10"/>
  <c r="T628" i="10"/>
  <c r="AB628" i="10"/>
  <c r="AC78" i="10"/>
  <c r="T78" i="10"/>
  <c r="AB78" i="10"/>
  <c r="AC136" i="10"/>
  <c r="T136" i="10"/>
  <c r="AB136" i="10"/>
  <c r="AC68" i="10"/>
  <c r="T68" i="10"/>
  <c r="AB68" i="10"/>
  <c r="AC327" i="10"/>
  <c r="T327" i="10"/>
  <c r="AB327" i="10"/>
  <c r="W486" i="10"/>
  <c r="V486" i="10"/>
  <c r="AC625" i="10"/>
  <c r="AB625" i="10"/>
  <c r="T625" i="10"/>
  <c r="AC615" i="10"/>
  <c r="T615" i="10"/>
  <c r="AB615" i="10"/>
  <c r="AC310" i="10"/>
  <c r="T310" i="10"/>
  <c r="AB310" i="10"/>
  <c r="AB371" i="10"/>
  <c r="AC371" i="10"/>
  <c r="T371" i="10"/>
  <c r="AB380" i="10"/>
  <c r="AC380" i="10"/>
  <c r="T380" i="10"/>
  <c r="AC771" i="10"/>
  <c r="AB771" i="10"/>
  <c r="T771" i="10"/>
  <c r="AC611" i="10"/>
  <c r="AB611" i="10"/>
  <c r="T611" i="10"/>
  <c r="AC521" i="10"/>
  <c r="T521" i="10"/>
  <c r="AB521" i="10"/>
  <c r="AC74" i="10"/>
  <c r="T74" i="10"/>
  <c r="AB74" i="10"/>
  <c r="AC18" i="10"/>
  <c r="AB18" i="10"/>
  <c r="T18" i="10"/>
  <c r="AC14" i="10"/>
  <c r="AB14" i="10"/>
  <c r="T14" i="10"/>
  <c r="AC622" i="10"/>
  <c r="AB622" i="10"/>
  <c r="T622" i="10"/>
  <c r="W31" i="10"/>
  <c r="V31" i="10"/>
  <c r="AC666" i="10"/>
  <c r="AB666" i="10"/>
  <c r="T666" i="10"/>
  <c r="AC645" i="10"/>
  <c r="T645" i="10"/>
  <c r="AB645" i="10"/>
  <c r="AC606" i="10"/>
  <c r="AB606" i="10"/>
  <c r="T606" i="10"/>
  <c r="AC82" i="10"/>
  <c r="T82" i="10"/>
  <c r="AB82" i="10"/>
  <c r="AC61" i="10"/>
  <c r="AB61" i="10"/>
  <c r="T61" i="10"/>
  <c r="AC320" i="10"/>
  <c r="T320" i="10"/>
  <c r="AB320" i="10"/>
  <c r="AC519" i="10"/>
  <c r="T519" i="10"/>
  <c r="AB519" i="10"/>
  <c r="L731" i="5"/>
  <c r="M731" i="5"/>
  <c r="O731" i="5" s="1"/>
  <c r="AC646" i="10"/>
  <c r="T646" i="10"/>
  <c r="AB646" i="10"/>
  <c r="AC624" i="10"/>
  <c r="T624" i="10"/>
  <c r="AB624" i="10"/>
  <c r="AC661" i="10"/>
  <c r="AB661" i="10"/>
  <c r="T661" i="10"/>
  <c r="AC644" i="10"/>
  <c r="AB644" i="10"/>
  <c r="AC620" i="10"/>
  <c r="AB620" i="10"/>
  <c r="T620" i="10"/>
  <c r="AC598" i="10"/>
  <c r="T598" i="10"/>
  <c r="AB598" i="10"/>
  <c r="AC562" i="10"/>
  <c r="AB562" i="10"/>
  <c r="T562" i="10"/>
  <c r="AC436" i="10"/>
  <c r="AB436" i="10"/>
  <c r="T436" i="10"/>
  <c r="AC285" i="10"/>
  <c r="T285" i="10"/>
  <c r="AB285" i="10"/>
  <c r="AC275" i="10"/>
  <c r="AB275" i="10"/>
  <c r="T275" i="10"/>
  <c r="AC266" i="10"/>
  <c r="T266" i="10"/>
  <c r="AB266" i="10"/>
  <c r="AC259" i="10"/>
  <c r="T259" i="10"/>
  <c r="AB259" i="10"/>
  <c r="AC241" i="10"/>
  <c r="T241" i="10"/>
  <c r="AB241" i="10"/>
  <c r="AC233" i="10"/>
  <c r="T233" i="10"/>
  <c r="AB233" i="10"/>
  <c r="AC226" i="10"/>
  <c r="T226" i="10"/>
  <c r="AB226" i="10"/>
  <c r="T129" i="10"/>
  <c r="AB129" i="10"/>
  <c r="AC129" i="10"/>
  <c r="AC702" i="10"/>
  <c r="T702" i="10"/>
  <c r="AB702" i="10"/>
  <c r="AC596" i="10"/>
  <c r="T596" i="10"/>
  <c r="AB596" i="10"/>
  <c r="T11" i="10"/>
  <c r="AC243" i="10"/>
  <c r="AB243" i="10"/>
  <c r="T243" i="10"/>
  <c r="AB397" i="10"/>
  <c r="T397" i="10"/>
  <c r="AC397" i="10"/>
  <c r="AC694" i="10"/>
  <c r="T694" i="10"/>
  <c r="AB694" i="10"/>
  <c r="AC573" i="10"/>
  <c r="AB573" i="10"/>
  <c r="T573" i="10"/>
  <c r="AC411" i="10"/>
  <c r="AB411" i="10"/>
  <c r="AC368" i="10"/>
  <c r="T368" i="10"/>
  <c r="AB368" i="10"/>
  <c r="AC245" i="10"/>
  <c r="T245" i="10"/>
  <c r="AB245" i="10"/>
  <c r="AC232" i="10"/>
  <c r="AB232" i="10"/>
  <c r="T232" i="10"/>
  <c r="AC211" i="10"/>
  <c r="AB211" i="10"/>
  <c r="T211" i="10"/>
  <c r="AC193" i="10"/>
  <c r="AB193" i="10"/>
  <c r="T193" i="10"/>
  <c r="AC86" i="10"/>
  <c r="T86" i="10"/>
  <c r="AB86" i="10"/>
  <c r="AC366" i="10"/>
  <c r="AB366" i="10"/>
  <c r="T366" i="10"/>
  <c r="AC314" i="10"/>
  <c r="T314" i="10"/>
  <c r="AB314" i="10"/>
  <c r="AC231" i="10"/>
  <c r="AB231" i="10"/>
  <c r="T231" i="10"/>
  <c r="AC204" i="10"/>
  <c r="T204" i="10"/>
  <c r="AB204" i="10"/>
  <c r="AC127" i="10"/>
  <c r="T127" i="10"/>
  <c r="AB127" i="10"/>
  <c r="AC197" i="10"/>
  <c r="T197" i="10"/>
  <c r="AB197" i="10"/>
  <c r="AC76" i="10"/>
  <c r="AB76" i="10"/>
  <c r="T44" i="10"/>
  <c r="W304" i="10"/>
  <c r="R304" i="10"/>
  <c r="W638" i="10"/>
  <c r="R638" i="10"/>
  <c r="W613" i="10"/>
  <c r="R613" i="10"/>
  <c r="W664" i="10"/>
  <c r="R664" i="10"/>
  <c r="AC202" i="10"/>
  <c r="AB202" i="10"/>
  <c r="T202" i="10"/>
  <c r="AB420" i="10"/>
  <c r="AC420" i="10"/>
  <c r="T420" i="10"/>
  <c r="AC505" i="10"/>
  <c r="T505" i="10"/>
  <c r="AB505" i="10"/>
  <c r="AC571" i="10"/>
  <c r="T571" i="10"/>
  <c r="AB571" i="10"/>
  <c r="AC603" i="10"/>
  <c r="AB603" i="10"/>
  <c r="AC705" i="10"/>
  <c r="AB705" i="10"/>
  <c r="T705" i="10"/>
  <c r="AC665" i="10"/>
  <c r="T665" i="10"/>
  <c r="AB665" i="10"/>
  <c r="AC652" i="10"/>
  <c r="T652" i="10"/>
  <c r="AB652" i="10"/>
  <c r="AC71" i="10"/>
  <c r="AB71" i="10"/>
  <c r="T71" i="10"/>
  <c r="AB404" i="10"/>
  <c r="T404" i="10"/>
  <c r="AC404" i="10"/>
  <c r="AC532" i="10"/>
  <c r="T532" i="10"/>
  <c r="AB532" i="10"/>
  <c r="AC636" i="10"/>
  <c r="AB636" i="10"/>
  <c r="T636" i="10"/>
  <c r="AC696" i="10"/>
  <c r="T696" i="10"/>
  <c r="AB696" i="10"/>
  <c r="AC704" i="10"/>
  <c r="AB704" i="10"/>
  <c r="T704" i="10"/>
  <c r="AC555" i="10"/>
  <c r="AB555" i="10"/>
  <c r="AC701" i="10"/>
  <c r="AB701" i="10"/>
  <c r="T701" i="10"/>
  <c r="AC670" i="10"/>
  <c r="T670" i="10"/>
  <c r="AB670" i="10"/>
  <c r="AC699" i="10"/>
  <c r="AB699" i="10"/>
  <c r="T699" i="10"/>
  <c r="AC551" i="10"/>
  <c r="AB551" i="10"/>
  <c r="T551" i="10"/>
  <c r="AC208" i="10"/>
  <c r="AB208" i="10"/>
  <c r="T208" i="10"/>
  <c r="AC182" i="10"/>
  <c r="T182" i="10"/>
  <c r="AB182" i="10"/>
  <c r="AC141" i="10"/>
  <c r="T141" i="10"/>
  <c r="AB141" i="10"/>
  <c r="AC303" i="10"/>
  <c r="T303" i="10"/>
  <c r="AB303" i="10"/>
  <c r="AC651" i="10"/>
  <c r="AB651" i="10"/>
  <c r="T651" i="10"/>
  <c r="K609" i="2"/>
  <c r="N609" i="2" s="1"/>
  <c r="I609" i="10"/>
  <c r="W697" i="10"/>
  <c r="R697" i="10"/>
  <c r="AC637" i="10"/>
  <c r="T637" i="10"/>
  <c r="AB637" i="10"/>
  <c r="W741" i="10"/>
  <c r="R741" i="10"/>
  <c r="AC663" i="10"/>
  <c r="T663" i="10"/>
  <c r="AB663" i="10"/>
  <c r="AC483" i="10"/>
  <c r="AB483" i="10"/>
  <c r="T483" i="10"/>
  <c r="AC268" i="10"/>
  <c r="T268" i="10"/>
  <c r="AB268" i="10"/>
  <c r="AC260" i="10"/>
  <c r="T260" i="10"/>
  <c r="AB260" i="10"/>
  <c r="AC242" i="10"/>
  <c r="AB242" i="10"/>
  <c r="AC222" i="10"/>
  <c r="AB222" i="10"/>
  <c r="AC210" i="10"/>
  <c r="T210" i="10"/>
  <c r="AB210" i="10"/>
  <c r="AC207" i="10"/>
  <c r="T207" i="10"/>
  <c r="AB207" i="10"/>
  <c r="AC198" i="10"/>
  <c r="T198" i="10"/>
  <c r="AB198" i="10"/>
  <c r="AC191" i="10"/>
  <c r="T191" i="10"/>
  <c r="AB191" i="10"/>
  <c r="AC133" i="10"/>
  <c r="T133" i="10"/>
  <c r="AB133" i="10"/>
  <c r="AC57" i="10"/>
  <c r="T57" i="10"/>
  <c r="AB57" i="10"/>
  <c r="AC597" i="10"/>
  <c r="AB597" i="10"/>
  <c r="T597" i="10"/>
  <c r="AC375" i="10"/>
  <c r="T375" i="10"/>
  <c r="AB375" i="10"/>
  <c r="AC264" i="10"/>
  <c r="T264" i="10"/>
  <c r="AB264" i="10"/>
  <c r="AC249" i="10"/>
  <c r="AB249" i="10"/>
  <c r="T249" i="10"/>
  <c r="AC178" i="10"/>
  <c r="T178" i="10"/>
  <c r="AB178" i="10"/>
  <c r="AC91" i="10"/>
  <c r="T91" i="10"/>
  <c r="AB91" i="10"/>
  <c r="AC59" i="10"/>
  <c r="AB59" i="10"/>
  <c r="AC51" i="10"/>
  <c r="T51" i="10"/>
  <c r="AB51" i="10"/>
  <c r="AC653" i="10"/>
  <c r="T653" i="10"/>
  <c r="AB653" i="10"/>
  <c r="AC585" i="10"/>
  <c r="T585" i="10"/>
  <c r="AB585" i="10"/>
  <c r="AC364" i="10"/>
  <c r="T364" i="10"/>
  <c r="AB364" i="10"/>
  <c r="AC186" i="10"/>
  <c r="T186" i="10"/>
  <c r="AB186" i="10"/>
  <c r="AC22" i="10"/>
  <c r="AB22" i="10"/>
  <c r="T22" i="10"/>
  <c r="AC50" i="10"/>
  <c r="T50" i="10"/>
  <c r="AB50" i="10"/>
  <c r="AC149" i="10"/>
  <c r="T149" i="10"/>
  <c r="AB149" i="10"/>
  <c r="AC83" i="10"/>
  <c r="T83" i="10"/>
  <c r="AB83" i="10"/>
  <c r="AC506" i="10"/>
  <c r="AB506" i="10"/>
  <c r="T506" i="10"/>
  <c r="L469" i="5"/>
  <c r="M469" i="5"/>
  <c r="O469" i="5" s="1"/>
  <c r="AC631" i="10"/>
  <c r="T631" i="10"/>
  <c r="AB631" i="10"/>
  <c r="AC700" i="10"/>
  <c r="AB700" i="10"/>
  <c r="T700" i="10"/>
  <c r="AC719" i="10"/>
  <c r="AB719" i="10"/>
  <c r="T719" i="10"/>
  <c r="AC695" i="10"/>
  <c r="T695" i="10"/>
  <c r="AB695" i="10"/>
  <c r="AC580" i="10"/>
  <c r="AB580" i="10"/>
  <c r="T580" i="10"/>
  <c r="AC463" i="10"/>
  <c r="AB463" i="10"/>
  <c r="T463" i="10"/>
  <c r="AC357" i="10"/>
  <c r="T357" i="10"/>
  <c r="AB357" i="10"/>
  <c r="AC318" i="10"/>
  <c r="T318" i="10"/>
  <c r="AB318" i="10"/>
  <c r="AC306" i="10"/>
  <c r="T306" i="10"/>
  <c r="AB306" i="10"/>
  <c r="AC270" i="10"/>
  <c r="T270" i="10"/>
  <c r="AB270" i="10"/>
  <c r="AC244" i="10"/>
  <c r="T244" i="10"/>
  <c r="AB244" i="10"/>
  <c r="AC142" i="10"/>
  <c r="T142" i="10"/>
  <c r="AB142" i="10"/>
  <c r="AC89" i="10"/>
  <c r="T89" i="10"/>
  <c r="AB89" i="10"/>
  <c r="AC12" i="10"/>
  <c r="T12" i="10"/>
  <c r="AB12" i="10"/>
  <c r="W691" i="10"/>
  <c r="R691" i="10"/>
  <c r="W630" i="10"/>
  <c r="R630" i="10"/>
  <c r="AC321" i="10"/>
  <c r="AB321" i="10"/>
  <c r="T321" i="10"/>
  <c r="AC315" i="10"/>
  <c r="T315" i="10"/>
  <c r="AB315" i="10"/>
  <c r="AC258" i="10"/>
  <c r="T258" i="10"/>
  <c r="AB258" i="10"/>
  <c r="AC217" i="10"/>
  <c r="AB217" i="10"/>
  <c r="T217" i="10"/>
  <c r="AC120" i="10"/>
  <c r="T120" i="10"/>
  <c r="AB120" i="10"/>
  <c r="AC11" i="10"/>
  <c r="AB11" i="10"/>
  <c r="AC560" i="10"/>
  <c r="AB560" i="10"/>
  <c r="T560" i="10"/>
  <c r="AC495" i="10"/>
  <c r="AB495" i="10"/>
  <c r="AC301" i="10"/>
  <c r="T301" i="10"/>
  <c r="AB301" i="10"/>
  <c r="AC216" i="10"/>
  <c r="T216" i="10"/>
  <c r="AB216" i="10"/>
  <c r="AC97" i="10"/>
  <c r="AB97" i="10"/>
  <c r="AC66" i="10"/>
  <c r="T66" i="10"/>
  <c r="AB66" i="10"/>
  <c r="AC17" i="10"/>
  <c r="AB17" i="10"/>
  <c r="T17" i="10"/>
  <c r="AC221" i="10"/>
  <c r="T221" i="10"/>
  <c r="AB221" i="10"/>
  <c r="T317" i="10"/>
  <c r="AC633" i="10"/>
  <c r="T633" i="10"/>
  <c r="AB633" i="10"/>
  <c r="AC253" i="10"/>
  <c r="T253" i="10"/>
  <c r="AB253" i="10"/>
  <c r="AC200" i="10"/>
  <c r="T200" i="10"/>
  <c r="AB200" i="10"/>
  <c r="N101" i="5"/>
  <c r="L101" i="5"/>
  <c r="AC255" i="10"/>
  <c r="AB255" i="10"/>
  <c r="T255" i="10"/>
  <c r="AC619" i="10"/>
  <c r="T619" i="10"/>
  <c r="AB619" i="10"/>
  <c r="AC482" i="10"/>
  <c r="T482" i="10"/>
  <c r="AB482" i="10"/>
  <c r="AC355" i="10"/>
  <c r="T355" i="10"/>
  <c r="AB355" i="10"/>
  <c r="AC281" i="10"/>
  <c r="AB281" i="10"/>
  <c r="T281" i="10"/>
  <c r="AC215" i="10"/>
  <c r="T215" i="10"/>
  <c r="AB215" i="10"/>
  <c r="AC180" i="10"/>
  <c r="AB180" i="10"/>
  <c r="T180" i="10"/>
  <c r="AC123" i="10"/>
  <c r="AB123" i="10"/>
  <c r="T123" i="10"/>
  <c r="AC55" i="10"/>
  <c r="AB55" i="10"/>
  <c r="T55" i="10"/>
  <c r="AC16" i="10"/>
  <c r="T16" i="10"/>
  <c r="AB16" i="10"/>
  <c r="AC60" i="10"/>
  <c r="T60" i="10"/>
  <c r="AB60" i="10"/>
  <c r="AC703" i="10"/>
  <c r="AB703" i="10"/>
  <c r="T703" i="10"/>
  <c r="W21" i="10"/>
  <c r="R21" i="10"/>
  <c r="V494" i="10"/>
  <c r="W618" i="10"/>
  <c r="R618" i="10"/>
  <c r="W434" i="10"/>
  <c r="R434" i="10"/>
  <c r="Q765" i="2"/>
  <c r="W256" i="10"/>
  <c r="R256" i="10"/>
  <c r="W604" i="10"/>
  <c r="R604" i="10"/>
  <c r="P748" i="2"/>
  <c r="Q198" i="2"/>
  <c r="P188" i="2"/>
  <c r="N312" i="2"/>
  <c r="P312" i="2" s="1"/>
  <c r="P46" i="2"/>
  <c r="Q253" i="2"/>
  <c r="N15" i="2"/>
  <c r="P15" i="2" s="1"/>
  <c r="AC369" i="10"/>
  <c r="T369" i="10"/>
  <c r="AB369" i="10"/>
  <c r="AC540" i="10"/>
  <c r="AB540" i="10"/>
  <c r="T540" i="10"/>
  <c r="AC657" i="10"/>
  <c r="T657" i="10"/>
  <c r="AB657" i="10"/>
  <c r="AC746" i="10"/>
  <c r="T746" i="10"/>
  <c r="AB746" i="10"/>
  <c r="AB373" i="10"/>
  <c r="T373" i="10"/>
  <c r="AC373" i="10"/>
  <c r="AB493" i="10"/>
  <c r="T493" i="10"/>
  <c r="AC493" i="10"/>
  <c r="AC574" i="10"/>
  <c r="AB574" i="10"/>
  <c r="T574" i="10"/>
  <c r="AC692" i="10"/>
  <c r="T692" i="10"/>
  <c r="AB692" i="10"/>
  <c r="AC690" i="10"/>
  <c r="T690" i="10"/>
  <c r="AB690" i="10"/>
  <c r="AC518" i="10"/>
  <c r="T518" i="10"/>
  <c r="AB518" i="10"/>
  <c r="L462" i="5"/>
  <c r="M462" i="5"/>
  <c r="O462" i="5" s="1"/>
  <c r="AC642" i="10"/>
  <c r="T642" i="10"/>
  <c r="AB642" i="10"/>
  <c r="AC698" i="10"/>
  <c r="AB698" i="10"/>
  <c r="T698" i="10"/>
  <c r="AC667" i="10"/>
  <c r="T667" i="10"/>
  <c r="AB667" i="10"/>
  <c r="W602" i="10"/>
  <c r="R602" i="10"/>
  <c r="AC230" i="10"/>
  <c r="T230" i="10"/>
  <c r="AB230" i="10"/>
  <c r="AC240" i="10"/>
  <c r="T240" i="10"/>
  <c r="AB240" i="10"/>
  <c r="AC218" i="10"/>
  <c r="AB218" i="10"/>
  <c r="AC311" i="10"/>
  <c r="T311" i="10"/>
  <c r="AB311" i="10"/>
  <c r="N564" i="5"/>
  <c r="L564" i="5"/>
  <c r="AC480" i="10"/>
  <c r="T480" i="10"/>
  <c r="AB480" i="10"/>
  <c r="AC632" i="10"/>
  <c r="T632" i="10"/>
  <c r="AB632" i="10"/>
  <c r="AC706" i="10"/>
  <c r="AB706" i="10"/>
  <c r="T706" i="10"/>
  <c r="AC607" i="10"/>
  <c r="AB607" i="10"/>
  <c r="T607" i="10"/>
  <c r="AC522" i="10"/>
  <c r="AB522" i="10"/>
  <c r="T522" i="10"/>
  <c r="AC282" i="10"/>
  <c r="T282" i="10"/>
  <c r="AB282" i="10"/>
  <c r="AC77" i="10"/>
  <c r="T77" i="10"/>
  <c r="AB77" i="10"/>
  <c r="AC73" i="10"/>
  <c r="T73" i="10"/>
  <c r="AB73" i="10"/>
  <c r="AC25" i="10"/>
  <c r="AB25" i="10"/>
  <c r="T25" i="10"/>
  <c r="AC15" i="10"/>
  <c r="T15" i="10"/>
  <c r="AB15" i="10"/>
  <c r="AC655" i="10"/>
  <c r="T655" i="10"/>
  <c r="AB655" i="10"/>
  <c r="AB478" i="10"/>
  <c r="T478" i="10"/>
  <c r="AC478" i="10"/>
  <c r="AC650" i="10"/>
  <c r="AB650" i="10"/>
  <c r="T650" i="10"/>
  <c r="AC629" i="10"/>
  <c r="T629" i="10"/>
  <c r="AB629" i="10"/>
  <c r="AC587" i="10"/>
  <c r="AB587" i="10"/>
  <c r="T587" i="10"/>
  <c r="AC72" i="10"/>
  <c r="T72" i="10"/>
  <c r="AB72" i="10"/>
  <c r="AC237" i="10"/>
  <c r="T237" i="10"/>
  <c r="AB237" i="10"/>
  <c r="M118" i="5"/>
  <c r="O118" i="5" s="1"/>
  <c r="L118" i="5"/>
  <c r="AC502" i="10"/>
  <c r="T502" i="10"/>
  <c r="AB502" i="10"/>
  <c r="T555" i="10"/>
  <c r="AC583" i="10"/>
  <c r="AB583" i="10"/>
  <c r="T583" i="10"/>
  <c r="W623" i="10"/>
  <c r="R623" i="10"/>
  <c r="T668" i="10"/>
  <c r="AC712" i="10"/>
  <c r="AB712" i="10"/>
  <c r="T712" i="10"/>
  <c r="AC658" i="10"/>
  <c r="T658" i="10"/>
  <c r="AB658" i="10"/>
  <c r="AC627" i="10"/>
  <c r="T627" i="10"/>
  <c r="AB627" i="10"/>
  <c r="AC617" i="10"/>
  <c r="T617" i="10"/>
  <c r="AB617" i="10"/>
  <c r="W324" i="10"/>
  <c r="R324" i="10"/>
  <c r="AC276" i="10"/>
  <c r="T276" i="10"/>
  <c r="AB276" i="10"/>
  <c r="AC273" i="10"/>
  <c r="AB273" i="10"/>
  <c r="T273" i="10"/>
  <c r="AC265" i="10"/>
  <c r="AB265" i="10"/>
  <c r="T265" i="10"/>
  <c r="AC257" i="10"/>
  <c r="T257" i="10"/>
  <c r="AB257" i="10"/>
  <c r="AC234" i="10"/>
  <c r="T234" i="10"/>
  <c r="AB234" i="10"/>
  <c r="AC228" i="10"/>
  <c r="T228" i="10"/>
  <c r="AB228" i="10"/>
  <c r="AC225" i="10"/>
  <c r="T225" i="10"/>
  <c r="AB225" i="10"/>
  <c r="AC54" i="10"/>
  <c r="AB54" i="10"/>
  <c r="T54" i="10"/>
  <c r="N338" i="5"/>
  <c r="L338" i="5"/>
  <c r="AC648" i="10"/>
  <c r="T648" i="10"/>
  <c r="AB648" i="10"/>
  <c r="L746" i="5"/>
  <c r="M746" i="5"/>
  <c r="O746" i="5" s="1"/>
  <c r="AC552" i="10"/>
  <c r="T552" i="10"/>
  <c r="AB552" i="10"/>
  <c r="AC595" i="10"/>
  <c r="T595" i="10"/>
  <c r="AB595" i="10"/>
  <c r="AC600" i="10"/>
  <c r="T600" i="10"/>
  <c r="AB600" i="10"/>
  <c r="AC671" i="10"/>
  <c r="T671" i="10"/>
  <c r="AB671" i="10"/>
  <c r="AC563" i="10"/>
  <c r="T563" i="10"/>
  <c r="AB563" i="10"/>
  <c r="AC376" i="10"/>
  <c r="T376" i="10"/>
  <c r="AB376" i="10"/>
  <c r="AC356" i="10"/>
  <c r="T356" i="10"/>
  <c r="AB356" i="10"/>
  <c r="AC239" i="10"/>
  <c r="AB239" i="10"/>
  <c r="T239" i="10"/>
  <c r="AC213" i="10"/>
  <c r="T213" i="10"/>
  <c r="AB213" i="10"/>
  <c r="AC205" i="10"/>
  <c r="AB205" i="10"/>
  <c r="T205" i="10"/>
  <c r="AC98" i="10"/>
  <c r="T98" i="10"/>
  <c r="AB98" i="10"/>
  <c r="AC69" i="10"/>
  <c r="AB69" i="10"/>
  <c r="T69" i="10"/>
  <c r="AC325" i="10"/>
  <c r="T325" i="10"/>
  <c r="AB325" i="10"/>
  <c r="AC254" i="10"/>
  <c r="T254" i="10"/>
  <c r="AB254" i="10"/>
  <c r="AC214" i="10"/>
  <c r="T214" i="10"/>
  <c r="AB214" i="10"/>
  <c r="AC179" i="10"/>
  <c r="AB179" i="10"/>
  <c r="T179" i="10"/>
  <c r="AC20" i="10"/>
  <c r="AB20" i="10"/>
  <c r="T20" i="10"/>
  <c r="AC201" i="10"/>
  <c r="T201" i="10"/>
  <c r="AB201" i="10"/>
  <c r="AC212" i="10"/>
  <c r="T212" i="10"/>
  <c r="AB212" i="10"/>
  <c r="M470" i="5"/>
  <c r="O470" i="5" s="1"/>
  <c r="L470" i="5"/>
  <c r="AC558" i="10"/>
  <c r="AB558" i="10"/>
  <c r="P668" i="2"/>
  <c r="P660" i="2"/>
  <c r="N272" i="2"/>
  <c r="P272" i="2" s="1"/>
  <c r="P21" i="2"/>
  <c r="P40" i="2"/>
  <c r="Q271" i="2"/>
  <c r="P375" i="2"/>
  <c r="Q511" i="2"/>
  <c r="P689" i="2"/>
  <c r="Q75" i="2"/>
  <c r="P598" i="2"/>
  <c r="Q11" i="2"/>
  <c r="P649" i="2"/>
  <c r="P651" i="2"/>
  <c r="P466" i="2"/>
  <c r="P237" i="2"/>
  <c r="P173" i="2"/>
  <c r="Q597" i="2"/>
  <c r="N281" i="2"/>
  <c r="P281" i="2" s="1"/>
  <c r="N311" i="2"/>
  <c r="P311" i="2" s="1"/>
  <c r="P610" i="2"/>
  <c r="Q610" i="2"/>
  <c r="P376" i="2"/>
  <c r="P397" i="2"/>
  <c r="Q325" i="2"/>
  <c r="P143" i="2"/>
  <c r="P145" i="2"/>
  <c r="P233" i="2"/>
  <c r="P421" i="2"/>
  <c r="Q451" i="2"/>
  <c r="Q70" i="2"/>
  <c r="P252" i="2"/>
  <c r="P358" i="2"/>
  <c r="P606" i="2"/>
  <c r="N738" i="2"/>
  <c r="Q738" i="2" s="1"/>
  <c r="Q726" i="2"/>
  <c r="P268" i="2"/>
  <c r="Q18" i="2"/>
  <c r="N91" i="2"/>
  <c r="P91" i="2" s="1"/>
  <c r="Q445" i="2"/>
  <c r="P245" i="2"/>
  <c r="Q97" i="2"/>
  <c r="Q656" i="2"/>
  <c r="Q652" i="2"/>
  <c r="Q657" i="2"/>
  <c r="P714" i="2"/>
  <c r="Q452" i="2"/>
  <c r="P477" i="2"/>
  <c r="Q35" i="2"/>
  <c r="P373" i="2"/>
  <c r="P100" i="2"/>
  <c r="N275" i="2"/>
  <c r="Q275" i="2" s="1"/>
  <c r="P527" i="2"/>
  <c r="Q573" i="2"/>
  <c r="P467" i="2"/>
  <c r="Q265" i="2"/>
  <c r="Q27" i="2"/>
  <c r="P137" i="2"/>
  <c r="N84" i="2"/>
  <c r="Q84" i="2" s="1"/>
  <c r="Q266" i="2"/>
  <c r="P566" i="2"/>
  <c r="Q566" i="2"/>
  <c r="Q201" i="2"/>
  <c r="P201" i="2"/>
  <c r="P13" i="2"/>
  <c r="P159" i="2"/>
  <c r="P497" i="2"/>
  <c r="P529" i="2"/>
  <c r="N473" i="2"/>
  <c r="P473" i="2" s="1"/>
  <c r="P60" i="2"/>
  <c r="Q69" i="2"/>
  <c r="P351" i="2"/>
  <c r="Q380" i="2"/>
  <c r="P416" i="2"/>
  <c r="Q417" i="2"/>
  <c r="P442" i="2"/>
  <c r="Q455" i="2"/>
  <c r="Q495" i="2"/>
  <c r="P724" i="2"/>
  <c r="P45" i="2"/>
  <c r="Q578" i="2"/>
  <c r="P114" i="2"/>
  <c r="P260" i="2"/>
  <c r="P176" i="2"/>
  <c r="N640" i="2"/>
  <c r="P640" i="2" s="1"/>
  <c r="P26" i="2"/>
  <c r="P621" i="2"/>
  <c r="P330" i="2"/>
  <c r="Q330" i="2"/>
  <c r="P613" i="2"/>
  <c r="Q59" i="2"/>
  <c r="P632" i="2"/>
  <c r="Q41" i="2"/>
  <c r="Q304" i="2"/>
  <c r="Q427" i="2"/>
  <c r="Q505" i="2"/>
  <c r="P506" i="2"/>
  <c r="Q536" i="2"/>
  <c r="Q592" i="2"/>
  <c r="Q567" i="2"/>
  <c r="Q22" i="2"/>
  <c r="N288" i="2"/>
  <c r="Q288" i="2" s="1"/>
  <c r="Q165" i="2"/>
  <c r="P703" i="2"/>
  <c r="Q44" i="2"/>
  <c r="P44" i="2"/>
  <c r="P453" i="2"/>
  <c r="P544" i="2"/>
  <c r="P572" i="2"/>
  <c r="Q136" i="2"/>
  <c r="N306" i="2"/>
  <c r="Q306" i="2" s="1"/>
  <c r="N28" i="2"/>
  <c r="P220" i="2"/>
  <c r="P385" i="2"/>
  <c r="P422" i="2"/>
  <c r="P438" i="2"/>
  <c r="Q450" i="2"/>
  <c r="Q485" i="2"/>
  <c r="Q488" i="2"/>
  <c r="P507" i="2"/>
  <c r="P519" i="2"/>
  <c r="Q582" i="2"/>
  <c r="Q583" i="2"/>
  <c r="Q587" i="2"/>
  <c r="Q774" i="2"/>
  <c r="Q599" i="2"/>
  <c r="P247" i="2"/>
  <c r="P125" i="2"/>
  <c r="Q637" i="2"/>
  <c r="Q202" i="2"/>
  <c r="Q189" i="2"/>
  <c r="N616" i="2"/>
  <c r="Q616" i="2" s="1"/>
  <c r="N78" i="2"/>
  <c r="P78" i="2" s="1"/>
  <c r="N88" i="2"/>
  <c r="Q88" i="2" s="1"/>
  <c r="N32" i="2"/>
  <c r="Q32" i="2" s="1"/>
  <c r="N561" i="2"/>
  <c r="P561" i="2" s="1"/>
  <c r="Q622" i="2"/>
  <c r="Q364" i="2"/>
  <c r="Q255" i="2"/>
  <c r="P381" i="2"/>
  <c r="Q404" i="2"/>
  <c r="Q483" i="2"/>
  <c r="Q504" i="2"/>
  <c r="P552" i="2"/>
  <c r="Q560" i="2"/>
  <c r="P721" i="2"/>
  <c r="P300" i="2"/>
  <c r="P329" i="2"/>
  <c r="P246" i="2"/>
  <c r="Q109" i="2"/>
  <c r="P140" i="2"/>
  <c r="N96" i="2"/>
  <c r="Q96" i="2" s="1"/>
  <c r="P254" i="2"/>
  <c r="P73" i="2"/>
  <c r="Q194" i="2"/>
  <c r="Q681" i="2"/>
  <c r="Q269" i="2"/>
  <c r="Q54" i="2"/>
  <c r="Q291" i="2"/>
  <c r="P291" i="2"/>
  <c r="P31" i="2"/>
  <c r="Q31" i="2"/>
  <c r="P369" i="2"/>
  <c r="Q456" i="2"/>
  <c r="Q464" i="2"/>
  <c r="P465" i="2"/>
  <c r="P593" i="2"/>
  <c r="P758" i="2"/>
  <c r="P263" i="2"/>
  <c r="Q736" i="2"/>
  <c r="P320" i="2"/>
  <c r="P166" i="2"/>
  <c r="P203" i="2"/>
  <c r="N344" i="2"/>
  <c r="P344" i="2" s="1"/>
  <c r="N227" i="2"/>
  <c r="P227" i="2" s="1"/>
  <c r="N350" i="2"/>
  <c r="Q350" i="2" s="1"/>
  <c r="Q693" i="2"/>
  <c r="N470" i="2"/>
  <c r="P470" i="2" s="1"/>
  <c r="N655" i="2"/>
  <c r="P655" i="2" s="1"/>
  <c r="P259" i="2"/>
  <c r="P418" i="2"/>
  <c r="P498" i="2"/>
  <c r="P580" i="2"/>
  <c r="P584" i="2"/>
  <c r="Q258" i="2"/>
  <c r="P594" i="2"/>
  <c r="P49" i="2"/>
  <c r="P718" i="2"/>
  <c r="P36" i="2"/>
  <c r="Q185" i="2"/>
  <c r="Q195" i="2"/>
  <c r="N92" i="2"/>
  <c r="Q92" i="2" s="1"/>
  <c r="Q543" i="2"/>
  <c r="P543" i="2"/>
  <c r="Q655" i="2"/>
  <c r="P548" i="2"/>
  <c r="Q548" i="2"/>
  <c r="P261" i="2"/>
  <c r="Q261" i="2"/>
  <c r="P88" i="2"/>
  <c r="P403" i="2"/>
  <c r="Q403" i="2"/>
  <c r="P154" i="2"/>
  <c r="Q154" i="2"/>
  <c r="P379" i="2"/>
  <c r="P414" i="2"/>
  <c r="Q601" i="2"/>
  <c r="P39" i="2"/>
  <c r="P142" i="2"/>
  <c r="Q29" i="2"/>
  <c r="P579" i="2"/>
  <c r="N20" i="2"/>
  <c r="Q20" i="2" s="1"/>
  <c r="Q340" i="2"/>
  <c r="P340" i="2"/>
  <c r="Q221" i="2"/>
  <c r="Q365" i="2"/>
  <c r="Q366" i="2"/>
  <c r="Q374" i="2"/>
  <c r="P383" i="2"/>
  <c r="P386" i="2"/>
  <c r="P391" i="2"/>
  <c r="Q409" i="2"/>
  <c r="Q443" i="2"/>
  <c r="P468" i="2"/>
  <c r="Q533" i="2"/>
  <c r="P589" i="2"/>
  <c r="P619" i="2"/>
  <c r="Q715" i="2"/>
  <c r="P766" i="2"/>
  <c r="P570" i="2"/>
  <c r="P360" i="2"/>
  <c r="P116" i="2"/>
  <c r="P57" i="2"/>
  <c r="P12" i="2"/>
  <c r="Q750" i="2"/>
  <c r="N17" i="2"/>
  <c r="P17" i="2" s="1"/>
  <c r="P197" i="2"/>
  <c r="Q751" i="2"/>
  <c r="N289" i="2"/>
  <c r="P289" i="2" s="1"/>
  <c r="N224" i="2"/>
  <c r="Q224" i="2" s="1"/>
  <c r="N61" i="2"/>
  <c r="Q61" i="2" s="1"/>
  <c r="N772" i="2"/>
  <c r="P327" i="2"/>
  <c r="Q327" i="2"/>
  <c r="Q318" i="2"/>
  <c r="P318" i="2"/>
  <c r="Q282" i="2"/>
  <c r="P282" i="2"/>
  <c r="Q646" i="2"/>
  <c r="P646" i="2"/>
  <c r="Q182" i="2"/>
  <c r="Q760" i="2"/>
  <c r="Q390" i="2"/>
  <c r="P392" i="2"/>
  <c r="Q518" i="2"/>
  <c r="P554" i="2"/>
  <c r="Q558" i="2"/>
  <c r="P336" i="2"/>
  <c r="Q313" i="2"/>
  <c r="P286" i="2"/>
  <c r="P209" i="2"/>
  <c r="P157" i="2"/>
  <c r="P30" i="2"/>
  <c r="N319" i="2"/>
  <c r="Q319" i="2" s="1"/>
  <c r="N24" i="2"/>
  <c r="P24" i="2" s="1"/>
  <c r="N612" i="2"/>
  <c r="Q612" i="2" s="1"/>
  <c r="P112" i="2"/>
  <c r="Q112" i="2"/>
  <c r="Q177" i="2"/>
  <c r="P177" i="2"/>
  <c r="P634" i="2"/>
  <c r="Q634" i="2"/>
  <c r="V256" i="10"/>
  <c r="Q48" i="2"/>
  <c r="Q367" i="2"/>
  <c r="P367" i="2"/>
  <c r="Q551" i="2"/>
  <c r="P551" i="2"/>
  <c r="Q547" i="2"/>
  <c r="P547" i="2"/>
  <c r="Q545" i="2"/>
  <c r="P545" i="2"/>
  <c r="Q394" i="2"/>
  <c r="P394" i="2"/>
  <c r="Q665" i="2"/>
  <c r="P665" i="2"/>
  <c r="P550" i="2"/>
  <c r="Q550" i="2"/>
  <c r="P16" i="2"/>
  <c r="Q16" i="2"/>
  <c r="N87" i="2"/>
  <c r="Q264" i="2"/>
  <c r="P264" i="2"/>
  <c r="P661" i="2"/>
  <c r="Q661" i="2"/>
  <c r="Q111" i="2"/>
  <c r="P111" i="2"/>
  <c r="K469" i="2"/>
  <c r="N469" i="2" s="1"/>
  <c r="Q469" i="2" s="1"/>
  <c r="I469" i="10"/>
  <c r="P638" i="2"/>
  <c r="Q638" i="2"/>
  <c r="I388" i="10"/>
  <c r="K388" i="2"/>
  <c r="N388" i="2" s="1"/>
  <c r="Q388" i="2" s="1"/>
  <c r="P10" i="2"/>
  <c r="P62" i="2"/>
  <c r="V338" i="10"/>
  <c r="P408" i="2"/>
  <c r="P428" i="2"/>
  <c r="P471" i="2"/>
  <c r="P476" i="2"/>
  <c r="P481" i="2"/>
  <c r="P514" i="2"/>
  <c r="P25" i="2"/>
  <c r="Q25" i="2"/>
  <c r="Q356" i="2"/>
  <c r="P356" i="2"/>
  <c r="W566" i="10"/>
  <c r="V566" i="10"/>
  <c r="Q193" i="2"/>
  <c r="P193" i="2"/>
  <c r="W33" i="10"/>
  <c r="V33" i="10"/>
  <c r="P215" i="2"/>
  <c r="Q215" i="2"/>
  <c r="Q782" i="2"/>
  <c r="P782" i="2"/>
  <c r="P618" i="2"/>
  <c r="Q618" i="2"/>
  <c r="Q744" i="2"/>
  <c r="P744" i="2"/>
  <c r="V379" i="10"/>
  <c r="W379" i="10"/>
  <c r="N243" i="2"/>
  <c r="N534" i="2"/>
  <c r="N56" i="2"/>
  <c r="K399" i="2"/>
  <c r="N399" i="2" s="1"/>
  <c r="Q399" i="2" s="1"/>
  <c r="I399" i="10"/>
  <c r="R399" i="10" s="1"/>
  <c r="I382" i="10"/>
  <c r="K382" i="2"/>
  <c r="N382" i="2" s="1"/>
  <c r="P382" i="2" s="1"/>
  <c r="N196" i="2"/>
  <c r="Q604" i="2"/>
  <c r="P604" i="2"/>
  <c r="K557" i="2"/>
  <c r="N557" i="2" s="1"/>
  <c r="Q290" i="5"/>
  <c r="P395" i="2"/>
  <c r="P396" i="2"/>
  <c r="P419" i="2"/>
  <c r="P423" i="2"/>
  <c r="P435" i="2"/>
  <c r="Q441" i="2"/>
  <c r="V449" i="10"/>
  <c r="P458" i="2"/>
  <c r="Q459" i="2"/>
  <c r="Q460" i="2"/>
  <c r="P462" i="2"/>
  <c r="Q468" i="5"/>
  <c r="Q473" i="2"/>
  <c r="P478" i="2"/>
  <c r="P500" i="2"/>
  <c r="Q526" i="5"/>
  <c r="Q529" i="5"/>
  <c r="P546" i="2"/>
  <c r="P565" i="2"/>
  <c r="P586" i="2"/>
  <c r="V618" i="10"/>
  <c r="R725" i="5"/>
  <c r="V737" i="10"/>
  <c r="Q751" i="5"/>
  <c r="Q767" i="2"/>
  <c r="P631" i="2"/>
  <c r="P709" i="2"/>
  <c r="P731" i="2"/>
  <c r="P576" i="2"/>
  <c r="W416" i="10"/>
  <c r="V416" i="10"/>
  <c r="P55" i="2"/>
  <c r="Q55" i="2"/>
  <c r="P235" i="2"/>
  <c r="Q235" i="2"/>
  <c r="V394" i="10"/>
  <c r="W557" i="10"/>
  <c r="Q74" i="2"/>
  <c r="P74" i="2"/>
  <c r="Q206" i="2"/>
  <c r="P206" i="2"/>
  <c r="P752" i="2"/>
  <c r="Q752" i="2"/>
  <c r="N563" i="2"/>
  <c r="P222" i="2"/>
  <c r="Q222" i="2"/>
  <c r="I413" i="10"/>
  <c r="R413" i="10" s="1"/>
  <c r="K413" i="2"/>
  <c r="N413" i="2" s="1"/>
  <c r="I406" i="10"/>
  <c r="K406" i="2"/>
  <c r="N406" i="2" s="1"/>
  <c r="N226" i="2"/>
  <c r="N106" i="2"/>
  <c r="N284" i="2"/>
  <c r="Q355" i="2"/>
  <c r="P355" i="2"/>
  <c r="Q756" i="2"/>
  <c r="P756" i="2"/>
  <c r="K479" i="2"/>
  <c r="N479" i="2" s="1"/>
  <c r="Q479" i="2" s="1"/>
  <c r="I479" i="10"/>
  <c r="R479" i="10" s="1"/>
  <c r="N257" i="2"/>
  <c r="P42" i="2"/>
  <c r="Q42" i="2"/>
  <c r="P156" i="2"/>
  <c r="Q156" i="2"/>
  <c r="Q305" i="2"/>
  <c r="P305" i="2"/>
  <c r="Q773" i="2"/>
  <c r="P773" i="2"/>
  <c r="P673" i="2"/>
  <c r="Q673" i="2"/>
  <c r="K389" i="2"/>
  <c r="N389" i="2" s="1"/>
  <c r="I389" i="10"/>
  <c r="P107" i="2"/>
  <c r="Q107" i="2"/>
  <c r="Q205" i="2"/>
  <c r="P205" i="2"/>
  <c r="P739" i="2"/>
  <c r="Q739" i="2"/>
  <c r="Q58" i="2"/>
  <c r="P58" i="2"/>
  <c r="P685" i="2"/>
  <c r="Q685" i="2"/>
  <c r="P238" i="2"/>
  <c r="Q238" i="2"/>
  <c r="V400" i="10"/>
  <c r="W400" i="10"/>
  <c r="Q110" i="2"/>
  <c r="V146" i="10"/>
  <c r="P424" i="2"/>
  <c r="V474" i="10"/>
  <c r="V500" i="10"/>
  <c r="V577" i="10"/>
  <c r="V781" i="10"/>
  <c r="P363" i="2"/>
  <c r="P172" i="2"/>
  <c r="P23" i="2"/>
  <c r="Q640" i="2"/>
  <c r="Q248" i="2"/>
  <c r="P248" i="2"/>
  <c r="Q180" i="2"/>
  <c r="P180" i="2"/>
  <c r="Q267" i="2"/>
  <c r="P267" i="2"/>
  <c r="I588" i="10"/>
  <c r="R588" i="10" s="1"/>
  <c r="K588" i="2"/>
  <c r="N588" i="2" s="1"/>
  <c r="Q160" i="2"/>
  <c r="P160" i="2"/>
  <c r="Q763" i="2"/>
  <c r="P763" i="2"/>
  <c r="P51" i="2"/>
  <c r="Q51" i="2"/>
  <c r="P326" i="2"/>
  <c r="Q326" i="2"/>
  <c r="R708" i="5"/>
  <c r="Q708" i="5"/>
  <c r="N629" i="2"/>
  <c r="N19" i="2"/>
  <c r="N276" i="2"/>
  <c r="N181" i="2"/>
  <c r="K378" i="2"/>
  <c r="N378" i="2" s="1"/>
  <c r="I378" i="10"/>
  <c r="Q513" i="2"/>
  <c r="P555" i="2"/>
  <c r="P569" i="2"/>
  <c r="P141" i="2"/>
  <c r="P429" i="2"/>
  <c r="P446" i="2"/>
  <c r="Q564" i="2"/>
  <c r="Q393" i="2"/>
  <c r="Q480" i="2"/>
  <c r="P509" i="2"/>
  <c r="Q680" i="2"/>
  <c r="P493" i="2"/>
  <c r="P346" i="2"/>
  <c r="Q405" i="2"/>
  <c r="P410" i="2"/>
  <c r="P411" i="2"/>
  <c r="P449" i="2"/>
  <c r="P487" i="2"/>
  <c r="P490" i="2"/>
  <c r="P501" i="2"/>
  <c r="P502" i="2"/>
  <c r="P503" i="2"/>
  <c r="Q568" i="2"/>
  <c r="P590" i="2"/>
  <c r="P433" i="2"/>
  <c r="P491" i="2"/>
  <c r="P402" i="2"/>
  <c r="P53" i="2"/>
  <c r="P371" i="2"/>
  <c r="P372" i="2"/>
  <c r="P384" i="2"/>
  <c r="P400" i="2"/>
  <c r="P407" i="2"/>
  <c r="P434" i="2"/>
  <c r="P454" i="2"/>
  <c r="P457" i="2"/>
  <c r="Q535" i="2"/>
  <c r="Q781" i="2"/>
  <c r="P781" i="2"/>
  <c r="Q780" i="2"/>
  <c r="P780" i="2"/>
  <c r="R779" i="5"/>
  <c r="Q779" i="5"/>
  <c r="R778" i="5"/>
  <c r="Q778" i="5"/>
  <c r="Q777" i="2"/>
  <c r="P777" i="2"/>
  <c r="Q776" i="2"/>
  <c r="P776" i="2"/>
  <c r="R776" i="5"/>
  <c r="Q776" i="5"/>
  <c r="Q775" i="2"/>
  <c r="P775" i="2"/>
  <c r="R775" i="5"/>
  <c r="Q775" i="5"/>
  <c r="Q771" i="2"/>
  <c r="P771" i="2"/>
  <c r="Q770" i="2"/>
  <c r="P770" i="2"/>
  <c r="Q769" i="2"/>
  <c r="P769" i="2"/>
  <c r="R769" i="5"/>
  <c r="Q769" i="5"/>
  <c r="R768" i="5"/>
  <c r="Q768" i="5"/>
  <c r="Q764" i="2"/>
  <c r="P764" i="2"/>
  <c r="R764" i="5"/>
  <c r="Q764" i="5"/>
  <c r="Q762" i="2"/>
  <c r="P762" i="2"/>
  <c r="Q761" i="2"/>
  <c r="P761" i="2"/>
  <c r="R761" i="5"/>
  <c r="Q761" i="5"/>
  <c r="Q757" i="2"/>
  <c r="P757" i="2"/>
  <c r="R757" i="5"/>
  <c r="Q757" i="5"/>
  <c r="Q755" i="2"/>
  <c r="P755" i="2"/>
  <c r="Q754" i="2"/>
  <c r="P754" i="2"/>
  <c r="Q753" i="2"/>
  <c r="P753" i="2"/>
  <c r="R752" i="5"/>
  <c r="Q752" i="5"/>
  <c r="R750" i="5"/>
  <c r="Q750" i="5"/>
  <c r="Q749" i="2"/>
  <c r="P749" i="2"/>
  <c r="Q747" i="2"/>
  <c r="P747" i="2"/>
  <c r="Q746" i="2"/>
  <c r="P746" i="2"/>
  <c r="Q745" i="2"/>
  <c r="P745" i="2"/>
  <c r="R744" i="5"/>
  <c r="Q744" i="5"/>
  <c r="Q743" i="2"/>
  <c r="P743" i="2"/>
  <c r="Q741" i="2"/>
  <c r="P741" i="2"/>
  <c r="Q740" i="2"/>
  <c r="P740" i="2"/>
  <c r="R738" i="5"/>
  <c r="Q738" i="5"/>
  <c r="Q737" i="2"/>
  <c r="P737" i="2"/>
  <c r="Q735" i="2"/>
  <c r="P735" i="2"/>
  <c r="Q734" i="2"/>
  <c r="P734" i="2"/>
  <c r="R734" i="5"/>
  <c r="Q734" i="5"/>
  <c r="Q733" i="2"/>
  <c r="P733" i="2"/>
  <c r="R733" i="5"/>
  <c r="Q733" i="5"/>
  <c r="Q732" i="2"/>
  <c r="P732" i="2"/>
  <c r="Q730" i="2"/>
  <c r="P730" i="2"/>
  <c r="Q728" i="2"/>
  <c r="P728" i="2"/>
  <c r="Q725" i="2"/>
  <c r="P725" i="2"/>
  <c r="R724" i="5"/>
  <c r="Q724" i="5"/>
  <c r="Q723" i="2"/>
  <c r="P723" i="2"/>
  <c r="Q720" i="2"/>
  <c r="P720" i="2"/>
  <c r="Q719" i="2"/>
  <c r="P719" i="2"/>
  <c r="Q717" i="2"/>
  <c r="P717" i="2"/>
  <c r="Q716" i="2"/>
  <c r="P716" i="2"/>
  <c r="R716" i="5"/>
  <c r="Q716" i="5"/>
  <c r="R715" i="5"/>
  <c r="Q715" i="5"/>
  <c r="R713" i="5"/>
  <c r="Q713" i="5"/>
  <c r="Q712" i="2"/>
  <c r="P712" i="2"/>
  <c r="Q710" i="2"/>
  <c r="P710" i="2"/>
  <c r="R710" i="5"/>
  <c r="Q710" i="5"/>
  <c r="Q708" i="2"/>
  <c r="P708" i="2"/>
  <c r="Q707" i="2"/>
  <c r="P707" i="2"/>
  <c r="Q706" i="2"/>
  <c r="P706" i="2"/>
  <c r="Q705" i="2"/>
  <c r="P705" i="2"/>
  <c r="Q704" i="2"/>
  <c r="P704" i="2"/>
  <c r="Q702" i="2"/>
  <c r="P702" i="2"/>
  <c r="R702" i="5"/>
  <c r="Q702" i="5"/>
  <c r="Q701" i="2"/>
  <c r="P701" i="2"/>
  <c r="R701" i="5"/>
  <c r="Q701" i="5"/>
  <c r="Q699" i="2"/>
  <c r="P699" i="2"/>
  <c r="Q698" i="2"/>
  <c r="P698" i="2"/>
  <c r="Q697" i="2"/>
  <c r="P697" i="2"/>
  <c r="R697" i="5"/>
  <c r="Q697" i="5"/>
  <c r="Q696" i="2"/>
  <c r="P696" i="2"/>
  <c r="R696" i="5"/>
  <c r="Q696" i="5"/>
  <c r="Q695" i="2"/>
  <c r="P695" i="2"/>
  <c r="R695" i="5"/>
  <c r="Q695" i="5"/>
  <c r="Q694" i="2"/>
  <c r="P694" i="2"/>
  <c r="R694" i="5"/>
  <c r="Q694" i="5"/>
  <c r="Q692" i="2"/>
  <c r="P692" i="2"/>
  <c r="Q691" i="2"/>
  <c r="P691" i="2"/>
  <c r="R691" i="5"/>
  <c r="Q691" i="5"/>
  <c r="Q690" i="2"/>
  <c r="P690" i="2"/>
  <c r="R690" i="5"/>
  <c r="Q690" i="5"/>
  <c r="Q688" i="2"/>
  <c r="P688" i="2"/>
  <c r="Q687" i="2"/>
  <c r="P687" i="2"/>
  <c r="R687" i="5"/>
  <c r="Q687" i="5"/>
  <c r="Q686" i="2"/>
  <c r="P686" i="2"/>
  <c r="R686" i="5"/>
  <c r="Q686" i="5"/>
  <c r="Q684" i="2"/>
  <c r="P684" i="2"/>
  <c r="Q683" i="2"/>
  <c r="P683" i="2"/>
  <c r="R683" i="5"/>
  <c r="Q683" i="5"/>
  <c r="Q679" i="2"/>
  <c r="P679" i="2"/>
  <c r="Q678" i="2"/>
  <c r="P678" i="2"/>
  <c r="Q677" i="2"/>
  <c r="P677" i="2"/>
  <c r="Q676" i="2"/>
  <c r="P676" i="2"/>
  <c r="R676" i="5"/>
  <c r="Q676" i="5"/>
  <c r="Q672" i="2"/>
  <c r="P672" i="2"/>
  <c r="Q671" i="2"/>
  <c r="P671" i="2"/>
  <c r="Q670" i="2"/>
  <c r="P670" i="2"/>
  <c r="R670" i="5"/>
  <c r="Q670" i="5"/>
  <c r="Q669" i="2"/>
  <c r="P669" i="2"/>
  <c r="Q667" i="2"/>
  <c r="P667" i="2"/>
  <c r="R667" i="5"/>
  <c r="Q667" i="5"/>
  <c r="Q666" i="2"/>
  <c r="P666" i="2"/>
  <c r="Q664" i="2"/>
  <c r="P664" i="2"/>
  <c r="Q663" i="2"/>
  <c r="P663" i="2"/>
  <c r="Q662" i="2"/>
  <c r="P662" i="2"/>
  <c r="Q659" i="2"/>
  <c r="P659" i="2"/>
  <c r="R659" i="5"/>
  <c r="Q659" i="5"/>
  <c r="Q658" i="2"/>
  <c r="P658" i="2"/>
  <c r="R658" i="5"/>
  <c r="Q658" i="5"/>
  <c r="Q654" i="2"/>
  <c r="P654" i="2"/>
  <c r="Q653" i="2"/>
  <c r="P653" i="2"/>
  <c r="Q650" i="2"/>
  <c r="P650" i="2"/>
  <c r="Q648" i="2"/>
  <c r="P648" i="2"/>
  <c r="Q647" i="2"/>
  <c r="P647" i="2"/>
  <c r="Q645" i="2"/>
  <c r="P645" i="2"/>
  <c r="Q644" i="2"/>
  <c r="P644" i="2"/>
  <c r="Q643" i="2"/>
  <c r="P643" i="2"/>
  <c r="Q642" i="2"/>
  <c r="P642" i="2"/>
  <c r="R642" i="5"/>
  <c r="Q642" i="5"/>
  <c r="Q641" i="2"/>
  <c r="P641" i="2"/>
  <c r="R640" i="5"/>
  <c r="Q640" i="5"/>
  <c r="Q639" i="2"/>
  <c r="P639" i="2"/>
  <c r="R637" i="5"/>
  <c r="Q637" i="5"/>
  <c r="Q636" i="2"/>
  <c r="P636" i="2"/>
  <c r="Q635" i="2"/>
  <c r="P635" i="2"/>
  <c r="R635" i="5"/>
  <c r="Q635" i="5"/>
  <c r="Q633" i="2"/>
  <c r="P633" i="2"/>
  <c r="R633" i="5"/>
  <c r="Q633" i="5"/>
  <c r="Q630" i="2"/>
  <c r="P630" i="2"/>
  <c r="Q628" i="2"/>
  <c r="P628" i="2"/>
  <c r="R628" i="5"/>
  <c r="Q628" i="5"/>
  <c r="Q627" i="2"/>
  <c r="P627" i="2"/>
  <c r="Q626" i="2"/>
  <c r="P626" i="2"/>
  <c r="Q625" i="2"/>
  <c r="P625" i="2"/>
  <c r="Q624" i="2"/>
  <c r="P624" i="2"/>
  <c r="R624" i="5"/>
  <c r="Q624" i="5"/>
  <c r="Q623" i="2"/>
  <c r="P623" i="2"/>
  <c r="Q620" i="2"/>
  <c r="P620" i="2"/>
  <c r="R619" i="5"/>
  <c r="Q619" i="5"/>
  <c r="R618" i="5"/>
  <c r="Q618" i="5"/>
  <c r="Q617" i="2"/>
  <c r="P617" i="2"/>
  <c r="Q615" i="2"/>
  <c r="P615" i="2"/>
  <c r="R615" i="5"/>
  <c r="Q615" i="5"/>
  <c r="R612" i="5"/>
  <c r="Q612" i="5"/>
  <c r="Q609" i="2"/>
  <c r="P609" i="2"/>
  <c r="Q608" i="2"/>
  <c r="P608" i="2"/>
  <c r="Q607" i="2"/>
  <c r="P607" i="2"/>
  <c r="R604" i="5"/>
  <c r="Q604" i="5"/>
  <c r="Q603" i="2"/>
  <c r="P603" i="2"/>
  <c r="Q602" i="2"/>
  <c r="P602" i="2"/>
  <c r="R602" i="5"/>
  <c r="Q602" i="5"/>
  <c r="Q600" i="2"/>
  <c r="P600" i="2"/>
  <c r="R597" i="5"/>
  <c r="Q597" i="5"/>
  <c r="Q596" i="2"/>
  <c r="P596" i="2"/>
  <c r="Q595" i="2"/>
  <c r="P595" i="2"/>
  <c r="Q591" i="2"/>
  <c r="P591" i="2"/>
  <c r="R591" i="5"/>
  <c r="Q591" i="5"/>
  <c r="R588" i="5"/>
  <c r="Q588" i="5"/>
  <c r="R587" i="5"/>
  <c r="Q587" i="5"/>
  <c r="Q585" i="2"/>
  <c r="P585" i="2"/>
  <c r="Q581" i="2"/>
  <c r="P581" i="2"/>
  <c r="Q577" i="2"/>
  <c r="P577" i="2"/>
  <c r="Q575" i="2"/>
  <c r="P575" i="2"/>
  <c r="R575" i="5"/>
  <c r="Q575" i="5"/>
  <c r="Q574" i="2"/>
  <c r="P574" i="2"/>
  <c r="Q571" i="2"/>
  <c r="P571" i="2"/>
  <c r="R566" i="5"/>
  <c r="Q566" i="5"/>
  <c r="Q562" i="2"/>
  <c r="P562" i="2"/>
  <c r="Q559" i="2"/>
  <c r="P559" i="2"/>
  <c r="Q556" i="2"/>
  <c r="P556" i="2"/>
  <c r="Q553" i="2"/>
  <c r="P553" i="2"/>
  <c r="Q542" i="2"/>
  <c r="P542" i="2"/>
  <c r="Q541" i="2"/>
  <c r="P541" i="2"/>
  <c r="Q540" i="2"/>
  <c r="P540" i="2"/>
  <c r="Q537" i="2"/>
  <c r="P537" i="2"/>
  <c r="Q530" i="2"/>
  <c r="P530" i="2"/>
  <c r="Q528" i="2"/>
  <c r="P528" i="2"/>
  <c r="Q525" i="2"/>
  <c r="P525" i="2"/>
  <c r="R525" i="5"/>
  <c r="Q525" i="5"/>
  <c r="Q524" i="2"/>
  <c r="P524" i="2"/>
  <c r="Q523" i="2"/>
  <c r="P523" i="2"/>
  <c r="Q522" i="2"/>
  <c r="P522" i="2"/>
  <c r="Q521" i="2"/>
  <c r="P521" i="2"/>
  <c r="Q520" i="2"/>
  <c r="P520" i="2"/>
  <c r="R519" i="5"/>
  <c r="Q519" i="5"/>
  <c r="R518" i="5"/>
  <c r="Q518" i="5"/>
  <c r="Q517" i="2"/>
  <c r="P517" i="2"/>
  <c r="R517" i="5"/>
  <c r="Q517" i="5"/>
  <c r="R516" i="5"/>
  <c r="Q516" i="5"/>
  <c r="R514" i="5"/>
  <c r="Q514" i="5"/>
  <c r="Q512" i="2"/>
  <c r="P512" i="2"/>
  <c r="R511" i="5"/>
  <c r="Q511" i="5"/>
  <c r="R510" i="5"/>
  <c r="Q510" i="5"/>
  <c r="R507" i="5"/>
  <c r="Q507" i="5"/>
  <c r="R505" i="5"/>
  <c r="Q505" i="5"/>
  <c r="R500" i="5"/>
  <c r="Q500" i="5"/>
  <c r="R499" i="5"/>
  <c r="Q499" i="5"/>
  <c r="R498" i="5"/>
  <c r="Q498" i="5"/>
  <c r="R497" i="5"/>
  <c r="Q497" i="5"/>
  <c r="R496" i="5"/>
  <c r="Q496" i="5"/>
  <c r="Q492" i="2"/>
  <c r="P492" i="2"/>
  <c r="R490" i="5"/>
  <c r="Q490" i="5"/>
  <c r="Q489" i="2"/>
  <c r="P489" i="2"/>
  <c r="R487" i="5"/>
  <c r="Q487" i="5"/>
  <c r="Q486" i="2"/>
  <c r="P486" i="2"/>
  <c r="R486" i="5"/>
  <c r="Q486" i="5"/>
  <c r="R485" i="5"/>
  <c r="Q485" i="5"/>
  <c r="R484" i="5"/>
  <c r="Q484" i="5"/>
  <c r="R483" i="5"/>
  <c r="Q483" i="5"/>
  <c r="R482" i="5"/>
  <c r="Q482" i="5"/>
  <c r="Q475" i="2"/>
  <c r="P475" i="2"/>
  <c r="Q474" i="2"/>
  <c r="P474" i="2"/>
  <c r="Q447" i="2"/>
  <c r="P447" i="2"/>
  <c r="Q444" i="2"/>
  <c r="P444" i="2"/>
  <c r="Q440" i="2"/>
  <c r="P440" i="2"/>
  <c r="Q439" i="2"/>
  <c r="P439" i="2"/>
  <c r="Q437" i="2"/>
  <c r="P437" i="2"/>
  <c r="R437" i="5"/>
  <c r="Q437" i="5"/>
  <c r="Q436" i="2"/>
  <c r="P436" i="2"/>
  <c r="Q431" i="2"/>
  <c r="P431" i="2"/>
  <c r="Q425" i="2"/>
  <c r="P425" i="2"/>
  <c r="R421" i="5"/>
  <c r="Q421" i="5"/>
  <c r="Q420" i="2"/>
  <c r="P420" i="2"/>
  <c r="R419" i="5"/>
  <c r="Q419" i="5"/>
  <c r="R418" i="5"/>
  <c r="Q418" i="5"/>
  <c r="Q415" i="2"/>
  <c r="P415" i="2"/>
  <c r="R410" i="5"/>
  <c r="Q410" i="5"/>
  <c r="R407" i="5"/>
  <c r="Q407" i="5"/>
  <c r="R406" i="5"/>
  <c r="Q406" i="5"/>
  <c r="R405" i="5"/>
  <c r="Q405" i="5"/>
  <c r="R404" i="5"/>
  <c r="Q404" i="5"/>
  <c r="R402" i="5"/>
  <c r="Q402" i="5"/>
  <c r="Q401" i="2"/>
  <c r="P401" i="2"/>
  <c r="R397" i="5"/>
  <c r="Q397" i="5"/>
  <c r="R391" i="5"/>
  <c r="Q391" i="5"/>
  <c r="R388" i="5"/>
  <c r="Q388" i="5"/>
  <c r="R387" i="5"/>
  <c r="Q387" i="5"/>
  <c r="R385" i="5"/>
  <c r="Q385" i="5"/>
  <c r="R382" i="5"/>
  <c r="Q382" i="5"/>
  <c r="R381" i="5"/>
  <c r="Q381" i="5"/>
  <c r="Q377" i="2"/>
  <c r="P377" i="2"/>
  <c r="R377" i="5"/>
  <c r="Q377" i="5"/>
  <c r="R373" i="5"/>
  <c r="Q373" i="5"/>
  <c r="R372" i="5"/>
  <c r="Q372" i="5"/>
  <c r="Q370" i="2"/>
  <c r="P370" i="2"/>
  <c r="Q368" i="2"/>
  <c r="P368" i="2"/>
  <c r="R365" i="5"/>
  <c r="Q365" i="5"/>
  <c r="R363" i="5"/>
  <c r="Q363" i="5"/>
  <c r="Q362" i="2"/>
  <c r="P362" i="2"/>
  <c r="Q361" i="2"/>
  <c r="P361" i="2"/>
  <c r="R361" i="5"/>
  <c r="Q361" i="5"/>
  <c r="Q359" i="2"/>
  <c r="P359" i="2"/>
  <c r="Q357" i="2"/>
  <c r="P357" i="2"/>
  <c r="Q354" i="2"/>
  <c r="P354" i="2"/>
  <c r="Q353" i="2"/>
  <c r="P353" i="2"/>
  <c r="R351" i="5"/>
  <c r="Q351" i="5"/>
  <c r="Q349" i="2"/>
  <c r="P349" i="2"/>
  <c r="Q348" i="2"/>
  <c r="P348" i="2"/>
  <c r="Q347" i="2"/>
  <c r="P347" i="2"/>
  <c r="Q345" i="2"/>
  <c r="P345" i="2"/>
  <c r="Q343" i="2"/>
  <c r="P343" i="2"/>
  <c r="Q342" i="2"/>
  <c r="P342" i="2"/>
  <c r="Q341" i="2"/>
  <c r="P341" i="2"/>
  <c r="Q339" i="2"/>
  <c r="P339" i="2"/>
  <c r="Q338" i="2"/>
  <c r="P338" i="2"/>
  <c r="Q337" i="2"/>
  <c r="P337" i="2"/>
  <c r="Q335" i="2"/>
  <c r="P335" i="2"/>
  <c r="R334" i="5"/>
  <c r="Q334" i="5"/>
  <c r="Q333" i="2"/>
  <c r="P333" i="2"/>
  <c r="R333" i="5"/>
  <c r="Q333" i="5"/>
  <c r="Q331" i="2"/>
  <c r="P331" i="2"/>
  <c r="R330" i="5"/>
  <c r="Q330" i="5"/>
  <c r="Q328" i="2"/>
  <c r="P328" i="2"/>
  <c r="R324" i="5"/>
  <c r="Q324" i="5"/>
  <c r="Q323" i="2"/>
  <c r="P323" i="2"/>
  <c r="Q322" i="2"/>
  <c r="P322" i="2"/>
  <c r="R322" i="5"/>
  <c r="Q322" i="5"/>
  <c r="Q321" i="2"/>
  <c r="P321" i="2"/>
  <c r="R318" i="5"/>
  <c r="Q318" i="5"/>
  <c r="Q317" i="2"/>
  <c r="P317" i="2"/>
  <c r="Q316" i="2"/>
  <c r="P316" i="2"/>
  <c r="R316" i="5"/>
  <c r="Q316" i="5"/>
  <c r="Q315" i="2"/>
  <c r="P315" i="2"/>
  <c r="Q314" i="2"/>
  <c r="P314" i="2"/>
  <c r="R312" i="5"/>
  <c r="Q312" i="5"/>
  <c r="Q310" i="2"/>
  <c r="P310" i="2"/>
  <c r="Q309" i="2"/>
  <c r="P309" i="2"/>
  <c r="Q307" i="2"/>
  <c r="P307" i="2"/>
  <c r="R307" i="5"/>
  <c r="Q307" i="5"/>
  <c r="Q303" i="2"/>
  <c r="P303" i="2"/>
  <c r="Q302" i="2"/>
  <c r="P302" i="2"/>
  <c r="Q301" i="2"/>
  <c r="P301" i="2"/>
  <c r="R300" i="5"/>
  <c r="Q300" i="5"/>
  <c r="Q299" i="2"/>
  <c r="P299" i="2"/>
  <c r="Q298" i="2"/>
  <c r="P298" i="2"/>
  <c r="Q297" i="2"/>
  <c r="P297" i="2"/>
  <c r="Q295" i="2"/>
  <c r="P295" i="2"/>
  <c r="Q294" i="2"/>
  <c r="P294" i="2"/>
  <c r="Q293" i="2"/>
  <c r="P293" i="2"/>
  <c r="R292" i="5"/>
  <c r="Q292" i="5"/>
  <c r="R291" i="5"/>
  <c r="Q291" i="5"/>
  <c r="Q290" i="2"/>
  <c r="P290" i="2"/>
  <c r="R289" i="5"/>
  <c r="Q289" i="5"/>
  <c r="Q287" i="2"/>
  <c r="P287" i="2"/>
  <c r="R287" i="5"/>
  <c r="Q287" i="5"/>
  <c r="Q285" i="2"/>
  <c r="P285" i="2"/>
  <c r="R285" i="5"/>
  <c r="Q285" i="5"/>
  <c r="Q283" i="2"/>
  <c r="P283" i="2"/>
  <c r="R281" i="5"/>
  <c r="Q281" i="5"/>
  <c r="Q280" i="2"/>
  <c r="P280" i="2"/>
  <c r="Q279" i="2"/>
  <c r="P279" i="2"/>
  <c r="Q278" i="2"/>
  <c r="P278" i="2"/>
  <c r="Q277" i="2"/>
  <c r="P277" i="2"/>
  <c r="R276" i="5"/>
  <c r="Q276" i="5"/>
  <c r="Q274" i="2"/>
  <c r="P274" i="2"/>
  <c r="Q273" i="2"/>
  <c r="P273" i="2"/>
  <c r="Q270" i="2"/>
  <c r="P270" i="2"/>
  <c r="R268" i="5"/>
  <c r="Q268" i="5"/>
  <c r="R262" i="5"/>
  <c r="Q262" i="5"/>
  <c r="R257" i="5"/>
  <c r="Q257" i="5"/>
  <c r="Q256" i="2"/>
  <c r="P256" i="2"/>
  <c r="R256" i="5"/>
  <c r="Q256" i="5"/>
  <c r="Q251" i="2"/>
  <c r="P251" i="2"/>
  <c r="Q250" i="2"/>
  <c r="P250" i="2"/>
  <c r="R246" i="5"/>
  <c r="Q246" i="5"/>
  <c r="R245" i="5"/>
  <c r="Q245" i="5"/>
  <c r="Q244" i="2"/>
  <c r="P244" i="2"/>
  <c r="R243" i="5"/>
  <c r="Q243" i="5"/>
  <c r="Q242" i="2"/>
  <c r="P242" i="2"/>
  <c r="Q241" i="2"/>
  <c r="P241" i="2"/>
  <c r="Q240" i="2"/>
  <c r="P240" i="2"/>
  <c r="Q239" i="2"/>
  <c r="P239" i="2"/>
  <c r="Q236" i="2"/>
  <c r="P236" i="2"/>
  <c r="R235" i="5"/>
  <c r="Q235" i="5"/>
  <c r="R233" i="5"/>
  <c r="Q233" i="5"/>
  <c r="Q232" i="2"/>
  <c r="P232" i="2"/>
  <c r="Q231" i="2"/>
  <c r="P231" i="2"/>
  <c r="Q230" i="2"/>
  <c r="P230" i="2"/>
  <c r="Q229" i="2"/>
  <c r="P229" i="2"/>
  <c r="Q228" i="2"/>
  <c r="P228" i="2"/>
  <c r="R228" i="5"/>
  <c r="Q228" i="5"/>
  <c r="R227" i="5"/>
  <c r="Q227" i="5"/>
  <c r="R226" i="5"/>
  <c r="Q226" i="5"/>
  <c r="R224" i="5"/>
  <c r="Q224" i="5"/>
  <c r="Q223" i="2"/>
  <c r="P223" i="2"/>
  <c r="R221" i="5"/>
  <c r="Q221" i="5"/>
  <c r="Q219" i="2"/>
  <c r="P219" i="2"/>
  <c r="Q217" i="2"/>
  <c r="P217" i="2"/>
  <c r="R217" i="5"/>
  <c r="Q217" i="5"/>
  <c r="Q216" i="2"/>
  <c r="P216" i="2"/>
  <c r="R216" i="5"/>
  <c r="Q216" i="5"/>
  <c r="Q214" i="2"/>
  <c r="P214" i="2"/>
  <c r="R214" i="5"/>
  <c r="Q214" i="5"/>
  <c r="Q213" i="2"/>
  <c r="P213" i="2"/>
  <c r="Q212" i="2"/>
  <c r="P212" i="2"/>
  <c r="R212" i="5"/>
  <c r="Q212" i="5"/>
  <c r="Q211" i="2"/>
  <c r="P211" i="2"/>
  <c r="R211" i="5"/>
  <c r="Q211" i="5"/>
  <c r="R210" i="5"/>
  <c r="Q210" i="5"/>
  <c r="Q208" i="2"/>
  <c r="P208" i="2"/>
  <c r="Q207" i="2"/>
  <c r="P207" i="2"/>
  <c r="R205" i="5"/>
  <c r="Q205" i="5"/>
  <c r="Q204" i="2"/>
  <c r="P204" i="2"/>
  <c r="R202" i="5"/>
  <c r="Q202" i="5"/>
  <c r="Q199" i="2"/>
  <c r="P199" i="2"/>
  <c r="R195" i="5"/>
  <c r="Q195" i="5"/>
  <c r="R193" i="5"/>
  <c r="Q193" i="5"/>
  <c r="Q192" i="2"/>
  <c r="P192" i="2"/>
  <c r="Q191" i="2"/>
  <c r="P191" i="2"/>
  <c r="Q190" i="2"/>
  <c r="P190" i="2"/>
  <c r="R188" i="5"/>
  <c r="Q188" i="5"/>
  <c r="Q187" i="2"/>
  <c r="P187" i="2"/>
  <c r="Q186" i="2"/>
  <c r="P186" i="2"/>
  <c r="R186" i="5"/>
  <c r="Q186" i="5"/>
  <c r="Q183" i="2"/>
  <c r="P183" i="2"/>
  <c r="R181" i="5"/>
  <c r="Q181" i="5"/>
  <c r="Q179" i="2"/>
  <c r="P179" i="2"/>
  <c r="Q178" i="2"/>
  <c r="P178" i="2"/>
  <c r="R177" i="5"/>
  <c r="Q177" i="5"/>
  <c r="R176" i="5"/>
  <c r="Q176" i="5"/>
  <c r="Q175" i="2"/>
  <c r="P175" i="2"/>
  <c r="Q174" i="2"/>
  <c r="P174" i="2"/>
  <c r="Q171" i="2"/>
  <c r="P171" i="2"/>
  <c r="Q170" i="2"/>
  <c r="P170" i="2"/>
  <c r="Q169" i="2"/>
  <c r="P169" i="2"/>
  <c r="R168" i="5"/>
  <c r="Q168" i="5"/>
  <c r="Q167" i="2"/>
  <c r="P167" i="2"/>
  <c r="Q163" i="2"/>
  <c r="P163" i="2"/>
  <c r="R163" i="5"/>
  <c r="Q163" i="5"/>
  <c r="Q162" i="2"/>
  <c r="P162" i="2"/>
  <c r="R162" i="5"/>
  <c r="Q162" i="5"/>
  <c r="Q161" i="2"/>
  <c r="P161" i="2"/>
  <c r="R157" i="5"/>
  <c r="Q157" i="5"/>
  <c r="Q155" i="2"/>
  <c r="P155" i="2"/>
  <c r="R155" i="5"/>
  <c r="Q155" i="5"/>
  <c r="Q153" i="2"/>
  <c r="P153" i="2"/>
  <c r="Q152" i="2"/>
  <c r="P152" i="2"/>
  <c r="R152" i="5"/>
  <c r="Q152" i="5"/>
  <c r="Q151" i="2"/>
  <c r="P151" i="2"/>
  <c r="R151" i="5"/>
  <c r="Q151" i="5"/>
  <c r="Q149" i="2"/>
  <c r="P149" i="2"/>
  <c r="R149" i="5"/>
  <c r="Q149" i="5"/>
  <c r="Q148" i="2"/>
  <c r="P148" i="2"/>
  <c r="Q147" i="2"/>
  <c r="P147" i="2"/>
  <c r="R147" i="5"/>
  <c r="Q147" i="5"/>
  <c r="Q146" i="2"/>
  <c r="P146" i="2"/>
  <c r="R145" i="5"/>
  <c r="Q145" i="5"/>
  <c r="Q144" i="2"/>
  <c r="P144" i="2"/>
  <c r="R143" i="5"/>
  <c r="Q143" i="5"/>
  <c r="R142" i="5"/>
  <c r="Q142" i="5"/>
  <c r="R140" i="5"/>
  <c r="Q140" i="5"/>
  <c r="Q139" i="2"/>
  <c r="P139" i="2"/>
  <c r="R139" i="5"/>
  <c r="Q139" i="5"/>
  <c r="Q138" i="2"/>
  <c r="P138" i="2"/>
  <c r="R136" i="5"/>
  <c r="Q136" i="5"/>
  <c r="Q135" i="2"/>
  <c r="P135" i="2"/>
  <c r="R135" i="5"/>
  <c r="Q135" i="5"/>
  <c r="Q134" i="2"/>
  <c r="P134" i="2"/>
  <c r="R134" i="5"/>
  <c r="Q134" i="5"/>
  <c r="Q133" i="2"/>
  <c r="P133" i="2"/>
  <c r="R133" i="5"/>
  <c r="Q133" i="5"/>
  <c r="Q132" i="2"/>
  <c r="P132" i="2"/>
  <c r="Q131" i="2"/>
  <c r="P131" i="2"/>
  <c r="Q130" i="2"/>
  <c r="P130" i="2"/>
  <c r="R130" i="5"/>
  <c r="Q130" i="5"/>
  <c r="Q129" i="2"/>
  <c r="P129" i="2"/>
  <c r="Q128" i="2"/>
  <c r="P128" i="2"/>
  <c r="Q127" i="2"/>
  <c r="P127" i="2"/>
  <c r="Q126" i="2"/>
  <c r="P126" i="2"/>
  <c r="Q124" i="2"/>
  <c r="P124" i="2"/>
  <c r="R124" i="5"/>
  <c r="Q124" i="5"/>
  <c r="Q123" i="2"/>
  <c r="P123" i="2"/>
  <c r="Q122" i="2"/>
  <c r="P122" i="2"/>
  <c r="R122" i="5"/>
  <c r="Q122" i="5"/>
  <c r="Q120" i="2"/>
  <c r="P120" i="2"/>
  <c r="Q119" i="2"/>
  <c r="P119" i="2"/>
  <c r="Q117" i="2"/>
  <c r="P117" i="2"/>
  <c r="Q115" i="2"/>
  <c r="P115" i="2"/>
  <c r="R110" i="5"/>
  <c r="Q110" i="5"/>
  <c r="R108" i="5"/>
  <c r="Q108" i="5"/>
  <c r="Q105" i="2"/>
  <c r="P105" i="2"/>
  <c r="Q104" i="2"/>
  <c r="P104" i="2"/>
  <c r="R104" i="5"/>
  <c r="Q104" i="5"/>
  <c r="Q103" i="2"/>
  <c r="P103" i="2"/>
  <c r="R103" i="5"/>
  <c r="Q103" i="5"/>
  <c r="Q102" i="2"/>
  <c r="P102" i="2"/>
  <c r="Q101" i="2"/>
  <c r="P101" i="2"/>
  <c r="Q99" i="2"/>
  <c r="P99" i="2"/>
  <c r="Q98" i="2"/>
  <c r="P98" i="2"/>
  <c r="R98" i="5"/>
  <c r="Q98" i="5"/>
  <c r="Q95" i="2"/>
  <c r="P95" i="2"/>
  <c r="Q94" i="2"/>
  <c r="P94" i="2"/>
  <c r="Q93" i="2"/>
  <c r="P93" i="2"/>
  <c r="Q90" i="2"/>
  <c r="P90" i="2"/>
  <c r="R88" i="5"/>
  <c r="Q88" i="5"/>
  <c r="Q86" i="2"/>
  <c r="P86" i="2"/>
  <c r="Q85" i="2"/>
  <c r="P85" i="2"/>
  <c r="R84" i="5"/>
  <c r="Q84" i="5"/>
  <c r="Q83" i="2"/>
  <c r="P83" i="2"/>
  <c r="R83" i="5"/>
  <c r="Q83" i="5"/>
  <c r="Q82" i="2"/>
  <c r="P82" i="2"/>
  <c r="Q81" i="2"/>
  <c r="P81" i="2"/>
  <c r="R81" i="5"/>
  <c r="Q81" i="5"/>
  <c r="Q80" i="2"/>
  <c r="P80" i="2"/>
  <c r="R80" i="5"/>
  <c r="Q80" i="5"/>
  <c r="Q79" i="2"/>
  <c r="P79" i="2"/>
  <c r="R79" i="5"/>
  <c r="Q79" i="5"/>
  <c r="Q77" i="2"/>
  <c r="P77" i="2"/>
  <c r="R77" i="5"/>
  <c r="Q77" i="5"/>
  <c r="Q76" i="2"/>
  <c r="P76" i="2"/>
  <c r="Q72" i="2"/>
  <c r="P72" i="2"/>
  <c r="Q71" i="2"/>
  <c r="P71" i="2"/>
  <c r="R69" i="5"/>
  <c r="Q69" i="5"/>
  <c r="Q68" i="2"/>
  <c r="P68" i="2"/>
  <c r="R68" i="5"/>
  <c r="Q68" i="5"/>
  <c r="Q67" i="2"/>
  <c r="P67" i="2"/>
  <c r="Q66" i="2"/>
  <c r="P66" i="2"/>
  <c r="Q65" i="2"/>
  <c r="P65" i="2"/>
  <c r="R65" i="5"/>
  <c r="Q65" i="5"/>
  <c r="R59" i="5"/>
  <c r="Q59" i="5"/>
  <c r="R55" i="5"/>
  <c r="Q55" i="5"/>
  <c r="R54" i="5"/>
  <c r="Q54" i="5"/>
  <c r="Q52" i="2"/>
  <c r="P52" i="2"/>
  <c r="R51" i="5"/>
  <c r="Q51" i="5"/>
  <c r="R48" i="5"/>
  <c r="Q48" i="5"/>
  <c r="Q47" i="2"/>
  <c r="P47" i="2"/>
  <c r="R46" i="5"/>
  <c r="Q46" i="5"/>
  <c r="R45" i="5"/>
  <c r="Q45" i="5"/>
  <c r="R40" i="5"/>
  <c r="Q40" i="5"/>
  <c r="R39" i="5"/>
  <c r="Q39" i="5"/>
  <c r="Q34" i="2"/>
  <c r="P34" i="2"/>
  <c r="R34" i="5"/>
  <c r="Q34" i="5"/>
  <c r="R19" i="5"/>
  <c r="Q19" i="5"/>
  <c r="R17" i="5"/>
  <c r="Q17" i="5"/>
  <c r="H6" i="12"/>
  <c r="C6" i="12"/>
  <c r="H4" i="11"/>
  <c r="C4" i="11"/>
  <c r="F17" i="12"/>
  <c r="H17" i="12" s="1"/>
  <c r="F16" i="12"/>
  <c r="F15" i="12"/>
  <c r="E9" i="5"/>
  <c r="E4" i="5" s="1"/>
  <c r="G9" i="1"/>
  <c r="G4" i="1" s="1"/>
  <c r="F9" i="1"/>
  <c r="F4" i="1" s="1"/>
  <c r="E9" i="1"/>
  <c r="E4" i="1" s="1"/>
  <c r="I4" i="2"/>
  <c r="O4" i="2"/>
  <c r="B9" i="2"/>
  <c r="C9" i="2"/>
  <c r="E9" i="2"/>
  <c r="F9" i="2"/>
  <c r="J4" i="5"/>
  <c r="P4" i="5"/>
  <c r="B9" i="5"/>
  <c r="C9" i="5"/>
  <c r="G9" i="5"/>
  <c r="K9" i="5" s="1"/>
  <c r="O4" i="10"/>
  <c r="S4" i="10"/>
  <c r="U4" i="10"/>
  <c r="X4" i="10"/>
  <c r="AA4" i="10"/>
  <c r="B9" i="10"/>
  <c r="C9" i="10"/>
  <c r="E9" i="10"/>
  <c r="E4" i="10" s="1"/>
  <c r="G9" i="10"/>
  <c r="H9" i="10"/>
  <c r="K4" i="6"/>
  <c r="A9" i="6"/>
  <c r="B9" i="6"/>
  <c r="C9" i="6"/>
  <c r="D9" i="6"/>
  <c r="D4" i="6" s="1"/>
  <c r="E9" i="6"/>
  <c r="E4" i="6" s="1"/>
  <c r="F9" i="6"/>
  <c r="F4" i="6" s="1"/>
  <c r="H9" i="6"/>
  <c r="D4" i="1"/>
  <c r="A9" i="1"/>
  <c r="A9" i="2" s="1"/>
  <c r="M9" i="1"/>
  <c r="M4" i="1" s="1"/>
  <c r="R29" i="5" l="1"/>
  <c r="Q29" i="5"/>
  <c r="R254" i="5"/>
  <c r="Q254" i="5"/>
  <c r="R672" i="5"/>
  <c r="Q672" i="5"/>
  <c r="R582" i="5"/>
  <c r="Q582" i="5"/>
  <c r="Q295" i="5"/>
  <c r="R295" i="5"/>
  <c r="R43" i="5"/>
  <c r="Q43" i="5"/>
  <c r="R331" i="5"/>
  <c r="Q331" i="5"/>
  <c r="Q146" i="5"/>
  <c r="R146" i="5"/>
  <c r="R414" i="5"/>
  <c r="Q414" i="5"/>
  <c r="Q625" i="5"/>
  <c r="R625" i="5"/>
  <c r="R537" i="5"/>
  <c r="Q537" i="5"/>
  <c r="Q288" i="5"/>
  <c r="R288" i="5"/>
  <c r="R774" i="5"/>
  <c r="Q774" i="5"/>
  <c r="Q280" i="5"/>
  <c r="R280" i="5"/>
  <c r="R370" i="5"/>
  <c r="Q370" i="5"/>
  <c r="Q312" i="2"/>
  <c r="Q89" i="2"/>
  <c r="R652" i="5"/>
  <c r="Q652" i="5"/>
  <c r="Q395" i="5"/>
  <c r="R395" i="5"/>
  <c r="Q15" i="2"/>
  <c r="T308" i="10"/>
  <c r="AC553" i="10"/>
  <c r="T553" i="10"/>
  <c r="AB553" i="10"/>
  <c r="Q344" i="2"/>
  <c r="Q531" i="2"/>
  <c r="AC308" i="10"/>
  <c r="P84" i="2"/>
  <c r="P738" i="2"/>
  <c r="Q311" i="2"/>
  <c r="R749" i="5"/>
  <c r="Q749" i="5"/>
  <c r="H9" i="2"/>
  <c r="D9" i="10"/>
  <c r="D4" i="10" s="1"/>
  <c r="R674" i="5"/>
  <c r="Q674" i="5"/>
  <c r="AC131" i="10"/>
  <c r="T131" i="10"/>
  <c r="AB131" i="10"/>
  <c r="Q190" i="5"/>
  <c r="R190" i="5"/>
  <c r="R357" i="5"/>
  <c r="Q357" i="5"/>
  <c r="R765" i="5"/>
  <c r="Q765" i="5"/>
  <c r="P92" i="2"/>
  <c r="AC717" i="10"/>
  <c r="T717" i="10"/>
  <c r="AB717" i="10"/>
  <c r="Q323" i="5"/>
  <c r="R323" i="5"/>
  <c r="O9" i="1"/>
  <c r="O4" i="1" s="1"/>
  <c r="P9" i="1"/>
  <c r="P4" i="1" s="1"/>
  <c r="AB479" i="10"/>
  <c r="AC479" i="10"/>
  <c r="T479" i="10"/>
  <c r="AB413" i="10"/>
  <c r="AC413" i="10"/>
  <c r="T413" i="10"/>
  <c r="AC602" i="10"/>
  <c r="AB602" i="10"/>
  <c r="T602" i="10"/>
  <c r="AC256" i="10"/>
  <c r="AB256" i="10"/>
  <c r="T256" i="10"/>
  <c r="AC21" i="10"/>
  <c r="AB21" i="10"/>
  <c r="T21" i="10"/>
  <c r="AC741" i="10"/>
  <c r="AB741" i="10"/>
  <c r="T741" i="10"/>
  <c r="AC734" i="10"/>
  <c r="AB734" i="10"/>
  <c r="T734" i="10"/>
  <c r="AC693" i="10"/>
  <c r="T693" i="10"/>
  <c r="AB693" i="10"/>
  <c r="AB394" i="10"/>
  <c r="T394" i="10"/>
  <c r="AC394" i="10"/>
  <c r="AC219" i="10"/>
  <c r="T219" i="10"/>
  <c r="AB219" i="10"/>
  <c r="R470" i="5"/>
  <c r="Q470" i="5"/>
  <c r="AC623" i="10"/>
  <c r="AB623" i="10"/>
  <c r="T623" i="10"/>
  <c r="AC618" i="10"/>
  <c r="AB618" i="10"/>
  <c r="T618" i="10"/>
  <c r="AC630" i="10"/>
  <c r="AB630" i="10"/>
  <c r="T630" i="10"/>
  <c r="AC697" i="10"/>
  <c r="T697" i="10"/>
  <c r="AB697" i="10"/>
  <c r="AC613" i="10"/>
  <c r="T613" i="10"/>
  <c r="AB613" i="10"/>
  <c r="AC304" i="10"/>
  <c r="AB304" i="10"/>
  <c r="T304" i="10"/>
  <c r="AC500" i="10"/>
  <c r="AB500" i="10"/>
  <c r="T500" i="10"/>
  <c r="AC707" i="10"/>
  <c r="T707" i="10"/>
  <c r="AB707" i="10"/>
  <c r="R573" i="5"/>
  <c r="Q573" i="5"/>
  <c r="R356" i="5"/>
  <c r="Q356" i="5"/>
  <c r="AC90" i="10"/>
  <c r="T90" i="10"/>
  <c r="AB90" i="10"/>
  <c r="Q9" i="10"/>
  <c r="Q4" i="10" s="1"/>
  <c r="D9" i="5"/>
  <c r="I9" i="5" s="1"/>
  <c r="AB399" i="10"/>
  <c r="AC399" i="10"/>
  <c r="T399" i="10"/>
  <c r="AC324" i="10"/>
  <c r="T324" i="10"/>
  <c r="AB324" i="10"/>
  <c r="AC604" i="10"/>
  <c r="T604" i="10"/>
  <c r="AB604" i="10"/>
  <c r="R731" i="5"/>
  <c r="Q731" i="5"/>
  <c r="AC146" i="10"/>
  <c r="AB146" i="10"/>
  <c r="T146" i="10"/>
  <c r="T577" i="10"/>
  <c r="AB577" i="10"/>
  <c r="AC577" i="10"/>
  <c r="AC649" i="10"/>
  <c r="T649" i="10"/>
  <c r="AB649" i="10"/>
  <c r="AC708" i="10"/>
  <c r="T708" i="10"/>
  <c r="AB708" i="10"/>
  <c r="AC403" i="10"/>
  <c r="T403" i="10"/>
  <c r="AB403" i="10"/>
  <c r="AC744" i="10"/>
  <c r="AB744" i="10"/>
  <c r="T744" i="10"/>
  <c r="AB588" i="10"/>
  <c r="T588" i="10"/>
  <c r="AC588" i="10"/>
  <c r="Q91" i="2"/>
  <c r="R746" i="5"/>
  <c r="Q746" i="5"/>
  <c r="Q118" i="5"/>
  <c r="R118" i="5"/>
  <c r="R462" i="5"/>
  <c r="Q462" i="5"/>
  <c r="AC434" i="10"/>
  <c r="T434" i="10"/>
  <c r="AB434" i="10"/>
  <c r="AC691" i="10"/>
  <c r="T691" i="10"/>
  <c r="AB691" i="10"/>
  <c r="Q469" i="5"/>
  <c r="R469" i="5"/>
  <c r="R609" i="10"/>
  <c r="V609" i="10"/>
  <c r="W609" i="10"/>
  <c r="AC664" i="10"/>
  <c r="T664" i="10"/>
  <c r="AB664" i="10"/>
  <c r="AC638" i="10"/>
  <c r="T638" i="10"/>
  <c r="AB638" i="10"/>
  <c r="AC557" i="10"/>
  <c r="T557" i="10"/>
  <c r="AB557" i="10"/>
  <c r="AB460" i="10"/>
  <c r="T460" i="10"/>
  <c r="AC460" i="10"/>
  <c r="R465" i="5"/>
  <c r="Q465" i="5"/>
  <c r="AC132" i="10"/>
  <c r="AB132" i="10"/>
  <c r="T132" i="10"/>
  <c r="AC498" i="10"/>
  <c r="T498" i="10"/>
  <c r="AB498" i="10"/>
  <c r="Q281" i="2"/>
  <c r="Q272" i="2"/>
  <c r="P288" i="2"/>
  <c r="P275" i="2"/>
  <c r="P61" i="2"/>
  <c r="P306" i="2"/>
  <c r="Q470" i="2"/>
  <c r="P399" i="2"/>
  <c r="Q78" i="2"/>
  <c r="Q17" i="2"/>
  <c r="Q24" i="2"/>
  <c r="P388" i="2"/>
  <c r="P96" i="2"/>
  <c r="P32" i="2"/>
  <c r="P479" i="2"/>
  <c r="Q289" i="2"/>
  <c r="P224" i="2"/>
  <c r="Q561" i="2"/>
  <c r="P28" i="2"/>
  <c r="Q28" i="2"/>
  <c r="P616" i="2"/>
  <c r="Q382" i="2"/>
  <c r="P350" i="2"/>
  <c r="Q227" i="2"/>
  <c r="P319" i="2"/>
  <c r="P20" i="2"/>
  <c r="P612" i="2"/>
  <c r="P772" i="2"/>
  <c r="Q772" i="2"/>
  <c r="P469" i="2"/>
  <c r="W378" i="10"/>
  <c r="V378" i="10"/>
  <c r="Q19" i="2"/>
  <c r="P19" i="2"/>
  <c r="P284" i="2"/>
  <c r="Q284" i="2"/>
  <c r="W406" i="10"/>
  <c r="V406" i="10"/>
  <c r="W382" i="10"/>
  <c r="V382" i="10"/>
  <c r="Q534" i="2"/>
  <c r="P534" i="2"/>
  <c r="W388" i="10"/>
  <c r="V388" i="10"/>
  <c r="Q378" i="2"/>
  <c r="P378" i="2"/>
  <c r="Q629" i="2"/>
  <c r="P629" i="2"/>
  <c r="W389" i="10"/>
  <c r="V389" i="10"/>
  <c r="Q257" i="2"/>
  <c r="P257" i="2"/>
  <c r="Q106" i="2"/>
  <c r="P106" i="2"/>
  <c r="P413" i="2"/>
  <c r="Q413" i="2"/>
  <c r="Q563" i="2"/>
  <c r="P563" i="2"/>
  <c r="W399" i="10"/>
  <c r="V399" i="10"/>
  <c r="P243" i="2"/>
  <c r="Q243" i="2"/>
  <c r="P87" i="2"/>
  <c r="Q87" i="2"/>
  <c r="Q181" i="2"/>
  <c r="P181" i="2"/>
  <c r="P588" i="2"/>
  <c r="Q588" i="2"/>
  <c r="Q389" i="2"/>
  <c r="P389" i="2"/>
  <c r="W479" i="10"/>
  <c r="V479" i="10"/>
  <c r="Q226" i="2"/>
  <c r="P226" i="2"/>
  <c r="V413" i="10"/>
  <c r="W413" i="10"/>
  <c r="P196" i="2"/>
  <c r="Q196" i="2"/>
  <c r="Q276" i="2"/>
  <c r="P276" i="2"/>
  <c r="V588" i="10"/>
  <c r="W588" i="10"/>
  <c r="Q406" i="2"/>
  <c r="P406" i="2"/>
  <c r="Q557" i="2"/>
  <c r="P557" i="2"/>
  <c r="Q56" i="2"/>
  <c r="P56" i="2"/>
  <c r="V469" i="10"/>
  <c r="W469" i="10"/>
  <c r="N4" i="1"/>
  <c r="D9" i="2"/>
  <c r="D4" i="2" s="1"/>
  <c r="J9" i="10"/>
  <c r="A9" i="10"/>
  <c r="A9" i="5"/>
  <c r="M9" i="10"/>
  <c r="M4" i="10" s="1"/>
  <c r="G9" i="2"/>
  <c r="K4" i="5"/>
  <c r="N9" i="5"/>
  <c r="N4" i="5" s="1"/>
  <c r="J9" i="2"/>
  <c r="J4" i="2" s="1"/>
  <c r="H4" i="2"/>
  <c r="G9" i="6"/>
  <c r="G4" i="6" s="1"/>
  <c r="F9" i="10"/>
  <c r="F4" i="10" s="1"/>
  <c r="D4" i="5" l="1"/>
  <c r="F9" i="5"/>
  <c r="F4" i="5" s="1"/>
  <c r="M9" i="5"/>
  <c r="I4" i="5"/>
  <c r="L9" i="5"/>
  <c r="L4" i="5" s="1"/>
  <c r="AC609" i="10"/>
  <c r="T609" i="10"/>
  <c r="AB609" i="10"/>
  <c r="M9" i="2"/>
  <c r="M4" i="2" s="1"/>
  <c r="L9" i="2"/>
  <c r="L4" i="2" s="1"/>
  <c r="J4" i="10"/>
  <c r="I9" i="6"/>
  <c r="G4" i="2"/>
  <c r="K9" i="2"/>
  <c r="K4" i="2" s="1"/>
  <c r="M4" i="5" l="1"/>
  <c r="O9" i="5"/>
  <c r="I4" i="6"/>
  <c r="J9" i="6"/>
  <c r="I9" i="10"/>
  <c r="R9" i="10" s="1"/>
  <c r="N9" i="2"/>
  <c r="N4" i="2" s="1"/>
  <c r="R9" i="5" l="1"/>
  <c r="R4" i="5" s="1"/>
  <c r="Q9" i="5"/>
  <c r="Q4" i="5" s="1"/>
  <c r="O4" i="5"/>
  <c r="AC9" i="10"/>
  <c r="AC4" i="10" s="1"/>
  <c r="R4" i="10"/>
  <c r="T9" i="10"/>
  <c r="T4" i="10" s="1"/>
  <c r="AB9" i="10"/>
  <c r="AB4" i="10" s="1"/>
  <c r="N9" i="10"/>
  <c r="Y9" i="10" s="1"/>
  <c r="Y4" i="10" s="1"/>
  <c r="V9" i="10"/>
  <c r="V4" i="10" s="1"/>
  <c r="W9" i="10"/>
  <c r="W4" i="10" s="1"/>
  <c r="J4" i="6"/>
  <c r="L9" i="6"/>
  <c r="L4" i="6" s="1"/>
  <c r="M9" i="6"/>
  <c r="M4" i="6" s="1"/>
  <c r="I4" i="10"/>
  <c r="P9" i="2"/>
  <c r="P4" i="2" s="1"/>
  <c r="Q9" i="2"/>
  <c r="Q4" i="2" s="1"/>
  <c r="G14" i="12" l="1"/>
  <c r="H14" i="12" s="1"/>
  <c r="G15" i="12"/>
  <c r="H15" i="12" s="1"/>
  <c r="G12" i="12"/>
  <c r="P9" i="10"/>
  <c r="P4" i="10" s="1"/>
  <c r="N4" i="10"/>
  <c r="Z9" i="10"/>
  <c r="Z4" i="10" s="1"/>
  <c r="G13" i="12"/>
  <c r="H13" i="12" s="1"/>
  <c r="G16" i="12"/>
  <c r="H16" i="12" s="1"/>
  <c r="H1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B45" authorId="0" shapeId="0" xr:uid="{00000000-0006-0000-0000-00000100000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H6" authorId="0" shapeId="0" xr:uid="{00000000-0006-0000-0100-000001000000}">
      <text>
        <r>
          <rPr>
            <b/>
            <sz val="8"/>
            <color indexed="81"/>
            <rFont val="Tahoma"/>
            <family val="2"/>
          </rPr>
          <t>Please enter the level of endemicity using the codes</t>
        </r>
      </text>
    </comment>
    <comment ref="Q6" authorId="0" shapeId="0" xr:uid="{00000000-0006-0000-0100-000002000000}">
      <text>
        <r>
          <rPr>
            <b/>
            <sz val="8"/>
            <color indexed="81"/>
            <rFont val="Tahoma"/>
            <family val="2"/>
          </rPr>
          <t>Please enter number of PC rounds planned 
0 - not planned
1 - 1 round
2 - 2 rounds</t>
        </r>
      </text>
    </comment>
    <comment ref="U6" authorId="0" shapeId="0" xr:uid="{00000000-0006-0000-0100-000003000000}">
      <text>
        <r>
          <rPr>
            <b/>
            <sz val="8"/>
            <color indexed="81"/>
            <rFont val="Tahoma"/>
            <family val="2"/>
          </rPr>
          <t>Please indicate if epidemiological surveys are planned for the year</t>
        </r>
      </text>
    </comment>
    <comment ref="H7" authorId="0" shapeId="0" xr:uid="{00000000-0006-0000-0100-000004000000}">
      <text>
        <r>
          <rPr>
            <b/>
            <sz val="8"/>
            <color indexed="81"/>
            <rFont val="Tahoma"/>
            <family val="2"/>
          </rPr>
          <t>0 - non-endemic
1 - endemic
4 - status unknown
99 - endemic, MDA stopped</t>
        </r>
      </text>
    </comment>
    <comment ref="I7" authorId="0" shapeId="0" xr:uid="{00000000-0006-0000-0100-000005000000}">
      <text>
        <r>
          <rPr>
            <b/>
            <sz val="8"/>
            <color indexed="81"/>
            <rFont val="Tahoma"/>
            <family val="2"/>
          </rPr>
          <t>0 - non-endemic
1 - endemic
4 - status unknown
99 - endemic, MDA stopped</t>
        </r>
      </text>
    </comment>
    <comment ref="J7" authorId="0" shapeId="0" xr:uid="{00000000-0006-0000-0100-000006000000}">
      <text>
        <r>
          <rPr>
            <b/>
            <sz val="8"/>
            <color indexed="81"/>
            <rFont val="Tahoma"/>
            <family val="2"/>
          </rPr>
          <t>0 - non-endemic
1 - low prevalence (less than 20%)
2 - moderate prevalence (20%-49%)
3 - high prevalence (50% and above)
4 - status unknown
5 - endemic, prevalence unknown</t>
        </r>
      </text>
    </comment>
    <comment ref="K7" authorId="0" shapeId="0" xr:uid="{00000000-0006-0000-0100-000007000000}">
      <text>
        <r>
          <rPr>
            <b/>
            <sz val="8"/>
            <color indexed="81"/>
            <rFont val="Tahoma"/>
            <family val="2"/>
          </rPr>
          <t>0 - non-endemic
1 - low prevalence (less than 10%)
2 - moderate prevalence (10%-49%)
3 - high prevalence (50% and above)
4 - status unknown
5 - endemic, prevalence unknown</t>
        </r>
      </text>
    </comment>
    <comment ref="L7" authorId="0" shapeId="0" xr:uid="{00000000-0006-0000-0100-000008000000}">
      <text>
        <r>
          <rPr>
            <b/>
            <sz val="8"/>
            <color indexed="81"/>
            <rFont val="Tahoma"/>
            <family val="2"/>
          </rPr>
          <t>0 - non-endemic
1 - endemic
4 - status unknown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MIKHAILOV, Alexei</author>
    <author>mikhailova</author>
  </authors>
  <commentList>
    <comment ref="I7" authorId="0" shapeId="0" xr:uid="{00000000-0006-0000-0200-000001000000}">
      <text>
        <r>
          <rPr>
            <b/>
            <sz val="8"/>
            <color indexed="81"/>
            <rFont val="Tahoma"/>
            <family val="2"/>
          </rPr>
          <t>People covered by GPELF with DEC. Population in areas with loasis is not included.</t>
        </r>
      </text>
    </comment>
    <comment ref="K7" authorId="1" shapeId="0" xr:uid="{00000000-0006-0000-0200-000002000000}">
      <text>
        <r>
          <rPr>
            <b/>
            <sz val="8"/>
            <color indexed="81"/>
            <rFont val="Tahoma"/>
            <family val="2"/>
          </rPr>
          <t>This indicator is used only if information is available at province/state or district level</t>
        </r>
      </text>
    </comment>
    <comment ref="M7" authorId="1" shapeId="0" xr:uid="{00000000-0006-0000-0200-000003000000}">
      <text>
        <r>
          <rPr>
            <b/>
            <sz val="8"/>
            <color indexed="81"/>
            <rFont val="Tahoma"/>
            <family val="2"/>
          </rPr>
          <t>The value is calculated based on number of tablets required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MIKHAILOV, Alexei</author>
    <author>mikhailova</author>
  </authors>
  <commentList>
    <comment ref="J6" authorId="0" shapeId="0" xr:uid="{00000000-0006-0000-0300-000001000000}">
      <text>
        <r>
          <rPr>
            <b/>
            <sz val="8"/>
            <color indexed="81"/>
            <rFont val="Tahoma"/>
            <family val="2"/>
          </rPr>
          <t>Please enter the number of people to be treated and number of rounds of ALB treatment in LF and Loa co-endemic areas</t>
        </r>
        <r>
          <rPr>
            <sz val="8"/>
            <color indexed="81"/>
            <rFont val="Tahoma"/>
            <family val="2"/>
          </rPr>
          <t xml:space="preserve">
</t>
        </r>
      </text>
    </comment>
    <comment ref="U7" authorId="1" shapeId="0" xr:uid="{00000000-0006-0000-0300-000002000000}">
      <text>
        <r>
          <rPr>
            <b/>
            <sz val="8"/>
            <color indexed="81"/>
            <rFont val="Tahoma"/>
            <family val="2"/>
          </rPr>
          <t>This indicator used only if information is available at province/state or district level</t>
        </r>
      </text>
    </comment>
    <comment ref="W7" authorId="1" shapeId="0" xr:uid="{00000000-0006-0000-0300-000003000000}">
      <text>
        <r>
          <rPr>
            <b/>
            <sz val="8"/>
            <color indexed="81"/>
            <rFont val="Tahoma"/>
            <family val="2"/>
          </rPr>
          <t>The value is calculated based on number of tablets required</t>
        </r>
      </text>
    </comment>
    <comment ref="X7" authorId="1" shapeId="0" xr:uid="{00000000-0006-0000-0300-000004000000}">
      <text>
        <r>
          <rPr>
            <b/>
            <sz val="8"/>
            <color indexed="81"/>
            <rFont val="Tahoma"/>
            <family val="2"/>
          </rPr>
          <t>This indicator is used only if information is available at province/state or district level</t>
        </r>
      </text>
    </comment>
    <comment ref="Z7" authorId="1" shapeId="0" xr:uid="{00000000-0006-0000-0300-000005000000}">
      <text>
        <r>
          <rPr>
            <b/>
            <sz val="8"/>
            <color indexed="81"/>
            <rFont val="Tahoma"/>
            <family val="2"/>
          </rPr>
          <t>The value is calculated based on number of tablets required</t>
        </r>
      </text>
    </comment>
    <comment ref="AA7" authorId="1" shapeId="0" xr:uid="{00000000-0006-0000-0300-000006000000}">
      <text>
        <r>
          <rPr>
            <b/>
            <sz val="8"/>
            <color indexed="81"/>
            <rFont val="Tahoma"/>
            <family val="2"/>
          </rPr>
          <t>This indicator is used only if information is available at province/state or district level</t>
        </r>
      </text>
    </comment>
    <comment ref="AC7" authorId="1" shapeId="0" xr:uid="{00000000-0006-0000-0300-000007000000}">
      <text>
        <r>
          <rPr>
            <b/>
            <sz val="8"/>
            <color indexed="81"/>
            <rFont val="Tahoma"/>
            <family val="2"/>
          </rPr>
          <t>The value is calculated based on number of tablets required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H7" authorId="0" shapeId="0" xr:uid="{00000000-0006-0000-0400-000001000000}">
      <text>
        <r>
          <rPr>
            <b/>
            <sz val="8"/>
            <color indexed="81"/>
            <rFont val="Tahoma"/>
            <family val="2"/>
          </rPr>
          <t>Please select 'Yes' if you plan to treat all SAC in the district in the following year. If not, please leave the cell blank.</t>
        </r>
      </text>
    </comment>
    <comment ref="J7" authorId="0" shapeId="0" xr:uid="{00000000-0006-0000-0400-000002000000}">
      <text>
        <r>
          <rPr>
            <b/>
            <sz val="8"/>
            <color indexed="81"/>
            <rFont val="Tahoma"/>
            <family val="2"/>
          </rPr>
          <t>Please enter the target population of SAC if you plan to implement at lower level than district</t>
        </r>
        <r>
          <rPr>
            <sz val="8"/>
            <color indexed="81"/>
            <rFont val="Tahoma"/>
            <family val="2"/>
          </rPr>
          <t xml:space="preserve">
</t>
        </r>
      </text>
    </comment>
    <comment ref="P7" authorId="0" shapeId="0" xr:uid="{00000000-0006-0000-0400-000003000000}">
      <text>
        <r>
          <rPr>
            <b/>
            <sz val="8"/>
            <color indexed="81"/>
            <rFont val="Tahoma"/>
            <family val="2"/>
          </rPr>
          <t>This indicator is used only if information is available at province/state or district level</t>
        </r>
      </text>
    </comment>
    <comment ref="R7" authorId="0" shapeId="0" xr:uid="{00000000-0006-0000-0400-000004000000}">
      <text>
        <r>
          <rPr>
            <b/>
            <sz val="8"/>
            <color indexed="81"/>
            <rFont val="Tahoma"/>
            <family val="2"/>
          </rPr>
          <t>The value is calculated based on number of tablets required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MIKHAILOV, Alexei</author>
    <author>mikhailova</author>
  </authors>
  <commentList>
    <comment ref="G7" authorId="0" shapeId="0" xr:uid="{00000000-0006-0000-0500-000001000000}">
      <text>
        <r>
          <rPr>
            <b/>
            <sz val="8"/>
            <color indexed="81"/>
            <rFont val="Tahoma"/>
            <family val="2"/>
          </rPr>
          <t>People covered by GPELF with IVM. Population in areas with loasis is not included.</t>
        </r>
      </text>
    </comment>
    <comment ref="O7" authorId="1" shapeId="0" xr:uid="{00000000-0006-0000-0500-000002000000}">
      <text>
        <r>
          <rPr>
            <b/>
            <sz val="8"/>
            <color indexed="81"/>
            <rFont val="Tahoma"/>
            <family val="2"/>
          </rPr>
          <t>This indicator is used only if information is available at province/state or district level</t>
        </r>
      </text>
    </comment>
    <comment ref="Q7" authorId="1" shapeId="0" xr:uid="{00000000-0006-0000-0500-000003000000}">
      <text>
        <r>
          <rPr>
            <b/>
            <sz val="8"/>
            <color indexed="81"/>
            <rFont val="Tahoma"/>
            <family val="2"/>
          </rPr>
          <t>The value is calculated based on number of tablets required</t>
        </r>
      </text>
    </comment>
    <comment ref="I8" authorId="1" shapeId="0" xr:uid="{00000000-0006-0000-0500-000004000000}">
      <text>
        <r>
          <rPr>
            <b/>
            <sz val="8"/>
            <color indexed="81"/>
            <rFont val="Tahoma"/>
            <family val="2"/>
          </rPr>
          <t>If you implement at the lower level than district (village/community) please enter your target population within the district. Tables of IVM will be requested only for those who are targeted.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B10" authorId="0" shapeId="0" xr:uid="{00000000-0006-0000-0600-000001000000}">
      <text>
        <r>
          <rPr>
            <b/>
            <sz val="8"/>
            <color indexed="81"/>
            <rFont val="Tahoma"/>
            <family val="2"/>
          </rPr>
          <t>Please select the requested PC medicines</t>
        </r>
      </text>
    </comment>
    <comment ref="B21" authorId="0" shapeId="0" xr:uid="{00000000-0006-0000-0600-000002000000}">
      <text>
        <r>
          <rPr>
            <b/>
            <sz val="8"/>
            <color indexed="81"/>
            <rFont val="Tahoma"/>
            <family val="2"/>
          </rPr>
          <t>Please select the diseases for which PC medicines are requested</t>
        </r>
      </text>
    </comment>
    <comment ref="B31" authorId="0" shapeId="0" xr:uid="{00000000-0006-0000-0600-000003000000}">
      <text>
        <r>
          <rPr>
            <b/>
            <sz val="8"/>
            <color indexed="81"/>
            <rFont val="Tahoma"/>
            <family val="2"/>
          </rPr>
          <t>Please selecet the requested PC medicines</t>
        </r>
      </text>
    </comment>
    <comment ref="C31" authorId="0" shapeId="0" xr:uid="{00000000-0006-0000-0600-000004000000}">
      <text>
        <r>
          <rPr>
            <b/>
            <sz val="8"/>
            <color indexed="81"/>
            <rFont val="Tahoma"/>
            <family val="2"/>
          </rPr>
          <t>Please select a date (month and year) for the 1st round of PC intervention planned</t>
        </r>
      </text>
    </comment>
    <comment ref="E31" authorId="0" shapeId="0" xr:uid="{00000000-0006-0000-0600-000005000000}">
      <text>
        <r>
          <rPr>
            <b/>
            <sz val="8"/>
            <color indexed="81"/>
            <rFont val="Tahoma"/>
            <family val="2"/>
          </rPr>
          <t>Please select a date (month and year) for the 2nd round of PC intervention planned</t>
        </r>
      </text>
    </comment>
    <comment ref="G31" authorId="0" shapeId="0" xr:uid="{00000000-0006-0000-0600-000006000000}">
      <text>
        <r>
          <rPr>
            <b/>
            <sz val="8"/>
            <color indexed="81"/>
            <rFont val="Tahoma"/>
            <family val="2"/>
          </rPr>
          <t>Please select a date (month and year) when PC medicines are required to arrive to the national warehouse</t>
        </r>
      </text>
    </comment>
    <comment ref="B41" authorId="0" shapeId="0" xr:uid="{00000000-0006-0000-0600-000007000000}">
      <text>
        <r>
          <rPr>
            <b/>
            <sz val="8"/>
            <color indexed="81"/>
            <rFont val="Tahoma"/>
            <family val="2"/>
          </rPr>
          <t>Please selecet PC medicine</t>
        </r>
      </text>
    </comment>
    <comment ref="C41" authorId="0" shapeId="0" xr:uid="{00000000-0006-0000-0600-000008000000}">
      <text>
        <r>
          <rPr>
            <b/>
            <sz val="8"/>
            <color indexed="81"/>
            <rFont val="Tahoma"/>
            <family val="2"/>
          </rPr>
          <t>Please indicate the age group targeted with PC</t>
        </r>
      </text>
    </comment>
    <comment ref="D41" authorId="0" shapeId="0" xr:uid="{00000000-0006-0000-0600-000009000000}">
      <text>
        <r>
          <rPr>
            <b/>
            <sz val="8"/>
            <color indexed="81"/>
            <rFont val="Tahoma"/>
            <family val="2"/>
          </rPr>
          <t>Please enter the number of people targeted for PC with selected medicine</t>
        </r>
      </text>
    </comment>
    <comment ref="E41" authorId="0" shapeId="0" xr:uid="{00000000-0006-0000-0600-00000A000000}">
      <text>
        <r>
          <rPr>
            <b/>
            <sz val="8"/>
            <color indexed="81"/>
            <rFont val="Tahoma"/>
            <family val="2"/>
          </rPr>
          <t>Please enter the number of tablets of selected medicine required for PC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B8" authorId="0" shapeId="0" xr:uid="{00000000-0006-0000-0700-000001000000}">
      <text>
        <r>
          <rPr>
            <b/>
            <sz val="8"/>
            <color indexed="81"/>
            <rFont val="Tahoma"/>
            <family val="2"/>
          </rPr>
          <t>Please select the medicine</t>
        </r>
      </text>
    </comment>
    <comment ref="B17" authorId="0" shapeId="0" xr:uid="{00000000-0006-0000-0700-000002000000}">
      <text>
        <r>
          <rPr>
            <b/>
            <sz val="8"/>
            <color indexed="81"/>
            <rFont val="Tahoma"/>
            <family val="2"/>
          </rPr>
          <t>Please select the medicine</t>
        </r>
      </text>
    </comment>
    <comment ref="B26" authorId="0" shapeId="0" xr:uid="{00000000-0006-0000-0700-000003000000}">
      <text>
        <r>
          <rPr>
            <b/>
            <sz val="8"/>
            <color indexed="81"/>
            <rFont val="Tahoma"/>
            <family val="2"/>
          </rPr>
          <t>Please select the medicine</t>
        </r>
      </text>
    </comment>
  </commentList>
</comments>
</file>

<file path=xl/sharedStrings.xml><?xml version="1.0" encoding="utf-8"?>
<sst xmlns="http://schemas.openxmlformats.org/spreadsheetml/2006/main" count="3668" uniqueCount="1024">
  <si>
    <t>Country</t>
  </si>
  <si>
    <t>Province/State</t>
  </si>
  <si>
    <t>District</t>
  </si>
  <si>
    <t>Population</t>
  </si>
  <si>
    <t>PreSAC</t>
  </si>
  <si>
    <t>SAC</t>
  </si>
  <si>
    <t>Adults</t>
  </si>
  <si>
    <t>Total</t>
  </si>
  <si>
    <t>LF</t>
  </si>
  <si>
    <t>Oncho</t>
  </si>
  <si>
    <t>STH</t>
  </si>
  <si>
    <t>SCH</t>
  </si>
  <si>
    <t>LF only</t>
  </si>
  <si>
    <t>Oncho only</t>
  </si>
  <si>
    <t>LF+Oncho</t>
  </si>
  <si>
    <t>Endemicity</t>
  </si>
  <si>
    <t>Total required</t>
  </si>
  <si>
    <t>Remaining in stock</t>
  </si>
  <si>
    <t>Treatment plan</t>
  </si>
  <si>
    <t>village</t>
  </si>
  <si>
    <t>total</t>
  </si>
  <si>
    <t>Other</t>
  </si>
  <si>
    <t>Target population</t>
  </si>
  <si>
    <t>TOTAL</t>
  </si>
  <si>
    <t>COUNTRY</t>
  </si>
  <si>
    <t>COUNTRY INFORMATION</t>
  </si>
  <si>
    <t>Year for request of the medicine</t>
  </si>
  <si>
    <t>Name</t>
  </si>
  <si>
    <t>Email</t>
  </si>
  <si>
    <t>Population requiring treatment with IVM</t>
  </si>
  <si>
    <t>Ivermectin (IVM)</t>
  </si>
  <si>
    <t>Diethylcarbamazine citrate (DEC)</t>
  </si>
  <si>
    <t>Population requiring treatment with DEC</t>
  </si>
  <si>
    <t>Administrative structure, eligible population by age group, treatment plan and information about tablets</t>
  </si>
  <si>
    <t>Population requiring treatment with ALB/MBD</t>
  </si>
  <si>
    <t>Praziquantel (PZQ)</t>
  </si>
  <si>
    <t>Population requiring treatment with PZQ</t>
  </si>
  <si>
    <t>STH (ALB)</t>
  </si>
  <si>
    <t>STH (MBD)</t>
  </si>
  <si>
    <t>People covered by PELF with ALB</t>
  </si>
  <si>
    <t>Albendazole (ALB) and Mebendazole (MBD)</t>
  </si>
  <si>
    <t>Population requiring PC</t>
  </si>
  <si>
    <t>Year</t>
  </si>
  <si>
    <t>Required</t>
  </si>
  <si>
    <t>In stock</t>
  </si>
  <si>
    <t>Requested</t>
  </si>
  <si>
    <t>Number of tablets</t>
  </si>
  <si>
    <t>Round 1</t>
  </si>
  <si>
    <t>Round 2</t>
  </si>
  <si>
    <t>COUNTRY_INFO</t>
  </si>
  <si>
    <t>DEC, ALB_MBD, PZQ and IVM</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</si>
  <si>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</si>
  <si>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</si>
  <si>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</si>
  <si>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</si>
  <si>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</si>
  <si>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</si>
  <si>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Submission</t>
  </si>
  <si>
    <t>What should be submitted?</t>
  </si>
  <si>
    <t>INTRO</t>
  </si>
  <si>
    <t xml:space="preserve">Title </t>
  </si>
  <si>
    <t xml:space="preserve">Information on shipment and consignee </t>
  </si>
  <si>
    <t>Date</t>
  </si>
  <si>
    <t>Phone</t>
  </si>
  <si>
    <t>Organization</t>
  </si>
  <si>
    <t>Mailing address</t>
  </si>
  <si>
    <t>In pipeline</t>
  </si>
  <si>
    <t>Consignee</t>
  </si>
  <si>
    <t>Number of treatment
rounds planned for the year</t>
  </si>
  <si>
    <t>Country administrative structure</t>
  </si>
  <si>
    <t>Albendazole (ALB)</t>
  </si>
  <si>
    <t>Mebendazole (MBD)</t>
  </si>
  <si>
    <t>Total required
for SAC</t>
  </si>
  <si>
    <t>Remaining in stock (LF)</t>
  </si>
  <si>
    <t>Remaining in stock (STH)</t>
  </si>
  <si>
    <t>Bottles (3mg)
500 tablets</t>
  </si>
  <si>
    <t>Total number of bottles</t>
  </si>
  <si>
    <t>Date:</t>
  </si>
  <si>
    <t>Specify source</t>
  </si>
  <si>
    <t>National NTD coordinator should compile all required information needed to complete the request form. In the absence of such a coordinator, specific programme managers should coordinate their respective part. The final single request must be approved by the Ministry of Health.</t>
  </si>
  <si>
    <t>Department/Unit</t>
  </si>
  <si>
    <t>E-mail</t>
  </si>
  <si>
    <t>Fax</t>
  </si>
  <si>
    <t>Tablets to be procured</t>
  </si>
  <si>
    <t>Tablets to be procured (LF)</t>
  </si>
  <si>
    <t>Tablets to be procured for SAC (STH)</t>
  </si>
  <si>
    <t>Tablets to be procured for SAC</t>
  </si>
  <si>
    <t>Number of people to be treated with donated medicine ( see User Guide for details )</t>
  </si>
  <si>
    <t>Additional information</t>
  </si>
  <si>
    <t>Structure of the application (worksheets):</t>
  </si>
  <si>
    <t xml:space="preserve">These worksheets include information about endemic districts targeted for treatment with specified PC medicines, treatment plan, and number of tablets required and requested. </t>
  </si>
  <si>
    <t>Most of the cells in the above-mentioned worksheets include formula that are calculated automatically according to the treatment policy recommended by WHO for each disease.
See the link http://www.who.int/neglected_diseases/preventive_chemotherapy/pct_manual/en/index.html</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</si>
  <si>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</si>
  <si>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</si>
  <si>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</si>
  <si>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</si>
  <si>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Preschool-age children (PreSAC) - aged 1-4 years</t>
  </si>
  <si>
    <t>School-age children (SAC) - aged 5-14 years</t>
  </si>
  <si>
    <t>Adults - aged 15 years and older</t>
  </si>
  <si>
    <t>Administrative structure, population by age group, status of endemicity and planned interventions</t>
  </si>
  <si>
    <t>Bottle (100 mg)
1000 tablets</t>
  </si>
  <si>
    <t>Bottles (500 mg)
150 tablets</t>
  </si>
  <si>
    <t>All SAC targeted?</t>
  </si>
  <si>
    <t>Financial resources secured for the implementation in the year for which the medicines are requested</t>
  </si>
  <si>
    <t>WHO headquarters</t>
  </si>
  <si>
    <t>Joint request for selected PC medicines</t>
  </si>
  <si>
    <t>This worksheet includes guides on how to complete the joint request for selected PC medicines and information about the status of PC for endemic diseases in the country.</t>
  </si>
  <si>
    <t>This worksheet includes information about administrative structure of the country, population by age group, status of endemicity for each disease, population requiring PC and planned interventions.</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</si>
  <si>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</si>
  <si>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</si>
  <si>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</si>
  <si>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If demographical data at the second administrative level are not available by age group, please enter the proportion (%) of population by age group in the country. If data are available, please leave these cells blank.</t>
  </si>
  <si>
    <t>Select medicine for treatment of STH</t>
  </si>
  <si>
    <t>Bottle (600 mg)
1000 tablets</t>
  </si>
  <si>
    <t>Checklist</t>
  </si>
  <si>
    <t>Bottle (400 mg)
200 tablets (STH)</t>
  </si>
  <si>
    <t>Bottle (400 mg)
200 tablets (LF)</t>
  </si>
  <si>
    <t>How many administrative units in the country?</t>
  </si>
  <si>
    <r>
      <t xml:space="preserve">This worksheet includes summary of number of tablets requested, information about stock, and date for submission of requested medicines. Before generating the report (run macros) please select the medicine for which the report is needed. Follow the same rule to see the number of people to be treated for the specific disease. 
</t>
    </r>
    <r>
      <rPr>
        <b/>
        <sz val="10"/>
        <rFont val="Arial"/>
        <family val="2"/>
      </rPr>
      <t>This worksheet should be printed and submitted as a joint request for selected PC medicines (see the instruction for submission in the SUMMARY worksheet).</t>
    </r>
  </si>
  <si>
    <t>SAC
at lower level</t>
  </si>
  <si>
    <t>Information on planned PC interventions</t>
  </si>
  <si>
    <r>
      <t>Delivery point / Final recipient</t>
    </r>
    <r>
      <rPr>
        <sz val="10"/>
        <rFont val="Arial"/>
        <family val="2"/>
      </rPr>
      <t xml:space="preserve">
if different from the consignee</t>
    </r>
  </si>
  <si>
    <r>
      <rPr>
        <b/>
        <sz val="10"/>
        <rFont val="Arial"/>
        <family val="2"/>
      </rPr>
      <t>As part of global efforts to accelerate expansion of preventive chemotherapy (PC) for control and elimination of lymphatic filariasis, schistosomiasis and soil-transmitted helminthiases, the World Health Organization (WHO)</t>
    </r>
    <r>
      <rPr>
        <sz val="10"/>
        <rFont val="Arial"/>
        <family val="2"/>
      </rPr>
      <t xml:space="preserve"> facilitates the supply of </t>
    </r>
    <r>
      <rPr>
        <b/>
        <sz val="10"/>
        <rFont val="Arial"/>
        <family val="2"/>
      </rPr>
      <t>albendazole</t>
    </r>
    <r>
      <rPr>
        <sz val="10"/>
        <rFont val="Arial"/>
        <family val="2"/>
      </rPr>
      <t xml:space="preserve"> 400 mg tablets (GSK) to national lymphatic filariasis elimination programmes and national soil-transmitted helminth control programmes; </t>
    </r>
    <r>
      <rPr>
        <b/>
        <sz val="10"/>
        <rFont val="Arial"/>
        <family val="2"/>
      </rPr>
      <t>diethylcarbamazine citrate</t>
    </r>
    <r>
      <rPr>
        <sz val="10"/>
        <rFont val="Arial"/>
        <family val="2"/>
      </rPr>
      <t xml:space="preserve"> 100 mg tablets (Eisai) to national lymphatic filariasis elimination programmes; </t>
    </r>
    <r>
      <rPr>
        <b/>
        <sz val="10"/>
        <rFont val="Arial"/>
        <family val="2"/>
      </rPr>
      <t>mebendazole</t>
    </r>
    <r>
      <rPr>
        <sz val="10"/>
        <rFont val="Arial"/>
        <family val="2"/>
      </rPr>
      <t xml:space="preserve"> 500 mg tablets (J&amp;J) for national soil-transmitted helminth control programmes; and </t>
    </r>
    <r>
      <rPr>
        <b/>
        <sz val="10"/>
        <rFont val="Arial"/>
        <family val="2"/>
      </rPr>
      <t>praziquantel</t>
    </r>
    <r>
      <rPr>
        <sz val="10"/>
        <rFont val="Arial"/>
        <family val="2"/>
      </rPr>
      <t xml:space="preserve"> 600 mg tablets (Merck KGaA)  for school-age children to national schistosomiasis control programmes. WHO also collaborates to supply </t>
    </r>
    <r>
      <rPr>
        <b/>
        <sz val="10"/>
        <rFont val="Arial"/>
        <family val="2"/>
      </rPr>
      <t>ivermectin</t>
    </r>
    <r>
      <rPr>
        <sz val="10"/>
        <rFont val="Arial"/>
        <family val="2"/>
      </rPr>
      <t xml:space="preserve"> 3 mg tablets (Merck)</t>
    </r>
    <r>
      <rPr>
        <sz val="10"/>
        <rFont val="Arial"/>
        <family val="2"/>
      </rPr>
      <t xml:space="preserve"> for onchocerciasis and lymphatic filariasis donation programmes.  
This Excel-based tool is designed to assist countries in quantifying the number of tablets of relevant PC medicines required to reach the planned target population and districts for the year of request. Output of the tool is a joint request for PC medicines, which can be printed, signed and submitted to WHO to request these medicines.</t>
    </r>
  </si>
  <si>
    <t>These figures are estimated only for targeted 
age groups to be treated with donated 
medicines in areas where treatment for specific disease is required</t>
  </si>
  <si>
    <t>Name and signature of NTD coordinator or Ministry of Health representative</t>
  </si>
  <si>
    <t>WHO Regional Office</t>
  </si>
  <si>
    <t>Mectizan donation program</t>
  </si>
  <si>
    <t>Regional Advisor for NTD</t>
  </si>
  <si>
    <r>
      <t xml:space="preserve">Dr Yao Sodahlon, email: </t>
    </r>
    <r>
      <rPr>
        <b/>
        <sz val="10"/>
        <color indexed="56"/>
        <rFont val="Arial"/>
        <family val="2"/>
      </rPr>
      <t>ysodahlon@taskforce.org</t>
    </r>
  </si>
  <si>
    <r>
      <rPr>
        <b/>
        <sz val="10"/>
        <color indexed="56"/>
        <rFont val="Arial"/>
        <family val="2"/>
      </rPr>
      <t>PC_JointForms@who.int</t>
    </r>
  </si>
  <si>
    <r>
      <t xml:space="preserve">The current version should be used in countries </t>
    </r>
    <r>
      <rPr>
        <b/>
        <sz val="12"/>
        <color indexed="10"/>
        <rFont val="Arial"/>
        <family val="2"/>
      </rPr>
      <t xml:space="preserve">endemic </t>
    </r>
    <r>
      <rPr>
        <b/>
        <sz val="10"/>
        <color indexed="48"/>
        <rFont val="Arial"/>
        <family val="2"/>
      </rPr>
      <t xml:space="preserve">for </t>
    </r>
    <r>
      <rPr>
        <b/>
        <sz val="12"/>
        <color indexed="10"/>
        <rFont val="Arial"/>
        <family val="2"/>
      </rPr>
      <t>Loasis</t>
    </r>
  </si>
  <si>
    <t>Loa</t>
  </si>
  <si>
    <t>Epidemiological surveys
planned for the year</t>
  </si>
  <si>
    <t>in the district</t>
  </si>
  <si>
    <t>Information on import requirements</t>
  </si>
  <si>
    <t>Is the Import Permit required?</t>
  </si>
  <si>
    <t>How long does it take to obtain the Import Permit?</t>
  </si>
  <si>
    <t>Do you require any documents to be submitted together with the Import Permit application?</t>
  </si>
  <si>
    <t>If YES, please specify here</t>
  </si>
  <si>
    <t>Does the consignee have to get customs clearance before the shipment can proceed?</t>
  </si>
  <si>
    <t xml:space="preserve">Is there any additional information may be helpful in ensuring timely clearance and delivery of medicines to your country? </t>
  </si>
  <si>
    <r>
      <rPr>
        <sz val="10"/>
        <rFont val="Arial"/>
        <family val="2"/>
      </rPr>
      <t xml:space="preserve">This form constitutes an </t>
    </r>
    <r>
      <rPr>
        <b/>
        <sz val="10"/>
        <rFont val="Arial"/>
        <family val="2"/>
      </rPr>
      <t>official government request to WHO</t>
    </r>
    <r>
      <rPr>
        <sz val="10"/>
        <rFont val="Arial"/>
        <family val="2"/>
      </rPr>
      <t xml:space="preserve"> for the supply of the PC medicines. It can be submitted any time </t>
    </r>
    <r>
      <rPr>
        <b/>
        <sz val="10"/>
        <rFont val="Arial"/>
        <family val="2"/>
      </rPr>
      <t>before 15 August</t>
    </r>
    <r>
      <rPr>
        <sz val="10"/>
        <rFont val="Arial"/>
        <family val="2"/>
      </rPr>
      <t xml:space="preserve"> of the current year for distribution of medicines during the following year, but at least 6-8 months before the planned PC intervention(s) to allow time for reviewing and approval of the request, placing order, manufacturing PC medicines and shipment to the country.</t>
    </r>
  </si>
  <si>
    <t>Information on PC medicines requested to WHO</t>
  </si>
  <si>
    <t>PC medicine</t>
  </si>
  <si>
    <t>Disease</t>
  </si>
  <si>
    <r>
      <t xml:space="preserve">Planned date of the 
</t>
    </r>
    <r>
      <rPr>
        <b/>
        <sz val="10"/>
        <rFont val="Arial"/>
        <family val="2"/>
      </rPr>
      <t>1st round of PC</t>
    </r>
  </si>
  <si>
    <r>
      <t xml:space="preserve">Planned date of the 
</t>
    </r>
    <r>
      <rPr>
        <b/>
        <sz val="10"/>
        <rFont val="Arial"/>
        <family val="2"/>
      </rPr>
      <t>2nd round of PC</t>
    </r>
  </si>
  <si>
    <r>
      <t xml:space="preserve">Date by which the medicine 
</t>
    </r>
    <r>
      <rPr>
        <b/>
        <sz val="10"/>
        <rFont val="Arial"/>
        <family val="2"/>
      </rPr>
      <t>should arrive</t>
    </r>
    <r>
      <rPr>
        <sz val="10"/>
        <rFont val="Arial"/>
        <family val="2"/>
      </rPr>
      <t xml:space="preserve"> to the national warehouse</t>
    </r>
  </si>
  <si>
    <t>Information on PC medicines for treatment of population not targeted with current donation through WHO</t>
  </si>
  <si>
    <t>Age group</t>
  </si>
  <si>
    <t># of people</t>
  </si>
  <si>
    <t># of tablets</t>
  </si>
  <si>
    <t>Status</t>
  </si>
  <si>
    <r>
      <t xml:space="preserve">The supply of the requested medicines should be based on up-to-date epidemiological data, specific usage plans, and capacity for implementation. </t>
    </r>
    <r>
      <rPr>
        <sz val="10"/>
        <rFont val="Arial"/>
        <family val="2"/>
      </rPr>
      <t xml:space="preserve">The following checklist ensures that all necessary forms and information are provided to WHO (in electronic format). </t>
    </r>
  </si>
  <si>
    <t>Joint reporting form</t>
  </si>
  <si>
    <t>PC epidemiological data reporting form</t>
  </si>
  <si>
    <t>Availability of funding for implementation</t>
  </si>
  <si>
    <t xml:space="preserve">Who should fill in the form? </t>
  </si>
  <si>
    <t>Information on person(s) who has filled in the form</t>
  </si>
  <si>
    <r>
      <t xml:space="preserve">The WHO recommends that </t>
    </r>
    <r>
      <rPr>
        <b/>
        <sz val="10"/>
        <rFont val="Arial"/>
        <family val="2"/>
      </rPr>
      <t>all serious adverse events</t>
    </r>
    <r>
      <rPr>
        <sz val="10"/>
        <rFont val="Arial"/>
        <family val="2"/>
      </rPr>
      <t xml:space="preserve"> suspected to be associated with use of PC medicines should be reported in accordance with national Pharmacovigilance guidelines. In the absence of a national Pharmacovigilance system, contact the WHO Neglected Tropical Disease department for guidance.</t>
    </r>
  </si>
  <si>
    <t>The WHO is committed to facilitate PC medicines donation with a free-of-charge supply of a) albendazole, mebendazole and praziquantel to the MoH’s national warehouse; and b) diethylcarbamazine citrate to the entry port/airport of recipient countries.</t>
  </si>
  <si>
    <t>The institution submitting the present request is responsible for a) arranging the offloading of the medicines from the truck and storing it in the national warehouse and subsequent shipment to the final distribution centres; b) for registering the donated medicine, if required, by the relevant national regulatory authorities; and c) for informing about any changes of their PC campaigns (e.g. postpone of the planned MDA date, replacement of NTD coordinator, etc.).</t>
  </si>
  <si>
    <r>
      <t xml:space="preserve">Please complete information on shipment and consignee in the workshsheet </t>
    </r>
    <r>
      <rPr>
        <b/>
        <sz val="10"/>
        <rFont val="Arial"/>
        <family val="2"/>
      </rPr>
      <t>SHIPMENT</t>
    </r>
  </si>
  <si>
    <t>Please send the national request (signed and in electronic format) to the concerned WR with copy to:</t>
  </si>
  <si>
    <t>Please note that your request will be reviewed by an independent panel before approval. The information in this form, joint reporting form and PC epidemiological data reporting form are essential for WHO to ensure efficient usage of medicines. As part of its ongoing monitoring and evaluation activities, and to meet its contractual obligations to donors and other partners, WHO and its appointed agents reserve the right to periodically inspect stocks of the medicines at country level.</t>
  </si>
  <si>
    <r>
      <t xml:space="preserve">The current version should be used in countries </t>
    </r>
    <r>
      <rPr>
        <b/>
        <sz val="12"/>
        <color rgb="FFFF0000"/>
        <rFont val="Arial"/>
        <family val="2"/>
      </rPr>
      <t>endemic</t>
    </r>
    <r>
      <rPr>
        <b/>
        <sz val="10"/>
        <color rgb="FF0070C0"/>
        <rFont val="Arial"/>
        <family val="2"/>
      </rPr>
      <t xml:space="preserve"> for </t>
    </r>
    <r>
      <rPr>
        <b/>
        <sz val="12"/>
        <color rgb="FFFF0000"/>
        <rFont val="Arial"/>
        <family val="2"/>
      </rPr>
      <t>Loasis</t>
    </r>
  </si>
  <si>
    <t>Loa endemic areas</t>
  </si>
  <si>
    <t>Rounds planned</t>
  </si>
  <si>
    <t>Nigeria</t>
  </si>
  <si>
    <t>Endemic</t>
  </si>
  <si>
    <t>Abia</t>
  </si>
  <si>
    <t>Aba North</t>
  </si>
  <si>
    <t>Aba South</t>
  </si>
  <si>
    <t>Arochukwu</t>
  </si>
  <si>
    <t>Bende</t>
  </si>
  <si>
    <t>Ikwuano</t>
  </si>
  <si>
    <t>Isiala-Ngwa North</t>
  </si>
  <si>
    <t>Isiala-Ngwa South</t>
  </si>
  <si>
    <t>Isiukwuato</t>
  </si>
  <si>
    <t>Obio-Ngwa</t>
  </si>
  <si>
    <t>Ohafia</t>
  </si>
  <si>
    <t>Osisioma Ngwa</t>
  </si>
  <si>
    <t>Ugwunagbo</t>
  </si>
  <si>
    <t>Ukwa East</t>
  </si>
  <si>
    <t>Ukwa West</t>
  </si>
  <si>
    <t>Umuahia North</t>
  </si>
  <si>
    <t>Umuahia South</t>
  </si>
  <si>
    <t>Umu-Nneochi</t>
  </si>
  <si>
    <t>Adamawa</t>
  </si>
  <si>
    <t>Demsa</t>
  </si>
  <si>
    <t>Fufore</t>
  </si>
  <si>
    <t>Ganye</t>
  </si>
  <si>
    <t>Girei</t>
  </si>
  <si>
    <t>Gombi</t>
  </si>
  <si>
    <t>Guyuk</t>
  </si>
  <si>
    <t>Hong</t>
  </si>
  <si>
    <t>Jada</t>
  </si>
  <si>
    <t>Lamurde</t>
  </si>
  <si>
    <t>Madagali</t>
  </si>
  <si>
    <t>Maiha</t>
  </si>
  <si>
    <t>Mayo-belwa</t>
  </si>
  <si>
    <t>Michika</t>
  </si>
  <si>
    <t>Mubi North</t>
  </si>
  <si>
    <t>Mubi South</t>
  </si>
  <si>
    <t>Numan</t>
  </si>
  <si>
    <t>Shelleng</t>
  </si>
  <si>
    <t>Song</t>
  </si>
  <si>
    <t>Toungo</t>
  </si>
  <si>
    <t>Yola North</t>
  </si>
  <si>
    <t>Yola South</t>
  </si>
  <si>
    <t>Akwa Ibom</t>
  </si>
  <si>
    <t>Abak</t>
  </si>
  <si>
    <t>Eastern Obolo</t>
  </si>
  <si>
    <t>Eket</t>
  </si>
  <si>
    <t>Esit Eket</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</si>
  <si>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</si>
  <si>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</si>
  <si>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</si>
  <si>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</si>
  <si>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</si>
  <si>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</si>
  <si>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</si>
  <si>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</si>
  <si>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</si>
  <si>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</si>
  <si>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</si>
  <si>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</si>
  <si>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</si>
  <si>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</si>
  <si>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</si>
  <si>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</si>
  <si>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Ubiom</t>
  </si>
  <si>
    <t>Obot Akara</t>
  </si>
  <si>
    <t>Okobo</t>
  </si>
  <si>
    <t>Onna</t>
  </si>
  <si>
    <t>Oron</t>
  </si>
  <si>
    <t>Oruk Anam</t>
  </si>
  <si>
    <t>Udung Uko</t>
  </si>
  <si>
    <t>Ukanafun</t>
  </si>
  <si>
    <t>Uruan</t>
  </si>
  <si>
    <t>Urue-Offong/Oruko</t>
  </si>
  <si>
    <t>Uyo</t>
  </si>
  <si>
    <t>Anambra</t>
  </si>
  <si>
    <t>Aguata</t>
  </si>
  <si>
    <t>Anambra East</t>
  </si>
  <si>
    <t>Anambra West</t>
  </si>
  <si>
    <t>Anaocha</t>
  </si>
  <si>
    <t>Awka North</t>
  </si>
  <si>
    <t>Awka south</t>
  </si>
  <si>
    <t>Ayamelum</t>
  </si>
  <si>
    <t>Dunukofia</t>
  </si>
  <si>
    <t>Ekwusiko</t>
  </si>
  <si>
    <t>Idimili North</t>
  </si>
  <si>
    <t>Idimili South</t>
  </si>
  <si>
    <t>Ihiala</t>
  </si>
  <si>
    <t>Njikoka</t>
  </si>
  <si>
    <t>Nnewi North</t>
  </si>
  <si>
    <t>Nnewi South</t>
  </si>
  <si>
    <t>Ogbaru</t>
  </si>
  <si>
    <t>Onitsha North</t>
  </si>
  <si>
    <t>Onitsha South</t>
  </si>
  <si>
    <t>Orumba North</t>
  </si>
  <si>
    <t>Orumba South</t>
  </si>
  <si>
    <t>Oyi</t>
  </si>
  <si>
    <t>Bauchi</t>
  </si>
  <si>
    <t>Alkaleri</t>
  </si>
  <si>
    <t>Bogoro</t>
  </si>
  <si>
    <t>Damban</t>
  </si>
  <si>
    <t>Darazo</t>
  </si>
  <si>
    <t>Dass</t>
  </si>
  <si>
    <t>Gamawa</t>
  </si>
  <si>
    <t>Ganjuwa</t>
  </si>
  <si>
    <t>Giade</t>
  </si>
  <si>
    <t>Itas/Gadua</t>
  </si>
  <si>
    <t>Jama'are</t>
  </si>
  <si>
    <t>Katagun</t>
  </si>
  <si>
    <t>Kirfi</t>
  </si>
  <si>
    <t>Misau</t>
  </si>
  <si>
    <t>Ningi</t>
  </si>
  <si>
    <t>Shira</t>
  </si>
  <si>
    <t>Tafawa-Balewa</t>
  </si>
  <si>
    <t>Toro</t>
  </si>
  <si>
    <t>Warji</t>
  </si>
  <si>
    <t>Zaki</t>
  </si>
  <si>
    <t>Bayelsa</t>
  </si>
  <si>
    <t>Brass</t>
  </si>
  <si>
    <t>Ekeremo</t>
  </si>
  <si>
    <t>Kolokuma/Opokuma</t>
  </si>
  <si>
    <t>Nembe</t>
  </si>
  <si>
    <t>Ogbia</t>
  </si>
  <si>
    <t>Sagbama</t>
  </si>
  <si>
    <t>Southern Ijaw</t>
  </si>
  <si>
    <t>Yenegoa</t>
  </si>
  <si>
    <t>Benue</t>
  </si>
  <si>
    <t>Ado</t>
  </si>
  <si>
    <t>Agatu</t>
  </si>
  <si>
    <t>Apa</t>
  </si>
  <si>
    <t>Buruku</t>
  </si>
  <si>
    <t>Gboko</t>
  </si>
  <si>
    <t>Guma</t>
  </si>
  <si>
    <t>Gwer East</t>
  </si>
  <si>
    <t>Gwer West</t>
  </si>
  <si>
    <t>Katsina-Ala</t>
  </si>
  <si>
    <t>Konshisha</t>
  </si>
  <si>
    <t>Kwande</t>
  </si>
  <si>
    <t>Logo</t>
  </si>
  <si>
    <t>Makurdi</t>
  </si>
  <si>
    <t>Obi</t>
  </si>
  <si>
    <t>Ogbadibo</t>
  </si>
  <si>
    <t>Ohimini</t>
  </si>
  <si>
    <t>Oju</t>
  </si>
  <si>
    <t>Okpokwu</t>
  </si>
  <si>
    <t>Otorkpo</t>
  </si>
  <si>
    <t>Tarka</t>
  </si>
  <si>
    <t>Ukum</t>
  </si>
  <si>
    <t>Ushongo</t>
  </si>
  <si>
    <t>Vandeikya</t>
  </si>
  <si>
    <t>Borno</t>
  </si>
  <si>
    <t>Adadara</t>
  </si>
  <si>
    <t>Askir/Uba</t>
  </si>
  <si>
    <t>Bama</t>
  </si>
  <si>
    <t>Bayo</t>
  </si>
  <si>
    <t>Biu</t>
  </si>
  <si>
    <t>Chibok</t>
  </si>
  <si>
    <t>Damboa</t>
  </si>
  <si>
    <t>Dikwa</t>
  </si>
  <si>
    <t>Gubio</t>
  </si>
  <si>
    <t>Guzamala</t>
  </si>
  <si>
    <t>Gwoza</t>
  </si>
  <si>
    <t>Hawul</t>
  </si>
  <si>
    <t>Jere</t>
  </si>
  <si>
    <t>Kaga</t>
  </si>
  <si>
    <t>Kala Balge</t>
  </si>
  <si>
    <t>Konduga</t>
  </si>
  <si>
    <t>Kukawa</t>
  </si>
  <si>
    <t>Kwaya Kusar</t>
  </si>
  <si>
    <t>Mafa</t>
  </si>
  <si>
    <t>Magumeri</t>
  </si>
  <si>
    <t>Maiduguri</t>
  </si>
  <si>
    <t>Marte</t>
  </si>
  <si>
    <t>Mobbar</t>
  </si>
  <si>
    <t>Monguno</t>
  </si>
  <si>
    <t>Ngala</t>
  </si>
  <si>
    <t>Nganzai</t>
  </si>
  <si>
    <t>Shani</t>
  </si>
  <si>
    <t>Cross River</t>
  </si>
  <si>
    <t>Abi</t>
  </si>
  <si>
    <t>Akamkpa</t>
  </si>
  <si>
    <t>Akpabuyo</t>
  </si>
  <si>
    <t>Bakasi</t>
  </si>
  <si>
    <t>Bekwara</t>
  </si>
  <si>
    <t>Biase</t>
  </si>
  <si>
    <t>Boki</t>
  </si>
  <si>
    <t>Caabar South</t>
  </si>
  <si>
    <t>Calabar Municipal</t>
  </si>
  <si>
    <t>Etung</t>
  </si>
  <si>
    <t>Ikom</t>
  </si>
  <si>
    <t>Obanliku</t>
  </si>
  <si>
    <t>Obubra</t>
  </si>
  <si>
    <t>Obudu</t>
  </si>
  <si>
    <t>Odukpani</t>
  </si>
  <si>
    <t>Ogoja</t>
  </si>
  <si>
    <t>Yakur</t>
  </si>
  <si>
    <t>Yala</t>
  </si>
  <si>
    <t>Delta</t>
  </si>
  <si>
    <t>Aniocha North</t>
  </si>
  <si>
    <t>Aniocha South</t>
  </si>
  <si>
    <t>Bomadi</t>
  </si>
  <si>
    <t>Burutu</t>
  </si>
  <si>
    <t>Ethiope East</t>
  </si>
  <si>
    <t>Ethiope West</t>
  </si>
  <si>
    <t>Ika North East</t>
  </si>
  <si>
    <t>Ika South</t>
  </si>
  <si>
    <t>Isoko North</t>
  </si>
  <si>
    <t>Isoko South</t>
  </si>
  <si>
    <t>Ndokwa East</t>
  </si>
  <si>
    <t>Ndokwa West</t>
  </si>
  <si>
    <t>Okpe</t>
  </si>
  <si>
    <t>Oshimili North</t>
  </si>
  <si>
    <t>Oshimili South</t>
  </si>
  <si>
    <t>Patani</t>
  </si>
  <si>
    <t>Sapele</t>
  </si>
  <si>
    <t>Udu</t>
  </si>
  <si>
    <t>Ughelli North</t>
  </si>
  <si>
    <t>Ughelli South</t>
  </si>
  <si>
    <t>Ukwuani</t>
  </si>
  <si>
    <t>Uvwie</t>
  </si>
  <si>
    <t>Warii North</t>
  </si>
  <si>
    <t>Warri South</t>
  </si>
  <si>
    <t>Warri South West</t>
  </si>
  <si>
    <t>Ebonyi</t>
  </si>
  <si>
    <t>Abakaliki</t>
  </si>
  <si>
    <t xml:space="preserve">Afikpo North </t>
  </si>
  <si>
    <t>Afikpo South</t>
  </si>
  <si>
    <t>Ezza North</t>
  </si>
  <si>
    <t>Ezza south</t>
  </si>
  <si>
    <t>Ikwo</t>
  </si>
  <si>
    <t>Ishielu</t>
  </si>
  <si>
    <t>Ivo</t>
  </si>
  <si>
    <t>Izzi</t>
  </si>
  <si>
    <t>Ohaozara</t>
  </si>
  <si>
    <t>Ohaukwu</t>
  </si>
  <si>
    <t>Onicha</t>
  </si>
  <si>
    <t>Edo</t>
  </si>
  <si>
    <t>Akoko-Edo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</si>
  <si>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</si>
  <si>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</si>
  <si>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</si>
  <si>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</si>
  <si>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</si>
  <si>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</si>
  <si>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</si>
  <si>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</si>
  <si>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</si>
  <si>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</si>
  <si>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</si>
  <si>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</si>
  <si>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</si>
  <si>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</si>
  <si>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</si>
  <si>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</si>
  <si>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Uhunmwonde</t>
  </si>
  <si>
    <t>Ekiti</t>
  </si>
  <si>
    <t>Ado Ekiti</t>
  </si>
  <si>
    <t>Aiyekiri (Gbonyin</t>
  </si>
  <si>
    <t>Efon</t>
  </si>
  <si>
    <t>Ekiti East</t>
  </si>
  <si>
    <t>Ekiti South West</t>
  </si>
  <si>
    <t>Ekiti West</t>
  </si>
  <si>
    <t>Emure</t>
  </si>
  <si>
    <t>Ido-Osi</t>
  </si>
  <si>
    <t>Ijero</t>
  </si>
  <si>
    <t>Ikere</t>
  </si>
  <si>
    <t>Ikole</t>
  </si>
  <si>
    <t>Ileyemeje</t>
  </si>
  <si>
    <t>Irepodun/Ifelodun</t>
  </si>
  <si>
    <t>Ise/Orun</t>
  </si>
  <si>
    <t>Moba</t>
  </si>
  <si>
    <t>Oye</t>
  </si>
  <si>
    <t>Enugu</t>
  </si>
  <si>
    <t>Aninri</t>
  </si>
  <si>
    <t>Awgu</t>
  </si>
  <si>
    <t>Enugu East</t>
  </si>
  <si>
    <t>Enugu North</t>
  </si>
  <si>
    <t>Enugu South</t>
  </si>
  <si>
    <t>Ezeagu</t>
  </si>
  <si>
    <t>Igbo Ekiti</t>
  </si>
  <si>
    <t>Igbo-Eze North</t>
  </si>
  <si>
    <t>Igbo-Eze South</t>
  </si>
  <si>
    <t>Isi-Uzo</t>
  </si>
  <si>
    <t>Nkanu East</t>
  </si>
  <si>
    <t>Nkanu West</t>
  </si>
  <si>
    <t>Nsuka</t>
  </si>
  <si>
    <t>Orji-River</t>
  </si>
  <si>
    <t>Udenu</t>
  </si>
  <si>
    <t>Udi</t>
  </si>
  <si>
    <t>Uzo-Uwani</t>
  </si>
  <si>
    <t>FCT</t>
  </si>
  <si>
    <t>Abaji</t>
  </si>
  <si>
    <t>AMAC</t>
  </si>
  <si>
    <t>Bwari</t>
  </si>
  <si>
    <t>Gwagwalada</t>
  </si>
  <si>
    <t>Kuje</t>
  </si>
  <si>
    <t>Kwali</t>
  </si>
  <si>
    <t>Gombe</t>
  </si>
  <si>
    <t>Akko</t>
  </si>
  <si>
    <t>Balanga</t>
  </si>
  <si>
    <t>Billiri</t>
  </si>
  <si>
    <t>Dukku</t>
  </si>
  <si>
    <t>Funakaye</t>
  </si>
  <si>
    <t>Kaltungo</t>
  </si>
  <si>
    <t>Kwami</t>
  </si>
  <si>
    <t>Nafada (Bajoga)</t>
  </si>
  <si>
    <t>Shogom</t>
  </si>
  <si>
    <t>Yamaltu/Deba</t>
  </si>
  <si>
    <t>Imo</t>
  </si>
  <si>
    <t>Abo-Mbaise</t>
  </si>
  <si>
    <t>Ahiazu-Mbaise</t>
  </si>
  <si>
    <t>Ehime-Mbano</t>
  </si>
  <si>
    <t>Ezinihitte</t>
  </si>
  <si>
    <t>Ideato North</t>
  </si>
  <si>
    <t>Ideato South</t>
  </si>
  <si>
    <t>Ihite/Uboma</t>
  </si>
  <si>
    <t>Ikeduru</t>
  </si>
  <si>
    <t>Isiala-Mbano</t>
  </si>
  <si>
    <t>Isu</t>
  </si>
  <si>
    <t>Mbaitoli</t>
  </si>
  <si>
    <t>Ngor-Okpala</t>
  </si>
  <si>
    <t>Njaba</t>
  </si>
  <si>
    <t>Nkwere</t>
  </si>
  <si>
    <t>Nwangele</t>
  </si>
  <si>
    <t>Obowo</t>
  </si>
  <si>
    <t>Oguta</t>
  </si>
  <si>
    <t>Ohaji/Egbema</t>
  </si>
  <si>
    <t>Okigwe</t>
  </si>
  <si>
    <t>Onuimo</t>
  </si>
  <si>
    <t>Orlu</t>
  </si>
  <si>
    <t>Orsu</t>
  </si>
  <si>
    <t>Oru East</t>
  </si>
  <si>
    <t>Oru West</t>
  </si>
  <si>
    <t>Owerri municipal</t>
  </si>
  <si>
    <t>Owerri North</t>
  </si>
  <si>
    <t>Owerri West</t>
  </si>
  <si>
    <t>Jigawa</t>
  </si>
  <si>
    <t>Auyo</t>
  </si>
  <si>
    <t>Babure</t>
  </si>
  <si>
    <t>Birinin Kudu</t>
  </si>
  <si>
    <t>Birinwa</t>
  </si>
  <si>
    <t>Buji</t>
  </si>
  <si>
    <t>Dutse</t>
  </si>
  <si>
    <t>Gagarawa</t>
  </si>
  <si>
    <t>Garki</t>
  </si>
  <si>
    <t>Gumel</t>
  </si>
  <si>
    <t>Guri</t>
  </si>
  <si>
    <t>Gwaram</t>
  </si>
  <si>
    <t>Gwiwa</t>
  </si>
  <si>
    <t>Hadejia</t>
  </si>
  <si>
    <t>Jahun</t>
  </si>
  <si>
    <t>Kafin Hausa</t>
  </si>
  <si>
    <t>Kaugama</t>
  </si>
  <si>
    <t>Kazaure</t>
  </si>
  <si>
    <t>Kiri Kasama</t>
  </si>
  <si>
    <t>Kiyawa</t>
  </si>
  <si>
    <t>Maigatari</t>
  </si>
  <si>
    <t>Mallam Madori</t>
  </si>
  <si>
    <t>Miga</t>
  </si>
  <si>
    <t>Ringim</t>
  </si>
  <si>
    <t>Roni</t>
  </si>
  <si>
    <t>Sule-Tankarkar</t>
  </si>
  <si>
    <t>Taura</t>
  </si>
  <si>
    <t>Yankwashi</t>
  </si>
  <si>
    <t>Kaduna</t>
  </si>
  <si>
    <t>Birni-Gwari</t>
  </si>
  <si>
    <t>Chikun</t>
  </si>
  <si>
    <t>Giwa</t>
  </si>
  <si>
    <t>Igba</t>
  </si>
  <si>
    <t>Ikara</t>
  </si>
  <si>
    <t>Jeba</t>
  </si>
  <si>
    <t>Jema'a</t>
  </si>
  <si>
    <t>Kacha</t>
  </si>
  <si>
    <t>Kaduna North</t>
  </si>
  <si>
    <t>Kaduna South</t>
  </si>
  <si>
    <t>Kagarko</t>
  </si>
  <si>
    <t>Kajeru</t>
  </si>
  <si>
    <t>Kaura</t>
  </si>
  <si>
    <t>Kauru</t>
  </si>
  <si>
    <t>Kubau</t>
  </si>
  <si>
    <t>Kudan</t>
  </si>
  <si>
    <t>Lere</t>
  </si>
  <si>
    <t>Makarfi</t>
  </si>
  <si>
    <t>Sabo-Gari</t>
  </si>
  <si>
    <t>Sanga</t>
  </si>
  <si>
    <t>Soba</t>
  </si>
  <si>
    <t>Zangon-Kataf</t>
  </si>
  <si>
    <t>Zaria</t>
  </si>
  <si>
    <t>Kano</t>
  </si>
  <si>
    <t>Ajingi</t>
  </si>
  <si>
    <t>Albasu</t>
  </si>
  <si>
    <t>Bagwai</t>
  </si>
  <si>
    <t>Bebeji</t>
  </si>
  <si>
    <t>Bichi</t>
  </si>
  <si>
    <t>Bunkure</t>
  </si>
  <si>
    <t>Dala</t>
  </si>
  <si>
    <t>Dambatta</t>
  </si>
  <si>
    <t>Dawakin kudi</t>
  </si>
  <si>
    <t>Dawakin Tofa</t>
  </si>
  <si>
    <t>Doguwa</t>
  </si>
  <si>
    <t>Fagge</t>
  </si>
  <si>
    <t>Gabasawa</t>
  </si>
  <si>
    <t>Garko</t>
  </si>
  <si>
    <t>Garum Mallam</t>
  </si>
  <si>
    <t>Gaya</t>
  </si>
  <si>
    <t>Gezawa</t>
  </si>
  <si>
    <t>Gwale</t>
  </si>
  <si>
    <t>Gwarzo</t>
  </si>
  <si>
    <t>Kabo</t>
  </si>
  <si>
    <t>Kano Municipal</t>
  </si>
  <si>
    <t>Karaye</t>
  </si>
  <si>
    <t>Kibiya</t>
  </si>
  <si>
    <t>Kiru</t>
  </si>
  <si>
    <t>Kumbosto</t>
  </si>
  <si>
    <t>Kunchi</t>
  </si>
  <si>
    <t>Kura</t>
  </si>
  <si>
    <t>Madobi</t>
  </si>
  <si>
    <t>Makoda</t>
  </si>
  <si>
    <t>Minjibir</t>
  </si>
  <si>
    <t>Nasarawa</t>
  </si>
  <si>
    <t>Rano</t>
  </si>
  <si>
    <t>Rimin Gado</t>
  </si>
  <si>
    <t>Rogo</t>
  </si>
  <si>
    <t>Shanono</t>
  </si>
  <si>
    <t>Sumaila</t>
  </si>
  <si>
    <t>Takai</t>
  </si>
  <si>
    <t>Tarauni</t>
  </si>
  <si>
    <t>Tofa</t>
  </si>
  <si>
    <t>Tsanyawa</t>
  </si>
  <si>
    <t>Tudun wada</t>
  </si>
  <si>
    <t>Ungogo</t>
  </si>
  <si>
    <t>Warawa</t>
  </si>
  <si>
    <t>Wudil</t>
  </si>
  <si>
    <t>Katsina</t>
  </si>
  <si>
    <t>Bakori</t>
  </si>
  <si>
    <t>Batangarawa</t>
  </si>
  <si>
    <t>Batsari</t>
  </si>
  <si>
    <t>Baure</t>
  </si>
  <si>
    <t>Bindawa</t>
  </si>
  <si>
    <t>Charanchi</t>
  </si>
  <si>
    <t>Dan Musa</t>
  </si>
  <si>
    <t>Dandume</t>
  </si>
  <si>
    <t>Danja</t>
  </si>
  <si>
    <t>Daura</t>
  </si>
  <si>
    <t>Dutsi</t>
  </si>
  <si>
    <t>Dutsin-Ma</t>
  </si>
  <si>
    <t>Faskari</t>
  </si>
  <si>
    <t>Funtua</t>
  </si>
  <si>
    <t>Ingawa</t>
  </si>
  <si>
    <t>Jibia</t>
  </si>
  <si>
    <t>Kafur</t>
  </si>
  <si>
    <t>Kaita</t>
  </si>
  <si>
    <t>Kankara</t>
  </si>
  <si>
    <t>Kankia</t>
  </si>
  <si>
    <t>Kurfi</t>
  </si>
  <si>
    <t>Kusada</t>
  </si>
  <si>
    <t>Mai'adua</t>
  </si>
  <si>
    <t>Malumfashi</t>
  </si>
  <si>
    <t>Mani</t>
  </si>
  <si>
    <t>Mashi</t>
  </si>
  <si>
    <t>Matazu</t>
  </si>
  <si>
    <t>Musawa</t>
  </si>
  <si>
    <t>Rimi</t>
  </si>
  <si>
    <t>Sabuwa</t>
  </si>
  <si>
    <t>Safana</t>
  </si>
  <si>
    <t>Sandamu</t>
  </si>
  <si>
    <t>Zango</t>
  </si>
  <si>
    <t>Kebbi</t>
  </si>
  <si>
    <t>Aleiro</t>
  </si>
  <si>
    <t>Arewa-Dandi</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</si>
  <si>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</si>
  <si>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</si>
  <si>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</si>
  <si>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</si>
  <si>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</si>
  <si>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</si>
  <si>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</si>
  <si>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</si>
  <si>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</si>
  <si>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</si>
  <si>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</si>
  <si>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</si>
  <si>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</si>
  <si>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</si>
  <si>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</si>
  <si>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</si>
  <si>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</si>
  <si>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</si>
  <si>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</si>
  <si>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Kogi</t>
  </si>
  <si>
    <t>Adavi</t>
  </si>
  <si>
    <t>Ajaokuta</t>
  </si>
  <si>
    <t>Ankpa</t>
  </si>
  <si>
    <t>Bassa</t>
  </si>
  <si>
    <t>Dekina</t>
  </si>
  <si>
    <t>Ibaji</t>
  </si>
  <si>
    <t>Idah</t>
  </si>
  <si>
    <t>Igalamela-Odulu</t>
  </si>
  <si>
    <t>Ijumu</t>
  </si>
  <si>
    <t>Kabba/Bunu</t>
  </si>
  <si>
    <t>Lokoja</t>
  </si>
  <si>
    <t>Mopa-Muro</t>
  </si>
  <si>
    <t>Ofu</t>
  </si>
  <si>
    <t>Ogori/Magongo</t>
  </si>
  <si>
    <t>Okehi</t>
  </si>
  <si>
    <t>Okene</t>
  </si>
  <si>
    <t>Olamaboro</t>
  </si>
  <si>
    <t>Omala</t>
  </si>
  <si>
    <t>Yagba East</t>
  </si>
  <si>
    <t>Yagba West</t>
  </si>
  <si>
    <t>Kwara</t>
  </si>
  <si>
    <t>Asa</t>
  </si>
  <si>
    <t>Oyun</t>
  </si>
  <si>
    <t>Baruten</t>
  </si>
  <si>
    <t>Edu</t>
  </si>
  <si>
    <t>Ekitti</t>
  </si>
  <si>
    <t>Ifelodun</t>
  </si>
  <si>
    <t>Ilorin East</t>
  </si>
  <si>
    <t>Ilorin South</t>
  </si>
  <si>
    <t>Ilorin West</t>
  </si>
  <si>
    <t>Irepodun</t>
  </si>
  <si>
    <t>Isin</t>
  </si>
  <si>
    <t>Kaima</t>
  </si>
  <si>
    <t>Moro</t>
  </si>
  <si>
    <t>Offa</t>
  </si>
  <si>
    <t>Oke-Ero</t>
  </si>
  <si>
    <t>Pategi</t>
  </si>
  <si>
    <t>Lagos</t>
  </si>
  <si>
    <t>Agege</t>
  </si>
  <si>
    <t>Ajeromi-Ifeledun</t>
  </si>
  <si>
    <t>Alimosho</t>
  </si>
  <si>
    <t>Amuwo-Odofin</t>
  </si>
  <si>
    <t>Apapa</t>
  </si>
  <si>
    <t>Badagry</t>
  </si>
  <si>
    <t>Epe</t>
  </si>
  <si>
    <t>Eti-Osa</t>
  </si>
  <si>
    <t>Ibeju/Lekki</t>
  </si>
  <si>
    <t>Ifako-Ijaye</t>
  </si>
  <si>
    <t>Ikeja</t>
  </si>
  <si>
    <t>Ikorodu</t>
  </si>
  <si>
    <t>Kosofe</t>
  </si>
  <si>
    <t>Lagos Island</t>
  </si>
  <si>
    <t>Lagos Mainland</t>
  </si>
  <si>
    <t>Mushin</t>
  </si>
  <si>
    <t>Ojo</t>
  </si>
  <si>
    <t>Oshodi-Isolo</t>
  </si>
  <si>
    <t>Shomolu</t>
  </si>
  <si>
    <t>Surulere</t>
  </si>
  <si>
    <t>Nassarawa</t>
  </si>
  <si>
    <t>Akwanga</t>
  </si>
  <si>
    <t>Awe</t>
  </si>
  <si>
    <t>Doma</t>
  </si>
  <si>
    <t>Karu</t>
  </si>
  <si>
    <t>Keana</t>
  </si>
  <si>
    <t>Keffi</t>
  </si>
  <si>
    <t>Kokona</t>
  </si>
  <si>
    <t>Lafia</t>
  </si>
  <si>
    <t>Nasarawa-Eggon</t>
  </si>
  <si>
    <t>Toto</t>
  </si>
  <si>
    <t>Wamba</t>
  </si>
  <si>
    <t>Niger</t>
  </si>
  <si>
    <t>Agaie</t>
  </si>
  <si>
    <t>Agwara</t>
  </si>
  <si>
    <t>Bida</t>
  </si>
  <si>
    <t>Borgu</t>
  </si>
  <si>
    <t>Bosso</t>
  </si>
  <si>
    <t>Chanchaga</t>
  </si>
  <si>
    <t>Edati</t>
  </si>
  <si>
    <t>Gbako</t>
  </si>
  <si>
    <t>Gurara</t>
  </si>
  <si>
    <t>Katcha</t>
  </si>
  <si>
    <t>Kontogora</t>
  </si>
  <si>
    <t>Lapai</t>
  </si>
  <si>
    <t>Lavun</t>
  </si>
  <si>
    <t>Magama</t>
  </si>
  <si>
    <t>Mariga</t>
  </si>
  <si>
    <t>Mashegu</t>
  </si>
  <si>
    <t>Mokwa</t>
  </si>
  <si>
    <t>Munya</t>
  </si>
  <si>
    <t>Paikoro</t>
  </si>
  <si>
    <t>Rafi</t>
  </si>
  <si>
    <t>Rijau</t>
  </si>
  <si>
    <t>Shiroro</t>
  </si>
  <si>
    <t>Suleja</t>
  </si>
  <si>
    <t>Tafa</t>
  </si>
  <si>
    <t>Wushishi</t>
  </si>
  <si>
    <t>Ogun</t>
  </si>
  <si>
    <t>Abeokuta North</t>
  </si>
  <si>
    <t>Abeokuta South</t>
  </si>
  <si>
    <t>Ado-Odo/Ota</t>
  </si>
  <si>
    <t>Egbado north</t>
  </si>
  <si>
    <t>Egbado south</t>
  </si>
  <si>
    <t>Ewekoro</t>
  </si>
  <si>
    <t>Ifo</t>
  </si>
  <si>
    <t>Ijebu East</t>
  </si>
  <si>
    <t>Ijebu north</t>
  </si>
  <si>
    <t>Ijebu North East</t>
  </si>
  <si>
    <t>Ijebu Ode</t>
  </si>
  <si>
    <t>Ikenne</t>
  </si>
  <si>
    <t>Imeko Afon</t>
  </si>
  <si>
    <t>Ipokia</t>
  </si>
  <si>
    <t>Obafemi-Owode</t>
  </si>
  <si>
    <t>Odeda</t>
  </si>
  <si>
    <t>Odogbolu</t>
  </si>
  <si>
    <t>Ogun Waterside</t>
  </si>
  <si>
    <t>Remo north</t>
  </si>
  <si>
    <t>Shagamu</t>
  </si>
  <si>
    <t>Ondo</t>
  </si>
  <si>
    <t>Akoko north East</t>
  </si>
  <si>
    <t>Akoko north West</t>
  </si>
  <si>
    <t>Akoko south East</t>
  </si>
  <si>
    <t>Akoko south West</t>
  </si>
  <si>
    <t>Akure North</t>
  </si>
  <si>
    <t>Akure South</t>
  </si>
  <si>
    <t>Ese Odo</t>
  </si>
  <si>
    <t>Idanre</t>
  </si>
  <si>
    <t>Ifedore</t>
  </si>
  <si>
    <t>Ilaje</t>
  </si>
  <si>
    <t>Ile-Oluji-Okegbo</t>
  </si>
  <si>
    <t>Irele</t>
  </si>
  <si>
    <t>Odigbo</t>
  </si>
  <si>
    <t>Okitipupa</t>
  </si>
  <si>
    <t>Ondo East</t>
  </si>
  <si>
    <t>Ondo West</t>
  </si>
  <si>
    <t>Ose</t>
  </si>
  <si>
    <t>Owo</t>
  </si>
  <si>
    <t>Osun</t>
  </si>
  <si>
    <t>Aijedaade</t>
  </si>
  <si>
    <t>Aijedire</t>
  </si>
  <si>
    <t>Atakunmosa East</t>
  </si>
  <si>
    <t>Atakunmosa West</t>
  </si>
  <si>
    <t>Boluwadura</t>
  </si>
  <si>
    <t>Boripe</t>
  </si>
  <si>
    <t>Ede North</t>
  </si>
  <si>
    <t>Ede South</t>
  </si>
  <si>
    <t>Egbedore</t>
  </si>
  <si>
    <t>Ejigbo</t>
  </si>
  <si>
    <t>Ife Central</t>
  </si>
  <si>
    <t>Ife East</t>
  </si>
  <si>
    <t>Ife North</t>
  </si>
  <si>
    <t>Ife South</t>
  </si>
  <si>
    <t>Ifedayo</t>
  </si>
  <si>
    <t>Ila</t>
  </si>
  <si>
    <t xml:space="preserve">Ilesha East </t>
  </si>
  <si>
    <t>Ilesha West</t>
  </si>
  <si>
    <t>Irewole</t>
  </si>
  <si>
    <t>Isokan</t>
  </si>
  <si>
    <t>Iwo</t>
  </si>
  <si>
    <t>Obokun</t>
  </si>
  <si>
    <t>Odo-Otin</t>
  </si>
  <si>
    <t>Ola-Oluwa</t>
  </si>
  <si>
    <t>Olorunda</t>
  </si>
  <si>
    <t>Oriade</t>
  </si>
  <si>
    <t>orolu</t>
  </si>
  <si>
    <t>Oshogbo</t>
  </si>
  <si>
    <t>Oyo</t>
  </si>
  <si>
    <t>Afijo</t>
  </si>
  <si>
    <t>Akinyele</t>
  </si>
  <si>
    <t>Atiba</t>
  </si>
  <si>
    <t>Atisho</t>
  </si>
  <si>
    <t>Egbeda</t>
  </si>
  <si>
    <t>Ibadan North</t>
  </si>
  <si>
    <t>Ibadan North East</t>
  </si>
  <si>
    <t>Ibadan North West</t>
  </si>
  <si>
    <t>Ibadan South East</t>
  </si>
  <si>
    <t>Ibadan South West</t>
  </si>
  <si>
    <t>Ibarapa Central</t>
  </si>
  <si>
    <t>Ibarapa East</t>
  </si>
  <si>
    <t>Ibarapa North</t>
  </si>
  <si>
    <t>Ido</t>
  </si>
  <si>
    <t>Irepo</t>
  </si>
  <si>
    <t>Iseyin</t>
  </si>
  <si>
    <t>Itesiwaju</t>
  </si>
  <si>
    <t>Iwajowa</t>
  </si>
  <si>
    <t>Kajola</t>
  </si>
  <si>
    <t>Lagelu</t>
  </si>
  <si>
    <t>Ogbomosho North</t>
  </si>
  <si>
    <t>Ogbomosho South</t>
  </si>
  <si>
    <t>Ogo Oluwa</t>
  </si>
  <si>
    <t>Olorunsogo</t>
  </si>
  <si>
    <t>Oluyole</t>
  </si>
  <si>
    <t>Ona-Ara</t>
  </si>
  <si>
    <t>Orelope</t>
  </si>
  <si>
    <t>Ori Ire</t>
  </si>
  <si>
    <t>Oyo East</t>
  </si>
  <si>
    <t>Oyo West</t>
  </si>
  <si>
    <t>Saki East</t>
  </si>
  <si>
    <t>Saki West</t>
  </si>
  <si>
    <t>Sulere</t>
  </si>
  <si>
    <t>Plateau</t>
  </si>
  <si>
    <t>Barkin Ladi</t>
  </si>
  <si>
    <t>Bokkos</t>
  </si>
  <si>
    <t>Jos East</t>
  </si>
  <si>
    <t>Jos North</t>
  </si>
  <si>
    <t>Jos South</t>
  </si>
  <si>
    <t>Kanem</t>
  </si>
  <si>
    <t>Kanke</t>
  </si>
  <si>
    <t>Langtan North</t>
  </si>
  <si>
    <t>Langtan South</t>
  </si>
  <si>
    <t>Mangu</t>
  </si>
  <si>
    <t>Mikang</t>
  </si>
  <si>
    <t>Pankshin</t>
  </si>
  <si>
    <t>Quan'Pam</t>
  </si>
  <si>
    <t>Riyom</t>
  </si>
  <si>
    <t>Shendam</t>
  </si>
  <si>
    <t>Wase</t>
  </si>
  <si>
    <t>Rivers</t>
  </si>
  <si>
    <t>Abua/Odual</t>
  </si>
  <si>
    <t>Ahoada East</t>
  </si>
  <si>
    <t>Ahoada West</t>
  </si>
  <si>
    <t>Akuku Toro</t>
  </si>
  <si>
    <t>Andoni</t>
  </si>
  <si>
    <t>Asari-Toru</t>
  </si>
  <si>
    <t>Bonny</t>
  </si>
  <si>
    <t>Degama</t>
  </si>
  <si>
    <t>Eleme</t>
  </si>
  <si>
    <t>Emohua</t>
  </si>
  <si>
    <t>Etche</t>
  </si>
  <si>
    <t>Gokana</t>
  </si>
  <si>
    <t>Ikwere</t>
  </si>
  <si>
    <t>Khana</t>
  </si>
  <si>
    <t>Obio/Akpor</t>
  </si>
  <si>
    <t>Ogba/Egbema/Ndoni</t>
  </si>
  <si>
    <t>Ogu/Bolo</t>
  </si>
  <si>
    <t>Okrika</t>
  </si>
  <si>
    <t>Omumma</t>
  </si>
  <si>
    <t>Opopo/Nkoro</t>
  </si>
  <si>
    <t>Oyigbo</t>
  </si>
  <si>
    <t>Port-Harcourt</t>
  </si>
  <si>
    <t>Tai</t>
  </si>
  <si>
    <t>Sokoto</t>
  </si>
  <si>
    <t>Binji</t>
  </si>
  <si>
    <t>Bodinga</t>
  </si>
  <si>
    <t>Dang Shuni</t>
  </si>
  <si>
    <t>Gada</t>
  </si>
  <si>
    <t>Goronyo</t>
  </si>
  <si>
    <t>Gudu</t>
  </si>
  <si>
    <t>Gwadabawa</t>
  </si>
  <si>
    <t>Illela</t>
  </si>
  <si>
    <t>Isa</t>
  </si>
  <si>
    <t>Kebbe</t>
  </si>
  <si>
    <t>Kware</t>
  </si>
  <si>
    <t>Rabah</t>
  </si>
  <si>
    <t>Sabon Bimi</t>
  </si>
  <si>
    <t>Shagari</t>
  </si>
  <si>
    <t>Silame</t>
  </si>
  <si>
    <t>Sokoto South</t>
  </si>
  <si>
    <t>SokotoNorth</t>
  </si>
  <si>
    <t>Tambuwal</t>
  </si>
  <si>
    <t>Tangaza</t>
  </si>
  <si>
    <t>Tureta</t>
  </si>
  <si>
    <t>Wamakko</t>
  </si>
  <si>
    <t>Wurno</t>
  </si>
  <si>
    <t>Yabo</t>
  </si>
  <si>
    <t>Taraba</t>
  </si>
  <si>
    <t>Ardo-Kola</t>
  </si>
  <si>
    <t>Bali</t>
  </si>
  <si>
    <t>Donga</t>
  </si>
  <si>
    <t>Gashaka</t>
  </si>
  <si>
    <t>Gassol</t>
  </si>
  <si>
    <t>Ibi</t>
  </si>
  <si>
    <t>Jalingo</t>
  </si>
  <si>
    <t>Karim-Lamido</t>
  </si>
  <si>
    <t>Kurmi</t>
  </si>
  <si>
    <t>Lau</t>
  </si>
  <si>
    <t>Sardauna</t>
  </si>
  <si>
    <t>Takum</t>
  </si>
  <si>
    <t>Ussa</t>
  </si>
  <si>
    <t>Wukari</t>
  </si>
  <si>
    <t>Yorro</t>
  </si>
  <si>
    <t>Zing</t>
  </si>
  <si>
    <t>Yobe</t>
  </si>
  <si>
    <t>Bade</t>
  </si>
  <si>
    <t>Bursari</t>
  </si>
  <si>
    <t>Damaturu</t>
  </si>
  <si>
    <t>Fika</t>
  </si>
  <si>
    <t>Fune</t>
  </si>
  <si>
    <t>Geidan</t>
  </si>
  <si>
    <t>Gujba</t>
  </si>
  <si>
    <t>Gulani</t>
  </si>
  <si>
    <t>Jakusko</t>
  </si>
  <si>
    <t>Karasuwa</t>
  </si>
  <si>
    <t>Machina</t>
  </si>
  <si>
    <t>Nangere</t>
  </si>
  <si>
    <t>Nguru</t>
  </si>
  <si>
    <t>Potiskum</t>
  </si>
  <si>
    <t>Tarmua</t>
  </si>
  <si>
    <t>Yunusari</t>
  </si>
  <si>
    <t>Yusufari</t>
  </si>
  <si>
    <t>Zamfara</t>
  </si>
  <si>
    <t>Anka</t>
  </si>
  <si>
    <t>Bakura</t>
  </si>
  <si>
    <t>Birnin Magaji</t>
  </si>
  <si>
    <t>Bukkuyum</t>
  </si>
  <si>
    <t>Bunguda</t>
  </si>
  <si>
    <t>Gummi</t>
  </si>
  <si>
    <t>Gusau</t>
  </si>
  <si>
    <t>Kauran Namoda</t>
  </si>
  <si>
    <t>Maradun</t>
  </si>
  <si>
    <t>Maru</t>
  </si>
  <si>
    <t>Shinkafi</t>
  </si>
  <si>
    <t>Talata Mafara</t>
  </si>
  <si>
    <t>Tsafe</t>
  </si>
  <si>
    <t>Zurmi</t>
  </si>
  <si>
    <t>SS/SC</t>
  </si>
  <si>
    <t>Yes</t>
  </si>
  <si>
    <t>TAS</t>
  </si>
  <si>
    <t>MBD</t>
  </si>
  <si>
    <t>Albendazole for LF</t>
  </si>
  <si>
    <t>Mebendazole (SAC)</t>
  </si>
  <si>
    <t>Praziquantel (SAC)</t>
  </si>
  <si>
    <t>Ivermectin</t>
  </si>
  <si>
    <t>Lymphatic filariasis</t>
  </si>
  <si>
    <t>Onchocerciasis</t>
  </si>
  <si>
    <t>Schistosomiasis</t>
  </si>
  <si>
    <t>Soil-transmitted helminthiases</t>
  </si>
  <si>
    <t xml:space="preserve"> </t>
  </si>
  <si>
    <t>April</t>
  </si>
  <si>
    <t>July</t>
  </si>
  <si>
    <t>December</t>
  </si>
  <si>
    <t>Praziquantel</t>
  </si>
  <si>
    <t>Mebendazole</t>
  </si>
  <si>
    <t xml:space="preserve">THE FEDERAL GOVERNMENT OF NIGERIA IS WORKING IN COLLABORATION WITH  NON GOVERNMENTAL DEVELOPMENT </t>
  </si>
  <si>
    <t>AND UNITED NATION ORGANIZATIONS TO CONDUCT MASS ADMINISTRATION OF MEDICINES IN THE ENDEMIC STATES</t>
  </si>
  <si>
    <t>NTD/PC Coordinator</t>
  </si>
  <si>
    <t>Mrs Ifeoma Anagbogu</t>
  </si>
  <si>
    <t>234 (0) 803 408 5607</t>
  </si>
  <si>
    <t>ifechuba@yahoo.co.uk</t>
  </si>
  <si>
    <t>08th March 2017</t>
  </si>
  <si>
    <t>LF Programme Manager</t>
  </si>
  <si>
    <t>Dr Yisa Saka</t>
  </si>
  <si>
    <t>234 (0) 803 302 9387</t>
  </si>
  <si>
    <t>yisaasaka@yahoo.com</t>
  </si>
  <si>
    <t>SCH Programme Manager</t>
  </si>
  <si>
    <t>Dr Obiageli Nebe</t>
  </si>
  <si>
    <t>234 (0) 803 306 0036</t>
  </si>
  <si>
    <t>nebeoj@yahoo.com</t>
  </si>
  <si>
    <t>MandE Focal Point</t>
  </si>
  <si>
    <t>Mrs Mary Adenigba</t>
  </si>
  <si>
    <t>234 (0) 803 215 3488</t>
  </si>
  <si>
    <t>maryoluwarotimi@yahoo.com</t>
  </si>
  <si>
    <t>Dr Rui Miguel Gama VAZ</t>
  </si>
  <si>
    <t>Mrs O. Ajayi</t>
  </si>
  <si>
    <t>WHO Representative in Nigeria</t>
  </si>
  <si>
    <t>Federal Medical Stores, Oshodi, Lagos Nigeria</t>
  </si>
  <si>
    <t>World Health Organization</t>
  </si>
  <si>
    <t>Federal Ministry of Health</t>
  </si>
  <si>
    <t>234 (0) 803 979 5150</t>
  </si>
  <si>
    <t>234 (0) 808 678 2667</t>
  </si>
  <si>
    <t>ruivaz@who.int</t>
  </si>
  <si>
    <t>detopkeb@yahoo.com</t>
  </si>
  <si>
    <t>WHO OFFICE, OLD CBN BUILDING, GARKI, ABUJA</t>
  </si>
  <si>
    <t>Shipping documents (i.e.BL/AWB etc should be forwarded ahead of shipment)</t>
  </si>
  <si>
    <t>No</t>
  </si>
  <si>
    <t xml:space="preserve">For receiving ALB, MEB, PZQ and IVM:
- the Consignee is always the same (WHO/Nigeria office), and
- the delivery point is always the Federal Medical Stores in Lagos The cosignee is always the same (WHO, Nigeria Office). 
In the section of WHO Medicines requested to WHO under summary sheet </t>
  </si>
  <si>
    <t>IU_ID</t>
  </si>
  <si>
    <t>IU_NAME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</si>
</sst>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0"/>
      <name val="Arial"/>
    </font>
    <font>
      <sz val="11"/>
      <color theme="1"/>
      <name val="Calibri"/>
      <family val="2"/>
      <scheme val="minor"/>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10"/>
      <color indexed="9"/>
      <name val="Arial"/>
      <family val="2"/>
    </font>
    <font>
      <b/>
      <sz val="20"/>
      <color indexed="9"/>
      <name val="Arial"/>
      <family val="2"/>
    </font>
    <font>
      <b/>
      <sz val="12"/>
      <name val="Arial"/>
      <family val="2"/>
    </font>
    <font>
      <sz val="10"/>
      <color indexed="10"/>
      <name val="Arial"/>
      <family val="2"/>
    </font>
    <font>
      <sz val="8"/>
      <color indexed="81"/>
      <name val="Tahoma"/>
      <family val="2"/>
    </font>
    <font>
      <b/>
      <sz val="10"/>
      <color indexed="56"/>
      <name val="Arial"/>
      <family val="2"/>
    </font>
    <font>
      <b/>
      <sz val="10"/>
      <color indexed="48"/>
      <name val="Arial"/>
      <family val="2"/>
    </font>
    <font>
      <b/>
      <sz val="12"/>
      <color indexed="10"/>
      <name val="Arial"/>
      <family val="2"/>
    </font>
    <font>
      <sz val="10"/>
      <color indexed="48"/>
      <name val="Arial"/>
      <family val="2"/>
    </font>
    <font>
      <sz val="10"/>
      <color theme="0" tint="-0.499984740745262"/>
      <name val="Arial"/>
      <family val="2"/>
    </font>
    <font>
      <b/>
      <sz val="10"/>
      <color rgb="FF0070C0"/>
      <name val="Arial"/>
      <family val="2"/>
    </font>
    <font>
      <b/>
      <sz val="12"/>
      <color rgb="FFFF0000"/>
      <name val="Arial"/>
      <family val="2"/>
    </font>
    <font>
      <sz val="8"/>
      <color rgb="FF000000"/>
      <name val="Arial"/>
      <family val="2"/>
    </font>
    <font>
      <b/>
      <sz val="9"/>
      <name val="Arial"/>
      <family val="2"/>
    </font>
    <font>
      <sz val="9"/>
      <name val="Arial"/>
      <family val="2"/>
    </font>
    <font>
      <sz val="10"/>
      <color theme="1"/>
      <name val="Arial"/>
      <family val="2"/>
    </font>
    <font>
      <b/>
      <sz val="8"/>
      <color rgb="FFFF0000"/>
      <name val="Arial"/>
      <family val="2"/>
    </font>
  </fonts>
  <fills count="10">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8"/>
        <bgColor indexed="64"/>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top/>
      <bottom/>
      <diagonal/>
    </border>
    <border>
      <left style="thin">
        <color indexed="64"/>
      </left>
      <right style="thin">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style="thin">
        <color indexed="64"/>
      </top>
      <bottom style="thin">
        <color indexed="64"/>
      </bottom>
      <diagonal/>
    </border>
  </borders>
  <cellStyleXfs count="3">
    <xf numFmtId="0" fontId="0" fillId="0" borderId="0"/>
    <xf numFmtId="0" fontId="4" fillId="0" borderId="0"/>
    <xf numFmtId="0" fontId="1" fillId="0" borderId="0"/>
  </cellStyleXfs>
  <cellXfs count="402">
    <xf numFmtId="0" fontId="0" fillId="0" borderId="0" xfId="0"/>
    <xf numFmtId="0" fontId="0" fillId="0" borderId="0" xfId="0" applyProtection="1">
      <protection locked="0"/>
    </xf>
    <xf numFmtId="0" fontId="0" fillId="0" borderId="0" xfId="0" applyFill="1" applyProtection="1">
      <protection locked="0"/>
    </xf>
    <xf numFmtId="3" fontId="4" fillId="0" borderId="1" xfId="0" applyNumberFormat="1" applyFont="1" applyFill="1" applyBorder="1" applyProtection="1">
      <protection locked="0"/>
    </xf>
    <xf numFmtId="0" fontId="6" fillId="0" borderId="0" xfId="0" applyFont="1" applyProtection="1"/>
    <xf numFmtId="0" fontId="0" fillId="0" borderId="0" xfId="0" applyProtection="1"/>
    <xf numFmtId="3" fontId="5" fillId="2" borderId="1" xfId="0" applyNumberFormat="1" applyFont="1" applyFill="1" applyBorder="1" applyAlignment="1" applyProtection="1"/>
    <xf numFmtId="0" fontId="5" fillId="0" borderId="0" xfId="0" applyFont="1" applyFill="1" applyBorder="1" applyAlignment="1" applyProtection="1"/>
    <xf numFmtId="3" fontId="5" fillId="0" borderId="0" xfId="0" applyNumberFormat="1" applyFont="1" applyFill="1" applyBorder="1" applyProtection="1"/>
    <xf numFmtId="0" fontId="0" fillId="0" borderId="0" xfId="0" applyFill="1" applyBorder="1" applyAlignment="1" applyProtection="1">
      <alignment horizontal="center"/>
    </xf>
    <xf numFmtId="0" fontId="4" fillId="3" borderId="1" xfId="0" applyFont="1" applyFill="1" applyBorder="1" applyAlignment="1" applyProtection="1">
      <alignment horizontal="center"/>
    </xf>
    <xf numFmtId="0" fontId="0" fillId="3" borderId="1" xfId="0" applyFill="1" applyBorder="1" applyAlignment="1" applyProtection="1">
      <alignment horizontal="center"/>
    </xf>
    <xf numFmtId="0" fontId="4" fillId="3" borderId="1" xfId="0" applyFont="1" applyFill="1" applyBorder="1" applyProtection="1"/>
    <xf numFmtId="0" fontId="0" fillId="2" borderId="1" xfId="0" applyFill="1" applyBorder="1" applyProtection="1"/>
    <xf numFmtId="3" fontId="4" fillId="2" borderId="1" xfId="0" applyNumberFormat="1" applyFont="1" applyFill="1" applyBorder="1" applyProtection="1"/>
    <xf numFmtId="1" fontId="0" fillId="2" borderId="1" xfId="0" applyNumberFormat="1" applyFill="1" applyBorder="1" applyProtection="1"/>
    <xf numFmtId="3" fontId="0" fillId="2" borderId="1" xfId="0" applyNumberFormat="1" applyFill="1" applyBorder="1" applyProtection="1"/>
    <xf numFmtId="0" fontId="4" fillId="0" borderId="1" xfId="0" applyFont="1" applyFill="1" applyBorder="1" applyProtection="1">
      <protection locked="0"/>
    </xf>
    <xf numFmtId="0" fontId="4" fillId="0" borderId="0" xfId="0" applyFont="1" applyFill="1" applyBorder="1" applyProtection="1">
      <protection locked="0"/>
    </xf>
    <xf numFmtId="0" fontId="0" fillId="2" borderId="2" xfId="0" applyFill="1" applyBorder="1" applyAlignment="1" applyProtection="1"/>
    <xf numFmtId="3" fontId="4" fillId="4" borderId="1" xfId="0" applyNumberFormat="1" applyFont="1" applyFill="1" applyBorder="1" applyProtection="1">
      <protection locked="0"/>
    </xf>
    <xf numFmtId="0" fontId="0" fillId="0" borderId="0" xfId="0" applyAlignment="1" applyProtection="1">
      <alignment horizontal="right"/>
    </xf>
    <xf numFmtId="3" fontId="5" fillId="2" borderId="1" xfId="0" applyNumberFormat="1" applyFont="1" applyFill="1" applyBorder="1" applyAlignment="1" applyProtection="1">
      <alignment horizontal="right"/>
    </xf>
    <xf numFmtId="0" fontId="0" fillId="0" borderId="0" xfId="0" applyAlignment="1" applyProtection="1">
      <alignment horizontal="right"/>
      <protection locked="0"/>
    </xf>
    <xf numFmtId="0" fontId="4" fillId="2" borderId="1" xfId="0" applyFont="1" applyFill="1" applyBorder="1" applyProtection="1"/>
    <xf numFmtId="3" fontId="0" fillId="0" borderId="1" xfId="0" applyNumberFormat="1" applyBorder="1" applyProtection="1">
      <protection locked="0"/>
    </xf>
    <xf numFmtId="0" fontId="0" fillId="6" borderId="1" xfId="0" applyFill="1" applyBorder="1" applyAlignment="1" applyProtection="1">
      <alignment horizontal="right"/>
      <protection locked="0"/>
    </xf>
    <xf numFmtId="1" fontId="4" fillId="6" borderId="1" xfId="0" applyNumberFormat="1" applyFont="1" applyFill="1" applyBorder="1" applyProtection="1">
      <protection locked="0"/>
    </xf>
    <xf numFmtId="3" fontId="4" fillId="6" borderId="1" xfId="0" applyNumberFormat="1" applyFont="1" applyFill="1" applyBorder="1" applyAlignment="1" applyProtection="1">
      <alignment horizontal="right"/>
      <protection locked="0"/>
    </xf>
    <xf numFmtId="0" fontId="0" fillId="6" borderId="1" xfId="0" applyFill="1" applyBorder="1" applyProtection="1"/>
    <xf numFmtId="0" fontId="0" fillId="3" borderId="1" xfId="0" applyFill="1" applyBorder="1" applyProtection="1"/>
    <xf numFmtId="0" fontId="0" fillId="4" borderId="1" xfId="0" applyFill="1" applyBorder="1" applyProtection="1"/>
    <xf numFmtId="0" fontId="4" fillId="3" borderId="6" xfId="0" applyFont="1" applyFill="1" applyBorder="1" applyAlignment="1" applyProtection="1">
      <alignment horizontal="center"/>
    </xf>
    <xf numFmtId="0" fontId="4" fillId="3" borderId="2" xfId="0" applyFont="1" applyFill="1" applyBorder="1" applyAlignment="1" applyProtection="1">
      <alignment horizontal="center"/>
    </xf>
    <xf numFmtId="0" fontId="0" fillId="0" borderId="0" xfId="0" applyBorder="1" applyProtection="1"/>
    <xf numFmtId="0" fontId="0" fillId="0" borderId="7" xfId="0" applyBorder="1" applyProtection="1"/>
    <xf numFmtId="3" fontId="4" fillId="0" borderId="2" xfId="0" applyNumberFormat="1" applyFont="1" applyFill="1" applyBorder="1" applyProtection="1">
      <protection locked="0"/>
    </xf>
    <xf numFmtId="1" fontId="4" fillId="6" borderId="2" xfId="0" applyNumberFormat="1" applyFont="1" applyFill="1" applyBorder="1" applyProtection="1">
      <protection locked="0"/>
    </xf>
    <xf numFmtId="3" fontId="4" fillId="4" borderId="8" xfId="0" applyNumberFormat="1" applyFont="1" applyFill="1" applyBorder="1" applyProtection="1">
      <protection locked="0"/>
    </xf>
    <xf numFmtId="3" fontId="4" fillId="2" borderId="8" xfId="0" applyNumberFormat="1" applyFont="1" applyFill="1" applyBorder="1" applyProtection="1"/>
    <xf numFmtId="0" fontId="4" fillId="3" borderId="8" xfId="0" applyFont="1" applyFill="1" applyBorder="1" applyProtection="1"/>
    <xf numFmtId="0" fontId="4" fillId="3" borderId="8" xfId="0" applyFont="1" applyFill="1" applyBorder="1" applyAlignment="1" applyProtection="1">
      <alignment horizontal="center"/>
    </xf>
    <xf numFmtId="0" fontId="0" fillId="0" borderId="9" xfId="0" applyBorder="1" applyProtection="1"/>
    <xf numFmtId="0" fontId="0" fillId="0" borderId="10" xfId="0" applyBorder="1" applyProtection="1"/>
    <xf numFmtId="3" fontId="4" fillId="7" borderId="1" xfId="0" applyNumberFormat="1" applyFont="1" applyFill="1" applyBorder="1" applyProtection="1"/>
    <xf numFmtId="3" fontId="5" fillId="7" borderId="1" xfId="0" applyNumberFormat="1" applyFont="1" applyFill="1" applyBorder="1" applyAlignment="1" applyProtection="1"/>
    <xf numFmtId="0" fontId="0" fillId="8" borderId="0" xfId="0" applyFill="1" applyProtection="1"/>
    <xf numFmtId="0" fontId="11" fillId="8" borderId="0" xfId="0" applyFont="1" applyFill="1" applyBorder="1" applyAlignment="1" applyProtection="1">
      <alignment horizontal="right"/>
    </xf>
    <xf numFmtId="0" fontId="0" fillId="8" borderId="0" xfId="0" applyFill="1" applyBorder="1" applyProtection="1"/>
    <xf numFmtId="0" fontId="0" fillId="8" borderId="1" xfId="0" applyFill="1" applyBorder="1" applyProtection="1"/>
    <xf numFmtId="0" fontId="6" fillId="8" borderId="0" xfId="0" applyFont="1" applyFill="1" applyBorder="1" applyProtection="1"/>
    <xf numFmtId="0" fontId="10" fillId="8" borderId="0" xfId="0" applyFont="1" applyFill="1" applyBorder="1" applyProtection="1"/>
    <xf numFmtId="0" fontId="5" fillId="8" borderId="24" xfId="0" applyFont="1" applyFill="1" applyBorder="1" applyAlignment="1" applyProtection="1">
      <alignment horizontal="left"/>
    </xf>
    <xf numFmtId="0" fontId="0" fillId="8" borderId="24" xfId="0" applyFill="1" applyBorder="1" applyProtection="1"/>
    <xf numFmtId="0" fontId="0" fillId="8" borderId="24" xfId="0" applyFill="1" applyBorder="1" applyAlignment="1" applyProtection="1">
      <alignment horizontal="right"/>
    </xf>
    <xf numFmtId="0" fontId="5" fillId="8" borderId="24" xfId="0" applyFont="1" applyFill="1" applyBorder="1" applyAlignment="1" applyProtection="1">
      <alignment horizontal="left" vertical="top" wrapText="1"/>
    </xf>
    <xf numFmtId="0" fontId="5" fillId="8" borderId="25" xfId="0" applyFont="1" applyFill="1" applyBorder="1" applyAlignment="1" applyProtection="1">
      <alignment horizontal="left" vertical="top" wrapText="1"/>
    </xf>
    <xf numFmtId="0" fontId="0" fillId="8" borderId="0" xfId="0" applyFill="1" applyAlignment="1" applyProtection="1">
      <alignment horizontal="right"/>
    </xf>
    <xf numFmtId="0" fontId="6" fillId="8" borderId="0" xfId="0" applyFont="1" applyFill="1" applyProtection="1"/>
    <xf numFmtId="0" fontId="8" fillId="8" borderId="1" xfId="0" applyFont="1" applyFill="1" applyBorder="1" applyAlignment="1" applyProtection="1">
      <alignment horizontal="right"/>
      <protection locked="0"/>
    </xf>
    <xf numFmtId="1" fontId="5" fillId="8" borderId="1" xfId="0" applyNumberFormat="1" applyFont="1" applyFill="1" applyBorder="1" applyAlignment="1" applyProtection="1">
      <alignment horizontal="right"/>
      <protection locked="0"/>
    </xf>
    <xf numFmtId="10" fontId="0" fillId="8" borderId="1" xfId="0" applyNumberFormat="1" applyFill="1" applyBorder="1" applyAlignment="1" applyProtection="1">
      <alignment horizontal="right"/>
      <protection locked="0"/>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vertical="center"/>
    </xf>
    <xf numFmtId="1" fontId="0" fillId="6" borderId="1" xfId="0" applyNumberFormat="1" applyFill="1" applyBorder="1" applyProtection="1">
      <protection locked="0"/>
    </xf>
    <xf numFmtId="3" fontId="4" fillId="2" borderId="2" xfId="0" applyNumberFormat="1" applyFont="1" applyFill="1" applyBorder="1" applyProtection="1"/>
    <xf numFmtId="0" fontId="4" fillId="8" borderId="0" xfId="0" applyFont="1" applyFill="1" applyBorder="1" applyAlignment="1" applyProtection="1"/>
    <xf numFmtId="0" fontId="4" fillId="3" borderId="34" xfId="0" applyFont="1" applyFill="1" applyBorder="1" applyAlignment="1" applyProtection="1">
      <alignment horizontal="center"/>
    </xf>
    <xf numFmtId="1" fontId="4" fillId="6" borderId="34" xfId="0" applyNumberFormat="1" applyFont="1" applyFill="1" applyBorder="1" applyProtection="1">
      <protection locked="0"/>
    </xf>
    <xf numFmtId="0" fontId="0" fillId="0" borderId="8" xfId="0" applyBorder="1" applyProtection="1"/>
    <xf numFmtId="1" fontId="4" fillId="6" borderId="8" xfId="0" applyNumberFormat="1" applyFont="1" applyFill="1" applyBorder="1" applyProtection="1">
      <protection locked="0"/>
    </xf>
    <xf numFmtId="0" fontId="4" fillId="8" borderId="0" xfId="1" applyFill="1" applyProtection="1"/>
    <xf numFmtId="0" fontId="11" fillId="8" borderId="0" xfId="1" applyFont="1" applyFill="1" applyBorder="1" applyAlignment="1" applyProtection="1">
      <alignment horizontal="right"/>
    </xf>
    <xf numFmtId="0" fontId="4" fillId="8" borderId="0" xfId="1" applyFill="1" applyBorder="1" applyProtection="1"/>
    <xf numFmtId="0" fontId="5" fillId="3" borderId="1" xfId="1" applyFont="1" applyFill="1" applyBorder="1" applyAlignment="1" applyProtection="1">
      <alignment horizontal="center" vertical="center"/>
    </xf>
    <xf numFmtId="1" fontId="8" fillId="2" borderId="1" xfId="1" applyNumberFormat="1" applyFont="1" applyFill="1" applyBorder="1" applyAlignment="1" applyProtection="1">
      <alignment horizontal="center" vertical="center"/>
    </xf>
    <xf numFmtId="0" fontId="4" fillId="8" borderId="0" xfId="1" applyFill="1" applyAlignment="1" applyProtection="1">
      <alignment vertical="center"/>
    </xf>
    <xf numFmtId="0" fontId="9" fillId="5" borderId="0" xfId="1" applyFont="1" applyFill="1" applyAlignment="1" applyProtection="1">
      <alignment vertical="center"/>
    </xf>
    <xf numFmtId="0" fontId="4" fillId="5" borderId="0" xfId="1" applyFill="1" applyProtection="1"/>
    <xf numFmtId="0" fontId="5" fillId="6" borderId="3" xfId="1" applyFont="1" applyFill="1" applyBorder="1" applyAlignment="1" applyProtection="1">
      <alignment vertical="center"/>
      <protection locked="0"/>
    </xf>
    <xf numFmtId="0" fontId="5" fillId="3" borderId="23" xfId="1" applyFont="1" applyFill="1" applyBorder="1" applyAlignment="1" applyProtection="1">
      <alignment horizontal="left" vertical="center"/>
    </xf>
    <xf numFmtId="0" fontId="5" fillId="3" borderId="22" xfId="1" applyFont="1" applyFill="1" applyBorder="1" applyAlignment="1" applyProtection="1">
      <alignment vertical="center"/>
    </xf>
    <xf numFmtId="0" fontId="5" fillId="3" borderId="12" xfId="1" applyFont="1" applyFill="1" applyBorder="1" applyAlignment="1" applyProtection="1">
      <alignment vertical="center"/>
    </xf>
    <xf numFmtId="0" fontId="5" fillId="8" borderId="0" xfId="1" applyFont="1" applyFill="1" applyBorder="1" applyAlignment="1" applyProtection="1">
      <alignment vertical="center"/>
    </xf>
    <xf numFmtId="0" fontId="4" fillId="6" borderId="1" xfId="1" applyFill="1" applyBorder="1" applyAlignment="1" applyProtection="1">
      <alignment horizontal="center" vertical="center"/>
      <protection locked="0"/>
    </xf>
    <xf numFmtId="1" fontId="4" fillId="0" borderId="9" xfId="1" applyNumberFormat="1" applyFont="1" applyFill="1" applyBorder="1" applyAlignment="1" applyProtection="1">
      <alignment horizontal="center" vertical="center"/>
      <protection locked="0"/>
    </xf>
    <xf numFmtId="0" fontId="4" fillId="6" borderId="7" xfId="1" applyFill="1" applyBorder="1" applyAlignment="1" applyProtection="1">
      <alignment horizontal="center" vertical="center"/>
      <protection locked="0"/>
    </xf>
    <xf numFmtId="0" fontId="9" fillId="5" borderId="0" xfId="1" applyFont="1" applyFill="1" applyBorder="1" applyAlignment="1" applyProtection="1">
      <alignment horizontal="left" vertical="center"/>
    </xf>
    <xf numFmtId="0" fontId="9" fillId="5" borderId="0" xfId="1" applyFont="1" applyFill="1" applyBorder="1" applyAlignment="1" applyProtection="1">
      <alignment vertical="center"/>
    </xf>
    <xf numFmtId="0" fontId="4" fillId="8" borderId="0" xfId="1" applyFill="1" applyBorder="1" applyAlignment="1" applyProtection="1">
      <alignment vertical="center"/>
    </xf>
    <xf numFmtId="0" fontId="4" fillId="3" borderId="12" xfId="1" applyFont="1" applyFill="1" applyBorder="1" applyAlignment="1" applyProtection="1">
      <alignment horizontal="center" vertical="center"/>
    </xf>
    <xf numFmtId="0" fontId="4" fillId="3" borderId="13" xfId="1" applyFont="1" applyFill="1" applyBorder="1" applyAlignment="1" applyProtection="1">
      <alignment horizontal="center" vertical="center"/>
    </xf>
    <xf numFmtId="0" fontId="4" fillId="3" borderId="14" xfId="1" applyFont="1" applyFill="1" applyBorder="1" applyAlignment="1" applyProtection="1">
      <alignment horizontal="center" vertical="center"/>
    </xf>
    <xf numFmtId="0" fontId="4" fillId="3" borderId="27" xfId="1" applyFont="1" applyFill="1" applyBorder="1" applyAlignment="1" applyProtection="1">
      <alignment horizontal="center" vertical="center" wrapText="1"/>
    </xf>
    <xf numFmtId="0" fontId="4" fillId="3" borderId="26" xfId="1" applyFont="1" applyFill="1" applyBorder="1" applyAlignment="1" applyProtection="1">
      <alignment horizontal="center" vertical="center" wrapText="1"/>
    </xf>
    <xf numFmtId="0" fontId="4" fillId="6" borderId="19" xfId="1" applyFill="1" applyBorder="1" applyAlignment="1" applyProtection="1">
      <alignment vertical="center"/>
      <protection locked="0"/>
    </xf>
    <xf numFmtId="3" fontId="3" fillId="4" borderId="9" xfId="1" applyNumberFormat="1" applyFont="1" applyFill="1" applyBorder="1" applyAlignment="1" applyProtection="1">
      <alignment vertical="center"/>
      <protection locked="0"/>
    </xf>
    <xf numFmtId="3" fontId="3" fillId="4" borderId="7" xfId="1" applyNumberFormat="1" applyFont="1" applyFill="1" applyBorder="1" applyAlignment="1" applyProtection="1">
      <alignment vertical="center"/>
      <protection locked="0"/>
    </xf>
    <xf numFmtId="3" fontId="3" fillId="2" borderId="29" xfId="1" applyNumberFormat="1" applyFont="1" applyFill="1" applyBorder="1" applyAlignment="1" applyProtection="1">
      <alignment vertical="center"/>
    </xf>
    <xf numFmtId="3" fontId="3" fillId="2" borderId="28" xfId="1" applyNumberFormat="1" applyFont="1" applyFill="1" applyBorder="1" applyAlignment="1" applyProtection="1">
      <alignment vertical="center"/>
    </xf>
    <xf numFmtId="3" fontId="3" fillId="2" borderId="30" xfId="1" applyNumberFormat="1" applyFont="1" applyFill="1" applyBorder="1" applyAlignment="1" applyProtection="1">
      <alignment vertical="center"/>
    </xf>
    <xf numFmtId="0" fontId="4" fillId="6" borderId="20" xfId="1" applyFill="1" applyBorder="1" applyAlignment="1" applyProtection="1">
      <alignment vertical="center"/>
      <protection locked="0"/>
    </xf>
    <xf numFmtId="3" fontId="3" fillId="4" borderId="2" xfId="1" applyNumberFormat="1" applyFont="1" applyFill="1" applyBorder="1" applyAlignment="1" applyProtection="1">
      <alignment vertical="center"/>
      <protection locked="0"/>
    </xf>
    <xf numFmtId="3" fontId="3" fillId="4" borderId="1" xfId="1" applyNumberFormat="1" applyFont="1" applyFill="1" applyBorder="1" applyAlignment="1" applyProtection="1">
      <alignment vertical="center"/>
      <protection locked="0"/>
    </xf>
    <xf numFmtId="3" fontId="3" fillId="2" borderId="6" xfId="1" applyNumberFormat="1" applyFont="1" applyFill="1" applyBorder="1" applyAlignment="1" applyProtection="1">
      <alignment vertical="center"/>
    </xf>
    <xf numFmtId="3" fontId="3" fillId="2" borderId="22" xfId="1" applyNumberFormat="1" applyFont="1" applyFill="1" applyBorder="1" applyAlignment="1" applyProtection="1">
      <alignment vertical="center"/>
    </xf>
    <xf numFmtId="3" fontId="3" fillId="2" borderId="8" xfId="1" applyNumberFormat="1" applyFont="1" applyFill="1" applyBorder="1" applyAlignment="1" applyProtection="1">
      <alignment vertical="center"/>
    </xf>
    <xf numFmtId="0" fontId="4" fillId="6" borderId="21" xfId="1" applyFill="1" applyBorder="1" applyAlignment="1" applyProtection="1">
      <alignment vertical="center"/>
      <protection locked="0"/>
    </xf>
    <xf numFmtId="3" fontId="3" fillId="4" borderId="31" xfId="1" applyNumberFormat="1" applyFont="1" applyFill="1" applyBorder="1" applyAlignment="1" applyProtection="1">
      <alignment vertical="center"/>
      <protection locked="0"/>
    </xf>
    <xf numFmtId="3" fontId="3" fillId="4" borderId="13" xfId="1" applyNumberFormat="1" applyFont="1" applyFill="1" applyBorder="1" applyAlignment="1" applyProtection="1">
      <alignment vertical="center"/>
      <protection locked="0"/>
    </xf>
    <xf numFmtId="3" fontId="3" fillId="2" borderId="32" xfId="1" applyNumberFormat="1" applyFont="1" applyFill="1" applyBorder="1" applyAlignment="1" applyProtection="1">
      <alignment vertical="center"/>
    </xf>
    <xf numFmtId="3" fontId="3" fillId="2" borderId="12" xfId="1" applyNumberFormat="1" applyFont="1" applyFill="1" applyBorder="1" applyAlignment="1" applyProtection="1">
      <alignment vertical="center"/>
    </xf>
    <xf numFmtId="3" fontId="3" fillId="2" borderId="14" xfId="1" applyNumberFormat="1" applyFont="1" applyFill="1" applyBorder="1" applyAlignment="1" applyProtection="1">
      <alignment vertical="center"/>
    </xf>
    <xf numFmtId="0" fontId="4" fillId="5" borderId="0" xfId="1" applyFill="1" applyBorder="1" applyAlignment="1" applyProtection="1">
      <alignment vertical="center"/>
    </xf>
    <xf numFmtId="0" fontId="9" fillId="8" borderId="0" xfId="1" applyFont="1" applyFill="1" applyBorder="1" applyAlignment="1" applyProtection="1">
      <alignment vertical="center"/>
    </xf>
    <xf numFmtId="0" fontId="5" fillId="3" borderId="11" xfId="1" applyFont="1" applyFill="1" applyBorder="1" applyAlignment="1" applyProtection="1">
      <alignment horizontal="center" vertical="center"/>
    </xf>
    <xf numFmtId="0" fontId="5" fillId="3" borderId="15" xfId="1" applyFont="1" applyFill="1" applyBorder="1" applyAlignment="1" applyProtection="1">
      <alignment vertical="center"/>
    </xf>
    <xf numFmtId="0" fontId="5" fillId="3" borderId="16" xfId="1" applyFont="1" applyFill="1" applyBorder="1" applyAlignment="1" applyProtection="1">
      <alignment vertical="center"/>
    </xf>
    <xf numFmtId="0" fontId="5" fillId="3" borderId="17" xfId="1" applyFont="1" applyFill="1" applyBorder="1" applyAlignment="1" applyProtection="1">
      <alignment horizontal="center" vertical="center"/>
    </xf>
    <xf numFmtId="0" fontId="5" fillId="3" borderId="18" xfId="1" applyFont="1" applyFill="1" applyBorder="1" applyAlignment="1" applyProtection="1">
      <alignment horizontal="center" vertical="center"/>
    </xf>
    <xf numFmtId="3" fontId="3" fillId="4" borderId="28" xfId="1" applyNumberFormat="1" applyFont="1" applyFill="1" applyBorder="1" applyAlignment="1" applyProtection="1">
      <alignment vertical="center"/>
      <protection locked="0"/>
    </xf>
    <xf numFmtId="3" fontId="3" fillId="4" borderId="30" xfId="1" applyNumberFormat="1" applyFont="1" applyFill="1" applyBorder="1" applyAlignment="1" applyProtection="1">
      <alignment vertical="center"/>
      <protection locked="0"/>
    </xf>
    <xf numFmtId="3" fontId="3" fillId="4" borderId="22" xfId="1" applyNumberFormat="1" applyFont="1" applyFill="1" applyBorder="1" applyAlignment="1" applyProtection="1">
      <alignment vertical="center"/>
      <protection locked="0"/>
    </xf>
    <xf numFmtId="3" fontId="3" fillId="4" borderId="8" xfId="1" applyNumberFormat="1" applyFont="1" applyFill="1" applyBorder="1" applyAlignment="1" applyProtection="1">
      <alignment vertical="center"/>
      <protection locked="0"/>
    </xf>
    <xf numFmtId="3" fontId="3" fillId="4" borderId="12" xfId="1" applyNumberFormat="1" applyFont="1" applyFill="1" applyBorder="1" applyAlignment="1" applyProtection="1">
      <alignment vertical="center"/>
      <protection locked="0"/>
    </xf>
    <xf numFmtId="3" fontId="3" fillId="4" borderId="14" xfId="1" applyNumberFormat="1" applyFont="1" applyFill="1" applyBorder="1" applyAlignment="1" applyProtection="1">
      <alignment vertical="center"/>
      <protection locked="0"/>
    </xf>
    <xf numFmtId="0" fontId="4" fillId="8" borderId="0" xfId="1" applyFill="1" applyBorder="1" applyAlignment="1" applyProtection="1"/>
    <xf numFmtId="0" fontId="9" fillId="8" borderId="0" xfId="1" applyFont="1" applyFill="1" applyProtection="1"/>
    <xf numFmtId="0" fontId="4" fillId="6" borderId="28" xfId="1" applyFill="1" applyBorder="1" applyAlignment="1" applyProtection="1">
      <alignment vertical="center"/>
      <protection locked="0"/>
    </xf>
    <xf numFmtId="0" fontId="4" fillId="6" borderId="33" xfId="1" applyFill="1" applyBorder="1" applyAlignment="1" applyProtection="1">
      <alignment horizontal="center" vertical="center"/>
      <protection locked="0"/>
    </xf>
    <xf numFmtId="0" fontId="4" fillId="6" borderId="30" xfId="1" applyFill="1" applyBorder="1" applyAlignment="1" applyProtection="1">
      <alignment horizontal="center" vertical="center"/>
      <protection locked="0"/>
    </xf>
    <xf numFmtId="0" fontId="4" fillId="6" borderId="22" xfId="1" applyFill="1" applyBorder="1" applyAlignment="1" applyProtection="1">
      <alignment vertical="center"/>
      <protection locked="0"/>
    </xf>
    <xf numFmtId="0" fontId="4" fillId="6" borderId="8" xfId="1" applyFill="1" applyBorder="1" applyAlignment="1" applyProtection="1">
      <alignment horizontal="center" vertical="center"/>
      <protection locked="0"/>
    </xf>
    <xf numFmtId="0" fontId="4" fillId="6" borderId="12" xfId="1" applyFill="1" applyBorder="1" applyAlignment="1" applyProtection="1">
      <alignment vertical="center"/>
      <protection locked="0"/>
    </xf>
    <xf numFmtId="0" fontId="4" fillId="6" borderId="13" xfId="1" applyFill="1" applyBorder="1" applyAlignment="1" applyProtection="1">
      <alignment horizontal="center" vertical="center"/>
      <protection locked="0"/>
    </xf>
    <xf numFmtId="0" fontId="4" fillId="6" borderId="14" xfId="1" applyFill="1" applyBorder="1" applyAlignment="1" applyProtection="1">
      <alignment horizontal="center" vertical="center"/>
      <protection locked="0"/>
    </xf>
    <xf numFmtId="0" fontId="4" fillId="8" borderId="0" xfId="1" applyFill="1" applyAlignment="1" applyProtection="1">
      <alignment wrapText="1"/>
    </xf>
    <xf numFmtId="0" fontId="5" fillId="8" borderId="0" xfId="1" applyFont="1" applyFill="1" applyBorder="1" applyAlignment="1" applyProtection="1">
      <alignment horizontal="center"/>
    </xf>
    <xf numFmtId="0" fontId="4" fillId="8" borderId="0" xfId="1" applyFill="1" applyBorder="1" applyAlignment="1" applyProtection="1">
      <alignment horizontal="center"/>
    </xf>
    <xf numFmtId="0" fontId="4" fillId="0" borderId="0" xfId="1" applyFill="1" applyProtection="1"/>
    <xf numFmtId="0" fontId="4" fillId="3" borderId="40" xfId="1" applyFont="1" applyFill="1" applyBorder="1" applyAlignment="1" applyProtection="1">
      <alignment horizontal="center" vertical="center"/>
    </xf>
    <xf numFmtId="0" fontId="4" fillId="3" borderId="18" xfId="1" applyFont="1" applyFill="1" applyBorder="1" applyAlignment="1" applyProtection="1">
      <alignment horizontal="center" vertical="center"/>
    </xf>
    <xf numFmtId="0" fontId="4" fillId="6" borderId="33" xfId="1" applyFill="1" applyBorder="1" applyAlignment="1" applyProtection="1">
      <alignment vertical="center"/>
      <protection locked="0"/>
    </xf>
    <xf numFmtId="3" fontId="3" fillId="0" borderId="33" xfId="1" applyNumberFormat="1" applyFont="1" applyFill="1" applyBorder="1" applyAlignment="1" applyProtection="1">
      <alignment horizontal="center" vertical="center"/>
      <protection locked="0"/>
    </xf>
    <xf numFmtId="0" fontId="4" fillId="6" borderId="30" xfId="1" applyFill="1" applyBorder="1" applyAlignment="1" applyProtection="1">
      <alignment vertical="center"/>
      <protection locked="0"/>
    </xf>
    <xf numFmtId="0" fontId="4" fillId="6" borderId="1" xfId="1" applyFill="1" applyBorder="1" applyAlignment="1" applyProtection="1">
      <alignment vertical="center"/>
      <protection locked="0"/>
    </xf>
    <xf numFmtId="3" fontId="3" fillId="0" borderId="1" xfId="1" applyNumberFormat="1" applyFont="1" applyFill="1" applyBorder="1" applyAlignment="1" applyProtection="1">
      <alignment horizontal="center" vertical="center"/>
      <protection locked="0"/>
    </xf>
    <xf numFmtId="0" fontId="4" fillId="6" borderId="8" xfId="1" applyFill="1" applyBorder="1" applyAlignment="1" applyProtection="1">
      <alignment vertical="center"/>
      <protection locked="0"/>
    </xf>
    <xf numFmtId="0" fontId="4" fillId="6" borderId="13" xfId="1" applyFill="1" applyBorder="1" applyAlignment="1" applyProtection="1">
      <alignment vertical="center"/>
      <protection locked="0"/>
    </xf>
    <xf numFmtId="3" fontId="3" fillId="0" borderId="13" xfId="1" applyNumberFormat="1" applyFont="1" applyFill="1" applyBorder="1" applyAlignment="1" applyProtection="1">
      <alignment horizontal="center" vertical="center"/>
      <protection locked="0"/>
    </xf>
    <xf numFmtId="0" fontId="4" fillId="6" borderId="14" xfId="1" applyFill="1" applyBorder="1" applyAlignment="1" applyProtection="1">
      <alignment vertical="center"/>
      <protection locked="0"/>
    </xf>
    <xf numFmtId="0" fontId="4" fillId="8" borderId="0" xfId="1" quotePrefix="1" applyFill="1" applyBorder="1" applyAlignment="1" applyProtection="1">
      <alignment horizontal="left" vertical="justify" wrapText="1"/>
    </xf>
    <xf numFmtId="0" fontId="4" fillId="8" borderId="0" xfId="1" applyFill="1" applyBorder="1" applyAlignment="1" applyProtection="1">
      <alignment vertical="justify" wrapText="1"/>
    </xf>
    <xf numFmtId="0" fontId="13" fillId="8" borderId="0" xfId="1" applyFont="1" applyFill="1" applyBorder="1" applyProtection="1"/>
    <xf numFmtId="0" fontId="9" fillId="5" borderId="0" xfId="1" quotePrefix="1" applyFont="1" applyFill="1" applyAlignment="1" applyProtection="1">
      <alignment horizontal="left" vertical="center"/>
    </xf>
    <xf numFmtId="0" fontId="10" fillId="5" borderId="0" xfId="1" applyFont="1" applyFill="1" applyAlignment="1" applyProtection="1">
      <alignment vertical="center"/>
    </xf>
    <xf numFmtId="0" fontId="3" fillId="9" borderId="0" xfId="1" applyFont="1" applyFill="1" applyBorder="1" applyAlignment="1" applyProtection="1">
      <alignment horizontal="left" vertical="center" wrapText="1" indent="3"/>
    </xf>
    <xf numFmtId="0" fontId="3" fillId="9" borderId="0" xfId="1" applyFont="1" applyFill="1" applyBorder="1" applyAlignment="1" applyProtection="1">
      <alignment horizontal="left" vertical="center" indent="3"/>
    </xf>
    <xf numFmtId="0" fontId="9" fillId="8" borderId="0" xfId="1" quotePrefix="1" applyFont="1" applyFill="1" applyAlignment="1" applyProtection="1">
      <alignment horizontal="left"/>
    </xf>
    <xf numFmtId="0" fontId="10" fillId="8" borderId="0" xfId="1" applyFont="1" applyFill="1" applyProtection="1"/>
    <xf numFmtId="0" fontId="5" fillId="3" borderId="17" xfId="1" applyFont="1" applyFill="1" applyBorder="1" applyAlignment="1" applyProtection="1">
      <alignment horizontal="center"/>
    </xf>
    <xf numFmtId="0" fontId="5" fillId="3" borderId="40" xfId="1" applyFont="1" applyFill="1" applyBorder="1" applyAlignment="1" applyProtection="1">
      <alignment horizontal="center"/>
    </xf>
    <xf numFmtId="0" fontId="5" fillId="3" borderId="18" xfId="1" applyFont="1" applyFill="1" applyBorder="1" applyAlignment="1" applyProtection="1">
      <alignment horizontal="center"/>
    </xf>
    <xf numFmtId="0" fontId="3" fillId="8" borderId="30" xfId="1" applyFont="1" applyFill="1" applyBorder="1" applyAlignment="1" applyProtection="1">
      <alignment horizontal="left" vertical="center"/>
      <protection locked="0"/>
    </xf>
    <xf numFmtId="0" fontId="4" fillId="6" borderId="49" xfId="1" applyFill="1" applyBorder="1" applyAlignment="1" applyProtection="1">
      <alignment vertical="center"/>
      <protection locked="0"/>
    </xf>
    <xf numFmtId="0" fontId="5" fillId="8" borderId="0" xfId="1" applyFont="1" applyFill="1" applyBorder="1" applyAlignment="1" applyProtection="1">
      <alignment wrapText="1"/>
    </xf>
    <xf numFmtId="0" fontId="4" fillId="8" borderId="0" xfId="1" applyFill="1" applyBorder="1" applyAlignment="1" applyProtection="1">
      <alignment horizontal="left"/>
    </xf>
    <xf numFmtId="0" fontId="4" fillId="0" borderId="0" xfId="1" applyBorder="1" applyAlignment="1" applyProtection="1">
      <alignment horizontal="left"/>
    </xf>
    <xf numFmtId="0" fontId="5" fillId="8" borderId="0" xfId="1" applyFont="1" applyFill="1" applyBorder="1" applyAlignment="1" applyProtection="1">
      <alignment horizontal="left" wrapText="1" indent="1"/>
    </xf>
    <xf numFmtId="0" fontId="4" fillId="8" borderId="0" xfId="1" quotePrefix="1" applyFont="1" applyFill="1" applyAlignment="1" applyProtection="1"/>
    <xf numFmtId="0" fontId="4" fillId="8" borderId="0" xfId="1" applyFill="1" applyAlignment="1" applyProtection="1"/>
    <xf numFmtId="0" fontId="4" fillId="8" borderId="0" xfId="1" applyFont="1" applyFill="1" applyAlignment="1" applyProtection="1"/>
    <xf numFmtId="49" fontId="2" fillId="0" borderId="8" xfId="0" applyNumberFormat="1" applyFont="1" applyFill="1" applyBorder="1" applyProtection="1">
      <protection locked="0"/>
    </xf>
    <xf numFmtId="0" fontId="3" fillId="8" borderId="13" xfId="1" applyFont="1" applyFill="1" applyBorder="1" applyAlignment="1" applyProtection="1">
      <alignment horizontal="left" vertical="center"/>
      <protection locked="0"/>
    </xf>
    <xf numFmtId="0" fontId="3" fillId="8" borderId="33" xfId="1" applyFont="1" applyFill="1" applyBorder="1" applyAlignment="1" applyProtection="1">
      <alignment horizontal="left" vertical="center"/>
      <protection locked="0"/>
    </xf>
    <xf numFmtId="0" fontId="3" fillId="8" borderId="1" xfId="1" applyFont="1" applyFill="1" applyBorder="1" applyAlignment="1" applyProtection="1">
      <alignment horizontal="left" vertical="center"/>
      <protection locked="0"/>
    </xf>
    <xf numFmtId="0" fontId="3" fillId="8" borderId="6" xfId="1" applyFont="1" applyFill="1" applyBorder="1" applyAlignment="1" applyProtection="1">
      <alignment horizontal="left" vertical="center"/>
      <protection locked="0"/>
    </xf>
    <xf numFmtId="0" fontId="3" fillId="8" borderId="2" xfId="1" applyFont="1" applyFill="1" applyBorder="1" applyAlignment="1" applyProtection="1">
      <alignment horizontal="left" vertical="center"/>
      <protection locked="0"/>
    </xf>
    <xf numFmtId="0" fontId="3" fillId="8" borderId="8" xfId="1" applyFont="1" applyFill="1" applyBorder="1" applyAlignment="1" applyProtection="1">
      <alignment horizontal="left" vertical="center"/>
      <protection locked="0"/>
    </xf>
    <xf numFmtId="0" fontId="3" fillId="8" borderId="7" xfId="1" applyFont="1" applyFill="1" applyBorder="1" applyAlignment="1" applyProtection="1">
      <alignment horizontal="left" vertical="center"/>
      <protection locked="0"/>
    </xf>
    <xf numFmtId="0" fontId="3" fillId="8" borderId="14" xfId="1" applyFont="1" applyFill="1" applyBorder="1" applyAlignment="1" applyProtection="1">
      <alignment horizontal="left" vertical="center"/>
      <protection locked="0"/>
    </xf>
    <xf numFmtId="3" fontId="23" fillId="2" borderId="2" xfId="0" applyNumberFormat="1" applyFont="1" applyFill="1" applyBorder="1" applyProtection="1"/>
    <xf numFmtId="3" fontId="23" fillId="2" borderId="8" xfId="0" applyNumberFormat="1" applyFont="1" applyFill="1" applyBorder="1" applyProtection="1"/>
    <xf numFmtId="0" fontId="25" fillId="6" borderId="33" xfId="2" applyFont="1" applyFill="1" applyBorder="1" applyAlignment="1" applyProtection="1">
      <alignment horizontal="center" vertical="center"/>
      <protection locked="0"/>
    </xf>
    <xf numFmtId="0" fontId="25" fillId="6" borderId="1" xfId="2" applyFont="1" applyFill="1" applyBorder="1" applyAlignment="1" applyProtection="1">
      <alignment horizontal="center" vertical="center"/>
      <protection locked="0"/>
    </xf>
    <xf numFmtId="0" fontId="3" fillId="8" borderId="40" xfId="1" applyFont="1" applyFill="1" applyBorder="1" applyAlignment="1" applyProtection="1">
      <alignment horizontal="left" vertical="center"/>
      <protection locked="0"/>
    </xf>
    <xf numFmtId="0" fontId="0" fillId="8" borderId="0" xfId="0" applyFill="1" applyBorder="1" applyAlignment="1" applyProtection="1"/>
    <xf numFmtId="0" fontId="0" fillId="8" borderId="0" xfId="0" applyFill="1" applyAlignment="1" applyProtection="1"/>
    <xf numFmtId="0" fontId="4" fillId="3" borderId="6" xfId="0" applyFont="1" applyFill="1" applyBorder="1" applyAlignment="1" applyProtection="1"/>
    <xf numFmtId="0" fontId="4" fillId="3" borderId="2" xfId="0" applyFont="1" applyFill="1" applyBorder="1" applyAlignment="1" applyProtection="1"/>
    <xf numFmtId="0" fontId="16" fillId="8" borderId="0" xfId="0" applyFont="1" applyFill="1" applyAlignment="1" applyProtection="1">
      <alignment horizontal="right" vertical="center" wrapText="1"/>
    </xf>
    <xf numFmtId="0" fontId="18" fillId="0" borderId="0" xfId="0" applyFont="1" applyAlignment="1">
      <alignment horizontal="right"/>
    </xf>
    <xf numFmtId="0" fontId="0" fillId="8" borderId="0" xfId="0" applyFill="1" applyBorder="1" applyAlignment="1" applyProtection="1">
      <alignment horizontal="left" vertical="top" wrapText="1" indent="1"/>
    </xf>
    <xf numFmtId="0" fontId="0" fillId="8" borderId="0" xfId="0" applyFill="1" applyAlignment="1" applyProtection="1">
      <alignment horizontal="left" vertical="top" wrapText="1" indent="1"/>
    </xf>
    <xf numFmtId="0" fontId="8" fillId="3" borderId="6" xfId="0" applyFont="1" applyFill="1" applyBorder="1" applyAlignment="1" applyProtection="1"/>
    <xf numFmtId="0" fontId="0" fillId="3" borderId="2" xfId="0" applyFill="1" applyBorder="1" applyAlignment="1" applyProtection="1"/>
    <xf numFmtId="0" fontId="12" fillId="8" borderId="0" xfId="0" applyFont="1" applyFill="1" applyBorder="1" applyAlignment="1" applyProtection="1"/>
    <xf numFmtId="0" fontId="12" fillId="8" borderId="0" xfId="0" applyFont="1" applyFill="1" applyAlignment="1" applyProtection="1"/>
    <xf numFmtId="0" fontId="0" fillId="8" borderId="35" xfId="0" applyFill="1" applyBorder="1" applyAlignment="1" applyProtection="1">
      <alignment horizontal="left" vertical="top" indent="1"/>
    </xf>
    <xf numFmtId="0" fontId="0" fillId="8" borderId="0" xfId="0" applyFill="1" applyAlignment="1" applyProtection="1">
      <alignment horizontal="left" vertical="top" indent="1"/>
    </xf>
    <xf numFmtId="0" fontId="11" fillId="5" borderId="0" xfId="0" applyFont="1" applyFill="1" applyBorder="1" applyAlignment="1" applyProtection="1">
      <alignment horizontal="center"/>
    </xf>
    <xf numFmtId="0" fontId="0" fillId="5" borderId="0" xfId="0" applyFill="1" applyAlignment="1" applyProtection="1">
      <alignment horizontal="center"/>
    </xf>
    <xf numFmtId="0" fontId="12" fillId="8" borderId="0" xfId="0" applyFont="1" applyFill="1" applyBorder="1" applyAlignment="1" applyProtection="1">
      <alignment horizontal="left"/>
    </xf>
    <xf numFmtId="0" fontId="4" fillId="8" borderId="0" xfId="0" applyFont="1" applyFill="1" applyBorder="1" applyAlignment="1" applyProtection="1">
      <alignment horizontal="justify" vertical="center" wrapText="1"/>
    </xf>
    <xf numFmtId="0" fontId="2" fillId="8" borderId="0" xfId="0" applyFont="1" applyFill="1" applyBorder="1" applyAlignment="1" applyProtection="1">
      <alignment horizontal="justify" vertical="center"/>
    </xf>
    <xf numFmtId="0" fontId="4" fillId="3" borderId="6" xfId="0" applyFont="1" applyFill="1" applyBorder="1" applyAlignment="1" applyProtection="1">
      <alignment horizontal="right"/>
    </xf>
    <xf numFmtId="0" fontId="4" fillId="3" borderId="2" xfId="0" applyFont="1" applyFill="1" applyBorder="1" applyAlignment="1" applyProtection="1">
      <alignment horizontal="right"/>
    </xf>
    <xf numFmtId="0" fontId="0" fillId="8" borderId="0" xfId="0" applyFill="1" applyBorder="1" applyAlignment="1" applyProtection="1">
      <alignment vertical="center" wrapText="1"/>
    </xf>
    <xf numFmtId="0" fontId="0" fillId="8" borderId="24" xfId="0" applyFill="1" applyBorder="1" applyAlignment="1" applyProtection="1">
      <alignment horizontal="left" vertical="top" wrapText="1" indent="1"/>
    </xf>
    <xf numFmtId="0" fontId="0" fillId="8" borderId="0" xfId="0" applyFill="1" applyBorder="1" applyAlignment="1" applyProtection="1">
      <alignment wrapText="1"/>
    </xf>
    <xf numFmtId="0" fontId="0" fillId="8" borderId="0" xfId="0" applyFill="1" applyAlignment="1" applyProtection="1">
      <alignment wrapText="1"/>
    </xf>
    <xf numFmtId="0" fontId="0" fillId="8" borderId="25" xfId="0" applyFill="1" applyBorder="1" applyAlignment="1" applyProtection="1">
      <alignment horizontal="left" vertical="top" wrapText="1" indent="1"/>
    </xf>
    <xf numFmtId="0" fontId="0" fillId="2" borderId="2" xfId="0" applyFill="1" applyBorder="1" applyAlignment="1" applyProtection="1">
      <alignment horizontal="center"/>
    </xf>
    <xf numFmtId="0" fontId="0" fillId="2" borderId="1" xfId="0" applyFill="1" applyBorder="1" applyAlignment="1" applyProtection="1">
      <alignment horizontal="center"/>
    </xf>
    <xf numFmtId="0" fontId="0" fillId="2" borderId="8" xfId="0" applyFill="1" applyBorder="1" applyAlignment="1" applyProtection="1">
      <alignment horizontal="center"/>
    </xf>
    <xf numFmtId="0" fontId="5" fillId="3" borderId="2" xfId="0" applyFont="1" applyFill="1" applyBorder="1" applyAlignment="1" applyProtection="1">
      <alignment horizontal="center" wrapText="1"/>
    </xf>
    <xf numFmtId="0" fontId="5" fillId="3" borderId="1" xfId="0" applyFont="1" applyFill="1" applyBorder="1" applyAlignment="1" applyProtection="1">
      <alignment horizontal="center"/>
    </xf>
    <xf numFmtId="0" fontId="5" fillId="3" borderId="8" xfId="0" applyFont="1" applyFill="1" applyBorder="1" applyAlignment="1" applyProtection="1">
      <alignment horizontal="center"/>
    </xf>
    <xf numFmtId="0" fontId="4" fillId="3" borderId="7" xfId="0" applyFont="1" applyFill="1" applyBorder="1" applyAlignment="1" applyProtection="1">
      <protection locked="0"/>
    </xf>
    <xf numFmtId="0" fontId="0" fillId="0" borderId="7" xfId="0" applyBorder="1" applyAlignment="1" applyProtection="1">
      <protection locked="0"/>
    </xf>
    <xf numFmtId="0" fontId="5" fillId="3" borderId="2" xfId="0" applyFont="1" applyFill="1" applyBorder="1" applyAlignment="1" applyProtection="1">
      <alignment horizontal="center" vertical="center"/>
    </xf>
    <xf numFmtId="0" fontId="5" fillId="3" borderId="1" xfId="0" applyFont="1" applyFill="1" applyBorder="1" applyAlignment="1" applyProtection="1">
      <alignment horizontal="center" vertical="center"/>
    </xf>
    <xf numFmtId="0" fontId="5" fillId="3" borderId="8" xfId="0" applyFont="1" applyFill="1" applyBorder="1" applyAlignment="1" applyProtection="1">
      <alignment horizontal="center" vertical="center"/>
    </xf>
    <xf numFmtId="0" fontId="5" fillId="3" borderId="6" xfId="0" applyFont="1" applyFill="1" applyBorder="1" applyAlignment="1" applyProtection="1">
      <alignment horizontal="center" vertical="center"/>
    </xf>
    <xf numFmtId="0" fontId="5" fillId="2" borderId="1" xfId="0" applyFont="1" applyFill="1" applyBorder="1" applyAlignment="1" applyProtection="1"/>
    <xf numFmtId="0" fontId="5" fillId="2" borderId="8" xfId="0" applyFont="1" applyFill="1" applyBorder="1" applyAlignment="1" applyProtection="1"/>
    <xf numFmtId="0" fontId="24" fillId="2" borderId="22" xfId="0" applyFont="1" applyFill="1" applyBorder="1" applyAlignment="1" applyProtection="1">
      <alignment horizontal="center"/>
    </xf>
    <xf numFmtId="0" fontId="24" fillId="2" borderId="1" xfId="0" applyFont="1" applyFill="1" applyBorder="1" applyAlignment="1" applyProtection="1">
      <alignment horizontal="center"/>
    </xf>
    <xf numFmtId="0" fontId="24" fillId="2" borderId="6" xfId="0" applyFont="1" applyFill="1" applyBorder="1" applyAlignment="1" applyProtection="1">
      <alignment horizontal="center"/>
    </xf>
    <xf numFmtId="0" fontId="24" fillId="2" borderId="8" xfId="0" applyFont="1" applyFill="1" applyBorder="1" applyAlignment="1" applyProtection="1">
      <alignment horizontal="center"/>
    </xf>
    <xf numFmtId="0" fontId="5" fillId="3" borderId="1" xfId="0" applyFont="1" applyFill="1" applyBorder="1" applyAlignment="1" applyProtection="1">
      <alignment vertical="center"/>
    </xf>
    <xf numFmtId="0" fontId="5" fillId="3" borderId="8" xfId="0" applyFont="1" applyFill="1" applyBorder="1" applyAlignment="1" applyProtection="1">
      <alignment vertical="center"/>
    </xf>
    <xf numFmtId="0" fontId="4" fillId="3" borderId="25" xfId="0" applyFont="1" applyFill="1" applyBorder="1" applyAlignment="1" applyProtection="1"/>
    <xf numFmtId="0" fontId="0" fillId="3" borderId="1" xfId="0" applyFill="1" applyBorder="1" applyAlignment="1" applyProtection="1">
      <alignment horizontal="center" vertical="center" wrapText="1"/>
    </xf>
    <xf numFmtId="0" fontId="0" fillId="0" borderId="1" xfId="0" applyBorder="1" applyAlignment="1" applyProtection="1">
      <alignment vertical="center" wrapText="1"/>
    </xf>
    <xf numFmtId="0" fontId="0" fillId="3" borderId="1" xfId="0" applyFill="1" applyBorder="1" applyAlignment="1" applyProtection="1">
      <alignment horizontal="left" vertical="center" wrapText="1"/>
    </xf>
    <xf numFmtId="0" fontId="0" fillId="0" borderId="1" xfId="0" applyBorder="1" applyAlignment="1" applyProtection="1">
      <alignment horizontal="left" vertical="center" wrapText="1"/>
    </xf>
    <xf numFmtId="0" fontId="4" fillId="3" borderId="2" xfId="0" applyFont="1" applyFill="1" applyBorder="1" applyAlignment="1" applyProtection="1">
      <alignment horizontal="center"/>
    </xf>
    <xf numFmtId="0" fontId="4" fillId="3" borderId="1" xfId="0" applyFont="1" applyFill="1" applyBorder="1" applyAlignment="1" applyProtection="1">
      <alignment horizontal="center"/>
    </xf>
    <xf numFmtId="0" fontId="5" fillId="3" borderId="6" xfId="0" applyFont="1" applyFill="1" applyBorder="1" applyAlignment="1" applyProtection="1">
      <alignment horizontal="center"/>
    </xf>
    <xf numFmtId="0" fontId="5" fillId="3" borderId="25" xfId="0" applyFont="1" applyFill="1" applyBorder="1" applyAlignment="1" applyProtection="1">
      <alignment horizontal="center"/>
    </xf>
    <xf numFmtId="0" fontId="5" fillId="0" borderId="2" xfId="0" applyFont="1" applyBorder="1" applyAlignment="1" applyProtection="1"/>
    <xf numFmtId="0" fontId="0" fillId="3" borderId="36" xfId="0" applyFill="1" applyBorder="1" applyAlignment="1" applyProtection="1">
      <alignment horizontal="center" vertical="center" wrapText="1"/>
    </xf>
    <xf numFmtId="0" fontId="0" fillId="0" borderId="37" xfId="0" applyBorder="1" applyAlignment="1">
      <alignment vertical="center"/>
    </xf>
    <xf numFmtId="0" fontId="0" fillId="0" borderId="7" xfId="0" applyBorder="1" applyAlignment="1">
      <alignment vertical="center"/>
    </xf>
    <xf numFmtId="0" fontId="4" fillId="3" borderId="38" xfId="0" applyFont="1" applyFill="1" applyBorder="1" applyAlignment="1" applyProtection="1">
      <alignment horizontal="center" vertical="center"/>
    </xf>
    <xf numFmtId="0" fontId="0" fillId="0" borderId="29" xfId="0" applyBorder="1" applyAlignment="1">
      <alignment horizontal="center" vertical="center"/>
    </xf>
    <xf numFmtId="0" fontId="0" fillId="0" borderId="37" xfId="0" applyBorder="1"/>
    <xf numFmtId="0" fontId="0" fillId="0" borderId="7" xfId="0" applyBorder="1"/>
    <xf numFmtId="0" fontId="0" fillId="3" borderId="6" xfId="0" applyFill="1" applyBorder="1" applyAlignment="1" applyProtection="1">
      <alignment horizontal="center"/>
    </xf>
    <xf numFmtId="0" fontId="0" fillId="0" borderId="25" xfId="0" applyBorder="1"/>
    <xf numFmtId="0" fontId="0" fillId="0" borderId="2" xfId="0" applyBorder="1"/>
    <xf numFmtId="0" fontId="2" fillId="3" borderId="38" xfId="0" applyFont="1" applyFill="1" applyBorder="1" applyAlignment="1" applyProtection="1">
      <alignment horizontal="center" vertical="center" wrapText="1"/>
    </xf>
    <xf numFmtId="0" fontId="0" fillId="0" borderId="47" xfId="0" applyBorder="1" applyAlignment="1">
      <alignment horizontal="center" vertical="center" wrapText="1"/>
    </xf>
    <xf numFmtId="0" fontId="4" fillId="3" borderId="36" xfId="0" applyFont="1" applyFill="1" applyBorder="1" applyAlignment="1" applyProtection="1">
      <alignment horizontal="center" vertical="center" wrapText="1"/>
    </xf>
    <xf numFmtId="0" fontId="0" fillId="0" borderId="7" xfId="0" applyBorder="1" applyAlignment="1">
      <alignment horizontal="center" vertical="center" wrapText="1"/>
    </xf>
    <xf numFmtId="0" fontId="4" fillId="3" borderId="7" xfId="0" applyFont="1" applyFill="1" applyBorder="1" applyAlignment="1" applyProtection="1">
      <alignment horizontal="center" vertical="center" wrapText="1"/>
    </xf>
    <xf numFmtId="0" fontId="0" fillId="3" borderId="25" xfId="0" applyFill="1" applyBorder="1" applyAlignment="1" applyProtection="1">
      <alignment horizontal="center"/>
    </xf>
    <xf numFmtId="0" fontId="0" fillId="3" borderId="2" xfId="0" applyFill="1" applyBorder="1" applyAlignment="1" applyProtection="1">
      <alignment horizontal="center"/>
    </xf>
    <xf numFmtId="3" fontId="5" fillId="2" borderId="6" xfId="0" applyNumberFormat="1" applyFont="1" applyFill="1" applyBorder="1" applyAlignment="1" applyProtection="1"/>
    <xf numFmtId="0" fontId="0" fillId="0" borderId="2" xfId="0" applyBorder="1" applyAlignment="1" applyProtection="1"/>
    <xf numFmtId="0" fontId="4" fillId="3" borderId="6" xfId="0" applyFont="1" applyFill="1" applyBorder="1" applyAlignment="1" applyProtection="1">
      <alignment horizontal="center" wrapText="1"/>
    </xf>
    <xf numFmtId="0" fontId="4" fillId="3" borderId="38" xfId="0" applyFont="1" applyFill="1" applyBorder="1" applyAlignment="1" applyProtection="1">
      <alignment vertical="center"/>
    </xf>
    <xf numFmtId="0" fontId="0" fillId="0" borderId="29" xfId="0" applyBorder="1" applyAlignment="1">
      <alignment vertical="center"/>
    </xf>
    <xf numFmtId="0" fontId="5" fillId="3" borderId="6" xfId="0" applyFont="1" applyFill="1" applyBorder="1" applyAlignment="1">
      <alignment horizontal="center"/>
    </xf>
    <xf numFmtId="0" fontId="5" fillId="3" borderId="25" xfId="0" applyFont="1" applyFill="1" applyBorder="1" applyAlignment="1">
      <alignment horizontal="center"/>
    </xf>
    <xf numFmtId="0" fontId="5" fillId="3" borderId="2" xfId="0" applyFont="1" applyFill="1" applyBorder="1" applyAlignment="1">
      <alignment horizontal="center"/>
    </xf>
    <xf numFmtId="0" fontId="4" fillId="3" borderId="38" xfId="0" applyFont="1" applyFill="1" applyBorder="1" applyAlignment="1" applyProtection="1">
      <alignment horizontal="center" vertical="center" wrapText="1"/>
    </xf>
    <xf numFmtId="0" fontId="0" fillId="0" borderId="29" xfId="0" applyBorder="1" applyAlignment="1">
      <alignment horizontal="center" vertical="center" wrapText="1"/>
    </xf>
    <xf numFmtId="0" fontId="5" fillId="0" borderId="2" xfId="0" applyFont="1" applyBorder="1" applyAlignment="1"/>
    <xf numFmtId="0" fontId="4" fillId="3" borderId="1" xfId="0" applyFont="1" applyFill="1" applyBorder="1" applyAlignment="1" applyProtection="1"/>
    <xf numFmtId="0" fontId="0" fillId="3" borderId="1" xfId="0" applyFill="1" applyBorder="1" applyAlignment="1" applyProtection="1">
      <alignment horizontal="center"/>
    </xf>
    <xf numFmtId="0" fontId="4" fillId="3" borderId="1" xfId="0" applyFont="1" applyFill="1" applyBorder="1" applyAlignment="1" applyProtection="1">
      <alignment horizontal="center" vertical="center" wrapText="1"/>
    </xf>
    <xf numFmtId="0" fontId="0" fillId="0" borderId="1" xfId="0" applyBorder="1" applyAlignment="1">
      <alignment horizontal="center" vertical="center" wrapText="1"/>
    </xf>
    <xf numFmtId="0" fontId="4" fillId="3" borderId="37" xfId="0" applyFont="1" applyFill="1" applyBorder="1" applyAlignment="1" applyProtection="1">
      <alignment horizontal="center" vertical="center" wrapText="1"/>
    </xf>
    <xf numFmtId="0" fontId="4" fillId="3" borderId="36" xfId="0" applyFont="1" applyFill="1" applyBorder="1" applyAlignment="1" applyProtection="1">
      <alignment horizontal="center" vertical="center"/>
    </xf>
    <xf numFmtId="0" fontId="0" fillId="3" borderId="7" xfId="0" applyFill="1" applyBorder="1" applyAlignment="1" applyProtection="1">
      <alignment horizontal="center" vertical="center"/>
    </xf>
    <xf numFmtId="0" fontId="5" fillId="0" borderId="2" xfId="0" applyFont="1" applyBorder="1" applyAlignment="1">
      <alignment horizontal="center"/>
    </xf>
    <xf numFmtId="0" fontId="4" fillId="8" borderId="0" xfId="1" applyFill="1" applyBorder="1" applyAlignment="1" applyProtection="1"/>
    <xf numFmtId="0" fontId="4" fillId="8" borderId="0" xfId="1" applyFont="1" applyFill="1" applyAlignment="1" applyProtection="1">
      <alignment wrapText="1"/>
    </xf>
    <xf numFmtId="0" fontId="4" fillId="0" borderId="0" xfId="1" applyAlignment="1" applyProtection="1">
      <alignment wrapText="1"/>
    </xf>
    <xf numFmtId="0" fontId="4" fillId="8" borderId="0" xfId="1" applyFont="1" applyFill="1" applyAlignment="1" applyProtection="1">
      <alignment horizontal="left" wrapText="1"/>
    </xf>
    <xf numFmtId="0" fontId="2" fillId="8" borderId="24" xfId="1" applyFont="1" applyFill="1" applyBorder="1" applyAlignment="1" applyProtection="1">
      <alignment horizontal="left" wrapText="1" indent="1"/>
      <protection locked="0"/>
    </xf>
    <xf numFmtId="0" fontId="4" fillId="0" borderId="24" xfId="1" applyBorder="1" applyAlignment="1" applyProtection="1">
      <alignment horizontal="left" wrapText="1"/>
      <protection locked="0"/>
    </xf>
    <xf numFmtId="164" fontId="4" fillId="8" borderId="25" xfId="1" applyNumberFormat="1" applyFill="1" applyBorder="1" applyAlignment="1" applyProtection="1">
      <alignment horizontal="left" wrapText="1" indent="1"/>
      <protection locked="0"/>
    </xf>
    <xf numFmtId="164" fontId="4" fillId="0" borderId="25" xfId="1" applyNumberFormat="1" applyBorder="1" applyAlignment="1" applyProtection="1">
      <alignment horizontal="left" wrapText="1" indent="1"/>
      <protection locked="0"/>
    </xf>
    <xf numFmtId="0" fontId="4" fillId="8" borderId="0" xfId="1" applyFont="1" applyFill="1" applyBorder="1" applyAlignment="1" applyProtection="1">
      <alignment vertical="center" wrapText="1"/>
    </xf>
    <xf numFmtId="0" fontId="4" fillId="8" borderId="0" xfId="1" applyFill="1" applyBorder="1" applyAlignment="1" applyProtection="1">
      <alignment vertical="center" wrapText="1"/>
    </xf>
    <xf numFmtId="0" fontId="5" fillId="8" borderId="0" xfId="1" quotePrefix="1" applyFont="1" applyFill="1" applyAlignment="1" applyProtection="1">
      <alignment horizontal="left" vertical="justify" wrapText="1"/>
    </xf>
    <xf numFmtId="0" fontId="5" fillId="8" borderId="0" xfId="1" applyFont="1" applyFill="1" applyAlignment="1" applyProtection="1">
      <alignment vertical="justify" wrapText="1"/>
    </xf>
    <xf numFmtId="0" fontId="5" fillId="8" borderId="0" xfId="1" applyFont="1" applyFill="1" applyBorder="1" applyAlignment="1" applyProtection="1"/>
    <xf numFmtId="0" fontId="4" fillId="8" borderId="0" xfId="1" applyFont="1" applyFill="1" applyBorder="1" applyAlignment="1" applyProtection="1">
      <alignment horizontal="justify" wrapText="1"/>
    </xf>
    <xf numFmtId="0" fontId="3" fillId="8" borderId="22" xfId="2" applyFont="1" applyFill="1" applyBorder="1" applyAlignment="1" applyProtection="1">
      <alignment horizontal="left" vertical="center" wrapText="1" indent="3"/>
      <protection locked="0"/>
    </xf>
    <xf numFmtId="0" fontId="3" fillId="0" borderId="1" xfId="2" applyFont="1" applyBorder="1" applyAlignment="1" applyProtection="1">
      <alignment horizontal="left" vertical="center" indent="3"/>
      <protection locked="0"/>
    </xf>
    <xf numFmtId="0" fontId="3" fillId="0" borderId="8" xfId="2" applyFont="1" applyBorder="1" applyAlignment="1" applyProtection="1">
      <alignment horizontal="left" vertical="center" indent="3"/>
      <protection locked="0"/>
    </xf>
    <xf numFmtId="0" fontId="26" fillId="8" borderId="12" xfId="1" applyFont="1" applyFill="1" applyBorder="1" applyAlignment="1" applyProtection="1">
      <alignment horizontal="left" vertical="center" wrapText="1" indent="1"/>
      <protection locked="0"/>
    </xf>
    <xf numFmtId="0" fontId="3" fillId="0" borderId="13" xfId="1" applyFont="1" applyBorder="1" applyAlignment="1" applyProtection="1">
      <alignment horizontal="left" vertical="center" indent="1"/>
      <protection locked="0"/>
    </xf>
    <xf numFmtId="0" fontId="3" fillId="0" borderId="14" xfId="1" applyFont="1" applyBorder="1" applyAlignment="1" applyProtection="1">
      <alignment horizontal="left" vertical="center" indent="1"/>
      <protection locked="0"/>
    </xf>
    <xf numFmtId="0" fontId="5" fillId="8" borderId="0" xfId="1" applyFont="1" applyFill="1" applyBorder="1" applyAlignment="1" applyProtection="1">
      <alignment horizontal="left" wrapText="1"/>
    </xf>
    <xf numFmtId="0" fontId="4" fillId="8" borderId="0" xfId="1" applyFont="1" applyFill="1" applyBorder="1" applyAlignment="1" applyProtection="1">
      <alignment horizontal="left" wrapText="1" indent="1"/>
    </xf>
    <xf numFmtId="0" fontId="4" fillId="8" borderId="0" xfId="1" applyFont="1" applyFill="1" applyBorder="1" applyAlignment="1" applyProtection="1">
      <alignment horizontal="left" indent="1"/>
    </xf>
    <xf numFmtId="0" fontId="5" fillId="3" borderId="45" xfId="1" applyFont="1" applyFill="1" applyBorder="1" applyAlignment="1" applyProtection="1">
      <alignment horizontal="center"/>
    </xf>
    <xf numFmtId="0" fontId="4" fillId="3" borderId="15" xfId="1" applyFill="1" applyBorder="1" applyAlignment="1" applyProtection="1">
      <alignment horizontal="center"/>
    </xf>
    <xf numFmtId="0" fontId="5" fillId="3" borderId="40" xfId="1" applyFont="1" applyFill="1" applyBorder="1" applyAlignment="1" applyProtection="1">
      <alignment horizontal="center"/>
    </xf>
    <xf numFmtId="0" fontId="4" fillId="3" borderId="40" xfId="1" applyFill="1" applyBorder="1" applyAlignment="1" applyProtection="1">
      <alignment horizontal="center"/>
    </xf>
    <xf numFmtId="0" fontId="3" fillId="8" borderId="28" xfId="2" applyFont="1" applyFill="1" applyBorder="1" applyAlignment="1" applyProtection="1">
      <alignment horizontal="left" vertical="center" wrapText="1" indent="3"/>
      <protection locked="0"/>
    </xf>
    <xf numFmtId="0" fontId="3" fillId="0" borderId="33" xfId="2" applyFont="1" applyBorder="1" applyAlignment="1" applyProtection="1">
      <alignment horizontal="left" vertical="center" indent="3"/>
      <protection locked="0"/>
    </xf>
    <xf numFmtId="0" fontId="3" fillId="0" borderId="30" xfId="2" applyFont="1" applyBorder="1" applyAlignment="1" applyProtection="1">
      <alignment horizontal="left" vertical="center" indent="3"/>
      <protection locked="0"/>
    </xf>
    <xf numFmtId="0" fontId="3" fillId="0" borderId="1" xfId="1" applyFont="1" applyBorder="1" applyAlignment="1" applyProtection="1">
      <alignment horizontal="left" vertical="center"/>
      <protection locked="0"/>
    </xf>
    <xf numFmtId="0" fontId="3" fillId="0" borderId="13" xfId="1" applyFont="1" applyBorder="1" applyAlignment="1" applyProtection="1">
      <alignment horizontal="left" vertical="center"/>
      <protection locked="0"/>
    </xf>
    <xf numFmtId="0" fontId="9" fillId="8" borderId="0" xfId="1" applyFont="1" applyFill="1" applyBorder="1" applyAlignment="1" applyProtection="1"/>
    <xf numFmtId="0" fontId="5" fillId="8" borderId="0" xfId="1" applyFont="1" applyFill="1" applyBorder="1" applyAlignment="1" applyProtection="1">
      <alignment horizontal="left" vertical="top" wrapText="1" indent="1"/>
    </xf>
    <xf numFmtId="0" fontId="4" fillId="8" borderId="0" xfId="1" applyFill="1" applyBorder="1" applyAlignment="1" applyProtection="1">
      <alignment horizontal="left" vertical="top" wrapText="1" indent="1"/>
    </xf>
    <xf numFmtId="0" fontId="4" fillId="8" borderId="0" xfId="1" applyFill="1" applyBorder="1" applyAlignment="1" applyProtection="1">
      <alignment horizontal="left" vertical="center" wrapText="1" indent="3"/>
    </xf>
    <xf numFmtId="0" fontId="4" fillId="8" borderId="0" xfId="1" applyFill="1" applyBorder="1" applyAlignment="1" applyProtection="1">
      <alignment horizontal="left" vertical="center" indent="3"/>
    </xf>
    <xf numFmtId="0" fontId="4" fillId="8" borderId="0" xfId="1" applyFont="1" applyFill="1" applyBorder="1" applyAlignment="1" applyProtection="1">
      <alignment horizontal="left" vertical="center" wrapText="1" indent="3"/>
    </xf>
    <xf numFmtId="0" fontId="4" fillId="8" borderId="0" xfId="1" applyFont="1" applyFill="1" applyBorder="1" applyAlignment="1" applyProtection="1">
      <alignment horizontal="left" wrapText="1" indent="3"/>
    </xf>
    <xf numFmtId="0" fontId="4" fillId="8" borderId="0" xfId="1" applyFill="1" applyBorder="1" applyAlignment="1" applyProtection="1">
      <alignment horizontal="left" wrapText="1" indent="3"/>
    </xf>
    <xf numFmtId="0" fontId="4" fillId="8" borderId="0" xfId="1" applyFill="1" applyBorder="1" applyAlignment="1" applyProtection="1">
      <alignment horizontal="left" indent="3"/>
    </xf>
    <xf numFmtId="0" fontId="4" fillId="8" borderId="0" xfId="1" applyFont="1" applyFill="1" applyBorder="1" applyAlignment="1" applyProtection="1">
      <alignment horizontal="left" indent="3"/>
    </xf>
    <xf numFmtId="0" fontId="5" fillId="3" borderId="11" xfId="1" applyFont="1" applyFill="1" applyBorder="1" applyAlignment="1" applyProtection="1">
      <alignment horizontal="center" vertical="center"/>
    </xf>
    <xf numFmtId="0" fontId="5" fillId="3" borderId="15" xfId="1" applyFont="1" applyFill="1" applyBorder="1" applyAlignment="1" applyProtection="1">
      <alignment horizontal="center" vertical="center"/>
    </xf>
    <xf numFmtId="0" fontId="5" fillId="3" borderId="16" xfId="1" applyFont="1" applyFill="1" applyBorder="1" applyAlignment="1" applyProtection="1">
      <alignment horizontal="center" vertical="center"/>
    </xf>
    <xf numFmtId="0" fontId="4" fillId="3" borderId="45" xfId="1" applyFont="1" applyFill="1" applyBorder="1" applyAlignment="1" applyProtection="1">
      <alignment horizontal="center" vertical="center" wrapText="1"/>
    </xf>
    <xf numFmtId="0" fontId="4" fillId="0" borderId="15" xfId="1" applyBorder="1" applyAlignment="1">
      <alignment horizontal="center" vertical="center" wrapText="1"/>
    </xf>
    <xf numFmtId="0" fontId="4" fillId="0" borderId="16" xfId="1" applyBorder="1" applyAlignment="1">
      <alignment horizontal="center" vertical="center" wrapText="1"/>
    </xf>
    <xf numFmtId="0" fontId="4" fillId="3" borderId="45" xfId="1" applyFont="1" applyFill="1" applyBorder="1" applyAlignment="1" applyProtection="1">
      <alignment horizontal="center" vertical="center"/>
    </xf>
    <xf numFmtId="0" fontId="4" fillId="3" borderId="15" xfId="1" applyFont="1" applyFill="1" applyBorder="1" applyAlignment="1" applyProtection="1">
      <alignment horizontal="center" vertical="center"/>
    </xf>
    <xf numFmtId="0" fontId="3" fillId="0" borderId="33" xfId="1" applyFont="1" applyBorder="1" applyAlignment="1" applyProtection="1">
      <alignment horizontal="left" vertical="center"/>
      <protection locked="0"/>
    </xf>
    <xf numFmtId="0" fontId="20" fillId="8" borderId="0" xfId="1" applyFont="1" applyFill="1" applyAlignment="1" applyProtection="1">
      <alignment horizontal="right" vertical="center"/>
    </xf>
    <xf numFmtId="0" fontId="20" fillId="0" borderId="0" xfId="0" applyFont="1" applyAlignment="1">
      <alignment horizontal="right" vertical="center"/>
    </xf>
    <xf numFmtId="0" fontId="11" fillId="5" borderId="0" xfId="1" applyFont="1" applyFill="1" applyBorder="1" applyAlignment="1" applyProtection="1">
      <alignment horizontal="center"/>
    </xf>
    <xf numFmtId="0" fontId="4" fillId="5" borderId="0" xfId="1" applyFill="1" applyAlignment="1" applyProtection="1">
      <alignment horizontal="center"/>
    </xf>
    <xf numFmtId="0" fontId="4" fillId="5" borderId="0" xfId="1" applyFill="1" applyAlignment="1" applyProtection="1"/>
    <xf numFmtId="0" fontId="4" fillId="8" borderId="0" xfId="1" applyFill="1" applyAlignment="1" applyProtection="1"/>
    <xf numFmtId="0" fontId="4" fillId="8" borderId="0" xfId="1" applyFont="1" applyFill="1" applyBorder="1" applyAlignment="1" applyProtection="1">
      <alignment horizontal="justify" vertical="center" wrapText="1"/>
    </xf>
    <xf numFmtId="0" fontId="4" fillId="8" borderId="0" xfId="1" applyFont="1" applyFill="1" applyBorder="1" applyAlignment="1" applyProtection="1">
      <alignment horizontal="justify" vertical="center"/>
    </xf>
    <xf numFmtId="0" fontId="4" fillId="8" borderId="0" xfId="1" applyFill="1" applyAlignment="1" applyProtection="1">
      <alignment horizontal="justify" vertical="center"/>
    </xf>
    <xf numFmtId="0" fontId="12" fillId="8" borderId="0" xfId="1" applyFont="1" applyFill="1" applyBorder="1" applyAlignment="1" applyProtection="1">
      <alignment horizontal="left"/>
    </xf>
    <xf numFmtId="0" fontId="12" fillId="8" borderId="0" xfId="1" applyFont="1" applyFill="1" applyAlignment="1" applyProtection="1"/>
    <xf numFmtId="0" fontId="8" fillId="2" borderId="1" xfId="1" applyFont="1" applyFill="1" applyBorder="1" applyAlignment="1" applyProtection="1">
      <alignment horizontal="center" vertical="center"/>
    </xf>
    <xf numFmtId="0" fontId="5" fillId="3" borderId="39" xfId="1" applyFont="1" applyFill="1" applyBorder="1" applyAlignment="1" applyProtection="1">
      <alignment horizontal="center" vertical="center"/>
    </xf>
    <xf numFmtId="3" fontId="5" fillId="3" borderId="28" xfId="1" applyNumberFormat="1" applyFont="1" applyFill="1" applyBorder="1" applyAlignment="1" applyProtection="1">
      <alignment horizontal="center" vertical="center"/>
    </xf>
    <xf numFmtId="3" fontId="5" fillId="3" borderId="33" xfId="1" applyNumberFormat="1" applyFont="1" applyFill="1" applyBorder="1" applyAlignment="1" applyProtection="1">
      <alignment horizontal="center" vertical="center"/>
    </xf>
    <xf numFmtId="3" fontId="5" fillId="3" borderId="30" xfId="1" applyNumberFormat="1" applyFont="1" applyFill="1" applyBorder="1" applyAlignment="1" applyProtection="1">
      <alignment horizontal="center" vertical="center"/>
    </xf>
    <xf numFmtId="3" fontId="5" fillId="3" borderId="28" xfId="1" applyNumberFormat="1" applyFont="1" applyFill="1" applyBorder="1" applyAlignment="1" applyProtection="1">
      <alignment horizontal="center" vertical="center" wrapText="1"/>
    </xf>
    <xf numFmtId="0" fontId="4" fillId="3" borderId="30" xfId="1" applyFill="1" applyBorder="1" applyAlignment="1" applyProtection="1">
      <alignment horizontal="center" vertical="center" wrapText="1"/>
    </xf>
    <xf numFmtId="0" fontId="4" fillId="7" borderId="11" xfId="1" applyFill="1" applyBorder="1" applyAlignment="1" applyProtection="1">
      <alignment horizontal="center" vertical="center" wrapText="1"/>
    </xf>
    <xf numFmtId="0" fontId="4" fillId="0" borderId="39" xfId="1" applyBorder="1" applyAlignment="1">
      <alignment horizontal="center" vertical="center" wrapText="1"/>
    </xf>
    <xf numFmtId="0" fontId="4" fillId="0" borderId="0" xfId="1" applyAlignment="1">
      <alignment horizontal="center" vertical="center" wrapText="1"/>
    </xf>
    <xf numFmtId="0" fontId="4" fillId="0" borderId="41" xfId="1" applyBorder="1" applyAlignment="1">
      <alignment horizontal="center" vertical="center" wrapText="1"/>
    </xf>
    <xf numFmtId="0" fontId="4" fillId="0" borderId="42" xfId="1" applyBorder="1" applyAlignment="1">
      <alignment horizontal="center" vertical="center" wrapText="1"/>
    </xf>
    <xf numFmtId="0" fontId="4" fillId="0" borderId="43" xfId="1" applyBorder="1" applyAlignment="1">
      <alignment horizontal="center" vertical="center" wrapText="1"/>
    </xf>
    <xf numFmtId="0" fontId="4" fillId="0" borderId="44" xfId="1" applyBorder="1" applyAlignment="1">
      <alignment horizontal="center" vertical="center" wrapText="1"/>
    </xf>
    <xf numFmtId="0" fontId="3" fillId="8" borderId="38" xfId="1" applyFont="1" applyFill="1" applyBorder="1" applyAlignment="1" applyProtection="1">
      <alignment horizontal="left" vertical="top" wrapText="1"/>
      <protection locked="0"/>
    </xf>
    <xf numFmtId="0" fontId="3" fillId="8" borderId="46" xfId="1" applyFont="1" applyFill="1" applyBorder="1" applyAlignment="1" applyProtection="1">
      <alignment horizontal="left" vertical="top" wrapText="1"/>
      <protection locked="0"/>
    </xf>
    <xf numFmtId="0" fontId="3" fillId="8" borderId="47" xfId="1" applyFont="1" applyFill="1" applyBorder="1" applyAlignment="1" applyProtection="1">
      <alignment horizontal="left" vertical="top" wrapText="1"/>
      <protection locked="0"/>
    </xf>
    <xf numFmtId="0" fontId="3" fillId="8" borderId="35" xfId="1" applyFont="1" applyFill="1" applyBorder="1" applyAlignment="1" applyProtection="1">
      <alignment horizontal="left" vertical="top" wrapText="1"/>
      <protection locked="0"/>
    </xf>
    <xf numFmtId="0" fontId="3" fillId="8" borderId="0" xfId="1" applyFont="1" applyFill="1" applyBorder="1" applyAlignment="1" applyProtection="1">
      <alignment horizontal="left" vertical="top" wrapText="1"/>
      <protection locked="0"/>
    </xf>
    <xf numFmtId="0" fontId="3" fillId="8" borderId="48" xfId="1" applyFont="1" applyFill="1" applyBorder="1" applyAlignment="1" applyProtection="1">
      <alignment horizontal="left" vertical="top" wrapText="1"/>
      <protection locked="0"/>
    </xf>
    <xf numFmtId="0" fontId="3" fillId="8" borderId="29" xfId="1" applyFont="1" applyFill="1" applyBorder="1" applyAlignment="1" applyProtection="1">
      <alignment horizontal="left" vertical="top" wrapText="1"/>
      <protection locked="0"/>
    </xf>
    <xf numFmtId="0" fontId="3" fillId="8" borderId="24" xfId="1" applyFont="1" applyFill="1" applyBorder="1" applyAlignment="1" applyProtection="1">
      <alignment horizontal="left" vertical="top" wrapText="1"/>
      <protection locked="0"/>
    </xf>
    <xf numFmtId="0" fontId="3" fillId="8" borderId="9" xfId="1" applyFont="1" applyFill="1" applyBorder="1" applyAlignment="1" applyProtection="1">
      <alignment horizontal="left" vertical="top" wrapText="1"/>
      <protection locked="0"/>
    </xf>
    <xf numFmtId="0" fontId="4" fillId="3" borderId="6" xfId="1" applyFont="1" applyFill="1" applyBorder="1" applyAlignment="1" applyProtection="1">
      <alignment vertical="center"/>
    </xf>
    <xf numFmtId="0" fontId="4" fillId="0" borderId="25" xfId="1" applyBorder="1" applyAlignment="1">
      <alignment vertical="center"/>
    </xf>
    <xf numFmtId="0" fontId="4" fillId="0" borderId="2" xfId="1" applyBorder="1" applyAlignment="1">
      <alignment vertical="center"/>
    </xf>
    <xf numFmtId="0" fontId="19" fillId="0" borderId="6" xfId="1" applyFont="1" applyFill="1" applyBorder="1" applyAlignment="1" applyProtection="1">
      <alignment vertical="top" wrapText="1"/>
      <protection locked="0"/>
    </xf>
    <xf numFmtId="0" fontId="19" fillId="0" borderId="25" xfId="1" applyFont="1" applyBorder="1" applyAlignment="1" applyProtection="1">
      <alignment vertical="top" wrapText="1"/>
      <protection locked="0"/>
    </xf>
    <xf numFmtId="0" fontId="19" fillId="0" borderId="2" xfId="1" applyFont="1" applyBorder="1" applyAlignment="1" applyProtection="1">
      <alignment vertical="top" wrapText="1"/>
      <protection locked="0"/>
    </xf>
    <xf numFmtId="0" fontId="4" fillId="3" borderId="38" xfId="1" applyFont="1" applyFill="1" applyBorder="1" applyAlignment="1" applyProtection="1">
      <alignment vertical="center"/>
    </xf>
    <xf numFmtId="0" fontId="4" fillId="0" borderId="46" xfId="1" applyBorder="1" applyAlignment="1">
      <alignment vertical="center"/>
    </xf>
    <xf numFmtId="0" fontId="4" fillId="3" borderId="38" xfId="1" applyFont="1" applyFill="1" applyBorder="1" applyAlignment="1" applyProtection="1">
      <alignment vertical="center" wrapText="1"/>
    </xf>
    <xf numFmtId="0" fontId="4" fillId="0" borderId="46" xfId="1" applyBorder="1" applyAlignment="1">
      <alignment vertical="center" wrapText="1"/>
    </xf>
    <xf numFmtId="0" fontId="4" fillId="0" borderId="47" xfId="1" applyBorder="1" applyAlignment="1">
      <alignment vertical="center" wrapText="1"/>
    </xf>
    <xf numFmtId="0" fontId="9" fillId="5" borderId="0" xfId="1" applyFont="1" applyFill="1" applyAlignment="1" applyProtection="1"/>
    <xf numFmtId="0" fontId="4" fillId="0" borderId="0" xfId="1" applyAlignment="1"/>
    <xf numFmtId="0" fontId="3" fillId="8" borderId="1" xfId="1" applyFont="1" applyFill="1" applyBorder="1" applyAlignment="1" applyProtection="1">
      <alignment horizontal="left" vertical="center"/>
      <protection locked="0"/>
    </xf>
    <xf numFmtId="0" fontId="3" fillId="8" borderId="8" xfId="1" applyFont="1" applyFill="1" applyBorder="1" applyAlignment="1" applyProtection="1">
      <alignment horizontal="left" vertical="center"/>
      <protection locked="0"/>
    </xf>
    <xf numFmtId="0" fontId="3" fillId="8" borderId="13" xfId="1" applyFont="1" applyFill="1" applyBorder="1" applyAlignment="1" applyProtection="1">
      <alignment horizontal="center" vertical="center"/>
      <protection locked="0"/>
    </xf>
    <xf numFmtId="0" fontId="3" fillId="8" borderId="14" xfId="1" applyFont="1" applyFill="1" applyBorder="1" applyAlignment="1" applyProtection="1">
      <alignment horizontal="center" vertical="center"/>
      <protection locked="0"/>
    </xf>
    <xf numFmtId="0" fontId="5" fillId="0" borderId="0" xfId="1" applyFont="1" applyFill="1" applyBorder="1" applyAlignment="1" applyProtection="1">
      <alignment horizontal="center" vertical="center"/>
    </xf>
    <xf numFmtId="0" fontId="4" fillId="0" borderId="0" xfId="1" applyAlignment="1">
      <alignment horizontal="center" vertical="center"/>
    </xf>
    <xf numFmtId="0" fontId="5" fillId="0" borderId="0" xfId="1" applyFont="1" applyFill="1" applyBorder="1" applyAlignment="1" applyProtection="1">
      <alignment horizontal="left" vertical="center"/>
    </xf>
    <xf numFmtId="0" fontId="4" fillId="0" borderId="0" xfId="1" applyAlignment="1">
      <alignment horizontal="left" vertical="center"/>
    </xf>
    <xf numFmtId="0" fontId="3" fillId="8" borderId="7" xfId="1" applyFont="1" applyFill="1" applyBorder="1" applyAlignment="1" applyProtection="1">
      <alignment horizontal="left" vertical="center"/>
      <protection locked="0"/>
    </xf>
    <xf numFmtId="0" fontId="3" fillId="8" borderId="10" xfId="1" applyFont="1" applyFill="1" applyBorder="1" applyAlignment="1" applyProtection="1">
      <alignment horizontal="left" vertical="center"/>
      <protection locked="0"/>
    </xf>
    <xf numFmtId="0" fontId="5" fillId="3" borderId="4" xfId="1" applyFont="1" applyFill="1" applyBorder="1" applyAlignment="1" applyProtection="1">
      <alignment horizontal="center" vertical="center"/>
    </xf>
    <xf numFmtId="0" fontId="5" fillId="3" borderId="4" xfId="1" applyFont="1" applyFill="1" applyBorder="1" applyAlignment="1" applyProtection="1">
      <alignment horizontal="center" vertical="center" wrapText="1"/>
    </xf>
    <xf numFmtId="0" fontId="4" fillId="3" borderId="4" xfId="1" applyFont="1" applyFill="1" applyBorder="1" applyAlignment="1" applyProtection="1">
      <alignment horizontal="center" vertical="center"/>
    </xf>
    <xf numFmtId="0" fontId="4" fillId="3" borderId="5" xfId="1" applyFont="1" applyFill="1" applyBorder="1" applyAlignment="1" applyProtection="1">
      <alignment horizontal="center" vertical="center"/>
    </xf>
    <xf numFmtId="0" fontId="3" fillId="8" borderId="13" xfId="1" applyFont="1" applyFill="1" applyBorder="1" applyAlignment="1" applyProtection="1">
      <alignment horizontal="left" vertical="center"/>
      <protection locked="0"/>
    </xf>
    <xf numFmtId="0" fontId="3" fillId="8" borderId="14" xfId="1" applyFont="1" applyFill="1" applyBorder="1" applyAlignment="1" applyProtection="1">
      <alignment horizontal="left" vertical="center"/>
      <protection locked="0"/>
    </xf>
    <xf numFmtId="0" fontId="3" fillId="8" borderId="1" xfId="2" applyFont="1" applyFill="1" applyBorder="1" applyAlignment="1" applyProtection="1">
      <alignment horizontal="left" vertical="center"/>
      <protection locked="0"/>
    </xf>
    <xf numFmtId="0" fontId="3" fillId="0" borderId="1" xfId="2" applyFont="1" applyBorder="1" applyAlignment="1" applyProtection="1">
      <alignment horizontal="left" vertical="center"/>
      <protection locked="0"/>
    </xf>
    <xf numFmtId="0" fontId="3" fillId="0" borderId="8" xfId="2" applyFont="1" applyBorder="1" applyAlignment="1" applyProtection="1">
      <alignment horizontal="left" vertical="center"/>
      <protection locked="0"/>
    </xf>
    <xf numFmtId="0" fontId="3" fillId="8" borderId="13" xfId="2" applyFont="1" applyFill="1" applyBorder="1" applyAlignment="1" applyProtection="1">
      <alignment horizontal="left" vertical="center"/>
      <protection locked="0"/>
    </xf>
    <xf numFmtId="0" fontId="3" fillId="0" borderId="13" xfId="2" applyFont="1" applyBorder="1" applyAlignment="1" applyProtection="1">
      <alignment horizontal="left" vertical="center"/>
      <protection locked="0"/>
    </xf>
    <xf numFmtId="0" fontId="3" fillId="0" borderId="14" xfId="2" applyFont="1" applyBorder="1" applyAlignment="1" applyProtection="1">
      <alignment horizontal="left" vertical="center"/>
      <protection locked="0"/>
    </xf>
    <xf numFmtId="0" fontId="4" fillId="8" borderId="0" xfId="1" applyFont="1" applyFill="1" applyBorder="1" applyAlignment="1" applyProtection="1">
      <alignment horizontal="left" vertical="center"/>
      <protection locked="0"/>
    </xf>
    <xf numFmtId="0" fontId="3" fillId="8" borderId="33" xfId="2" applyFont="1" applyFill="1" applyBorder="1" applyAlignment="1" applyProtection="1">
      <alignment horizontal="left" vertical="center"/>
      <protection locked="0"/>
    </xf>
    <xf numFmtId="0" fontId="3" fillId="0" borderId="33" xfId="2" applyFont="1" applyBorder="1" applyAlignment="1" applyProtection="1">
      <alignment horizontal="left" vertical="center"/>
      <protection locked="0"/>
    </xf>
    <xf numFmtId="0" fontId="3" fillId="0" borderId="30" xfId="2" applyFont="1" applyBorder="1" applyAlignment="1" applyProtection="1">
      <alignment horizontal="left" vertical="center"/>
      <protection locked="0"/>
    </xf>
  </cellXfs>
  <cellStyles count="3">
    <cellStyle name="Normal" xfId="0" builtinId="0"/>
    <cellStyle name="Normal 2" xfId="1" xr:uid="{00000000-0005-0000-0000-000001000000}"/>
    <cellStyle name="Normal 2 2" xfId="2" xr:uid="{00000000-0005-0000-0000-000002000000}"/>
  </cellStyles>
  <dxfs count="2324">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theme="0" tint="-0.24994659260841701"/>
      </font>
      <numFmt numFmtId="0" formatCode="General"/>
      <fill>
        <patternFill>
          <bgColor theme="0" tint="-0.24994659260841701"/>
        </patternFill>
      </fill>
    </dxf>
    <dxf>
      <font>
        <color auto="1"/>
      </font>
      <fill>
        <patternFill>
          <bgColor theme="9" tint="0.39994506668294322"/>
        </patternFill>
      </fill>
    </dxf>
    <dxf>
      <font>
        <color theme="0" tint="-0.24994659260841701"/>
      </font>
      <fill>
        <patternFill>
          <bgColor theme="0" tint="-0.2499465926084170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1</xdr:col>
      <xdr:colOff>990600</xdr:colOff>
      <xdr:row>0</xdr:row>
      <xdr:rowOff>352425</xdr:rowOff>
    </xdr:to>
    <xdr:pic>
      <xdr:nvPicPr>
        <xdr:cNvPr id="1194" name="Picture 2" descr="WHO-EN-C-H.jpg">
          <a:extLst>
            <a:ext uri="{FF2B5EF4-FFF2-40B4-BE49-F238E27FC236}">
              <a16:creationId xmlns:a16="http://schemas.microsoft.com/office/drawing/2014/main" id="{00000000-0008-0000-0000-0000AA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44450</xdr:colOff>
          <xdr:row>50</xdr:row>
          <xdr:rowOff>44450</xdr:rowOff>
        </xdr:from>
        <xdr:to>
          <xdr:col>5</xdr:col>
          <xdr:colOff>0</xdr:colOff>
          <xdr:row>51</xdr:row>
          <xdr:rowOff>107950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1739900</xdr:colOff>
          <xdr:row>50</xdr:row>
          <xdr:rowOff>44450</xdr:rowOff>
        </xdr:from>
        <xdr:to>
          <xdr:col>3</xdr:col>
          <xdr:colOff>0</xdr:colOff>
          <xdr:row>51</xdr:row>
          <xdr:rowOff>107950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Clear forms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6350</xdr:colOff>
          <xdr:row>0</xdr:row>
          <xdr:rowOff>0</xdr:rowOff>
        </xdr:from>
        <xdr:to>
          <xdr:col>8</xdr:col>
          <xdr:colOff>6350</xdr:colOff>
          <xdr:row>0</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0</xdr:rowOff>
        </xdr:from>
        <xdr:to>
          <xdr:col>8</xdr:col>
          <xdr:colOff>0</xdr:colOff>
          <xdr:row>0</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4" name="Picture 2" descr="WHO-EN-C-H.jp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82550</xdr:colOff>
          <xdr:row>0</xdr:row>
          <xdr:rowOff>0</xdr:rowOff>
        </xdr:from>
        <xdr:to>
          <xdr:col>1</xdr:col>
          <xdr:colOff>387350</xdr:colOff>
          <xdr:row>0</xdr:row>
          <xdr:rowOff>222250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0</xdr:row>
          <xdr:rowOff>0</xdr:rowOff>
        </xdr:from>
        <xdr:to>
          <xdr:col>1</xdr:col>
          <xdr:colOff>387350</xdr:colOff>
          <xdr:row>0</xdr:row>
          <xdr:rowOff>222250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0</xdr:row>
          <xdr:rowOff>0</xdr:rowOff>
        </xdr:from>
        <xdr:to>
          <xdr:col>1</xdr:col>
          <xdr:colOff>387350</xdr:colOff>
          <xdr:row>0</xdr:row>
          <xdr:rowOff>222250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63500</xdr:rowOff>
        </xdr:from>
        <xdr:to>
          <xdr:col>8</xdr:col>
          <xdr:colOff>0</xdr:colOff>
          <xdr:row>26</xdr:row>
          <xdr:rowOff>228600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83</xdr:row>
          <xdr:rowOff>107950</xdr:rowOff>
        </xdr:from>
        <xdr:to>
          <xdr:col>8</xdr:col>
          <xdr:colOff>0</xdr:colOff>
          <xdr:row>83</xdr:row>
          <xdr:rowOff>349250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600-000007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Print report</a:t>
              </a:r>
            </a:p>
          </xdr:txBody>
        </xdr:sp>
        <xdr:clientData fPrintsWithSheet="0"/>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10" name="Picture 2" descr="WHO-EN-C-H.jpg">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82550</xdr:colOff>
          <xdr:row>55</xdr:row>
          <xdr:rowOff>457200</xdr:rowOff>
        </xdr:from>
        <xdr:to>
          <xdr:col>1</xdr:col>
          <xdr:colOff>387350</xdr:colOff>
          <xdr:row>57</xdr:row>
          <xdr:rowOff>31750</xdr:rowOff>
        </xdr:to>
        <xdr:sp macro="" textlink="">
          <xdr:nvSpPr>
            <xdr:cNvPr id="10248" name="Check Box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56</xdr:row>
          <xdr:rowOff>139700</xdr:rowOff>
        </xdr:from>
        <xdr:to>
          <xdr:col>1</xdr:col>
          <xdr:colOff>387350</xdr:colOff>
          <xdr:row>58</xdr:row>
          <xdr:rowOff>31750</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600-00000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57</xdr:row>
          <xdr:rowOff>139700</xdr:rowOff>
        </xdr:from>
        <xdr:to>
          <xdr:col>1</xdr:col>
          <xdr:colOff>387350</xdr:colOff>
          <xdr:row>59</xdr:row>
          <xdr:rowOff>31750</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600-00000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xdr:col>
      <xdr:colOff>133350</xdr:colOff>
      <xdr:row>81</xdr:row>
      <xdr:rowOff>123825</xdr:rowOff>
    </xdr:from>
    <xdr:to>
      <xdr:col>6</xdr:col>
      <xdr:colOff>561975</xdr:colOff>
      <xdr:row>81</xdr:row>
      <xdr:rowOff>628650</xdr:rowOff>
    </xdr:to>
    <xdr:pic>
      <xdr:nvPicPr>
        <xdr:cNvPr id="14" name="Picture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91000" y="16392525"/>
          <a:ext cx="112395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6350</xdr:colOff>
          <xdr:row>0</xdr:row>
          <xdr:rowOff>0</xdr:rowOff>
        </xdr:from>
        <xdr:to>
          <xdr:col>8</xdr:col>
          <xdr:colOff>6350</xdr:colOff>
          <xdr:row>0</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0</xdr:rowOff>
        </xdr:from>
        <xdr:to>
          <xdr:col>8</xdr:col>
          <xdr:colOff>0</xdr:colOff>
          <xdr:row>0</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4" name="Picture 2" descr="WHO-EN-C-H.jp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82550</xdr:colOff>
          <xdr:row>0</xdr:row>
          <xdr:rowOff>0</xdr:rowOff>
        </xdr:from>
        <xdr:to>
          <xdr:col>1</xdr:col>
          <xdr:colOff>387350</xdr:colOff>
          <xdr:row>0</xdr:row>
          <xdr:rowOff>222250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0</xdr:row>
          <xdr:rowOff>0</xdr:rowOff>
        </xdr:from>
        <xdr:to>
          <xdr:col>1</xdr:col>
          <xdr:colOff>387350</xdr:colOff>
          <xdr:row>0</xdr:row>
          <xdr:rowOff>222250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0</xdr:row>
          <xdr:rowOff>0</xdr:rowOff>
        </xdr:from>
        <xdr:to>
          <xdr:col>1</xdr:col>
          <xdr:colOff>387350</xdr:colOff>
          <xdr:row>0</xdr:row>
          <xdr:rowOff>222250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7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8" name="Picture 2" descr="WHO-EN-C-H.jpg">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50"/>
  <sheetViews>
    <sheetView showRowColHeaders="0" zoomScaleNormal="100" zoomScaleSheetLayoutView="100" workbookViewId="0">
      <selection activeCell="E33" sqref="E33"/>
    </sheetView>
  </sheetViews>
  <sheetFormatPr baseColWidth="10" defaultColWidth="9.08984375" defaultRowHeight="12.5" x14ac:dyDescent="0.25"/>
  <cols>
    <col min="1" max="1" width="1.36328125" style="46" customWidth="1"/>
    <col min="2" max="2" width="15.6328125" style="46" customWidth="1"/>
    <col min="3" max="3" width="53.453125" style="46" customWidth="1"/>
    <col min="4" max="4" width="0.90625" style="46" customWidth="1"/>
    <col min="5" max="5" width="27.36328125" style="57" customWidth="1"/>
    <col min="6" max="6" width="1.08984375" style="46" customWidth="1"/>
    <col min="7" max="16384" width="9.08984375" style="46"/>
  </cols>
  <sheetData>
    <row r="1" spans="1:10" ht="30" customHeight="1" x14ac:dyDescent="0.25">
      <c r="A1" s="48"/>
      <c r="B1" s="66"/>
      <c r="C1" s="190" t="s">
        <v>130</v>
      </c>
      <c r="D1" s="191"/>
      <c r="E1" s="191"/>
      <c r="F1" s="48"/>
    </row>
    <row r="2" spans="1:10" ht="25" x14ac:dyDescent="0.5">
      <c r="A2" s="50"/>
      <c r="B2" s="200" t="s">
        <v>105</v>
      </c>
      <c r="C2" s="201"/>
      <c r="D2" s="201"/>
      <c r="E2" s="201"/>
      <c r="F2" s="51"/>
      <c r="G2" s="51"/>
      <c r="H2" s="47"/>
      <c r="I2" s="48"/>
      <c r="J2" s="48"/>
    </row>
    <row r="3" spans="1:10" ht="3" customHeight="1" x14ac:dyDescent="0.25">
      <c r="A3" s="48"/>
      <c r="B3" s="186"/>
      <c r="C3" s="187"/>
      <c r="D3" s="187"/>
      <c r="E3" s="187"/>
      <c r="F3" s="48"/>
      <c r="G3" s="48"/>
      <c r="H3" s="48"/>
      <c r="I3" s="48"/>
      <c r="J3" s="48"/>
    </row>
    <row r="4" spans="1:10" ht="144" customHeight="1" x14ac:dyDescent="0.25">
      <c r="B4" s="203" t="s">
        <v>122</v>
      </c>
      <c r="C4" s="204"/>
      <c r="D4" s="204"/>
      <c r="E4" s="204"/>
      <c r="I4" s="48"/>
      <c r="J4" s="48"/>
    </row>
    <row r="5" spans="1:10" ht="3" customHeight="1" x14ac:dyDescent="0.35">
      <c r="B5" s="202"/>
      <c r="C5" s="197"/>
      <c r="D5" s="197"/>
      <c r="E5" s="197"/>
      <c r="I5" s="48"/>
      <c r="J5" s="48"/>
    </row>
    <row r="6" spans="1:10" ht="15.5" x14ac:dyDescent="0.35">
      <c r="B6" s="202" t="s">
        <v>89</v>
      </c>
      <c r="C6" s="197"/>
      <c r="D6" s="197"/>
      <c r="E6" s="197"/>
    </row>
    <row r="7" spans="1:10" ht="3" customHeight="1" x14ac:dyDescent="0.3">
      <c r="B7" s="52"/>
      <c r="C7" s="53"/>
      <c r="D7" s="53"/>
      <c r="E7" s="54"/>
    </row>
    <row r="8" spans="1:10" ht="25.5" customHeight="1" x14ac:dyDescent="0.25">
      <c r="B8" s="55" t="s">
        <v>59</v>
      </c>
      <c r="C8" s="208" t="s">
        <v>106</v>
      </c>
      <c r="D8" s="208"/>
      <c r="E8" s="208"/>
    </row>
    <row r="9" spans="1:10" ht="40.5" customHeight="1" x14ac:dyDescent="0.25">
      <c r="B9" s="55" t="s">
        <v>49</v>
      </c>
      <c r="C9" s="208" t="s">
        <v>107</v>
      </c>
      <c r="D9" s="208"/>
      <c r="E9" s="208"/>
    </row>
    <row r="10" spans="1:10" ht="25.5" customHeight="1" x14ac:dyDescent="0.25">
      <c r="B10" s="56" t="s">
        <v>50</v>
      </c>
      <c r="C10" s="211" t="s">
        <v>90</v>
      </c>
      <c r="D10" s="211"/>
      <c r="E10" s="211"/>
    </row>
    <row r="11" spans="1:10" ht="79.5" customHeight="1" x14ac:dyDescent="0.25">
      <c r="B11" s="55" t="s">
        <v>51</v>
      </c>
      <c r="C11" s="208" t="s">
        <v>118</v>
      </c>
      <c r="D11" s="208"/>
      <c r="E11" s="208"/>
    </row>
    <row r="12" spans="1:10" ht="3" customHeight="1" x14ac:dyDescent="0.25">
      <c r="B12" s="186"/>
      <c r="C12" s="187"/>
      <c r="D12" s="187"/>
      <c r="E12" s="187"/>
    </row>
    <row r="13" spans="1:10" ht="15.5" x14ac:dyDescent="0.35">
      <c r="B13" s="196" t="s">
        <v>52</v>
      </c>
      <c r="C13" s="197"/>
      <c r="D13" s="197"/>
      <c r="E13" s="197"/>
    </row>
    <row r="14" spans="1:10" ht="3" customHeight="1" x14ac:dyDescent="0.25">
      <c r="B14" s="186"/>
      <c r="C14" s="187"/>
      <c r="D14" s="187"/>
      <c r="E14" s="187"/>
    </row>
    <row r="15" spans="1:10" ht="38.25" customHeight="1" x14ac:dyDescent="0.25">
      <c r="B15" s="209" t="s">
        <v>91</v>
      </c>
      <c r="C15" s="210"/>
      <c r="D15" s="210"/>
      <c r="E15" s="210"/>
    </row>
    <row r="16" spans="1:10" ht="3" customHeight="1" x14ac:dyDescent="0.25">
      <c r="B16" s="186"/>
      <c r="C16" s="187"/>
      <c r="D16" s="187"/>
      <c r="E16" s="187"/>
    </row>
    <row r="17" spans="2:10" x14ac:dyDescent="0.25">
      <c r="B17" s="186" t="s">
        <v>53</v>
      </c>
      <c r="C17" s="187"/>
      <c r="D17" s="187"/>
      <c r="E17" s="187"/>
    </row>
    <row r="18" spans="2:10" ht="3" customHeight="1" x14ac:dyDescent="0.25">
      <c r="B18" s="186"/>
      <c r="C18" s="187"/>
      <c r="D18" s="187"/>
      <c r="E18" s="187"/>
    </row>
    <row r="19" spans="2:10" ht="12.75" customHeight="1" x14ac:dyDescent="0.25">
      <c r="B19" s="49"/>
      <c r="C19" s="192" t="s">
        <v>54</v>
      </c>
      <c r="D19" s="193"/>
      <c r="E19" s="193"/>
    </row>
    <row r="20" spans="2:10" ht="3" customHeight="1" x14ac:dyDescent="0.25">
      <c r="B20" s="186"/>
      <c r="C20" s="187"/>
      <c r="D20" s="187"/>
      <c r="E20" s="187"/>
    </row>
    <row r="21" spans="2:10" ht="12.75" customHeight="1" x14ac:dyDescent="0.25">
      <c r="B21" s="30"/>
      <c r="C21" s="192" t="s">
        <v>108</v>
      </c>
      <c r="D21" s="193"/>
      <c r="E21" s="193"/>
    </row>
    <row r="22" spans="2:10" ht="3" customHeight="1" x14ac:dyDescent="0.25">
      <c r="B22" s="186"/>
      <c r="C22" s="187"/>
      <c r="D22" s="187"/>
      <c r="E22" s="187"/>
    </row>
    <row r="23" spans="2:10" ht="12.75" customHeight="1" x14ac:dyDescent="0.25">
      <c r="B23" s="29"/>
      <c r="C23" s="192" t="s">
        <v>55</v>
      </c>
      <c r="D23" s="193"/>
      <c r="E23" s="193"/>
    </row>
    <row r="24" spans="2:10" ht="12.75" customHeight="1" x14ac:dyDescent="0.25">
      <c r="B24" s="48"/>
      <c r="C24" s="193"/>
      <c r="D24" s="193"/>
      <c r="E24" s="193"/>
    </row>
    <row r="25" spans="2:10" ht="3" customHeight="1" x14ac:dyDescent="0.25">
      <c r="B25" s="186"/>
      <c r="C25" s="187"/>
      <c r="D25" s="187"/>
      <c r="E25" s="187"/>
    </row>
    <row r="26" spans="2:10" ht="12.75" customHeight="1" x14ac:dyDescent="0.25">
      <c r="B26" s="31"/>
      <c r="C26" s="192" t="s">
        <v>109</v>
      </c>
      <c r="D26" s="193"/>
      <c r="E26" s="193"/>
    </row>
    <row r="27" spans="2:10" ht="12.75" customHeight="1" x14ac:dyDescent="0.25">
      <c r="B27" s="48"/>
      <c r="C27" s="193"/>
      <c r="D27" s="193"/>
      <c r="E27" s="193"/>
    </row>
    <row r="28" spans="2:10" ht="3" customHeight="1" x14ac:dyDescent="0.25">
      <c r="B28" s="186"/>
      <c r="C28" s="187"/>
      <c r="D28" s="187"/>
      <c r="E28" s="187"/>
    </row>
    <row r="29" spans="2:10" ht="12.75" customHeight="1" x14ac:dyDescent="0.25">
      <c r="B29" s="13"/>
      <c r="C29" s="198" t="s">
        <v>110</v>
      </c>
      <c r="D29" s="199"/>
      <c r="E29" s="199"/>
    </row>
    <row r="30" spans="2:10" ht="3" customHeight="1" x14ac:dyDescent="0.25">
      <c r="B30" s="186"/>
      <c r="C30" s="187"/>
      <c r="D30" s="187"/>
      <c r="E30" s="187"/>
    </row>
    <row r="31" spans="2:10" ht="15.5" x14ac:dyDescent="0.35">
      <c r="B31" s="196" t="s">
        <v>56</v>
      </c>
      <c r="C31" s="197"/>
      <c r="D31" s="197"/>
      <c r="E31" s="197"/>
    </row>
    <row r="32" spans="2:10" ht="3" customHeight="1" x14ac:dyDescent="0.25">
      <c r="I32" s="48"/>
      <c r="J32" s="48"/>
    </row>
    <row r="33" spans="2:5" ht="20.25" customHeight="1" x14ac:dyDescent="0.5">
      <c r="B33" s="194" t="s">
        <v>24</v>
      </c>
      <c r="C33" s="195"/>
      <c r="D33" s="58"/>
      <c r="E33" s="59" t="s">
        <v>168</v>
      </c>
    </row>
    <row r="34" spans="2:5" ht="3" customHeight="1" x14ac:dyDescent="0.25"/>
    <row r="35" spans="2:5" ht="13" x14ac:dyDescent="0.3">
      <c r="B35" s="188" t="s">
        <v>26</v>
      </c>
      <c r="C35" s="189"/>
      <c r="E35" s="60">
        <v>2018</v>
      </c>
    </row>
    <row r="36" spans="2:5" ht="3" customHeight="1" x14ac:dyDescent="0.25"/>
    <row r="37" spans="2:5" ht="13" x14ac:dyDescent="0.3">
      <c r="B37" s="188" t="s">
        <v>92</v>
      </c>
      <c r="C37" s="189"/>
      <c r="E37" s="26" t="s">
        <v>169</v>
      </c>
    </row>
    <row r="38" spans="2:5" ht="3" customHeight="1" x14ac:dyDescent="0.25"/>
    <row r="39" spans="2:5" ht="13" x14ac:dyDescent="0.3">
      <c r="B39" s="188" t="s">
        <v>93</v>
      </c>
      <c r="C39" s="189"/>
      <c r="E39" s="26" t="s">
        <v>169</v>
      </c>
    </row>
    <row r="40" spans="2:5" ht="3" customHeight="1" x14ac:dyDescent="0.25"/>
    <row r="41" spans="2:5" ht="13" x14ac:dyDescent="0.3">
      <c r="B41" s="188" t="s">
        <v>94</v>
      </c>
      <c r="C41" s="189"/>
      <c r="E41" s="26" t="s">
        <v>169</v>
      </c>
    </row>
    <row r="42" spans="2:5" ht="3" customHeight="1" x14ac:dyDescent="0.25"/>
    <row r="43" spans="2:5" ht="13" x14ac:dyDescent="0.3">
      <c r="B43" s="188" t="s">
        <v>95</v>
      </c>
      <c r="C43" s="189"/>
      <c r="E43" s="26" t="s">
        <v>169</v>
      </c>
    </row>
    <row r="44" spans="2:5" ht="3" customHeight="1" x14ac:dyDescent="0.25"/>
    <row r="45" spans="2:5" ht="13" x14ac:dyDescent="0.3">
      <c r="B45" s="188" t="s">
        <v>117</v>
      </c>
      <c r="C45" s="189"/>
      <c r="E45" s="60">
        <v>774</v>
      </c>
    </row>
    <row r="46" spans="2:5" ht="3" customHeight="1" x14ac:dyDescent="0.25"/>
    <row r="47" spans="2:5" ht="31.5" customHeight="1" x14ac:dyDescent="0.25">
      <c r="B47" s="207" t="s">
        <v>111</v>
      </c>
      <c r="C47" s="186"/>
      <c r="D47" s="186"/>
      <c r="E47" s="186"/>
    </row>
    <row r="48" spans="2:5" x14ac:dyDescent="0.25">
      <c r="B48" s="205" t="s">
        <v>96</v>
      </c>
      <c r="C48" s="206"/>
      <c r="E48" s="61">
        <v>0.2</v>
      </c>
    </row>
    <row r="49" spans="2:5" x14ac:dyDescent="0.25">
      <c r="B49" s="205" t="s">
        <v>97</v>
      </c>
      <c r="C49" s="206"/>
      <c r="E49" s="61">
        <v>0.28000000000000003</v>
      </c>
    </row>
    <row r="50" spans="2:5" x14ac:dyDescent="0.25">
      <c r="B50" s="205" t="s">
        <v>98</v>
      </c>
      <c r="C50" s="206"/>
      <c r="E50" s="61">
        <v>0.52</v>
      </c>
    </row>
  </sheetData>
  <sheetProtection password="CDCA" sheet="1" formatCells="0" formatColumns="0" formatRows="0" insertColumns="0" insertRows="0" insertHyperlinks="0" deleteColumns="0" deleteRows="0" sort="0" autoFilter="0" pivotTables="0"/>
  <mergeCells count="39">
    <mergeCell ref="B22:E22"/>
    <mergeCell ref="C8:E8"/>
    <mergeCell ref="B12:E12"/>
    <mergeCell ref="B5:E5"/>
    <mergeCell ref="C11:E11"/>
    <mergeCell ref="C21:E21"/>
    <mergeCell ref="B18:E18"/>
    <mergeCell ref="B14:E14"/>
    <mergeCell ref="C19:E19"/>
    <mergeCell ref="C9:E9"/>
    <mergeCell ref="B13:E13"/>
    <mergeCell ref="B17:E17"/>
    <mergeCell ref="B15:E15"/>
    <mergeCell ref="B16:E16"/>
    <mergeCell ref="C10:E10"/>
    <mergeCell ref="B50:C50"/>
    <mergeCell ref="B47:E47"/>
    <mergeCell ref="B39:C39"/>
    <mergeCell ref="B41:C41"/>
    <mergeCell ref="B43:C43"/>
    <mergeCell ref="B48:C48"/>
    <mergeCell ref="B45:C45"/>
    <mergeCell ref="B49:C49"/>
    <mergeCell ref="B25:E25"/>
    <mergeCell ref="B35:C35"/>
    <mergeCell ref="C1:E1"/>
    <mergeCell ref="B37:C37"/>
    <mergeCell ref="C23:E24"/>
    <mergeCell ref="C26:E27"/>
    <mergeCell ref="B28:E28"/>
    <mergeCell ref="B33:C33"/>
    <mergeCell ref="B30:E30"/>
    <mergeCell ref="B31:E31"/>
    <mergeCell ref="C29:E29"/>
    <mergeCell ref="B3:E3"/>
    <mergeCell ref="B2:E2"/>
    <mergeCell ref="B6:E6"/>
    <mergeCell ref="B4:E4"/>
    <mergeCell ref="B20:E20"/>
  </mergeCells>
  <phoneticPr fontId="3" type="noConversion"/>
  <dataValidations count="2">
    <dataValidation type="list" allowBlank="1" showInputMessage="1" showErrorMessage="1" sqref="E37 E43 E41 E39" xr:uid="{00000000-0002-0000-0000-000000000000}">
      <formula1>"Endemic,Endemic but PC is not required,Non-endemic"</formula1>
    </dataValidation>
    <dataValidation type="decimal" allowBlank="1" showInputMessage="1" showErrorMessage="1" sqref="E48:E50" xr:uid="{00000000-0002-0000-0000-000001000000}">
      <formula1>0.01</formula1>
      <formula2>100</formula2>
    </dataValidation>
  </dataValidations>
  <pageMargins left="0.32" right="0.27" top="0.43" bottom="0.37" header="0.39" footer="0.34"/>
  <pageSetup paperSize="9" scale="9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1" r:id="rId4" name="Button 67">
              <controlPr defaultSize="0" print="0" autoFill="0" autoPict="0" macro="[0]!Sheet1.DISTRICT">
                <anchor moveWithCells="1" sizeWithCells="1">
                  <from>
                    <xdr:col>3</xdr:col>
                    <xdr:colOff>44450</xdr:colOff>
                    <xdr:row>50</xdr:row>
                    <xdr:rowOff>44450</xdr:rowOff>
                  </from>
                  <to>
                    <xdr:col>5</xdr:col>
                    <xdr:colOff>0</xdr:colOff>
                    <xdr:row>51</xdr:row>
                    <xdr:rowOff>107950</xdr:rowOff>
                  </to>
                </anchor>
              </controlPr>
            </control>
          </mc:Choice>
        </mc:AlternateContent>
        <mc:AlternateContent xmlns:mc="http://schemas.openxmlformats.org/markup-compatibility/2006">
          <mc:Choice Requires="x14">
            <control shapeId="1093" r:id="rId5" name="Button 69">
              <controlPr defaultSize="0" print="0" autoFill="0" autoPict="0" macro="[0]!Sheet1.DISTRICT_DEL">
                <anchor moveWithCells="1" sizeWithCells="1">
                  <from>
                    <xdr:col>2</xdr:col>
                    <xdr:colOff>1739900</xdr:colOff>
                    <xdr:row>50</xdr:row>
                    <xdr:rowOff>44450</xdr:rowOff>
                  </from>
                  <to>
                    <xdr:col>3</xdr:col>
                    <xdr:colOff>0</xdr:colOff>
                    <xdr:row>51</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tabSelected="1" zoomScaleNormal="100" workbookViewId="0">
      <pane xSplit="3" ySplit="8" topLeftCell="P9" activePane="bottomRight" state="frozen"/>
      <selection pane="topRight" activeCell="D1" sqref="D1"/>
      <selection pane="bottomLeft" activeCell="A9" sqref="A9"/>
      <selection pane="bottomRight" activeCell="AA15" sqref="AA15"/>
    </sheetView>
  </sheetViews>
  <sheetFormatPr baseColWidth="10" defaultColWidth="7.6328125" defaultRowHeight="12.5" x14ac:dyDescent="0.25"/>
  <cols>
    <col min="1" max="1" width="18.36328125" style="1" customWidth="1"/>
    <col min="2" max="3" width="23.453125" style="1" customWidth="1"/>
    <col min="4" max="4" width="12.54296875" style="1" customWidth="1"/>
    <col min="5" max="7" width="11.6328125" style="1" customWidth="1"/>
    <col min="8" max="12" width="6.6328125" style="1" customWidth="1"/>
    <col min="13" max="16" width="10.6328125" style="1" customWidth="1"/>
    <col min="17" max="24" width="6.6328125" style="1" customWidth="1"/>
    <col min="25" max="25" width="7.6328125" style="1"/>
    <col min="26" max="26" width="15.1796875" style="1" customWidth="1"/>
    <col min="27" max="16384" width="7.6328125" style="1"/>
  </cols>
  <sheetData>
    <row r="1" spans="1:27" ht="23" x14ac:dyDescent="0.5">
      <c r="A1" s="4" t="s">
        <v>25</v>
      </c>
      <c r="B1" s="5"/>
      <c r="C1" s="5"/>
      <c r="D1" s="5"/>
      <c r="E1" s="5"/>
      <c r="F1" s="5"/>
      <c r="G1" s="5"/>
      <c r="H1" s="5"/>
      <c r="I1" s="5"/>
      <c r="J1" s="5"/>
      <c r="K1" s="5"/>
      <c r="L1" s="5"/>
      <c r="M1" s="5"/>
      <c r="N1" s="5"/>
      <c r="O1" s="5"/>
      <c r="P1" s="5"/>
      <c r="Q1" s="5"/>
      <c r="R1" s="5"/>
      <c r="S1" s="5"/>
      <c r="T1" s="5"/>
    </row>
    <row r="2" spans="1:27" x14ac:dyDescent="0.25">
      <c r="A2" s="5" t="s">
        <v>99</v>
      </c>
      <c r="B2" s="5"/>
      <c r="C2" s="5"/>
      <c r="D2" s="5"/>
      <c r="E2" s="5"/>
      <c r="F2" s="5"/>
      <c r="G2" s="5"/>
      <c r="H2" s="5"/>
      <c r="I2" s="5"/>
      <c r="J2" s="5"/>
      <c r="K2" s="5"/>
      <c r="L2" s="5"/>
      <c r="M2" s="5"/>
      <c r="N2" s="5"/>
      <c r="O2" s="5"/>
      <c r="P2" s="5"/>
      <c r="Q2" s="5"/>
      <c r="R2" s="5"/>
      <c r="S2" s="5"/>
      <c r="T2" s="5"/>
    </row>
    <row r="3" spans="1:27" x14ac:dyDescent="0.25">
      <c r="A3" s="34"/>
      <c r="B3" s="34"/>
      <c r="C3" s="34"/>
      <c r="D3" s="34"/>
      <c r="E3" s="34"/>
      <c r="F3" s="34"/>
      <c r="G3" s="34"/>
      <c r="H3" s="34"/>
      <c r="I3" s="34"/>
      <c r="J3" s="34"/>
      <c r="K3" s="34"/>
      <c r="L3" s="34"/>
      <c r="M3" s="34"/>
      <c r="N3" s="34"/>
      <c r="O3" s="34"/>
      <c r="P3" s="34"/>
      <c r="Q3" s="34"/>
      <c r="R3" s="34"/>
      <c r="S3" s="34"/>
      <c r="T3" s="34"/>
    </row>
    <row r="4" spans="1:27" ht="13" x14ac:dyDescent="0.3">
      <c r="A4" s="224" t="s">
        <v>23</v>
      </c>
      <c r="B4" s="224"/>
      <c r="C4" s="225"/>
      <c r="D4" s="181">
        <f>SUM(D$9:D$1000)</f>
        <v>188261047.35919917</v>
      </c>
      <c r="E4" s="181">
        <f>SUM(E$9:E$1000)</f>
        <v>37652204</v>
      </c>
      <c r="F4" s="181">
        <f>SUM(F$9:F$1000)</f>
        <v>52713087</v>
      </c>
      <c r="G4" s="181">
        <f>SUM(G$9:G$1000)</f>
        <v>97895740</v>
      </c>
      <c r="H4" s="226"/>
      <c r="I4" s="227"/>
      <c r="J4" s="227"/>
      <c r="K4" s="228"/>
      <c r="L4" s="229"/>
      <c r="M4" s="181">
        <f>SUM(M$9:M$1000)</f>
        <v>129943423.12789446</v>
      </c>
      <c r="N4" s="181">
        <f>SUM(N$9:N$1000)</f>
        <v>55771190.332751632</v>
      </c>
      <c r="O4" s="181">
        <f>SUM(O$9:O$1000)</f>
        <v>48112349</v>
      </c>
      <c r="P4" s="182">
        <f>SUM(P$9:P$1000)</f>
        <v>24165109.350000035</v>
      </c>
      <c r="Q4" s="212"/>
      <c r="R4" s="213"/>
      <c r="S4" s="213"/>
      <c r="T4" s="214"/>
      <c r="U4" s="212"/>
      <c r="V4" s="213"/>
      <c r="W4" s="213"/>
      <c r="X4" s="214"/>
    </row>
    <row r="5" spans="1:27" ht="2.25" customHeight="1" x14ac:dyDescent="0.25">
      <c r="A5" s="35"/>
      <c r="B5" s="35"/>
      <c r="C5" s="43"/>
      <c r="D5" s="42"/>
      <c r="E5" s="35"/>
      <c r="F5" s="35"/>
      <c r="G5" s="43"/>
      <c r="H5" s="42"/>
      <c r="I5" s="35"/>
      <c r="J5" s="35"/>
      <c r="K5" s="43"/>
      <c r="L5" s="43"/>
      <c r="M5" s="42"/>
      <c r="N5" s="35"/>
      <c r="O5" s="35"/>
      <c r="P5" s="43"/>
      <c r="Q5" s="42"/>
      <c r="R5" s="35"/>
      <c r="S5" s="35"/>
      <c r="T5" s="69"/>
      <c r="U5" s="42"/>
      <c r="V5" s="35"/>
      <c r="W5" s="35"/>
      <c r="X5" s="69"/>
    </row>
    <row r="6" spans="1:27" ht="25.5" customHeight="1" x14ac:dyDescent="0.3">
      <c r="A6" s="230" t="s">
        <v>69</v>
      </c>
      <c r="B6" s="230"/>
      <c r="C6" s="231"/>
      <c r="D6" s="220" t="s">
        <v>3</v>
      </c>
      <c r="E6" s="221"/>
      <c r="F6" s="221"/>
      <c r="G6" s="222"/>
      <c r="H6" s="220" t="s">
        <v>15</v>
      </c>
      <c r="I6" s="221"/>
      <c r="J6" s="221"/>
      <c r="K6" s="223"/>
      <c r="L6" s="222"/>
      <c r="M6" s="220" t="s">
        <v>41</v>
      </c>
      <c r="N6" s="221"/>
      <c r="O6" s="221"/>
      <c r="P6" s="222"/>
      <c r="Q6" s="215" t="s">
        <v>68</v>
      </c>
      <c r="R6" s="216"/>
      <c r="S6" s="216"/>
      <c r="T6" s="217"/>
      <c r="U6" s="215" t="s">
        <v>132</v>
      </c>
      <c r="V6" s="216"/>
      <c r="W6" s="216"/>
      <c r="X6" s="217"/>
    </row>
    <row r="7" spans="1:27" x14ac:dyDescent="0.25">
      <c r="A7" s="12" t="s">
        <v>0</v>
      </c>
      <c r="B7" s="12" t="s">
        <v>1</v>
      </c>
      <c r="C7" s="40" t="s">
        <v>2</v>
      </c>
      <c r="D7" s="33" t="s">
        <v>7</v>
      </c>
      <c r="E7" s="10" t="s">
        <v>4</v>
      </c>
      <c r="F7" s="10" t="s">
        <v>5</v>
      </c>
      <c r="G7" s="41" t="s">
        <v>6</v>
      </c>
      <c r="H7" s="33" t="s">
        <v>8</v>
      </c>
      <c r="I7" s="10" t="s">
        <v>9</v>
      </c>
      <c r="J7" s="10" t="s">
        <v>10</v>
      </c>
      <c r="K7" s="10" t="s">
        <v>11</v>
      </c>
      <c r="L7" s="67" t="s">
        <v>131</v>
      </c>
      <c r="M7" s="33" t="s">
        <v>8</v>
      </c>
      <c r="N7" s="10" t="s">
        <v>9</v>
      </c>
      <c r="O7" s="10" t="s">
        <v>10</v>
      </c>
      <c r="P7" s="41" t="s">
        <v>11</v>
      </c>
      <c r="Q7" s="33" t="s">
        <v>8</v>
      </c>
      <c r="R7" s="10" t="s">
        <v>9</v>
      </c>
      <c r="S7" s="10" t="s">
        <v>10</v>
      </c>
      <c r="T7" s="41" t="s">
        <v>11</v>
      </c>
      <c r="U7" s="33" t="s">
        <v>8</v>
      </c>
      <c r="V7" s="10" t="s">
        <v>9</v>
      </c>
      <c r="W7" s="10" t="s">
        <v>10</v>
      </c>
      <c r="X7" s="41" t="s">
        <v>11</v>
      </c>
      <c r="Y7" s="1" t="s">
        <v>1022</v>
      </c>
      <c r="Z7" s="1" t="s">
        <v>1023</v>
      </c>
    </row>
    <row r="8" spans="1:27" ht="3" customHeight="1" x14ac:dyDescent="0.25">
      <c r="A8" s="218"/>
      <c r="B8" s="219"/>
      <c r="C8" s="219"/>
      <c r="D8" s="219"/>
      <c r="E8" s="219"/>
      <c r="F8" s="219"/>
      <c r="G8" s="219"/>
      <c r="H8" s="219"/>
      <c r="I8" s="219"/>
      <c r="J8" s="219"/>
      <c r="K8" s="219"/>
      <c r="L8" s="219"/>
      <c r="M8" s="219"/>
      <c r="N8" s="219"/>
      <c r="O8" s="219"/>
      <c r="P8" s="219"/>
      <c r="Q8" s="219"/>
      <c r="R8" s="219"/>
      <c r="S8" s="219"/>
      <c r="T8" s="219"/>
    </row>
    <row r="9" spans="1:27" s="18" customFormat="1" x14ac:dyDescent="0.25">
      <c r="A9" s="24" t="str">
        <f>IF(INTRO!$E$33&lt;&gt;0,INTRO!$E$33, " ")</f>
        <v>Nigeria</v>
      </c>
      <c r="B9" s="17" t="s">
        <v>170</v>
      </c>
      <c r="C9" s="172" t="s">
        <v>171</v>
      </c>
      <c r="D9" s="36">
        <v>144559.40994058599</v>
      </c>
      <c r="E9" s="20">
        <f>IF(INTRO!$E$48="","",ROUND($D9*INTRO!$E$48,0))</f>
        <v>28912</v>
      </c>
      <c r="F9" s="20">
        <f>IF(INTRO!$E$49="","",ROUND($D9*INTRO!$E$49,0))</f>
        <v>40477</v>
      </c>
      <c r="G9" s="38">
        <f>IF(INTRO!$E$50="","",ROUND($D9*INTRO!$E$50,0))</f>
        <v>75171</v>
      </c>
      <c r="H9" s="37">
        <v>1</v>
      </c>
      <c r="I9" s="27">
        <v>1</v>
      </c>
      <c r="J9" s="27">
        <v>2</v>
      </c>
      <c r="K9" s="27">
        <v>1</v>
      </c>
      <c r="L9" s="68">
        <v>0</v>
      </c>
      <c r="M9" s="65">
        <f>IF(INTRO!$E$37="Endemic",IF($H9&gt;0,IF($H9=4,"Unknown",IF($H9=99,"Stopped",$D9)),0),"Not required")</f>
        <v>144559.40994058599</v>
      </c>
      <c r="N9" s="20">
        <v>55037.214539453103</v>
      </c>
      <c r="O9" s="14">
        <f>IF(INTRO!$E$41="Endemic", IF(AND($J9&gt;1,$J9&lt;5), IF($J9=4, "Unknown", E9+F9), 0),"Not required")</f>
        <v>69389</v>
      </c>
      <c r="P9" s="39">
        <f>IF(INTRO!$E$43="Endemic", IF(AND($K9&gt;0,$K9&lt;5), IF($K9=4,"Unknown", IF($K9=1, $F9*0.33, IF($K9=2, $F9*0.5+$G9*0.2, SUM(F9:G9)))), 0),"Not required")</f>
        <v>13357.41</v>
      </c>
      <c r="Q9" s="37">
        <v>1</v>
      </c>
      <c r="R9" s="27">
        <v>2</v>
      </c>
      <c r="S9" s="27">
        <v>1</v>
      </c>
      <c r="T9" s="70">
        <v>0</v>
      </c>
      <c r="U9" s="37"/>
      <c r="V9" s="27"/>
      <c r="W9" s="27"/>
      <c r="X9" s="70"/>
      <c r="Y9" s="18">
        <v>36337</v>
      </c>
      <c r="Z9" s="18" t="s">
        <v>171</v>
      </c>
    </row>
    <row r="10" spans="1:27" x14ac:dyDescent="0.25">
      <c r="A10" s="24" t="str">
        <f>IF(INTRO!$E$33&lt;&gt;0,INTRO!$E$33, " ")</f>
        <v>Nigeria</v>
      </c>
      <c r="B10" s="17" t="s">
        <v>170</v>
      </c>
      <c r="C10" s="172" t="s">
        <v>172</v>
      </c>
      <c r="D10" s="36">
        <v>570033.81793444161</v>
      </c>
      <c r="E10" s="20">
        <f>IF(INTRO!$E$48="","",ROUND($D10*INTRO!$E$48,0))</f>
        <v>114007</v>
      </c>
      <c r="F10" s="20">
        <f>IF(INTRO!$E$49="","",ROUND($D10*INTRO!$E$49,0))</f>
        <v>159609</v>
      </c>
      <c r="G10" s="38">
        <f>IF(INTRO!$E$50="","",ROUND($D10*INTRO!$E$50,0))</f>
        <v>296418</v>
      </c>
      <c r="H10" s="37">
        <v>1</v>
      </c>
      <c r="I10" s="27">
        <v>1</v>
      </c>
      <c r="J10" s="27">
        <v>2</v>
      </c>
      <c r="K10" s="27">
        <v>0</v>
      </c>
      <c r="L10" s="68">
        <v>0</v>
      </c>
      <c r="M10" s="65">
        <f>IF(INTRO!$E$37="Endemic",IF($H10&gt;0,IF($H10=4,"Unknown",IF($H10=99,"Stopped",$D10)),0),"Not required")</f>
        <v>570033.81793444161</v>
      </c>
      <c r="N10" s="20">
        <v>217026.17149023432</v>
      </c>
      <c r="O10" s="14">
        <f>IF(INTRO!$E$41="Endemic", IF(AND($J10&gt;1,$J10&lt;5), IF($J10=4, "Unknown", E10+F10), 0),"Not required")</f>
        <v>273616</v>
      </c>
      <c r="P10" s="39">
        <f>IF(INTRO!$E$43="Endemic", IF(AND($K10&gt;0,$K10&lt;5), IF($K10=4,"Unknown", IF($K10=1, $F10*0.33, IF($K10=2, $F10*0.5+$G10*0.2, SUM(F10:G10)))), 0),"Not required")</f>
        <v>0</v>
      </c>
      <c r="Q10" s="37">
        <v>1</v>
      </c>
      <c r="R10" s="27">
        <v>2</v>
      </c>
      <c r="S10" s="27">
        <v>1</v>
      </c>
      <c r="T10" s="70">
        <v>0</v>
      </c>
      <c r="U10" s="37"/>
      <c r="V10" s="27"/>
      <c r="W10" s="27"/>
      <c r="X10" s="70"/>
      <c r="Y10" s="1">
        <v>36338</v>
      </c>
      <c r="Z10" s="1" t="s">
        <v>172</v>
      </c>
      <c r="AA10" s="18"/>
    </row>
    <row r="11" spans="1:27" x14ac:dyDescent="0.25">
      <c r="A11" s="24" t="str">
        <f>IF(INTRO!$E$33&lt;&gt;0,INTRO!$E$33, " ")</f>
        <v>Nigeria</v>
      </c>
      <c r="B11" s="17" t="s">
        <v>170</v>
      </c>
      <c r="C11" s="172" t="s">
        <v>173</v>
      </c>
      <c r="D11" s="36">
        <v>228908.14721966529</v>
      </c>
      <c r="E11" s="20">
        <f>IF(INTRO!$E$48="","",ROUND($D11*INTRO!$E$48,0))</f>
        <v>45782</v>
      </c>
      <c r="F11" s="20">
        <f>IF(INTRO!$E$49="","",ROUND($D11*INTRO!$E$49,0))</f>
        <v>64094</v>
      </c>
      <c r="G11" s="38">
        <f>IF(INTRO!$E$50="","",ROUND($D11*INTRO!$E$50,0))</f>
        <v>119032</v>
      </c>
      <c r="H11" s="37">
        <v>1</v>
      </c>
      <c r="I11" s="27">
        <v>1</v>
      </c>
      <c r="J11" s="27">
        <v>3</v>
      </c>
      <c r="K11" s="27">
        <v>0</v>
      </c>
      <c r="L11" s="68">
        <v>0</v>
      </c>
      <c r="M11" s="65">
        <f>IF(INTRO!$E$37="Endemic",IF($H11&gt;0,IF($H11=4,"Unknown",IF($H11=99,"Stopped",$D11)),0),"Not required")</f>
        <v>228908.14721966529</v>
      </c>
      <c r="N11" s="20">
        <v>71726.865445703108</v>
      </c>
      <c r="O11" s="14">
        <f>IF(INTRO!$E$41="Endemic", IF(AND($J11&gt;1,$J11&lt;5), IF($J11=4, "Unknown", E11+F11), 0),"Not required")</f>
        <v>109876</v>
      </c>
      <c r="P11" s="39">
        <f>IF(INTRO!$E$43="Endemic", IF(AND($K11&gt;0,$K11&lt;5), IF($K11=4,"Unknown", IF($K11=1, $F11*0.33, IF($K11=2, $F11*0.5+$G11*0.2, SUM(F11:G11)))), 0),"Not required")</f>
        <v>0</v>
      </c>
      <c r="Q11" s="37">
        <v>1</v>
      </c>
      <c r="R11" s="27">
        <v>2</v>
      </c>
      <c r="S11" s="27">
        <v>2</v>
      </c>
      <c r="T11" s="70">
        <v>0</v>
      </c>
      <c r="U11" s="37"/>
      <c r="V11" s="27"/>
      <c r="W11" s="27"/>
      <c r="X11" s="70"/>
      <c r="Y11" s="1">
        <v>36339</v>
      </c>
      <c r="Z11" s="1" t="s">
        <v>173</v>
      </c>
      <c r="AA11" s="18"/>
    </row>
    <row r="12" spans="1:27" x14ac:dyDescent="0.25">
      <c r="A12" s="24" t="str">
        <f>IF(INTRO!$E$33&lt;&gt;0,INTRO!$E$33, " ")</f>
        <v>Nigeria</v>
      </c>
      <c r="B12" s="17" t="s">
        <v>170</v>
      </c>
      <c r="C12" s="172" t="s">
        <v>174</v>
      </c>
      <c r="D12" s="36">
        <v>258367.93691478035</v>
      </c>
      <c r="E12" s="20">
        <f>IF(INTRO!$E$48="","",ROUND($D12*INTRO!$E$48,0))</f>
        <v>51674</v>
      </c>
      <c r="F12" s="20">
        <f>IF(INTRO!$E$49="","",ROUND($D12*INTRO!$E$49,0))</f>
        <v>72343</v>
      </c>
      <c r="G12" s="38">
        <f>IF(INTRO!$E$50="","",ROUND($D12*INTRO!$E$50,0))</f>
        <v>134351</v>
      </c>
      <c r="H12" s="37">
        <v>1</v>
      </c>
      <c r="I12" s="27">
        <v>1</v>
      </c>
      <c r="J12" s="27">
        <v>3</v>
      </c>
      <c r="K12" s="27">
        <v>0</v>
      </c>
      <c r="L12" s="68">
        <v>0</v>
      </c>
      <c r="M12" s="65">
        <f>IF(INTRO!$E$37="Endemic",IF($H12&gt;0,IF($H12=4,"Unknown",IF($H12=99,"Stopped",$D12)),0),"Not required")</f>
        <v>258367.93691478035</v>
      </c>
      <c r="N12" s="20">
        <v>88215.622405859336</v>
      </c>
      <c r="O12" s="14">
        <f>IF(INTRO!$E$41="Endemic", IF(AND($J12&gt;1,$J12&lt;5), IF($J12=4, "Unknown", E12+F12), 0),"Not required")</f>
        <v>124017</v>
      </c>
      <c r="P12" s="39">
        <f>IF(INTRO!$E$43="Endemic", IF(AND($K12&gt;0,$K12&lt;5), IF($K12=4,"Unknown", IF($K12=1, $F12*0.33, IF($K12=2, $F12*0.5+$G12*0.2, SUM(F12:G12)))), 0),"Not required")</f>
        <v>0</v>
      </c>
      <c r="Q12" s="37">
        <v>1</v>
      </c>
      <c r="R12" s="27">
        <v>2</v>
      </c>
      <c r="S12" s="27">
        <v>2</v>
      </c>
      <c r="T12" s="70">
        <v>0</v>
      </c>
      <c r="U12" s="37"/>
      <c r="V12" s="27"/>
      <c r="W12" s="27"/>
      <c r="X12" s="70"/>
      <c r="Y12" s="1">
        <v>36340</v>
      </c>
      <c r="Z12" s="1" t="s">
        <v>174</v>
      </c>
      <c r="AA12" s="18"/>
    </row>
    <row r="13" spans="1:27" x14ac:dyDescent="0.25">
      <c r="A13" s="24" t="str">
        <f>IF(INTRO!$E$33&lt;&gt;0,INTRO!$E$33, " ")</f>
        <v>Nigeria</v>
      </c>
      <c r="B13" s="17" t="s">
        <v>170</v>
      </c>
      <c r="C13" s="172" t="s">
        <v>175</v>
      </c>
      <c r="D13" s="36">
        <v>185585.24352421929</v>
      </c>
      <c r="E13" s="20">
        <f>IF(INTRO!$E$48="","",ROUND($D13*INTRO!$E$48,0))</f>
        <v>37117</v>
      </c>
      <c r="F13" s="20">
        <f>IF(INTRO!$E$49="","",ROUND($D13*INTRO!$E$49,0))</f>
        <v>51964</v>
      </c>
      <c r="G13" s="38">
        <f>IF(INTRO!$E$50="","",ROUND($D13*INTRO!$E$50,0))</f>
        <v>96504</v>
      </c>
      <c r="H13" s="37">
        <v>1</v>
      </c>
      <c r="I13" s="27">
        <v>1</v>
      </c>
      <c r="J13" s="27">
        <v>2</v>
      </c>
      <c r="K13" s="27">
        <v>1</v>
      </c>
      <c r="L13" s="68">
        <v>0</v>
      </c>
      <c r="M13" s="65">
        <f>IF(INTRO!$E$37="Endemic",IF($H13&gt;0,IF($H13=4,"Unknown",IF($H13=99,"Stopped",$D13)),0),"Not required")</f>
        <v>185585.24352421929</v>
      </c>
      <c r="N13" s="20">
        <v>50056.810776953113</v>
      </c>
      <c r="O13" s="14">
        <f>IF(INTRO!$E$41="Endemic", IF(AND($J13&gt;1,$J13&lt;5), IF($J13=4, "Unknown", E13+F13), 0),"Not required")</f>
        <v>89081</v>
      </c>
      <c r="P13" s="39">
        <f>IF(INTRO!$E$43="Endemic", IF(AND($K13&gt;0,$K13&lt;5), IF($K13=4,"Unknown", IF($K13=1, $F13*0.33, IF($K13=2, $F13*0.5+$G13*0.2, SUM(F13:G13)))), 0),"Not required")</f>
        <v>17148.120000000003</v>
      </c>
      <c r="Q13" s="37">
        <v>1</v>
      </c>
      <c r="R13" s="27">
        <v>2</v>
      </c>
      <c r="S13" s="27">
        <v>1</v>
      </c>
      <c r="T13" s="70">
        <v>0</v>
      </c>
      <c r="U13" s="37"/>
      <c r="V13" s="27"/>
      <c r="W13" s="27"/>
      <c r="X13" s="70"/>
      <c r="Y13" s="1">
        <v>36341</v>
      </c>
      <c r="Z13" s="1" t="s">
        <v>175</v>
      </c>
      <c r="AA13" s="18"/>
    </row>
    <row r="14" spans="1:27" x14ac:dyDescent="0.25">
      <c r="A14" s="24" t="str">
        <f>IF(INTRO!$E$33&lt;&gt;0,INTRO!$E$33, " ")</f>
        <v>Nigeria</v>
      </c>
      <c r="B14" s="17" t="s">
        <v>170</v>
      </c>
      <c r="C14" s="172" t="s">
        <v>176</v>
      </c>
      <c r="D14" s="36">
        <v>206755.1385066802</v>
      </c>
      <c r="E14" s="20">
        <f>IF(INTRO!$E$48="","",ROUND($D14*INTRO!$E$48,0))</f>
        <v>41351</v>
      </c>
      <c r="F14" s="20">
        <f>IF(INTRO!$E$49="","",ROUND($D14*INTRO!$E$49,0))</f>
        <v>57891</v>
      </c>
      <c r="G14" s="38">
        <f>IF(INTRO!$E$50="","",ROUND($D14*INTRO!$E$50,0))</f>
        <v>107513</v>
      </c>
      <c r="H14" s="37">
        <v>1</v>
      </c>
      <c r="I14" s="27">
        <v>1</v>
      </c>
      <c r="J14" s="27">
        <v>2</v>
      </c>
      <c r="K14" s="27">
        <v>0</v>
      </c>
      <c r="L14" s="68">
        <v>0</v>
      </c>
      <c r="M14" s="65">
        <f>IF(INTRO!$E$37="Endemic",IF($H14&gt;0,IF($H14=4,"Unknown",IF($H14=99,"Stopped",$D14)),0),"Not required")</f>
        <v>206755.1385066802</v>
      </c>
      <c r="N14" s="20">
        <v>78716.2086691406</v>
      </c>
      <c r="O14" s="14">
        <f>IF(INTRO!$E$41="Endemic", IF(AND($J14&gt;1,$J14&lt;5), IF($J14=4, "Unknown", E14+F14), 0),"Not required")</f>
        <v>99242</v>
      </c>
      <c r="P14" s="39">
        <f>IF(INTRO!$E$43="Endemic", IF(AND($K14&gt;0,$K14&lt;5), IF($K14=4,"Unknown", IF($K14=1, $F14*0.33, IF($K14=2, $F14*0.5+$G14*0.2, SUM(F14:G14)))), 0),"Not required")</f>
        <v>0</v>
      </c>
      <c r="Q14" s="37">
        <v>1</v>
      </c>
      <c r="R14" s="27">
        <v>2</v>
      </c>
      <c r="S14" s="27">
        <v>1</v>
      </c>
      <c r="T14" s="70">
        <v>0</v>
      </c>
      <c r="U14" s="37"/>
      <c r="V14" s="27"/>
      <c r="W14" s="27"/>
      <c r="X14" s="70"/>
      <c r="Y14" s="1">
        <v>36342</v>
      </c>
      <c r="Z14" s="1" t="s">
        <v>176</v>
      </c>
      <c r="AA14" s="18"/>
    </row>
    <row r="15" spans="1:27" x14ac:dyDescent="0.25">
      <c r="A15" s="24" t="str">
        <f>IF(INTRO!$E$33&lt;&gt;0,INTRO!$E$33, " ")</f>
        <v>Nigeria</v>
      </c>
      <c r="B15" s="17" t="s">
        <v>170</v>
      </c>
      <c r="C15" s="172" t="s">
        <v>177</v>
      </c>
      <c r="D15" s="36">
        <v>181239.90773307951</v>
      </c>
      <c r="E15" s="20">
        <f>IF(INTRO!$E$48="","",ROUND($D15*INTRO!$E$48,0))</f>
        <v>36248</v>
      </c>
      <c r="F15" s="20">
        <f>IF(INTRO!$E$49="","",ROUND($D15*INTRO!$E$49,0))</f>
        <v>50747</v>
      </c>
      <c r="G15" s="38">
        <f>IF(INTRO!$E$50="","",ROUND($D15*INTRO!$E$50,0))</f>
        <v>94245</v>
      </c>
      <c r="H15" s="37">
        <v>1</v>
      </c>
      <c r="I15" s="27">
        <v>1</v>
      </c>
      <c r="J15" s="27">
        <v>2</v>
      </c>
      <c r="K15" s="27">
        <v>0</v>
      </c>
      <c r="L15" s="68">
        <v>0</v>
      </c>
      <c r="M15" s="65">
        <f>IF(INTRO!$E$37="Endemic",IF($H15&gt;0,IF($H15=4,"Unknown",IF($H15=99,"Stopped",$D15)),0),"Not required")</f>
        <v>181239.90773307951</v>
      </c>
      <c r="N15" s="20">
        <v>69002.655231640587</v>
      </c>
      <c r="O15" s="14">
        <f>IF(INTRO!$E$41="Endemic", IF(AND($J15&gt;1,$J15&lt;5), IF($J15=4, "Unknown", E15+F15), 0),"Not required")</f>
        <v>86995</v>
      </c>
      <c r="P15" s="39">
        <f>IF(INTRO!$E$43="Endemic", IF(AND($K15&gt;0,$K15&lt;5), IF($K15=4,"Unknown", IF($K15=1, $F15*0.33, IF($K15=2, $F15*0.5+$G15*0.2, SUM(F15:G15)))), 0),"Not required")</f>
        <v>0</v>
      </c>
      <c r="Q15" s="37">
        <v>1</v>
      </c>
      <c r="R15" s="27">
        <v>2</v>
      </c>
      <c r="S15" s="27">
        <v>1</v>
      </c>
      <c r="T15" s="70">
        <v>0</v>
      </c>
      <c r="U15" s="37"/>
      <c r="V15" s="27"/>
      <c r="W15" s="27"/>
      <c r="X15" s="70"/>
      <c r="Y15" s="1">
        <v>36343</v>
      </c>
      <c r="Z15" s="1" t="s">
        <v>177</v>
      </c>
      <c r="AA15" s="18"/>
    </row>
    <row r="16" spans="1:27" x14ac:dyDescent="0.25">
      <c r="A16" s="24" t="str">
        <f>IF(INTRO!$E$33&lt;&gt;0,INTRO!$E$33, " ")</f>
        <v>Nigeria</v>
      </c>
      <c r="B16" s="17" t="s">
        <v>170</v>
      </c>
      <c r="C16" s="172" t="s">
        <v>178</v>
      </c>
      <c r="D16" s="36">
        <v>153911.7668243947</v>
      </c>
      <c r="E16" s="20">
        <f>IF(INTRO!$E$48="","",ROUND($D16*INTRO!$E$48,0))</f>
        <v>30782</v>
      </c>
      <c r="F16" s="20">
        <f>IF(INTRO!$E$49="","",ROUND($D16*INTRO!$E$49,0))</f>
        <v>43095</v>
      </c>
      <c r="G16" s="38">
        <f>IF(INTRO!$E$50="","",ROUND($D16*INTRO!$E$50,0))</f>
        <v>80034</v>
      </c>
      <c r="H16" s="37">
        <v>1</v>
      </c>
      <c r="I16" s="27">
        <v>1</v>
      </c>
      <c r="J16" s="27">
        <v>2</v>
      </c>
      <c r="K16" s="27">
        <v>0</v>
      </c>
      <c r="L16" s="68">
        <v>0</v>
      </c>
      <c r="M16" s="65">
        <f>IF(INTRO!$E$37="Endemic",IF($H16&gt;0,IF($H16=4,"Unknown",IF($H16=99,"Stopped",$D16)),0),"Not required")</f>
        <v>153911.7668243947</v>
      </c>
      <c r="N16" s="20">
        <v>71381.372010937484</v>
      </c>
      <c r="O16" s="14">
        <f>IF(INTRO!$E$41="Endemic", IF(AND($J16&gt;1,$J16&lt;5), IF($J16=4, "Unknown", E16+F16), 0),"Not required")</f>
        <v>73877</v>
      </c>
      <c r="P16" s="39">
        <f>IF(INTRO!$E$43="Endemic", IF(AND($K16&gt;0,$K16&lt;5), IF($K16=4,"Unknown", IF($K16=1, $F16*0.33, IF($K16=2, $F16*0.5+$G16*0.2, SUM(F16:G16)))), 0),"Not required")</f>
        <v>0</v>
      </c>
      <c r="Q16" s="37">
        <v>1</v>
      </c>
      <c r="R16" s="27">
        <v>2</v>
      </c>
      <c r="S16" s="27">
        <v>1</v>
      </c>
      <c r="T16" s="70">
        <v>0</v>
      </c>
      <c r="U16" s="37"/>
      <c r="V16" s="27"/>
      <c r="W16" s="27"/>
      <c r="X16" s="70"/>
      <c r="Y16" s="1">
        <v>36344</v>
      </c>
      <c r="Z16" s="1" t="s">
        <v>178</v>
      </c>
      <c r="AA16" s="18"/>
    </row>
    <row r="17" spans="1:27" x14ac:dyDescent="0.25">
      <c r="A17" s="24" t="str">
        <f>IF(INTRO!$E$33&lt;&gt;0,INTRO!$E$33, " ")</f>
        <v>Nigeria</v>
      </c>
      <c r="B17" s="17" t="s">
        <v>170</v>
      </c>
      <c r="C17" s="172" t="s">
        <v>179</v>
      </c>
      <c r="D17" s="36">
        <v>244015.28338242389</v>
      </c>
      <c r="E17" s="20">
        <f>IF(INTRO!$E$48="","",ROUND($D17*INTRO!$E$48,0))</f>
        <v>48803</v>
      </c>
      <c r="F17" s="20">
        <f>IF(INTRO!$E$49="","",ROUND($D17*INTRO!$E$49,0))</f>
        <v>68324</v>
      </c>
      <c r="G17" s="38">
        <f>IF(INTRO!$E$50="","",ROUND($D17*INTRO!$E$50,0))</f>
        <v>126888</v>
      </c>
      <c r="H17" s="37">
        <v>1</v>
      </c>
      <c r="I17" s="27">
        <v>1</v>
      </c>
      <c r="J17" s="27">
        <v>2</v>
      </c>
      <c r="K17" s="27">
        <v>0</v>
      </c>
      <c r="L17" s="68">
        <v>0</v>
      </c>
      <c r="M17" s="65">
        <f>IF(INTRO!$E$37="Endemic",IF($H17&gt;0,IF($H17=4,"Unknown",IF($H17=99,"Stopped",$D17)),0),"Not required")</f>
        <v>244015.28338242389</v>
      </c>
      <c r="N17" s="20">
        <v>92902.411939453086</v>
      </c>
      <c r="O17" s="14">
        <f>IF(INTRO!$E$41="Endemic", IF(AND($J17&gt;1,$J17&lt;5), IF($J17=4, "Unknown", E17+F17), 0),"Not required")</f>
        <v>117127</v>
      </c>
      <c r="P17" s="39">
        <f>IF(INTRO!$E$43="Endemic", IF(AND($K17&gt;0,$K17&lt;5), IF($K17=4,"Unknown", IF($K17=1, $F17*0.33, IF($K17=2, $F17*0.5+$G17*0.2, SUM(F17:G17)))), 0),"Not required")</f>
        <v>0</v>
      </c>
      <c r="Q17" s="37">
        <v>1</v>
      </c>
      <c r="R17" s="27">
        <v>2</v>
      </c>
      <c r="S17" s="27">
        <v>1</v>
      </c>
      <c r="T17" s="70">
        <v>0</v>
      </c>
      <c r="U17" s="37"/>
      <c r="V17" s="27"/>
      <c r="W17" s="27"/>
      <c r="X17" s="70"/>
      <c r="Y17" s="1">
        <v>36345</v>
      </c>
      <c r="Z17" s="1" t="s">
        <v>179</v>
      </c>
      <c r="AA17" s="18"/>
    </row>
    <row r="18" spans="1:27" x14ac:dyDescent="0.25">
      <c r="A18" s="24" t="str">
        <f>IF(INTRO!$E$33&lt;&gt;0,INTRO!$E$33, " ")</f>
        <v>Nigeria</v>
      </c>
      <c r="B18" s="17" t="s">
        <v>170</v>
      </c>
      <c r="C18" s="172" t="s">
        <v>180</v>
      </c>
      <c r="D18" s="36">
        <v>329691.4259310342</v>
      </c>
      <c r="E18" s="20">
        <f>IF(INTRO!$E$48="","",ROUND($D18*INTRO!$E$48,0))</f>
        <v>65938</v>
      </c>
      <c r="F18" s="20">
        <f>IF(INTRO!$E$49="","",ROUND($D18*INTRO!$E$49,0))</f>
        <v>92314</v>
      </c>
      <c r="G18" s="38">
        <f>IF(INTRO!$E$50="","",ROUND($D18*INTRO!$E$50,0))</f>
        <v>171440</v>
      </c>
      <c r="H18" s="37">
        <v>1</v>
      </c>
      <c r="I18" s="27">
        <v>1</v>
      </c>
      <c r="J18" s="27">
        <v>2</v>
      </c>
      <c r="K18" s="27">
        <v>0</v>
      </c>
      <c r="L18" s="68">
        <v>0</v>
      </c>
      <c r="M18" s="65">
        <f>IF(INTRO!$E$37="Endemic",IF($H18&gt;0,IF($H18=4,"Unknown",IF($H18=99,"Stopped",$D18)),0),"Not required")</f>
        <v>329691.4259310342</v>
      </c>
      <c r="N18" s="20">
        <v>72250.07275585935</v>
      </c>
      <c r="O18" s="14">
        <f>IF(INTRO!$E$41="Endemic", IF(AND($J18&gt;1,$J18&lt;5), IF($J18=4, "Unknown", E18+F18), 0),"Not required")</f>
        <v>158252</v>
      </c>
      <c r="P18" s="39">
        <f>IF(INTRO!$E$43="Endemic", IF(AND($K18&gt;0,$K18&lt;5), IF($K18=4,"Unknown", IF($K18=1, $F18*0.33, IF($K18=2, $F18*0.5+$G18*0.2, SUM(F18:G18)))), 0),"Not required")</f>
        <v>0</v>
      </c>
      <c r="Q18" s="37">
        <v>1</v>
      </c>
      <c r="R18" s="27">
        <v>2</v>
      </c>
      <c r="S18" s="27">
        <v>1</v>
      </c>
      <c r="T18" s="70">
        <v>0</v>
      </c>
      <c r="U18" s="37"/>
      <c r="V18" s="27"/>
      <c r="W18" s="27"/>
      <c r="X18" s="70"/>
      <c r="Y18" s="1">
        <v>36346</v>
      </c>
      <c r="Z18" s="1" t="s">
        <v>180</v>
      </c>
      <c r="AA18" s="18"/>
    </row>
    <row r="19" spans="1:27" x14ac:dyDescent="0.25">
      <c r="A19" s="24" t="str">
        <f>IF(INTRO!$E$33&lt;&gt;0,INTRO!$E$33, " ")</f>
        <v>Nigeria</v>
      </c>
      <c r="B19" s="17" t="s">
        <v>170</v>
      </c>
      <c r="C19" s="172" t="s">
        <v>181</v>
      </c>
      <c r="D19" s="36">
        <v>295380.62224686268</v>
      </c>
      <c r="E19" s="20">
        <f>IF(INTRO!$E$48="","",ROUND($D19*INTRO!$E$48,0))</f>
        <v>59076</v>
      </c>
      <c r="F19" s="20">
        <f>IF(INTRO!$E$49="","",ROUND($D19*INTRO!$E$49,0))</f>
        <v>82707</v>
      </c>
      <c r="G19" s="38">
        <f>IF(INTRO!$E$50="","",ROUND($D19*INTRO!$E$50,0))</f>
        <v>153598</v>
      </c>
      <c r="H19" s="37">
        <v>1</v>
      </c>
      <c r="I19" s="27">
        <v>1</v>
      </c>
      <c r="J19" s="27">
        <v>1</v>
      </c>
      <c r="K19" s="27">
        <v>0</v>
      </c>
      <c r="L19" s="68">
        <v>0</v>
      </c>
      <c r="M19" s="65">
        <f>IF(INTRO!$E$37="Endemic",IF($H19&gt;0,IF($H19=4,"Unknown",IF($H19=99,"Stopped",$D19)),0),"Not required")</f>
        <v>295380.62224686268</v>
      </c>
      <c r="N19" s="20">
        <v>112458.6649226562</v>
      </c>
      <c r="O19" s="14">
        <f>IF(INTRO!$E$41="Endemic", IF(AND($J19&gt;1,$J19&lt;5), IF($J19=4, "Unknown", E19+F19), 0),"Not required")</f>
        <v>0</v>
      </c>
      <c r="P19" s="39">
        <f>IF(INTRO!$E$43="Endemic", IF(AND($K19&gt;0,$K19&lt;5), IF($K19=4,"Unknown", IF($K19=1, $F19*0.33, IF($K19=2, $F19*0.5+$G19*0.2, SUM(F19:G19)))), 0),"Not required")</f>
        <v>0</v>
      </c>
      <c r="Q19" s="37">
        <v>1</v>
      </c>
      <c r="R19" s="27">
        <v>2</v>
      </c>
      <c r="S19" s="27">
        <v>0</v>
      </c>
      <c r="T19" s="70">
        <v>0</v>
      </c>
      <c r="U19" s="37"/>
      <c r="V19" s="27"/>
      <c r="W19" s="27"/>
      <c r="X19" s="70"/>
      <c r="Y19" s="1">
        <v>36347</v>
      </c>
      <c r="Z19" s="1" t="s">
        <v>181</v>
      </c>
      <c r="AA19" s="18"/>
    </row>
    <row r="20" spans="1:27" x14ac:dyDescent="0.25">
      <c r="A20" s="24" t="str">
        <f>IF(INTRO!$E$33&lt;&gt;0,INTRO!$E$33, " ")</f>
        <v>Nigeria</v>
      </c>
      <c r="B20" s="17" t="s">
        <v>170</v>
      </c>
      <c r="C20" s="172" t="s">
        <v>182</v>
      </c>
      <c r="D20" s="36">
        <v>111112.02488158057</v>
      </c>
      <c r="E20" s="20">
        <f>IF(INTRO!$E$48="","",ROUND($D20*INTRO!$E$48,0))</f>
        <v>22222</v>
      </c>
      <c r="F20" s="20">
        <f>IF(INTRO!$E$49="","",ROUND($D20*INTRO!$E$49,0))</f>
        <v>31111</v>
      </c>
      <c r="G20" s="38">
        <f>IF(INTRO!$E$50="","",ROUND($D20*INTRO!$E$50,0))</f>
        <v>57778</v>
      </c>
      <c r="H20" s="37">
        <v>1</v>
      </c>
      <c r="I20" s="27">
        <v>1</v>
      </c>
      <c r="J20" s="27">
        <v>3</v>
      </c>
      <c r="K20" s="27">
        <v>0</v>
      </c>
      <c r="L20" s="68">
        <v>0</v>
      </c>
      <c r="M20" s="65">
        <f>IF(INTRO!$E$37="Endemic",IF($H20&gt;0,IF($H20=4,"Unknown",IF($H20=99,"Stopped",$D20)),0),"Not required")</f>
        <v>111112.02488158057</v>
      </c>
      <c r="N20" s="20">
        <v>42302.525220312491</v>
      </c>
      <c r="O20" s="14">
        <f>IF(INTRO!$E$41="Endemic", IF(AND($J20&gt;1,$J20&lt;5), IF($J20=4, "Unknown", E20+F20), 0),"Not required")</f>
        <v>53333</v>
      </c>
      <c r="P20" s="39">
        <f>IF(INTRO!$E$43="Endemic", IF(AND($K20&gt;0,$K20&lt;5), IF($K20=4,"Unknown", IF($K20=1, $F20*0.33, IF($K20=2, $F20*0.5+$G20*0.2, SUM(F20:G20)))), 0),"Not required")</f>
        <v>0</v>
      </c>
      <c r="Q20" s="37">
        <v>1</v>
      </c>
      <c r="R20" s="27">
        <v>2</v>
      </c>
      <c r="S20" s="27">
        <v>2</v>
      </c>
      <c r="T20" s="70">
        <v>0</v>
      </c>
      <c r="U20" s="37"/>
      <c r="V20" s="27"/>
      <c r="W20" s="27"/>
      <c r="X20" s="70"/>
      <c r="Y20" s="1">
        <v>36348</v>
      </c>
      <c r="Z20" s="1" t="s">
        <v>182</v>
      </c>
      <c r="AA20" s="18"/>
    </row>
    <row r="21" spans="1:27" x14ac:dyDescent="0.25">
      <c r="A21" s="24" t="str">
        <f>IF(INTRO!$E$33&lt;&gt;0,INTRO!$E$33, " ")</f>
        <v>Nigeria</v>
      </c>
      <c r="B21" s="17" t="s">
        <v>170</v>
      </c>
      <c r="C21" s="172" t="s">
        <v>183</v>
      </c>
      <c r="D21" s="36">
        <v>79166.880639258277</v>
      </c>
      <c r="E21" s="20">
        <f>IF(INTRO!$E$48="","",ROUND($D21*INTRO!$E$48,0))</f>
        <v>15833</v>
      </c>
      <c r="F21" s="20">
        <f>IF(INTRO!$E$49="","",ROUND($D21*INTRO!$E$49,0))</f>
        <v>22167</v>
      </c>
      <c r="G21" s="38">
        <f>IF(INTRO!$E$50="","",ROUND($D21*INTRO!$E$50,0))</f>
        <v>41167</v>
      </c>
      <c r="H21" s="37">
        <v>1</v>
      </c>
      <c r="I21" s="27">
        <v>1</v>
      </c>
      <c r="J21" s="27">
        <v>2</v>
      </c>
      <c r="K21" s="27">
        <v>0</v>
      </c>
      <c r="L21" s="68">
        <v>0</v>
      </c>
      <c r="M21" s="65">
        <f>IF(INTRO!$E$37="Endemic",IF($H21&gt;0,IF($H21=4,"Unknown",IF($H21=99,"Stopped",$D21)),0),"Not required")</f>
        <v>79166.880639258277</v>
      </c>
      <c r="N21" s="20">
        <v>55187.333092578097</v>
      </c>
      <c r="O21" s="14">
        <f>IF(INTRO!$E$41="Endemic", IF(AND($J21&gt;1,$J21&lt;5), IF($J21=4, "Unknown", E21+F21), 0),"Not required")</f>
        <v>38000</v>
      </c>
      <c r="P21" s="39">
        <f>IF(INTRO!$E$43="Endemic", IF(AND($K21&gt;0,$K21&lt;5), IF($K21=4,"Unknown", IF($K21=1, $F21*0.33, IF($K21=2, $F21*0.5+$G21*0.2, SUM(F21:G21)))), 0),"Not required")</f>
        <v>0</v>
      </c>
      <c r="Q21" s="37">
        <v>1</v>
      </c>
      <c r="R21" s="27">
        <v>2</v>
      </c>
      <c r="S21" s="27">
        <v>1</v>
      </c>
      <c r="T21" s="70">
        <v>0</v>
      </c>
      <c r="U21" s="37"/>
      <c r="V21" s="27"/>
      <c r="W21" s="27"/>
      <c r="X21" s="70"/>
      <c r="Y21" s="1">
        <v>36349</v>
      </c>
      <c r="Z21" s="1" t="s">
        <v>183</v>
      </c>
      <c r="AA21" s="18"/>
    </row>
    <row r="22" spans="1:27" x14ac:dyDescent="0.25">
      <c r="A22" s="24" t="str">
        <f>IF(INTRO!$E$33&lt;&gt;0,INTRO!$E$33, " ")</f>
        <v>Nigeria</v>
      </c>
      <c r="B22" s="17" t="s">
        <v>170</v>
      </c>
      <c r="C22" s="172" t="s">
        <v>184</v>
      </c>
      <c r="D22" s="36">
        <v>119096.62983113082</v>
      </c>
      <c r="E22" s="20">
        <f>IF(INTRO!$E$48="","",ROUND($D22*INTRO!$E$48,0))</f>
        <v>23819</v>
      </c>
      <c r="F22" s="20">
        <f>IF(INTRO!$E$49="","",ROUND($D22*INTRO!$E$49,0))</f>
        <v>33347</v>
      </c>
      <c r="G22" s="38">
        <f>IF(INTRO!$E$50="","",ROUND($D22*INTRO!$E$50,0))</f>
        <v>61930</v>
      </c>
      <c r="H22" s="37">
        <v>1</v>
      </c>
      <c r="I22" s="27">
        <v>1</v>
      </c>
      <c r="J22" s="27">
        <v>2</v>
      </c>
      <c r="K22" s="27">
        <v>0</v>
      </c>
      <c r="L22" s="68">
        <v>0</v>
      </c>
      <c r="M22" s="65">
        <f>IF(INTRO!$E$37="Endemic",IF($H22&gt;0,IF($H22=4,"Unknown",IF($H22=99,"Stopped",$D22)),0),"Not required")</f>
        <v>119096.62983113082</v>
      </c>
      <c r="N22" s="20">
        <v>71591.096460156215</v>
      </c>
      <c r="O22" s="14">
        <f>IF(INTRO!$E$41="Endemic", IF(AND($J22&gt;1,$J22&lt;5), IF($J22=4, "Unknown", E22+F22), 0),"Not required")</f>
        <v>57166</v>
      </c>
      <c r="P22" s="39">
        <f>IF(INTRO!$E$43="Endemic", IF(AND($K22&gt;0,$K22&lt;5), IF($K22=4,"Unknown", IF($K22=1, $F22*0.33, IF($K22=2, $F22*0.5+$G22*0.2, SUM(F22:G22)))), 0),"Not required")</f>
        <v>0</v>
      </c>
      <c r="Q22" s="37">
        <v>1</v>
      </c>
      <c r="R22" s="27">
        <v>2</v>
      </c>
      <c r="S22" s="27">
        <v>1</v>
      </c>
      <c r="T22" s="70">
        <v>0</v>
      </c>
      <c r="U22" s="37"/>
      <c r="V22" s="27"/>
      <c r="W22" s="27"/>
      <c r="X22" s="70"/>
      <c r="Y22" s="1">
        <v>36350</v>
      </c>
      <c r="Z22" s="1" t="s">
        <v>184</v>
      </c>
      <c r="AA22" s="18"/>
    </row>
    <row r="23" spans="1:27" x14ac:dyDescent="0.25">
      <c r="A23" s="24" t="str">
        <f>IF(INTRO!$E$33&lt;&gt;0,INTRO!$E$33, " ")</f>
        <v>Nigeria</v>
      </c>
      <c r="B23" s="17" t="s">
        <v>170</v>
      </c>
      <c r="C23" s="172" t="s">
        <v>185</v>
      </c>
      <c r="D23" s="36">
        <v>296763.16795818787</v>
      </c>
      <c r="E23" s="20">
        <f>IF(INTRO!$E$48="","",ROUND($D23*INTRO!$E$48,0))</f>
        <v>59353</v>
      </c>
      <c r="F23" s="20">
        <f>IF(INTRO!$E$49="","",ROUND($D23*INTRO!$E$49,0))</f>
        <v>83094</v>
      </c>
      <c r="G23" s="38">
        <f>IF(INTRO!$E$50="","",ROUND($D23*INTRO!$E$50,0))</f>
        <v>154317</v>
      </c>
      <c r="H23" s="37">
        <v>1</v>
      </c>
      <c r="I23" s="27">
        <v>1</v>
      </c>
      <c r="J23" s="27">
        <v>2</v>
      </c>
      <c r="K23" s="27">
        <v>1</v>
      </c>
      <c r="L23" s="68">
        <v>0</v>
      </c>
      <c r="M23" s="65">
        <f>IF(INTRO!$E$37="Endemic",IF($H23&gt;0,IF($H23=4,"Unknown",IF($H23=99,"Stopped",$D23)),0),"Not required")</f>
        <v>296763.16795818787</v>
      </c>
      <c r="N23" s="20">
        <v>112985.18367148434</v>
      </c>
      <c r="O23" s="14">
        <f>IF(INTRO!$E$41="Endemic", IF(AND($J23&gt;1,$J23&lt;5), IF($J23=4, "Unknown", E23+F23), 0),"Not required")</f>
        <v>142447</v>
      </c>
      <c r="P23" s="39">
        <f>IF(INTRO!$E$43="Endemic", IF(AND($K23&gt;0,$K23&lt;5), IF($K23=4,"Unknown", IF($K23=1, $F23*0.33, IF($K23=2, $F23*0.5+$G23*0.2, SUM(F23:G23)))), 0),"Not required")</f>
        <v>27421.02</v>
      </c>
      <c r="Q23" s="37">
        <v>1</v>
      </c>
      <c r="R23" s="27">
        <v>2</v>
      </c>
      <c r="S23" s="27">
        <v>1</v>
      </c>
      <c r="T23" s="70">
        <v>0</v>
      </c>
      <c r="U23" s="37"/>
      <c r="V23" s="27"/>
      <c r="W23" s="27"/>
      <c r="X23" s="70"/>
      <c r="Y23" s="1">
        <v>36352</v>
      </c>
      <c r="Z23" s="1" t="s">
        <v>185</v>
      </c>
      <c r="AA23" s="18"/>
    </row>
    <row r="24" spans="1:27" x14ac:dyDescent="0.25">
      <c r="A24" s="24" t="str">
        <f>IF(INTRO!$E$33&lt;&gt;0,INTRO!$E$33, " ")</f>
        <v>Nigeria</v>
      </c>
      <c r="B24" s="17" t="s">
        <v>170</v>
      </c>
      <c r="C24" s="172" t="s">
        <v>186</v>
      </c>
      <c r="D24" s="36">
        <v>186361.24437580945</v>
      </c>
      <c r="E24" s="20">
        <f>IF(INTRO!$E$48="","",ROUND($D24*INTRO!$E$48,0))</f>
        <v>37272</v>
      </c>
      <c r="F24" s="20">
        <f>IF(INTRO!$E$49="","",ROUND($D24*INTRO!$E$49,0))</f>
        <v>52181</v>
      </c>
      <c r="G24" s="38">
        <f>IF(INTRO!$E$50="","",ROUND($D24*INTRO!$E$50,0))</f>
        <v>96908</v>
      </c>
      <c r="H24" s="37">
        <v>1</v>
      </c>
      <c r="I24" s="27">
        <v>1</v>
      </c>
      <c r="J24" s="27">
        <v>2</v>
      </c>
      <c r="K24" s="27">
        <v>1</v>
      </c>
      <c r="L24" s="68">
        <v>0</v>
      </c>
      <c r="M24" s="65">
        <f>IF(INTRO!$E$37="Endemic",IF($H24&gt;0,IF($H24=4,"Unknown",IF($H24=99,"Stopped",$D24)),0),"Not required")</f>
        <v>186361.24437580945</v>
      </c>
      <c r="N24" s="20">
        <v>70951.988796484351</v>
      </c>
      <c r="O24" s="14">
        <f>IF(INTRO!$E$41="Endemic", IF(AND($J24&gt;1,$J24&lt;5), IF($J24=4, "Unknown", E24+F24), 0),"Not required")</f>
        <v>89453</v>
      </c>
      <c r="P24" s="39">
        <f>IF(INTRO!$E$43="Endemic", IF(AND($K24&gt;0,$K24&lt;5), IF($K24=4,"Unknown", IF($K24=1, $F24*0.33, IF($K24=2, $F24*0.5+$G24*0.2, SUM(F24:G24)))), 0),"Not required")</f>
        <v>17219.73</v>
      </c>
      <c r="Q24" s="37">
        <v>1</v>
      </c>
      <c r="R24" s="27">
        <v>2</v>
      </c>
      <c r="S24" s="27">
        <v>1</v>
      </c>
      <c r="T24" s="70">
        <v>0</v>
      </c>
      <c r="U24" s="37"/>
      <c r="V24" s="27"/>
      <c r="W24" s="27"/>
      <c r="X24" s="70"/>
      <c r="Y24" s="1">
        <v>36353</v>
      </c>
      <c r="Z24" s="1" t="s">
        <v>186</v>
      </c>
      <c r="AA24" s="18"/>
    </row>
    <row r="25" spans="1:27" x14ac:dyDescent="0.25">
      <c r="A25" s="24" t="str">
        <f>IF(INTRO!$E$33&lt;&gt;0,INTRO!$E$33, " ")</f>
        <v>Nigeria</v>
      </c>
      <c r="B25" s="17" t="s">
        <v>170</v>
      </c>
      <c r="C25" s="172" t="s">
        <v>187</v>
      </c>
      <c r="D25" s="36">
        <v>220464.93518104698</v>
      </c>
      <c r="E25" s="20">
        <f>IF(INTRO!$E$48="","",ROUND($D25*INTRO!$E$48,0))</f>
        <v>44093</v>
      </c>
      <c r="F25" s="20">
        <f>IF(INTRO!$E$49="","",ROUND($D25*INTRO!$E$49,0))</f>
        <v>61730</v>
      </c>
      <c r="G25" s="38">
        <f>IF(INTRO!$E$50="","",ROUND($D25*INTRO!$E$50,0))</f>
        <v>114642</v>
      </c>
      <c r="H25" s="37">
        <v>1</v>
      </c>
      <c r="I25" s="27">
        <v>1</v>
      </c>
      <c r="J25" s="27">
        <v>2</v>
      </c>
      <c r="K25" s="27">
        <v>1</v>
      </c>
      <c r="L25" s="68">
        <v>0</v>
      </c>
      <c r="M25" s="65">
        <f>IF(INTRO!$E$37="Endemic",IF($H25&gt;0,IF($H25=4,"Unknown",IF($H25=99,"Stopped",$D25)),0),"Not required")</f>
        <v>220464.93518104698</v>
      </c>
      <c r="N25" s="20">
        <v>99827.734015234339</v>
      </c>
      <c r="O25" s="14">
        <f>IF(INTRO!$E$41="Endemic", IF(AND($J25&gt;1,$J25&lt;5), IF($J25=4, "Unknown", E25+F25), 0),"Not required")</f>
        <v>105823</v>
      </c>
      <c r="P25" s="39">
        <f>IF(INTRO!$E$43="Endemic", IF(AND($K25&gt;0,$K25&lt;5), IF($K25=4,"Unknown", IF($K25=1, $F25*0.33, IF($K25=2, $F25*0.5+$G25*0.2, SUM(F25:G25)))), 0),"Not required")</f>
        <v>20370.900000000001</v>
      </c>
      <c r="Q25" s="37">
        <v>1</v>
      </c>
      <c r="R25" s="27">
        <v>2</v>
      </c>
      <c r="S25" s="27">
        <v>1</v>
      </c>
      <c r="T25" s="70">
        <v>0</v>
      </c>
      <c r="U25" s="37"/>
      <c r="V25" s="27"/>
      <c r="W25" s="27"/>
      <c r="X25" s="70"/>
      <c r="Y25" s="1">
        <v>36351</v>
      </c>
      <c r="Z25" s="1" t="s">
        <v>187</v>
      </c>
      <c r="AA25" s="18"/>
    </row>
    <row r="26" spans="1:27" x14ac:dyDescent="0.25">
      <c r="A26" s="24" t="str">
        <f>IF(INTRO!$E$33&lt;&gt;0,INTRO!$E$33, " ")</f>
        <v>Nigeria</v>
      </c>
      <c r="B26" s="17" t="s">
        <v>188</v>
      </c>
      <c r="C26" s="172" t="s">
        <v>189</v>
      </c>
      <c r="D26" s="36">
        <v>242417.55545921932</v>
      </c>
      <c r="E26" s="20">
        <f>IF(INTRO!$E$48="","",ROUND($D26*INTRO!$E$48,0))</f>
        <v>48484</v>
      </c>
      <c r="F26" s="20">
        <f>IF(INTRO!$E$49="","",ROUND($D26*INTRO!$E$49,0))</f>
        <v>67877</v>
      </c>
      <c r="G26" s="38">
        <f>IF(INTRO!$E$50="","",ROUND($D26*INTRO!$E$50,0))</f>
        <v>126057</v>
      </c>
      <c r="H26" s="37">
        <v>1</v>
      </c>
      <c r="I26" s="27">
        <v>1</v>
      </c>
      <c r="J26" s="27">
        <v>1</v>
      </c>
      <c r="K26" s="27">
        <v>2</v>
      </c>
      <c r="L26" s="68">
        <v>4</v>
      </c>
      <c r="M26" s="65">
        <f>IF(INTRO!$E$37="Endemic",IF($H26&gt;0,IF($H26=4,"Unknown",IF($H26=99,"Stopped",$D26)),0),"Not required")</f>
        <v>242417.55545921932</v>
      </c>
      <c r="N26" s="20">
        <v>101441.50846132809</v>
      </c>
      <c r="O26" s="14">
        <f>IF(INTRO!$E$41="Endemic", IF(AND($J26&gt;1,$J26&lt;5), IF($J26=4, "Unknown", E26+F26), 0),"Not required")</f>
        <v>0</v>
      </c>
      <c r="P26" s="39">
        <f>IF(INTRO!$E$43="Endemic", IF(AND($K26&gt;0,$K26&lt;5), IF($K26=4,"Unknown", IF($K26=1, $F26*0.33, IF($K26=2, $F26*0.5+$G26*0.2, SUM(F26:G26)))), 0),"Not required")</f>
        <v>59149.9</v>
      </c>
      <c r="Q26" s="37">
        <v>1</v>
      </c>
      <c r="R26" s="27">
        <v>1</v>
      </c>
      <c r="S26" s="27">
        <v>0</v>
      </c>
      <c r="T26" s="70">
        <v>1</v>
      </c>
      <c r="U26" s="37"/>
      <c r="V26" s="27"/>
      <c r="W26" s="27"/>
      <c r="X26" s="70"/>
      <c r="Y26" s="1">
        <v>36354</v>
      </c>
      <c r="Z26" s="1" t="s">
        <v>189</v>
      </c>
      <c r="AA26" s="18"/>
    </row>
    <row r="27" spans="1:27" x14ac:dyDescent="0.25">
      <c r="A27" s="24" t="str">
        <f>IF(INTRO!$E$33&lt;&gt;0,INTRO!$E$33, " ")</f>
        <v>Nigeria</v>
      </c>
      <c r="B27" s="17" t="s">
        <v>188</v>
      </c>
      <c r="C27" s="172" t="s">
        <v>190</v>
      </c>
      <c r="D27" s="36">
        <v>278777.96971154225</v>
      </c>
      <c r="E27" s="20">
        <f>IF(INTRO!$E$48="","",ROUND($D27*INTRO!$E$48,0))</f>
        <v>55756</v>
      </c>
      <c r="F27" s="20">
        <f>IF(INTRO!$E$49="","",ROUND($D27*INTRO!$E$49,0))</f>
        <v>78058</v>
      </c>
      <c r="G27" s="38">
        <f>IF(INTRO!$E$50="","",ROUND($D27*INTRO!$E$50,0))</f>
        <v>144965</v>
      </c>
      <c r="H27" s="37">
        <v>1</v>
      </c>
      <c r="I27" s="27">
        <v>1</v>
      </c>
      <c r="J27" s="27">
        <v>1</v>
      </c>
      <c r="K27" s="27">
        <v>2</v>
      </c>
      <c r="L27" s="68">
        <v>4</v>
      </c>
      <c r="M27" s="65">
        <f>IF(INTRO!$E$37="Endemic",IF($H27&gt;0,IF($H27=4,"Unknown",IF($H27=99,"Stopped",$D27)),0),"Not required")</f>
        <v>278777.96971154225</v>
      </c>
      <c r="N27" s="20">
        <v>75985.375577734347</v>
      </c>
      <c r="O27" s="14">
        <f>IF(INTRO!$E$41="Endemic", IF(AND($J27&gt;1,$J27&lt;5), IF($J27=4, "Unknown", E27+F27), 0),"Not required")</f>
        <v>0</v>
      </c>
      <c r="P27" s="39">
        <f>IF(INTRO!$E$43="Endemic", IF(AND($K27&gt;0,$K27&lt;5), IF($K27=4,"Unknown", IF($K27=1, $F27*0.33, IF($K27=2, $F27*0.5+$G27*0.2, SUM(F27:G27)))), 0),"Not required")</f>
        <v>68022</v>
      </c>
      <c r="Q27" s="37">
        <v>1</v>
      </c>
      <c r="R27" s="27">
        <v>1</v>
      </c>
      <c r="S27" s="27">
        <v>0</v>
      </c>
      <c r="T27" s="70">
        <v>1</v>
      </c>
      <c r="U27" s="37"/>
      <c r="V27" s="27"/>
      <c r="W27" s="27"/>
      <c r="X27" s="70"/>
      <c r="Y27" s="1">
        <v>36355</v>
      </c>
      <c r="Z27" s="1" t="s">
        <v>190</v>
      </c>
      <c r="AA27" s="18"/>
    </row>
    <row r="28" spans="1:27" x14ac:dyDescent="0.25">
      <c r="A28" s="24" t="str">
        <f>IF(INTRO!$E$33&lt;&gt;0,INTRO!$E$33, " ")</f>
        <v>Nigeria</v>
      </c>
      <c r="B28" s="17" t="s">
        <v>188</v>
      </c>
      <c r="C28" s="172" t="s">
        <v>191</v>
      </c>
      <c r="D28" s="36">
        <v>220678.77250410218</v>
      </c>
      <c r="E28" s="20">
        <f>IF(INTRO!$E$48="","",ROUND($D28*INTRO!$E$48,0))</f>
        <v>44136</v>
      </c>
      <c r="F28" s="20">
        <f>IF(INTRO!$E$49="","",ROUND($D28*INTRO!$E$49,0))</f>
        <v>61790</v>
      </c>
      <c r="G28" s="38">
        <f>IF(INTRO!$E$50="","",ROUND($D28*INTRO!$E$50,0))</f>
        <v>114753</v>
      </c>
      <c r="H28" s="37">
        <v>1</v>
      </c>
      <c r="I28" s="27">
        <v>1</v>
      </c>
      <c r="J28" s="27">
        <v>1</v>
      </c>
      <c r="K28" s="27">
        <v>2</v>
      </c>
      <c r="L28" s="68">
        <v>4</v>
      </c>
      <c r="M28" s="65">
        <f>IF(INTRO!$E$37="Endemic",IF($H28&gt;0,IF($H28=4,"Unknown",IF($H28=99,"Stopped",$D28)),0),"Not required")</f>
        <v>220678.77250410218</v>
      </c>
      <c r="N28" s="20">
        <v>109100.86610937495</v>
      </c>
      <c r="O28" s="14">
        <f>IF(INTRO!$E$41="Endemic", IF(AND($J28&gt;1,$J28&lt;5), IF($J28=4, "Unknown", E28+F28), 0),"Not required")</f>
        <v>0</v>
      </c>
      <c r="P28" s="39">
        <f>IF(INTRO!$E$43="Endemic", IF(AND($K28&gt;0,$K28&lt;5), IF($K28=4,"Unknown", IF($K28=1, $F28*0.33, IF($K28=2, $F28*0.5+$G28*0.2, SUM(F28:G28)))), 0),"Not required")</f>
        <v>53845.600000000006</v>
      </c>
      <c r="Q28" s="37">
        <v>1</v>
      </c>
      <c r="R28" s="27">
        <v>1</v>
      </c>
      <c r="S28" s="27">
        <v>0</v>
      </c>
      <c r="T28" s="70">
        <v>1</v>
      </c>
      <c r="U28" s="37"/>
      <c r="V28" s="27"/>
      <c r="W28" s="27"/>
      <c r="X28" s="70"/>
      <c r="Y28" s="1">
        <v>36356</v>
      </c>
      <c r="Z28" s="1" t="s">
        <v>191</v>
      </c>
      <c r="AA28" s="18"/>
    </row>
    <row r="29" spans="1:27" x14ac:dyDescent="0.25">
      <c r="A29" s="24" t="str">
        <f>IF(INTRO!$E$33&lt;&gt;0,INTRO!$E$33, " ")</f>
        <v>Nigeria</v>
      </c>
      <c r="B29" s="17" t="s">
        <v>188</v>
      </c>
      <c r="C29" s="172" t="s">
        <v>192</v>
      </c>
      <c r="D29" s="36">
        <v>174828.8227078974</v>
      </c>
      <c r="E29" s="20">
        <f>IF(INTRO!$E$48="","",ROUND($D29*INTRO!$E$48,0))</f>
        <v>34966</v>
      </c>
      <c r="F29" s="20">
        <f>IF(INTRO!$E$49="","",ROUND($D29*INTRO!$E$49,0))</f>
        <v>48952</v>
      </c>
      <c r="G29" s="38">
        <f>IF(INTRO!$E$50="","",ROUND($D29*INTRO!$E$50,0))</f>
        <v>90911</v>
      </c>
      <c r="H29" s="37">
        <v>1</v>
      </c>
      <c r="I29" s="27">
        <v>1</v>
      </c>
      <c r="J29" s="27">
        <v>1</v>
      </c>
      <c r="K29" s="27">
        <v>1</v>
      </c>
      <c r="L29" s="68">
        <v>0</v>
      </c>
      <c r="M29" s="65">
        <f>IF(INTRO!$E$37="Endemic",IF($H29&gt;0,IF($H29=4,"Unknown",IF($H29=99,"Stopped",$D29)),0),"Not required")</f>
        <v>174828.8227078974</v>
      </c>
      <c r="N29" s="20">
        <v>174828.8227078974</v>
      </c>
      <c r="O29" s="14">
        <f>IF(INTRO!$E$41="Endemic", IF(AND($J29&gt;1,$J29&lt;5), IF($J29=4, "Unknown", E29+F29), 0),"Not required")</f>
        <v>0</v>
      </c>
      <c r="P29" s="39">
        <f>IF(INTRO!$E$43="Endemic", IF(AND($K29&gt;0,$K29&lt;5), IF($K29=4,"Unknown", IF($K29=1, $F29*0.33, IF($K29=2, $F29*0.5+$G29*0.2, SUM(F29:G29)))), 0),"Not required")</f>
        <v>16154.16</v>
      </c>
      <c r="Q29" s="37">
        <v>1</v>
      </c>
      <c r="R29" s="27">
        <v>1</v>
      </c>
      <c r="S29" s="27">
        <v>0</v>
      </c>
      <c r="T29" s="70">
        <v>0</v>
      </c>
      <c r="U29" s="37"/>
      <c r="V29" s="27"/>
      <c r="W29" s="27"/>
      <c r="X29" s="70"/>
      <c r="Y29" s="1">
        <v>36357</v>
      </c>
      <c r="Z29" s="1" t="s">
        <v>192</v>
      </c>
      <c r="AA29" s="18"/>
    </row>
    <row r="30" spans="1:27" x14ac:dyDescent="0.25">
      <c r="A30" s="24" t="str">
        <f>IF(INTRO!$E$33&lt;&gt;0,INTRO!$E$33, " ")</f>
        <v>Nigeria</v>
      </c>
      <c r="B30" s="17" t="s">
        <v>188</v>
      </c>
      <c r="C30" s="172" t="s">
        <v>193</v>
      </c>
      <c r="D30" s="36">
        <v>196930.72564556097</v>
      </c>
      <c r="E30" s="20">
        <f>IF(INTRO!$E$48="","",ROUND($D30*INTRO!$E$48,0))</f>
        <v>39386</v>
      </c>
      <c r="F30" s="20">
        <f>IF(INTRO!$E$49="","",ROUND($D30*INTRO!$E$49,0))</f>
        <v>55141</v>
      </c>
      <c r="G30" s="38">
        <f>IF(INTRO!$E$50="","",ROUND($D30*INTRO!$E$50,0))</f>
        <v>102404</v>
      </c>
      <c r="H30" s="37">
        <v>1</v>
      </c>
      <c r="I30" s="27">
        <v>1</v>
      </c>
      <c r="J30" s="27">
        <v>1</v>
      </c>
      <c r="K30" s="27">
        <v>2</v>
      </c>
      <c r="L30" s="68">
        <v>4</v>
      </c>
      <c r="M30" s="65">
        <f>IF(INTRO!$E$37="Endemic",IF($H30&gt;0,IF($H30=4,"Unknown",IF($H30=99,"Stopped",$D30)),0),"Not required")</f>
        <v>196930.72564556097</v>
      </c>
      <c r="N30" s="20">
        <v>89300.670477343709</v>
      </c>
      <c r="O30" s="14">
        <f>IF(INTRO!$E$41="Endemic", IF(AND($J30&gt;1,$J30&lt;5), IF($J30=4, "Unknown", E30+F30), 0),"Not required")</f>
        <v>0</v>
      </c>
      <c r="P30" s="39">
        <f>IF(INTRO!$E$43="Endemic", IF(AND($K30&gt;0,$K30&lt;5), IF($K30=4,"Unknown", IF($K30=1, $F30*0.33, IF($K30=2, $F30*0.5+$G30*0.2, SUM(F30:G30)))), 0),"Not required")</f>
        <v>48051.3</v>
      </c>
      <c r="Q30" s="37">
        <v>1</v>
      </c>
      <c r="R30" s="27">
        <v>1</v>
      </c>
      <c r="S30" s="27">
        <v>0</v>
      </c>
      <c r="T30" s="70">
        <v>1</v>
      </c>
      <c r="U30" s="37"/>
      <c r="V30" s="27"/>
      <c r="W30" s="27"/>
      <c r="X30" s="70"/>
      <c r="Y30" s="1">
        <v>36358</v>
      </c>
      <c r="Z30" s="1" t="s">
        <v>193</v>
      </c>
      <c r="AA30" s="18"/>
    </row>
    <row r="31" spans="1:27" x14ac:dyDescent="0.25">
      <c r="A31" s="24" t="str">
        <f>IF(INTRO!$E$33&lt;&gt;0,INTRO!$E$33, " ")</f>
        <v>Nigeria</v>
      </c>
      <c r="B31" s="17" t="s">
        <v>188</v>
      </c>
      <c r="C31" s="172" t="s">
        <v>194</v>
      </c>
      <c r="D31" s="36">
        <v>239101.05961862791</v>
      </c>
      <c r="E31" s="20">
        <f>IF(INTRO!$E$48="","",ROUND($D31*INTRO!$E$48,0))</f>
        <v>47820</v>
      </c>
      <c r="F31" s="20">
        <f>IF(INTRO!$E$49="","",ROUND($D31*INTRO!$E$49,0))</f>
        <v>66948</v>
      </c>
      <c r="G31" s="38">
        <f>IF(INTRO!$E$50="","",ROUND($D31*INTRO!$E$50,0))</f>
        <v>124333</v>
      </c>
      <c r="H31" s="37">
        <v>1</v>
      </c>
      <c r="I31" s="27">
        <v>1</v>
      </c>
      <c r="J31" s="27">
        <v>1</v>
      </c>
      <c r="K31" s="27">
        <v>2</v>
      </c>
      <c r="L31" s="68">
        <v>4</v>
      </c>
      <c r="M31" s="65">
        <f>IF(INTRO!$E$37="Endemic",IF($H31&gt;0,IF($H31=4,"Unknown",IF($H31=99,"Stopped",$D31)),0),"Not required")</f>
        <v>239101.05961862791</v>
      </c>
      <c r="N31" s="20">
        <v>117896.04722187496</v>
      </c>
      <c r="O31" s="14">
        <f>IF(INTRO!$E$41="Endemic", IF(AND($J31&gt;1,$J31&lt;5), IF($J31=4, "Unknown", E31+F31), 0),"Not required")</f>
        <v>0</v>
      </c>
      <c r="P31" s="39">
        <f>IF(INTRO!$E$43="Endemic", IF(AND($K31&gt;0,$K31&lt;5), IF($K31=4,"Unknown", IF($K31=1, $F31*0.33, IF($K31=2, $F31*0.5+$G31*0.2, SUM(F31:G31)))), 0),"Not required")</f>
        <v>58340.600000000006</v>
      </c>
      <c r="Q31" s="37">
        <v>1</v>
      </c>
      <c r="R31" s="27">
        <v>1</v>
      </c>
      <c r="S31" s="27">
        <v>0</v>
      </c>
      <c r="T31" s="70">
        <v>1</v>
      </c>
      <c r="U31" s="37"/>
      <c r="V31" s="27"/>
      <c r="W31" s="27"/>
      <c r="X31" s="70"/>
      <c r="Y31" s="1">
        <v>36359</v>
      </c>
      <c r="Z31" s="1" t="s">
        <v>194</v>
      </c>
      <c r="AA31" s="18"/>
    </row>
    <row r="32" spans="1:27" x14ac:dyDescent="0.25">
      <c r="A32" s="24" t="str">
        <f>IF(INTRO!$E$33&lt;&gt;0,INTRO!$E$33, " ")</f>
        <v>Nigeria</v>
      </c>
      <c r="B32" s="17" t="s">
        <v>188</v>
      </c>
      <c r="C32" s="172" t="s">
        <v>195</v>
      </c>
      <c r="D32" s="36">
        <v>227455.66728947929</v>
      </c>
      <c r="E32" s="20">
        <f>IF(INTRO!$E$48="","",ROUND($D32*INTRO!$E$48,0))</f>
        <v>45491</v>
      </c>
      <c r="F32" s="20">
        <f>IF(INTRO!$E$49="","",ROUND($D32*INTRO!$E$49,0))</f>
        <v>63688</v>
      </c>
      <c r="G32" s="38">
        <f>IF(INTRO!$E$50="","",ROUND($D32*INTRO!$E$50,0))</f>
        <v>118277</v>
      </c>
      <c r="H32" s="37">
        <v>0</v>
      </c>
      <c r="I32" s="27">
        <v>1</v>
      </c>
      <c r="J32" s="27">
        <v>1</v>
      </c>
      <c r="K32" s="27">
        <v>2</v>
      </c>
      <c r="L32" s="68">
        <v>0</v>
      </c>
      <c r="M32" s="65">
        <f>IF(INTRO!$E$37="Endemic",IF($H32&gt;0,IF($H32=4,"Unknown",IF($H32=99,"Stopped",$D32)),0),"Not required")</f>
        <v>0</v>
      </c>
      <c r="N32" s="20">
        <v>128998.19727578122</v>
      </c>
      <c r="O32" s="14">
        <f>IF(INTRO!$E$41="Endemic", IF(AND($J32&gt;1,$J32&lt;5), IF($J32=4, "Unknown", E32+F32), 0),"Not required")</f>
        <v>0</v>
      </c>
      <c r="P32" s="39">
        <f>IF(INTRO!$E$43="Endemic", IF(AND($K32&gt;0,$K32&lt;5), IF($K32=4,"Unknown", IF($K32=1, $F32*0.33, IF($K32=2, $F32*0.5+$G32*0.2, SUM(F32:G32)))), 0),"Not required")</f>
        <v>55499.4</v>
      </c>
      <c r="Q32" s="37">
        <v>0</v>
      </c>
      <c r="R32" s="27">
        <v>1</v>
      </c>
      <c r="S32" s="27">
        <v>0</v>
      </c>
      <c r="T32" s="70">
        <v>1</v>
      </c>
      <c r="U32" s="37"/>
      <c r="V32" s="27"/>
      <c r="W32" s="27"/>
      <c r="X32" s="70"/>
      <c r="Y32" s="1">
        <v>36360</v>
      </c>
      <c r="Z32" s="1" t="s">
        <v>195</v>
      </c>
      <c r="AA32" s="18"/>
    </row>
    <row r="33" spans="1:27" x14ac:dyDescent="0.25">
      <c r="A33" s="24" t="str">
        <f>IF(INTRO!$E$33&lt;&gt;0,INTRO!$E$33, " ")</f>
        <v>Nigeria</v>
      </c>
      <c r="B33" s="17" t="s">
        <v>188</v>
      </c>
      <c r="C33" s="172" t="s">
        <v>196</v>
      </c>
      <c r="D33" s="36">
        <v>226577.45488724636</v>
      </c>
      <c r="E33" s="20">
        <f>IF(INTRO!$E$48="","",ROUND($D33*INTRO!$E$48,0))</f>
        <v>45315</v>
      </c>
      <c r="F33" s="20">
        <f>IF(INTRO!$E$49="","",ROUND($D33*INTRO!$E$49,0))</f>
        <v>63442</v>
      </c>
      <c r="G33" s="38">
        <f>IF(INTRO!$E$50="","",ROUND($D33*INTRO!$E$50,0))</f>
        <v>117820</v>
      </c>
      <c r="H33" s="37">
        <v>1</v>
      </c>
      <c r="I33" s="27">
        <v>1</v>
      </c>
      <c r="J33" s="27">
        <v>2</v>
      </c>
      <c r="K33" s="27">
        <v>1</v>
      </c>
      <c r="L33" s="68">
        <v>0</v>
      </c>
      <c r="M33" s="65">
        <f>IF(INTRO!$E$37="Endemic",IF($H33&gt;0,IF($H33=4,"Unknown",IF($H33=99,"Stopped",$D33)),0),"Not required")</f>
        <v>226577.45488724636</v>
      </c>
      <c r="N33" s="20">
        <v>219081.47109257808</v>
      </c>
      <c r="O33" s="14">
        <f>IF(INTRO!$E$41="Endemic", IF(AND($J33&gt;1,$J33&lt;5), IF($J33=4, "Unknown", E33+F33), 0),"Not required")</f>
        <v>108757</v>
      </c>
      <c r="P33" s="39">
        <f>IF(INTRO!$E$43="Endemic", IF(AND($K33&gt;0,$K33&lt;5), IF($K33=4,"Unknown", IF($K33=1, $F33*0.33, IF($K33=2, $F33*0.5+$G33*0.2, SUM(F33:G33)))), 0),"Not required")</f>
        <v>20935.86</v>
      </c>
      <c r="Q33" s="37">
        <v>1</v>
      </c>
      <c r="R33" s="27">
        <v>1</v>
      </c>
      <c r="S33" s="27">
        <v>1</v>
      </c>
      <c r="T33" s="70">
        <v>0</v>
      </c>
      <c r="U33" s="37"/>
      <c r="V33" s="27"/>
      <c r="W33" s="27"/>
      <c r="X33" s="70"/>
      <c r="Y33" s="1">
        <v>36361</v>
      </c>
      <c r="Z33" s="1" t="s">
        <v>196</v>
      </c>
      <c r="AA33" s="18"/>
    </row>
    <row r="34" spans="1:27" x14ac:dyDescent="0.25">
      <c r="A34" s="24" t="str">
        <f>IF(INTRO!$E$33&lt;&gt;0,INTRO!$E$33, " ")</f>
        <v>Nigeria</v>
      </c>
      <c r="B34" s="17" t="s">
        <v>188</v>
      </c>
      <c r="C34" s="172" t="s">
        <v>197</v>
      </c>
      <c r="D34" s="36">
        <v>151707.49404145504</v>
      </c>
      <c r="E34" s="20">
        <f>IF(INTRO!$E$48="","",ROUND($D34*INTRO!$E$48,0))</f>
        <v>30341</v>
      </c>
      <c r="F34" s="20">
        <f>IF(INTRO!$E$49="","",ROUND($D34*INTRO!$E$49,0))</f>
        <v>42478</v>
      </c>
      <c r="G34" s="38">
        <f>IF(INTRO!$E$50="","",ROUND($D34*INTRO!$E$50,0))</f>
        <v>78888</v>
      </c>
      <c r="H34" s="37">
        <v>1</v>
      </c>
      <c r="I34" s="27">
        <v>1</v>
      </c>
      <c r="J34" s="27">
        <v>1</v>
      </c>
      <c r="K34" s="27">
        <v>2</v>
      </c>
      <c r="L34" s="68">
        <v>4</v>
      </c>
      <c r="M34" s="65">
        <f>IF(INTRO!$E$37="Endemic",IF($H34&gt;0,IF($H34=4,"Unknown",IF($H34=99,"Stopped",$D34)),0),"Not required")</f>
        <v>151707.49404145504</v>
      </c>
      <c r="N34" s="20">
        <v>94648.643932421837</v>
      </c>
      <c r="O34" s="14">
        <f>IF(INTRO!$E$41="Endemic", IF(AND($J34&gt;1,$J34&lt;5), IF($J34=4, "Unknown", E34+F34), 0),"Not required")</f>
        <v>0</v>
      </c>
      <c r="P34" s="39">
        <f>IF(INTRO!$E$43="Endemic", IF(AND($K34&gt;0,$K34&lt;5), IF($K34=4,"Unknown", IF($K34=1, $F34*0.33, IF($K34=2, $F34*0.5+$G34*0.2, SUM(F34:G34)))), 0),"Not required")</f>
        <v>37016.6</v>
      </c>
      <c r="Q34" s="37">
        <v>1</v>
      </c>
      <c r="R34" s="27">
        <v>1</v>
      </c>
      <c r="S34" s="27">
        <v>0</v>
      </c>
      <c r="T34" s="70">
        <v>1</v>
      </c>
      <c r="U34" s="37"/>
      <c r="V34" s="27"/>
      <c r="W34" s="27"/>
      <c r="X34" s="70"/>
      <c r="Y34" s="1">
        <v>36362</v>
      </c>
      <c r="Z34" s="1" t="s">
        <v>197</v>
      </c>
      <c r="AA34" s="18"/>
    </row>
    <row r="35" spans="1:27" x14ac:dyDescent="0.25">
      <c r="A35" s="24" t="str">
        <f>IF(INTRO!$E$33&lt;&gt;0,INTRO!$E$33, " ")</f>
        <v>Nigeria</v>
      </c>
      <c r="B35" s="17" t="s">
        <v>188</v>
      </c>
      <c r="C35" s="172" t="s">
        <v>198</v>
      </c>
      <c r="D35" s="36">
        <v>181327.32550665556</v>
      </c>
      <c r="E35" s="20">
        <f>IF(INTRO!$E$48="","",ROUND($D35*INTRO!$E$48,0))</f>
        <v>36265</v>
      </c>
      <c r="F35" s="20">
        <f>IF(INTRO!$E$49="","",ROUND($D35*INTRO!$E$49,0))</f>
        <v>50772</v>
      </c>
      <c r="G35" s="38">
        <f>IF(INTRO!$E$50="","",ROUND($D35*INTRO!$E$50,0))</f>
        <v>94290</v>
      </c>
      <c r="H35" s="37">
        <v>0</v>
      </c>
      <c r="I35" s="27">
        <v>1</v>
      </c>
      <c r="J35" s="27">
        <v>1</v>
      </c>
      <c r="K35" s="27">
        <v>1</v>
      </c>
      <c r="L35" s="68">
        <v>0</v>
      </c>
      <c r="M35" s="65">
        <f>IF(INTRO!$E$37="Endemic",IF($H35&gt;0,IF($H35=4,"Unknown",IF($H35=99,"Stopped",$D35)),0),"Not required")</f>
        <v>0</v>
      </c>
      <c r="N35" s="20">
        <v>89576.623699999953</v>
      </c>
      <c r="O35" s="14">
        <f>IF(INTRO!$E$41="Endemic", IF(AND($J35&gt;1,$J35&lt;5), IF($J35=4, "Unknown", E35+F35), 0),"Not required")</f>
        <v>0</v>
      </c>
      <c r="P35" s="39">
        <f>IF(INTRO!$E$43="Endemic", IF(AND($K35&gt;0,$K35&lt;5), IF($K35=4,"Unknown", IF($K35=1, $F35*0.33, IF($K35=2, $F35*0.5+$G35*0.2, SUM(F35:G35)))), 0),"Not required")</f>
        <v>16754.760000000002</v>
      </c>
      <c r="Q35" s="37">
        <v>0</v>
      </c>
      <c r="R35" s="27">
        <v>1</v>
      </c>
      <c r="S35" s="27">
        <v>0</v>
      </c>
      <c r="T35" s="70">
        <v>0</v>
      </c>
      <c r="U35" s="37"/>
      <c r="V35" s="27"/>
      <c r="W35" s="27"/>
      <c r="X35" s="70"/>
      <c r="Y35" s="1">
        <v>36363</v>
      </c>
      <c r="Z35" s="1" t="s">
        <v>198</v>
      </c>
      <c r="AA35" s="18"/>
    </row>
    <row r="36" spans="1:27" x14ac:dyDescent="0.25">
      <c r="A36" s="24" t="str">
        <f>IF(INTRO!$E$33&lt;&gt;0,INTRO!$E$33, " ")</f>
        <v>Nigeria</v>
      </c>
      <c r="B36" s="17" t="s">
        <v>188</v>
      </c>
      <c r="C36" s="172" t="s">
        <v>199</v>
      </c>
      <c r="D36" s="36">
        <v>149571.81058855189</v>
      </c>
      <c r="E36" s="20">
        <f>IF(INTRO!$E$48="","",ROUND($D36*INTRO!$E$48,0))</f>
        <v>29914</v>
      </c>
      <c r="F36" s="20">
        <f>IF(INTRO!$E$49="","",ROUND($D36*INTRO!$E$49,0))</f>
        <v>41880</v>
      </c>
      <c r="G36" s="38">
        <f>IF(INTRO!$E$50="","",ROUND($D36*INTRO!$E$50,0))</f>
        <v>77777</v>
      </c>
      <c r="H36" s="37">
        <v>1</v>
      </c>
      <c r="I36" s="27">
        <v>1</v>
      </c>
      <c r="J36" s="27">
        <v>1</v>
      </c>
      <c r="K36" s="27">
        <v>2</v>
      </c>
      <c r="L36" s="68">
        <v>0</v>
      </c>
      <c r="M36" s="65">
        <f>IF(INTRO!$E$37="Endemic",IF($H36&gt;0,IF($H36=4,"Unknown",IF($H36=99,"Stopped",$D36)),0),"Not required")</f>
        <v>149571.81058855189</v>
      </c>
      <c r="N36" s="20">
        <v>111055.71873867183</v>
      </c>
      <c r="O36" s="14">
        <f>IF(INTRO!$E$41="Endemic", IF(AND($J36&gt;1,$J36&lt;5), IF($J36=4, "Unknown", E36+F36), 0),"Not required")</f>
        <v>0</v>
      </c>
      <c r="P36" s="39">
        <f>IF(INTRO!$E$43="Endemic", IF(AND($K36&gt;0,$K36&lt;5), IF($K36=4,"Unknown", IF($K36=1, $F36*0.33, IF($K36=2, $F36*0.5+$G36*0.2, SUM(F36:G36)))), 0),"Not required")</f>
        <v>36495.4</v>
      </c>
      <c r="Q36" s="37">
        <v>1</v>
      </c>
      <c r="R36" s="27">
        <v>1</v>
      </c>
      <c r="S36" s="27">
        <v>0</v>
      </c>
      <c r="T36" s="70">
        <v>1</v>
      </c>
      <c r="U36" s="37"/>
      <c r="V36" s="27"/>
      <c r="W36" s="27"/>
      <c r="X36" s="70"/>
      <c r="Y36" s="1">
        <v>36364</v>
      </c>
      <c r="Z36" s="1" t="s">
        <v>199</v>
      </c>
      <c r="AA36" s="18"/>
    </row>
    <row r="37" spans="1:27" x14ac:dyDescent="0.25">
      <c r="A37" s="24" t="str">
        <f>IF(INTRO!$E$33&lt;&gt;0,INTRO!$E$33, " ")</f>
        <v>Nigeria</v>
      </c>
      <c r="B37" s="17" t="s">
        <v>188</v>
      </c>
      <c r="C37" s="172" t="s">
        <v>200</v>
      </c>
      <c r="D37" s="36">
        <v>205941.48076801121</v>
      </c>
      <c r="E37" s="20">
        <f>IF(INTRO!$E$48="","",ROUND($D37*INTRO!$E$48,0))</f>
        <v>41188</v>
      </c>
      <c r="F37" s="20">
        <f>IF(INTRO!$E$49="","",ROUND($D37*INTRO!$E$49,0))</f>
        <v>57664</v>
      </c>
      <c r="G37" s="38">
        <f>IF(INTRO!$E$50="","",ROUND($D37*INTRO!$E$50,0))</f>
        <v>107090</v>
      </c>
      <c r="H37" s="37">
        <v>1</v>
      </c>
      <c r="I37" s="27">
        <v>1</v>
      </c>
      <c r="J37" s="27">
        <v>1</v>
      </c>
      <c r="K37" s="27">
        <v>2</v>
      </c>
      <c r="L37" s="68">
        <v>4</v>
      </c>
      <c r="M37" s="65">
        <f>IF(INTRO!$E$37="Endemic",IF($H37&gt;0,IF($H37=4,"Unknown",IF($H37=99,"Stopped",$D37)),0),"Not required")</f>
        <v>205941.48076801121</v>
      </c>
      <c r="N37" s="20">
        <v>109791.8529789062</v>
      </c>
      <c r="O37" s="14">
        <f>IF(INTRO!$E$41="Endemic", IF(AND($J37&gt;1,$J37&lt;5), IF($J37=4, "Unknown", E37+F37), 0),"Not required")</f>
        <v>0</v>
      </c>
      <c r="P37" s="39">
        <f>IF(INTRO!$E$43="Endemic", IF(AND($K37&gt;0,$K37&lt;5), IF($K37=4,"Unknown", IF($K37=1, $F37*0.33, IF($K37=2, $F37*0.5+$G37*0.2, SUM(F37:G37)))), 0),"Not required")</f>
        <v>50250</v>
      </c>
      <c r="Q37" s="37">
        <v>1</v>
      </c>
      <c r="R37" s="27">
        <v>1</v>
      </c>
      <c r="S37" s="27">
        <v>0</v>
      </c>
      <c r="T37" s="70">
        <v>1</v>
      </c>
      <c r="U37" s="37"/>
      <c r="V37" s="27"/>
      <c r="W37" s="27"/>
      <c r="X37" s="70"/>
      <c r="Y37" s="1">
        <v>36365</v>
      </c>
      <c r="Z37" s="1" t="s">
        <v>200</v>
      </c>
      <c r="AA37" s="18"/>
    </row>
    <row r="38" spans="1:27" x14ac:dyDescent="0.25">
      <c r="A38" s="24" t="str">
        <f>IF(INTRO!$E$33&lt;&gt;0,INTRO!$E$33, " ")</f>
        <v>Nigeria</v>
      </c>
      <c r="B38" s="17" t="s">
        <v>188</v>
      </c>
      <c r="C38" s="172" t="s">
        <v>201</v>
      </c>
      <c r="D38" s="36">
        <v>208863.9241830984</v>
      </c>
      <c r="E38" s="20">
        <f>IF(INTRO!$E$48="","",ROUND($D38*INTRO!$E$48,0))</f>
        <v>41773</v>
      </c>
      <c r="F38" s="20">
        <f>IF(INTRO!$E$49="","",ROUND($D38*INTRO!$E$49,0))</f>
        <v>58482</v>
      </c>
      <c r="G38" s="38">
        <f>IF(INTRO!$E$50="","",ROUND($D38*INTRO!$E$50,0))</f>
        <v>108609</v>
      </c>
      <c r="H38" s="37">
        <v>1</v>
      </c>
      <c r="I38" s="27">
        <v>1</v>
      </c>
      <c r="J38" s="27">
        <v>1</v>
      </c>
      <c r="K38" s="27">
        <v>1</v>
      </c>
      <c r="L38" s="68">
        <v>0</v>
      </c>
      <c r="M38" s="65">
        <f>IF(INTRO!$E$37="Endemic",IF($H38&gt;0,IF($H38=4,"Unknown",IF($H38=99,"Stopped",$D38)),0),"Not required")</f>
        <v>208863.9241830984</v>
      </c>
      <c r="N38" s="20">
        <v>148378.94400937494</v>
      </c>
      <c r="O38" s="14">
        <f>IF(INTRO!$E$41="Endemic", IF(AND($J38&gt;1,$J38&lt;5), IF($J38=4, "Unknown", E38+F38), 0),"Not required")</f>
        <v>0</v>
      </c>
      <c r="P38" s="39">
        <f>IF(INTRO!$E$43="Endemic", IF(AND($K38&gt;0,$K38&lt;5), IF($K38=4,"Unknown", IF($K38=1, $F38*0.33, IF($K38=2, $F38*0.5+$G38*0.2, SUM(F38:G38)))), 0),"Not required")</f>
        <v>19299.060000000001</v>
      </c>
      <c r="Q38" s="37">
        <v>1</v>
      </c>
      <c r="R38" s="27">
        <v>1</v>
      </c>
      <c r="S38" s="27">
        <v>0</v>
      </c>
      <c r="T38" s="70">
        <v>0</v>
      </c>
      <c r="U38" s="37"/>
      <c r="V38" s="27"/>
      <c r="W38" s="27"/>
      <c r="X38" s="70"/>
      <c r="Y38" s="1">
        <v>36366</v>
      </c>
      <c r="Z38" s="1" t="s">
        <v>201</v>
      </c>
      <c r="AA38" s="18"/>
    </row>
    <row r="39" spans="1:27" x14ac:dyDescent="0.25">
      <c r="A39" s="24" t="str">
        <f>IF(INTRO!$E$33&lt;&gt;0,INTRO!$E$33, " ")</f>
        <v>Nigeria</v>
      </c>
      <c r="B39" s="17" t="s">
        <v>188</v>
      </c>
      <c r="C39" s="172" t="s">
        <v>202</v>
      </c>
      <c r="D39" s="36">
        <v>203175.04445653656</v>
      </c>
      <c r="E39" s="20">
        <f>IF(INTRO!$E$48="","",ROUND($D39*INTRO!$E$48,0))</f>
        <v>40635</v>
      </c>
      <c r="F39" s="20">
        <f>IF(INTRO!$E$49="","",ROUND($D39*INTRO!$E$49,0))</f>
        <v>56889</v>
      </c>
      <c r="G39" s="38">
        <f>IF(INTRO!$E$50="","",ROUND($D39*INTRO!$E$50,0))</f>
        <v>105651</v>
      </c>
      <c r="H39" s="37">
        <v>1</v>
      </c>
      <c r="I39" s="27">
        <v>0</v>
      </c>
      <c r="J39" s="27">
        <v>1</v>
      </c>
      <c r="K39" s="27">
        <v>1</v>
      </c>
      <c r="L39" s="68">
        <v>0</v>
      </c>
      <c r="M39" s="65">
        <f>IF(INTRO!$E$37="Endemic",IF($H39&gt;0,IF($H39=4,"Unknown",IF($H39=99,"Stopped",$D39)),0),"Not required")</f>
        <v>203175.04445653656</v>
      </c>
      <c r="N39" s="20">
        <v>0</v>
      </c>
      <c r="O39" s="14">
        <f>IF(INTRO!$E$41="Endemic", IF(AND($J39&gt;1,$J39&lt;5), IF($J39=4, "Unknown", E39+F39), 0),"Not required")</f>
        <v>0</v>
      </c>
      <c r="P39" s="39">
        <f>IF(INTRO!$E$43="Endemic", IF(AND($K39&gt;0,$K39&lt;5), IF($K39=4,"Unknown", IF($K39=1, $F39*0.33, IF($K39=2, $F39*0.5+$G39*0.2, SUM(F39:G39)))), 0),"Not required")</f>
        <v>18773.370000000003</v>
      </c>
      <c r="Q39" s="37">
        <v>1</v>
      </c>
      <c r="R39" s="27">
        <v>0</v>
      </c>
      <c r="S39" s="27">
        <v>0</v>
      </c>
      <c r="T39" s="70">
        <v>0</v>
      </c>
      <c r="U39" s="37"/>
      <c r="V39" s="27"/>
      <c r="W39" s="27"/>
      <c r="X39" s="70"/>
      <c r="Y39" s="1">
        <v>36367</v>
      </c>
      <c r="Z39" s="1" t="s">
        <v>202</v>
      </c>
      <c r="AA39" s="18"/>
    </row>
    <row r="40" spans="1:27" x14ac:dyDescent="0.25">
      <c r="A40" s="24" t="str">
        <f>IF(INTRO!$E$33&lt;&gt;0,INTRO!$E$33, " ")</f>
        <v>Nigeria</v>
      </c>
      <c r="B40" s="17" t="s">
        <v>188</v>
      </c>
      <c r="C40" s="172" t="s">
        <v>203</v>
      </c>
      <c r="D40" s="36">
        <v>173405.93033184475</v>
      </c>
      <c r="E40" s="20">
        <f>IF(INTRO!$E$48="","",ROUND($D40*INTRO!$E$48,0))</f>
        <v>34681</v>
      </c>
      <c r="F40" s="20">
        <f>IF(INTRO!$E$49="","",ROUND($D40*INTRO!$E$49,0))</f>
        <v>48554</v>
      </c>
      <c r="G40" s="38">
        <f>IF(INTRO!$E$50="","",ROUND($D40*INTRO!$E$50,0))</f>
        <v>90171</v>
      </c>
      <c r="H40" s="37">
        <v>1</v>
      </c>
      <c r="I40" s="27">
        <v>0</v>
      </c>
      <c r="J40" s="27">
        <v>1</v>
      </c>
      <c r="K40" s="27">
        <v>2</v>
      </c>
      <c r="L40" s="68">
        <v>0</v>
      </c>
      <c r="M40" s="65">
        <f>IF(INTRO!$E$37="Endemic",IF($H40&gt;0,IF($H40=4,"Unknown",IF($H40=99,"Stopped",$D40)),0),"Not required")</f>
        <v>173405.93033184475</v>
      </c>
      <c r="N40" s="20">
        <v>0</v>
      </c>
      <c r="O40" s="14">
        <f>IF(INTRO!$E$41="Endemic", IF(AND($J40&gt;1,$J40&lt;5), IF($J40=4, "Unknown", E40+F40), 0),"Not required")</f>
        <v>0</v>
      </c>
      <c r="P40" s="39">
        <f>IF(INTRO!$E$43="Endemic", IF(AND($K40&gt;0,$K40&lt;5), IF($K40=4,"Unknown", IF($K40=1, $F40*0.33, IF($K40=2, $F40*0.5+$G40*0.2, SUM(F40:G40)))), 0),"Not required")</f>
        <v>42311.199999999997</v>
      </c>
      <c r="Q40" s="37">
        <v>1</v>
      </c>
      <c r="R40" s="27">
        <v>0</v>
      </c>
      <c r="S40" s="27">
        <v>0</v>
      </c>
      <c r="T40" s="70">
        <v>1</v>
      </c>
      <c r="U40" s="37"/>
      <c r="V40" s="27"/>
      <c r="W40" s="27"/>
      <c r="X40" s="70"/>
      <c r="Y40" s="1">
        <v>36368</v>
      </c>
      <c r="Z40" s="1" t="s">
        <v>203</v>
      </c>
      <c r="AA40" s="18"/>
    </row>
    <row r="41" spans="1:27" x14ac:dyDescent="0.25">
      <c r="A41" s="24" t="str">
        <f>IF(INTRO!$E$33&lt;&gt;0,INTRO!$E$33, " ")</f>
        <v>Nigeria</v>
      </c>
      <c r="B41" s="17" t="s">
        <v>188</v>
      </c>
      <c r="C41" s="172" t="s">
        <v>204</v>
      </c>
      <c r="D41" s="36">
        <v>122012.34880209684</v>
      </c>
      <c r="E41" s="20">
        <f>IF(INTRO!$E$48="","",ROUND($D41*INTRO!$E$48,0))</f>
        <v>24402</v>
      </c>
      <c r="F41" s="20">
        <f>IF(INTRO!$E$49="","",ROUND($D41*INTRO!$E$49,0))</f>
        <v>34163</v>
      </c>
      <c r="G41" s="38">
        <f>IF(INTRO!$E$50="","",ROUND($D41*INTRO!$E$50,0))</f>
        <v>63446</v>
      </c>
      <c r="H41" s="37">
        <v>1</v>
      </c>
      <c r="I41" s="27">
        <v>0</v>
      </c>
      <c r="J41" s="27">
        <v>1</v>
      </c>
      <c r="K41" s="27">
        <v>2</v>
      </c>
      <c r="L41" s="68">
        <v>4</v>
      </c>
      <c r="M41" s="65">
        <f>IF(INTRO!$E$37="Endemic",IF($H41&gt;0,IF($H41=4,"Unknown",IF($H41=99,"Stopped",$D41)),0),"Not required")</f>
        <v>122012.34880209684</v>
      </c>
      <c r="N41" s="20">
        <v>0</v>
      </c>
      <c r="O41" s="14">
        <f>IF(INTRO!$E$41="Endemic", IF(AND($J41&gt;1,$J41&lt;5), IF($J41=4, "Unknown", E41+F41), 0),"Not required")</f>
        <v>0</v>
      </c>
      <c r="P41" s="39">
        <f>IF(INTRO!$E$43="Endemic", IF(AND($K41&gt;0,$K41&lt;5), IF($K41=4,"Unknown", IF($K41=1, $F41*0.33, IF($K41=2, $F41*0.5+$G41*0.2, SUM(F41:G41)))), 0),"Not required")</f>
        <v>29770.7</v>
      </c>
      <c r="Q41" s="37">
        <v>1</v>
      </c>
      <c r="R41" s="27">
        <v>0</v>
      </c>
      <c r="S41" s="27">
        <v>0</v>
      </c>
      <c r="T41" s="70">
        <v>1</v>
      </c>
      <c r="U41" s="37"/>
      <c r="V41" s="27"/>
      <c r="W41" s="27"/>
      <c r="X41" s="70"/>
      <c r="Y41" s="1">
        <v>36369</v>
      </c>
      <c r="Z41" s="1" t="s">
        <v>204</v>
      </c>
      <c r="AA41" s="18"/>
    </row>
    <row r="42" spans="1:27" x14ac:dyDescent="0.25">
      <c r="A42" s="24" t="str">
        <f>IF(INTRO!$E$33&lt;&gt;0,INTRO!$E$33, " ")</f>
        <v>Nigeria</v>
      </c>
      <c r="B42" s="17" t="s">
        <v>188</v>
      </c>
      <c r="C42" s="172" t="s">
        <v>205</v>
      </c>
      <c r="D42" s="36">
        <v>200481.23214157124</v>
      </c>
      <c r="E42" s="20">
        <f>IF(INTRO!$E$48="","",ROUND($D42*INTRO!$E$48,0))</f>
        <v>40096</v>
      </c>
      <c r="F42" s="20">
        <f>IF(INTRO!$E$49="","",ROUND($D42*INTRO!$E$49,0))</f>
        <v>56135</v>
      </c>
      <c r="G42" s="38">
        <f>IF(INTRO!$E$50="","",ROUND($D42*INTRO!$E$50,0))</f>
        <v>104250</v>
      </c>
      <c r="H42" s="37">
        <v>1</v>
      </c>
      <c r="I42" s="27">
        <v>1</v>
      </c>
      <c r="J42" s="27">
        <v>1</v>
      </c>
      <c r="K42" s="27">
        <v>2</v>
      </c>
      <c r="L42" s="68">
        <v>0</v>
      </c>
      <c r="M42" s="65">
        <f>IF(INTRO!$E$37="Endemic",IF($H42&gt;0,IF($H42=4,"Unknown",IF($H42=99,"Stopped",$D42)),0),"Not required")</f>
        <v>200481.23214157124</v>
      </c>
      <c r="N42" s="20">
        <v>62689.949310156233</v>
      </c>
      <c r="O42" s="14">
        <f>IF(INTRO!$E$41="Endemic", IF(AND($J42&gt;1,$J42&lt;5), IF($J42=4, "Unknown", E42+F42), 0),"Not required")</f>
        <v>0</v>
      </c>
      <c r="P42" s="39">
        <f>IF(INTRO!$E$43="Endemic", IF(AND($K42&gt;0,$K42&lt;5), IF($K42=4,"Unknown", IF($K42=1, $F42*0.33, IF($K42=2, $F42*0.5+$G42*0.2, SUM(F42:G42)))), 0),"Not required")</f>
        <v>48917.5</v>
      </c>
      <c r="Q42" s="37">
        <v>1</v>
      </c>
      <c r="R42" s="27">
        <v>1</v>
      </c>
      <c r="S42" s="27">
        <v>0</v>
      </c>
      <c r="T42" s="70">
        <v>1</v>
      </c>
      <c r="U42" s="37"/>
      <c r="V42" s="27"/>
      <c r="W42" s="27"/>
      <c r="X42" s="70"/>
      <c r="Y42" s="1">
        <v>36370</v>
      </c>
      <c r="Z42" s="1" t="s">
        <v>205</v>
      </c>
      <c r="AA42" s="18"/>
    </row>
    <row r="43" spans="1:27" x14ac:dyDescent="0.25">
      <c r="A43" s="24" t="str">
        <f>IF(INTRO!$E$33&lt;&gt;0,INTRO!$E$33, " ")</f>
        <v>Nigeria</v>
      </c>
      <c r="B43" s="17" t="s">
        <v>188</v>
      </c>
      <c r="C43" s="172" t="s">
        <v>206</v>
      </c>
      <c r="D43" s="36">
        <v>259156.04176578874</v>
      </c>
      <c r="E43" s="20">
        <f>IF(INTRO!$E$48="","",ROUND($D43*INTRO!$E$48,0))</f>
        <v>51831</v>
      </c>
      <c r="F43" s="20">
        <f>IF(INTRO!$E$49="","",ROUND($D43*INTRO!$E$49,0))</f>
        <v>72564</v>
      </c>
      <c r="G43" s="38">
        <f>IF(INTRO!$E$50="","",ROUND($D43*INTRO!$E$50,0))</f>
        <v>134761</v>
      </c>
      <c r="H43" s="37">
        <v>1</v>
      </c>
      <c r="I43" s="27">
        <v>1</v>
      </c>
      <c r="J43" s="27">
        <v>1</v>
      </c>
      <c r="K43" s="27">
        <v>1</v>
      </c>
      <c r="L43" s="68">
        <v>0</v>
      </c>
      <c r="M43" s="65">
        <f>IF(INTRO!$E$37="Endemic",IF($H43&gt;0,IF($H43=4,"Unknown",IF($H43=99,"Stopped",$D43)),0),"Not required")</f>
        <v>259156.04176578874</v>
      </c>
      <c r="N43" s="20">
        <v>259156.04176578874</v>
      </c>
      <c r="O43" s="14">
        <f>IF(INTRO!$E$41="Endemic", IF(AND($J43&gt;1,$J43&lt;5), IF($J43=4, "Unknown", E43+F43), 0),"Not required")</f>
        <v>0</v>
      </c>
      <c r="P43" s="39">
        <f>IF(INTRO!$E$43="Endemic", IF(AND($K43&gt;0,$K43&lt;5), IF($K43=4,"Unknown", IF($K43=1, $F43*0.33, IF($K43=2, $F43*0.5+$G43*0.2, SUM(F43:G43)))), 0),"Not required")</f>
        <v>23946.120000000003</v>
      </c>
      <c r="Q43" s="37">
        <v>1</v>
      </c>
      <c r="R43" s="27">
        <v>1</v>
      </c>
      <c r="S43" s="27">
        <v>0</v>
      </c>
      <c r="T43" s="70">
        <v>0</v>
      </c>
      <c r="U43" s="37"/>
      <c r="V43" s="27"/>
      <c r="W43" s="27"/>
      <c r="X43" s="70"/>
      <c r="Y43" s="1">
        <v>36371</v>
      </c>
      <c r="Z43" s="1" t="s">
        <v>206</v>
      </c>
      <c r="AA43" s="18"/>
    </row>
    <row r="44" spans="1:27" x14ac:dyDescent="0.25">
      <c r="A44" s="24" t="str">
        <f>IF(INTRO!$E$33&lt;&gt;0,INTRO!$E$33, " ")</f>
        <v>Nigeria</v>
      </c>
      <c r="B44" s="17" t="s">
        <v>188</v>
      </c>
      <c r="C44" s="172" t="s">
        <v>207</v>
      </c>
      <c r="D44" s="36">
        <v>69988.014413777302</v>
      </c>
      <c r="E44" s="20">
        <f>IF(INTRO!$E$48="","",ROUND($D44*INTRO!$E$48,0))</f>
        <v>13998</v>
      </c>
      <c r="F44" s="20">
        <f>IF(INTRO!$E$49="","",ROUND($D44*INTRO!$E$49,0))</f>
        <v>19597</v>
      </c>
      <c r="G44" s="38">
        <f>IF(INTRO!$E$50="","",ROUND($D44*INTRO!$E$50,0))</f>
        <v>36394</v>
      </c>
      <c r="H44" s="37">
        <v>1</v>
      </c>
      <c r="I44" s="27">
        <v>1</v>
      </c>
      <c r="J44" s="27">
        <v>2</v>
      </c>
      <c r="K44" s="27">
        <v>2</v>
      </c>
      <c r="L44" s="68">
        <v>4</v>
      </c>
      <c r="M44" s="65">
        <f>IF(INTRO!$E$37="Endemic",IF($H44&gt;0,IF($H44=4,"Unknown",IF($H44=99,"Stopped",$D44)),0),"Not required")</f>
        <v>69988.014413777302</v>
      </c>
      <c r="N44" s="20">
        <v>69988.014413777302</v>
      </c>
      <c r="O44" s="14">
        <f>IF(INTRO!$E$41="Endemic", IF(AND($J44&gt;1,$J44&lt;5), IF($J44=4, "Unknown", E44+F44), 0),"Not required")</f>
        <v>33595</v>
      </c>
      <c r="P44" s="39">
        <f>IF(INTRO!$E$43="Endemic", IF(AND($K44&gt;0,$K44&lt;5), IF($K44=4,"Unknown", IF($K44=1, $F44*0.33, IF($K44=2, $F44*0.5+$G44*0.2, SUM(F44:G44)))), 0),"Not required")</f>
        <v>17077.3</v>
      </c>
      <c r="Q44" s="37">
        <v>1</v>
      </c>
      <c r="R44" s="27">
        <v>1</v>
      </c>
      <c r="S44" s="27">
        <v>1</v>
      </c>
      <c r="T44" s="70">
        <v>1</v>
      </c>
      <c r="U44" s="37"/>
      <c r="V44" s="27"/>
      <c r="W44" s="27"/>
      <c r="X44" s="70"/>
      <c r="Y44" s="1">
        <v>36372</v>
      </c>
      <c r="Z44" s="1" t="s">
        <v>207</v>
      </c>
      <c r="AA44" s="18"/>
    </row>
    <row r="45" spans="1:27" x14ac:dyDescent="0.25">
      <c r="A45" s="24" t="str">
        <f>IF(INTRO!$E$33&lt;&gt;0,INTRO!$E$33, " ")</f>
        <v>Nigeria</v>
      </c>
      <c r="B45" s="17" t="s">
        <v>188</v>
      </c>
      <c r="C45" s="172" t="s">
        <v>208</v>
      </c>
      <c r="D45" s="36">
        <v>266620.17474035564</v>
      </c>
      <c r="E45" s="20">
        <f>IF(INTRO!$E$48="","",ROUND($D45*INTRO!$E$48,0))</f>
        <v>53324</v>
      </c>
      <c r="F45" s="20">
        <f>IF(INTRO!$E$49="","",ROUND($D45*INTRO!$E$49,0))</f>
        <v>74654</v>
      </c>
      <c r="G45" s="38">
        <f>IF(INTRO!$E$50="","",ROUND($D45*INTRO!$E$50,0))</f>
        <v>138642</v>
      </c>
      <c r="H45" s="37">
        <v>0</v>
      </c>
      <c r="I45" s="27">
        <v>1</v>
      </c>
      <c r="J45" s="27">
        <v>1</v>
      </c>
      <c r="K45" s="27">
        <v>1</v>
      </c>
      <c r="L45" s="68">
        <v>4</v>
      </c>
      <c r="M45" s="65">
        <f>IF(INTRO!$E$37="Endemic",IF($H45&gt;0,IF($H45=4,"Unknown",IF($H45=99,"Stopped",$D45)),0),"Not required")</f>
        <v>0</v>
      </c>
      <c r="N45" s="20">
        <v>41077.292911718738</v>
      </c>
      <c r="O45" s="14">
        <f>IF(INTRO!$E$41="Endemic", IF(AND($J45&gt;1,$J45&lt;5), IF($J45=4, "Unknown", E45+F45), 0),"Not required")</f>
        <v>0</v>
      </c>
      <c r="P45" s="39">
        <f>IF(INTRO!$E$43="Endemic", IF(AND($K45&gt;0,$K45&lt;5), IF($K45=4,"Unknown", IF($K45=1, $F45*0.33, IF($K45=2, $F45*0.5+$G45*0.2, SUM(F45:G45)))), 0),"Not required")</f>
        <v>24635.82</v>
      </c>
      <c r="Q45" s="37">
        <v>0</v>
      </c>
      <c r="R45" s="27">
        <v>1</v>
      </c>
      <c r="S45" s="27">
        <v>0</v>
      </c>
      <c r="T45" s="70">
        <v>0</v>
      </c>
      <c r="U45" s="37"/>
      <c r="V45" s="27"/>
      <c r="W45" s="27"/>
      <c r="X45" s="70"/>
      <c r="Y45" s="1">
        <v>36373</v>
      </c>
      <c r="Z45" s="1" t="s">
        <v>208</v>
      </c>
      <c r="AA45" s="18"/>
    </row>
    <row r="46" spans="1:27" x14ac:dyDescent="0.25">
      <c r="A46" s="24" t="str">
        <f>IF(INTRO!$E$33&lt;&gt;0,INTRO!$E$33, " ")</f>
        <v>Nigeria</v>
      </c>
      <c r="B46" s="17" t="s">
        <v>188</v>
      </c>
      <c r="C46" s="172" t="s">
        <v>209</v>
      </c>
      <c r="D46" s="36">
        <v>261724.77942009916</v>
      </c>
      <c r="E46" s="20">
        <f>IF(INTRO!$E$48="","",ROUND($D46*INTRO!$E$48,0))</f>
        <v>52345</v>
      </c>
      <c r="F46" s="20">
        <f>IF(INTRO!$E$49="","",ROUND($D46*INTRO!$E$49,0))</f>
        <v>73283</v>
      </c>
      <c r="G46" s="38">
        <f>IF(INTRO!$E$50="","",ROUND($D46*INTRO!$E$50,0))</f>
        <v>136097</v>
      </c>
      <c r="H46" s="37">
        <v>1</v>
      </c>
      <c r="I46" s="27">
        <v>1</v>
      </c>
      <c r="J46" s="27">
        <v>1</v>
      </c>
      <c r="K46" s="27">
        <v>2</v>
      </c>
      <c r="L46" s="68">
        <v>4</v>
      </c>
      <c r="M46" s="65">
        <f>IF(INTRO!$E$37="Endemic",IF($H46&gt;0,IF($H46=4,"Unknown",IF($H46=99,"Stopped",$D46)),0),"Not required")</f>
        <v>261724.77942009916</v>
      </c>
      <c r="N46" s="20">
        <v>49487.243325390606</v>
      </c>
      <c r="O46" s="14">
        <f>IF(INTRO!$E$41="Endemic", IF(AND($J46&gt;1,$J46&lt;5), IF($J46=4, "Unknown", E46+F46), 0),"Not required")</f>
        <v>0</v>
      </c>
      <c r="P46" s="39">
        <f>IF(INTRO!$E$43="Endemic", IF(AND($K46&gt;0,$K46&lt;5), IF($K46=4,"Unknown", IF($K46=1, $F46*0.33, IF($K46=2, $F46*0.5+$G46*0.2, SUM(F46:G46)))), 0),"Not required")</f>
        <v>63860.9</v>
      </c>
      <c r="Q46" s="37">
        <v>1</v>
      </c>
      <c r="R46" s="27">
        <v>1</v>
      </c>
      <c r="S46" s="27">
        <v>0</v>
      </c>
      <c r="T46" s="70">
        <v>1</v>
      </c>
      <c r="U46" s="37"/>
      <c r="V46" s="27"/>
      <c r="W46" s="27"/>
      <c r="X46" s="70"/>
      <c r="Y46" s="1">
        <v>36374</v>
      </c>
      <c r="Z46" s="1" t="s">
        <v>209</v>
      </c>
      <c r="AA46" s="18"/>
    </row>
    <row r="47" spans="1:27" x14ac:dyDescent="0.25">
      <c r="A47" s="24" t="str">
        <f>IF(INTRO!$E$33&lt;&gt;0,INTRO!$E$33, " ")</f>
        <v>Nigeria</v>
      </c>
      <c r="B47" s="17" t="s">
        <v>210</v>
      </c>
      <c r="C47" s="172" t="s">
        <v>211</v>
      </c>
      <c r="D47" s="36">
        <v>187060.58656441749</v>
      </c>
      <c r="E47" s="20">
        <f>IF(INTRO!$E$48="","",ROUND($D47*INTRO!$E$48,0))</f>
        <v>37412</v>
      </c>
      <c r="F47" s="20">
        <f>IF(INTRO!$E$49="","",ROUND($D47*INTRO!$E$49,0))</f>
        <v>52377</v>
      </c>
      <c r="G47" s="38">
        <f>IF(INTRO!$E$50="","",ROUND($D47*INTRO!$E$50,0))</f>
        <v>97272</v>
      </c>
      <c r="H47" s="37">
        <v>0</v>
      </c>
      <c r="I47" s="27">
        <v>0</v>
      </c>
      <c r="J47" s="27">
        <v>3</v>
      </c>
      <c r="K47" s="27">
        <v>0</v>
      </c>
      <c r="L47" s="68">
        <v>0</v>
      </c>
      <c r="M47" s="65">
        <f>IF(INTRO!$E$37="Endemic",IF($H47&gt;0,IF($H47=4,"Unknown",IF($H47=99,"Stopped",$D47)),0),"Not required")</f>
        <v>0</v>
      </c>
      <c r="N47" s="20">
        <v>0</v>
      </c>
      <c r="O47" s="14">
        <f>IF(INTRO!$E$41="Endemic", IF(AND($J47&gt;1,$J47&lt;5), IF($J47=4, "Unknown", E47+F47), 0),"Not required")</f>
        <v>89789</v>
      </c>
      <c r="P47" s="39">
        <f>IF(INTRO!$E$43="Endemic", IF(AND($K47&gt;0,$K47&lt;5), IF($K47=4,"Unknown", IF($K47=1, $F47*0.33, IF($K47=2, $F47*0.5+$G47*0.2, SUM(F47:G47)))), 0),"Not required")</f>
        <v>0</v>
      </c>
      <c r="Q47" s="37">
        <v>0</v>
      </c>
      <c r="R47" s="27">
        <v>0</v>
      </c>
      <c r="S47" s="27">
        <v>2</v>
      </c>
      <c r="T47" s="70">
        <v>0</v>
      </c>
      <c r="U47" s="37"/>
      <c r="V47" s="27"/>
      <c r="W47" s="27"/>
      <c r="X47" s="70"/>
      <c r="Y47" s="1">
        <v>36375</v>
      </c>
      <c r="Z47" s="1" t="s">
        <v>211</v>
      </c>
      <c r="AA47" s="18"/>
    </row>
    <row r="48" spans="1:27" x14ac:dyDescent="0.25">
      <c r="A48" s="24" t="str">
        <f>IF(INTRO!$E$33&lt;&gt;0,INTRO!$E$33, " ")</f>
        <v>Nigeria</v>
      </c>
      <c r="B48" s="17" t="s">
        <v>210</v>
      </c>
      <c r="C48" s="172" t="s">
        <v>212</v>
      </c>
      <c r="D48" s="36">
        <v>81423.604086343577</v>
      </c>
      <c r="E48" s="20">
        <f>IF(INTRO!$E$48="","",ROUND($D48*INTRO!$E$48,0))</f>
        <v>16285</v>
      </c>
      <c r="F48" s="20">
        <f>IF(INTRO!$E$49="","",ROUND($D48*INTRO!$E$49,0))</f>
        <v>22799</v>
      </c>
      <c r="G48" s="38">
        <f>IF(INTRO!$E$50="","",ROUND($D48*INTRO!$E$50,0))</f>
        <v>42340</v>
      </c>
      <c r="H48" s="37">
        <v>1</v>
      </c>
      <c r="I48" s="27">
        <v>0</v>
      </c>
      <c r="J48" s="27">
        <v>3</v>
      </c>
      <c r="K48" s="27">
        <v>0</v>
      </c>
      <c r="L48" s="68">
        <v>1</v>
      </c>
      <c r="M48" s="65">
        <f>IF(INTRO!$E$37="Endemic",IF($H48&gt;0,IF($H48=4,"Unknown",IF($H48=99,"Stopped",$D48)),0),"Not required")</f>
        <v>81423.604086343577</v>
      </c>
      <c r="N48" s="20">
        <v>0</v>
      </c>
      <c r="O48" s="14">
        <f>IF(INTRO!$E$41="Endemic", IF(AND($J48&gt;1,$J48&lt;5), IF($J48=4, "Unknown", E48+F48), 0),"Not required")</f>
        <v>39084</v>
      </c>
      <c r="P48" s="39">
        <f>IF(INTRO!$E$43="Endemic", IF(AND($K48&gt;0,$K48&lt;5), IF($K48=4,"Unknown", IF($K48=1, $F48*0.33, IF($K48=2, $F48*0.5+$G48*0.2, SUM(F48:G48)))), 0),"Not required")</f>
        <v>0</v>
      </c>
      <c r="Q48" s="37">
        <v>1</v>
      </c>
      <c r="R48" s="27">
        <v>0</v>
      </c>
      <c r="S48" s="27">
        <v>2</v>
      </c>
      <c r="T48" s="70">
        <v>0</v>
      </c>
      <c r="U48" s="37"/>
      <c r="V48" s="27"/>
      <c r="W48" s="27"/>
      <c r="X48" s="70"/>
      <c r="Y48" s="1">
        <v>36376</v>
      </c>
      <c r="Z48" s="1" t="s">
        <v>212</v>
      </c>
      <c r="AA48" s="18"/>
    </row>
    <row r="49" spans="1:27" x14ac:dyDescent="0.25">
      <c r="A49" s="24" t="str">
        <f>IF(INTRO!$E$33&lt;&gt;0,INTRO!$E$33, " ")</f>
        <v>Nigeria</v>
      </c>
      <c r="B49" s="17" t="s">
        <v>210</v>
      </c>
      <c r="C49" s="172" t="s">
        <v>213</v>
      </c>
      <c r="D49" s="36">
        <v>232069.98084546832</v>
      </c>
      <c r="E49" s="20">
        <f>IF(INTRO!$E$48="","",ROUND($D49*INTRO!$E$48,0))</f>
        <v>46414</v>
      </c>
      <c r="F49" s="20">
        <f>IF(INTRO!$E$49="","",ROUND($D49*INTRO!$E$49,0))</f>
        <v>64980</v>
      </c>
      <c r="G49" s="38">
        <f>IF(INTRO!$E$50="","",ROUND($D49*INTRO!$E$50,0))</f>
        <v>120676</v>
      </c>
      <c r="H49" s="37">
        <v>0</v>
      </c>
      <c r="I49" s="27">
        <v>0</v>
      </c>
      <c r="J49" s="27">
        <v>3</v>
      </c>
      <c r="K49" s="27">
        <v>0</v>
      </c>
      <c r="L49" s="68">
        <v>0</v>
      </c>
      <c r="M49" s="65">
        <f>IF(INTRO!$E$37="Endemic",IF($H49&gt;0,IF($H49=4,"Unknown",IF($H49=99,"Stopped",$D49)),0),"Not required")</f>
        <v>0</v>
      </c>
      <c r="N49" s="20">
        <v>0</v>
      </c>
      <c r="O49" s="14">
        <f>IF(INTRO!$E$41="Endemic", IF(AND($J49&gt;1,$J49&lt;5), IF($J49=4, "Unknown", E49+F49), 0),"Not required")</f>
        <v>111394</v>
      </c>
      <c r="P49" s="39">
        <f>IF(INTRO!$E$43="Endemic", IF(AND($K49&gt;0,$K49&lt;5), IF($K49=4,"Unknown", IF($K49=1, $F49*0.33, IF($K49=2, $F49*0.5+$G49*0.2, SUM(F49:G49)))), 0),"Not required")</f>
        <v>0</v>
      </c>
      <c r="Q49" s="37">
        <v>0</v>
      </c>
      <c r="R49" s="27">
        <v>0</v>
      </c>
      <c r="S49" s="27">
        <v>2</v>
      </c>
      <c r="T49" s="70">
        <v>0</v>
      </c>
      <c r="U49" s="37"/>
      <c r="V49" s="27"/>
      <c r="W49" s="27"/>
      <c r="X49" s="70"/>
      <c r="Y49" s="1">
        <v>36377</v>
      </c>
      <c r="Z49" s="1" t="s">
        <v>213</v>
      </c>
      <c r="AA49" s="18"/>
    </row>
    <row r="50" spans="1:27" x14ac:dyDescent="0.25">
      <c r="A50" s="24" t="str">
        <f>IF(INTRO!$E$33&lt;&gt;0,INTRO!$E$33, " ")</f>
        <v>Nigeria</v>
      </c>
      <c r="B50" s="17" t="s">
        <v>210</v>
      </c>
      <c r="C50" s="172" t="s">
        <v>214</v>
      </c>
      <c r="D50" s="36">
        <v>85670.762993313387</v>
      </c>
      <c r="E50" s="20">
        <f>IF(INTRO!$E$48="","",ROUND($D50*INTRO!$E$48,0))</f>
        <v>17134</v>
      </c>
      <c r="F50" s="20">
        <f>IF(INTRO!$E$49="","",ROUND($D50*INTRO!$E$49,0))</f>
        <v>23988</v>
      </c>
      <c r="G50" s="38">
        <f>IF(INTRO!$E$50="","",ROUND($D50*INTRO!$E$50,0))</f>
        <v>44549</v>
      </c>
      <c r="H50" s="37">
        <v>1</v>
      </c>
      <c r="I50" s="27">
        <v>0</v>
      </c>
      <c r="J50" s="27">
        <v>3</v>
      </c>
      <c r="K50" s="27">
        <v>0</v>
      </c>
      <c r="L50" s="68">
        <v>0</v>
      </c>
      <c r="M50" s="65">
        <f>IF(INTRO!$E$37="Endemic",IF($H50&gt;0,IF($H50=4,"Unknown",IF($H50=99,"Stopped",$D50)),0),"Not required")</f>
        <v>85670.762993313387</v>
      </c>
      <c r="N50" s="20">
        <v>0</v>
      </c>
      <c r="O50" s="14">
        <f>IF(INTRO!$E$41="Endemic", IF(AND($J50&gt;1,$J50&lt;5), IF($J50=4, "Unknown", E50+F50), 0),"Not required")</f>
        <v>41122</v>
      </c>
      <c r="P50" s="39">
        <f>IF(INTRO!$E$43="Endemic", IF(AND($K50&gt;0,$K50&lt;5), IF($K50=4,"Unknown", IF($K50=1, $F50*0.33, IF($K50=2, $F50*0.5+$G50*0.2, SUM(F50:G50)))), 0),"Not required")</f>
        <v>0</v>
      </c>
      <c r="Q50" s="37">
        <v>1</v>
      </c>
      <c r="R50" s="27">
        <v>0</v>
      </c>
      <c r="S50" s="27">
        <v>2</v>
      </c>
      <c r="T50" s="70">
        <v>0</v>
      </c>
      <c r="U50" s="37"/>
      <c r="V50" s="27"/>
      <c r="W50" s="27"/>
      <c r="X50" s="70"/>
      <c r="Y50" s="1">
        <v>36378</v>
      </c>
      <c r="Z50" s="1" t="s">
        <v>214</v>
      </c>
      <c r="AA50" s="18"/>
    </row>
    <row r="51" spans="1:27" x14ac:dyDescent="0.25">
      <c r="A51" s="24" t="str">
        <f>IF(INTRO!$E$33&lt;&gt;0,INTRO!$E$33, " ")</f>
        <v>Nigeria</v>
      </c>
      <c r="B51" s="17" t="s">
        <v>210</v>
      </c>
      <c r="C51" s="172" t="s">
        <v>215</v>
      </c>
      <c r="D51" s="36">
        <v>259117.03998988555</v>
      </c>
      <c r="E51" s="20">
        <f>IF(INTRO!$E$48="","",ROUND($D51*INTRO!$E$48,0))</f>
        <v>51823</v>
      </c>
      <c r="F51" s="20">
        <f>IF(INTRO!$E$49="","",ROUND($D51*INTRO!$E$49,0))</f>
        <v>72553</v>
      </c>
      <c r="G51" s="38">
        <f>IF(INTRO!$E$50="","",ROUND($D51*INTRO!$E$50,0))</f>
        <v>134741</v>
      </c>
      <c r="H51" s="37">
        <v>0</v>
      </c>
      <c r="I51" s="27">
        <v>0</v>
      </c>
      <c r="J51" s="27">
        <v>2</v>
      </c>
      <c r="K51" s="27">
        <v>0</v>
      </c>
      <c r="L51" s="68">
        <v>0</v>
      </c>
      <c r="M51" s="65">
        <f>IF(INTRO!$E$37="Endemic",IF($H51&gt;0,IF($H51=4,"Unknown",IF($H51=99,"Stopped",$D51)),0),"Not required")</f>
        <v>0</v>
      </c>
      <c r="N51" s="20">
        <v>0</v>
      </c>
      <c r="O51" s="14">
        <f>IF(INTRO!$E$41="Endemic", IF(AND($J51&gt;1,$J51&lt;5), IF($J51=4, "Unknown", E51+F51), 0),"Not required")</f>
        <v>124376</v>
      </c>
      <c r="P51" s="39">
        <f>IF(INTRO!$E$43="Endemic", IF(AND($K51&gt;0,$K51&lt;5), IF($K51=4,"Unknown", IF($K51=1, $F51*0.33, IF($K51=2, $F51*0.5+$G51*0.2, SUM(F51:G51)))), 0),"Not required")</f>
        <v>0</v>
      </c>
      <c r="Q51" s="37">
        <v>0</v>
      </c>
      <c r="R51" s="27">
        <v>0</v>
      </c>
      <c r="S51" s="27">
        <v>1</v>
      </c>
      <c r="T51" s="70">
        <v>0</v>
      </c>
      <c r="U51" s="37"/>
      <c r="V51" s="27"/>
      <c r="W51" s="27"/>
      <c r="X51" s="70"/>
      <c r="Y51" s="1">
        <v>36379</v>
      </c>
      <c r="Z51" s="1" t="s">
        <v>215</v>
      </c>
      <c r="AA51" s="18"/>
    </row>
    <row r="52" spans="1:27" x14ac:dyDescent="0.25">
      <c r="A52" s="24" t="str">
        <f>IF(INTRO!$E$33&lt;&gt;0,INTRO!$E$33, " ")</f>
        <v>Nigeria</v>
      </c>
      <c r="B52" s="17" t="s">
        <v>210</v>
      </c>
      <c r="C52" s="172" t="s">
        <v>216</v>
      </c>
      <c r="D52" s="36">
        <v>141775.49007439616</v>
      </c>
      <c r="E52" s="20">
        <f>IF(INTRO!$E$48="","",ROUND($D52*INTRO!$E$48,0))</f>
        <v>28355</v>
      </c>
      <c r="F52" s="20">
        <f>IF(INTRO!$E$49="","",ROUND($D52*INTRO!$E$49,0))</f>
        <v>39697</v>
      </c>
      <c r="G52" s="38">
        <f>IF(INTRO!$E$50="","",ROUND($D52*INTRO!$E$50,0))</f>
        <v>73723</v>
      </c>
      <c r="H52" s="37">
        <v>1</v>
      </c>
      <c r="I52" s="27">
        <v>0</v>
      </c>
      <c r="J52" s="27">
        <v>2</v>
      </c>
      <c r="K52" s="27">
        <v>0</v>
      </c>
      <c r="L52" s="68">
        <v>0</v>
      </c>
      <c r="M52" s="65">
        <f>IF(INTRO!$E$37="Endemic",IF($H52&gt;0,IF($H52=4,"Unknown",IF($H52=99,"Stopped",$D52)),0),"Not required")</f>
        <v>141775.49007439616</v>
      </c>
      <c r="N52" s="20">
        <v>0</v>
      </c>
      <c r="O52" s="14">
        <f>IF(INTRO!$E$41="Endemic", IF(AND($J52&gt;1,$J52&lt;5), IF($J52=4, "Unknown", E52+F52), 0),"Not required")</f>
        <v>68052</v>
      </c>
      <c r="P52" s="39">
        <f>IF(INTRO!$E$43="Endemic", IF(AND($K52&gt;0,$K52&lt;5), IF($K52=4,"Unknown", IF($K52=1, $F52*0.33, IF($K52=2, $F52*0.5+$G52*0.2, SUM(F52:G52)))), 0),"Not required")</f>
        <v>0</v>
      </c>
      <c r="Q52" s="37">
        <v>1</v>
      </c>
      <c r="R52" s="27">
        <v>0</v>
      </c>
      <c r="S52" s="27">
        <v>1</v>
      </c>
      <c r="T52" s="70">
        <v>0</v>
      </c>
      <c r="U52" s="37"/>
      <c r="V52" s="27"/>
      <c r="W52" s="27"/>
      <c r="X52" s="70"/>
      <c r="Y52" s="1">
        <v>36380</v>
      </c>
      <c r="Z52" s="1" t="s">
        <v>216</v>
      </c>
      <c r="AA52" s="18"/>
    </row>
    <row r="53" spans="1:27" x14ac:dyDescent="0.25">
      <c r="A53" s="24" t="str">
        <f>IF(INTRO!$E$33&lt;&gt;0,INTRO!$E$33, " ")</f>
        <v>Nigeria</v>
      </c>
      <c r="B53" s="17" t="s">
        <v>210</v>
      </c>
      <c r="C53" s="172" t="s">
        <v>217</v>
      </c>
      <c r="D53" s="36">
        <v>227668.15972371018</v>
      </c>
      <c r="E53" s="20">
        <f>IF(INTRO!$E$48="","",ROUND($D53*INTRO!$E$48,0))</f>
        <v>45534</v>
      </c>
      <c r="F53" s="20">
        <f>IF(INTRO!$E$49="","",ROUND($D53*INTRO!$E$49,0))</f>
        <v>63747</v>
      </c>
      <c r="G53" s="38">
        <f>IF(INTRO!$E$50="","",ROUND($D53*INTRO!$E$50,0))</f>
        <v>118387</v>
      </c>
      <c r="H53" s="37">
        <v>0</v>
      </c>
      <c r="I53" s="27">
        <v>0</v>
      </c>
      <c r="J53" s="27">
        <v>2</v>
      </c>
      <c r="K53" s="27">
        <v>0</v>
      </c>
      <c r="L53" s="68">
        <v>0</v>
      </c>
      <c r="M53" s="65">
        <f>IF(INTRO!$E$37="Endemic",IF($H53&gt;0,IF($H53=4,"Unknown",IF($H53=99,"Stopped",$D53)),0),"Not required")</f>
        <v>0</v>
      </c>
      <c r="N53" s="20">
        <v>0</v>
      </c>
      <c r="O53" s="14">
        <f>IF(INTRO!$E$41="Endemic", IF(AND($J53&gt;1,$J53&lt;5), IF($J53=4, "Unknown", E53+F53), 0),"Not required")</f>
        <v>109281</v>
      </c>
      <c r="P53" s="39">
        <f>IF(INTRO!$E$43="Endemic", IF(AND($K53&gt;0,$K53&lt;5), IF($K53=4,"Unknown", IF($K53=1, $F53*0.33, IF($K53=2, $F53*0.5+$G53*0.2, SUM(F53:G53)))), 0),"Not required")</f>
        <v>0</v>
      </c>
      <c r="Q53" s="37">
        <v>0</v>
      </c>
      <c r="R53" s="27">
        <v>0</v>
      </c>
      <c r="S53" s="27">
        <v>1</v>
      </c>
      <c r="T53" s="70">
        <v>0</v>
      </c>
      <c r="U53" s="37"/>
      <c r="V53" s="27"/>
      <c r="W53" s="27"/>
      <c r="X53" s="70"/>
      <c r="Y53" s="1">
        <v>36381</v>
      </c>
      <c r="Z53" s="1" t="s">
        <v>217</v>
      </c>
      <c r="AA53" s="18"/>
    </row>
    <row r="54" spans="1:27" x14ac:dyDescent="0.25">
      <c r="A54" s="24" t="str">
        <f>IF(INTRO!$E$33&lt;&gt;0,INTRO!$E$33, " ")</f>
        <v>Nigeria</v>
      </c>
      <c r="B54" s="17" t="s">
        <v>210</v>
      </c>
      <c r="C54" s="172" t="s">
        <v>218</v>
      </c>
      <c r="D54" s="36">
        <v>101377.71957168588</v>
      </c>
      <c r="E54" s="20">
        <f>IF(INTRO!$E$48="","",ROUND($D54*INTRO!$E$48,0))</f>
        <v>20276</v>
      </c>
      <c r="F54" s="20">
        <f>IF(INTRO!$E$49="","",ROUND($D54*INTRO!$E$49,0))</f>
        <v>28386</v>
      </c>
      <c r="G54" s="38">
        <f>IF(INTRO!$E$50="","",ROUND($D54*INTRO!$E$50,0))</f>
        <v>52716</v>
      </c>
      <c r="H54" s="37">
        <v>1</v>
      </c>
      <c r="I54" s="27">
        <v>0</v>
      </c>
      <c r="J54" s="27">
        <v>3</v>
      </c>
      <c r="K54" s="27">
        <v>0</v>
      </c>
      <c r="L54" s="68">
        <v>0</v>
      </c>
      <c r="M54" s="65">
        <f>IF(INTRO!$E$37="Endemic",IF($H54&gt;0,IF($H54=4,"Unknown",IF($H54=99,"Stopped",$D54)),0),"Not required")</f>
        <v>101377.71957168588</v>
      </c>
      <c r="N54" s="20">
        <v>0</v>
      </c>
      <c r="O54" s="14">
        <f>IF(INTRO!$E$41="Endemic", IF(AND($J54&gt;1,$J54&lt;5), IF($J54=4, "Unknown", E54+F54), 0),"Not required")</f>
        <v>48662</v>
      </c>
      <c r="P54" s="39">
        <f>IF(INTRO!$E$43="Endemic", IF(AND($K54&gt;0,$K54&lt;5), IF($K54=4,"Unknown", IF($K54=1, $F54*0.33, IF($K54=2, $F54*0.5+$G54*0.2, SUM(F54:G54)))), 0),"Not required")</f>
        <v>0</v>
      </c>
      <c r="Q54" s="37">
        <v>1</v>
      </c>
      <c r="R54" s="27">
        <v>0</v>
      </c>
      <c r="S54" s="27">
        <v>2</v>
      </c>
      <c r="T54" s="70">
        <v>0</v>
      </c>
      <c r="U54" s="37"/>
      <c r="V54" s="27"/>
      <c r="W54" s="27"/>
      <c r="X54" s="70"/>
      <c r="Y54" s="1">
        <v>36382</v>
      </c>
      <c r="Z54" s="1" t="s">
        <v>218</v>
      </c>
      <c r="AA54" s="18"/>
    </row>
    <row r="55" spans="1:27" x14ac:dyDescent="0.25">
      <c r="A55" s="24" t="str">
        <f>IF(INTRO!$E$33&lt;&gt;0,INTRO!$E$33, " ")</f>
        <v>Nigeria</v>
      </c>
      <c r="B55" s="17" t="s">
        <v>210</v>
      </c>
      <c r="C55" s="172" t="s">
        <v>219</v>
      </c>
      <c r="D55" s="36">
        <v>184385.60269299158</v>
      </c>
      <c r="E55" s="20">
        <f>IF(INTRO!$E$48="","",ROUND($D55*INTRO!$E$48,0))</f>
        <v>36877</v>
      </c>
      <c r="F55" s="20">
        <f>IF(INTRO!$E$49="","",ROUND($D55*INTRO!$E$49,0))</f>
        <v>51628</v>
      </c>
      <c r="G55" s="38">
        <f>IF(INTRO!$E$50="","",ROUND($D55*INTRO!$E$50,0))</f>
        <v>95881</v>
      </c>
      <c r="H55" s="37">
        <v>0</v>
      </c>
      <c r="I55" s="27">
        <v>0</v>
      </c>
      <c r="J55" s="27">
        <v>3</v>
      </c>
      <c r="K55" s="27">
        <v>0</v>
      </c>
      <c r="L55" s="68">
        <v>0</v>
      </c>
      <c r="M55" s="65">
        <f>IF(INTRO!$E$37="Endemic",IF($H55&gt;0,IF($H55=4,"Unknown",IF($H55=99,"Stopped",$D55)),0),"Not required")</f>
        <v>0</v>
      </c>
      <c r="N55" s="20">
        <v>0</v>
      </c>
      <c r="O55" s="14">
        <f>IF(INTRO!$E$41="Endemic", IF(AND($J55&gt;1,$J55&lt;5), IF($J55=4, "Unknown", E55+F55), 0),"Not required")</f>
        <v>88505</v>
      </c>
      <c r="P55" s="39">
        <f>IF(INTRO!$E$43="Endemic", IF(AND($K55&gt;0,$K55&lt;5), IF($K55=4,"Unknown", IF($K55=1, $F55*0.33, IF($K55=2, $F55*0.5+$G55*0.2, SUM(F55:G55)))), 0),"Not required")</f>
        <v>0</v>
      </c>
      <c r="Q55" s="37">
        <v>0</v>
      </c>
      <c r="R55" s="27">
        <v>0</v>
      </c>
      <c r="S55" s="27">
        <v>2</v>
      </c>
      <c r="T55" s="70">
        <v>0</v>
      </c>
      <c r="U55" s="37"/>
      <c r="V55" s="27"/>
      <c r="W55" s="27"/>
      <c r="X55" s="70"/>
      <c r="Y55" s="1">
        <v>36383</v>
      </c>
      <c r="Z55" s="1" t="s">
        <v>219</v>
      </c>
      <c r="AA55" s="18"/>
    </row>
    <row r="56" spans="1:27" x14ac:dyDescent="0.25">
      <c r="A56" s="24" t="str">
        <f>IF(INTRO!$E$33&lt;&gt;0,INTRO!$E$33, " ")</f>
        <v>Nigeria</v>
      </c>
      <c r="B56" s="17" t="s">
        <v>210</v>
      </c>
      <c r="C56" s="172" t="s">
        <v>220</v>
      </c>
      <c r="D56" s="36">
        <v>255044.71663006779</v>
      </c>
      <c r="E56" s="20">
        <f>IF(INTRO!$E$48="","",ROUND($D56*INTRO!$E$48,0))</f>
        <v>51009</v>
      </c>
      <c r="F56" s="20">
        <f>IF(INTRO!$E$49="","",ROUND($D56*INTRO!$E$49,0))</f>
        <v>71413</v>
      </c>
      <c r="G56" s="38">
        <f>IF(INTRO!$E$50="","",ROUND($D56*INTRO!$E$50,0))</f>
        <v>132623</v>
      </c>
      <c r="H56" s="37">
        <v>0</v>
      </c>
      <c r="I56" s="27">
        <v>1</v>
      </c>
      <c r="J56" s="27">
        <v>3</v>
      </c>
      <c r="K56" s="27">
        <v>0</v>
      </c>
      <c r="L56" s="68">
        <v>1</v>
      </c>
      <c r="M56" s="65">
        <f>IF(INTRO!$E$37="Endemic",IF($H56&gt;0,IF($H56=4,"Unknown",IF($H56=99,"Stopped",$D56)),0),"Not required")</f>
        <v>0</v>
      </c>
      <c r="N56" s="20">
        <v>127282.87204374996</v>
      </c>
      <c r="O56" s="14">
        <f>IF(INTRO!$E$41="Endemic", IF(AND($J56&gt;1,$J56&lt;5), IF($J56=4, "Unknown", E56+F56), 0),"Not required")</f>
        <v>122422</v>
      </c>
      <c r="P56" s="39">
        <f>IF(INTRO!$E$43="Endemic", IF(AND($K56&gt;0,$K56&lt;5), IF($K56=4,"Unknown", IF($K56=1, $F56*0.33, IF($K56=2, $F56*0.5+$G56*0.2, SUM(F56:G56)))), 0),"Not required")</f>
        <v>0</v>
      </c>
      <c r="Q56" s="37">
        <v>0</v>
      </c>
      <c r="R56" s="27">
        <v>1</v>
      </c>
      <c r="S56" s="27">
        <v>2</v>
      </c>
      <c r="T56" s="70">
        <v>0</v>
      </c>
      <c r="U56" s="37"/>
      <c r="V56" s="27"/>
      <c r="W56" s="27"/>
      <c r="X56" s="70"/>
      <c r="Y56" s="1">
        <v>36384</v>
      </c>
      <c r="Z56" s="1" t="s">
        <v>220</v>
      </c>
      <c r="AA56" s="18"/>
    </row>
    <row r="57" spans="1:27" x14ac:dyDescent="0.25">
      <c r="A57" s="24" t="str">
        <f>IF(INTRO!$E$33&lt;&gt;0,INTRO!$E$33, " ")</f>
        <v>Nigeria</v>
      </c>
      <c r="B57" s="17" t="s">
        <v>210</v>
      </c>
      <c r="C57" s="172" t="s">
        <v>221</v>
      </c>
      <c r="D57" s="36">
        <v>98094.8459517007</v>
      </c>
      <c r="E57" s="20">
        <f>IF(INTRO!$E$48="","",ROUND($D57*INTRO!$E$48,0))</f>
        <v>19619</v>
      </c>
      <c r="F57" s="20">
        <f>IF(INTRO!$E$49="","",ROUND($D57*INTRO!$E$49,0))</f>
        <v>27467</v>
      </c>
      <c r="G57" s="38">
        <f>IF(INTRO!$E$50="","",ROUND($D57*INTRO!$E$50,0))</f>
        <v>51009</v>
      </c>
      <c r="H57" s="37">
        <v>0</v>
      </c>
      <c r="I57" s="27">
        <v>1</v>
      </c>
      <c r="J57" s="27">
        <v>2</v>
      </c>
      <c r="K57" s="27">
        <v>0</v>
      </c>
      <c r="L57" s="68">
        <v>0</v>
      </c>
      <c r="M57" s="65">
        <f>IF(INTRO!$E$37="Endemic",IF($H57&gt;0,IF($H57=4,"Unknown",IF($H57=99,"Stopped",$D57)),0),"Not required")</f>
        <v>0</v>
      </c>
      <c r="N57" s="20">
        <v>98094.8459517007</v>
      </c>
      <c r="O57" s="14">
        <f>IF(INTRO!$E$41="Endemic", IF(AND($J57&gt;1,$J57&lt;5), IF($J57=4, "Unknown", E57+F57), 0),"Not required")</f>
        <v>47086</v>
      </c>
      <c r="P57" s="39">
        <f>IF(INTRO!$E$43="Endemic", IF(AND($K57&gt;0,$K57&lt;5), IF($K57=4,"Unknown", IF($K57=1, $F57*0.33, IF($K57=2, $F57*0.5+$G57*0.2, SUM(F57:G57)))), 0),"Not required")</f>
        <v>0</v>
      </c>
      <c r="Q57" s="37">
        <v>0</v>
      </c>
      <c r="R57" s="27">
        <v>1</v>
      </c>
      <c r="S57" s="27">
        <v>1</v>
      </c>
      <c r="T57" s="70">
        <v>0</v>
      </c>
      <c r="U57" s="37"/>
      <c r="V57" s="27"/>
      <c r="W57" s="27"/>
      <c r="X57" s="70"/>
      <c r="Y57" s="1">
        <v>36385</v>
      </c>
      <c r="Z57" s="1" t="s">
        <v>221</v>
      </c>
      <c r="AA57" s="18"/>
    </row>
    <row r="58" spans="1:27" x14ac:dyDescent="0.25">
      <c r="A58" s="24" t="str">
        <f>IF(INTRO!$E$33&lt;&gt;0,INTRO!$E$33, " ")</f>
        <v>Nigeria</v>
      </c>
      <c r="B58" s="17" t="s">
        <v>210</v>
      </c>
      <c r="C58" s="172" t="s">
        <v>222</v>
      </c>
      <c r="D58" s="36">
        <v>177396.21547338352</v>
      </c>
      <c r="E58" s="20">
        <f>IF(INTRO!$E$48="","",ROUND($D58*INTRO!$E$48,0))</f>
        <v>35479</v>
      </c>
      <c r="F58" s="20">
        <f>IF(INTRO!$E$49="","",ROUND($D58*INTRO!$E$49,0))</f>
        <v>49671</v>
      </c>
      <c r="G58" s="38">
        <f>IF(INTRO!$E$50="","",ROUND($D58*INTRO!$E$50,0))</f>
        <v>92246</v>
      </c>
      <c r="H58" s="37">
        <v>0</v>
      </c>
      <c r="I58" s="27">
        <v>1</v>
      </c>
      <c r="J58" s="27">
        <v>2</v>
      </c>
      <c r="K58" s="27">
        <v>0</v>
      </c>
      <c r="L58" s="68">
        <v>0</v>
      </c>
      <c r="M58" s="65">
        <f>IF(INTRO!$E$37="Endemic",IF($H58&gt;0,IF($H58=4,"Unknown",IF($H58=99,"Stopped",$D58)),0),"Not required")</f>
        <v>0</v>
      </c>
      <c r="N58" s="20">
        <v>177396.21547338352</v>
      </c>
      <c r="O58" s="14">
        <f>IF(INTRO!$E$41="Endemic", IF(AND($J58&gt;1,$J58&lt;5), IF($J58=4, "Unknown", E58+F58), 0),"Not required")</f>
        <v>85150</v>
      </c>
      <c r="P58" s="39">
        <f>IF(INTRO!$E$43="Endemic", IF(AND($K58&gt;0,$K58&lt;5), IF($K58=4,"Unknown", IF($K58=1, $F58*0.33, IF($K58=2, $F58*0.5+$G58*0.2, SUM(F58:G58)))), 0),"Not required")</f>
        <v>0</v>
      </c>
      <c r="Q58" s="37">
        <v>0</v>
      </c>
      <c r="R58" s="27">
        <v>1</v>
      </c>
      <c r="S58" s="27">
        <v>1</v>
      </c>
      <c r="T58" s="70">
        <v>0</v>
      </c>
      <c r="U58" s="37"/>
      <c r="V58" s="27"/>
      <c r="W58" s="27"/>
      <c r="X58" s="70"/>
      <c r="Y58" s="1">
        <v>36386</v>
      </c>
      <c r="Z58" s="1" t="s">
        <v>222</v>
      </c>
      <c r="AA58" s="18"/>
    </row>
    <row r="59" spans="1:27" x14ac:dyDescent="0.25">
      <c r="A59" s="24" t="str">
        <f>IF(INTRO!$E$33&lt;&gt;0,INTRO!$E$33, " ")</f>
        <v>Nigeria</v>
      </c>
      <c r="B59" s="17" t="s">
        <v>210</v>
      </c>
      <c r="C59" s="172" t="s">
        <v>223</v>
      </c>
      <c r="D59" s="36">
        <v>177556.25724346886</v>
      </c>
      <c r="E59" s="20">
        <f>IF(INTRO!$E$48="","",ROUND($D59*INTRO!$E$48,0))</f>
        <v>35511</v>
      </c>
      <c r="F59" s="20">
        <f>IF(INTRO!$E$49="","",ROUND($D59*INTRO!$E$49,0))</f>
        <v>49716</v>
      </c>
      <c r="G59" s="38">
        <f>IF(INTRO!$E$50="","",ROUND($D59*INTRO!$E$50,0))</f>
        <v>92329</v>
      </c>
      <c r="H59" s="37">
        <v>1</v>
      </c>
      <c r="I59" s="27">
        <v>0</v>
      </c>
      <c r="J59" s="27">
        <v>3</v>
      </c>
      <c r="K59" s="27">
        <v>0</v>
      </c>
      <c r="L59" s="68">
        <v>0</v>
      </c>
      <c r="M59" s="65">
        <f>IF(INTRO!$E$37="Endemic",IF($H59&gt;0,IF($H59=4,"Unknown",IF($H59=99,"Stopped",$D59)),0),"Not required")</f>
        <v>177556.25724346886</v>
      </c>
      <c r="N59" s="20">
        <v>0</v>
      </c>
      <c r="O59" s="14">
        <f>IF(INTRO!$E$41="Endemic", IF(AND($J59&gt;1,$J59&lt;5), IF($J59=4, "Unknown", E59+F59), 0),"Not required")</f>
        <v>85227</v>
      </c>
      <c r="P59" s="39">
        <f>IF(INTRO!$E$43="Endemic", IF(AND($K59&gt;0,$K59&lt;5), IF($K59=4,"Unknown", IF($K59=1, $F59*0.33, IF($K59=2, $F59*0.5+$G59*0.2, SUM(F59:G59)))), 0),"Not required")</f>
        <v>0</v>
      </c>
      <c r="Q59" s="37">
        <v>1</v>
      </c>
      <c r="R59" s="27">
        <v>0</v>
      </c>
      <c r="S59" s="27">
        <v>2</v>
      </c>
      <c r="T59" s="70">
        <v>0</v>
      </c>
      <c r="U59" s="37"/>
      <c r="V59" s="27"/>
      <c r="W59" s="27"/>
      <c r="X59" s="70"/>
      <c r="Y59" s="1">
        <v>36387</v>
      </c>
      <c r="Z59" s="1" t="s">
        <v>223</v>
      </c>
      <c r="AA59" s="18"/>
    </row>
    <row r="60" spans="1:27" x14ac:dyDescent="0.25">
      <c r="A60" s="24" t="str">
        <f>IF(INTRO!$E$33&lt;&gt;0,INTRO!$E$33, " ")</f>
        <v>Nigeria</v>
      </c>
      <c r="B60" s="17" t="s">
        <v>210</v>
      </c>
      <c r="C60" s="172" t="s">
        <v>224</v>
      </c>
      <c r="D60" s="36">
        <v>192422.65830668743</v>
      </c>
      <c r="E60" s="20">
        <f>IF(INTRO!$E$48="","",ROUND($D60*INTRO!$E$48,0))</f>
        <v>38485</v>
      </c>
      <c r="F60" s="20">
        <f>IF(INTRO!$E$49="","",ROUND($D60*INTRO!$E$49,0))</f>
        <v>53878</v>
      </c>
      <c r="G60" s="38">
        <f>IF(INTRO!$E$50="","",ROUND($D60*INTRO!$E$50,0))</f>
        <v>100060</v>
      </c>
      <c r="H60" s="37">
        <v>1</v>
      </c>
      <c r="I60" s="27">
        <v>0</v>
      </c>
      <c r="J60" s="27">
        <v>2</v>
      </c>
      <c r="K60" s="27">
        <v>0</v>
      </c>
      <c r="L60" s="68">
        <v>0</v>
      </c>
      <c r="M60" s="65">
        <f>IF(INTRO!$E$37="Endemic",IF($H60&gt;0,IF($H60=4,"Unknown",IF($H60=99,"Stopped",$D60)),0),"Not required")</f>
        <v>192422.65830668743</v>
      </c>
      <c r="N60" s="20">
        <v>0</v>
      </c>
      <c r="O60" s="14">
        <f>IF(INTRO!$E$41="Endemic", IF(AND($J60&gt;1,$J60&lt;5), IF($J60=4, "Unknown", E60+F60), 0),"Not required")</f>
        <v>92363</v>
      </c>
      <c r="P60" s="39">
        <f>IF(INTRO!$E$43="Endemic", IF(AND($K60&gt;0,$K60&lt;5), IF($K60=4,"Unknown", IF($K60=1, $F60*0.33, IF($K60=2, $F60*0.5+$G60*0.2, SUM(F60:G60)))), 0),"Not required")</f>
        <v>0</v>
      </c>
      <c r="Q60" s="37">
        <v>1</v>
      </c>
      <c r="R60" s="27">
        <v>0</v>
      </c>
      <c r="S60" s="27">
        <v>1</v>
      </c>
      <c r="T60" s="70">
        <v>0</v>
      </c>
      <c r="U60" s="37"/>
      <c r="V60" s="27"/>
      <c r="W60" s="27"/>
      <c r="X60" s="70"/>
      <c r="Y60" s="1">
        <v>36388</v>
      </c>
      <c r="Z60" s="1" t="s">
        <v>224</v>
      </c>
      <c r="AA60" s="18"/>
    </row>
    <row r="61" spans="1:27" x14ac:dyDescent="0.25">
      <c r="A61" s="24" t="str">
        <f>IF(INTRO!$E$33&lt;&gt;0,INTRO!$E$33, " ")</f>
        <v>Nigeria</v>
      </c>
      <c r="B61" s="17" t="s">
        <v>210</v>
      </c>
      <c r="C61" s="172" t="s">
        <v>225</v>
      </c>
      <c r="D61" s="36">
        <v>133407.59180993569</v>
      </c>
      <c r="E61" s="20">
        <f>IF(INTRO!$E$48="","",ROUND($D61*INTRO!$E$48,0))</f>
        <v>26682</v>
      </c>
      <c r="F61" s="20">
        <f>IF(INTRO!$E$49="","",ROUND($D61*INTRO!$E$49,0))</f>
        <v>37354</v>
      </c>
      <c r="G61" s="38">
        <f>IF(INTRO!$E$50="","",ROUND($D61*INTRO!$E$50,0))</f>
        <v>69372</v>
      </c>
      <c r="H61" s="37">
        <v>0</v>
      </c>
      <c r="I61" s="27">
        <v>1</v>
      </c>
      <c r="J61" s="27">
        <v>3</v>
      </c>
      <c r="K61" s="27">
        <v>0</v>
      </c>
      <c r="L61" s="68">
        <v>1</v>
      </c>
      <c r="M61" s="65">
        <f>IF(INTRO!$E$37="Endemic",IF($H61&gt;0,IF($H61=4,"Unknown",IF($H61=99,"Stopped",$D61)),0),"Not required")</f>
        <v>0</v>
      </c>
      <c r="N61" s="20">
        <v>133407.59180993569</v>
      </c>
      <c r="O61" s="14">
        <f>IF(INTRO!$E$41="Endemic", IF(AND($J61&gt;1,$J61&lt;5), IF($J61=4, "Unknown", E61+F61), 0),"Not required")</f>
        <v>64036</v>
      </c>
      <c r="P61" s="39">
        <f>IF(INTRO!$E$43="Endemic", IF(AND($K61&gt;0,$K61&lt;5), IF($K61=4,"Unknown", IF($K61=1, $F61*0.33, IF($K61=2, $F61*0.5+$G61*0.2, SUM(F61:G61)))), 0),"Not required")</f>
        <v>0</v>
      </c>
      <c r="Q61" s="37">
        <v>0</v>
      </c>
      <c r="R61" s="27">
        <v>1</v>
      </c>
      <c r="S61" s="27">
        <v>2</v>
      </c>
      <c r="T61" s="70">
        <v>0</v>
      </c>
      <c r="U61" s="37"/>
      <c r="V61" s="27"/>
      <c r="W61" s="27"/>
      <c r="X61" s="70"/>
      <c r="Y61" s="1">
        <v>36389</v>
      </c>
      <c r="Z61" s="1" t="s">
        <v>225</v>
      </c>
      <c r="AA61" s="18"/>
    </row>
    <row r="62" spans="1:27" x14ac:dyDescent="0.25">
      <c r="A62" s="24" t="str">
        <f>IF(INTRO!$E$33&lt;&gt;0,INTRO!$E$33, " ")</f>
        <v>Nigeria</v>
      </c>
      <c r="B62" s="17" t="s">
        <v>210</v>
      </c>
      <c r="C62" s="172" t="s">
        <v>226</v>
      </c>
      <c r="D62" s="36">
        <v>170845.26201047987</v>
      </c>
      <c r="E62" s="20">
        <f>IF(INTRO!$E$48="","",ROUND($D62*INTRO!$E$48,0))</f>
        <v>34169</v>
      </c>
      <c r="F62" s="20">
        <f>IF(INTRO!$E$49="","",ROUND($D62*INTRO!$E$49,0))</f>
        <v>47837</v>
      </c>
      <c r="G62" s="38">
        <f>IF(INTRO!$E$50="","",ROUND($D62*INTRO!$E$50,0))</f>
        <v>88840</v>
      </c>
      <c r="H62" s="37">
        <v>0</v>
      </c>
      <c r="I62" s="27">
        <v>0</v>
      </c>
      <c r="J62" s="27">
        <v>3</v>
      </c>
      <c r="K62" s="27">
        <v>0</v>
      </c>
      <c r="L62" s="68">
        <v>0</v>
      </c>
      <c r="M62" s="65">
        <f>IF(INTRO!$E$37="Endemic",IF($H62&gt;0,IF($H62=4,"Unknown",IF($H62=99,"Stopped",$D62)),0),"Not required")</f>
        <v>0</v>
      </c>
      <c r="N62" s="20">
        <v>0</v>
      </c>
      <c r="O62" s="14">
        <f>IF(INTRO!$E$41="Endemic", IF(AND($J62&gt;1,$J62&lt;5), IF($J62=4, "Unknown", E62+F62), 0),"Not required")</f>
        <v>82006</v>
      </c>
      <c r="P62" s="39">
        <f>IF(INTRO!$E$43="Endemic", IF(AND($K62&gt;0,$K62&lt;5), IF($K62=4,"Unknown", IF($K62=1, $F62*0.33, IF($K62=2, $F62*0.5+$G62*0.2, SUM(F62:G62)))), 0),"Not required")</f>
        <v>0</v>
      </c>
      <c r="Q62" s="37">
        <v>0</v>
      </c>
      <c r="R62" s="27">
        <v>0</v>
      </c>
      <c r="S62" s="27">
        <v>2</v>
      </c>
      <c r="T62" s="70">
        <v>0</v>
      </c>
      <c r="U62" s="37"/>
      <c r="V62" s="27"/>
      <c r="W62" s="27"/>
      <c r="X62" s="70"/>
      <c r="Y62" s="1">
        <v>36390</v>
      </c>
      <c r="Z62" s="1" t="s">
        <v>226</v>
      </c>
      <c r="AA62" s="18"/>
    </row>
    <row r="63" spans="1:27" x14ac:dyDescent="0.25">
      <c r="A63" s="24" t="str">
        <f>IF(INTRO!$E$33&lt;&gt;0,INTRO!$E$33, " ")</f>
        <v>Nigeria</v>
      </c>
      <c r="B63" s="17" t="s">
        <v>210</v>
      </c>
      <c r="C63" s="172" t="s">
        <v>227</v>
      </c>
      <c r="D63" s="36">
        <v>139884.57638750586</v>
      </c>
      <c r="E63" s="20">
        <f>IF(INTRO!$E$48="","",ROUND($D63*INTRO!$E$48,0))</f>
        <v>27977</v>
      </c>
      <c r="F63" s="20">
        <f>IF(INTRO!$E$49="","",ROUND($D63*INTRO!$E$49,0))</f>
        <v>39168</v>
      </c>
      <c r="G63" s="38">
        <f>IF(INTRO!$E$50="","",ROUND($D63*INTRO!$E$50,0))</f>
        <v>72740</v>
      </c>
      <c r="H63" s="37">
        <v>0</v>
      </c>
      <c r="I63" s="27">
        <v>0</v>
      </c>
      <c r="J63" s="27">
        <v>3</v>
      </c>
      <c r="K63" s="27">
        <v>0</v>
      </c>
      <c r="L63" s="68">
        <v>0</v>
      </c>
      <c r="M63" s="65">
        <f>IF(INTRO!$E$37="Endemic",IF($H63&gt;0,IF($H63=4,"Unknown",IF($H63=99,"Stopped",$D63)),0),"Not required")</f>
        <v>0</v>
      </c>
      <c r="N63" s="20">
        <v>0</v>
      </c>
      <c r="O63" s="14">
        <f>IF(INTRO!$E$41="Endemic", IF(AND($J63&gt;1,$J63&lt;5), IF($J63=4, "Unknown", E63+F63), 0),"Not required")</f>
        <v>67145</v>
      </c>
      <c r="P63" s="39">
        <f>IF(INTRO!$E$43="Endemic", IF(AND($K63&gt;0,$K63&lt;5), IF($K63=4,"Unknown", IF($K63=1, $F63*0.33, IF($K63=2, $F63*0.5+$G63*0.2, SUM(F63:G63)))), 0),"Not required")</f>
        <v>0</v>
      </c>
      <c r="Q63" s="37">
        <v>0</v>
      </c>
      <c r="R63" s="27">
        <v>0</v>
      </c>
      <c r="S63" s="27">
        <v>2</v>
      </c>
      <c r="T63" s="70">
        <v>0</v>
      </c>
      <c r="U63" s="37"/>
      <c r="V63" s="27"/>
      <c r="W63" s="27"/>
      <c r="X63" s="70"/>
      <c r="Y63" s="1">
        <v>36391</v>
      </c>
      <c r="Z63" s="1" t="s">
        <v>227</v>
      </c>
      <c r="AA63" s="18"/>
    </row>
    <row r="64" spans="1:27" x14ac:dyDescent="0.25">
      <c r="A64" s="24" t="str">
        <f>IF(INTRO!$E$33&lt;&gt;0,INTRO!$E$33, " ")</f>
        <v>Nigeria</v>
      </c>
      <c r="B64" s="17" t="s">
        <v>210</v>
      </c>
      <c r="C64" s="172" t="s">
        <v>228</v>
      </c>
      <c r="D64" s="36">
        <v>239438.62671351378</v>
      </c>
      <c r="E64" s="20">
        <f>IF(INTRO!$E$48="","",ROUND($D64*INTRO!$E$48,0))</f>
        <v>47888</v>
      </c>
      <c r="F64" s="20">
        <f>IF(INTRO!$E$49="","",ROUND($D64*INTRO!$E$49,0))</f>
        <v>67043</v>
      </c>
      <c r="G64" s="38">
        <f>IF(INTRO!$E$50="","",ROUND($D64*INTRO!$E$50,0))</f>
        <v>124508</v>
      </c>
      <c r="H64" s="37">
        <v>0</v>
      </c>
      <c r="I64" s="27">
        <v>0</v>
      </c>
      <c r="J64" s="27">
        <v>3</v>
      </c>
      <c r="K64" s="27">
        <v>0</v>
      </c>
      <c r="L64" s="68">
        <v>0</v>
      </c>
      <c r="M64" s="65">
        <f>IF(INTRO!$E$37="Endemic",IF($H64&gt;0,IF($H64=4,"Unknown",IF($H64=99,"Stopped",$D64)),0),"Not required")</f>
        <v>0</v>
      </c>
      <c r="N64" s="20">
        <v>0</v>
      </c>
      <c r="O64" s="14">
        <f>IF(INTRO!$E$41="Endemic", IF(AND($J64&gt;1,$J64&lt;5), IF($J64=4, "Unknown", E64+F64), 0),"Not required")</f>
        <v>114931</v>
      </c>
      <c r="P64" s="39">
        <f>IF(INTRO!$E$43="Endemic", IF(AND($K64&gt;0,$K64&lt;5), IF($K64=4,"Unknown", IF($K64=1, $F64*0.33, IF($K64=2, $F64*0.5+$G64*0.2, SUM(F64:G64)))), 0),"Not required")</f>
        <v>0</v>
      </c>
      <c r="Q64" s="37">
        <v>0</v>
      </c>
      <c r="R64" s="27">
        <v>0</v>
      </c>
      <c r="S64" s="27">
        <v>2</v>
      </c>
      <c r="T64" s="70">
        <v>0</v>
      </c>
      <c r="U64" s="37"/>
      <c r="V64" s="27"/>
      <c r="W64" s="27"/>
      <c r="X64" s="70"/>
      <c r="Y64" s="1">
        <v>36392</v>
      </c>
      <c r="Z64" s="1" t="s">
        <v>228</v>
      </c>
      <c r="AA64" s="18"/>
    </row>
    <row r="65" spans="1:27" x14ac:dyDescent="0.25">
      <c r="A65" s="24" t="str">
        <f>IF(INTRO!$E$33&lt;&gt;0,INTRO!$E$33, " ")</f>
        <v>Nigeria</v>
      </c>
      <c r="B65" s="17" t="s">
        <v>210</v>
      </c>
      <c r="C65" s="172" t="s">
        <v>229</v>
      </c>
      <c r="D65" s="36">
        <v>100321.98184465253</v>
      </c>
      <c r="E65" s="20">
        <f>IF(INTRO!$E$48="","",ROUND($D65*INTRO!$E$48,0))</f>
        <v>20064</v>
      </c>
      <c r="F65" s="20">
        <f>IF(INTRO!$E$49="","",ROUND($D65*INTRO!$E$49,0))</f>
        <v>28090</v>
      </c>
      <c r="G65" s="38">
        <f>IF(INTRO!$E$50="","",ROUND($D65*INTRO!$E$50,0))</f>
        <v>52167</v>
      </c>
      <c r="H65" s="37">
        <v>0</v>
      </c>
      <c r="I65" s="27">
        <v>0</v>
      </c>
      <c r="J65" s="27">
        <v>3</v>
      </c>
      <c r="K65" s="27">
        <v>0</v>
      </c>
      <c r="L65" s="68">
        <v>0</v>
      </c>
      <c r="M65" s="65">
        <f>IF(INTRO!$E$37="Endemic",IF($H65&gt;0,IF($H65=4,"Unknown",IF($H65=99,"Stopped",$D65)),0),"Not required")</f>
        <v>0</v>
      </c>
      <c r="N65" s="20">
        <v>0</v>
      </c>
      <c r="O65" s="14">
        <f>IF(INTRO!$E$41="Endemic", IF(AND($J65&gt;1,$J65&lt;5), IF($J65=4, "Unknown", E65+F65), 0),"Not required")</f>
        <v>48154</v>
      </c>
      <c r="P65" s="39">
        <f>IF(INTRO!$E$43="Endemic", IF(AND($K65&gt;0,$K65&lt;5), IF($K65=4,"Unknown", IF($K65=1, $F65*0.33, IF($K65=2, $F65*0.5+$G65*0.2, SUM(F65:G65)))), 0),"Not required")</f>
        <v>0</v>
      </c>
      <c r="Q65" s="37">
        <v>0</v>
      </c>
      <c r="R65" s="27">
        <v>0</v>
      </c>
      <c r="S65" s="27">
        <v>2</v>
      </c>
      <c r="T65" s="70">
        <v>0</v>
      </c>
      <c r="U65" s="37"/>
      <c r="V65" s="27"/>
      <c r="W65" s="27"/>
      <c r="X65" s="70"/>
      <c r="Y65" s="1">
        <v>36393</v>
      </c>
      <c r="Z65" s="1" t="s">
        <v>229</v>
      </c>
      <c r="AA65" s="18"/>
    </row>
    <row r="66" spans="1:27" x14ac:dyDescent="0.25">
      <c r="A66" s="24" t="str">
        <f>IF(INTRO!$E$33&lt;&gt;0,INTRO!$E$33, " ")</f>
        <v>Nigeria</v>
      </c>
      <c r="B66" s="17" t="s">
        <v>210</v>
      </c>
      <c r="C66" s="172" t="s">
        <v>230</v>
      </c>
      <c r="D66" s="36">
        <v>146069.7200902146</v>
      </c>
      <c r="E66" s="20">
        <f>IF(INTRO!$E$48="","",ROUND($D66*INTRO!$E$48,0))</f>
        <v>29214</v>
      </c>
      <c r="F66" s="20">
        <f>IF(INTRO!$E$49="","",ROUND($D66*INTRO!$E$49,0))</f>
        <v>40900</v>
      </c>
      <c r="G66" s="38">
        <f>IF(INTRO!$E$50="","",ROUND($D66*INTRO!$E$50,0))</f>
        <v>75956</v>
      </c>
      <c r="H66" s="37">
        <v>0</v>
      </c>
      <c r="I66" s="27">
        <v>0</v>
      </c>
      <c r="J66" s="27">
        <v>2</v>
      </c>
      <c r="K66" s="27">
        <v>0</v>
      </c>
      <c r="L66" s="68">
        <v>0</v>
      </c>
      <c r="M66" s="65">
        <f>IF(INTRO!$E$37="Endemic",IF($H66&gt;0,IF($H66=4,"Unknown",IF($H66=99,"Stopped",$D66)),0),"Not required")</f>
        <v>0</v>
      </c>
      <c r="N66" s="20">
        <v>0</v>
      </c>
      <c r="O66" s="14">
        <f>IF(INTRO!$E$41="Endemic", IF(AND($J66&gt;1,$J66&lt;5), IF($J66=4, "Unknown", E66+F66), 0),"Not required")</f>
        <v>70114</v>
      </c>
      <c r="P66" s="39">
        <f>IF(INTRO!$E$43="Endemic", IF(AND($K66&gt;0,$K66&lt;5), IF($K66=4,"Unknown", IF($K66=1, $F66*0.33, IF($K66=2, $F66*0.5+$G66*0.2, SUM(F66:G66)))), 0),"Not required")</f>
        <v>0</v>
      </c>
      <c r="Q66" s="37">
        <v>0</v>
      </c>
      <c r="R66" s="27">
        <v>0</v>
      </c>
      <c r="S66" s="27">
        <v>1</v>
      </c>
      <c r="T66" s="70">
        <v>0</v>
      </c>
      <c r="U66" s="37"/>
      <c r="V66" s="27"/>
      <c r="W66" s="27"/>
      <c r="X66" s="70"/>
      <c r="Y66" s="1">
        <v>36394</v>
      </c>
      <c r="Z66" s="1" t="s">
        <v>230</v>
      </c>
      <c r="AA66" s="18"/>
    </row>
    <row r="67" spans="1:27" x14ac:dyDescent="0.25">
      <c r="A67" s="24" t="str">
        <f>IF(INTRO!$E$33&lt;&gt;0,INTRO!$E$33, " ")</f>
        <v>Nigeria</v>
      </c>
      <c r="B67" s="17" t="s">
        <v>210</v>
      </c>
      <c r="C67" s="172" t="s">
        <v>231</v>
      </c>
      <c r="D67" s="36">
        <v>172456.43882192692</v>
      </c>
      <c r="E67" s="20">
        <f>IF(INTRO!$E$48="","",ROUND($D67*INTRO!$E$48,0))</f>
        <v>34491</v>
      </c>
      <c r="F67" s="20">
        <f>IF(INTRO!$E$49="","",ROUND($D67*INTRO!$E$49,0))</f>
        <v>48288</v>
      </c>
      <c r="G67" s="38">
        <f>IF(INTRO!$E$50="","",ROUND($D67*INTRO!$E$50,0))</f>
        <v>89677</v>
      </c>
      <c r="H67" s="37">
        <v>0</v>
      </c>
      <c r="I67" s="27">
        <v>0</v>
      </c>
      <c r="J67" s="27">
        <v>3</v>
      </c>
      <c r="K67" s="27">
        <v>0</v>
      </c>
      <c r="L67" s="68">
        <v>0</v>
      </c>
      <c r="M67" s="65">
        <f>IF(INTRO!$E$37="Endemic",IF($H67&gt;0,IF($H67=4,"Unknown",IF($H67=99,"Stopped",$D67)),0),"Not required")</f>
        <v>0</v>
      </c>
      <c r="N67" s="20">
        <v>0</v>
      </c>
      <c r="O67" s="14">
        <f>IF(INTRO!$E$41="Endemic", IF(AND($J67&gt;1,$J67&lt;5), IF($J67=4, "Unknown", E67+F67), 0),"Not required")</f>
        <v>82779</v>
      </c>
      <c r="P67" s="39">
        <f>IF(INTRO!$E$43="Endemic", IF(AND($K67&gt;0,$K67&lt;5), IF($K67=4,"Unknown", IF($K67=1, $F67*0.33, IF($K67=2, $F67*0.5+$G67*0.2, SUM(F67:G67)))), 0),"Not required")</f>
        <v>0</v>
      </c>
      <c r="Q67" s="37">
        <v>0</v>
      </c>
      <c r="R67" s="27">
        <v>0</v>
      </c>
      <c r="S67" s="27">
        <v>2</v>
      </c>
      <c r="T67" s="70">
        <v>0</v>
      </c>
      <c r="U67" s="37"/>
      <c r="V67" s="27"/>
      <c r="W67" s="27"/>
      <c r="X67" s="70"/>
      <c r="Y67" s="1">
        <v>36395</v>
      </c>
      <c r="Z67" s="1" t="s">
        <v>231</v>
      </c>
      <c r="AA67" s="18"/>
    </row>
    <row r="68" spans="1:27" x14ac:dyDescent="0.25">
      <c r="A68" s="24" t="str">
        <f>IF(INTRO!$E$33&lt;&gt;0,INTRO!$E$33, " ")</f>
        <v>Nigeria</v>
      </c>
      <c r="B68" s="17" t="s">
        <v>210</v>
      </c>
      <c r="C68" s="172" t="s">
        <v>232</v>
      </c>
      <c r="D68" s="36">
        <v>199421.45974806524</v>
      </c>
      <c r="E68" s="20">
        <f>IF(INTRO!$E$48="","",ROUND($D68*INTRO!$E$48,0))</f>
        <v>39884</v>
      </c>
      <c r="F68" s="20">
        <f>IF(INTRO!$E$49="","",ROUND($D68*INTRO!$E$49,0))</f>
        <v>55838</v>
      </c>
      <c r="G68" s="38">
        <f>IF(INTRO!$E$50="","",ROUND($D68*INTRO!$E$50,0))</f>
        <v>103699</v>
      </c>
      <c r="H68" s="37">
        <v>0</v>
      </c>
      <c r="I68" s="27">
        <v>0</v>
      </c>
      <c r="J68" s="27">
        <v>3</v>
      </c>
      <c r="K68" s="27">
        <v>0</v>
      </c>
      <c r="L68" s="68">
        <v>0</v>
      </c>
      <c r="M68" s="65">
        <f>IF(INTRO!$E$37="Endemic",IF($H68&gt;0,IF($H68=4,"Unknown",IF($H68=99,"Stopped",$D68)),0),"Not required")</f>
        <v>0</v>
      </c>
      <c r="N68" s="20">
        <v>0</v>
      </c>
      <c r="O68" s="14">
        <f>IF(INTRO!$E$41="Endemic", IF(AND($J68&gt;1,$J68&lt;5), IF($J68=4, "Unknown", E68+F68), 0),"Not required")</f>
        <v>95722</v>
      </c>
      <c r="P68" s="39">
        <f>IF(INTRO!$E$43="Endemic", IF(AND($K68&gt;0,$K68&lt;5), IF($K68=4,"Unknown", IF($K68=1, $F68*0.33, IF($K68=2, $F68*0.5+$G68*0.2, SUM(F68:G68)))), 0),"Not required")</f>
        <v>0</v>
      </c>
      <c r="Q68" s="37">
        <v>0</v>
      </c>
      <c r="R68" s="27">
        <v>0</v>
      </c>
      <c r="S68" s="27">
        <v>2</v>
      </c>
      <c r="T68" s="70">
        <v>0</v>
      </c>
      <c r="U68" s="37"/>
      <c r="V68" s="27"/>
      <c r="W68" s="27"/>
      <c r="X68" s="70"/>
      <c r="Y68" s="1">
        <v>36396</v>
      </c>
      <c r="Z68" s="1" t="s">
        <v>232</v>
      </c>
      <c r="AA68" s="18"/>
    </row>
    <row r="69" spans="1:27" x14ac:dyDescent="0.25">
      <c r="A69" s="24" t="str">
        <f>IF(INTRO!$E$33&lt;&gt;0,INTRO!$E$33, " ")</f>
        <v>Nigeria</v>
      </c>
      <c r="B69" s="17" t="s">
        <v>210</v>
      </c>
      <c r="C69" s="172" t="s">
        <v>233</v>
      </c>
      <c r="D69" s="36">
        <v>139945.09638459695</v>
      </c>
      <c r="E69" s="20">
        <f>IF(INTRO!$E$48="","",ROUND($D69*INTRO!$E$48,0))</f>
        <v>27989</v>
      </c>
      <c r="F69" s="20">
        <f>IF(INTRO!$E$49="","",ROUND($D69*INTRO!$E$49,0))</f>
        <v>39185</v>
      </c>
      <c r="G69" s="38">
        <f>IF(INTRO!$E$50="","",ROUND($D69*INTRO!$E$50,0))</f>
        <v>72771</v>
      </c>
      <c r="H69" s="37">
        <v>1</v>
      </c>
      <c r="I69" s="27">
        <v>0</v>
      </c>
      <c r="J69" s="27">
        <v>3</v>
      </c>
      <c r="K69" s="27">
        <v>0</v>
      </c>
      <c r="L69" s="68">
        <v>0</v>
      </c>
      <c r="M69" s="65">
        <f>IF(INTRO!$E$37="Endemic",IF($H69&gt;0,IF($H69=4,"Unknown",IF($H69=99,"Stopped",$D69)),0),"Not required")</f>
        <v>139945.09638459695</v>
      </c>
      <c r="N69" s="20">
        <v>0</v>
      </c>
      <c r="O69" s="14">
        <f>IF(INTRO!$E$41="Endemic", IF(AND($J69&gt;1,$J69&lt;5), IF($J69=4, "Unknown", E69+F69), 0),"Not required")</f>
        <v>67174</v>
      </c>
      <c r="P69" s="39">
        <f>IF(INTRO!$E$43="Endemic", IF(AND($K69&gt;0,$K69&lt;5), IF($K69=4,"Unknown", IF($K69=1, $F69*0.33, IF($K69=2, $F69*0.5+$G69*0.2, SUM(F69:G69)))), 0),"Not required")</f>
        <v>0</v>
      </c>
      <c r="Q69" s="37">
        <v>1</v>
      </c>
      <c r="R69" s="27">
        <v>0</v>
      </c>
      <c r="S69" s="27">
        <v>2</v>
      </c>
      <c r="T69" s="70">
        <v>0</v>
      </c>
      <c r="U69" s="37"/>
      <c r="V69" s="27"/>
      <c r="W69" s="27"/>
      <c r="X69" s="70"/>
      <c r="Y69" s="1">
        <v>36397</v>
      </c>
      <c r="Z69" s="1" t="s">
        <v>233</v>
      </c>
      <c r="AA69" s="18"/>
    </row>
    <row r="70" spans="1:27" x14ac:dyDescent="0.25">
      <c r="A70" s="24" t="str">
        <f>IF(INTRO!$E$33&lt;&gt;0,INTRO!$E$33, " ")</f>
        <v>Nigeria</v>
      </c>
      <c r="B70" s="17" t="s">
        <v>210</v>
      </c>
      <c r="C70" s="172" t="s">
        <v>234</v>
      </c>
      <c r="D70" s="36">
        <v>165922.96891373832</v>
      </c>
      <c r="E70" s="20">
        <f>IF(INTRO!$E$48="","",ROUND($D70*INTRO!$E$48,0))</f>
        <v>33185</v>
      </c>
      <c r="F70" s="20">
        <f>IF(INTRO!$E$49="","",ROUND($D70*INTRO!$E$49,0))</f>
        <v>46458</v>
      </c>
      <c r="G70" s="38">
        <f>IF(INTRO!$E$50="","",ROUND($D70*INTRO!$E$50,0))</f>
        <v>86280</v>
      </c>
      <c r="H70" s="37">
        <v>1</v>
      </c>
      <c r="I70" s="27">
        <v>0</v>
      </c>
      <c r="J70" s="27">
        <v>3</v>
      </c>
      <c r="K70" s="27">
        <v>0</v>
      </c>
      <c r="L70" s="68">
        <v>1</v>
      </c>
      <c r="M70" s="65">
        <f>IF(INTRO!$E$37="Endemic",IF($H70&gt;0,IF($H70=4,"Unknown",IF($H70=99,"Stopped",$D70)),0),"Not required")</f>
        <v>165922.96891373832</v>
      </c>
      <c r="N70" s="20">
        <v>0</v>
      </c>
      <c r="O70" s="14">
        <f>IF(INTRO!$E$41="Endemic", IF(AND($J70&gt;1,$J70&lt;5), IF($J70=4, "Unknown", E70+F70), 0),"Not required")</f>
        <v>79643</v>
      </c>
      <c r="P70" s="39">
        <f>IF(INTRO!$E$43="Endemic", IF(AND($K70&gt;0,$K70&lt;5), IF($K70=4,"Unknown", IF($K70=1, $F70*0.33, IF($K70=2, $F70*0.5+$G70*0.2, SUM(F70:G70)))), 0),"Not required")</f>
        <v>0</v>
      </c>
      <c r="Q70" s="37">
        <v>1</v>
      </c>
      <c r="R70" s="27">
        <v>0</v>
      </c>
      <c r="S70" s="27">
        <v>2</v>
      </c>
      <c r="T70" s="70">
        <v>0</v>
      </c>
      <c r="U70" s="37"/>
      <c r="V70" s="27"/>
      <c r="W70" s="27"/>
      <c r="X70" s="70"/>
      <c r="Y70" s="1">
        <v>36398</v>
      </c>
      <c r="Z70" s="1" t="s">
        <v>234</v>
      </c>
      <c r="AA70" s="18"/>
    </row>
    <row r="71" spans="1:27" x14ac:dyDescent="0.25">
      <c r="A71" s="24" t="str">
        <f>IF(INTRO!$E$33&lt;&gt;0,INTRO!$E$33, " ")</f>
        <v>Nigeria</v>
      </c>
      <c r="B71" s="17" t="s">
        <v>210</v>
      </c>
      <c r="C71" s="172" t="s">
        <v>235</v>
      </c>
      <c r="D71" s="36">
        <v>117625.3214574054</v>
      </c>
      <c r="E71" s="20">
        <f>IF(INTRO!$E$48="","",ROUND($D71*INTRO!$E$48,0))</f>
        <v>23525</v>
      </c>
      <c r="F71" s="20">
        <f>IF(INTRO!$E$49="","",ROUND($D71*INTRO!$E$49,0))</f>
        <v>32935</v>
      </c>
      <c r="G71" s="38">
        <f>IF(INTRO!$E$50="","",ROUND($D71*INTRO!$E$50,0))</f>
        <v>61165</v>
      </c>
      <c r="H71" s="37">
        <v>1</v>
      </c>
      <c r="I71" s="27">
        <v>0</v>
      </c>
      <c r="J71" s="27">
        <v>3</v>
      </c>
      <c r="K71" s="27">
        <v>0</v>
      </c>
      <c r="L71" s="68">
        <v>0</v>
      </c>
      <c r="M71" s="65">
        <f>IF(INTRO!$E$37="Endemic",IF($H71&gt;0,IF($H71=4,"Unknown",IF($H71=99,"Stopped",$D71)),0),"Not required")</f>
        <v>117625.3214574054</v>
      </c>
      <c r="N71" s="20">
        <v>0</v>
      </c>
      <c r="O71" s="14">
        <f>IF(INTRO!$E$41="Endemic", IF(AND($J71&gt;1,$J71&lt;5), IF($J71=4, "Unknown", E71+F71), 0),"Not required")</f>
        <v>56460</v>
      </c>
      <c r="P71" s="39">
        <f>IF(INTRO!$E$43="Endemic", IF(AND($K71&gt;0,$K71&lt;5), IF($K71=4,"Unknown", IF($K71=1, $F71*0.33, IF($K71=2, $F71*0.5+$G71*0.2, SUM(F71:G71)))), 0),"Not required")</f>
        <v>0</v>
      </c>
      <c r="Q71" s="37">
        <v>1</v>
      </c>
      <c r="R71" s="27">
        <v>0</v>
      </c>
      <c r="S71" s="27">
        <v>2</v>
      </c>
      <c r="T71" s="70">
        <v>0</v>
      </c>
      <c r="U71" s="37"/>
      <c r="V71" s="27"/>
      <c r="W71" s="27"/>
      <c r="X71" s="70"/>
      <c r="Y71" s="1">
        <v>36399</v>
      </c>
      <c r="Z71" s="1" t="s">
        <v>235</v>
      </c>
      <c r="AA71" s="18"/>
    </row>
    <row r="72" spans="1:27" x14ac:dyDescent="0.25">
      <c r="A72" s="24" t="str">
        <f>IF(INTRO!$E$33&lt;&gt;0,INTRO!$E$33, " ")</f>
        <v>Nigeria</v>
      </c>
      <c r="B72" s="17" t="s">
        <v>210</v>
      </c>
      <c r="C72" s="172" t="s">
        <v>236</v>
      </c>
      <c r="D72" s="36">
        <v>232200.43506142017</v>
      </c>
      <c r="E72" s="20">
        <f>IF(INTRO!$E$48="","",ROUND($D72*INTRO!$E$48,0))</f>
        <v>46440</v>
      </c>
      <c r="F72" s="20">
        <f>IF(INTRO!$E$49="","",ROUND($D72*INTRO!$E$49,0))</f>
        <v>65016</v>
      </c>
      <c r="G72" s="38">
        <f>IF(INTRO!$E$50="","",ROUND($D72*INTRO!$E$50,0))</f>
        <v>120744</v>
      </c>
      <c r="H72" s="37">
        <v>0</v>
      </c>
      <c r="I72" s="27">
        <v>0</v>
      </c>
      <c r="J72" s="27">
        <v>3</v>
      </c>
      <c r="K72" s="27">
        <v>0</v>
      </c>
      <c r="L72" s="68">
        <v>0</v>
      </c>
      <c r="M72" s="65">
        <f>IF(INTRO!$E$37="Endemic",IF($H72&gt;0,IF($H72=4,"Unknown",IF($H72=99,"Stopped",$D72)),0),"Not required")</f>
        <v>0</v>
      </c>
      <c r="N72" s="20">
        <v>0</v>
      </c>
      <c r="O72" s="14">
        <f>IF(INTRO!$E$41="Endemic", IF(AND($J72&gt;1,$J72&lt;5), IF($J72=4, "Unknown", E72+F72), 0),"Not required")</f>
        <v>111456</v>
      </c>
      <c r="P72" s="39">
        <f>IF(INTRO!$E$43="Endemic", IF(AND($K72&gt;0,$K72&lt;5), IF($K72=4,"Unknown", IF($K72=1, $F72*0.33, IF($K72=2, $F72*0.5+$G72*0.2, SUM(F72:G72)))), 0),"Not required")</f>
        <v>0</v>
      </c>
      <c r="Q72" s="37">
        <v>0</v>
      </c>
      <c r="R72" s="27">
        <v>0</v>
      </c>
      <c r="S72" s="27">
        <v>2</v>
      </c>
      <c r="T72" s="70">
        <v>0</v>
      </c>
      <c r="U72" s="37"/>
      <c r="V72" s="27"/>
      <c r="W72" s="27"/>
      <c r="X72" s="70"/>
      <c r="Y72" s="1">
        <v>36400</v>
      </c>
      <c r="Z72" s="1" t="s">
        <v>236</v>
      </c>
      <c r="AA72" s="18"/>
    </row>
    <row r="73" spans="1:27" x14ac:dyDescent="0.25">
      <c r="A73" s="24" t="str">
        <f>IF(INTRO!$E$33&lt;&gt;0,INTRO!$E$33, " ")</f>
        <v>Nigeria</v>
      </c>
      <c r="B73" s="17" t="s">
        <v>210</v>
      </c>
      <c r="C73" s="172" t="s">
        <v>237</v>
      </c>
      <c r="D73" s="36">
        <v>71652.986778194187</v>
      </c>
      <c r="E73" s="20">
        <f>IF(INTRO!$E$48="","",ROUND($D73*INTRO!$E$48,0))</f>
        <v>14331</v>
      </c>
      <c r="F73" s="20">
        <f>IF(INTRO!$E$49="","",ROUND($D73*INTRO!$E$49,0))</f>
        <v>20063</v>
      </c>
      <c r="G73" s="38">
        <f>IF(INTRO!$E$50="","",ROUND($D73*INTRO!$E$50,0))</f>
        <v>37260</v>
      </c>
      <c r="H73" s="37">
        <v>1</v>
      </c>
      <c r="I73" s="27">
        <v>0</v>
      </c>
      <c r="J73" s="27">
        <v>3</v>
      </c>
      <c r="K73" s="27">
        <v>1</v>
      </c>
      <c r="L73" s="68">
        <v>0</v>
      </c>
      <c r="M73" s="65">
        <f>IF(INTRO!$E$37="Endemic",IF($H73&gt;0,IF($H73=4,"Unknown",IF($H73=99,"Stopped",$D73)),0),"Not required")</f>
        <v>71652.986778194187</v>
      </c>
      <c r="N73" s="20">
        <v>0</v>
      </c>
      <c r="O73" s="14">
        <f>IF(INTRO!$E$41="Endemic", IF(AND($J73&gt;1,$J73&lt;5), IF($J73=4, "Unknown", E73+F73), 0),"Not required")</f>
        <v>34394</v>
      </c>
      <c r="P73" s="39">
        <f>IF(INTRO!$E$43="Endemic", IF(AND($K73&gt;0,$K73&lt;5), IF($K73=4,"Unknown", IF($K73=1, $F73*0.33, IF($K73=2, $F73*0.5+$G73*0.2, SUM(F73:G73)))), 0),"Not required")</f>
        <v>6620.79</v>
      </c>
      <c r="Q73" s="37">
        <v>1</v>
      </c>
      <c r="R73" s="27">
        <v>0</v>
      </c>
      <c r="S73" s="27">
        <v>2</v>
      </c>
      <c r="T73" s="70">
        <v>0</v>
      </c>
      <c r="U73" s="37"/>
      <c r="V73" s="27"/>
      <c r="W73" s="27"/>
      <c r="X73" s="70"/>
      <c r="Y73" s="1">
        <v>36401</v>
      </c>
      <c r="Z73" s="1" t="s">
        <v>237</v>
      </c>
      <c r="AA73" s="18"/>
    </row>
    <row r="74" spans="1:27" x14ac:dyDescent="0.25">
      <c r="A74" s="24" t="str">
        <f>IF(INTRO!$E$33&lt;&gt;0,INTRO!$E$33, " ")</f>
        <v>Nigeria</v>
      </c>
      <c r="B74" s="17" t="s">
        <v>210</v>
      </c>
      <c r="C74" s="172" t="s">
        <v>238</v>
      </c>
      <c r="D74" s="36">
        <v>170845.26201047987</v>
      </c>
      <c r="E74" s="20">
        <f>IF(INTRO!$E$48="","",ROUND($D74*INTRO!$E$48,0))</f>
        <v>34169</v>
      </c>
      <c r="F74" s="20">
        <f>IF(INTRO!$E$49="","",ROUND($D74*INTRO!$E$49,0))</f>
        <v>47837</v>
      </c>
      <c r="G74" s="38">
        <f>IF(INTRO!$E$50="","",ROUND($D74*INTRO!$E$50,0))</f>
        <v>88840</v>
      </c>
      <c r="H74" s="37">
        <v>0</v>
      </c>
      <c r="I74" s="27">
        <v>0</v>
      </c>
      <c r="J74" s="27">
        <v>2</v>
      </c>
      <c r="K74" s="27">
        <v>0</v>
      </c>
      <c r="L74" s="68">
        <v>0</v>
      </c>
      <c r="M74" s="65">
        <f>IF(INTRO!$E$37="Endemic",IF($H74&gt;0,IF($H74=4,"Unknown",IF($H74=99,"Stopped",$D74)),0),"Not required")</f>
        <v>0</v>
      </c>
      <c r="N74" s="20">
        <v>0</v>
      </c>
      <c r="O74" s="14">
        <f>IF(INTRO!$E$41="Endemic", IF(AND($J74&gt;1,$J74&lt;5), IF($J74=4, "Unknown", E74+F74), 0),"Not required")</f>
        <v>82006</v>
      </c>
      <c r="P74" s="39">
        <f>IF(INTRO!$E$43="Endemic", IF(AND($K74&gt;0,$K74&lt;5), IF($K74=4,"Unknown", IF($K74=1, $F74*0.33, IF($K74=2, $F74*0.5+$G74*0.2, SUM(F74:G74)))), 0),"Not required")</f>
        <v>0</v>
      </c>
      <c r="Q74" s="37">
        <v>0</v>
      </c>
      <c r="R74" s="27">
        <v>0</v>
      </c>
      <c r="S74" s="27">
        <v>1</v>
      </c>
      <c r="T74" s="70">
        <v>0</v>
      </c>
      <c r="U74" s="37"/>
      <c r="V74" s="27"/>
      <c r="W74" s="27"/>
      <c r="X74" s="70"/>
      <c r="Y74" s="1">
        <v>36402</v>
      </c>
      <c r="Z74" s="1" t="s">
        <v>238</v>
      </c>
      <c r="AA74" s="18"/>
    </row>
    <row r="75" spans="1:27" x14ac:dyDescent="0.25">
      <c r="A75" s="24" t="str">
        <f>IF(INTRO!$E$33&lt;&gt;0,INTRO!$E$33, " ")</f>
        <v>Nigeria</v>
      </c>
      <c r="B75" s="17" t="s">
        <v>210</v>
      </c>
      <c r="C75" s="172" t="s">
        <v>239</v>
      </c>
      <c r="D75" s="36">
        <v>159100.34790833696</v>
      </c>
      <c r="E75" s="20">
        <f>IF(INTRO!$E$48="","",ROUND($D75*INTRO!$E$48,0))</f>
        <v>31820</v>
      </c>
      <c r="F75" s="20">
        <f>IF(INTRO!$E$49="","",ROUND($D75*INTRO!$E$49,0))</f>
        <v>44548</v>
      </c>
      <c r="G75" s="38">
        <f>IF(INTRO!$E$50="","",ROUND($D75*INTRO!$E$50,0))</f>
        <v>82732</v>
      </c>
      <c r="H75" s="37">
        <v>1</v>
      </c>
      <c r="I75" s="27">
        <v>0</v>
      </c>
      <c r="J75" s="27">
        <v>3</v>
      </c>
      <c r="K75" s="27">
        <v>0</v>
      </c>
      <c r="L75" s="68">
        <v>0</v>
      </c>
      <c r="M75" s="65">
        <f>IF(INTRO!$E$37="Endemic",IF($H75&gt;0,IF($H75=4,"Unknown",IF($H75=99,"Stopped",$D75)),0),"Not required")</f>
        <v>159100.34790833696</v>
      </c>
      <c r="N75" s="20">
        <v>0</v>
      </c>
      <c r="O75" s="14">
        <f>IF(INTRO!$E$41="Endemic", IF(AND($J75&gt;1,$J75&lt;5), IF($J75=4, "Unknown", E75+F75), 0),"Not required")</f>
        <v>76368</v>
      </c>
      <c r="P75" s="39">
        <f>IF(INTRO!$E$43="Endemic", IF(AND($K75&gt;0,$K75&lt;5), IF($K75=4,"Unknown", IF($K75=1, $F75*0.33, IF($K75=2, $F75*0.5+$G75*0.2, SUM(F75:G75)))), 0),"Not required")</f>
        <v>0</v>
      </c>
      <c r="Q75" s="37">
        <v>1</v>
      </c>
      <c r="R75" s="27">
        <v>0</v>
      </c>
      <c r="S75" s="27">
        <v>2</v>
      </c>
      <c r="T75" s="70">
        <v>0</v>
      </c>
      <c r="U75" s="37"/>
      <c r="V75" s="27"/>
      <c r="W75" s="27"/>
      <c r="X75" s="70"/>
      <c r="Y75" s="1">
        <v>36403</v>
      </c>
      <c r="Z75" s="1" t="s">
        <v>239</v>
      </c>
      <c r="AA75" s="18"/>
    </row>
    <row r="76" spans="1:27" x14ac:dyDescent="0.25">
      <c r="A76" s="24" t="str">
        <f>IF(INTRO!$E$33&lt;&gt;0,INTRO!$E$33, " ")</f>
        <v>Nigeria</v>
      </c>
      <c r="B76" s="17" t="s">
        <v>210</v>
      </c>
      <c r="C76" s="172" t="s">
        <v>240</v>
      </c>
      <c r="D76" s="36">
        <v>95700.943844542242</v>
      </c>
      <c r="E76" s="20">
        <f>IF(INTRO!$E$48="","",ROUND($D76*INTRO!$E$48,0))</f>
        <v>19140</v>
      </c>
      <c r="F76" s="20">
        <f>IF(INTRO!$E$49="","",ROUND($D76*INTRO!$E$49,0))</f>
        <v>26796</v>
      </c>
      <c r="G76" s="38">
        <f>IF(INTRO!$E$50="","",ROUND($D76*INTRO!$E$50,0))</f>
        <v>49764</v>
      </c>
      <c r="H76" s="37">
        <v>0</v>
      </c>
      <c r="I76" s="27">
        <v>0</v>
      </c>
      <c r="J76" s="27">
        <v>3</v>
      </c>
      <c r="K76" s="27">
        <v>0</v>
      </c>
      <c r="L76" s="68">
        <v>0</v>
      </c>
      <c r="M76" s="65">
        <f>IF(INTRO!$E$37="Endemic",IF($H76&gt;0,IF($H76=4,"Unknown",IF($H76=99,"Stopped",$D76)),0),"Not required")</f>
        <v>0</v>
      </c>
      <c r="N76" s="20">
        <v>0</v>
      </c>
      <c r="O76" s="14">
        <f>IF(INTRO!$E$41="Endemic", IF(AND($J76&gt;1,$J76&lt;5), IF($J76=4, "Unknown", E76+F76), 0),"Not required")</f>
        <v>45936</v>
      </c>
      <c r="P76" s="39">
        <f>IF(INTRO!$E$43="Endemic", IF(AND($K76&gt;0,$K76&lt;5), IF($K76=4,"Unknown", IF($K76=1, $F76*0.33, IF($K76=2, $F76*0.5+$G76*0.2, SUM(F76:G76)))), 0),"Not required")</f>
        <v>0</v>
      </c>
      <c r="Q76" s="37">
        <v>0</v>
      </c>
      <c r="R76" s="27">
        <v>0</v>
      </c>
      <c r="S76" s="27">
        <v>2</v>
      </c>
      <c r="T76" s="70">
        <v>0</v>
      </c>
      <c r="U76" s="37"/>
      <c r="V76" s="27"/>
      <c r="W76" s="27"/>
      <c r="X76" s="70"/>
      <c r="Y76" s="1">
        <v>36404</v>
      </c>
      <c r="Z76" s="1" t="s">
        <v>240</v>
      </c>
      <c r="AA76" s="18"/>
    </row>
    <row r="77" spans="1:27" x14ac:dyDescent="0.25">
      <c r="A77" s="24" t="str">
        <f>IF(INTRO!$E$33&lt;&gt;0,INTRO!$E$33, " ")</f>
        <v>Nigeria</v>
      </c>
      <c r="B77" s="17" t="s">
        <v>210</v>
      </c>
      <c r="C77" s="172" t="s">
        <v>241</v>
      </c>
      <c r="D77" s="36">
        <v>416341.2679883989</v>
      </c>
      <c r="E77" s="20">
        <f>IF(INTRO!$E$48="","",ROUND($D77*INTRO!$E$48,0))</f>
        <v>83268</v>
      </c>
      <c r="F77" s="20">
        <f>IF(INTRO!$E$49="","",ROUND($D77*INTRO!$E$49,0))</f>
        <v>116576</v>
      </c>
      <c r="G77" s="38">
        <f>IF(INTRO!$E$50="","",ROUND($D77*INTRO!$E$50,0))</f>
        <v>216497</v>
      </c>
      <c r="H77" s="37">
        <v>0</v>
      </c>
      <c r="I77" s="27">
        <v>0</v>
      </c>
      <c r="J77" s="27">
        <v>2</v>
      </c>
      <c r="K77" s="27">
        <v>0</v>
      </c>
      <c r="L77" s="68">
        <v>0</v>
      </c>
      <c r="M77" s="65">
        <f>IF(INTRO!$E$37="Endemic",IF($H77&gt;0,IF($H77=4,"Unknown",IF($H77=99,"Stopped",$D77)),0),"Not required")</f>
        <v>0</v>
      </c>
      <c r="N77" s="20">
        <v>0</v>
      </c>
      <c r="O77" s="14">
        <f>IF(INTRO!$E$41="Endemic", IF(AND($J77&gt;1,$J77&lt;5), IF($J77=4, "Unknown", E77+F77), 0),"Not required")</f>
        <v>199844</v>
      </c>
      <c r="P77" s="39">
        <f>IF(INTRO!$E$43="Endemic", IF(AND($K77&gt;0,$K77&lt;5), IF($K77=4,"Unknown", IF($K77=1, $F77*0.33, IF($K77=2, $F77*0.5+$G77*0.2, SUM(F77:G77)))), 0),"Not required")</f>
        <v>0</v>
      </c>
      <c r="Q77" s="37">
        <v>0</v>
      </c>
      <c r="R77" s="27">
        <v>1</v>
      </c>
      <c r="S77" s="27">
        <v>1</v>
      </c>
      <c r="T77" s="70">
        <v>0</v>
      </c>
      <c r="U77" s="37"/>
      <c r="V77" s="27"/>
      <c r="W77" s="27"/>
      <c r="X77" s="70"/>
      <c r="Y77" s="1">
        <v>36405</v>
      </c>
      <c r="Z77" s="1" t="s">
        <v>241</v>
      </c>
      <c r="AA77" s="18"/>
    </row>
    <row r="78" spans="1:27" x14ac:dyDescent="0.25">
      <c r="A78" s="24" t="str">
        <f>IF(INTRO!$E$33&lt;&gt;0,INTRO!$E$33, " ")</f>
        <v>Nigeria</v>
      </c>
      <c r="B78" s="17" t="s">
        <v>242</v>
      </c>
      <c r="C78" s="172" t="s">
        <v>243</v>
      </c>
      <c r="D78" s="36">
        <v>497840.18584890041</v>
      </c>
      <c r="E78" s="20">
        <f>IF(INTRO!$E$48="","",ROUND($D78*INTRO!$E$48,0))</f>
        <v>99568</v>
      </c>
      <c r="F78" s="20">
        <f>IF(INTRO!$E$49="","",ROUND($D78*INTRO!$E$49,0))</f>
        <v>139395</v>
      </c>
      <c r="G78" s="38">
        <f>IF(INTRO!$E$50="","",ROUND($D78*INTRO!$E$50,0))</f>
        <v>258877</v>
      </c>
      <c r="H78" s="37">
        <v>1</v>
      </c>
      <c r="I78" s="27">
        <v>1</v>
      </c>
      <c r="J78" s="27">
        <v>2</v>
      </c>
      <c r="K78" s="27">
        <v>0</v>
      </c>
      <c r="L78" s="68">
        <v>0</v>
      </c>
      <c r="M78" s="65">
        <f>IF(INTRO!$E$37="Endemic",IF($H78&gt;0,IF($H78=4,"Unknown",IF($H78=99,"Stopped",$D78)),0),"Not required")</f>
        <v>497840.18584890041</v>
      </c>
      <c r="N78" s="20">
        <v>69093.167888671844</v>
      </c>
      <c r="O78" s="14">
        <f>IF(INTRO!$E$41="Endemic", IF(AND($J78&gt;1,$J78&lt;5), IF($J78=4, "Unknown", E78+F78), 0),"Not required")</f>
        <v>238963</v>
      </c>
      <c r="P78" s="39">
        <f>IF(INTRO!$E$43="Endemic", IF(AND($K78&gt;0,$K78&lt;5), IF($K78=4,"Unknown", IF($K78=1, $F78*0.33, IF($K78=2, $F78*0.5+$G78*0.2, SUM(F78:G78)))), 0),"Not required")</f>
        <v>0</v>
      </c>
      <c r="Q78" s="37">
        <v>1</v>
      </c>
      <c r="R78" s="27">
        <v>2</v>
      </c>
      <c r="S78" s="27">
        <v>1</v>
      </c>
      <c r="T78" s="70">
        <v>0</v>
      </c>
      <c r="U78" s="37"/>
      <c r="V78" s="27"/>
      <c r="W78" s="27"/>
      <c r="X78" s="70"/>
      <c r="Y78" s="1">
        <v>36406</v>
      </c>
      <c r="Z78" s="1" t="s">
        <v>243</v>
      </c>
      <c r="AA78" s="18"/>
    </row>
    <row r="79" spans="1:27" x14ac:dyDescent="0.25">
      <c r="A79" s="24" t="str">
        <f>IF(INTRO!$E$33&lt;&gt;0,INTRO!$E$33, " ")</f>
        <v>Nigeria</v>
      </c>
      <c r="B79" s="17" t="s">
        <v>242</v>
      </c>
      <c r="C79" s="172" t="s">
        <v>244</v>
      </c>
      <c r="D79" s="36">
        <v>206213.14831050899</v>
      </c>
      <c r="E79" s="20">
        <f>IF(INTRO!$E$48="","",ROUND($D79*INTRO!$E$48,0))</f>
        <v>41243</v>
      </c>
      <c r="F79" s="20">
        <f>IF(INTRO!$E$49="","",ROUND($D79*INTRO!$E$49,0))</f>
        <v>57740</v>
      </c>
      <c r="G79" s="38">
        <f>IF(INTRO!$E$50="","",ROUND($D79*INTRO!$E$50,0))</f>
        <v>107231</v>
      </c>
      <c r="H79" s="37">
        <v>1</v>
      </c>
      <c r="I79" s="27">
        <v>0</v>
      </c>
      <c r="J79" s="27">
        <v>1</v>
      </c>
      <c r="K79" s="27">
        <v>0</v>
      </c>
      <c r="L79" s="68">
        <v>0</v>
      </c>
      <c r="M79" s="65">
        <f>IF(INTRO!$E$37="Endemic",IF($H79&gt;0,IF($H79=4,"Unknown",IF($H79=99,"Stopped",$D79)),0),"Not required")</f>
        <v>206213.14831050899</v>
      </c>
      <c r="N79" s="20">
        <v>0</v>
      </c>
      <c r="O79" s="14">
        <f>IF(INTRO!$E$41="Endemic", IF(AND($J79&gt;1,$J79&lt;5), IF($J79=4, "Unknown", E79+F79), 0),"Not required")</f>
        <v>0</v>
      </c>
      <c r="P79" s="39">
        <f>IF(INTRO!$E$43="Endemic", IF(AND($K79&gt;0,$K79&lt;5), IF($K79=4,"Unknown", IF($K79=1, $F79*0.33, IF($K79=2, $F79*0.5+$G79*0.2, SUM(F79:G79)))), 0),"Not required")</f>
        <v>0</v>
      </c>
      <c r="Q79" s="37">
        <v>1</v>
      </c>
      <c r="R79" s="27">
        <v>0</v>
      </c>
      <c r="S79" s="27">
        <v>0</v>
      </c>
      <c r="T79" s="70">
        <v>0</v>
      </c>
      <c r="U79" s="37"/>
      <c r="V79" s="27"/>
      <c r="W79" s="27"/>
      <c r="X79" s="70"/>
      <c r="Y79" s="1">
        <v>36407</v>
      </c>
      <c r="Z79" s="1" t="s">
        <v>244</v>
      </c>
      <c r="AA79" s="18"/>
    </row>
    <row r="80" spans="1:27" x14ac:dyDescent="0.25">
      <c r="A80" s="24" t="str">
        <f>IF(INTRO!$E$33&lt;&gt;0,INTRO!$E$33, " ")</f>
        <v>Nigeria</v>
      </c>
      <c r="B80" s="17" t="s">
        <v>242</v>
      </c>
      <c r="C80" s="172" t="s">
        <v>245</v>
      </c>
      <c r="D80" s="36">
        <v>225155.9074000181</v>
      </c>
      <c r="E80" s="20">
        <f>IF(INTRO!$E$48="","",ROUND($D80*INTRO!$E$48,0))</f>
        <v>45031</v>
      </c>
      <c r="F80" s="20">
        <f>IF(INTRO!$E$49="","",ROUND($D80*INTRO!$E$49,0))</f>
        <v>63044</v>
      </c>
      <c r="G80" s="38">
        <f>IF(INTRO!$E$50="","",ROUND($D80*INTRO!$E$50,0))</f>
        <v>117081</v>
      </c>
      <c r="H80" s="37">
        <v>1</v>
      </c>
      <c r="I80" s="27">
        <v>0</v>
      </c>
      <c r="J80" s="27">
        <v>1</v>
      </c>
      <c r="K80" s="27">
        <v>1</v>
      </c>
      <c r="L80" s="68">
        <v>0</v>
      </c>
      <c r="M80" s="65">
        <f>IF(INTRO!$E$37="Endemic",IF($H80&gt;0,IF($H80=4,"Unknown",IF($H80=99,"Stopped",$D80)),0),"Not required")</f>
        <v>225155.9074000181</v>
      </c>
      <c r="N80" s="20">
        <v>0</v>
      </c>
      <c r="O80" s="14">
        <f>IF(INTRO!$E$41="Endemic", IF(AND($J80&gt;1,$J80&lt;5), IF($J80=4, "Unknown", E80+F80), 0),"Not required")</f>
        <v>0</v>
      </c>
      <c r="P80" s="39">
        <f>IF(INTRO!$E$43="Endemic", IF(AND($K80&gt;0,$K80&lt;5), IF($K80=4,"Unknown", IF($K80=1, $F80*0.33, IF($K80=2, $F80*0.5+$G80*0.2, SUM(F80:G80)))), 0),"Not required")</f>
        <v>20804.52</v>
      </c>
      <c r="Q80" s="37">
        <v>1</v>
      </c>
      <c r="R80" s="27">
        <v>0</v>
      </c>
      <c r="S80" s="27">
        <v>0</v>
      </c>
      <c r="T80" s="70">
        <v>0</v>
      </c>
      <c r="U80" s="37"/>
      <c r="V80" s="27"/>
      <c r="W80" s="27"/>
      <c r="X80" s="70"/>
      <c r="Y80" s="1">
        <v>36408</v>
      </c>
      <c r="Z80" s="1" t="s">
        <v>245</v>
      </c>
      <c r="AA80" s="18"/>
    </row>
    <row r="81" spans="1:27" x14ac:dyDescent="0.25">
      <c r="A81" s="24" t="str">
        <f>IF(INTRO!$E$33&lt;&gt;0,INTRO!$E$33, " ")</f>
        <v>Nigeria</v>
      </c>
      <c r="B81" s="17" t="s">
        <v>242</v>
      </c>
      <c r="C81" s="172" t="s">
        <v>246</v>
      </c>
      <c r="D81" s="36">
        <v>383296.00468784326</v>
      </c>
      <c r="E81" s="20">
        <f>IF(INTRO!$E$48="","",ROUND($D81*INTRO!$E$48,0))</f>
        <v>76659</v>
      </c>
      <c r="F81" s="20">
        <f>IF(INTRO!$E$49="","",ROUND($D81*INTRO!$E$49,0))</f>
        <v>107323</v>
      </c>
      <c r="G81" s="38">
        <f>IF(INTRO!$E$50="","",ROUND($D81*INTRO!$E$50,0))</f>
        <v>199314</v>
      </c>
      <c r="H81" s="37">
        <v>1</v>
      </c>
      <c r="I81" s="27">
        <v>1</v>
      </c>
      <c r="J81" s="27">
        <v>1</v>
      </c>
      <c r="K81" s="27">
        <v>0</v>
      </c>
      <c r="L81" s="68">
        <v>0</v>
      </c>
      <c r="M81" s="65">
        <f>IF(INTRO!$E$37="Endemic",IF($H81&gt;0,IF($H81=4,"Unknown",IF($H81=99,"Stopped",$D81)),0),"Not required")</f>
        <v>383296.00468784326</v>
      </c>
      <c r="N81" s="20">
        <v>58627.917872656231</v>
      </c>
      <c r="O81" s="14">
        <f>IF(INTRO!$E$41="Endemic", IF(AND($J81&gt;1,$J81&lt;5), IF($J81=4, "Unknown", E81+F81), 0),"Not required")</f>
        <v>0</v>
      </c>
      <c r="P81" s="39">
        <f>IF(INTRO!$E$43="Endemic", IF(AND($K81&gt;0,$K81&lt;5), IF($K81=4,"Unknown", IF($K81=1, $F81*0.33, IF($K81=2, $F81*0.5+$G81*0.2, SUM(F81:G81)))), 0),"Not required")</f>
        <v>0</v>
      </c>
      <c r="Q81" s="37">
        <v>1</v>
      </c>
      <c r="R81" s="27">
        <v>2</v>
      </c>
      <c r="S81" s="27">
        <v>0</v>
      </c>
      <c r="T81" s="70">
        <v>0</v>
      </c>
      <c r="U81" s="37"/>
      <c r="V81" s="27"/>
      <c r="W81" s="27"/>
      <c r="X81" s="70"/>
      <c r="Y81" s="1">
        <v>36409</v>
      </c>
      <c r="Z81" s="1" t="s">
        <v>246</v>
      </c>
      <c r="AA81" s="18"/>
    </row>
    <row r="82" spans="1:27" x14ac:dyDescent="0.25">
      <c r="A82" s="24" t="str">
        <f>IF(INTRO!$E$33&lt;&gt;0,INTRO!$E$33, " ")</f>
        <v>Nigeria</v>
      </c>
      <c r="B82" s="17" t="s">
        <v>242</v>
      </c>
      <c r="C82" s="172" t="s">
        <v>247</v>
      </c>
      <c r="D82" s="36">
        <v>151445.24072072702</v>
      </c>
      <c r="E82" s="20">
        <f>IF(INTRO!$E$48="","",ROUND($D82*INTRO!$E$48,0))</f>
        <v>30289</v>
      </c>
      <c r="F82" s="20">
        <f>IF(INTRO!$E$49="","",ROUND($D82*INTRO!$E$49,0))</f>
        <v>42405</v>
      </c>
      <c r="G82" s="38">
        <f>IF(INTRO!$E$50="","",ROUND($D82*INTRO!$E$50,0))</f>
        <v>78752</v>
      </c>
      <c r="H82" s="37">
        <v>1</v>
      </c>
      <c r="I82" s="27">
        <v>1</v>
      </c>
      <c r="J82" s="27">
        <v>2</v>
      </c>
      <c r="K82" s="27">
        <v>0</v>
      </c>
      <c r="L82" s="68">
        <v>0</v>
      </c>
      <c r="M82" s="65">
        <f>IF(INTRO!$E$37="Endemic",IF($H82&gt;0,IF($H82=4,"Unknown",IF($H82=99,"Stopped",$D82)),0),"Not required")</f>
        <v>151445.24072072702</v>
      </c>
      <c r="N82" s="20">
        <v>45995.883152343726</v>
      </c>
      <c r="O82" s="14">
        <f>IF(INTRO!$E$41="Endemic", IF(AND($J82&gt;1,$J82&lt;5), IF($J82=4, "Unknown", E82+F82), 0),"Not required")</f>
        <v>72694</v>
      </c>
      <c r="P82" s="39">
        <f>IF(INTRO!$E$43="Endemic", IF(AND($K82&gt;0,$K82&lt;5), IF($K82=4,"Unknown", IF($K82=1, $F82*0.33, IF($K82=2, $F82*0.5+$G82*0.2, SUM(F82:G82)))), 0),"Not required")</f>
        <v>0</v>
      </c>
      <c r="Q82" s="37">
        <v>1</v>
      </c>
      <c r="R82" s="27">
        <v>2</v>
      </c>
      <c r="S82" s="27">
        <v>1</v>
      </c>
      <c r="T82" s="70">
        <v>0</v>
      </c>
      <c r="U82" s="37"/>
      <c r="V82" s="27"/>
      <c r="W82" s="27"/>
      <c r="X82" s="70"/>
      <c r="Y82" s="1">
        <v>36410</v>
      </c>
      <c r="Z82" s="1" t="s">
        <v>247</v>
      </c>
      <c r="AA82" s="18"/>
    </row>
    <row r="83" spans="1:27" x14ac:dyDescent="0.25">
      <c r="A83" s="24" t="str">
        <f>IF(INTRO!$E$33&lt;&gt;0,INTRO!$E$33, " ")</f>
        <v>Nigeria</v>
      </c>
      <c r="B83" s="17" t="s">
        <v>242</v>
      </c>
      <c r="C83" s="172" t="s">
        <v>248</v>
      </c>
      <c r="D83" s="36">
        <v>254249.88733493825</v>
      </c>
      <c r="E83" s="20">
        <f>IF(INTRO!$E$48="","",ROUND($D83*INTRO!$E$48,0))</f>
        <v>50850</v>
      </c>
      <c r="F83" s="20">
        <f>IF(INTRO!$E$49="","",ROUND($D83*INTRO!$E$49,0))</f>
        <v>71190</v>
      </c>
      <c r="G83" s="38">
        <f>IF(INTRO!$E$50="","",ROUND($D83*INTRO!$E$50,0))</f>
        <v>132210</v>
      </c>
      <c r="H83" s="37">
        <v>1</v>
      </c>
      <c r="I83" s="27">
        <v>1</v>
      </c>
      <c r="J83" s="27">
        <v>2</v>
      </c>
      <c r="K83" s="27">
        <v>1</v>
      </c>
      <c r="L83" s="68">
        <v>0</v>
      </c>
      <c r="M83" s="65">
        <f>IF(INTRO!$E$37="Endemic",IF($H83&gt;0,IF($H83=4,"Unknown",IF($H83=99,"Stopped",$D83)),0),"Not required")</f>
        <v>254249.88733493825</v>
      </c>
      <c r="N83" s="20">
        <v>43690.01802382811</v>
      </c>
      <c r="O83" s="14">
        <f>IF(INTRO!$E$41="Endemic", IF(AND($J83&gt;1,$J83&lt;5), IF($J83=4, "Unknown", E83+F83), 0),"Not required")</f>
        <v>122040</v>
      </c>
      <c r="P83" s="39">
        <f>IF(INTRO!$E$43="Endemic", IF(AND($K83&gt;0,$K83&lt;5), IF($K83=4,"Unknown", IF($K83=1, $F83*0.33, IF($K83=2, $F83*0.5+$G83*0.2, SUM(F83:G83)))), 0),"Not required")</f>
        <v>23492.7</v>
      </c>
      <c r="Q83" s="37">
        <v>1</v>
      </c>
      <c r="R83" s="27">
        <v>2</v>
      </c>
      <c r="S83" s="27">
        <v>1</v>
      </c>
      <c r="T83" s="70">
        <v>0</v>
      </c>
      <c r="U83" s="37"/>
      <c r="V83" s="27"/>
      <c r="W83" s="27"/>
      <c r="X83" s="70"/>
      <c r="Y83" s="1">
        <v>36411</v>
      </c>
      <c r="Z83" s="1" t="s">
        <v>248</v>
      </c>
      <c r="AA83" s="18"/>
    </row>
    <row r="84" spans="1:27" x14ac:dyDescent="0.25">
      <c r="A84" s="24" t="str">
        <f>IF(INTRO!$E$33&lt;&gt;0,INTRO!$E$33, " ")</f>
        <v>Nigeria</v>
      </c>
      <c r="B84" s="17" t="s">
        <v>242</v>
      </c>
      <c r="C84" s="172" t="s">
        <v>249</v>
      </c>
      <c r="D84" s="36">
        <v>213043.83864885592</v>
      </c>
      <c r="E84" s="20">
        <f>IF(INTRO!$E$48="","",ROUND($D84*INTRO!$E$48,0))</f>
        <v>42609</v>
      </c>
      <c r="F84" s="20">
        <f>IF(INTRO!$E$49="","",ROUND($D84*INTRO!$E$49,0))</f>
        <v>59652</v>
      </c>
      <c r="G84" s="38">
        <f>IF(INTRO!$E$50="","",ROUND($D84*INTRO!$E$50,0))</f>
        <v>110783</v>
      </c>
      <c r="H84" s="37">
        <v>1</v>
      </c>
      <c r="I84" s="27">
        <v>1</v>
      </c>
      <c r="J84" s="27">
        <v>2</v>
      </c>
      <c r="K84" s="27">
        <v>0</v>
      </c>
      <c r="L84" s="68">
        <v>0</v>
      </c>
      <c r="M84" s="65">
        <f>IF(INTRO!$E$37="Endemic",IF($H84&gt;0,IF($H84=4,"Unknown",IF($H84=99,"Stopped",$D84)),0),"Not required")</f>
        <v>213043.83864885592</v>
      </c>
      <c r="N84" s="20">
        <v>53534.925195312469</v>
      </c>
      <c r="O84" s="14">
        <f>IF(INTRO!$E$41="Endemic", IF(AND($J84&gt;1,$J84&lt;5), IF($J84=4, "Unknown", E84+F84), 0),"Not required")</f>
        <v>102261</v>
      </c>
      <c r="P84" s="39">
        <f>IF(INTRO!$E$43="Endemic", IF(AND($K84&gt;0,$K84&lt;5), IF($K84=4,"Unknown", IF($K84=1, $F84*0.33, IF($K84=2, $F84*0.5+$G84*0.2, SUM(F84:G84)))), 0),"Not required")</f>
        <v>0</v>
      </c>
      <c r="Q84" s="37">
        <v>1</v>
      </c>
      <c r="R84" s="27">
        <v>2</v>
      </c>
      <c r="S84" s="27">
        <v>1</v>
      </c>
      <c r="T84" s="70">
        <v>0</v>
      </c>
      <c r="U84" s="37"/>
      <c r="V84" s="27"/>
      <c r="W84" s="27"/>
      <c r="X84" s="70"/>
      <c r="Y84" s="1">
        <v>36412</v>
      </c>
      <c r="Z84" s="1" t="s">
        <v>249</v>
      </c>
      <c r="AA84" s="18"/>
    </row>
    <row r="85" spans="1:27" x14ac:dyDescent="0.25">
      <c r="A85" s="24" t="str">
        <f>IF(INTRO!$E$33&lt;&gt;0,INTRO!$E$33, " ")</f>
        <v>Nigeria</v>
      </c>
      <c r="B85" s="17" t="s">
        <v>242</v>
      </c>
      <c r="C85" s="172" t="s">
        <v>250</v>
      </c>
      <c r="D85" s="36">
        <v>129623.07465850662</v>
      </c>
      <c r="E85" s="20">
        <f>IF(INTRO!$E$48="","",ROUND($D85*INTRO!$E$48,0))</f>
        <v>25925</v>
      </c>
      <c r="F85" s="20">
        <f>IF(INTRO!$E$49="","",ROUND($D85*INTRO!$E$49,0))</f>
        <v>36294</v>
      </c>
      <c r="G85" s="38">
        <f>IF(INTRO!$E$50="","",ROUND($D85*INTRO!$E$50,0))</f>
        <v>67404</v>
      </c>
      <c r="H85" s="37">
        <v>1</v>
      </c>
      <c r="I85" s="27">
        <v>1</v>
      </c>
      <c r="J85" s="27">
        <v>2</v>
      </c>
      <c r="K85" s="27">
        <v>1</v>
      </c>
      <c r="L85" s="68">
        <v>0</v>
      </c>
      <c r="M85" s="65">
        <f>IF(INTRO!$E$37="Endemic",IF($H85&gt;0,IF($H85=4,"Unknown",IF($H85=99,"Stopped",$D85)),0),"Not required")</f>
        <v>129623.07465850662</v>
      </c>
      <c r="N85" s="20">
        <v>44394.250648046866</v>
      </c>
      <c r="O85" s="14">
        <f>IF(INTRO!$E$41="Endemic", IF(AND($J85&gt;1,$J85&lt;5), IF($J85=4, "Unknown", E85+F85), 0),"Not required")</f>
        <v>62219</v>
      </c>
      <c r="P85" s="39">
        <f>IF(INTRO!$E$43="Endemic", IF(AND($K85&gt;0,$K85&lt;5), IF($K85=4,"Unknown", IF($K85=1, $F85*0.33, IF($K85=2, $F85*0.5+$G85*0.2, SUM(F85:G85)))), 0),"Not required")</f>
        <v>11977.02</v>
      </c>
      <c r="Q85" s="37">
        <v>1</v>
      </c>
      <c r="R85" s="27">
        <v>2</v>
      </c>
      <c r="S85" s="27">
        <v>1</v>
      </c>
      <c r="T85" s="70">
        <v>0</v>
      </c>
      <c r="U85" s="37"/>
      <c r="V85" s="27"/>
      <c r="W85" s="27"/>
      <c r="X85" s="70"/>
      <c r="Y85" s="1">
        <v>36413</v>
      </c>
      <c r="Z85" s="1" t="s">
        <v>250</v>
      </c>
      <c r="AA85" s="18"/>
    </row>
    <row r="86" spans="1:27" x14ac:dyDescent="0.25">
      <c r="A86" s="24" t="str">
        <f>IF(INTRO!$E$33&lt;&gt;0,INTRO!$E$33, " ")</f>
        <v>Nigeria</v>
      </c>
      <c r="B86" s="17" t="s">
        <v>242</v>
      </c>
      <c r="C86" s="172" t="s">
        <v>251</v>
      </c>
      <c r="D86" s="36">
        <v>212803.10354931586</v>
      </c>
      <c r="E86" s="20">
        <f>IF(INTRO!$E$48="","",ROUND($D86*INTRO!$E$48,0))</f>
        <v>42561</v>
      </c>
      <c r="F86" s="20">
        <f>IF(INTRO!$E$49="","",ROUND($D86*INTRO!$E$49,0))</f>
        <v>59585</v>
      </c>
      <c r="G86" s="38">
        <f>IF(INTRO!$E$50="","",ROUND($D86*INTRO!$E$50,0))</f>
        <v>110658</v>
      </c>
      <c r="H86" s="37">
        <v>1</v>
      </c>
      <c r="I86" s="27">
        <v>1</v>
      </c>
      <c r="J86" s="27">
        <v>2</v>
      </c>
      <c r="K86" s="27">
        <v>0</v>
      </c>
      <c r="L86" s="68">
        <v>0</v>
      </c>
      <c r="M86" s="65">
        <f>IF(INTRO!$E$37="Endemic",IF($H86&gt;0,IF($H86=4,"Unknown",IF($H86=99,"Stopped",$D86)),0),"Not required")</f>
        <v>212803.10354931586</v>
      </c>
      <c r="N86" s="20">
        <v>50804.09210390623</v>
      </c>
      <c r="O86" s="14">
        <f>IF(INTRO!$E$41="Endemic", IF(AND($J86&gt;1,$J86&lt;5), IF($J86=4, "Unknown", E86+F86), 0),"Not required")</f>
        <v>102146</v>
      </c>
      <c r="P86" s="39">
        <f>IF(INTRO!$E$43="Endemic", IF(AND($K86&gt;0,$K86&lt;5), IF($K86=4,"Unknown", IF($K86=1, $F86*0.33, IF($K86=2, $F86*0.5+$G86*0.2, SUM(F86:G86)))), 0),"Not required")</f>
        <v>0</v>
      </c>
      <c r="Q86" s="37">
        <v>1</v>
      </c>
      <c r="R86" s="27">
        <v>2</v>
      </c>
      <c r="S86" s="27">
        <v>1</v>
      </c>
      <c r="T86" s="70">
        <v>0</v>
      </c>
      <c r="U86" s="37"/>
      <c r="V86" s="27"/>
      <c r="W86" s="27"/>
      <c r="X86" s="70"/>
      <c r="Y86" s="1">
        <v>36414</v>
      </c>
      <c r="Z86" s="1" t="s">
        <v>251</v>
      </c>
      <c r="AA86" s="18"/>
    </row>
    <row r="87" spans="1:27" x14ac:dyDescent="0.25">
      <c r="A87" s="24" t="str">
        <f>IF(INTRO!$E$33&lt;&gt;0,INTRO!$E$33, " ")</f>
        <v>Nigeria</v>
      </c>
      <c r="B87" s="17" t="s">
        <v>242</v>
      </c>
      <c r="C87" s="172" t="s">
        <v>252</v>
      </c>
      <c r="D87" s="36">
        <v>579355.2423752927</v>
      </c>
      <c r="E87" s="20">
        <f>IF(INTRO!$E$48="","",ROUND($D87*INTRO!$E$48,0))</f>
        <v>115871</v>
      </c>
      <c r="F87" s="20">
        <f>IF(INTRO!$E$49="","",ROUND($D87*INTRO!$E$49,0))</f>
        <v>162219</v>
      </c>
      <c r="G87" s="38">
        <f>IF(INTRO!$E$50="","",ROUND($D87*INTRO!$E$50,0))</f>
        <v>301265</v>
      </c>
      <c r="H87" s="37">
        <v>1</v>
      </c>
      <c r="I87" s="27">
        <v>1</v>
      </c>
      <c r="J87" s="27">
        <v>1</v>
      </c>
      <c r="K87" s="27">
        <v>1</v>
      </c>
      <c r="L87" s="68">
        <v>0</v>
      </c>
      <c r="M87" s="65">
        <f>IF(INTRO!$E$37="Endemic",IF($H87&gt;0,IF($H87=4,"Unknown",IF($H87=99,"Stopped",$D87)),0),"Not required")</f>
        <v>579355.2423752927</v>
      </c>
      <c r="N87" s="20">
        <v>73733.597280859351</v>
      </c>
      <c r="O87" s="14">
        <f>IF(INTRO!$E$41="Endemic", IF(AND($J87&gt;1,$J87&lt;5), IF($J87=4, "Unknown", E87+F87), 0),"Not required")</f>
        <v>0</v>
      </c>
      <c r="P87" s="39">
        <f>IF(INTRO!$E$43="Endemic", IF(AND($K87&gt;0,$K87&lt;5), IF($K87=4,"Unknown", IF($K87=1, $F87*0.33, IF($K87=2, $F87*0.5+$G87*0.2, SUM(F87:G87)))), 0),"Not required")</f>
        <v>53532.270000000004</v>
      </c>
      <c r="Q87" s="37">
        <v>1</v>
      </c>
      <c r="R87" s="27">
        <v>2</v>
      </c>
      <c r="S87" s="27">
        <v>0</v>
      </c>
      <c r="T87" s="70">
        <v>0</v>
      </c>
      <c r="U87" s="37"/>
      <c r="V87" s="27"/>
      <c r="W87" s="27"/>
      <c r="X87" s="70"/>
      <c r="Y87" s="1">
        <v>36415</v>
      </c>
      <c r="Z87" s="1" t="s">
        <v>252</v>
      </c>
      <c r="AA87" s="18"/>
    </row>
    <row r="88" spans="1:27" x14ac:dyDescent="0.25">
      <c r="A88" s="24" t="str">
        <f>IF(INTRO!$E$33&lt;&gt;0,INTRO!$E$33, " ")</f>
        <v>Nigeria</v>
      </c>
      <c r="B88" s="17" t="s">
        <v>242</v>
      </c>
      <c r="C88" s="172" t="s">
        <v>253</v>
      </c>
      <c r="D88" s="36">
        <v>279310.54568594368</v>
      </c>
      <c r="E88" s="20">
        <f>IF(INTRO!$E$48="","",ROUND($D88*INTRO!$E$48,0))</f>
        <v>55862</v>
      </c>
      <c r="F88" s="20">
        <f>IF(INTRO!$E$49="","",ROUND($D88*INTRO!$E$49,0))</f>
        <v>78207</v>
      </c>
      <c r="G88" s="38">
        <f>IF(INTRO!$E$50="","",ROUND($D88*INTRO!$E$50,0))</f>
        <v>145241</v>
      </c>
      <c r="H88" s="37">
        <v>1</v>
      </c>
      <c r="I88" s="27">
        <v>1</v>
      </c>
      <c r="J88" s="27">
        <v>1</v>
      </c>
      <c r="K88" s="27">
        <v>0</v>
      </c>
      <c r="L88" s="68">
        <v>0</v>
      </c>
      <c r="M88" s="65">
        <f>IF(INTRO!$E$37="Endemic",IF($H88&gt;0,IF($H88=4,"Unknown",IF($H88=99,"Stopped",$D88)),0),"Not required")</f>
        <v>279310.54568594368</v>
      </c>
      <c r="N88" s="20">
        <v>50372.501263671853</v>
      </c>
      <c r="O88" s="14">
        <f>IF(INTRO!$E$41="Endemic", IF(AND($J88&gt;1,$J88&lt;5), IF($J88=4, "Unknown", E88+F88), 0),"Not required")</f>
        <v>0</v>
      </c>
      <c r="P88" s="39">
        <f>IF(INTRO!$E$43="Endemic", IF(AND($K88&gt;0,$K88&lt;5), IF($K88=4,"Unknown", IF($K88=1, $F88*0.33, IF($K88=2, $F88*0.5+$G88*0.2, SUM(F88:G88)))), 0),"Not required")</f>
        <v>0</v>
      </c>
      <c r="Q88" s="37">
        <v>1</v>
      </c>
      <c r="R88" s="27">
        <v>2</v>
      </c>
      <c r="S88" s="27">
        <v>0</v>
      </c>
      <c r="T88" s="70">
        <v>0</v>
      </c>
      <c r="U88" s="37"/>
      <c r="V88" s="27"/>
      <c r="W88" s="27"/>
      <c r="X88" s="70"/>
      <c r="Y88" s="1">
        <v>36416</v>
      </c>
      <c r="Z88" s="1" t="s">
        <v>253</v>
      </c>
      <c r="AA88" s="18"/>
    </row>
    <row r="89" spans="1:27" x14ac:dyDescent="0.25">
      <c r="A89" s="24" t="str">
        <f>IF(INTRO!$E$33&lt;&gt;0,INTRO!$E$33, " ")</f>
        <v>Nigeria</v>
      </c>
      <c r="B89" s="17" t="s">
        <v>242</v>
      </c>
      <c r="C89" s="172" t="s">
        <v>254</v>
      </c>
      <c r="D89" s="36">
        <v>406368.91735661257</v>
      </c>
      <c r="E89" s="20">
        <f>IF(INTRO!$E$48="","",ROUND($D89*INTRO!$E$48,0))</f>
        <v>81274</v>
      </c>
      <c r="F89" s="20">
        <f>IF(INTRO!$E$49="","",ROUND($D89*INTRO!$E$49,0))</f>
        <v>113783</v>
      </c>
      <c r="G89" s="38">
        <f>IF(INTRO!$E$50="","",ROUND($D89*INTRO!$E$50,0))</f>
        <v>211312</v>
      </c>
      <c r="H89" s="37">
        <v>1</v>
      </c>
      <c r="I89" s="27">
        <v>1</v>
      </c>
      <c r="J89" s="27">
        <v>2</v>
      </c>
      <c r="K89" s="27">
        <v>0</v>
      </c>
      <c r="L89" s="68">
        <v>0</v>
      </c>
      <c r="M89" s="65">
        <f>IF(INTRO!$E$37="Endemic",IF($H89&gt;0,IF($H89=4,"Unknown",IF($H89=99,"Stopped",$D89)),0),"Not required")</f>
        <v>406368.91735661257</v>
      </c>
      <c r="N89" s="20">
        <v>54493.034784374977</v>
      </c>
      <c r="O89" s="14">
        <f>IF(INTRO!$E$41="Endemic", IF(AND($J89&gt;1,$J89&lt;5), IF($J89=4, "Unknown", E89+F89), 0),"Not required")</f>
        <v>195057</v>
      </c>
      <c r="P89" s="39">
        <f>IF(INTRO!$E$43="Endemic", IF(AND($K89&gt;0,$K89&lt;5), IF($K89=4,"Unknown", IF($K89=1, $F89*0.33, IF($K89=2, $F89*0.5+$G89*0.2, SUM(F89:G89)))), 0),"Not required")</f>
        <v>0</v>
      </c>
      <c r="Q89" s="37">
        <v>1</v>
      </c>
      <c r="R89" s="27">
        <v>2</v>
      </c>
      <c r="S89" s="27">
        <v>1</v>
      </c>
      <c r="T89" s="70">
        <v>0</v>
      </c>
      <c r="U89" s="37"/>
      <c r="V89" s="27"/>
      <c r="W89" s="27"/>
      <c r="X89" s="70"/>
      <c r="Y89" s="1">
        <v>36417</v>
      </c>
      <c r="Z89" s="1" t="s">
        <v>254</v>
      </c>
      <c r="AA89" s="18"/>
    </row>
    <row r="90" spans="1:27" x14ac:dyDescent="0.25">
      <c r="A90" s="24" t="str">
        <f>IF(INTRO!$E$33&lt;&gt;0,INTRO!$E$33, " ")</f>
        <v>Nigeria</v>
      </c>
      <c r="B90" s="17" t="s">
        <v>242</v>
      </c>
      <c r="C90" s="172" t="s">
        <v>255</v>
      </c>
      <c r="D90" s="36">
        <v>199668.91929172652</v>
      </c>
      <c r="E90" s="20">
        <f>IF(INTRO!$E$48="","",ROUND($D90*INTRO!$E$48,0))</f>
        <v>39934</v>
      </c>
      <c r="F90" s="20">
        <f>IF(INTRO!$E$49="","",ROUND($D90*INTRO!$E$49,0))</f>
        <v>55907</v>
      </c>
      <c r="G90" s="38">
        <f>IF(INTRO!$E$50="","",ROUND($D90*INTRO!$E$50,0))</f>
        <v>103828</v>
      </c>
      <c r="H90" s="37">
        <v>1</v>
      </c>
      <c r="I90" s="27">
        <v>1</v>
      </c>
      <c r="J90" s="27">
        <v>2</v>
      </c>
      <c r="K90" s="27">
        <v>1</v>
      </c>
      <c r="L90" s="68">
        <v>0</v>
      </c>
      <c r="M90" s="65">
        <f>IF(INTRO!$E$37="Endemic",IF($H90&gt;0,IF($H90=4,"Unknown",IF($H90=99,"Stopped",$D90)),0),"Not required")</f>
        <v>199668.91929172652</v>
      </c>
      <c r="N90" s="20">
        <v>44932.91133867186</v>
      </c>
      <c r="O90" s="14">
        <f>IF(INTRO!$E$41="Endemic", IF(AND($J90&gt;1,$J90&lt;5), IF($J90=4, "Unknown", E90+F90), 0),"Not required")</f>
        <v>95841</v>
      </c>
      <c r="P90" s="39">
        <f>IF(INTRO!$E$43="Endemic", IF(AND($K90&gt;0,$K90&lt;5), IF($K90=4,"Unknown", IF($K90=1, $F90*0.33, IF($K90=2, $F90*0.5+$G90*0.2, SUM(F90:G90)))), 0),"Not required")</f>
        <v>18449.310000000001</v>
      </c>
      <c r="Q90" s="37">
        <v>1</v>
      </c>
      <c r="R90" s="27">
        <v>2</v>
      </c>
      <c r="S90" s="27">
        <v>1</v>
      </c>
      <c r="T90" s="70">
        <v>0</v>
      </c>
      <c r="U90" s="37"/>
      <c r="V90" s="27"/>
      <c r="W90" s="27"/>
      <c r="X90" s="70"/>
      <c r="Y90" s="1">
        <v>36418</v>
      </c>
      <c r="Z90" s="1" t="s">
        <v>255</v>
      </c>
      <c r="AA90" s="18"/>
    </row>
    <row r="91" spans="1:27" x14ac:dyDescent="0.25">
      <c r="A91" s="24" t="str">
        <f>IF(INTRO!$E$33&lt;&gt;0,INTRO!$E$33, " ")</f>
        <v>Nigeria</v>
      </c>
      <c r="B91" s="17" t="s">
        <v>242</v>
      </c>
      <c r="C91" s="172" t="s">
        <v>256</v>
      </c>
      <c r="D91" s="36">
        <v>211912.78714766479</v>
      </c>
      <c r="E91" s="20">
        <f>IF(INTRO!$E$48="","",ROUND($D91*INTRO!$E$48,0))</f>
        <v>42383</v>
      </c>
      <c r="F91" s="20">
        <f>IF(INTRO!$E$49="","",ROUND($D91*INTRO!$E$49,0))</f>
        <v>59336</v>
      </c>
      <c r="G91" s="38">
        <f>IF(INTRO!$E$50="","",ROUND($D91*INTRO!$E$50,0))</f>
        <v>110195</v>
      </c>
      <c r="H91" s="37">
        <v>1</v>
      </c>
      <c r="I91" s="27">
        <v>1</v>
      </c>
      <c r="J91" s="27">
        <v>2</v>
      </c>
      <c r="K91" s="27">
        <v>1</v>
      </c>
      <c r="L91" s="68">
        <v>0</v>
      </c>
      <c r="M91" s="65">
        <f>IF(INTRO!$E$37="Endemic",IF($H91&gt;0,IF($H91=4,"Unknown",IF($H91=99,"Stopped",$D91)),0),"Not required")</f>
        <v>211912.78714766479</v>
      </c>
      <c r="N91" s="20">
        <v>88289.577869531204</v>
      </c>
      <c r="O91" s="14">
        <f>IF(INTRO!$E$41="Endemic", IF(AND($J91&gt;1,$J91&lt;5), IF($J91=4, "Unknown", E91+F91), 0),"Not required")</f>
        <v>101719</v>
      </c>
      <c r="P91" s="39">
        <f>IF(INTRO!$E$43="Endemic", IF(AND($K91&gt;0,$K91&lt;5), IF($K91=4,"Unknown", IF($K91=1, $F91*0.33, IF($K91=2, $F91*0.5+$G91*0.2, SUM(F91:G91)))), 0),"Not required")</f>
        <v>19580.88</v>
      </c>
      <c r="Q91" s="37">
        <v>1</v>
      </c>
      <c r="R91" s="27">
        <v>2</v>
      </c>
      <c r="S91" s="27">
        <v>1</v>
      </c>
      <c r="T91" s="70">
        <v>0</v>
      </c>
      <c r="U91" s="37"/>
      <c r="V91" s="27"/>
      <c r="W91" s="27"/>
      <c r="X91" s="70"/>
      <c r="Y91" s="1">
        <v>36419</v>
      </c>
      <c r="Z91" s="1" t="s">
        <v>256</v>
      </c>
      <c r="AA91" s="18"/>
    </row>
    <row r="92" spans="1:27" x14ac:dyDescent="0.25">
      <c r="A92" s="24" t="str">
        <f>IF(INTRO!$E$33&lt;&gt;0,INTRO!$E$33, " ")</f>
        <v>Nigeria</v>
      </c>
      <c r="B92" s="17" t="s">
        <v>242</v>
      </c>
      <c r="C92" s="172" t="s">
        <v>257</v>
      </c>
      <c r="D92" s="36">
        <v>314244.03289574134</v>
      </c>
      <c r="E92" s="20">
        <f>IF(INTRO!$E$48="","",ROUND($D92*INTRO!$E$48,0))</f>
        <v>62849</v>
      </c>
      <c r="F92" s="20">
        <f>IF(INTRO!$E$49="","",ROUND($D92*INTRO!$E$49,0))</f>
        <v>87988</v>
      </c>
      <c r="G92" s="38">
        <f>IF(INTRO!$E$50="","",ROUND($D92*INTRO!$E$50,0))</f>
        <v>163407</v>
      </c>
      <c r="H92" s="37">
        <v>1</v>
      </c>
      <c r="I92" s="27">
        <v>1</v>
      </c>
      <c r="J92" s="27">
        <v>2</v>
      </c>
      <c r="K92" s="27">
        <v>1</v>
      </c>
      <c r="L92" s="68">
        <v>0</v>
      </c>
      <c r="M92" s="65">
        <f>IF(INTRO!$E$37="Endemic",IF($H92&gt;0,IF($H92=4,"Unknown",IF($H92=99,"Stopped",$D92)),0),"Not required")</f>
        <v>314244.03289574134</v>
      </c>
      <c r="N92" s="20">
        <v>50727.929014453104</v>
      </c>
      <c r="O92" s="14">
        <f>IF(INTRO!$E$41="Endemic", IF(AND($J92&gt;1,$J92&lt;5), IF($J92=4, "Unknown", E92+F92), 0),"Not required")</f>
        <v>150837</v>
      </c>
      <c r="P92" s="39">
        <f>IF(INTRO!$E$43="Endemic", IF(AND($K92&gt;0,$K92&lt;5), IF($K92=4,"Unknown", IF($K92=1, $F92*0.33, IF($K92=2, $F92*0.5+$G92*0.2, SUM(F92:G92)))), 0),"Not required")</f>
        <v>29036.04</v>
      </c>
      <c r="Q92" s="37">
        <v>1</v>
      </c>
      <c r="R92" s="27">
        <v>2</v>
      </c>
      <c r="S92" s="27">
        <v>1</v>
      </c>
      <c r="T92" s="70">
        <v>0</v>
      </c>
      <c r="U92" s="37"/>
      <c r="V92" s="27"/>
      <c r="W92" s="27"/>
      <c r="X92" s="70"/>
      <c r="Y92" s="1">
        <v>36420</v>
      </c>
      <c r="Z92" s="1" t="s">
        <v>257</v>
      </c>
      <c r="AA92" s="18"/>
    </row>
    <row r="93" spans="1:27" x14ac:dyDescent="0.25">
      <c r="A93" s="24" t="str">
        <f>IF(INTRO!$E$33&lt;&gt;0,INTRO!$E$33, " ")</f>
        <v>Nigeria</v>
      </c>
      <c r="B93" s="17" t="s">
        <v>242</v>
      </c>
      <c r="C93" s="172" t="s">
        <v>258</v>
      </c>
      <c r="D93" s="36">
        <v>298402.58743494417</v>
      </c>
      <c r="E93" s="20">
        <f>IF(INTRO!$E$48="","",ROUND($D93*INTRO!$E$48,0))</f>
        <v>59681</v>
      </c>
      <c r="F93" s="20">
        <f>IF(INTRO!$E$49="","",ROUND($D93*INTRO!$E$49,0))</f>
        <v>83553</v>
      </c>
      <c r="G93" s="38">
        <f>IF(INTRO!$E$50="","",ROUND($D93*INTRO!$E$50,0))</f>
        <v>155169</v>
      </c>
      <c r="H93" s="37">
        <v>1</v>
      </c>
      <c r="I93" s="27">
        <v>0</v>
      </c>
      <c r="J93" s="27">
        <v>1</v>
      </c>
      <c r="K93" s="27">
        <v>1</v>
      </c>
      <c r="L93" s="68">
        <v>0</v>
      </c>
      <c r="M93" s="65">
        <f>IF(INTRO!$E$37="Endemic",IF($H93&gt;0,IF($H93=4,"Unknown",IF($H93=99,"Stopped",$D93)),0),"Not required")</f>
        <v>298402.58743494417</v>
      </c>
      <c r="N93" s="20">
        <v>0</v>
      </c>
      <c r="O93" s="14">
        <f>IF(INTRO!$E$41="Endemic", IF(AND($J93&gt;1,$J93&lt;5), IF($J93=4, "Unknown", E93+F93), 0),"Not required")</f>
        <v>0</v>
      </c>
      <c r="P93" s="39">
        <f>IF(INTRO!$E$43="Endemic", IF(AND($K93&gt;0,$K93&lt;5), IF($K93=4,"Unknown", IF($K93=1, $F93*0.33, IF($K93=2, $F93*0.5+$G93*0.2, SUM(F93:G93)))), 0),"Not required")</f>
        <v>27572.49</v>
      </c>
      <c r="Q93" s="37">
        <v>1</v>
      </c>
      <c r="R93" s="27">
        <v>0</v>
      </c>
      <c r="S93" s="27">
        <v>0</v>
      </c>
      <c r="T93" s="70">
        <v>0</v>
      </c>
      <c r="U93" s="37"/>
      <c r="V93" s="27"/>
      <c r="W93" s="27"/>
      <c r="X93" s="70"/>
      <c r="Y93" s="1">
        <v>36421</v>
      </c>
      <c r="Z93" s="1" t="s">
        <v>258</v>
      </c>
      <c r="AA93" s="18"/>
    </row>
    <row r="94" spans="1:27" x14ac:dyDescent="0.25">
      <c r="A94" s="24" t="str">
        <f>IF(INTRO!$E$33&lt;&gt;0,INTRO!$E$33, " ")</f>
        <v>Nigeria</v>
      </c>
      <c r="B94" s="17" t="s">
        <v>242</v>
      </c>
      <c r="C94" s="172" t="s">
        <v>259</v>
      </c>
      <c r="D94" s="36">
        <v>168033.09947898085</v>
      </c>
      <c r="E94" s="20">
        <f>IF(INTRO!$E$48="","",ROUND($D94*INTRO!$E$48,0))</f>
        <v>33607</v>
      </c>
      <c r="F94" s="20">
        <f>IF(INTRO!$E$49="","",ROUND($D94*INTRO!$E$49,0))</f>
        <v>47049</v>
      </c>
      <c r="G94" s="38">
        <f>IF(INTRO!$E$50="","",ROUND($D94*INTRO!$E$50,0))</f>
        <v>87377</v>
      </c>
      <c r="H94" s="37">
        <v>1</v>
      </c>
      <c r="I94" s="27">
        <v>0</v>
      </c>
      <c r="J94" s="27">
        <v>1</v>
      </c>
      <c r="K94" s="27">
        <v>0</v>
      </c>
      <c r="L94" s="68">
        <v>0</v>
      </c>
      <c r="M94" s="65">
        <f>IF(INTRO!$E$37="Endemic",IF($H94&gt;0,IF($H94=4,"Unknown",IF($H94=99,"Stopped",$D94)),0),"Not required")</f>
        <v>168033.09947898085</v>
      </c>
      <c r="N94" s="20">
        <v>0</v>
      </c>
      <c r="O94" s="14">
        <f>IF(INTRO!$E$41="Endemic", IF(AND($J94&gt;1,$J94&lt;5), IF($J94=4, "Unknown", E94+F94), 0),"Not required")</f>
        <v>0</v>
      </c>
      <c r="P94" s="39">
        <f>IF(INTRO!$E$43="Endemic", IF(AND($K94&gt;0,$K94&lt;5), IF($K94=4,"Unknown", IF($K94=1, $F94*0.33, IF($K94=2, $F94*0.5+$G94*0.2, SUM(F94:G94)))), 0),"Not required")</f>
        <v>0</v>
      </c>
      <c r="Q94" s="37">
        <v>1</v>
      </c>
      <c r="R94" s="27">
        <v>0</v>
      </c>
      <c r="S94" s="27">
        <v>0</v>
      </c>
      <c r="T94" s="70">
        <v>0</v>
      </c>
      <c r="U94" s="37"/>
      <c r="V94" s="27"/>
      <c r="W94" s="27"/>
      <c r="X94" s="70"/>
      <c r="Y94" s="1">
        <v>36422</v>
      </c>
      <c r="Z94" s="1" t="s">
        <v>259</v>
      </c>
      <c r="AA94" s="18"/>
    </row>
    <row r="95" spans="1:27" x14ac:dyDescent="0.25">
      <c r="A95" s="24" t="str">
        <f>IF(INTRO!$E$33&lt;&gt;0,INTRO!$E$33, " ")</f>
        <v>Nigeria</v>
      </c>
      <c r="B95" s="17" t="s">
        <v>242</v>
      </c>
      <c r="C95" s="172" t="s">
        <v>260</v>
      </c>
      <c r="D95" s="36">
        <v>183795.19649914748</v>
      </c>
      <c r="E95" s="20">
        <f>IF(INTRO!$E$48="","",ROUND($D95*INTRO!$E$48,0))</f>
        <v>36759</v>
      </c>
      <c r="F95" s="20">
        <f>IF(INTRO!$E$49="","",ROUND($D95*INTRO!$E$49,0))</f>
        <v>51463</v>
      </c>
      <c r="G95" s="38">
        <f>IF(INTRO!$E$50="","",ROUND($D95*INTRO!$E$50,0))</f>
        <v>95574</v>
      </c>
      <c r="H95" s="37">
        <v>1</v>
      </c>
      <c r="I95" s="27">
        <v>0</v>
      </c>
      <c r="J95" s="27">
        <v>1</v>
      </c>
      <c r="K95" s="27">
        <v>1</v>
      </c>
      <c r="L95" s="68">
        <v>0</v>
      </c>
      <c r="M95" s="65">
        <f>IF(INTRO!$E$37="Endemic",IF($H95&gt;0,IF($H95=4,"Unknown",IF($H95=99,"Stopped",$D95)),0),"Not required")</f>
        <v>183795.19649914748</v>
      </c>
      <c r="N95" s="20">
        <v>0</v>
      </c>
      <c r="O95" s="14">
        <f>IF(INTRO!$E$41="Endemic", IF(AND($J95&gt;1,$J95&lt;5), IF($J95=4, "Unknown", E95+F95), 0),"Not required")</f>
        <v>0</v>
      </c>
      <c r="P95" s="39">
        <f>IF(INTRO!$E$43="Endemic", IF(AND($K95&gt;0,$K95&lt;5), IF($K95=4,"Unknown", IF($K95=1, $F95*0.33, IF($K95=2, $F95*0.5+$G95*0.2, SUM(F95:G95)))), 0),"Not required")</f>
        <v>16982.79</v>
      </c>
      <c r="Q95" s="37">
        <v>1</v>
      </c>
      <c r="R95" s="27">
        <v>0</v>
      </c>
      <c r="S95" s="27">
        <v>0</v>
      </c>
      <c r="T95" s="70">
        <v>0</v>
      </c>
      <c r="U95" s="37"/>
      <c r="V95" s="27"/>
      <c r="W95" s="27"/>
      <c r="X95" s="70"/>
      <c r="Y95" s="1">
        <v>36423</v>
      </c>
      <c r="Z95" s="1" t="s">
        <v>260</v>
      </c>
      <c r="AA95" s="18"/>
    </row>
    <row r="96" spans="1:27" x14ac:dyDescent="0.25">
      <c r="A96" s="24" t="str">
        <f>IF(INTRO!$E$33&lt;&gt;0,INTRO!$E$33, " ")</f>
        <v>Nigeria</v>
      </c>
      <c r="B96" s="17" t="s">
        <v>242</v>
      </c>
      <c r="C96" s="172" t="s">
        <v>261</v>
      </c>
      <c r="D96" s="36">
        <v>231865.55774418285</v>
      </c>
      <c r="E96" s="20">
        <f>IF(INTRO!$E$48="","",ROUND($D96*INTRO!$E$48,0))</f>
        <v>46373</v>
      </c>
      <c r="F96" s="20">
        <f>IF(INTRO!$E$49="","",ROUND($D96*INTRO!$E$49,0))</f>
        <v>64922</v>
      </c>
      <c r="G96" s="38">
        <f>IF(INTRO!$E$50="","",ROUND($D96*INTRO!$E$50,0))</f>
        <v>120570</v>
      </c>
      <c r="H96" s="37">
        <v>1</v>
      </c>
      <c r="I96" s="27">
        <v>1</v>
      </c>
      <c r="J96" s="27">
        <v>1</v>
      </c>
      <c r="K96" s="27">
        <v>1</v>
      </c>
      <c r="L96" s="68">
        <v>0</v>
      </c>
      <c r="M96" s="65">
        <f>IF(INTRO!$E$37="Endemic",IF($H96&gt;0,IF($H96=4,"Unknown",IF($H96=99,"Stopped",$D96)),0),"Not required")</f>
        <v>231865.55774418285</v>
      </c>
      <c r="N96" s="20">
        <v>59885.160755078105</v>
      </c>
      <c r="O96" s="14">
        <f>IF(INTRO!$E$41="Endemic", IF(AND($J96&gt;1,$J96&lt;5), IF($J96=4, "Unknown", E96+F96), 0),"Not required")</f>
        <v>0</v>
      </c>
      <c r="P96" s="39">
        <f>IF(INTRO!$E$43="Endemic", IF(AND($K96&gt;0,$K96&lt;5), IF($K96=4,"Unknown", IF($K96=1, $F96*0.33, IF($K96=2, $F96*0.5+$G96*0.2, SUM(F96:G96)))), 0),"Not required")</f>
        <v>21424.260000000002</v>
      </c>
      <c r="Q96" s="37">
        <v>1</v>
      </c>
      <c r="R96" s="27">
        <v>2</v>
      </c>
      <c r="S96" s="27">
        <v>0</v>
      </c>
      <c r="T96" s="70">
        <v>0</v>
      </c>
      <c r="U96" s="37"/>
      <c r="V96" s="27"/>
      <c r="W96" s="27"/>
      <c r="X96" s="70"/>
      <c r="Y96" s="1">
        <v>36424</v>
      </c>
      <c r="Z96" s="1" t="s">
        <v>261</v>
      </c>
      <c r="AA96" s="18"/>
    </row>
    <row r="97" spans="1:27" x14ac:dyDescent="0.25">
      <c r="A97" s="24" t="str">
        <f>IF(INTRO!$E$33&lt;&gt;0,INTRO!$E$33, " ")</f>
        <v>Nigeria</v>
      </c>
      <c r="B97" s="17" t="s">
        <v>242</v>
      </c>
      <c r="C97" s="172" t="s">
        <v>262</v>
      </c>
      <c r="D97" s="36">
        <v>251760.49812125834</v>
      </c>
      <c r="E97" s="20">
        <f>IF(INTRO!$E$48="","",ROUND($D97*INTRO!$E$48,0))</f>
        <v>50352</v>
      </c>
      <c r="F97" s="20">
        <f>IF(INTRO!$E$49="","",ROUND($D97*INTRO!$E$49,0))</f>
        <v>70493</v>
      </c>
      <c r="G97" s="38">
        <f>IF(INTRO!$E$50="","",ROUND($D97*INTRO!$E$50,0))</f>
        <v>130915</v>
      </c>
      <c r="H97" s="37">
        <v>1</v>
      </c>
      <c r="I97" s="27">
        <v>1</v>
      </c>
      <c r="J97" s="27">
        <v>2</v>
      </c>
      <c r="K97" s="27">
        <v>1</v>
      </c>
      <c r="L97" s="68">
        <v>0</v>
      </c>
      <c r="M97" s="65">
        <f>IF(INTRO!$E$37="Endemic",IF($H97&gt;0,IF($H97=4,"Unknown",IF($H97=99,"Stopped",$D97)),0),"Not required")</f>
        <v>251760.49812125834</v>
      </c>
      <c r="N97" s="20">
        <v>59440.324160156226</v>
      </c>
      <c r="O97" s="14">
        <f>IF(INTRO!$E$41="Endemic", IF(AND($J97&gt;1,$J97&lt;5), IF($J97=4, "Unknown", E97+F97), 0),"Not required")</f>
        <v>120845</v>
      </c>
      <c r="P97" s="39">
        <f>IF(INTRO!$E$43="Endemic", IF(AND($K97&gt;0,$K97&lt;5), IF($K97=4,"Unknown", IF($K97=1, $F97*0.33, IF($K97=2, $F97*0.5+$G97*0.2, SUM(F97:G97)))), 0),"Not required")</f>
        <v>23262.690000000002</v>
      </c>
      <c r="Q97" s="37">
        <v>1</v>
      </c>
      <c r="R97" s="27">
        <v>2</v>
      </c>
      <c r="S97" s="27">
        <v>1</v>
      </c>
      <c r="T97" s="70">
        <v>0</v>
      </c>
      <c r="U97" s="37"/>
      <c r="V97" s="27"/>
      <c r="W97" s="27"/>
      <c r="X97" s="70"/>
      <c r="Y97" s="1">
        <v>36425</v>
      </c>
      <c r="Z97" s="1" t="s">
        <v>262</v>
      </c>
      <c r="AA97" s="18"/>
    </row>
    <row r="98" spans="1:27" x14ac:dyDescent="0.25">
      <c r="A98" s="24" t="str">
        <f>IF(INTRO!$E$33&lt;&gt;0,INTRO!$E$33, " ")</f>
        <v>Nigeria</v>
      </c>
      <c r="B98" s="17" t="s">
        <v>242</v>
      </c>
      <c r="C98" s="172" t="s">
        <v>263</v>
      </c>
      <c r="D98" s="36">
        <v>225980.32424928102</v>
      </c>
      <c r="E98" s="20">
        <f>IF(INTRO!$E$48="","",ROUND($D98*INTRO!$E$48,0))</f>
        <v>45196</v>
      </c>
      <c r="F98" s="20">
        <f>IF(INTRO!$E$49="","",ROUND($D98*INTRO!$E$49,0))</f>
        <v>63274</v>
      </c>
      <c r="G98" s="38">
        <f>IF(INTRO!$E$50="","",ROUND($D98*INTRO!$E$50,0))</f>
        <v>117510</v>
      </c>
      <c r="H98" s="37">
        <v>1</v>
      </c>
      <c r="I98" s="27">
        <v>1</v>
      </c>
      <c r="J98" s="27">
        <v>2</v>
      </c>
      <c r="K98" s="27">
        <v>0</v>
      </c>
      <c r="L98" s="68">
        <v>0</v>
      </c>
      <c r="M98" s="65">
        <f>IF(INTRO!$E$37="Endemic",IF($H98&gt;0,IF($H98=4,"Unknown",IF($H98=99,"Stopped",$D98)),0),"Not required")</f>
        <v>225980.32424928102</v>
      </c>
      <c r="N98" s="20">
        <v>40634.663942578118</v>
      </c>
      <c r="O98" s="14">
        <f>IF(INTRO!$E$41="Endemic", IF(AND($J98&gt;1,$J98&lt;5), IF($J98=4, "Unknown", E98+F98), 0),"Not required")</f>
        <v>108470</v>
      </c>
      <c r="P98" s="39">
        <f>IF(INTRO!$E$43="Endemic", IF(AND($K98&gt;0,$K98&lt;5), IF($K98=4,"Unknown", IF($K98=1, $F98*0.33, IF($K98=2, $F98*0.5+$G98*0.2, SUM(F98:G98)))), 0),"Not required")</f>
        <v>0</v>
      </c>
      <c r="Q98" s="37">
        <v>1</v>
      </c>
      <c r="R98" s="27">
        <v>2</v>
      </c>
      <c r="S98" s="27">
        <v>1</v>
      </c>
      <c r="T98" s="70">
        <v>0</v>
      </c>
      <c r="U98" s="37"/>
      <c r="V98" s="27"/>
      <c r="W98" s="27"/>
      <c r="X98" s="70"/>
      <c r="Y98" s="1">
        <v>36426</v>
      </c>
      <c r="Z98" s="1" t="s">
        <v>263</v>
      </c>
      <c r="AA98" s="18"/>
    </row>
    <row r="99" spans="1:27" x14ac:dyDescent="0.25">
      <c r="A99" s="24" t="str">
        <f>IF(INTRO!$E$33&lt;&gt;0,INTRO!$E$33, " ")</f>
        <v>Nigeria</v>
      </c>
      <c r="B99" s="17" t="s">
        <v>264</v>
      </c>
      <c r="C99" s="172" t="s">
        <v>265</v>
      </c>
      <c r="D99" s="36">
        <v>443021.38001140783</v>
      </c>
      <c r="E99" s="20">
        <f>IF(INTRO!$E$48="","",ROUND($D99*INTRO!$E$48,0))</f>
        <v>88604</v>
      </c>
      <c r="F99" s="20">
        <f>IF(INTRO!$E$49="","",ROUND($D99*INTRO!$E$49,0))</f>
        <v>124046</v>
      </c>
      <c r="G99" s="38">
        <f>IF(INTRO!$E$50="","",ROUND($D99*INTRO!$E$50,0))</f>
        <v>230371</v>
      </c>
      <c r="H99" s="37">
        <v>1</v>
      </c>
      <c r="I99" s="27">
        <v>1</v>
      </c>
      <c r="J99" s="27">
        <v>1</v>
      </c>
      <c r="K99" s="27">
        <v>2</v>
      </c>
      <c r="L99" s="68">
        <v>0</v>
      </c>
      <c r="M99" s="65">
        <f>IF(INTRO!$E$37="Endemic",IF($H99&gt;0,IF($H99=4,"Unknown",IF($H99=99,"Stopped",$D99)),0),"Not required")</f>
        <v>443021.38001140783</v>
      </c>
      <c r="N99" s="20">
        <v>279615.67382734362</v>
      </c>
      <c r="O99" s="14">
        <f>IF(INTRO!$E$41="Endemic", IF(AND($J99&gt;1,$J99&lt;5), IF($J99=4, "Unknown", E99+F99), 0),"Not required")</f>
        <v>0</v>
      </c>
      <c r="P99" s="39">
        <f>IF(INTRO!$E$43="Endemic", IF(AND($K99&gt;0,$K99&lt;5), IF($K99=4,"Unknown", IF($K99=1, $F99*0.33, IF($K99=2, $F99*0.5+$G99*0.2, SUM(F99:G99)))), 0),"Not required")</f>
        <v>108097.20000000001</v>
      </c>
      <c r="Q99" s="37">
        <v>1</v>
      </c>
      <c r="R99" s="27">
        <v>1</v>
      </c>
      <c r="S99" s="27">
        <v>0</v>
      </c>
      <c r="T99" s="70">
        <v>1</v>
      </c>
      <c r="U99" s="37"/>
      <c r="V99" s="27"/>
      <c r="W99" s="27"/>
      <c r="X99" s="70"/>
      <c r="Y99" s="1">
        <v>36427</v>
      </c>
      <c r="Z99" s="1" t="s">
        <v>265</v>
      </c>
      <c r="AA99" s="18"/>
    </row>
    <row r="100" spans="1:27" x14ac:dyDescent="0.25">
      <c r="A100" s="24" t="str">
        <f>IF(INTRO!$E$33&lt;&gt;0,INTRO!$E$33, " ")</f>
        <v>Nigeria</v>
      </c>
      <c r="B100" s="17" t="s">
        <v>264</v>
      </c>
      <c r="C100" s="172" t="s">
        <v>264</v>
      </c>
      <c r="D100" s="36">
        <v>664093.65335686936</v>
      </c>
      <c r="E100" s="20">
        <f>IF(INTRO!$E$48="","",ROUND($D100*INTRO!$E$48,0))</f>
        <v>132819</v>
      </c>
      <c r="F100" s="20">
        <f>IF(INTRO!$E$49="","",ROUND($D100*INTRO!$E$49,0))</f>
        <v>185946</v>
      </c>
      <c r="G100" s="38">
        <f>IF(INTRO!$E$50="","",ROUND($D100*INTRO!$E$50,0))</f>
        <v>345329</v>
      </c>
      <c r="H100" s="37">
        <v>0</v>
      </c>
      <c r="I100" s="27">
        <v>1</v>
      </c>
      <c r="J100" s="27">
        <v>1</v>
      </c>
      <c r="K100" s="27">
        <v>2</v>
      </c>
      <c r="L100" s="68">
        <v>0</v>
      </c>
      <c r="M100" s="65">
        <f>IF(INTRO!$E$37="Endemic",IF($H100&gt;0,IF($H100=4,"Unknown",IF($H100=99,"Stopped",$D100)),0),"Not required")</f>
        <v>0</v>
      </c>
      <c r="N100" s="20">
        <v>139385.52341381821</v>
      </c>
      <c r="O100" s="14">
        <f>IF(INTRO!$E$41="Endemic", IF(AND($J100&gt;1,$J100&lt;5), IF($J100=4, "Unknown", E100+F100), 0),"Not required")</f>
        <v>0</v>
      </c>
      <c r="P100" s="39">
        <f>IF(INTRO!$E$43="Endemic", IF(AND($K100&gt;0,$K100&lt;5), IF($K100=4,"Unknown", IF($K100=1, $F100*0.33, IF($K100=2, $F100*0.5+$G100*0.2, SUM(F100:G100)))), 0),"Not required")</f>
        <v>162038.79999999999</v>
      </c>
      <c r="Q100" s="37">
        <v>0</v>
      </c>
      <c r="R100" s="27">
        <v>1</v>
      </c>
      <c r="S100" s="27">
        <v>0</v>
      </c>
      <c r="T100" s="70">
        <v>1</v>
      </c>
      <c r="U100" s="37"/>
      <c r="V100" s="27"/>
      <c r="W100" s="27"/>
      <c r="X100" s="70"/>
      <c r="Y100" s="1">
        <v>36428</v>
      </c>
      <c r="Z100" s="1" t="s">
        <v>264</v>
      </c>
      <c r="AA100" s="18"/>
    </row>
    <row r="101" spans="1:27" x14ac:dyDescent="0.25">
      <c r="A101" s="24" t="str">
        <f>IF(INTRO!$E$33&lt;&gt;0,INTRO!$E$33, " ")</f>
        <v>Nigeria</v>
      </c>
      <c r="B101" s="17" t="s">
        <v>264</v>
      </c>
      <c r="C101" s="172" t="s">
        <v>266</v>
      </c>
      <c r="D101" s="36">
        <v>113255.39583533898</v>
      </c>
      <c r="E101" s="20">
        <f>IF(INTRO!$E$48="","",ROUND($D101*INTRO!$E$48,0))</f>
        <v>22651</v>
      </c>
      <c r="F101" s="20">
        <f>IF(INTRO!$E$49="","",ROUND($D101*INTRO!$E$49,0))</f>
        <v>31712</v>
      </c>
      <c r="G101" s="38">
        <f>IF(INTRO!$E$50="","",ROUND($D101*INTRO!$E$50,0))</f>
        <v>58893</v>
      </c>
      <c r="H101" s="37">
        <v>1</v>
      </c>
      <c r="I101" s="27">
        <v>1</v>
      </c>
      <c r="J101" s="27">
        <v>1</v>
      </c>
      <c r="K101" s="27">
        <v>2</v>
      </c>
      <c r="L101" s="68">
        <v>0</v>
      </c>
      <c r="M101" s="65">
        <f>IF(INTRO!$E$37="Endemic",IF($H101&gt;0,IF($H101=4,"Unknown",IF($H101=99,"Stopped",$D101)),0),"Not required")</f>
        <v>113255.39583533898</v>
      </c>
      <c r="N101" s="20">
        <v>200701.94437499996</v>
      </c>
      <c r="O101" s="14">
        <f>IF(INTRO!$E$41="Endemic", IF(AND($J101&gt;1,$J101&lt;5), IF($J101=4, "Unknown", E101+F101), 0),"Not required")</f>
        <v>0</v>
      </c>
      <c r="P101" s="39">
        <f>IF(INTRO!$E$43="Endemic", IF(AND($K101&gt;0,$K101&lt;5), IF($K101=4,"Unknown", IF($K101=1, $F101*0.33, IF($K101=2, $F101*0.5+$G101*0.2, SUM(F101:G101)))), 0),"Not required")</f>
        <v>27634.6</v>
      </c>
      <c r="Q101" s="37">
        <v>1</v>
      </c>
      <c r="R101" s="27">
        <v>1</v>
      </c>
      <c r="S101" s="27">
        <v>0</v>
      </c>
      <c r="T101" s="70">
        <v>1</v>
      </c>
      <c r="U101" s="37" t="s">
        <v>971</v>
      </c>
      <c r="V101" s="27"/>
      <c r="W101" s="27"/>
      <c r="X101" s="70"/>
      <c r="Y101" s="1">
        <v>36429</v>
      </c>
      <c r="Z101" s="1" t="s">
        <v>266</v>
      </c>
      <c r="AA101" s="18"/>
    </row>
    <row r="102" spans="1:27" x14ac:dyDescent="0.25">
      <c r="A102" s="24" t="str">
        <f>IF(INTRO!$E$33&lt;&gt;0,INTRO!$E$33, " ")</f>
        <v>Nigeria</v>
      </c>
      <c r="B102" s="17" t="s">
        <v>264</v>
      </c>
      <c r="C102" s="172" t="s">
        <v>267</v>
      </c>
      <c r="D102" s="36">
        <v>202965.39631017079</v>
      </c>
      <c r="E102" s="20">
        <f>IF(INTRO!$E$48="","",ROUND($D102*INTRO!$E$48,0))</f>
        <v>40593</v>
      </c>
      <c r="F102" s="20">
        <f>IF(INTRO!$E$49="","",ROUND($D102*INTRO!$E$49,0))</f>
        <v>56830</v>
      </c>
      <c r="G102" s="38">
        <f>IF(INTRO!$E$50="","",ROUND($D102*INTRO!$E$50,0))</f>
        <v>105542</v>
      </c>
      <c r="H102" s="37">
        <v>0</v>
      </c>
      <c r="I102" s="27">
        <v>0</v>
      </c>
      <c r="J102" s="27">
        <v>1</v>
      </c>
      <c r="K102" s="27">
        <v>0</v>
      </c>
      <c r="L102" s="68">
        <v>0</v>
      </c>
      <c r="M102" s="65">
        <f>IF(INTRO!$E$37="Endemic",IF($H102&gt;0,IF($H102=4,"Unknown",IF($H102=99,"Stopped",$D102)),0),"Not required")</f>
        <v>0</v>
      </c>
      <c r="N102" s="20">
        <v>0</v>
      </c>
      <c r="O102" s="14">
        <f>IF(INTRO!$E$41="Endemic", IF(AND($J102&gt;1,$J102&lt;5), IF($J102=4, "Unknown", E102+F102), 0),"Not required")</f>
        <v>0</v>
      </c>
      <c r="P102" s="39">
        <f>IF(INTRO!$E$43="Endemic", IF(AND($K102&gt;0,$K102&lt;5), IF($K102=4,"Unknown", IF($K102=1, $F102*0.33, IF($K102=2, $F102*0.5+$G102*0.2, SUM(F102:G102)))), 0),"Not required")</f>
        <v>0</v>
      </c>
      <c r="Q102" s="37">
        <v>0</v>
      </c>
      <c r="R102" s="27">
        <v>0</v>
      </c>
      <c r="S102" s="27">
        <v>0</v>
      </c>
      <c r="T102" s="70">
        <v>0</v>
      </c>
      <c r="U102" s="37"/>
      <c r="V102" s="27"/>
      <c r="W102" s="27"/>
      <c r="X102" s="70"/>
      <c r="Y102" s="1">
        <v>36430</v>
      </c>
      <c r="Z102" s="1" t="s">
        <v>267</v>
      </c>
      <c r="AA102" s="18"/>
    </row>
    <row r="103" spans="1:27" x14ac:dyDescent="0.25">
      <c r="A103" s="24" t="str">
        <f>IF(INTRO!$E$33&lt;&gt;0,INTRO!$E$33, " ")</f>
        <v>Nigeria</v>
      </c>
      <c r="B103" s="17" t="s">
        <v>264</v>
      </c>
      <c r="C103" s="172" t="s">
        <v>268</v>
      </c>
      <c r="D103" s="36">
        <v>338356.79897861165</v>
      </c>
      <c r="E103" s="20">
        <f>IF(INTRO!$E$48="","",ROUND($D103*INTRO!$E$48,0))</f>
        <v>67671</v>
      </c>
      <c r="F103" s="20">
        <f>IF(INTRO!$E$49="","",ROUND($D103*INTRO!$E$49,0))</f>
        <v>94740</v>
      </c>
      <c r="G103" s="38">
        <f>IF(INTRO!$E$50="","",ROUND($D103*INTRO!$E$50,0))</f>
        <v>175946</v>
      </c>
      <c r="H103" s="37">
        <v>1</v>
      </c>
      <c r="I103" s="27">
        <v>1</v>
      </c>
      <c r="J103" s="27">
        <v>1</v>
      </c>
      <c r="K103" s="27">
        <v>1</v>
      </c>
      <c r="L103" s="68">
        <v>0</v>
      </c>
      <c r="M103" s="65">
        <f>IF(INTRO!$E$37="Endemic",IF($H103&gt;0,IF($H103=4,"Unknown",IF($H103=99,"Stopped",$D103)),0),"Not required")</f>
        <v>338356.79897861165</v>
      </c>
      <c r="N103" s="20">
        <v>104312.91536680578</v>
      </c>
      <c r="O103" s="14">
        <f>IF(INTRO!$E$41="Endemic", IF(AND($J103&gt;1,$J103&lt;5), IF($J103=4, "Unknown", E103+F103), 0),"Not required")</f>
        <v>0</v>
      </c>
      <c r="P103" s="39">
        <f>IF(INTRO!$E$43="Endemic", IF(AND($K103&gt;0,$K103&lt;5), IF($K103=4,"Unknown", IF($K103=1, $F103*0.33, IF($K103=2, $F103*0.5+$G103*0.2, SUM(F103:G103)))), 0),"Not required")</f>
        <v>31264.2</v>
      </c>
      <c r="Q103" s="37">
        <v>1</v>
      </c>
      <c r="R103" s="27">
        <v>1</v>
      </c>
      <c r="S103" s="27">
        <v>0</v>
      </c>
      <c r="T103" s="70">
        <v>0</v>
      </c>
      <c r="U103" s="37"/>
      <c r="V103" s="27"/>
      <c r="W103" s="27"/>
      <c r="X103" s="70"/>
      <c r="Y103" s="1">
        <v>36431</v>
      </c>
      <c r="Z103" s="1" t="s">
        <v>268</v>
      </c>
      <c r="AA103" s="18"/>
    </row>
    <row r="104" spans="1:27" x14ac:dyDescent="0.25">
      <c r="A104" s="24" t="str">
        <f>IF(INTRO!$E$33&lt;&gt;0,INTRO!$E$33, " ")</f>
        <v>Nigeria</v>
      </c>
      <c r="B104" s="17" t="s">
        <v>264</v>
      </c>
      <c r="C104" s="172" t="s">
        <v>269</v>
      </c>
      <c r="D104" s="36">
        <v>120958.618626348</v>
      </c>
      <c r="E104" s="20">
        <f>IF(INTRO!$E$48="","",ROUND($D104*INTRO!$E$48,0))</f>
        <v>24192</v>
      </c>
      <c r="F104" s="20">
        <f>IF(INTRO!$E$49="","",ROUND($D104*INTRO!$E$49,0))</f>
        <v>33868</v>
      </c>
      <c r="G104" s="38">
        <f>IF(INTRO!$E$50="","",ROUND($D104*INTRO!$E$50,0))</f>
        <v>62898</v>
      </c>
      <c r="H104" s="37">
        <v>0</v>
      </c>
      <c r="I104" s="27">
        <v>0</v>
      </c>
      <c r="J104" s="27">
        <v>1</v>
      </c>
      <c r="K104" s="27">
        <v>1</v>
      </c>
      <c r="L104" s="68">
        <v>0</v>
      </c>
      <c r="M104" s="65">
        <f>IF(INTRO!$E$37="Endemic",IF($H104&gt;0,IF($H104=4,"Unknown",IF($H104=99,"Stopped",$D104)),0),"Not required")</f>
        <v>0</v>
      </c>
      <c r="N104" s="20">
        <v>0</v>
      </c>
      <c r="O104" s="14">
        <f>IF(INTRO!$E$41="Endemic", IF(AND($J104&gt;1,$J104&lt;5), IF($J104=4, "Unknown", E104+F104), 0),"Not required")</f>
        <v>0</v>
      </c>
      <c r="P104" s="39">
        <f>IF(INTRO!$E$43="Endemic", IF(AND($K104&gt;0,$K104&lt;5), IF($K104=4,"Unknown", IF($K104=1, $F104*0.33, IF($K104=2, $F104*0.5+$G104*0.2, SUM(F104:G104)))), 0),"Not required")</f>
        <v>11176.44</v>
      </c>
      <c r="Q104" s="37">
        <v>0</v>
      </c>
      <c r="R104" s="27">
        <v>0</v>
      </c>
      <c r="S104" s="27">
        <v>0</v>
      </c>
      <c r="T104" s="70">
        <v>0</v>
      </c>
      <c r="U104" s="37"/>
      <c r="V104" s="27"/>
      <c r="W104" s="27"/>
      <c r="X104" s="70"/>
      <c r="Y104" s="1">
        <v>36432</v>
      </c>
      <c r="Z104" s="1" t="s">
        <v>269</v>
      </c>
      <c r="AA104" s="18"/>
    </row>
    <row r="105" spans="1:27" x14ac:dyDescent="0.25">
      <c r="A105" s="24" t="str">
        <f>IF(INTRO!$E$33&lt;&gt;0,INTRO!$E$33, " ")</f>
        <v>Nigeria</v>
      </c>
      <c r="B105" s="17" t="s">
        <v>264</v>
      </c>
      <c r="C105" s="172" t="s">
        <v>270</v>
      </c>
      <c r="D105" s="36">
        <v>385145.00151387602</v>
      </c>
      <c r="E105" s="20">
        <f>IF(INTRO!$E$48="","",ROUND($D105*INTRO!$E$48,0))</f>
        <v>77029</v>
      </c>
      <c r="F105" s="20">
        <f>IF(INTRO!$E$49="","",ROUND($D105*INTRO!$E$49,0))</f>
        <v>107841</v>
      </c>
      <c r="G105" s="38">
        <f>IF(INTRO!$E$50="","",ROUND($D105*INTRO!$E$50,0))</f>
        <v>200275</v>
      </c>
      <c r="H105" s="37">
        <v>0</v>
      </c>
      <c r="I105" s="27">
        <v>0</v>
      </c>
      <c r="J105" s="27">
        <v>1</v>
      </c>
      <c r="K105" s="27">
        <v>2</v>
      </c>
      <c r="L105" s="68">
        <v>0</v>
      </c>
      <c r="M105" s="65">
        <f>IF(INTRO!$E$37="Endemic",IF($H105&gt;0,IF($H105=4,"Unknown",IF($H105=99,"Stopped",$D105)),0),"Not required")</f>
        <v>0</v>
      </c>
      <c r="N105" s="20">
        <v>0</v>
      </c>
      <c r="O105" s="14">
        <f>IF(INTRO!$E$41="Endemic", IF(AND($J105&gt;1,$J105&lt;5), IF($J105=4, "Unknown", E105+F105), 0),"Not required")</f>
        <v>0</v>
      </c>
      <c r="P105" s="39">
        <f>IF(INTRO!$E$43="Endemic", IF(AND($K105&gt;0,$K105&lt;5), IF($K105=4,"Unknown", IF($K105=1, $F105*0.33, IF($K105=2, $F105*0.5+$G105*0.2, SUM(F105:G105)))), 0),"Not required")</f>
        <v>93975.5</v>
      </c>
      <c r="Q105" s="37">
        <v>0</v>
      </c>
      <c r="R105" s="27">
        <v>0</v>
      </c>
      <c r="S105" s="27">
        <v>0</v>
      </c>
      <c r="T105" s="70">
        <v>1</v>
      </c>
      <c r="U105" s="37"/>
      <c r="V105" s="27"/>
      <c r="W105" s="27"/>
      <c r="X105" s="70"/>
      <c r="Y105" s="1">
        <v>36433</v>
      </c>
      <c r="Z105" s="1" t="s">
        <v>270</v>
      </c>
      <c r="AA105" s="18"/>
    </row>
    <row r="106" spans="1:27" x14ac:dyDescent="0.25">
      <c r="A106" s="24" t="str">
        <f>IF(INTRO!$E$33&lt;&gt;0,INTRO!$E$33, " ")</f>
        <v>Nigeria</v>
      </c>
      <c r="B106" s="17" t="s">
        <v>264</v>
      </c>
      <c r="C106" s="172" t="s">
        <v>271</v>
      </c>
      <c r="D106" s="36">
        <v>377318.0537758047</v>
      </c>
      <c r="E106" s="20">
        <f>IF(INTRO!$E$48="","",ROUND($D106*INTRO!$E$48,0))</f>
        <v>75464</v>
      </c>
      <c r="F106" s="20">
        <f>IF(INTRO!$E$49="","",ROUND($D106*INTRO!$E$49,0))</f>
        <v>105649</v>
      </c>
      <c r="G106" s="38">
        <f>IF(INTRO!$E$50="","",ROUND($D106*INTRO!$E$50,0))</f>
        <v>196205</v>
      </c>
      <c r="H106" s="37">
        <v>1</v>
      </c>
      <c r="I106" s="27">
        <v>1</v>
      </c>
      <c r="J106" s="27">
        <v>1</v>
      </c>
      <c r="K106" s="27">
        <v>2</v>
      </c>
      <c r="L106" s="68">
        <v>0</v>
      </c>
      <c r="M106" s="65">
        <f>IF(INTRO!$E$37="Endemic",IF($H106&gt;0,IF($H106=4,"Unknown",IF($H106=99,"Stopped",$D106)),0),"Not required")</f>
        <v>377318.0537758047</v>
      </c>
      <c r="N106" s="20">
        <v>159217.81166057067</v>
      </c>
      <c r="O106" s="14">
        <f>IF(INTRO!$E$41="Endemic", IF(AND($J106&gt;1,$J106&lt;5), IF($J106=4, "Unknown", E106+F106), 0),"Not required")</f>
        <v>0</v>
      </c>
      <c r="P106" s="39">
        <f>IF(INTRO!$E$43="Endemic", IF(AND($K106&gt;0,$K106&lt;5), IF($K106=4,"Unknown", IF($K106=1, $F106*0.33, IF($K106=2, $F106*0.5+$G106*0.2, SUM(F106:G106)))), 0),"Not required")</f>
        <v>92065.5</v>
      </c>
      <c r="Q106" s="37">
        <v>1</v>
      </c>
      <c r="R106" s="27">
        <v>1</v>
      </c>
      <c r="S106" s="27">
        <v>0</v>
      </c>
      <c r="T106" s="70">
        <v>1</v>
      </c>
      <c r="U106" s="37"/>
      <c r="V106" s="27"/>
      <c r="W106" s="27"/>
      <c r="X106" s="70"/>
      <c r="Y106" s="1">
        <v>36434</v>
      </c>
      <c r="Z106" s="1" t="s">
        <v>271</v>
      </c>
      <c r="AA106" s="18"/>
    </row>
    <row r="107" spans="1:27" x14ac:dyDescent="0.25">
      <c r="A107" s="24" t="str">
        <f>IF(INTRO!$E$33&lt;&gt;0,INTRO!$E$33, " ")</f>
        <v>Nigeria</v>
      </c>
      <c r="B107" s="17" t="s">
        <v>264</v>
      </c>
      <c r="C107" s="172" t="s">
        <v>272</v>
      </c>
      <c r="D107" s="36">
        <v>211097.62190675447</v>
      </c>
      <c r="E107" s="20">
        <f>IF(INTRO!$E$48="","",ROUND($D107*INTRO!$E$48,0))</f>
        <v>42220</v>
      </c>
      <c r="F107" s="20">
        <f>IF(INTRO!$E$49="","",ROUND($D107*INTRO!$E$49,0))</f>
        <v>59107</v>
      </c>
      <c r="G107" s="38">
        <f>IF(INTRO!$E$50="","",ROUND($D107*INTRO!$E$50,0))</f>
        <v>109771</v>
      </c>
      <c r="H107" s="37">
        <v>1</v>
      </c>
      <c r="I107" s="27">
        <v>1</v>
      </c>
      <c r="J107" s="27">
        <v>1</v>
      </c>
      <c r="K107" s="27">
        <v>0</v>
      </c>
      <c r="L107" s="68">
        <v>0</v>
      </c>
      <c r="M107" s="65">
        <f>IF(INTRO!$E$37="Endemic",IF($H107&gt;0,IF($H107=4,"Unknown",IF($H107=99,"Stopped",$D107)),0),"Not required")</f>
        <v>211097.62190675447</v>
      </c>
      <c r="N107" s="20">
        <v>211105.85385311698</v>
      </c>
      <c r="O107" s="14">
        <f>IF(INTRO!$E$41="Endemic", IF(AND($J107&gt;1,$J107&lt;5), IF($J107=4, "Unknown", E107+F107), 0),"Not required")</f>
        <v>0</v>
      </c>
      <c r="P107" s="39">
        <f>IF(INTRO!$E$43="Endemic", IF(AND($K107&gt;0,$K107&lt;5), IF($K107=4,"Unknown", IF($K107=1, $F107*0.33, IF($K107=2, $F107*0.5+$G107*0.2, SUM(F107:G107)))), 0),"Not required")</f>
        <v>0</v>
      </c>
      <c r="Q107" s="37">
        <v>1</v>
      </c>
      <c r="R107" s="27">
        <v>1</v>
      </c>
      <c r="S107" s="27">
        <v>0</v>
      </c>
      <c r="T107" s="70">
        <v>0</v>
      </c>
      <c r="U107" s="37"/>
      <c r="V107" s="27"/>
      <c r="W107" s="27"/>
      <c r="X107" s="70"/>
      <c r="Y107" s="1">
        <v>36435</v>
      </c>
      <c r="Z107" s="1" t="s">
        <v>272</v>
      </c>
      <c r="AA107" s="18"/>
    </row>
    <row r="108" spans="1:27" x14ac:dyDescent="0.25">
      <c r="A108" s="24" t="str">
        <f>IF(INTRO!$E$33&lt;&gt;0,INTRO!$E$33, " ")</f>
        <v>Nigeria</v>
      </c>
      <c r="B108" s="17" t="s">
        <v>264</v>
      </c>
      <c r="C108" s="172" t="s">
        <v>273</v>
      </c>
      <c r="D108" s="36">
        <v>309306.98831021349</v>
      </c>
      <c r="E108" s="20">
        <f>IF(INTRO!$E$48="","",ROUND($D108*INTRO!$E$48,0))</f>
        <v>61861</v>
      </c>
      <c r="F108" s="20">
        <f>IF(INTRO!$E$49="","",ROUND($D108*INTRO!$E$49,0))</f>
        <v>86606</v>
      </c>
      <c r="G108" s="38">
        <f>IF(INTRO!$E$50="","",ROUND($D108*INTRO!$E$50,0))</f>
        <v>160840</v>
      </c>
      <c r="H108" s="37">
        <v>1</v>
      </c>
      <c r="I108" s="27">
        <v>0</v>
      </c>
      <c r="J108" s="27">
        <v>1</v>
      </c>
      <c r="K108" s="27">
        <v>2</v>
      </c>
      <c r="L108" s="68">
        <v>0</v>
      </c>
      <c r="M108" s="65">
        <f>IF(INTRO!$E$37="Endemic",IF($H108&gt;0,IF($H108=4,"Unknown",IF($H108=99,"Stopped",$D108)),0),"Not required")</f>
        <v>309306.98831021349</v>
      </c>
      <c r="N108" s="20">
        <v>0</v>
      </c>
      <c r="O108" s="14">
        <f>IF(INTRO!$E$41="Endemic", IF(AND($J108&gt;1,$J108&lt;5), IF($J108=4, "Unknown", E108+F108), 0),"Not required")</f>
        <v>0</v>
      </c>
      <c r="P108" s="39">
        <f>IF(INTRO!$E$43="Endemic", IF(AND($K108&gt;0,$K108&lt;5), IF($K108=4,"Unknown", IF($K108=1, $F108*0.33, IF($K108=2, $F108*0.5+$G108*0.2, SUM(F108:G108)))), 0),"Not required")</f>
        <v>75471</v>
      </c>
      <c r="Q108" s="37">
        <v>1</v>
      </c>
      <c r="R108" s="27">
        <v>0</v>
      </c>
      <c r="S108" s="27">
        <v>0</v>
      </c>
      <c r="T108" s="70">
        <v>1</v>
      </c>
      <c r="U108" s="37"/>
      <c r="V108" s="27"/>
      <c r="W108" s="27"/>
      <c r="X108" s="70"/>
      <c r="Y108" s="1">
        <v>36436</v>
      </c>
      <c r="Z108" s="1" t="s">
        <v>273</v>
      </c>
      <c r="AA108" s="18"/>
    </row>
    <row r="109" spans="1:27" x14ac:dyDescent="0.25">
      <c r="A109" s="24" t="str">
        <f>IF(INTRO!$E$33&lt;&gt;0,INTRO!$E$33, " ")</f>
        <v>Nigeria</v>
      </c>
      <c r="B109" s="17" t="s">
        <v>264</v>
      </c>
      <c r="C109" s="172" t="s">
        <v>274</v>
      </c>
      <c r="D109" s="36">
        <v>158533.34711461453</v>
      </c>
      <c r="E109" s="20">
        <f>IF(INTRO!$E$48="","",ROUND($D109*INTRO!$E$48,0))</f>
        <v>31707</v>
      </c>
      <c r="F109" s="20">
        <f>IF(INTRO!$E$49="","",ROUND($D109*INTRO!$E$49,0))</f>
        <v>44389</v>
      </c>
      <c r="G109" s="38">
        <f>IF(INTRO!$E$50="","",ROUND($D109*INTRO!$E$50,0))</f>
        <v>82437</v>
      </c>
      <c r="H109" s="37">
        <v>0</v>
      </c>
      <c r="I109" s="27">
        <v>0</v>
      </c>
      <c r="J109" s="27">
        <v>1</v>
      </c>
      <c r="K109" s="27">
        <v>1</v>
      </c>
      <c r="L109" s="68">
        <v>0</v>
      </c>
      <c r="M109" s="65">
        <f>IF(INTRO!$E$37="Endemic",IF($H109&gt;0,IF($H109=4,"Unknown",IF($H109=99,"Stopped",$D109)),0),"Not required")</f>
        <v>0</v>
      </c>
      <c r="N109" s="20">
        <v>0</v>
      </c>
      <c r="O109" s="14">
        <f>IF(INTRO!$E$41="Endemic", IF(AND($J109&gt;1,$J109&lt;5), IF($J109=4, "Unknown", E109+F109), 0),"Not required")</f>
        <v>0</v>
      </c>
      <c r="P109" s="39">
        <f>IF(INTRO!$E$43="Endemic", IF(AND($K109&gt;0,$K109&lt;5), IF($K109=4,"Unknown", IF($K109=1, $F109*0.33, IF($K109=2, $F109*0.5+$G109*0.2, SUM(F109:G109)))), 0),"Not required")</f>
        <v>14648.37</v>
      </c>
      <c r="Q109" s="37">
        <v>0</v>
      </c>
      <c r="R109" s="27">
        <v>0</v>
      </c>
      <c r="S109" s="27">
        <v>0</v>
      </c>
      <c r="T109" s="70">
        <v>0</v>
      </c>
      <c r="U109" s="37"/>
      <c r="V109" s="27"/>
      <c r="W109" s="27"/>
      <c r="X109" s="70"/>
      <c r="Y109" s="1">
        <v>36437</v>
      </c>
      <c r="Z109" s="1" t="s">
        <v>274</v>
      </c>
      <c r="AA109" s="18"/>
    </row>
    <row r="110" spans="1:27" x14ac:dyDescent="0.25">
      <c r="A110" s="24" t="str">
        <f>IF(INTRO!$E$33&lt;&gt;0,INTRO!$E$33, " ")</f>
        <v>Nigeria</v>
      </c>
      <c r="B110" s="17" t="s">
        <v>264</v>
      </c>
      <c r="C110" s="172" t="s">
        <v>275</v>
      </c>
      <c r="D110" s="36">
        <v>398031.22371769027</v>
      </c>
      <c r="E110" s="20">
        <f>IF(INTRO!$E$48="","",ROUND($D110*INTRO!$E$48,0))</f>
        <v>79606</v>
      </c>
      <c r="F110" s="20">
        <f>IF(INTRO!$E$49="","",ROUND($D110*INTRO!$E$49,0))</f>
        <v>111449</v>
      </c>
      <c r="G110" s="38">
        <f>IF(INTRO!$E$50="","",ROUND($D110*INTRO!$E$50,0))</f>
        <v>206976</v>
      </c>
      <c r="H110" s="37">
        <v>0</v>
      </c>
      <c r="I110" s="27">
        <v>0</v>
      </c>
      <c r="J110" s="27">
        <v>1</v>
      </c>
      <c r="K110" s="27">
        <v>0</v>
      </c>
      <c r="L110" s="68">
        <v>0</v>
      </c>
      <c r="M110" s="65">
        <f>IF(INTRO!$E$37="Endemic",IF($H110&gt;0,IF($H110=4,"Unknown",IF($H110=99,"Stopped",$D110)),0),"Not required")</f>
        <v>0</v>
      </c>
      <c r="N110" s="20">
        <v>0</v>
      </c>
      <c r="O110" s="14">
        <f>IF(INTRO!$E$41="Endemic", IF(AND($J110&gt;1,$J110&lt;5), IF($J110=4, "Unknown", E110+F110), 0),"Not required")</f>
        <v>0</v>
      </c>
      <c r="P110" s="39">
        <f>IF(INTRO!$E$43="Endemic", IF(AND($K110&gt;0,$K110&lt;5), IF($K110=4,"Unknown", IF($K110=1, $F110*0.33, IF($K110=2, $F110*0.5+$G110*0.2, SUM(F110:G110)))), 0),"Not required")</f>
        <v>0</v>
      </c>
      <c r="Q110" s="37">
        <v>0</v>
      </c>
      <c r="R110" s="27">
        <v>0</v>
      </c>
      <c r="S110" s="27">
        <v>0</v>
      </c>
      <c r="T110" s="70">
        <v>0</v>
      </c>
      <c r="U110" s="37"/>
      <c r="V110" s="27"/>
      <c r="W110" s="27"/>
      <c r="X110" s="70"/>
      <c r="Y110" s="1">
        <v>36438</v>
      </c>
      <c r="Z110" s="1" t="s">
        <v>275</v>
      </c>
      <c r="AA110" s="18"/>
    </row>
    <row r="111" spans="1:27" x14ac:dyDescent="0.25">
      <c r="A111" s="24" t="str">
        <f>IF(INTRO!$E$33&lt;&gt;0,INTRO!$E$33, " ")</f>
        <v>Nigeria</v>
      </c>
      <c r="B111" s="17" t="s">
        <v>264</v>
      </c>
      <c r="C111" s="172" t="s">
        <v>276</v>
      </c>
      <c r="D111" s="36">
        <v>198522.05690697706</v>
      </c>
      <c r="E111" s="20">
        <f>IF(INTRO!$E$48="","",ROUND($D111*INTRO!$E$48,0))</f>
        <v>39704</v>
      </c>
      <c r="F111" s="20">
        <f>IF(INTRO!$E$49="","",ROUND($D111*INTRO!$E$49,0))</f>
        <v>55586</v>
      </c>
      <c r="G111" s="38">
        <f>IF(INTRO!$E$50="","",ROUND($D111*INTRO!$E$50,0))</f>
        <v>103231</v>
      </c>
      <c r="H111" s="37">
        <v>0</v>
      </c>
      <c r="I111" s="27">
        <v>1</v>
      </c>
      <c r="J111" s="27">
        <v>1</v>
      </c>
      <c r="K111" s="27">
        <v>1</v>
      </c>
      <c r="L111" s="68">
        <v>0</v>
      </c>
      <c r="M111" s="65">
        <f>IF(INTRO!$E$37="Endemic",IF($H111&gt;0,IF($H111=4,"Unknown",IF($H111=99,"Stopped",$D111)),0),"Not required")</f>
        <v>0</v>
      </c>
      <c r="N111" s="20">
        <v>132274.31393515618</v>
      </c>
      <c r="O111" s="14">
        <f>IF(INTRO!$E$41="Endemic", IF(AND($J111&gt;1,$J111&lt;5), IF($J111=4, "Unknown", E111+F111), 0),"Not required")</f>
        <v>0</v>
      </c>
      <c r="P111" s="39">
        <f>IF(INTRO!$E$43="Endemic", IF(AND($K111&gt;0,$K111&lt;5), IF($K111=4,"Unknown", IF($K111=1, $F111*0.33, IF($K111=2, $F111*0.5+$G111*0.2, SUM(F111:G111)))), 0),"Not required")</f>
        <v>18343.38</v>
      </c>
      <c r="Q111" s="37">
        <v>0</v>
      </c>
      <c r="R111" s="27">
        <v>1</v>
      </c>
      <c r="S111" s="27">
        <v>0</v>
      </c>
      <c r="T111" s="70">
        <v>0</v>
      </c>
      <c r="U111" s="37"/>
      <c r="V111" s="27"/>
      <c r="W111" s="27"/>
      <c r="X111" s="70"/>
      <c r="Y111" s="1">
        <v>36439</v>
      </c>
      <c r="Z111" s="1" t="s">
        <v>276</v>
      </c>
      <c r="AA111" s="18"/>
    </row>
    <row r="112" spans="1:27" x14ac:dyDescent="0.25">
      <c r="A112" s="24" t="str">
        <f>IF(INTRO!$E$33&lt;&gt;0,INTRO!$E$33, " ")</f>
        <v>Nigeria</v>
      </c>
      <c r="B112" s="17" t="s">
        <v>264</v>
      </c>
      <c r="C112" s="172" t="s">
        <v>277</v>
      </c>
      <c r="D112" s="36">
        <v>354346.90355003229</v>
      </c>
      <c r="E112" s="20">
        <f>IF(INTRO!$E$48="","",ROUND($D112*INTRO!$E$48,0))</f>
        <v>70869</v>
      </c>
      <c r="F112" s="20">
        <f>IF(INTRO!$E$49="","",ROUND($D112*INTRO!$E$49,0))</f>
        <v>99217</v>
      </c>
      <c r="G112" s="38">
        <f>IF(INTRO!$E$50="","",ROUND($D112*INTRO!$E$50,0))</f>
        <v>184260</v>
      </c>
      <c r="H112" s="37">
        <v>1</v>
      </c>
      <c r="I112" s="27">
        <v>1</v>
      </c>
      <c r="J112" s="27">
        <v>1</v>
      </c>
      <c r="K112" s="27">
        <v>0</v>
      </c>
      <c r="L112" s="68">
        <v>0</v>
      </c>
      <c r="M112" s="65">
        <f>IF(INTRO!$E$37="Endemic",IF($H112&gt;0,IF($H112=4,"Unknown",IF($H112=99,"Stopped",$D112)),0),"Not required")</f>
        <v>354346.90355003229</v>
      </c>
      <c r="N112" s="20">
        <v>186750.69614294037</v>
      </c>
      <c r="O112" s="14">
        <f>IF(INTRO!$E$41="Endemic", IF(AND($J112&gt;1,$J112&lt;5), IF($J112=4, "Unknown", E112+F112), 0),"Not required")</f>
        <v>0</v>
      </c>
      <c r="P112" s="39">
        <f>IF(INTRO!$E$43="Endemic", IF(AND($K112&gt;0,$K112&lt;5), IF($K112=4,"Unknown", IF($K112=1, $F112*0.33, IF($K112=2, $F112*0.5+$G112*0.2, SUM(F112:G112)))), 0),"Not required")</f>
        <v>0</v>
      </c>
      <c r="Q112" s="37">
        <v>1</v>
      </c>
      <c r="R112" s="27">
        <v>1</v>
      </c>
      <c r="S112" s="27">
        <v>0</v>
      </c>
      <c r="T112" s="70">
        <v>0</v>
      </c>
      <c r="U112" s="37"/>
      <c r="V112" s="27"/>
      <c r="W112" s="27"/>
      <c r="X112" s="70"/>
      <c r="Y112" s="1">
        <v>36440</v>
      </c>
      <c r="Z112" s="1" t="s">
        <v>277</v>
      </c>
      <c r="AA112" s="18"/>
    </row>
    <row r="113" spans="1:27" x14ac:dyDescent="0.25">
      <c r="A113" s="24" t="str">
        <f>IF(INTRO!$E$33&lt;&gt;0,INTRO!$E$33, " ")</f>
        <v>Nigeria</v>
      </c>
      <c r="B113" s="17" t="s">
        <v>264</v>
      </c>
      <c r="C113" s="172" t="s">
        <v>278</v>
      </c>
      <c r="D113" s="36">
        <v>520709.88807548024</v>
      </c>
      <c r="E113" s="20">
        <f>IF(INTRO!$E$48="","",ROUND($D113*INTRO!$E$48,0))</f>
        <v>104142</v>
      </c>
      <c r="F113" s="20">
        <f>IF(INTRO!$E$49="","",ROUND($D113*INTRO!$E$49,0))</f>
        <v>145799</v>
      </c>
      <c r="G113" s="38">
        <f>IF(INTRO!$E$50="","",ROUND($D113*INTRO!$E$50,0))</f>
        <v>270769</v>
      </c>
      <c r="H113" s="37">
        <v>1</v>
      </c>
      <c r="I113" s="27">
        <v>1</v>
      </c>
      <c r="J113" s="27">
        <v>1</v>
      </c>
      <c r="K113" s="27">
        <v>2</v>
      </c>
      <c r="L113" s="68">
        <v>0</v>
      </c>
      <c r="M113" s="65">
        <f>IF(INTRO!$E$37="Endemic",IF($H113&gt;0,IF($H113=4,"Unknown",IF($H113=99,"Stopped",$D113)),0),"Not required")</f>
        <v>520709.88807548024</v>
      </c>
      <c r="N113" s="20">
        <v>140254.94556945242</v>
      </c>
      <c r="O113" s="14">
        <f>IF(INTRO!$E$41="Endemic", IF(AND($J113&gt;1,$J113&lt;5), IF($J113=4, "Unknown", E113+F113), 0),"Not required")</f>
        <v>0</v>
      </c>
      <c r="P113" s="39">
        <f>IF(INTRO!$E$43="Endemic", IF(AND($K113&gt;0,$K113&lt;5), IF($K113=4,"Unknown", IF($K113=1, $F113*0.33, IF($K113=2, $F113*0.5+$G113*0.2, SUM(F113:G113)))), 0),"Not required")</f>
        <v>127053.3</v>
      </c>
      <c r="Q113" s="37">
        <v>1</v>
      </c>
      <c r="R113" s="27">
        <v>1</v>
      </c>
      <c r="S113" s="27">
        <v>0</v>
      </c>
      <c r="T113" s="70">
        <v>1</v>
      </c>
      <c r="U113" s="37"/>
      <c r="V113" s="27"/>
      <c r="W113" s="27"/>
      <c r="X113" s="70"/>
      <c r="Y113" s="1">
        <v>36441</v>
      </c>
      <c r="Z113" s="1" t="s">
        <v>278</v>
      </c>
      <c r="AA113" s="18"/>
    </row>
    <row r="114" spans="1:27" x14ac:dyDescent="0.25">
      <c r="A114" s="24" t="str">
        <f>IF(INTRO!$E$33&lt;&gt;0,INTRO!$E$33, " ")</f>
        <v>Nigeria</v>
      </c>
      <c r="B114" s="17" t="s">
        <v>264</v>
      </c>
      <c r="C114" s="172" t="s">
        <v>279</v>
      </c>
      <c r="D114" s="36">
        <v>314710.54088952101</v>
      </c>
      <c r="E114" s="20">
        <f>IF(INTRO!$E$48="","",ROUND($D114*INTRO!$E$48,0))</f>
        <v>62942</v>
      </c>
      <c r="F114" s="20">
        <f>IF(INTRO!$E$49="","",ROUND($D114*INTRO!$E$49,0))</f>
        <v>88119</v>
      </c>
      <c r="G114" s="38">
        <f>IF(INTRO!$E$50="","",ROUND($D114*INTRO!$E$50,0))</f>
        <v>163649</v>
      </c>
      <c r="H114" s="37">
        <v>0</v>
      </c>
      <c r="I114" s="27">
        <v>0</v>
      </c>
      <c r="J114" s="27">
        <v>1</v>
      </c>
      <c r="K114" s="27">
        <v>2</v>
      </c>
      <c r="L114" s="68">
        <v>0</v>
      </c>
      <c r="M114" s="65">
        <f>IF(INTRO!$E$37="Endemic",IF($H114&gt;0,IF($H114=4,"Unknown",IF($H114=99,"Stopped",$D114)),0),"Not required")</f>
        <v>0</v>
      </c>
      <c r="N114" s="20">
        <v>0</v>
      </c>
      <c r="O114" s="14">
        <f>IF(INTRO!$E$41="Endemic", IF(AND($J114&gt;1,$J114&lt;5), IF($J114=4, "Unknown", E114+F114), 0),"Not required")</f>
        <v>0</v>
      </c>
      <c r="P114" s="39">
        <f>IF(INTRO!$E$43="Endemic", IF(AND($K114&gt;0,$K114&lt;5), IF($K114=4,"Unknown", IF($K114=1, $F114*0.33, IF($K114=2, $F114*0.5+$G114*0.2, SUM(F114:G114)))), 0),"Not required")</f>
        <v>76789.3</v>
      </c>
      <c r="Q114" s="37">
        <v>0</v>
      </c>
      <c r="R114" s="27">
        <v>0</v>
      </c>
      <c r="S114" s="27">
        <v>0</v>
      </c>
      <c r="T114" s="70">
        <v>1</v>
      </c>
      <c r="U114" s="37"/>
      <c r="V114" s="27"/>
      <c r="W114" s="27"/>
      <c r="X114" s="70"/>
      <c r="Y114" s="1">
        <v>36442</v>
      </c>
      <c r="Z114" s="1" t="s">
        <v>279</v>
      </c>
      <c r="AA114" s="18"/>
    </row>
    <row r="115" spans="1:27" x14ac:dyDescent="0.25">
      <c r="A115" s="24" t="str">
        <f>IF(INTRO!$E$33&lt;&gt;0,INTRO!$E$33, " ")</f>
        <v>Nigeria</v>
      </c>
      <c r="B115" s="17" t="s">
        <v>264</v>
      </c>
      <c r="C115" s="172" t="s">
        <v>280</v>
      </c>
      <c r="D115" s="36">
        <v>295847.86580804555</v>
      </c>
      <c r="E115" s="20">
        <f>IF(INTRO!$E$48="","",ROUND($D115*INTRO!$E$48,0))</f>
        <v>59170</v>
      </c>
      <c r="F115" s="20">
        <f>IF(INTRO!$E$49="","",ROUND($D115*INTRO!$E$49,0))</f>
        <v>82837</v>
      </c>
      <c r="G115" s="38">
        <f>IF(INTRO!$E$50="","",ROUND($D115*INTRO!$E$50,0))</f>
        <v>153841</v>
      </c>
      <c r="H115" s="37">
        <v>1</v>
      </c>
      <c r="I115" s="27">
        <v>1</v>
      </c>
      <c r="J115" s="27">
        <v>1</v>
      </c>
      <c r="K115" s="27">
        <v>2</v>
      </c>
      <c r="L115" s="68">
        <v>0</v>
      </c>
      <c r="M115" s="65">
        <f>IF(INTRO!$E$37="Endemic",IF($H115&gt;0,IF($H115=4,"Unknown",IF($H115=99,"Stopped",$D115)),0),"Not required")</f>
        <v>295847.86580804555</v>
      </c>
      <c r="N115" s="20">
        <v>195084.13707687639</v>
      </c>
      <c r="O115" s="14">
        <f>IF(INTRO!$E$41="Endemic", IF(AND($J115&gt;1,$J115&lt;5), IF($J115=4, "Unknown", E115+F115), 0),"Not required")</f>
        <v>0</v>
      </c>
      <c r="P115" s="39">
        <f>IF(INTRO!$E$43="Endemic", IF(AND($K115&gt;0,$K115&lt;5), IF($K115=4,"Unknown", IF($K115=1, $F115*0.33, IF($K115=2, $F115*0.5+$G115*0.2, SUM(F115:G115)))), 0),"Not required")</f>
        <v>72186.7</v>
      </c>
      <c r="Q115" s="37">
        <v>1</v>
      </c>
      <c r="R115" s="27">
        <v>1</v>
      </c>
      <c r="S115" s="27">
        <v>0</v>
      </c>
      <c r="T115" s="70">
        <v>1</v>
      </c>
      <c r="U115" s="37"/>
      <c r="V115" s="27"/>
      <c r="W115" s="27"/>
      <c r="X115" s="70"/>
      <c r="Y115" s="1">
        <v>36443</v>
      </c>
      <c r="Z115" s="1" t="s">
        <v>280</v>
      </c>
      <c r="AA115" s="18"/>
    </row>
    <row r="116" spans="1:27" x14ac:dyDescent="0.25">
      <c r="A116" s="24" t="str">
        <f>IF(INTRO!$E$33&lt;&gt;0,INTRO!$E$33, " ")</f>
        <v>Nigeria</v>
      </c>
      <c r="B116" s="17" t="s">
        <v>264</v>
      </c>
      <c r="C116" s="172" t="s">
        <v>281</v>
      </c>
      <c r="D116" s="36">
        <v>471236.04728713573</v>
      </c>
      <c r="E116" s="20">
        <f>IF(INTRO!$E$48="","",ROUND($D116*INTRO!$E$48,0))</f>
        <v>94247</v>
      </c>
      <c r="F116" s="20">
        <f>IF(INTRO!$E$49="","",ROUND($D116*INTRO!$E$49,0))</f>
        <v>131946</v>
      </c>
      <c r="G116" s="38">
        <f>IF(INTRO!$E$50="","",ROUND($D116*INTRO!$E$50,0))</f>
        <v>245043</v>
      </c>
      <c r="H116" s="37">
        <v>1</v>
      </c>
      <c r="I116" s="27">
        <v>1</v>
      </c>
      <c r="J116" s="27">
        <v>1</v>
      </c>
      <c r="K116" s="27">
        <v>1</v>
      </c>
      <c r="L116" s="68">
        <v>0</v>
      </c>
      <c r="M116" s="65">
        <f>IF(INTRO!$E$37="Endemic",IF($H116&gt;0,IF($H116=4,"Unknown",IF($H116=99,"Stopped",$D116)),0),"Not required")</f>
        <v>471236.04728713573</v>
      </c>
      <c r="N116" s="20">
        <v>276279.88620210497</v>
      </c>
      <c r="O116" s="14">
        <f>IF(INTRO!$E$41="Endemic", IF(AND($J116&gt;1,$J116&lt;5), IF($J116=4, "Unknown", E116+F116), 0),"Not required")</f>
        <v>0</v>
      </c>
      <c r="P116" s="39">
        <f>IF(INTRO!$E$43="Endemic", IF(AND($K116&gt;0,$K116&lt;5), IF($K116=4,"Unknown", IF($K116=1, $F116*0.33, IF($K116=2, $F116*0.5+$G116*0.2, SUM(F116:G116)))), 0),"Not required")</f>
        <v>43542.18</v>
      </c>
      <c r="Q116" s="37">
        <v>1</v>
      </c>
      <c r="R116" s="27">
        <v>1</v>
      </c>
      <c r="S116" s="27">
        <v>0</v>
      </c>
      <c r="T116" s="70">
        <v>0</v>
      </c>
      <c r="U116" s="37"/>
      <c r="V116" s="27"/>
      <c r="W116" s="27"/>
      <c r="X116" s="70"/>
      <c r="Y116" s="1">
        <v>36444</v>
      </c>
      <c r="Z116" s="1" t="s">
        <v>281</v>
      </c>
      <c r="AA116" s="18"/>
    </row>
    <row r="117" spans="1:27" x14ac:dyDescent="0.25">
      <c r="A117" s="24" t="str">
        <f>IF(INTRO!$E$33&lt;&gt;0,INTRO!$E$33, " ")</f>
        <v>Nigeria</v>
      </c>
      <c r="B117" s="17" t="s">
        <v>264</v>
      </c>
      <c r="C117" s="172" t="s">
        <v>282</v>
      </c>
      <c r="D117" s="36">
        <v>154279.62964115766</v>
      </c>
      <c r="E117" s="20">
        <f>IF(INTRO!$E$48="","",ROUND($D117*INTRO!$E$48,0))</f>
        <v>30856</v>
      </c>
      <c r="F117" s="20">
        <f>IF(INTRO!$E$49="","",ROUND($D117*INTRO!$E$49,0))</f>
        <v>43198</v>
      </c>
      <c r="G117" s="38">
        <f>IF(INTRO!$E$50="","",ROUND($D117*INTRO!$E$50,0))</f>
        <v>80225</v>
      </c>
      <c r="H117" s="37">
        <v>1</v>
      </c>
      <c r="I117" s="27">
        <v>1</v>
      </c>
      <c r="J117" s="27">
        <v>1</v>
      </c>
      <c r="K117" s="27">
        <v>2</v>
      </c>
      <c r="L117" s="68">
        <v>0</v>
      </c>
      <c r="M117" s="65">
        <f>IF(INTRO!$E$37="Endemic",IF($H117&gt;0,IF($H117=4,"Unknown",IF($H117=99,"Stopped",$D117)),0),"Not required")</f>
        <v>154279.62964115766</v>
      </c>
      <c r="N117" s="20">
        <v>429333.70374999993</v>
      </c>
      <c r="O117" s="14">
        <f>IF(INTRO!$E$41="Endemic", IF(AND($J117&gt;1,$J117&lt;5), IF($J117=4, "Unknown", E117+F117), 0),"Not required")</f>
        <v>0</v>
      </c>
      <c r="P117" s="39">
        <f>IF(INTRO!$E$43="Endemic", IF(AND($K117&gt;0,$K117&lt;5), IF($K117=4,"Unknown", IF($K117=1, $F117*0.33, IF($K117=2, $F117*0.5+$G117*0.2, SUM(F117:G117)))), 0),"Not required")</f>
        <v>37644</v>
      </c>
      <c r="Q117" s="37">
        <v>1</v>
      </c>
      <c r="R117" s="27">
        <v>1</v>
      </c>
      <c r="S117" s="27">
        <v>0</v>
      </c>
      <c r="T117" s="70">
        <v>1</v>
      </c>
      <c r="U117" s="37"/>
      <c r="V117" s="27"/>
      <c r="W117" s="27"/>
      <c r="X117" s="70"/>
      <c r="Y117" s="1">
        <v>36445</v>
      </c>
      <c r="Z117" s="1" t="s">
        <v>282</v>
      </c>
      <c r="AA117" s="18"/>
    </row>
    <row r="118" spans="1:27" x14ac:dyDescent="0.25">
      <c r="A118" s="24" t="str">
        <f>IF(INTRO!$E$33&lt;&gt;0,INTRO!$E$33, " ")</f>
        <v>Nigeria</v>
      </c>
      <c r="B118" s="17" t="s">
        <v>264</v>
      </c>
      <c r="C118" s="172" t="s">
        <v>283</v>
      </c>
      <c r="D118" s="36">
        <v>257478.33901854182</v>
      </c>
      <c r="E118" s="20">
        <f>IF(INTRO!$E$48="","",ROUND($D118*INTRO!$E$48,0))</f>
        <v>51496</v>
      </c>
      <c r="F118" s="20">
        <f>IF(INTRO!$E$49="","",ROUND($D118*INTRO!$E$49,0))</f>
        <v>72094</v>
      </c>
      <c r="G118" s="38">
        <f>IF(INTRO!$E$50="","",ROUND($D118*INTRO!$E$50,0))</f>
        <v>133889</v>
      </c>
      <c r="H118" s="37">
        <v>0</v>
      </c>
      <c r="I118" s="27">
        <v>0</v>
      </c>
      <c r="J118" s="27">
        <v>1</v>
      </c>
      <c r="K118" s="27">
        <v>2</v>
      </c>
      <c r="L118" s="68">
        <v>0</v>
      </c>
      <c r="M118" s="65">
        <f>IF(INTRO!$E$37="Endemic",IF($H118&gt;0,IF($H118=4,"Unknown",IF($H118=99,"Stopped",$D118)),0),"Not required")</f>
        <v>0</v>
      </c>
      <c r="N118" s="20">
        <v>0</v>
      </c>
      <c r="O118" s="14">
        <f>IF(INTRO!$E$41="Endemic", IF(AND($J118&gt;1,$J118&lt;5), IF($J118=4, "Unknown", E118+F118), 0),"Not required")</f>
        <v>0</v>
      </c>
      <c r="P118" s="39">
        <f>IF(INTRO!$E$43="Endemic", IF(AND($K118&gt;0,$K118&lt;5), IF($K118=4,"Unknown", IF($K118=1, $F118*0.33, IF($K118=2, $F118*0.5+$G118*0.2, SUM(F118:G118)))), 0),"Not required")</f>
        <v>62824.800000000003</v>
      </c>
      <c r="Q118" s="37">
        <v>0</v>
      </c>
      <c r="R118" s="27">
        <v>0</v>
      </c>
      <c r="S118" s="27">
        <v>0</v>
      </c>
      <c r="T118" s="70">
        <v>1</v>
      </c>
      <c r="U118" s="37"/>
      <c r="V118" s="27"/>
      <c r="W118" s="27"/>
      <c r="X118" s="70"/>
      <c r="Y118" s="1">
        <v>36446</v>
      </c>
      <c r="Z118" s="1" t="s">
        <v>283</v>
      </c>
      <c r="AA118" s="18"/>
    </row>
    <row r="119" spans="1:27" x14ac:dyDescent="0.25">
      <c r="A119" s="24" t="str">
        <f>IF(INTRO!$E$33&lt;&gt;0,INTRO!$E$33, " ")</f>
        <v>Nigeria</v>
      </c>
      <c r="B119" s="17" t="s">
        <v>284</v>
      </c>
      <c r="C119" s="172" t="s">
        <v>285</v>
      </c>
      <c r="D119" s="36">
        <v>248870.33203795308</v>
      </c>
      <c r="E119" s="20">
        <f>IF(INTRO!$E$48="","",ROUND($D119*INTRO!$E$48,0))</f>
        <v>49774</v>
      </c>
      <c r="F119" s="20">
        <f>IF(INTRO!$E$49="","",ROUND($D119*INTRO!$E$49,0))</f>
        <v>69684</v>
      </c>
      <c r="G119" s="38">
        <f>IF(INTRO!$E$50="","",ROUND($D119*INTRO!$E$50,0))</f>
        <v>129413</v>
      </c>
      <c r="H119" s="37">
        <v>1</v>
      </c>
      <c r="I119" s="27">
        <v>0</v>
      </c>
      <c r="J119" s="27">
        <v>3</v>
      </c>
      <c r="K119" s="27">
        <v>0</v>
      </c>
      <c r="L119" s="68">
        <v>0</v>
      </c>
      <c r="M119" s="65">
        <f>IF(INTRO!$E$37="Endemic",IF($H119&gt;0,IF($H119=4,"Unknown",IF($H119=99,"Stopped",$D119)),0),"Not required")</f>
        <v>248870.33203795308</v>
      </c>
      <c r="N119" s="20">
        <v>0</v>
      </c>
      <c r="O119" s="14">
        <f>IF(INTRO!$E$41="Endemic", IF(AND($J119&gt;1,$J119&lt;5), IF($J119=4, "Unknown", E119+F119), 0),"Not required")</f>
        <v>119458</v>
      </c>
      <c r="P119" s="39">
        <f>IF(INTRO!$E$43="Endemic", IF(AND($K119&gt;0,$K119&lt;5), IF($K119=4,"Unknown", IF($K119=1, $F119*0.33, IF($K119=2, $F119*0.5+$G119*0.2, SUM(F119:G119)))), 0),"Not required")</f>
        <v>0</v>
      </c>
      <c r="Q119" s="37">
        <v>1</v>
      </c>
      <c r="R119" s="27">
        <v>0</v>
      </c>
      <c r="S119" s="27">
        <v>2</v>
      </c>
      <c r="T119" s="70">
        <v>0</v>
      </c>
      <c r="U119" s="37"/>
      <c r="V119" s="27"/>
      <c r="W119" s="27"/>
      <c r="X119" s="70"/>
      <c r="Y119" s="1">
        <v>36447</v>
      </c>
      <c r="Z119" s="1" t="s">
        <v>285</v>
      </c>
      <c r="AA119" s="18"/>
    </row>
    <row r="120" spans="1:27" x14ac:dyDescent="0.25">
      <c r="A120" s="24" t="str">
        <f>IF(INTRO!$E$33&lt;&gt;0,INTRO!$E$33, " ")</f>
        <v>Nigeria</v>
      </c>
      <c r="B120" s="17" t="s">
        <v>284</v>
      </c>
      <c r="C120" s="172" t="s">
        <v>286</v>
      </c>
      <c r="D120" s="36">
        <v>363465.61897433136</v>
      </c>
      <c r="E120" s="20">
        <f>IF(INTRO!$E$48="","",ROUND($D120*INTRO!$E$48,0))</f>
        <v>72693</v>
      </c>
      <c r="F120" s="20">
        <f>IF(INTRO!$E$49="","",ROUND($D120*INTRO!$E$49,0))</f>
        <v>101770</v>
      </c>
      <c r="G120" s="38">
        <f>IF(INTRO!$E$50="","",ROUND($D120*INTRO!$E$50,0))</f>
        <v>189002</v>
      </c>
      <c r="H120" s="37">
        <v>0</v>
      </c>
      <c r="I120" s="27">
        <v>0</v>
      </c>
      <c r="J120" s="27">
        <v>2</v>
      </c>
      <c r="K120" s="27">
        <v>1</v>
      </c>
      <c r="L120" s="68">
        <v>4</v>
      </c>
      <c r="M120" s="65">
        <f>IF(INTRO!$E$37="Endemic",IF($H120&gt;0,IF($H120=4,"Unknown",IF($H120=99,"Stopped",$D120)),0),"Not required")</f>
        <v>0</v>
      </c>
      <c r="N120" s="20">
        <v>0</v>
      </c>
      <c r="O120" s="14">
        <f>IF(INTRO!$E$41="Endemic", IF(AND($J120&gt;1,$J120&lt;5), IF($J120=4, "Unknown", E120+F120), 0),"Not required")</f>
        <v>174463</v>
      </c>
      <c r="P120" s="39">
        <f>IF(INTRO!$E$43="Endemic", IF(AND($K120&gt;0,$K120&lt;5), IF($K120=4,"Unknown", IF($K120=1, $F120*0.33, IF($K120=2, $F120*0.5+$G120*0.2, SUM(F120:G120)))), 0),"Not required")</f>
        <v>33584.1</v>
      </c>
      <c r="Q120" s="37">
        <v>0</v>
      </c>
      <c r="R120" s="27">
        <v>0</v>
      </c>
      <c r="S120" s="27">
        <v>1</v>
      </c>
      <c r="T120" s="70">
        <v>0</v>
      </c>
      <c r="U120" s="37"/>
      <c r="V120" s="27"/>
      <c r="W120" s="27"/>
      <c r="X120" s="70"/>
      <c r="Y120" s="1">
        <v>36448</v>
      </c>
      <c r="Z120" s="1" t="s">
        <v>286</v>
      </c>
      <c r="AA120" s="18"/>
    </row>
    <row r="121" spans="1:27" x14ac:dyDescent="0.25">
      <c r="A121" s="24" t="str">
        <f>IF(INTRO!$E$33&lt;&gt;0,INTRO!$E$33, " ")</f>
        <v>Nigeria</v>
      </c>
      <c r="B121" s="17" t="s">
        <v>284</v>
      </c>
      <c r="C121" s="172" t="s">
        <v>287</v>
      </c>
      <c r="D121" s="36">
        <v>103949.1470036448</v>
      </c>
      <c r="E121" s="20">
        <f>IF(INTRO!$E$48="","",ROUND($D121*INTRO!$E$48,0))</f>
        <v>20790</v>
      </c>
      <c r="F121" s="20">
        <f>IF(INTRO!$E$49="","",ROUND($D121*INTRO!$E$49,0))</f>
        <v>29106</v>
      </c>
      <c r="G121" s="38">
        <f>IF(INTRO!$E$50="","",ROUND($D121*INTRO!$E$50,0))</f>
        <v>54054</v>
      </c>
      <c r="H121" s="37">
        <v>1</v>
      </c>
      <c r="I121" s="27">
        <v>0</v>
      </c>
      <c r="J121" s="27">
        <v>1</v>
      </c>
      <c r="K121" s="27">
        <v>0</v>
      </c>
      <c r="L121" s="68">
        <v>0</v>
      </c>
      <c r="M121" s="65">
        <f>IF(INTRO!$E$37="Endemic",IF($H121&gt;0,IF($H121=4,"Unknown",IF($H121=99,"Stopped",$D121)),0),"Not required")</f>
        <v>103949.1470036448</v>
      </c>
      <c r="N121" s="20">
        <v>0</v>
      </c>
      <c r="O121" s="14">
        <f>IF(INTRO!$E$41="Endemic", IF(AND($J121&gt;1,$J121&lt;5), IF($J121=4, "Unknown", E121+F121), 0),"Not required")</f>
        <v>0</v>
      </c>
      <c r="P121" s="39">
        <f>IF(INTRO!$E$43="Endemic", IF(AND($K121&gt;0,$K121&lt;5), IF($K121=4,"Unknown", IF($K121=1, $F121*0.33, IF($K121=2, $F121*0.5+$G121*0.2, SUM(F121:G121)))), 0),"Not required")</f>
        <v>0</v>
      </c>
      <c r="Q121" s="37">
        <v>1</v>
      </c>
      <c r="R121" s="27">
        <v>0</v>
      </c>
      <c r="S121" s="27">
        <v>0</v>
      </c>
      <c r="T121" s="70">
        <v>0</v>
      </c>
      <c r="U121" s="37"/>
      <c r="V121" s="27"/>
      <c r="W121" s="27"/>
      <c r="X121" s="70"/>
      <c r="Y121" s="1">
        <v>36449</v>
      </c>
      <c r="Z121" s="1" t="s">
        <v>287</v>
      </c>
      <c r="AA121" s="18"/>
    </row>
    <row r="122" spans="1:27" x14ac:dyDescent="0.25">
      <c r="A122" s="24" t="str">
        <f>IF(INTRO!$E$33&lt;&gt;0,INTRO!$E$33, " ")</f>
        <v>Nigeria</v>
      </c>
      <c r="B122" s="17" t="s">
        <v>284</v>
      </c>
      <c r="C122" s="172" t="s">
        <v>288</v>
      </c>
      <c r="D122" s="36">
        <v>176087.63864739196</v>
      </c>
      <c r="E122" s="20">
        <f>IF(INTRO!$E$48="","",ROUND($D122*INTRO!$E$48,0))</f>
        <v>35218</v>
      </c>
      <c r="F122" s="20">
        <f>IF(INTRO!$E$49="","",ROUND($D122*INTRO!$E$49,0))</f>
        <v>49305</v>
      </c>
      <c r="G122" s="38">
        <f>IF(INTRO!$E$50="","",ROUND($D122*INTRO!$E$50,0))</f>
        <v>91566</v>
      </c>
      <c r="H122" s="37">
        <v>1</v>
      </c>
      <c r="I122" s="27">
        <v>0</v>
      </c>
      <c r="J122" s="27">
        <v>1</v>
      </c>
      <c r="K122" s="27">
        <v>0</v>
      </c>
      <c r="L122" s="68">
        <v>0</v>
      </c>
      <c r="M122" s="65">
        <f>IF(INTRO!$E$37="Endemic",IF($H122&gt;0,IF($H122=4,"Unknown",IF($H122=99,"Stopped",$D122)),0),"Not required")</f>
        <v>176087.63864739196</v>
      </c>
      <c r="N122" s="20">
        <v>0</v>
      </c>
      <c r="O122" s="14">
        <f>IF(INTRO!$E$41="Endemic", IF(AND($J122&gt;1,$J122&lt;5), IF($J122=4, "Unknown", E122+F122), 0),"Not required")</f>
        <v>0</v>
      </c>
      <c r="P122" s="39">
        <f>IF(INTRO!$E$43="Endemic", IF(AND($K122&gt;0,$K122&lt;5), IF($K122=4,"Unknown", IF($K122=1, $F122*0.33, IF($K122=2, $F122*0.5+$G122*0.2, SUM(F122:G122)))), 0),"Not required")</f>
        <v>0</v>
      </c>
      <c r="Q122" s="37">
        <v>1</v>
      </c>
      <c r="R122" s="27">
        <v>0</v>
      </c>
      <c r="S122" s="27">
        <v>0</v>
      </c>
      <c r="T122" s="70">
        <v>0</v>
      </c>
      <c r="U122" s="37"/>
      <c r="V122" s="27"/>
      <c r="W122" s="27"/>
      <c r="X122" s="70"/>
      <c r="Y122" s="1">
        <v>36450</v>
      </c>
      <c r="Z122" s="1" t="s">
        <v>288</v>
      </c>
      <c r="AA122" s="18"/>
    </row>
    <row r="123" spans="1:27" x14ac:dyDescent="0.25">
      <c r="A123" s="24" t="str">
        <f>IF(INTRO!$E$33&lt;&gt;0,INTRO!$E$33, " ")</f>
        <v>Nigeria</v>
      </c>
      <c r="B123" s="17" t="s">
        <v>284</v>
      </c>
      <c r="C123" s="172" t="s">
        <v>289</v>
      </c>
      <c r="D123" s="36">
        <v>241980.46659133921</v>
      </c>
      <c r="E123" s="20">
        <f>IF(INTRO!$E$48="","",ROUND($D123*INTRO!$E$48,0))</f>
        <v>48396</v>
      </c>
      <c r="F123" s="20">
        <f>IF(INTRO!$E$49="","",ROUND($D123*INTRO!$E$49,0))</f>
        <v>67755</v>
      </c>
      <c r="G123" s="38">
        <f>IF(INTRO!$E$50="","",ROUND($D123*INTRO!$E$50,0))</f>
        <v>125830</v>
      </c>
      <c r="H123" s="37">
        <v>1</v>
      </c>
      <c r="I123" s="27">
        <v>0</v>
      </c>
      <c r="J123" s="27">
        <v>2</v>
      </c>
      <c r="K123" s="27">
        <v>1</v>
      </c>
      <c r="L123" s="68">
        <v>0</v>
      </c>
      <c r="M123" s="65">
        <f>IF(INTRO!$E$37="Endemic",IF($H123&gt;0,IF($H123=4,"Unknown",IF($H123=99,"Stopped",$D123)),0),"Not required")</f>
        <v>241980.46659133921</v>
      </c>
      <c r="N123" s="20">
        <v>0</v>
      </c>
      <c r="O123" s="14">
        <f>IF(INTRO!$E$41="Endemic", IF(AND($J123&gt;1,$J123&lt;5), IF($J123=4, "Unknown", E123+F123), 0),"Not required")</f>
        <v>116151</v>
      </c>
      <c r="P123" s="39">
        <f>IF(INTRO!$E$43="Endemic", IF(AND($K123&gt;0,$K123&lt;5), IF($K123=4,"Unknown", IF($K123=1, $F123*0.33, IF($K123=2, $F123*0.5+$G123*0.2, SUM(F123:G123)))), 0),"Not required")</f>
        <v>22359.15</v>
      </c>
      <c r="Q123" s="37">
        <v>1</v>
      </c>
      <c r="R123" s="27">
        <v>0</v>
      </c>
      <c r="S123" s="27">
        <v>1</v>
      </c>
      <c r="T123" s="70">
        <v>0</v>
      </c>
      <c r="U123" s="37"/>
      <c r="V123" s="27"/>
      <c r="W123" s="27"/>
      <c r="X123" s="70"/>
      <c r="Y123" s="1">
        <v>36451</v>
      </c>
      <c r="Z123" s="1" t="s">
        <v>289</v>
      </c>
      <c r="AA123" s="18"/>
    </row>
    <row r="124" spans="1:27" x14ac:dyDescent="0.25">
      <c r="A124" s="24" t="str">
        <f>IF(INTRO!$E$33&lt;&gt;0,INTRO!$E$33, " ")</f>
        <v>Nigeria</v>
      </c>
      <c r="B124" s="17" t="s">
        <v>284</v>
      </c>
      <c r="C124" s="172" t="s">
        <v>290</v>
      </c>
      <c r="D124" s="36">
        <v>251690.56390239761</v>
      </c>
      <c r="E124" s="20">
        <f>IF(INTRO!$E$48="","",ROUND($D124*INTRO!$E$48,0))</f>
        <v>50338</v>
      </c>
      <c r="F124" s="20">
        <f>IF(INTRO!$E$49="","",ROUND($D124*INTRO!$E$49,0))</f>
        <v>70473</v>
      </c>
      <c r="G124" s="38">
        <f>IF(INTRO!$E$50="","",ROUND($D124*INTRO!$E$50,0))</f>
        <v>130879</v>
      </c>
      <c r="H124" s="37">
        <v>1</v>
      </c>
      <c r="I124" s="27">
        <v>0</v>
      </c>
      <c r="J124" s="27">
        <v>1</v>
      </c>
      <c r="K124" s="27">
        <v>0</v>
      </c>
      <c r="L124" s="68">
        <v>0</v>
      </c>
      <c r="M124" s="65">
        <f>IF(INTRO!$E$37="Endemic",IF($H124&gt;0,IF($H124=4,"Unknown",IF($H124=99,"Stopped",$D124)),0),"Not required")</f>
        <v>251690.56390239761</v>
      </c>
      <c r="N124" s="20">
        <v>0</v>
      </c>
      <c r="O124" s="14">
        <f>IF(INTRO!$E$41="Endemic", IF(AND($J124&gt;1,$J124&lt;5), IF($J124=4, "Unknown", E124+F124), 0),"Not required")</f>
        <v>0</v>
      </c>
      <c r="P124" s="39">
        <f>IF(INTRO!$E$43="Endemic", IF(AND($K124&gt;0,$K124&lt;5), IF($K124=4,"Unknown", IF($K124=1, $F124*0.33, IF($K124=2, $F124*0.5+$G124*0.2, SUM(F124:G124)))), 0),"Not required")</f>
        <v>0</v>
      </c>
      <c r="Q124" s="37">
        <v>1</v>
      </c>
      <c r="R124" s="27">
        <v>0</v>
      </c>
      <c r="S124" s="27">
        <v>0</v>
      </c>
      <c r="T124" s="70">
        <v>0</v>
      </c>
      <c r="U124" s="37"/>
      <c r="V124" s="27"/>
      <c r="W124" s="27"/>
      <c r="X124" s="70"/>
      <c r="Y124" s="1">
        <v>36452</v>
      </c>
      <c r="Z124" s="1" t="s">
        <v>290</v>
      </c>
      <c r="AA124" s="18"/>
    </row>
    <row r="125" spans="1:27" x14ac:dyDescent="0.25">
      <c r="A125" s="24" t="str">
        <f>IF(INTRO!$E$33&lt;&gt;0,INTRO!$E$33, " ")</f>
        <v>Nigeria</v>
      </c>
      <c r="B125" s="17" t="s">
        <v>284</v>
      </c>
      <c r="C125" s="172" t="s">
        <v>291</v>
      </c>
      <c r="D125" s="36">
        <v>429574.9740189825</v>
      </c>
      <c r="E125" s="20">
        <f>IF(INTRO!$E$48="","",ROUND($D125*INTRO!$E$48,0))</f>
        <v>85915</v>
      </c>
      <c r="F125" s="20">
        <f>IF(INTRO!$E$49="","",ROUND($D125*INTRO!$E$49,0))</f>
        <v>120281</v>
      </c>
      <c r="G125" s="38">
        <f>IF(INTRO!$E$50="","",ROUND($D125*INTRO!$E$50,0))</f>
        <v>223379</v>
      </c>
      <c r="H125" s="37">
        <v>1</v>
      </c>
      <c r="I125" s="27">
        <v>0</v>
      </c>
      <c r="J125" s="27">
        <v>3</v>
      </c>
      <c r="K125" s="27">
        <v>0</v>
      </c>
      <c r="L125" s="68">
        <v>0</v>
      </c>
      <c r="M125" s="65">
        <f>IF(INTRO!$E$37="Endemic",IF($H125&gt;0,IF($H125=4,"Unknown",IF($H125=99,"Stopped",$D125)),0),"Not required")</f>
        <v>429574.9740189825</v>
      </c>
      <c r="N125" s="20">
        <v>0</v>
      </c>
      <c r="O125" s="14">
        <f>IF(INTRO!$E$41="Endemic", IF(AND($J125&gt;1,$J125&lt;5), IF($J125=4, "Unknown", E125+F125), 0),"Not required")</f>
        <v>206196</v>
      </c>
      <c r="P125" s="39">
        <f>IF(INTRO!$E$43="Endemic", IF(AND($K125&gt;0,$K125&lt;5), IF($K125=4,"Unknown", IF($K125=1, $F125*0.33, IF($K125=2, $F125*0.5+$G125*0.2, SUM(F125:G125)))), 0),"Not required")</f>
        <v>0</v>
      </c>
      <c r="Q125" s="37">
        <v>1</v>
      </c>
      <c r="R125" s="27">
        <v>0</v>
      </c>
      <c r="S125" s="27">
        <v>2</v>
      </c>
      <c r="T125" s="70">
        <v>0</v>
      </c>
      <c r="U125" s="37"/>
      <c r="V125" s="27"/>
      <c r="W125" s="27"/>
      <c r="X125" s="70"/>
      <c r="Y125" s="1">
        <v>36453</v>
      </c>
      <c r="Z125" s="1" t="s">
        <v>291</v>
      </c>
      <c r="AA125" s="18"/>
    </row>
    <row r="126" spans="1:27" x14ac:dyDescent="0.25">
      <c r="A126" s="24" t="str">
        <f>IF(INTRO!$E$33&lt;&gt;0,INTRO!$E$33, " ")</f>
        <v>Nigeria</v>
      </c>
      <c r="B126" s="17" t="s">
        <v>284</v>
      </c>
      <c r="C126" s="172" t="s">
        <v>292</v>
      </c>
      <c r="D126" s="36">
        <v>475208.39671448362</v>
      </c>
      <c r="E126" s="20">
        <f>IF(INTRO!$E$48="","",ROUND($D126*INTRO!$E$48,0))</f>
        <v>95042</v>
      </c>
      <c r="F126" s="20">
        <f>IF(INTRO!$E$49="","",ROUND($D126*INTRO!$E$49,0))</f>
        <v>133058</v>
      </c>
      <c r="G126" s="38">
        <f>IF(INTRO!$E$50="","",ROUND($D126*INTRO!$E$50,0))</f>
        <v>247108</v>
      </c>
      <c r="H126" s="37">
        <v>1</v>
      </c>
      <c r="I126" s="27">
        <v>0</v>
      </c>
      <c r="J126" s="27">
        <v>2</v>
      </c>
      <c r="K126" s="27">
        <v>0</v>
      </c>
      <c r="L126" s="68">
        <v>0</v>
      </c>
      <c r="M126" s="65">
        <f>IF(INTRO!$E$37="Endemic",IF($H126&gt;0,IF($H126=4,"Unknown",IF($H126=99,"Stopped",$D126)),0),"Not required")</f>
        <v>475208.39671448362</v>
      </c>
      <c r="N126" s="20">
        <v>0</v>
      </c>
      <c r="O126" s="14">
        <f>IF(INTRO!$E$41="Endemic", IF(AND($J126&gt;1,$J126&lt;5), IF($J126=4, "Unknown", E126+F126), 0),"Not required")</f>
        <v>228100</v>
      </c>
      <c r="P126" s="39">
        <f>IF(INTRO!$E$43="Endemic", IF(AND($K126&gt;0,$K126&lt;5), IF($K126=4,"Unknown", IF($K126=1, $F126*0.33, IF($K126=2, $F126*0.5+$G126*0.2, SUM(F126:G126)))), 0),"Not required")</f>
        <v>0</v>
      </c>
      <c r="Q126" s="37">
        <v>1</v>
      </c>
      <c r="R126" s="27">
        <v>0</v>
      </c>
      <c r="S126" s="27">
        <v>1</v>
      </c>
      <c r="T126" s="70">
        <v>0</v>
      </c>
      <c r="U126" s="37"/>
      <c r="V126" s="27"/>
      <c r="W126" s="27"/>
      <c r="X126" s="70"/>
      <c r="Y126" s="1">
        <v>36454</v>
      </c>
      <c r="Z126" s="1" t="s">
        <v>292</v>
      </c>
      <c r="AA126" s="18"/>
    </row>
    <row r="127" spans="1:27" x14ac:dyDescent="0.25">
      <c r="A127" s="24" t="str">
        <f>IF(INTRO!$E$33&lt;&gt;0,INTRO!$E$33, " ")</f>
        <v>Nigeria</v>
      </c>
      <c r="B127" s="17" t="s">
        <v>293</v>
      </c>
      <c r="C127" s="172" t="s">
        <v>294</v>
      </c>
      <c r="D127" s="36">
        <v>240576.40265882618</v>
      </c>
      <c r="E127" s="20">
        <f>IF(INTRO!$E$48="","",ROUND($D127*INTRO!$E$48,0))</f>
        <v>48115</v>
      </c>
      <c r="F127" s="20">
        <f>IF(INTRO!$E$49="","",ROUND($D127*INTRO!$E$49,0))</f>
        <v>67361</v>
      </c>
      <c r="G127" s="38">
        <f>IF(INTRO!$E$50="","",ROUND($D127*INTRO!$E$50,0))</f>
        <v>125100</v>
      </c>
      <c r="H127" s="37">
        <v>1</v>
      </c>
      <c r="I127" s="27">
        <v>1</v>
      </c>
      <c r="J127" s="27">
        <v>2</v>
      </c>
      <c r="K127" s="27">
        <v>1</v>
      </c>
      <c r="L127" s="68">
        <v>0</v>
      </c>
      <c r="M127" s="65">
        <f>IF(INTRO!$E$37="Endemic",IF($H127&gt;0,IF($H127=4,"Unknown",IF($H127=99,"Stopped",$D127)),0),"Not required")</f>
        <v>240576.40265882618</v>
      </c>
      <c r="N127" s="20">
        <v>160994.42153632807</v>
      </c>
      <c r="O127" s="14">
        <f>IF(INTRO!$E$41="Endemic", IF(AND($J127&gt;1,$J127&lt;5), IF($J127=4, "Unknown", E127+F127), 0),"Not required")</f>
        <v>115476</v>
      </c>
      <c r="P127" s="39">
        <f>IF(INTRO!$E$43="Endemic", IF(AND($K127&gt;0,$K127&lt;5), IF($K127=4,"Unknown", IF($K127=1, $F127*0.33, IF($K127=2, $F127*0.5+$G127*0.2, SUM(F127:G127)))), 0),"Not required")</f>
        <v>22229.13</v>
      </c>
      <c r="Q127" s="37">
        <v>1</v>
      </c>
      <c r="R127" s="27">
        <v>1</v>
      </c>
      <c r="S127" s="27">
        <v>1</v>
      </c>
      <c r="T127" s="70">
        <v>0</v>
      </c>
      <c r="U127" s="37"/>
      <c r="V127" s="27"/>
      <c r="W127" s="27"/>
      <c r="X127" s="70"/>
      <c r="Y127" s="1">
        <v>36455</v>
      </c>
      <c r="Z127" s="1" t="s">
        <v>294</v>
      </c>
      <c r="AA127" s="18"/>
    </row>
    <row r="128" spans="1:27" x14ac:dyDescent="0.25">
      <c r="A128" s="24" t="str">
        <f>IF(INTRO!$E$33&lt;&gt;0,INTRO!$E$33, " ")</f>
        <v>Nigeria</v>
      </c>
      <c r="B128" s="17" t="s">
        <v>293</v>
      </c>
      <c r="C128" s="172" t="s">
        <v>295</v>
      </c>
      <c r="D128" s="36">
        <v>155365.591643405</v>
      </c>
      <c r="E128" s="20">
        <f>IF(INTRO!$E$48="","",ROUND($D128*INTRO!$E$48,0))</f>
        <v>31073</v>
      </c>
      <c r="F128" s="20">
        <f>IF(INTRO!$E$49="","",ROUND($D128*INTRO!$E$49,0))</f>
        <v>43502</v>
      </c>
      <c r="G128" s="38">
        <f>IF(INTRO!$E$50="","",ROUND($D128*INTRO!$E$50,0))</f>
        <v>80790</v>
      </c>
      <c r="H128" s="37">
        <v>0</v>
      </c>
      <c r="I128" s="27">
        <v>1</v>
      </c>
      <c r="J128" s="27">
        <v>2</v>
      </c>
      <c r="K128" s="27">
        <v>1</v>
      </c>
      <c r="L128" s="68">
        <v>0</v>
      </c>
      <c r="M128" s="65">
        <f>IF(INTRO!$E$37="Endemic",IF($H128&gt;0,IF($H128=4,"Unknown",IF($H128=99,"Stopped",$D128)),0),"Not required")</f>
        <v>0</v>
      </c>
      <c r="N128" s="20">
        <v>123203.17959999996</v>
      </c>
      <c r="O128" s="14">
        <f>IF(INTRO!$E$41="Endemic", IF(AND($J128&gt;1,$J128&lt;5), IF($J128=4, "Unknown", E128+F128), 0),"Not required")</f>
        <v>74575</v>
      </c>
      <c r="P128" s="39">
        <f>IF(INTRO!$E$43="Endemic", IF(AND($K128&gt;0,$K128&lt;5), IF($K128=4,"Unknown", IF($K128=1, $F128*0.33, IF($K128=2, $F128*0.5+$G128*0.2, SUM(F128:G128)))), 0),"Not required")</f>
        <v>14355.66</v>
      </c>
      <c r="Q128" s="37">
        <v>0</v>
      </c>
      <c r="R128" s="27">
        <v>1</v>
      </c>
      <c r="S128" s="27">
        <v>1</v>
      </c>
      <c r="T128" s="70">
        <v>0</v>
      </c>
      <c r="U128" s="37"/>
      <c r="V128" s="27"/>
      <c r="W128" s="27"/>
      <c r="X128" s="70"/>
      <c r="Y128" s="1">
        <v>36456</v>
      </c>
      <c r="Z128" s="1" t="s">
        <v>295</v>
      </c>
      <c r="AA128" s="18"/>
    </row>
    <row r="129" spans="1:27" x14ac:dyDescent="0.25">
      <c r="A129" s="24" t="str">
        <f>IF(INTRO!$E$33&lt;&gt;0,INTRO!$E$33, " ")</f>
        <v>Nigeria</v>
      </c>
      <c r="B129" s="17" t="s">
        <v>293</v>
      </c>
      <c r="C129" s="172" t="s">
        <v>296</v>
      </c>
      <c r="D129" s="36">
        <v>130138.16707819294</v>
      </c>
      <c r="E129" s="20">
        <f>IF(INTRO!$E$48="","",ROUND($D129*INTRO!$E$48,0))</f>
        <v>26028</v>
      </c>
      <c r="F129" s="20">
        <f>IF(INTRO!$E$49="","",ROUND($D129*INTRO!$E$49,0))</f>
        <v>36439</v>
      </c>
      <c r="G129" s="38">
        <f>IF(INTRO!$E$50="","",ROUND($D129*INTRO!$E$50,0))</f>
        <v>67672</v>
      </c>
      <c r="H129" s="37">
        <v>1</v>
      </c>
      <c r="I129" s="27">
        <v>1</v>
      </c>
      <c r="J129" s="27">
        <v>2</v>
      </c>
      <c r="K129" s="27">
        <v>2</v>
      </c>
      <c r="L129" s="68">
        <v>0</v>
      </c>
      <c r="M129" s="65">
        <f>IF(INTRO!$E$37="Endemic",IF($H129&gt;0,IF($H129=4,"Unknown",IF($H129=99,"Stopped",$D129)),0),"Not required")</f>
        <v>130138.16707819294</v>
      </c>
      <c r="N129" s="20">
        <v>97412.591410546855</v>
      </c>
      <c r="O129" s="14">
        <f>IF(INTRO!$E$41="Endemic", IF(AND($J129&gt;1,$J129&lt;5), IF($J129=4, "Unknown", E129+F129), 0),"Not required")</f>
        <v>62467</v>
      </c>
      <c r="P129" s="39">
        <f>IF(INTRO!$E$43="Endemic", IF(AND($K129&gt;0,$K129&lt;5), IF($K129=4,"Unknown", IF($K129=1, $F129*0.33, IF($K129=2, $F129*0.5+$G129*0.2, SUM(F129:G129)))), 0),"Not required")</f>
        <v>31753.9</v>
      </c>
      <c r="Q129" s="37">
        <v>1</v>
      </c>
      <c r="R129" s="27">
        <v>1</v>
      </c>
      <c r="S129" s="27">
        <v>1</v>
      </c>
      <c r="T129" s="70">
        <v>1</v>
      </c>
      <c r="U129" s="37"/>
      <c r="V129" s="27"/>
      <c r="W129" s="27"/>
      <c r="X129" s="70"/>
      <c r="Y129" s="1">
        <v>36457</v>
      </c>
      <c r="Z129" s="1" t="s">
        <v>296</v>
      </c>
      <c r="AA129" s="18"/>
    </row>
    <row r="130" spans="1:27" x14ac:dyDescent="0.25">
      <c r="A130" s="24" t="str">
        <f>IF(INTRO!$E$33&lt;&gt;0,INTRO!$E$33, " ")</f>
        <v>Nigeria</v>
      </c>
      <c r="B130" s="17" t="s">
        <v>293</v>
      </c>
      <c r="C130" s="172" t="s">
        <v>297</v>
      </c>
      <c r="D130" s="36">
        <v>273982.09616427991</v>
      </c>
      <c r="E130" s="20">
        <f>IF(INTRO!$E$48="","",ROUND($D130*INTRO!$E$48,0))</f>
        <v>54796</v>
      </c>
      <c r="F130" s="20">
        <f>IF(INTRO!$E$49="","",ROUND($D130*INTRO!$E$49,0))</f>
        <v>76715</v>
      </c>
      <c r="G130" s="38">
        <f>IF(INTRO!$E$50="","",ROUND($D130*INTRO!$E$50,0))</f>
        <v>142471</v>
      </c>
      <c r="H130" s="37">
        <v>0</v>
      </c>
      <c r="I130" s="27">
        <v>1</v>
      </c>
      <c r="J130" s="27">
        <v>2</v>
      </c>
      <c r="K130" s="27">
        <v>2</v>
      </c>
      <c r="L130" s="68">
        <v>0</v>
      </c>
      <c r="M130" s="65">
        <f>IF(INTRO!$E$37="Endemic",IF($H130&gt;0,IF($H130=4,"Unknown",IF($H130=99,"Stopped",$D130)),0),"Not required")</f>
        <v>0</v>
      </c>
      <c r="N130" s="20">
        <v>223176.61691679683</v>
      </c>
      <c r="O130" s="14">
        <f>IF(INTRO!$E$41="Endemic", IF(AND($J130&gt;1,$J130&lt;5), IF($J130=4, "Unknown", E130+F130), 0),"Not required")</f>
        <v>131511</v>
      </c>
      <c r="P130" s="39">
        <f>IF(INTRO!$E$43="Endemic", IF(AND($K130&gt;0,$K130&lt;5), IF($K130=4,"Unknown", IF($K130=1, $F130*0.33, IF($K130=2, $F130*0.5+$G130*0.2, SUM(F130:G130)))), 0),"Not required")</f>
        <v>66851.7</v>
      </c>
      <c r="Q130" s="37">
        <v>0</v>
      </c>
      <c r="R130" s="27">
        <v>1</v>
      </c>
      <c r="S130" s="27">
        <v>1</v>
      </c>
      <c r="T130" s="70">
        <v>1</v>
      </c>
      <c r="U130" s="37"/>
      <c r="V130" s="27"/>
      <c r="W130" s="27"/>
      <c r="X130" s="70"/>
      <c r="Y130" s="1">
        <v>36458</v>
      </c>
      <c r="Z130" s="1" t="s">
        <v>297</v>
      </c>
      <c r="AA130" s="18"/>
    </row>
    <row r="131" spans="1:27" x14ac:dyDescent="0.25">
      <c r="A131" s="24" t="str">
        <f>IF(INTRO!$E$33&lt;&gt;0,INTRO!$E$33, " ")</f>
        <v>Nigeria</v>
      </c>
      <c r="B131" s="17" t="s">
        <v>293</v>
      </c>
      <c r="C131" s="172" t="s">
        <v>298</v>
      </c>
      <c r="D131" s="36">
        <v>482729.01501966896</v>
      </c>
      <c r="E131" s="20">
        <f>IF(INTRO!$E$48="","",ROUND($D131*INTRO!$E$48,0))</f>
        <v>96546</v>
      </c>
      <c r="F131" s="20">
        <f>IF(INTRO!$E$49="","",ROUND($D131*INTRO!$E$49,0))</f>
        <v>135164</v>
      </c>
      <c r="G131" s="38">
        <f>IF(INTRO!$E$50="","",ROUND($D131*INTRO!$E$50,0))</f>
        <v>251019</v>
      </c>
      <c r="H131" s="37">
        <v>1</v>
      </c>
      <c r="I131" s="27">
        <v>1</v>
      </c>
      <c r="J131" s="27">
        <v>2</v>
      </c>
      <c r="K131" s="27">
        <v>2</v>
      </c>
      <c r="L131" s="68">
        <v>0</v>
      </c>
      <c r="M131" s="65">
        <f>IF(INTRO!$E$37="Endemic",IF($H131&gt;0,IF($H131=4,"Unknown",IF($H131=99,"Stopped",$D131)),0),"Not required")</f>
        <v>482729.01501966896</v>
      </c>
      <c r="N131" s="20">
        <v>356017.18686484365</v>
      </c>
      <c r="O131" s="14">
        <f>IF(INTRO!$E$41="Endemic", IF(AND($J131&gt;1,$J131&lt;5), IF($J131=4, "Unknown", E131+F131), 0),"Not required")</f>
        <v>231710</v>
      </c>
      <c r="P131" s="39">
        <f>IF(INTRO!$E$43="Endemic", IF(AND($K131&gt;0,$K131&lt;5), IF($K131=4,"Unknown", IF($K131=1, $F131*0.33, IF($K131=2, $F131*0.5+$G131*0.2, SUM(F131:G131)))), 0),"Not required")</f>
        <v>117785.8</v>
      </c>
      <c r="Q131" s="37">
        <v>1</v>
      </c>
      <c r="R131" s="27">
        <v>1</v>
      </c>
      <c r="S131" s="27">
        <v>1</v>
      </c>
      <c r="T131" s="70">
        <v>1</v>
      </c>
      <c r="U131" s="37"/>
      <c r="V131" s="27"/>
      <c r="W131" s="27"/>
      <c r="X131" s="70"/>
      <c r="Y131" s="1">
        <v>36459</v>
      </c>
      <c r="Z131" s="1" t="s">
        <v>298</v>
      </c>
      <c r="AA131" s="18"/>
    </row>
    <row r="132" spans="1:27" x14ac:dyDescent="0.25">
      <c r="A132" s="24" t="str">
        <f>IF(INTRO!$E$33&lt;&gt;0,INTRO!$E$33, " ")</f>
        <v>Nigeria</v>
      </c>
      <c r="B132" s="17" t="s">
        <v>293</v>
      </c>
      <c r="C132" s="172" t="s">
        <v>299</v>
      </c>
      <c r="D132" s="36">
        <v>257679.35383676624</v>
      </c>
      <c r="E132" s="20">
        <f>IF(INTRO!$E$48="","",ROUND($D132*INTRO!$E$48,0))</f>
        <v>51536</v>
      </c>
      <c r="F132" s="20">
        <f>IF(INTRO!$E$49="","",ROUND($D132*INTRO!$E$49,0))</f>
        <v>72150</v>
      </c>
      <c r="G132" s="38">
        <f>IF(INTRO!$E$50="","",ROUND($D132*INTRO!$E$50,0))</f>
        <v>133993</v>
      </c>
      <c r="H132" s="37">
        <v>1</v>
      </c>
      <c r="I132" s="27">
        <v>1</v>
      </c>
      <c r="J132" s="27">
        <v>2</v>
      </c>
      <c r="K132" s="27">
        <v>2</v>
      </c>
      <c r="L132" s="68">
        <v>0</v>
      </c>
      <c r="M132" s="65">
        <f>IF(INTRO!$E$37="Endemic",IF($H132&gt;0,IF($H132=4,"Unknown",IF($H132=99,"Stopped",$D132)),0),"Not required")</f>
        <v>257679.35383676624</v>
      </c>
      <c r="N132" s="20">
        <v>153550.30740195306</v>
      </c>
      <c r="O132" s="14">
        <f>IF(INTRO!$E$41="Endemic", IF(AND($J132&gt;1,$J132&lt;5), IF($J132=4, "Unknown", E132+F132), 0),"Not required")</f>
        <v>123686</v>
      </c>
      <c r="P132" s="39">
        <f>IF(INTRO!$E$43="Endemic", IF(AND($K132&gt;0,$K132&lt;5), IF($K132=4,"Unknown", IF($K132=1, $F132*0.33, IF($K132=2, $F132*0.5+$G132*0.2, SUM(F132:G132)))), 0),"Not required")</f>
        <v>62873.600000000006</v>
      </c>
      <c r="Q132" s="37">
        <v>1</v>
      </c>
      <c r="R132" s="27">
        <v>1</v>
      </c>
      <c r="S132" s="27">
        <v>1</v>
      </c>
      <c r="T132" s="70">
        <v>1</v>
      </c>
      <c r="U132" s="37"/>
      <c r="V132" s="27"/>
      <c r="W132" s="27"/>
      <c r="X132" s="70"/>
      <c r="Y132" s="1">
        <v>36460</v>
      </c>
      <c r="Z132" s="1" t="s">
        <v>299</v>
      </c>
      <c r="AA132" s="18"/>
    </row>
    <row r="133" spans="1:27" x14ac:dyDescent="0.25">
      <c r="A133" s="24" t="str">
        <f>IF(INTRO!$E$33&lt;&gt;0,INTRO!$E$33, " ")</f>
        <v>Nigeria</v>
      </c>
      <c r="B133" s="17" t="s">
        <v>293</v>
      </c>
      <c r="C133" s="172" t="s">
        <v>300</v>
      </c>
      <c r="D133" s="36">
        <v>220087.02142143378</v>
      </c>
      <c r="E133" s="20">
        <f>IF(INTRO!$E$48="","",ROUND($D133*INTRO!$E$48,0))</f>
        <v>44017</v>
      </c>
      <c r="F133" s="20">
        <f>IF(INTRO!$E$49="","",ROUND($D133*INTRO!$E$49,0))</f>
        <v>61624</v>
      </c>
      <c r="G133" s="38">
        <f>IF(INTRO!$E$50="","",ROUND($D133*INTRO!$E$50,0))</f>
        <v>114445</v>
      </c>
      <c r="H133" s="37">
        <v>1</v>
      </c>
      <c r="I133" s="27">
        <v>1</v>
      </c>
      <c r="J133" s="27">
        <v>2</v>
      </c>
      <c r="K133" s="27">
        <v>2</v>
      </c>
      <c r="L133" s="68">
        <v>0</v>
      </c>
      <c r="M133" s="65">
        <f>IF(INTRO!$E$37="Endemic",IF($H133&gt;0,IF($H133=4,"Unknown",IF($H133=99,"Stopped",$D133)),0),"Not required")</f>
        <v>220087.02142143378</v>
      </c>
      <c r="N133" s="20">
        <v>97472.197306640577</v>
      </c>
      <c r="O133" s="14">
        <f>IF(INTRO!$E$41="Endemic", IF(AND($J133&gt;1,$J133&lt;5), IF($J133=4, "Unknown", E133+F133), 0),"Not required")</f>
        <v>105641</v>
      </c>
      <c r="P133" s="39">
        <f>IF(INTRO!$E$43="Endemic", IF(AND($K133&gt;0,$K133&lt;5), IF($K133=4,"Unknown", IF($K133=1, $F133*0.33, IF($K133=2, $F133*0.5+$G133*0.2, SUM(F133:G133)))), 0),"Not required")</f>
        <v>53701</v>
      </c>
      <c r="Q133" s="37">
        <v>1</v>
      </c>
      <c r="R133" s="27">
        <v>1</v>
      </c>
      <c r="S133" s="27">
        <v>1</v>
      </c>
      <c r="T133" s="70">
        <v>1</v>
      </c>
      <c r="U133" s="37"/>
      <c r="V133" s="27"/>
      <c r="W133" s="27"/>
      <c r="X133" s="70"/>
      <c r="Y133" s="1">
        <v>36461</v>
      </c>
      <c r="Z133" s="1" t="s">
        <v>300</v>
      </c>
      <c r="AA133" s="18"/>
    </row>
    <row r="134" spans="1:27" x14ac:dyDescent="0.25">
      <c r="A134" s="24" t="str">
        <f>IF(INTRO!$E$33&lt;&gt;0,INTRO!$E$33, " ")</f>
        <v>Nigeria</v>
      </c>
      <c r="B134" s="17" t="s">
        <v>293</v>
      </c>
      <c r="C134" s="172" t="s">
        <v>301</v>
      </c>
      <c r="D134" s="36">
        <v>164271.44543756402</v>
      </c>
      <c r="E134" s="20">
        <f>IF(INTRO!$E$48="","",ROUND($D134*INTRO!$E$48,0))</f>
        <v>32854</v>
      </c>
      <c r="F134" s="20">
        <f>IF(INTRO!$E$49="","",ROUND($D134*INTRO!$E$49,0))</f>
        <v>45996</v>
      </c>
      <c r="G134" s="38">
        <f>IF(INTRO!$E$50="","",ROUND($D134*INTRO!$E$50,0))</f>
        <v>85421</v>
      </c>
      <c r="H134" s="37">
        <v>0</v>
      </c>
      <c r="I134" s="27">
        <v>1</v>
      </c>
      <c r="J134" s="27">
        <v>2</v>
      </c>
      <c r="K134" s="27">
        <v>2</v>
      </c>
      <c r="L134" s="68">
        <v>0</v>
      </c>
      <c r="M134" s="65">
        <f>IF(INTRO!$E$37="Endemic",IF($H134&gt;0,IF($H134=4,"Unknown",IF($H134=99,"Stopped",$D134)),0),"Not required")</f>
        <v>0</v>
      </c>
      <c r="N134" s="20">
        <v>110277.53065078122</v>
      </c>
      <c r="O134" s="14">
        <f>IF(INTRO!$E$41="Endemic", IF(AND($J134&gt;1,$J134&lt;5), IF($J134=4, "Unknown", E134+F134), 0),"Not required")</f>
        <v>78850</v>
      </c>
      <c r="P134" s="39">
        <f>IF(INTRO!$E$43="Endemic", IF(AND($K134&gt;0,$K134&lt;5), IF($K134=4,"Unknown", IF($K134=1, $F134*0.33, IF($K134=2, $F134*0.5+$G134*0.2, SUM(F134:G134)))), 0),"Not required")</f>
        <v>40082.199999999997</v>
      </c>
      <c r="Q134" s="37">
        <v>0</v>
      </c>
      <c r="R134" s="27">
        <v>1</v>
      </c>
      <c r="S134" s="27">
        <v>1</v>
      </c>
      <c r="T134" s="70">
        <v>1</v>
      </c>
      <c r="U134" s="37"/>
      <c r="V134" s="27"/>
      <c r="W134" s="27"/>
      <c r="X134" s="70"/>
      <c r="Y134" s="1">
        <v>36462</v>
      </c>
      <c r="Z134" s="1" t="s">
        <v>301</v>
      </c>
      <c r="AA134" s="18"/>
    </row>
    <row r="135" spans="1:27" x14ac:dyDescent="0.25">
      <c r="A135" s="24" t="str">
        <f>IF(INTRO!$E$33&lt;&gt;0,INTRO!$E$33, " ")</f>
        <v>Nigeria</v>
      </c>
      <c r="B135" s="17" t="s">
        <v>293</v>
      </c>
      <c r="C135" s="172" t="s">
        <v>302</v>
      </c>
      <c r="D135" s="36">
        <v>302220.72680697945</v>
      </c>
      <c r="E135" s="20">
        <f>IF(INTRO!$E$48="","",ROUND($D135*INTRO!$E$48,0))</f>
        <v>60444</v>
      </c>
      <c r="F135" s="20">
        <f>IF(INTRO!$E$49="","",ROUND($D135*INTRO!$E$49,0))</f>
        <v>84622</v>
      </c>
      <c r="G135" s="38">
        <f>IF(INTRO!$E$50="","",ROUND($D135*INTRO!$E$50,0))</f>
        <v>157155</v>
      </c>
      <c r="H135" s="37">
        <v>1</v>
      </c>
      <c r="I135" s="27">
        <v>1</v>
      </c>
      <c r="J135" s="27">
        <v>1</v>
      </c>
      <c r="K135" s="27">
        <v>2</v>
      </c>
      <c r="L135" s="68">
        <v>0</v>
      </c>
      <c r="M135" s="65">
        <f>IF(INTRO!$E$37="Endemic",IF($H135&gt;0,IF($H135=4,"Unknown",IF($H135=99,"Stopped",$D135)),0),"Not required")</f>
        <v>302220.72680697945</v>
      </c>
      <c r="N135" s="20">
        <v>292277.51149570296</v>
      </c>
      <c r="O135" s="14">
        <f>IF(INTRO!$E$41="Endemic", IF(AND($J135&gt;1,$J135&lt;5), IF($J135=4, "Unknown", E135+F135), 0),"Not required")</f>
        <v>0</v>
      </c>
      <c r="P135" s="39">
        <f>IF(INTRO!$E$43="Endemic", IF(AND($K135&gt;0,$K135&lt;5), IF($K135=4,"Unknown", IF($K135=1, $F135*0.33, IF($K135=2, $F135*0.5+$G135*0.2, SUM(F135:G135)))), 0),"Not required")</f>
        <v>73742</v>
      </c>
      <c r="Q135" s="37">
        <v>1</v>
      </c>
      <c r="R135" s="27">
        <v>1</v>
      </c>
      <c r="S135" s="27">
        <v>0</v>
      </c>
      <c r="T135" s="70">
        <v>1</v>
      </c>
      <c r="U135" s="37"/>
      <c r="V135" s="27"/>
      <c r="W135" s="27"/>
      <c r="X135" s="70"/>
      <c r="Y135" s="1">
        <v>36463</v>
      </c>
      <c r="Z135" s="1" t="s">
        <v>302</v>
      </c>
      <c r="AA135" s="18"/>
    </row>
    <row r="136" spans="1:27" x14ac:dyDescent="0.25">
      <c r="A136" s="24" t="str">
        <f>IF(INTRO!$E$33&lt;&gt;0,INTRO!$E$33, " ")</f>
        <v>Nigeria</v>
      </c>
      <c r="B136" s="17" t="s">
        <v>293</v>
      </c>
      <c r="C136" s="172" t="s">
        <v>303</v>
      </c>
      <c r="D136" s="36">
        <v>303503.75074531039</v>
      </c>
      <c r="E136" s="20">
        <f>IF(INTRO!$E$48="","",ROUND($D136*INTRO!$E$48,0))</f>
        <v>60701</v>
      </c>
      <c r="F136" s="20">
        <f>IF(INTRO!$E$49="","",ROUND($D136*INTRO!$E$49,0))</f>
        <v>84981</v>
      </c>
      <c r="G136" s="38">
        <f>IF(INTRO!$E$50="","",ROUND($D136*INTRO!$E$50,0))</f>
        <v>157822</v>
      </c>
      <c r="H136" s="37">
        <v>1</v>
      </c>
      <c r="I136" s="27">
        <v>1</v>
      </c>
      <c r="J136" s="27">
        <v>2</v>
      </c>
      <c r="K136" s="27">
        <v>1</v>
      </c>
      <c r="L136" s="68">
        <v>0</v>
      </c>
      <c r="M136" s="65">
        <f>IF(INTRO!$E$37="Endemic",IF($H136&gt;0,IF($H136=4,"Unknown",IF($H136=99,"Stopped",$D136)),0),"Not required")</f>
        <v>303503.75074531039</v>
      </c>
      <c r="N136" s="20">
        <v>233091.06430039051</v>
      </c>
      <c r="O136" s="14">
        <f>IF(INTRO!$E$41="Endemic", IF(AND($J136&gt;1,$J136&lt;5), IF($J136=4, "Unknown", E136+F136), 0),"Not required")</f>
        <v>145682</v>
      </c>
      <c r="P136" s="39">
        <f>IF(INTRO!$E$43="Endemic", IF(AND($K136&gt;0,$K136&lt;5), IF($K136=4,"Unknown", IF($K136=1, $F136*0.33, IF($K136=2, $F136*0.5+$G136*0.2, SUM(F136:G136)))), 0),"Not required")</f>
        <v>28043.73</v>
      </c>
      <c r="Q136" s="37">
        <v>1</v>
      </c>
      <c r="R136" s="27">
        <v>1</v>
      </c>
      <c r="S136" s="27">
        <v>1</v>
      </c>
      <c r="T136" s="70">
        <v>0</v>
      </c>
      <c r="U136" s="37"/>
      <c r="V136" s="27"/>
      <c r="W136" s="27"/>
      <c r="X136" s="70"/>
      <c r="Y136" s="1">
        <v>36464</v>
      </c>
      <c r="Z136" s="1" t="s">
        <v>303</v>
      </c>
      <c r="AA136" s="18"/>
    </row>
    <row r="137" spans="1:27" x14ac:dyDescent="0.25">
      <c r="A137" s="24" t="str">
        <f>IF(INTRO!$E$33&lt;&gt;0,INTRO!$E$33, " ")</f>
        <v>Nigeria</v>
      </c>
      <c r="B137" s="17" t="s">
        <v>293</v>
      </c>
      <c r="C137" s="172" t="s">
        <v>304</v>
      </c>
      <c r="D137" s="36">
        <v>334469.81592358142</v>
      </c>
      <c r="E137" s="20">
        <f>IF(INTRO!$E$48="","",ROUND($D137*INTRO!$E$48,0))</f>
        <v>66894</v>
      </c>
      <c r="F137" s="20">
        <f>IF(INTRO!$E$49="","",ROUND($D137*INTRO!$E$49,0))</f>
        <v>93652</v>
      </c>
      <c r="G137" s="38">
        <f>IF(INTRO!$E$50="","",ROUND($D137*INTRO!$E$50,0))</f>
        <v>173924</v>
      </c>
      <c r="H137" s="37">
        <v>1</v>
      </c>
      <c r="I137" s="27">
        <v>1</v>
      </c>
      <c r="J137" s="27">
        <v>2</v>
      </c>
      <c r="K137" s="27">
        <v>2</v>
      </c>
      <c r="L137" s="68">
        <v>0</v>
      </c>
      <c r="M137" s="65">
        <f>IF(INTRO!$E$37="Endemic",IF($H137&gt;0,IF($H137=4,"Unknown",IF($H137=99,"Stopped",$D137)),0),"Not required")</f>
        <v>334469.81592358142</v>
      </c>
      <c r="N137" s="20">
        <v>334469.81592358142</v>
      </c>
      <c r="O137" s="14">
        <f>IF(INTRO!$E$41="Endemic", IF(AND($J137&gt;1,$J137&lt;5), IF($J137=4, "Unknown", E137+F137), 0),"Not required")</f>
        <v>160546</v>
      </c>
      <c r="P137" s="39">
        <f>IF(INTRO!$E$43="Endemic", IF(AND($K137&gt;0,$K137&lt;5), IF($K137=4,"Unknown", IF($K137=1, $F137*0.33, IF($K137=2, $F137*0.5+$G137*0.2, SUM(F137:G137)))), 0),"Not required")</f>
        <v>81610.8</v>
      </c>
      <c r="Q137" s="37">
        <v>1</v>
      </c>
      <c r="R137" s="27">
        <v>1</v>
      </c>
      <c r="S137" s="27">
        <v>1</v>
      </c>
      <c r="T137" s="70">
        <v>1</v>
      </c>
      <c r="U137" s="37"/>
      <c r="V137" s="27"/>
      <c r="W137" s="27"/>
      <c r="X137" s="70"/>
      <c r="Y137" s="1">
        <v>36465</v>
      </c>
      <c r="Z137" s="1" t="s">
        <v>304</v>
      </c>
      <c r="AA137" s="18"/>
    </row>
    <row r="138" spans="1:27" x14ac:dyDescent="0.25">
      <c r="A138" s="24" t="str">
        <f>IF(INTRO!$E$33&lt;&gt;0,INTRO!$E$33, " ")</f>
        <v>Nigeria</v>
      </c>
      <c r="B138" s="17" t="s">
        <v>293</v>
      </c>
      <c r="C138" s="172" t="s">
        <v>305</v>
      </c>
      <c r="D138" s="36">
        <v>227370.93929355172</v>
      </c>
      <c r="E138" s="20">
        <f>IF(INTRO!$E$48="","",ROUND($D138*INTRO!$E$48,0))</f>
        <v>45474</v>
      </c>
      <c r="F138" s="20">
        <f>IF(INTRO!$E$49="","",ROUND($D138*INTRO!$E$49,0))</f>
        <v>63664</v>
      </c>
      <c r="G138" s="38">
        <f>IF(INTRO!$E$50="","",ROUND($D138*INTRO!$E$50,0))</f>
        <v>118233</v>
      </c>
      <c r="H138" s="37">
        <v>1</v>
      </c>
      <c r="I138" s="27">
        <v>1</v>
      </c>
      <c r="J138" s="27">
        <v>1</v>
      </c>
      <c r="K138" s="27">
        <v>2</v>
      </c>
      <c r="L138" s="68">
        <v>0</v>
      </c>
      <c r="M138" s="65">
        <f>IF(INTRO!$E$37="Endemic",IF($H138&gt;0,IF($H138=4,"Unknown",IF($H138=99,"Stopped",$D138)),0),"Not required")</f>
        <v>227370.93929355172</v>
      </c>
      <c r="N138" s="20">
        <v>155287.70889179682</v>
      </c>
      <c r="O138" s="14">
        <f>IF(INTRO!$E$41="Endemic", IF(AND($J138&gt;1,$J138&lt;5), IF($J138=4, "Unknown", E138+F138), 0),"Not required")</f>
        <v>0</v>
      </c>
      <c r="P138" s="39">
        <f>IF(INTRO!$E$43="Endemic", IF(AND($K138&gt;0,$K138&lt;5), IF($K138=4,"Unknown", IF($K138=1, $F138*0.33, IF($K138=2, $F138*0.5+$G138*0.2, SUM(F138:G138)))), 0),"Not required")</f>
        <v>55478.600000000006</v>
      </c>
      <c r="Q138" s="37">
        <v>1</v>
      </c>
      <c r="R138" s="27">
        <v>1</v>
      </c>
      <c r="S138" s="27">
        <v>0</v>
      </c>
      <c r="T138" s="70">
        <v>1</v>
      </c>
      <c r="U138" s="37"/>
      <c r="V138" s="27"/>
      <c r="W138" s="27"/>
      <c r="X138" s="70"/>
      <c r="Y138" s="1">
        <v>36466</v>
      </c>
      <c r="Z138" s="1" t="s">
        <v>305</v>
      </c>
      <c r="AA138" s="18"/>
    </row>
    <row r="139" spans="1:27" x14ac:dyDescent="0.25">
      <c r="A139" s="24" t="str">
        <f>IF(INTRO!$E$33&lt;&gt;0,INTRO!$E$33, " ")</f>
        <v>Nigeria</v>
      </c>
      <c r="B139" s="17" t="s">
        <v>293</v>
      </c>
      <c r="C139" s="172" t="s">
        <v>306</v>
      </c>
      <c r="D139" s="36">
        <v>399967.24655320024</v>
      </c>
      <c r="E139" s="20">
        <f>IF(INTRO!$E$48="","",ROUND($D139*INTRO!$E$48,0))</f>
        <v>79993</v>
      </c>
      <c r="F139" s="20">
        <f>IF(INTRO!$E$49="","",ROUND($D139*INTRO!$E$49,0))</f>
        <v>111991</v>
      </c>
      <c r="G139" s="38">
        <f>IF(INTRO!$E$50="","",ROUND($D139*INTRO!$E$50,0))</f>
        <v>207983</v>
      </c>
      <c r="H139" s="37">
        <v>1</v>
      </c>
      <c r="I139" s="27">
        <v>1</v>
      </c>
      <c r="J139" s="27">
        <v>2</v>
      </c>
      <c r="K139" s="27">
        <v>2</v>
      </c>
      <c r="L139" s="68">
        <v>0</v>
      </c>
      <c r="M139" s="65">
        <f>IF(INTRO!$E$37="Endemic",IF($H139&gt;0,IF($H139=4,"Unknown",IF($H139=99,"Stopped",$D139)),0),"Not required")</f>
        <v>399967.24655320024</v>
      </c>
      <c r="N139" s="20">
        <v>39921.600815234364</v>
      </c>
      <c r="O139" s="14">
        <f>IF(INTRO!$E$41="Endemic", IF(AND($J139&gt;1,$J139&lt;5), IF($J139=4, "Unknown", E139+F139), 0),"Not required")</f>
        <v>191984</v>
      </c>
      <c r="P139" s="39">
        <f>IF(INTRO!$E$43="Endemic", IF(AND($K139&gt;0,$K139&lt;5), IF($K139=4,"Unknown", IF($K139=1, $F139*0.33, IF($K139=2, $F139*0.5+$G139*0.2, SUM(F139:G139)))), 0),"Not required")</f>
        <v>97592.1</v>
      </c>
      <c r="Q139" s="37">
        <v>1</v>
      </c>
      <c r="R139" s="27">
        <v>1</v>
      </c>
      <c r="S139" s="27">
        <v>1</v>
      </c>
      <c r="T139" s="70">
        <v>1</v>
      </c>
      <c r="U139" s="37"/>
      <c r="V139" s="27"/>
      <c r="W139" s="27"/>
      <c r="X139" s="70"/>
      <c r="Y139" s="1">
        <v>36467</v>
      </c>
      <c r="Z139" s="1" t="s">
        <v>306</v>
      </c>
      <c r="AA139" s="18"/>
    </row>
    <row r="140" spans="1:27" x14ac:dyDescent="0.25">
      <c r="A140" s="24" t="str">
        <f>IF(INTRO!$E$33&lt;&gt;0,INTRO!$E$33, " ")</f>
        <v>Nigeria</v>
      </c>
      <c r="B140" s="17" t="s">
        <v>293</v>
      </c>
      <c r="C140" s="172" t="s">
        <v>307</v>
      </c>
      <c r="D140" s="36">
        <v>132948.98472086771</v>
      </c>
      <c r="E140" s="20">
        <f>IF(INTRO!$E$48="","",ROUND($D140*INTRO!$E$48,0))</f>
        <v>26590</v>
      </c>
      <c r="F140" s="20">
        <f>IF(INTRO!$E$49="","",ROUND($D140*INTRO!$E$49,0))</f>
        <v>37226</v>
      </c>
      <c r="G140" s="38">
        <f>IF(INTRO!$E$50="","",ROUND($D140*INTRO!$E$50,0))</f>
        <v>69133</v>
      </c>
      <c r="H140" s="37">
        <v>1</v>
      </c>
      <c r="I140" s="27">
        <v>1</v>
      </c>
      <c r="J140" s="27">
        <v>2</v>
      </c>
      <c r="K140" s="27">
        <v>2</v>
      </c>
      <c r="L140" s="68">
        <v>0</v>
      </c>
      <c r="M140" s="65">
        <f>IF(INTRO!$E$37="Endemic",IF($H140&gt;0,IF($H140=4,"Unknown",IF($H140=99,"Stopped",$D140)),0),"Not required")</f>
        <v>132948.98472086771</v>
      </c>
      <c r="N140" s="20">
        <v>107793.95164687498</v>
      </c>
      <c r="O140" s="14">
        <f>IF(INTRO!$E$41="Endemic", IF(AND($J140&gt;1,$J140&lt;5), IF($J140=4, "Unknown", E140+F140), 0),"Not required")</f>
        <v>63816</v>
      </c>
      <c r="P140" s="39">
        <f>IF(INTRO!$E$43="Endemic", IF(AND($K140&gt;0,$K140&lt;5), IF($K140=4,"Unknown", IF($K140=1, $F140*0.33, IF($K140=2, $F140*0.5+$G140*0.2, SUM(F140:G140)))), 0),"Not required")</f>
        <v>32439.599999999999</v>
      </c>
      <c r="Q140" s="37">
        <v>1</v>
      </c>
      <c r="R140" s="27">
        <v>1</v>
      </c>
      <c r="S140" s="27">
        <v>1</v>
      </c>
      <c r="T140" s="70">
        <v>1</v>
      </c>
      <c r="U140" s="37"/>
      <c r="V140" s="27"/>
      <c r="W140" s="27"/>
      <c r="X140" s="70"/>
      <c r="Y140" s="1">
        <v>36468</v>
      </c>
      <c r="Z140" s="1" t="s">
        <v>307</v>
      </c>
      <c r="AA140" s="18"/>
    </row>
    <row r="141" spans="1:27" x14ac:dyDescent="0.25">
      <c r="A141" s="24" t="str">
        <f>IF(INTRO!$E$33&lt;&gt;0,INTRO!$E$33, " ")</f>
        <v>Nigeria</v>
      </c>
      <c r="B141" s="17" t="s">
        <v>293</v>
      </c>
      <c r="C141" s="172" t="s">
        <v>308</v>
      </c>
      <c r="D141" s="36">
        <v>173096.60590226814</v>
      </c>
      <c r="E141" s="20">
        <f>IF(INTRO!$E$48="","",ROUND($D141*INTRO!$E$48,0))</f>
        <v>34619</v>
      </c>
      <c r="F141" s="20">
        <f>IF(INTRO!$E$49="","",ROUND($D141*INTRO!$E$49,0))</f>
        <v>48467</v>
      </c>
      <c r="G141" s="38">
        <f>IF(INTRO!$E$50="","",ROUND($D141*INTRO!$E$50,0))</f>
        <v>90010</v>
      </c>
      <c r="H141" s="37">
        <v>0</v>
      </c>
      <c r="I141" s="27">
        <v>1</v>
      </c>
      <c r="J141" s="27">
        <v>2</v>
      </c>
      <c r="K141" s="27">
        <v>1</v>
      </c>
      <c r="L141" s="68">
        <v>0</v>
      </c>
      <c r="M141" s="65">
        <f>IF(INTRO!$E$37="Endemic",IF($H141&gt;0,IF($H141=4,"Unknown",IF($H141=99,"Stopped",$D141)),0),"Not required")</f>
        <v>0</v>
      </c>
      <c r="N141" s="20">
        <v>173096.60590226814</v>
      </c>
      <c r="O141" s="14">
        <f>IF(INTRO!$E$41="Endemic", IF(AND($J141&gt;1,$J141&lt;5), IF($J141=4, "Unknown", E141+F141), 0),"Not required")</f>
        <v>83086</v>
      </c>
      <c r="P141" s="39">
        <f>IF(INTRO!$E$43="Endemic", IF(AND($K141&gt;0,$K141&lt;5), IF($K141=4,"Unknown", IF($K141=1, $F141*0.33, IF($K141=2, $F141*0.5+$G141*0.2, SUM(F141:G141)))), 0),"Not required")</f>
        <v>15994.11</v>
      </c>
      <c r="Q141" s="37">
        <v>0</v>
      </c>
      <c r="R141" s="27">
        <v>1</v>
      </c>
      <c r="S141" s="27">
        <v>1</v>
      </c>
      <c r="T141" s="70">
        <v>0</v>
      </c>
      <c r="U141" s="37"/>
      <c r="V141" s="27"/>
      <c r="W141" s="27"/>
      <c r="X141" s="70"/>
      <c r="Y141" s="1">
        <v>36469</v>
      </c>
      <c r="Z141" s="1" t="s">
        <v>308</v>
      </c>
      <c r="AA141" s="18"/>
    </row>
    <row r="142" spans="1:27" x14ac:dyDescent="0.25">
      <c r="A142" s="24" t="str">
        <f>IF(INTRO!$E$33&lt;&gt;0,INTRO!$E$33, " ")</f>
        <v>Nigeria</v>
      </c>
      <c r="B142" s="17" t="s">
        <v>293</v>
      </c>
      <c r="C142" s="172" t="s">
        <v>309</v>
      </c>
      <c r="D142" s="36">
        <v>96135.342934773813</v>
      </c>
      <c r="E142" s="20">
        <f>IF(INTRO!$E$48="","",ROUND($D142*INTRO!$E$48,0))</f>
        <v>19227</v>
      </c>
      <c r="F142" s="20">
        <f>IF(INTRO!$E$49="","",ROUND($D142*INTRO!$E$49,0))</f>
        <v>26918</v>
      </c>
      <c r="G142" s="38">
        <f>IF(INTRO!$E$50="","",ROUND($D142*INTRO!$E$50,0))</f>
        <v>49990</v>
      </c>
      <c r="H142" s="37">
        <v>1</v>
      </c>
      <c r="I142" s="27">
        <v>1</v>
      </c>
      <c r="J142" s="27">
        <v>2</v>
      </c>
      <c r="K142" s="27">
        <v>1</v>
      </c>
      <c r="L142" s="68">
        <v>0</v>
      </c>
      <c r="M142" s="65">
        <f>IF(INTRO!$E$37="Endemic",IF($H142&gt;0,IF($H142=4,"Unknown",IF($H142=99,"Stopped",$D142)),0),"Not required")</f>
        <v>96135.342934773813</v>
      </c>
      <c r="N142" s="20">
        <v>96135.342934773813</v>
      </c>
      <c r="O142" s="14">
        <f>IF(INTRO!$E$41="Endemic", IF(AND($J142&gt;1,$J142&lt;5), IF($J142=4, "Unknown", E142+F142), 0),"Not required")</f>
        <v>46145</v>
      </c>
      <c r="P142" s="39">
        <f>IF(INTRO!$E$43="Endemic", IF(AND($K142&gt;0,$K142&lt;5), IF($K142=4,"Unknown", IF($K142=1, $F142*0.33, IF($K142=2, $F142*0.5+$G142*0.2, SUM(F142:G142)))), 0),"Not required")</f>
        <v>8882.94</v>
      </c>
      <c r="Q142" s="37">
        <v>1</v>
      </c>
      <c r="R142" s="27">
        <v>1</v>
      </c>
      <c r="S142" s="27">
        <v>1</v>
      </c>
      <c r="T142" s="70">
        <v>0</v>
      </c>
      <c r="U142" s="37"/>
      <c r="V142" s="27"/>
      <c r="W142" s="27"/>
      <c r="X142" s="70"/>
      <c r="Y142" s="1">
        <v>36470</v>
      </c>
      <c r="Z142" s="1" t="s">
        <v>309</v>
      </c>
      <c r="AA142" s="18"/>
    </row>
    <row r="143" spans="1:27" x14ac:dyDescent="0.25">
      <c r="A143" s="24" t="str">
        <f>IF(INTRO!$E$33&lt;&gt;0,INTRO!$E$33, " ")</f>
        <v>Nigeria</v>
      </c>
      <c r="B143" s="17" t="s">
        <v>293</v>
      </c>
      <c r="C143" s="172" t="s">
        <v>310</v>
      </c>
      <c r="D143" s="36">
        <v>228948.49388439264</v>
      </c>
      <c r="E143" s="20">
        <f>IF(INTRO!$E$48="","",ROUND($D143*INTRO!$E$48,0))</f>
        <v>45790</v>
      </c>
      <c r="F143" s="20">
        <f>IF(INTRO!$E$49="","",ROUND($D143*INTRO!$E$49,0))</f>
        <v>64106</v>
      </c>
      <c r="G143" s="38">
        <f>IF(INTRO!$E$50="","",ROUND($D143*INTRO!$E$50,0))</f>
        <v>119053</v>
      </c>
      <c r="H143" s="37">
        <v>1</v>
      </c>
      <c r="I143" s="27">
        <v>1</v>
      </c>
      <c r="J143" s="27">
        <v>2</v>
      </c>
      <c r="K143" s="27">
        <v>2</v>
      </c>
      <c r="L143" s="68">
        <v>0</v>
      </c>
      <c r="M143" s="65">
        <f>IF(INTRO!$E$37="Endemic",IF($H143&gt;0,IF($H143=4,"Unknown",IF($H143=99,"Stopped",$D143)),0),"Not required")</f>
        <v>228948.49388439264</v>
      </c>
      <c r="N143" s="20">
        <v>117652.10457304685</v>
      </c>
      <c r="O143" s="14">
        <f>IF(INTRO!$E$41="Endemic", IF(AND($J143&gt;1,$J143&lt;5), IF($J143=4, "Unknown", E143+F143), 0),"Not required")</f>
        <v>109896</v>
      </c>
      <c r="P143" s="39">
        <f>IF(INTRO!$E$43="Endemic", IF(AND($K143&gt;0,$K143&lt;5), IF($K143=4,"Unknown", IF($K143=1, $F143*0.33, IF($K143=2, $F143*0.5+$G143*0.2, SUM(F143:G143)))), 0),"Not required")</f>
        <v>55863.600000000006</v>
      </c>
      <c r="Q143" s="37">
        <v>1</v>
      </c>
      <c r="R143" s="27">
        <v>1</v>
      </c>
      <c r="S143" s="27">
        <v>1</v>
      </c>
      <c r="T143" s="70">
        <v>1</v>
      </c>
      <c r="U143" s="37"/>
      <c r="V143" s="27"/>
      <c r="W143" s="27"/>
      <c r="X143" s="70"/>
      <c r="Y143" s="1">
        <v>36471</v>
      </c>
      <c r="Z143" s="1" t="s">
        <v>310</v>
      </c>
      <c r="AA143" s="18"/>
    </row>
    <row r="144" spans="1:27" x14ac:dyDescent="0.25">
      <c r="A144" s="24" t="str">
        <f>IF(INTRO!$E$33&lt;&gt;0,INTRO!$E$33, " ")</f>
        <v>Nigeria</v>
      </c>
      <c r="B144" s="17" t="s">
        <v>293</v>
      </c>
      <c r="C144" s="172" t="s">
        <v>311</v>
      </c>
      <c r="D144" s="36">
        <v>237570.57613663567</v>
      </c>
      <c r="E144" s="20">
        <f>IF(INTRO!$E$48="","",ROUND($D144*INTRO!$E$48,0))</f>
        <v>47514</v>
      </c>
      <c r="F144" s="20">
        <f>IF(INTRO!$E$49="","",ROUND($D144*INTRO!$E$49,0))</f>
        <v>66520</v>
      </c>
      <c r="G144" s="38">
        <f>IF(INTRO!$E$50="","",ROUND($D144*INTRO!$E$50,0))</f>
        <v>123537</v>
      </c>
      <c r="H144" s="37">
        <v>0</v>
      </c>
      <c r="I144" s="27">
        <v>1</v>
      </c>
      <c r="J144" s="27">
        <v>1</v>
      </c>
      <c r="K144" s="27">
        <v>0</v>
      </c>
      <c r="L144" s="68">
        <v>0</v>
      </c>
      <c r="M144" s="65">
        <f>IF(INTRO!$E$37="Endemic",IF($H144&gt;0,IF($H144=4,"Unknown",IF($H144=99,"Stopped",$D144)),0),"Not required")</f>
        <v>0</v>
      </c>
      <c r="N144" s="20">
        <v>161206.35361132809</v>
      </c>
      <c r="O144" s="14">
        <f>IF(INTRO!$E$41="Endemic", IF(AND($J144&gt;1,$J144&lt;5), IF($J144=4, "Unknown", E144+F144), 0),"Not required")</f>
        <v>0</v>
      </c>
      <c r="P144" s="39">
        <f>IF(INTRO!$E$43="Endemic", IF(AND($K144&gt;0,$K144&lt;5), IF($K144=4,"Unknown", IF($K144=1, $F144*0.33, IF($K144=2, $F144*0.5+$G144*0.2, SUM(F144:G144)))), 0),"Not required")</f>
        <v>0</v>
      </c>
      <c r="Q144" s="37">
        <v>0</v>
      </c>
      <c r="R144" s="27">
        <v>1</v>
      </c>
      <c r="S144" s="27">
        <v>0</v>
      </c>
      <c r="T144" s="70">
        <v>0</v>
      </c>
      <c r="U144" s="37"/>
      <c r="V144" s="27"/>
      <c r="W144" s="27"/>
      <c r="X144" s="70"/>
      <c r="Y144" s="1">
        <v>36472</v>
      </c>
      <c r="Z144" s="1" t="s">
        <v>311</v>
      </c>
      <c r="AA144" s="18"/>
    </row>
    <row r="145" spans="1:27" x14ac:dyDescent="0.25">
      <c r="A145" s="24" t="str">
        <f>IF(INTRO!$E$33&lt;&gt;0,INTRO!$E$33, " ")</f>
        <v>Nigeria</v>
      </c>
      <c r="B145" s="17" t="s">
        <v>293</v>
      </c>
      <c r="C145" s="172" t="s">
        <v>312</v>
      </c>
      <c r="D145" s="36">
        <v>351911.67908523168</v>
      </c>
      <c r="E145" s="20">
        <f>IF(INTRO!$E$48="","",ROUND($D145*INTRO!$E$48,0))</f>
        <v>70382</v>
      </c>
      <c r="F145" s="20">
        <f>IF(INTRO!$E$49="","",ROUND($D145*INTRO!$E$49,0))</f>
        <v>98535</v>
      </c>
      <c r="G145" s="38">
        <f>IF(INTRO!$E$50="","",ROUND($D145*INTRO!$E$50,0))</f>
        <v>182994</v>
      </c>
      <c r="H145" s="37">
        <v>1</v>
      </c>
      <c r="I145" s="27">
        <v>1</v>
      </c>
      <c r="J145" s="27">
        <v>1</v>
      </c>
      <c r="K145" s="27">
        <v>2</v>
      </c>
      <c r="L145" s="68">
        <v>0</v>
      </c>
      <c r="M145" s="65">
        <f>IF(INTRO!$E$37="Endemic",IF($H145&gt;0,IF($H145=4,"Unknown",IF($H145=99,"Stopped",$D145)),0),"Not required")</f>
        <v>351911.67908523168</v>
      </c>
      <c r="N145" s="20">
        <v>182626.94656679683</v>
      </c>
      <c r="O145" s="14">
        <f>IF(INTRO!$E$41="Endemic", IF(AND($J145&gt;1,$J145&lt;5), IF($J145=4, "Unknown", E145+F145), 0),"Not required")</f>
        <v>0</v>
      </c>
      <c r="P145" s="39">
        <f>IF(INTRO!$E$43="Endemic", IF(AND($K145&gt;0,$K145&lt;5), IF($K145=4,"Unknown", IF($K145=1, $F145*0.33, IF($K145=2, $F145*0.5+$G145*0.2, SUM(F145:G145)))), 0),"Not required")</f>
        <v>85866.3</v>
      </c>
      <c r="Q145" s="37">
        <v>1</v>
      </c>
      <c r="R145" s="27">
        <v>1</v>
      </c>
      <c r="S145" s="27">
        <v>0</v>
      </c>
      <c r="T145" s="70">
        <v>1</v>
      </c>
      <c r="U145" s="37"/>
      <c r="V145" s="27"/>
      <c r="W145" s="27"/>
      <c r="X145" s="70"/>
      <c r="Y145" s="1">
        <v>36473</v>
      </c>
      <c r="Z145" s="1" t="s">
        <v>312</v>
      </c>
      <c r="AA145" s="18"/>
    </row>
    <row r="146" spans="1:27" x14ac:dyDescent="0.25">
      <c r="A146" s="24" t="str">
        <f>IF(INTRO!$E$33&lt;&gt;0,INTRO!$E$33, " ")</f>
        <v>Nigeria</v>
      </c>
      <c r="B146" s="17" t="s">
        <v>293</v>
      </c>
      <c r="C146" s="172" t="s">
        <v>313</v>
      </c>
      <c r="D146" s="36">
        <v>106910.59219463516</v>
      </c>
      <c r="E146" s="20">
        <f>IF(INTRO!$E$48="","",ROUND($D146*INTRO!$E$48,0))</f>
        <v>21382</v>
      </c>
      <c r="F146" s="20">
        <f>IF(INTRO!$E$49="","",ROUND($D146*INTRO!$E$49,0))</f>
        <v>29935</v>
      </c>
      <c r="G146" s="38">
        <f>IF(INTRO!$E$50="","",ROUND($D146*INTRO!$E$50,0))</f>
        <v>55594</v>
      </c>
      <c r="H146" s="37">
        <v>1</v>
      </c>
      <c r="I146" s="27">
        <v>1</v>
      </c>
      <c r="J146" s="27">
        <v>2</v>
      </c>
      <c r="K146" s="27">
        <v>2</v>
      </c>
      <c r="L146" s="68">
        <v>0</v>
      </c>
      <c r="M146" s="65">
        <f>IF(INTRO!$E$37="Endemic",IF($H146&gt;0,IF($H146=4,"Unknown",IF($H146=99,"Stopped",$D146)),0),"Not required")</f>
        <v>106910.59219463516</v>
      </c>
      <c r="N146" s="20">
        <v>80880.78574765622</v>
      </c>
      <c r="O146" s="14">
        <f>IF(INTRO!$E$41="Endemic", IF(AND($J146&gt;1,$J146&lt;5), IF($J146=4, "Unknown", E146+F146), 0),"Not required")</f>
        <v>51317</v>
      </c>
      <c r="P146" s="39">
        <f>IF(INTRO!$E$43="Endemic", IF(AND($K146&gt;0,$K146&lt;5), IF($K146=4,"Unknown", IF($K146=1, $F146*0.33, IF($K146=2, $F146*0.5+$G146*0.2, SUM(F146:G146)))), 0),"Not required")</f>
        <v>26086.300000000003</v>
      </c>
      <c r="Q146" s="37">
        <v>1</v>
      </c>
      <c r="R146" s="27">
        <v>1</v>
      </c>
      <c r="S146" s="27">
        <v>1</v>
      </c>
      <c r="T146" s="70">
        <v>1</v>
      </c>
      <c r="U146" s="37"/>
      <c r="V146" s="27"/>
      <c r="W146" s="27"/>
      <c r="X146" s="70"/>
      <c r="Y146" s="1">
        <v>36474</v>
      </c>
      <c r="Z146" s="1" t="s">
        <v>313</v>
      </c>
      <c r="AA146" s="18"/>
    </row>
    <row r="147" spans="1:27" x14ac:dyDescent="0.25">
      <c r="A147" s="24" t="str">
        <f>IF(INTRO!$E$33&lt;&gt;0,INTRO!$E$33, " ")</f>
        <v>Nigeria</v>
      </c>
      <c r="B147" s="17" t="s">
        <v>293</v>
      </c>
      <c r="C147" s="172" t="s">
        <v>314</v>
      </c>
      <c r="D147" s="36">
        <v>291746.73264374922</v>
      </c>
      <c r="E147" s="20">
        <f>IF(INTRO!$E$48="","",ROUND($D147*INTRO!$E$48,0))</f>
        <v>58349</v>
      </c>
      <c r="F147" s="20">
        <f>IF(INTRO!$E$49="","",ROUND($D147*INTRO!$E$49,0))</f>
        <v>81689</v>
      </c>
      <c r="G147" s="38">
        <f>IF(INTRO!$E$50="","",ROUND($D147*INTRO!$E$50,0))</f>
        <v>151708</v>
      </c>
      <c r="H147" s="37">
        <v>1</v>
      </c>
      <c r="I147" s="27">
        <v>1</v>
      </c>
      <c r="J147" s="27">
        <v>2</v>
      </c>
      <c r="K147" s="27">
        <v>2</v>
      </c>
      <c r="L147" s="68">
        <v>0</v>
      </c>
      <c r="M147" s="65">
        <f>IF(INTRO!$E$37="Endemic",IF($H147&gt;0,IF($H147=4,"Unknown",IF($H147=99,"Stopped",$D147)),0),"Not required")</f>
        <v>291746.73264374922</v>
      </c>
      <c r="N147" s="20">
        <v>213333.91737109367</v>
      </c>
      <c r="O147" s="14">
        <f>IF(INTRO!$E$41="Endemic", IF(AND($J147&gt;1,$J147&lt;5), IF($J147=4, "Unknown", E147+F147), 0),"Not required")</f>
        <v>140038</v>
      </c>
      <c r="P147" s="39">
        <f>IF(INTRO!$E$43="Endemic", IF(AND($K147&gt;0,$K147&lt;5), IF($K147=4,"Unknown", IF($K147=1, $F147*0.33, IF($K147=2, $F147*0.5+$G147*0.2, SUM(F147:G147)))), 0),"Not required")</f>
        <v>71186.100000000006</v>
      </c>
      <c r="Q147" s="37">
        <v>1</v>
      </c>
      <c r="R147" s="27">
        <v>1</v>
      </c>
      <c r="S147" s="27">
        <v>1</v>
      </c>
      <c r="T147" s="70">
        <v>1</v>
      </c>
      <c r="U147" s="37"/>
      <c r="V147" s="27"/>
      <c r="W147" s="27"/>
      <c r="X147" s="70"/>
      <c r="Y147" s="1">
        <v>36475</v>
      </c>
      <c r="Z147" s="1" t="s">
        <v>314</v>
      </c>
      <c r="AA147" s="18"/>
    </row>
    <row r="148" spans="1:27" x14ac:dyDescent="0.25">
      <c r="A148" s="24" t="str">
        <f>IF(INTRO!$E$33&lt;&gt;0,INTRO!$E$33, " ")</f>
        <v>Nigeria</v>
      </c>
      <c r="B148" s="17" t="s">
        <v>293</v>
      </c>
      <c r="C148" s="172" t="s">
        <v>315</v>
      </c>
      <c r="D148" s="36">
        <v>253297.70604737187</v>
      </c>
      <c r="E148" s="20">
        <f>IF(INTRO!$E$48="","",ROUND($D148*INTRO!$E$48,0))</f>
        <v>50660</v>
      </c>
      <c r="F148" s="20">
        <f>IF(INTRO!$E$49="","",ROUND($D148*INTRO!$E$49,0))</f>
        <v>70923</v>
      </c>
      <c r="G148" s="38">
        <f>IF(INTRO!$E$50="","",ROUND($D148*INTRO!$E$50,0))</f>
        <v>131715</v>
      </c>
      <c r="H148" s="37">
        <v>0</v>
      </c>
      <c r="I148" s="27">
        <v>1</v>
      </c>
      <c r="J148" s="27">
        <v>1</v>
      </c>
      <c r="K148" s="27">
        <v>2</v>
      </c>
      <c r="L148" s="68">
        <v>0</v>
      </c>
      <c r="M148" s="65">
        <f>IF(INTRO!$E$37="Endemic",IF($H148&gt;0,IF($H148=4,"Unknown",IF($H148=99,"Stopped",$D148)),0),"Not required")</f>
        <v>0</v>
      </c>
      <c r="N148" s="20">
        <v>205813.64014726554</v>
      </c>
      <c r="O148" s="14">
        <f>IF(INTRO!$E$41="Endemic", IF(AND($J148&gt;1,$J148&lt;5), IF($J148=4, "Unknown", E148+F148), 0),"Not required")</f>
        <v>0</v>
      </c>
      <c r="P148" s="39">
        <f>IF(INTRO!$E$43="Endemic", IF(AND($K148&gt;0,$K148&lt;5), IF($K148=4,"Unknown", IF($K148=1, $F148*0.33, IF($K148=2, $F148*0.5+$G148*0.2, SUM(F148:G148)))), 0),"Not required")</f>
        <v>61804.5</v>
      </c>
      <c r="Q148" s="37">
        <v>0</v>
      </c>
      <c r="R148" s="27">
        <v>1</v>
      </c>
      <c r="S148" s="27">
        <v>0</v>
      </c>
      <c r="T148" s="70">
        <v>1</v>
      </c>
      <c r="U148" s="37"/>
      <c r="V148" s="27"/>
      <c r="W148" s="27"/>
      <c r="X148" s="70"/>
      <c r="Y148" s="1">
        <v>36476</v>
      </c>
      <c r="Z148" s="1" t="s">
        <v>315</v>
      </c>
      <c r="AA148" s="18"/>
    </row>
    <row r="149" spans="1:27" x14ac:dyDescent="0.25">
      <c r="A149" s="24" t="str">
        <f>IF(INTRO!$E$33&lt;&gt;0,INTRO!$E$33, " ")</f>
        <v>Nigeria</v>
      </c>
      <c r="B149" s="17" t="s">
        <v>293</v>
      </c>
      <c r="C149" s="172" t="s">
        <v>316</v>
      </c>
      <c r="D149" s="36">
        <v>309485.8162355579</v>
      </c>
      <c r="E149" s="20">
        <f>IF(INTRO!$E$48="","",ROUND($D149*INTRO!$E$48,0))</f>
        <v>61897</v>
      </c>
      <c r="F149" s="20">
        <f>IF(INTRO!$E$49="","",ROUND($D149*INTRO!$E$49,0))</f>
        <v>86656</v>
      </c>
      <c r="G149" s="38">
        <f>IF(INTRO!$E$50="","",ROUND($D149*INTRO!$E$50,0))</f>
        <v>160933</v>
      </c>
      <c r="H149" s="37">
        <v>0</v>
      </c>
      <c r="I149" s="27">
        <v>1</v>
      </c>
      <c r="J149" s="27">
        <v>2</v>
      </c>
      <c r="K149" s="27">
        <v>2</v>
      </c>
      <c r="L149" s="68">
        <v>0</v>
      </c>
      <c r="M149" s="65">
        <f>IF(INTRO!$E$37="Endemic",IF($H149&gt;0,IF($H149=4,"Unknown",IF($H149=99,"Stopped",$D149)),0),"Not required")</f>
        <v>0</v>
      </c>
      <c r="N149" s="20">
        <v>103480.25087031248</v>
      </c>
      <c r="O149" s="14">
        <f>IF(INTRO!$E$41="Endemic", IF(AND($J149&gt;1,$J149&lt;5), IF($J149=4, "Unknown", E149+F149), 0),"Not required")</f>
        <v>148553</v>
      </c>
      <c r="P149" s="39">
        <f>IF(INTRO!$E$43="Endemic", IF(AND($K149&gt;0,$K149&lt;5), IF($K149=4,"Unknown", IF($K149=1, $F149*0.33, IF($K149=2, $F149*0.5+$G149*0.2, SUM(F149:G149)))), 0),"Not required")</f>
        <v>75514.600000000006</v>
      </c>
      <c r="Q149" s="37">
        <v>0</v>
      </c>
      <c r="R149" s="27">
        <v>1</v>
      </c>
      <c r="S149" s="27">
        <v>1</v>
      </c>
      <c r="T149" s="70">
        <v>1</v>
      </c>
      <c r="U149" s="37"/>
      <c r="V149" s="27"/>
      <c r="W149" s="27"/>
      <c r="X149" s="70"/>
      <c r="Y149" s="1">
        <v>36477</v>
      </c>
      <c r="Z149" s="1" t="s">
        <v>316</v>
      </c>
      <c r="AA149" s="18"/>
    </row>
    <row r="150" spans="1:27" x14ac:dyDescent="0.25">
      <c r="A150" s="24" t="str">
        <f>IF(INTRO!$E$33&lt;&gt;0,INTRO!$E$33, " ")</f>
        <v>Nigeria</v>
      </c>
      <c r="B150" s="17" t="s">
        <v>317</v>
      </c>
      <c r="C150" s="172" t="s">
        <v>318</v>
      </c>
      <c r="D150" s="36">
        <v>134730.96241299403</v>
      </c>
      <c r="E150" s="20">
        <f>IF(INTRO!$E$48="","",ROUND($D150*INTRO!$E$48,0))</f>
        <v>26946</v>
      </c>
      <c r="F150" s="20">
        <f>IF(INTRO!$E$49="","",ROUND($D150*INTRO!$E$49,0))</f>
        <v>37725</v>
      </c>
      <c r="G150" s="38">
        <f>IF(INTRO!$E$50="","",ROUND($D150*INTRO!$E$50,0))</f>
        <v>70060</v>
      </c>
      <c r="H150" s="37">
        <v>4</v>
      </c>
      <c r="I150" s="27">
        <v>0</v>
      </c>
      <c r="J150" s="27">
        <v>4</v>
      </c>
      <c r="K150" s="27">
        <v>4</v>
      </c>
      <c r="L150" s="68">
        <v>4</v>
      </c>
      <c r="M150" s="65" t="str">
        <f>IF(INTRO!$E$37="Endemic",IF($H150&gt;0,IF($H150=4,"Unknown",IF($H150=99,"Stopped",$D150)),0),"Not required")</f>
        <v>Unknown</v>
      </c>
      <c r="N150" s="20">
        <v>0</v>
      </c>
      <c r="O150" s="14" t="str">
        <f>IF(INTRO!$E$41="Endemic", IF(AND($J150&gt;1,$J150&lt;5), IF($J150=4, "Unknown", E150+F150), 0),"Not required")</f>
        <v>Unknown</v>
      </c>
      <c r="P150" s="39" t="str">
        <f>IF(INTRO!$E$43="Endemic", IF(AND($K150&gt;0,$K150&lt;5), IF($K150=4,"Unknown", IF($K150=1, $F150*0.33, IF($K150=2, $F150*0.5+$G150*0.2, SUM(F150:G150)))), 0),"Not required")</f>
        <v>Unknown</v>
      </c>
      <c r="Q150" s="37">
        <v>0</v>
      </c>
      <c r="R150" s="27">
        <v>0</v>
      </c>
      <c r="S150" s="27">
        <v>0</v>
      </c>
      <c r="T150" s="70">
        <v>0</v>
      </c>
      <c r="U150" s="37"/>
      <c r="V150" s="27"/>
      <c r="W150" s="27"/>
      <c r="X150" s="70"/>
      <c r="Y150" s="1">
        <v>36478</v>
      </c>
      <c r="Z150" s="1" t="s">
        <v>318</v>
      </c>
      <c r="AA150" s="18"/>
    </row>
    <row r="151" spans="1:27" x14ac:dyDescent="0.25">
      <c r="A151" s="24" t="str">
        <f>IF(INTRO!$E$33&lt;&gt;0,INTRO!$E$33, " ")</f>
        <v>Nigeria</v>
      </c>
      <c r="B151" s="17" t="s">
        <v>317</v>
      </c>
      <c r="C151" s="172" t="s">
        <v>319</v>
      </c>
      <c r="D151" s="36">
        <v>185717.04262899538</v>
      </c>
      <c r="E151" s="20">
        <f>IF(INTRO!$E$48="","",ROUND($D151*INTRO!$E$48,0))</f>
        <v>37143</v>
      </c>
      <c r="F151" s="20">
        <f>IF(INTRO!$E$49="","",ROUND($D151*INTRO!$E$49,0))</f>
        <v>52001</v>
      </c>
      <c r="G151" s="38">
        <f>IF(INTRO!$E$50="","",ROUND($D151*INTRO!$E$50,0))</f>
        <v>96573</v>
      </c>
      <c r="H151" s="37">
        <v>4</v>
      </c>
      <c r="I151" s="27">
        <v>1</v>
      </c>
      <c r="J151" s="27">
        <v>4</v>
      </c>
      <c r="K151" s="27">
        <v>4</v>
      </c>
      <c r="L151" s="68">
        <v>4</v>
      </c>
      <c r="M151" s="65" t="str">
        <f>IF(INTRO!$E$37="Endemic",IF($H151&gt;0,IF($H151=4,"Unknown",IF($H151=99,"Stopped",$D151)),0),"Not required")</f>
        <v>Unknown</v>
      </c>
      <c r="N151" s="20">
        <v>185717.04262899538</v>
      </c>
      <c r="O151" s="14" t="str">
        <f>IF(INTRO!$E$41="Endemic", IF(AND($J151&gt;1,$J151&lt;5), IF($J151=4, "Unknown", E151+F151), 0),"Not required")</f>
        <v>Unknown</v>
      </c>
      <c r="P151" s="39" t="str">
        <f>IF(INTRO!$E$43="Endemic", IF(AND($K151&gt;0,$K151&lt;5), IF($K151=4,"Unknown", IF($K151=1, $F151*0.33, IF($K151=2, $F151*0.5+$G151*0.2, SUM(F151:G151)))), 0),"Not required")</f>
        <v>Unknown</v>
      </c>
      <c r="Q151" s="37">
        <v>0</v>
      </c>
      <c r="R151" s="27">
        <v>1</v>
      </c>
      <c r="S151" s="27">
        <v>0</v>
      </c>
      <c r="T151" s="70">
        <v>0</v>
      </c>
      <c r="U151" s="37"/>
      <c r="V151" s="27"/>
      <c r="W151" s="27"/>
      <c r="X151" s="70"/>
      <c r="Y151" s="1">
        <v>36479</v>
      </c>
      <c r="Z151" s="1" t="s">
        <v>319</v>
      </c>
      <c r="AA151" s="18"/>
    </row>
    <row r="152" spans="1:27" x14ac:dyDescent="0.25">
      <c r="A152" s="24" t="str">
        <f>IF(INTRO!$E$33&lt;&gt;0,INTRO!$E$33, " ")</f>
        <v>Nigeria</v>
      </c>
      <c r="B152" s="17" t="s">
        <v>317</v>
      </c>
      <c r="C152" s="172" t="s">
        <v>320</v>
      </c>
      <c r="D152" s="36">
        <v>363101.15410296078</v>
      </c>
      <c r="E152" s="20">
        <f>IF(INTRO!$E$48="","",ROUND($D152*INTRO!$E$48,0))</f>
        <v>72620</v>
      </c>
      <c r="F152" s="20">
        <f>IF(INTRO!$E$49="","",ROUND($D152*INTRO!$E$49,0))</f>
        <v>101668</v>
      </c>
      <c r="G152" s="38">
        <f>IF(INTRO!$E$50="","",ROUND($D152*INTRO!$E$50,0))</f>
        <v>188813</v>
      </c>
      <c r="H152" s="37">
        <v>0</v>
      </c>
      <c r="I152" s="27">
        <v>1</v>
      </c>
      <c r="J152" s="27">
        <v>4</v>
      </c>
      <c r="K152" s="27">
        <v>4</v>
      </c>
      <c r="L152" s="68">
        <v>4</v>
      </c>
      <c r="M152" s="65">
        <f>IF(INTRO!$E$37="Endemic",IF($H152&gt;0,IF($H152=4,"Unknown",IF($H152=99,"Stopped",$D152)),0),"Not required")</f>
        <v>0</v>
      </c>
      <c r="N152" s="20">
        <v>123221.36864274149</v>
      </c>
      <c r="O152" s="14" t="str">
        <f>IF(INTRO!$E$41="Endemic", IF(AND($J152&gt;1,$J152&lt;5), IF($J152=4, "Unknown", E152+F152), 0),"Not required")</f>
        <v>Unknown</v>
      </c>
      <c r="P152" s="39" t="str">
        <f>IF(INTRO!$E$43="Endemic", IF(AND($K152&gt;0,$K152&lt;5), IF($K152=4,"Unknown", IF($K152=1, $F152*0.33, IF($K152=2, $F152*0.5+$G152*0.2, SUM(F152:G152)))), 0),"Not required")</f>
        <v>Unknown</v>
      </c>
      <c r="Q152" s="37">
        <v>0</v>
      </c>
      <c r="R152" s="27">
        <v>1</v>
      </c>
      <c r="S152" s="27">
        <v>0</v>
      </c>
      <c r="T152" s="70">
        <v>0</v>
      </c>
      <c r="U152" s="37"/>
      <c r="V152" s="27"/>
      <c r="W152" s="27"/>
      <c r="X152" s="70"/>
      <c r="Y152" s="1">
        <v>36480</v>
      </c>
      <c r="Z152" s="1" t="s">
        <v>320</v>
      </c>
      <c r="AA152" s="18"/>
    </row>
    <row r="153" spans="1:27" x14ac:dyDescent="0.25">
      <c r="A153" s="24" t="str">
        <f>IF(INTRO!$E$33&lt;&gt;0,INTRO!$E$33, " ")</f>
        <v>Nigeria</v>
      </c>
      <c r="B153" s="17" t="s">
        <v>317</v>
      </c>
      <c r="C153" s="172" t="s">
        <v>321</v>
      </c>
      <c r="D153" s="36">
        <v>106216.62956132408</v>
      </c>
      <c r="E153" s="20">
        <f>IF(INTRO!$E$48="","",ROUND($D153*INTRO!$E$48,0))</f>
        <v>21243</v>
      </c>
      <c r="F153" s="20">
        <f>IF(INTRO!$E$49="","",ROUND($D153*INTRO!$E$49,0))</f>
        <v>29741</v>
      </c>
      <c r="G153" s="38">
        <f>IF(INTRO!$E$50="","",ROUND($D153*INTRO!$E$50,0))</f>
        <v>55233</v>
      </c>
      <c r="H153" s="37">
        <v>4</v>
      </c>
      <c r="I153" s="27">
        <v>1</v>
      </c>
      <c r="J153" s="27">
        <v>4</v>
      </c>
      <c r="K153" s="27">
        <v>4</v>
      </c>
      <c r="L153" s="68">
        <v>4</v>
      </c>
      <c r="M153" s="65" t="str">
        <f>IF(INTRO!$E$37="Endemic",IF($H153&gt;0,IF($H153=4,"Unknown",IF($H153=99,"Stopped",$D153)),0),"Not required")</f>
        <v>Unknown</v>
      </c>
      <c r="N153" s="20">
        <v>106216.62956132408</v>
      </c>
      <c r="O153" s="14" t="str">
        <f>IF(INTRO!$E$41="Endemic", IF(AND($J153&gt;1,$J153&lt;5), IF($J153=4, "Unknown", E153+F153), 0),"Not required")</f>
        <v>Unknown</v>
      </c>
      <c r="P153" s="39" t="str">
        <f>IF(INTRO!$E$43="Endemic", IF(AND($K153&gt;0,$K153&lt;5), IF($K153=4,"Unknown", IF($K153=1, $F153*0.33, IF($K153=2, $F153*0.5+$G153*0.2, SUM(F153:G153)))), 0),"Not required")</f>
        <v>Unknown</v>
      </c>
      <c r="Q153" s="37">
        <v>0</v>
      </c>
      <c r="R153" s="27">
        <v>1</v>
      </c>
      <c r="S153" s="27">
        <v>0</v>
      </c>
      <c r="T153" s="70">
        <v>0</v>
      </c>
      <c r="U153" s="37"/>
      <c r="V153" s="27"/>
      <c r="W153" s="27"/>
      <c r="X153" s="70"/>
      <c r="Y153" s="1">
        <v>36481</v>
      </c>
      <c r="Z153" s="1" t="s">
        <v>321</v>
      </c>
      <c r="AA153" s="18"/>
    </row>
    <row r="154" spans="1:27" x14ac:dyDescent="0.25">
      <c r="A154" s="24" t="str">
        <f>IF(INTRO!$E$33&lt;&gt;0,INTRO!$E$33, " ")</f>
        <v>Nigeria</v>
      </c>
      <c r="B154" s="17" t="s">
        <v>317</v>
      </c>
      <c r="C154" s="172" t="s">
        <v>322</v>
      </c>
      <c r="D154" s="36">
        <v>236797.26506269403</v>
      </c>
      <c r="E154" s="20">
        <f>IF(INTRO!$E$48="","",ROUND($D154*INTRO!$E$48,0))</f>
        <v>47359</v>
      </c>
      <c r="F154" s="20">
        <f>IF(INTRO!$E$49="","",ROUND($D154*INTRO!$E$49,0))</f>
        <v>66303</v>
      </c>
      <c r="G154" s="38">
        <f>IF(INTRO!$E$50="","",ROUND($D154*INTRO!$E$50,0))</f>
        <v>123135</v>
      </c>
      <c r="H154" s="37">
        <v>4</v>
      </c>
      <c r="I154" s="27">
        <v>1</v>
      </c>
      <c r="J154" s="27">
        <v>4</v>
      </c>
      <c r="K154" s="27">
        <v>4</v>
      </c>
      <c r="L154" s="68">
        <v>4</v>
      </c>
      <c r="M154" s="65" t="str">
        <f>IF(INTRO!$E$37="Endemic",IF($H154&gt;0,IF($H154=4,"Unknown",IF($H154=99,"Stopped",$D154)),0),"Not required")</f>
        <v>Unknown</v>
      </c>
      <c r="N154" s="20">
        <v>216564.77770195305</v>
      </c>
      <c r="O154" s="14" t="str">
        <f>IF(INTRO!$E$41="Endemic", IF(AND($J154&gt;1,$J154&lt;5), IF($J154=4, "Unknown", E154+F154), 0),"Not required")</f>
        <v>Unknown</v>
      </c>
      <c r="P154" s="39" t="str">
        <f>IF(INTRO!$E$43="Endemic", IF(AND($K154&gt;0,$K154&lt;5), IF($K154=4,"Unknown", IF($K154=1, $F154*0.33, IF($K154=2, $F154*0.5+$G154*0.2, SUM(F154:G154)))), 0),"Not required")</f>
        <v>Unknown</v>
      </c>
      <c r="Q154" s="37">
        <v>0</v>
      </c>
      <c r="R154" s="27">
        <v>1</v>
      </c>
      <c r="S154" s="27">
        <v>0</v>
      </c>
      <c r="T154" s="70">
        <v>0</v>
      </c>
      <c r="U154" s="37"/>
      <c r="V154" s="27"/>
      <c r="W154" s="27"/>
      <c r="X154" s="70"/>
      <c r="Y154" s="1">
        <v>36482</v>
      </c>
      <c r="Z154" s="1" t="s">
        <v>322</v>
      </c>
      <c r="AA154" s="18"/>
    </row>
    <row r="155" spans="1:27" x14ac:dyDescent="0.25">
      <c r="A155" s="24" t="str">
        <f>IF(INTRO!$E$33&lt;&gt;0,INTRO!$E$33, " ")</f>
        <v>Nigeria</v>
      </c>
      <c r="B155" s="17" t="s">
        <v>317</v>
      </c>
      <c r="C155" s="172" t="s">
        <v>323</v>
      </c>
      <c r="D155" s="36">
        <v>88903.875726801474</v>
      </c>
      <c r="E155" s="20">
        <f>IF(INTRO!$E$48="","",ROUND($D155*INTRO!$E$48,0))</f>
        <v>17781</v>
      </c>
      <c r="F155" s="20">
        <f>IF(INTRO!$E$49="","",ROUND($D155*INTRO!$E$49,0))</f>
        <v>24893</v>
      </c>
      <c r="G155" s="38">
        <f>IF(INTRO!$E$50="","",ROUND($D155*INTRO!$E$50,0))</f>
        <v>46230</v>
      </c>
      <c r="H155" s="37">
        <v>0</v>
      </c>
      <c r="I155" s="27">
        <v>1</v>
      </c>
      <c r="J155" s="27">
        <v>4</v>
      </c>
      <c r="K155" s="27">
        <v>4</v>
      </c>
      <c r="L155" s="68">
        <v>4</v>
      </c>
      <c r="M155" s="65">
        <f>IF(INTRO!$E$37="Endemic",IF($H155&gt;0,IF($H155=4,"Unknown",IF($H155=99,"Stopped",$D155)),0),"Not required")</f>
        <v>0</v>
      </c>
      <c r="N155" s="20">
        <v>88903.875726801474</v>
      </c>
      <c r="O155" s="14" t="str">
        <f>IF(INTRO!$E$41="Endemic", IF(AND($J155&gt;1,$J155&lt;5), IF($J155=4, "Unknown", E155+F155), 0),"Not required")</f>
        <v>Unknown</v>
      </c>
      <c r="P155" s="39" t="str">
        <f>IF(INTRO!$E$43="Endemic", IF(AND($K155&gt;0,$K155&lt;5), IF($K155=4,"Unknown", IF($K155=1, $F155*0.33, IF($K155=2, $F155*0.5+$G155*0.2, SUM(F155:G155)))), 0),"Not required")</f>
        <v>Unknown</v>
      </c>
      <c r="Q155" s="37">
        <v>0</v>
      </c>
      <c r="R155" s="27">
        <v>1</v>
      </c>
      <c r="S155" s="27">
        <v>0</v>
      </c>
      <c r="T155" s="70">
        <v>0</v>
      </c>
      <c r="U155" s="37"/>
      <c r="V155" s="27"/>
      <c r="W155" s="27"/>
      <c r="X155" s="70"/>
      <c r="Y155" s="1">
        <v>36483</v>
      </c>
      <c r="Z155" s="1" t="s">
        <v>323</v>
      </c>
      <c r="AA155" s="18"/>
    </row>
    <row r="156" spans="1:27" x14ac:dyDescent="0.25">
      <c r="A156" s="24" t="str">
        <f>IF(INTRO!$E$33&lt;&gt;0,INTRO!$E$33, " ")</f>
        <v>Nigeria</v>
      </c>
      <c r="B156" s="17" t="s">
        <v>317</v>
      </c>
      <c r="C156" s="172" t="s">
        <v>324</v>
      </c>
      <c r="D156" s="36">
        <v>311439.9396971878</v>
      </c>
      <c r="E156" s="20">
        <f>IF(INTRO!$E$48="","",ROUND($D156*INTRO!$E$48,0))</f>
        <v>62288</v>
      </c>
      <c r="F156" s="20">
        <f>IF(INTRO!$E$49="","",ROUND($D156*INTRO!$E$49,0))</f>
        <v>87203</v>
      </c>
      <c r="G156" s="38">
        <f>IF(INTRO!$E$50="","",ROUND($D156*INTRO!$E$50,0))</f>
        <v>161949</v>
      </c>
      <c r="H156" s="37">
        <v>1</v>
      </c>
      <c r="I156" s="27">
        <v>1</v>
      </c>
      <c r="J156" s="27">
        <v>4</v>
      </c>
      <c r="K156" s="27">
        <v>4</v>
      </c>
      <c r="L156" s="68">
        <v>4</v>
      </c>
      <c r="M156" s="65">
        <f>IF(INTRO!$E$37="Endemic",IF($H156&gt;0,IF($H156=4,"Unknown",IF($H156=99,"Stopped",$D156)),0),"Not required")</f>
        <v>311439.9396971878</v>
      </c>
      <c r="N156" s="20">
        <v>108596.42361835933</v>
      </c>
      <c r="O156" s="14" t="str">
        <f>IF(INTRO!$E$41="Endemic", IF(AND($J156&gt;1,$J156&lt;5), IF($J156=4, "Unknown", E156+F156), 0),"Not required")</f>
        <v>Unknown</v>
      </c>
      <c r="P156" s="39" t="str">
        <f>IF(INTRO!$E$43="Endemic", IF(AND($K156&gt;0,$K156&lt;5), IF($K156=4,"Unknown", IF($K156=1, $F156*0.33, IF($K156=2, $F156*0.5+$G156*0.2, SUM(F156:G156)))), 0),"Not required")</f>
        <v>Unknown</v>
      </c>
      <c r="Q156" s="37">
        <v>1</v>
      </c>
      <c r="R156" s="27">
        <v>1</v>
      </c>
      <c r="S156" s="27">
        <v>0</v>
      </c>
      <c r="T156" s="70">
        <v>0</v>
      </c>
      <c r="U156" s="37"/>
      <c r="V156" s="27"/>
      <c r="W156" s="27"/>
      <c r="X156" s="70"/>
      <c r="Y156" s="1">
        <v>36484</v>
      </c>
      <c r="Z156" s="1" t="s">
        <v>324</v>
      </c>
      <c r="AA156" s="18"/>
    </row>
    <row r="157" spans="1:27" x14ac:dyDescent="0.25">
      <c r="A157" s="24" t="str">
        <f>IF(INTRO!$E$33&lt;&gt;0,INTRO!$E$33, " ")</f>
        <v>Nigeria</v>
      </c>
      <c r="B157" s="17" t="s">
        <v>317</v>
      </c>
      <c r="C157" s="172" t="s">
        <v>325</v>
      </c>
      <c r="D157" s="36">
        <v>142435.83048710114</v>
      </c>
      <c r="E157" s="20">
        <f>IF(INTRO!$E$48="","",ROUND($D157*INTRO!$E$48,0))</f>
        <v>28487</v>
      </c>
      <c r="F157" s="20">
        <f>IF(INTRO!$E$49="","",ROUND($D157*INTRO!$E$49,0))</f>
        <v>39882</v>
      </c>
      <c r="G157" s="38">
        <f>IF(INTRO!$E$50="","",ROUND($D157*INTRO!$E$50,0))</f>
        <v>74067</v>
      </c>
      <c r="H157" s="37">
        <v>0</v>
      </c>
      <c r="I157" s="27">
        <v>1</v>
      </c>
      <c r="J157" s="27">
        <v>4</v>
      </c>
      <c r="K157" s="27">
        <v>4</v>
      </c>
      <c r="L157" s="68">
        <v>4</v>
      </c>
      <c r="M157" s="65">
        <f>IF(INTRO!$E$37="Endemic",IF($H157&gt;0,IF($H157=4,"Unknown",IF($H157=99,"Stopped",$D157)),0),"Not required")</f>
        <v>0</v>
      </c>
      <c r="N157" s="20">
        <v>69331.389640859794</v>
      </c>
      <c r="O157" s="14" t="str">
        <f>IF(INTRO!$E$41="Endemic", IF(AND($J157&gt;1,$J157&lt;5), IF($J157=4, "Unknown", E157+F157), 0),"Not required")</f>
        <v>Unknown</v>
      </c>
      <c r="P157" s="39" t="str">
        <f>IF(INTRO!$E$43="Endemic", IF(AND($K157&gt;0,$K157&lt;5), IF($K157=4,"Unknown", IF($K157=1, $F157*0.33, IF($K157=2, $F157*0.5+$G157*0.2, SUM(F157:G157)))), 0),"Not required")</f>
        <v>Unknown</v>
      </c>
      <c r="Q157" s="37">
        <v>0</v>
      </c>
      <c r="R157" s="27">
        <v>1</v>
      </c>
      <c r="S157" s="27">
        <v>0</v>
      </c>
      <c r="T157" s="70">
        <v>0</v>
      </c>
      <c r="U157" s="37"/>
      <c r="V157" s="27"/>
      <c r="W157" s="27"/>
      <c r="X157" s="70"/>
      <c r="Y157" s="1">
        <v>36485</v>
      </c>
      <c r="Z157" s="1" t="s">
        <v>325</v>
      </c>
      <c r="AA157" s="18"/>
    </row>
    <row r="158" spans="1:27" x14ac:dyDescent="0.25">
      <c r="A158" s="24" t="str">
        <f>IF(INTRO!$E$33&lt;&gt;0,INTRO!$E$33, " ")</f>
        <v>Nigeria</v>
      </c>
      <c r="B158" s="17" t="s">
        <v>317</v>
      </c>
      <c r="C158" s="172" t="s">
        <v>326</v>
      </c>
      <c r="D158" s="36">
        <v>205469.42479070081</v>
      </c>
      <c r="E158" s="20">
        <f>IF(INTRO!$E$48="","",ROUND($D158*INTRO!$E$48,0))</f>
        <v>41094</v>
      </c>
      <c r="F158" s="20">
        <f>IF(INTRO!$E$49="","",ROUND($D158*INTRO!$E$49,0))</f>
        <v>57531</v>
      </c>
      <c r="G158" s="38">
        <f>IF(INTRO!$E$50="","",ROUND($D158*INTRO!$E$50,0))</f>
        <v>106844</v>
      </c>
      <c r="H158" s="37">
        <v>4</v>
      </c>
      <c r="I158" s="27">
        <v>0</v>
      </c>
      <c r="J158" s="27">
        <v>4</v>
      </c>
      <c r="K158" s="27">
        <v>4</v>
      </c>
      <c r="L158" s="68">
        <v>4</v>
      </c>
      <c r="M158" s="65" t="str">
        <f>IF(INTRO!$E$37="Endemic",IF($H158&gt;0,IF($H158=4,"Unknown",IF($H158=99,"Stopped",$D158)),0),"Not required")</f>
        <v>Unknown</v>
      </c>
      <c r="N158" s="20">
        <v>0</v>
      </c>
      <c r="O158" s="14" t="str">
        <f>IF(INTRO!$E$41="Endemic", IF(AND($J158&gt;1,$J158&lt;5), IF($J158=4, "Unknown", E158+F158), 0),"Not required")</f>
        <v>Unknown</v>
      </c>
      <c r="P158" s="39" t="str">
        <f>IF(INTRO!$E$43="Endemic", IF(AND($K158&gt;0,$K158&lt;5), IF($K158=4,"Unknown", IF($K158=1, $F158*0.33, IF($K158=2, $F158*0.5+$G158*0.2, SUM(F158:G158)))), 0),"Not required")</f>
        <v>Unknown</v>
      </c>
      <c r="Q158" s="37">
        <v>0</v>
      </c>
      <c r="R158" s="27">
        <v>0</v>
      </c>
      <c r="S158" s="27">
        <v>0</v>
      </c>
      <c r="T158" s="70">
        <v>0</v>
      </c>
      <c r="U158" s="37"/>
      <c r="V158" s="27"/>
      <c r="W158" s="27"/>
      <c r="X158" s="70"/>
      <c r="Y158" s="1">
        <v>36486</v>
      </c>
      <c r="Z158" s="1" t="s">
        <v>326</v>
      </c>
      <c r="AA158" s="18"/>
    </row>
    <row r="159" spans="1:27" x14ac:dyDescent="0.25">
      <c r="A159" s="24" t="str">
        <f>IF(INTRO!$E$33&lt;&gt;0,INTRO!$E$33, " ")</f>
        <v>Nigeria</v>
      </c>
      <c r="B159" s="17" t="s">
        <v>317</v>
      </c>
      <c r="C159" s="172" t="s">
        <v>327</v>
      </c>
      <c r="D159" s="36">
        <v>128635.92626150981</v>
      </c>
      <c r="E159" s="20">
        <f>IF(INTRO!$E$48="","",ROUND($D159*INTRO!$E$48,0))</f>
        <v>25727</v>
      </c>
      <c r="F159" s="20">
        <f>IF(INTRO!$E$49="","",ROUND($D159*INTRO!$E$49,0))</f>
        <v>36018</v>
      </c>
      <c r="G159" s="38">
        <f>IF(INTRO!$E$50="","",ROUND($D159*INTRO!$E$50,0))</f>
        <v>66891</v>
      </c>
      <c r="H159" s="37">
        <v>4</v>
      </c>
      <c r="I159" s="27">
        <v>0</v>
      </c>
      <c r="J159" s="27">
        <v>4</v>
      </c>
      <c r="K159" s="27">
        <v>4</v>
      </c>
      <c r="L159" s="68">
        <v>4</v>
      </c>
      <c r="M159" s="65" t="str">
        <f>IF(INTRO!$E$37="Endemic",IF($H159&gt;0,IF($H159=4,"Unknown",IF($H159=99,"Stopped",$D159)),0),"Not required")</f>
        <v>Unknown</v>
      </c>
      <c r="N159" s="20">
        <v>0</v>
      </c>
      <c r="O159" s="14" t="str">
        <f>IF(INTRO!$E$41="Endemic", IF(AND($J159&gt;1,$J159&lt;5), IF($J159=4, "Unknown", E159+F159), 0),"Not required")</f>
        <v>Unknown</v>
      </c>
      <c r="P159" s="39" t="str">
        <f>IF(INTRO!$E$43="Endemic", IF(AND($K159&gt;0,$K159&lt;5), IF($K159=4,"Unknown", IF($K159=1, $F159*0.33, IF($K159=2, $F159*0.5+$G159*0.2, SUM(F159:G159)))), 0),"Not required")</f>
        <v>Unknown</v>
      </c>
      <c r="Q159" s="37">
        <v>0</v>
      </c>
      <c r="R159" s="27">
        <v>0</v>
      </c>
      <c r="S159" s="27">
        <v>0</v>
      </c>
      <c r="T159" s="70">
        <v>0</v>
      </c>
      <c r="U159" s="37"/>
      <c r="V159" s="27"/>
      <c r="W159" s="27"/>
      <c r="X159" s="70"/>
      <c r="Y159" s="1">
        <v>36487</v>
      </c>
      <c r="Z159" s="1" t="s">
        <v>327</v>
      </c>
      <c r="AA159" s="18"/>
    </row>
    <row r="160" spans="1:27" x14ac:dyDescent="0.25">
      <c r="A160" s="24" t="str">
        <f>IF(INTRO!$E$33&lt;&gt;0,INTRO!$E$33, " ")</f>
        <v>Nigeria</v>
      </c>
      <c r="B160" s="17" t="s">
        <v>317</v>
      </c>
      <c r="C160" s="172" t="s">
        <v>328</v>
      </c>
      <c r="D160" s="36">
        <v>371608.9208051429</v>
      </c>
      <c r="E160" s="20">
        <f>IF(INTRO!$E$48="","",ROUND($D160*INTRO!$E$48,0))</f>
        <v>74322</v>
      </c>
      <c r="F160" s="20">
        <f>IF(INTRO!$E$49="","",ROUND($D160*INTRO!$E$49,0))</f>
        <v>104050</v>
      </c>
      <c r="G160" s="38">
        <f>IF(INTRO!$E$50="","",ROUND($D160*INTRO!$E$50,0))</f>
        <v>193237</v>
      </c>
      <c r="H160" s="37">
        <v>0</v>
      </c>
      <c r="I160" s="27">
        <v>1</v>
      </c>
      <c r="J160" s="27">
        <v>4</v>
      </c>
      <c r="K160" s="27">
        <v>4</v>
      </c>
      <c r="L160" s="68">
        <v>4</v>
      </c>
      <c r="M160" s="65">
        <f>IF(INTRO!$E$37="Endemic",IF($H160&gt;0,IF($H160=4,"Unknown",IF($H160=99,"Stopped",$D160)),0),"Not required")</f>
        <v>0</v>
      </c>
      <c r="N160" s="20">
        <v>188650.41312518329</v>
      </c>
      <c r="O160" s="14" t="str">
        <f>IF(INTRO!$E$41="Endemic", IF(AND($J160&gt;1,$J160&lt;5), IF($J160=4, "Unknown", E160+F160), 0),"Not required")</f>
        <v>Unknown</v>
      </c>
      <c r="P160" s="39" t="str">
        <f>IF(INTRO!$E$43="Endemic", IF(AND($K160&gt;0,$K160&lt;5), IF($K160=4,"Unknown", IF($K160=1, $F160*0.33, IF($K160=2, $F160*0.5+$G160*0.2, SUM(F160:G160)))), 0),"Not required")</f>
        <v>Unknown</v>
      </c>
      <c r="Q160" s="37">
        <v>0</v>
      </c>
      <c r="R160" s="27">
        <v>1</v>
      </c>
      <c r="S160" s="27">
        <v>0</v>
      </c>
      <c r="T160" s="70">
        <v>0</v>
      </c>
      <c r="U160" s="37"/>
      <c r="V160" s="27"/>
      <c r="W160" s="27"/>
      <c r="X160" s="70"/>
      <c r="Y160" s="1">
        <v>36488</v>
      </c>
      <c r="Z160" s="1" t="s">
        <v>328</v>
      </c>
      <c r="AA160" s="18"/>
    </row>
    <row r="161" spans="1:27" x14ac:dyDescent="0.25">
      <c r="A161" s="24" t="str">
        <f>IF(INTRO!$E$33&lt;&gt;0,INTRO!$E$33, " ")</f>
        <v>Nigeria</v>
      </c>
      <c r="B161" s="17" t="s">
        <v>317</v>
      </c>
      <c r="C161" s="172" t="s">
        <v>329</v>
      </c>
      <c r="D161" s="36">
        <v>161808.95400036901</v>
      </c>
      <c r="E161" s="20">
        <f>IF(INTRO!$E$48="","",ROUND($D161*INTRO!$E$48,0))</f>
        <v>32362</v>
      </c>
      <c r="F161" s="20">
        <f>IF(INTRO!$E$49="","",ROUND($D161*INTRO!$E$49,0))</f>
        <v>45307</v>
      </c>
      <c r="G161" s="38">
        <f>IF(INTRO!$E$50="","",ROUND($D161*INTRO!$E$50,0))</f>
        <v>84141</v>
      </c>
      <c r="H161" s="37">
        <v>1</v>
      </c>
      <c r="I161" s="27">
        <v>1</v>
      </c>
      <c r="J161" s="27">
        <v>4</v>
      </c>
      <c r="K161" s="27">
        <v>4</v>
      </c>
      <c r="L161" s="68">
        <v>4</v>
      </c>
      <c r="M161" s="65">
        <f>IF(INTRO!$E$37="Endemic",IF($H161&gt;0,IF($H161=4,"Unknown",IF($H161=99,"Stopped",$D161)),0),"Not required")</f>
        <v>161808.95400036901</v>
      </c>
      <c r="N161" s="20">
        <v>95314.243105468704</v>
      </c>
      <c r="O161" s="14" t="str">
        <f>IF(INTRO!$E$41="Endemic", IF(AND($J161&gt;1,$J161&lt;5), IF($J161=4, "Unknown", E161+F161), 0),"Not required")</f>
        <v>Unknown</v>
      </c>
      <c r="P161" s="39" t="str">
        <f>IF(INTRO!$E$43="Endemic", IF(AND($K161&gt;0,$K161&lt;5), IF($K161=4,"Unknown", IF($K161=1, $F161*0.33, IF($K161=2, $F161*0.5+$G161*0.2, SUM(F161:G161)))), 0),"Not required")</f>
        <v>Unknown</v>
      </c>
      <c r="Q161" s="37">
        <v>1</v>
      </c>
      <c r="R161" s="27">
        <v>1</v>
      </c>
      <c r="S161" s="27">
        <v>0</v>
      </c>
      <c r="T161" s="70">
        <v>0</v>
      </c>
      <c r="U161" s="37"/>
      <c r="V161" s="27"/>
      <c r="W161" s="27"/>
      <c r="X161" s="70"/>
      <c r="Y161" s="1">
        <v>36489</v>
      </c>
      <c r="Z161" s="1" t="s">
        <v>329</v>
      </c>
      <c r="AA161" s="18"/>
    </row>
    <row r="162" spans="1:27" x14ac:dyDescent="0.25">
      <c r="A162" s="24" t="str">
        <f>IF(INTRO!$E$33&lt;&gt;0,INTRO!$E$33, " ")</f>
        <v>Nigeria</v>
      </c>
      <c r="B162" s="17" t="s">
        <v>317</v>
      </c>
      <c r="C162" s="172" t="s">
        <v>330</v>
      </c>
      <c r="D162" s="36">
        <v>284045.89923611493</v>
      </c>
      <c r="E162" s="20">
        <f>IF(INTRO!$E$48="","",ROUND($D162*INTRO!$E$48,0))</f>
        <v>56809</v>
      </c>
      <c r="F162" s="20">
        <f>IF(INTRO!$E$49="","",ROUND($D162*INTRO!$E$49,0))</f>
        <v>79533</v>
      </c>
      <c r="G162" s="38">
        <f>IF(INTRO!$E$50="","",ROUND($D162*INTRO!$E$50,0))</f>
        <v>147704</v>
      </c>
      <c r="H162" s="37">
        <v>4</v>
      </c>
      <c r="I162" s="27">
        <v>0</v>
      </c>
      <c r="J162" s="27">
        <v>0</v>
      </c>
      <c r="K162" s="27">
        <v>2</v>
      </c>
      <c r="L162" s="68">
        <v>4</v>
      </c>
      <c r="M162" s="65" t="str">
        <f>IF(INTRO!$E$37="Endemic",IF($H162&gt;0,IF($H162=4,"Unknown",IF($H162=99,"Stopped",$D162)),0),"Not required")</f>
        <v>Unknown</v>
      </c>
      <c r="N162" s="20">
        <v>0</v>
      </c>
      <c r="O162" s="14">
        <f>IF(INTRO!$E$41="Endemic", IF(AND($J162&gt;1,$J162&lt;5), IF($J162=4, "Unknown", E162+F162), 0),"Not required")</f>
        <v>0</v>
      </c>
      <c r="P162" s="39">
        <f>IF(INTRO!$E$43="Endemic", IF(AND($K162&gt;0,$K162&lt;5), IF($K162=4,"Unknown", IF($K162=1, $F162*0.33, IF($K162=2, $F162*0.5+$G162*0.2, SUM(F162:G162)))), 0),"Not required")</f>
        <v>69307.3</v>
      </c>
      <c r="Q162" s="37">
        <v>0</v>
      </c>
      <c r="R162" s="27">
        <v>0</v>
      </c>
      <c r="S162" s="27">
        <v>0</v>
      </c>
      <c r="T162" s="70">
        <v>1</v>
      </c>
      <c r="U162" s="37"/>
      <c r="V162" s="27"/>
      <c r="W162" s="27"/>
      <c r="X162" s="70"/>
      <c r="Y162" s="1">
        <v>36490</v>
      </c>
      <c r="Z162" s="1" t="s">
        <v>330</v>
      </c>
      <c r="AA162" s="18"/>
    </row>
    <row r="163" spans="1:27" x14ac:dyDescent="0.25">
      <c r="A163" s="24" t="str">
        <f>IF(INTRO!$E$33&lt;&gt;0,INTRO!$E$33, " ")</f>
        <v>Nigeria</v>
      </c>
      <c r="B163" s="17" t="s">
        <v>317</v>
      </c>
      <c r="C163" s="172" t="s">
        <v>331</v>
      </c>
      <c r="D163" s="36">
        <v>121060.16751453046</v>
      </c>
      <c r="E163" s="20">
        <f>IF(INTRO!$E$48="","",ROUND($D163*INTRO!$E$48,0))</f>
        <v>24212</v>
      </c>
      <c r="F163" s="20">
        <f>IF(INTRO!$E$49="","",ROUND($D163*INTRO!$E$49,0))</f>
        <v>33897</v>
      </c>
      <c r="G163" s="38">
        <f>IF(INTRO!$E$50="","",ROUND($D163*INTRO!$E$50,0))</f>
        <v>62951</v>
      </c>
      <c r="H163" s="37">
        <v>0</v>
      </c>
      <c r="I163" s="27">
        <v>0</v>
      </c>
      <c r="J163" s="27">
        <v>4</v>
      </c>
      <c r="K163" s="27">
        <v>4</v>
      </c>
      <c r="L163" s="68">
        <v>4</v>
      </c>
      <c r="M163" s="65">
        <f>IF(INTRO!$E$37="Endemic",IF($H163&gt;0,IF($H163=4,"Unknown",IF($H163=99,"Stopped",$D163)),0),"Not required")</f>
        <v>0</v>
      </c>
      <c r="N163" s="20">
        <v>0</v>
      </c>
      <c r="O163" s="14" t="str">
        <f>IF(INTRO!$E$41="Endemic", IF(AND($J163&gt;1,$J163&lt;5), IF($J163=4, "Unknown", E163+F163), 0),"Not required")</f>
        <v>Unknown</v>
      </c>
      <c r="P163" s="39" t="str">
        <f>IF(INTRO!$E$43="Endemic", IF(AND($K163&gt;0,$K163&lt;5), IF($K163=4,"Unknown", IF($K163=1, $F163*0.33, IF($K163=2, $F163*0.5+$G163*0.2, SUM(F163:G163)))), 0),"Not required")</f>
        <v>Unknown</v>
      </c>
      <c r="Q163" s="37">
        <v>0</v>
      </c>
      <c r="R163" s="27">
        <v>0</v>
      </c>
      <c r="S163" s="27">
        <v>0</v>
      </c>
      <c r="T163" s="70">
        <v>0</v>
      </c>
      <c r="U163" s="37"/>
      <c r="V163" s="27"/>
      <c r="W163" s="27"/>
      <c r="X163" s="70"/>
      <c r="Y163" s="1">
        <v>36491</v>
      </c>
      <c r="Z163" s="1" t="s">
        <v>331</v>
      </c>
      <c r="AA163" s="18"/>
    </row>
    <row r="164" spans="1:27" x14ac:dyDescent="0.25">
      <c r="A164" s="24" t="str">
        <f>IF(INTRO!$E$33&lt;&gt;0,INTRO!$E$33, " ")</f>
        <v>Nigeria</v>
      </c>
      <c r="B164" s="17" t="s">
        <v>317</v>
      </c>
      <c r="C164" s="172" t="s">
        <v>332</v>
      </c>
      <c r="D164" s="36">
        <v>81765.205847702135</v>
      </c>
      <c r="E164" s="20">
        <f>IF(INTRO!$E$48="","",ROUND($D164*INTRO!$E$48,0))</f>
        <v>16353</v>
      </c>
      <c r="F164" s="20">
        <f>IF(INTRO!$E$49="","",ROUND($D164*INTRO!$E$49,0))</f>
        <v>22894</v>
      </c>
      <c r="G164" s="38">
        <f>IF(INTRO!$E$50="","",ROUND($D164*INTRO!$E$50,0))</f>
        <v>42518</v>
      </c>
      <c r="H164" s="37">
        <v>0</v>
      </c>
      <c r="I164" s="27">
        <v>1</v>
      </c>
      <c r="J164" s="27">
        <v>4</v>
      </c>
      <c r="K164" s="27">
        <v>4</v>
      </c>
      <c r="L164" s="68">
        <v>4</v>
      </c>
      <c r="M164" s="65">
        <f>IF(INTRO!$E$37="Endemic",IF($H164&gt;0,IF($H164=4,"Unknown",IF($H164=99,"Stopped",$D164)),0),"Not required")</f>
        <v>0</v>
      </c>
      <c r="N164" s="20">
        <v>81765.205847702135</v>
      </c>
      <c r="O164" s="14" t="str">
        <f>IF(INTRO!$E$41="Endemic", IF(AND($J164&gt;1,$J164&lt;5), IF($J164=4, "Unknown", E164+F164), 0),"Not required")</f>
        <v>Unknown</v>
      </c>
      <c r="P164" s="39" t="str">
        <f>IF(INTRO!$E$43="Endemic", IF(AND($K164&gt;0,$K164&lt;5), IF($K164=4,"Unknown", IF($K164=1, $F164*0.33, IF($K164=2, $F164*0.5+$G164*0.2, SUM(F164:G164)))), 0),"Not required")</f>
        <v>Unknown</v>
      </c>
      <c r="Q164" s="37">
        <v>0</v>
      </c>
      <c r="R164" s="27">
        <v>1</v>
      </c>
      <c r="S164" s="27">
        <v>0</v>
      </c>
      <c r="T164" s="70">
        <v>0</v>
      </c>
      <c r="U164" s="37"/>
      <c r="V164" s="27"/>
      <c r="W164" s="27"/>
      <c r="X164" s="70"/>
      <c r="Y164" s="1">
        <v>36492</v>
      </c>
      <c r="Z164" s="1" t="s">
        <v>332</v>
      </c>
      <c r="AA164" s="18"/>
    </row>
    <row r="165" spans="1:27" x14ac:dyDescent="0.25">
      <c r="A165" s="24" t="str">
        <f>IF(INTRO!$E$33&lt;&gt;0,INTRO!$E$33, " ")</f>
        <v>Nigeria</v>
      </c>
      <c r="B165" s="17" t="s">
        <v>317</v>
      </c>
      <c r="C165" s="172" t="s">
        <v>333</v>
      </c>
      <c r="D165" s="36">
        <v>210561.17387929728</v>
      </c>
      <c r="E165" s="20">
        <f>IF(INTRO!$E$48="","",ROUND($D165*INTRO!$E$48,0))</f>
        <v>42112</v>
      </c>
      <c r="F165" s="20">
        <f>IF(INTRO!$E$49="","",ROUND($D165*INTRO!$E$49,0))</f>
        <v>58957</v>
      </c>
      <c r="G165" s="38">
        <f>IF(INTRO!$E$50="","",ROUND($D165*INTRO!$E$50,0))</f>
        <v>109492</v>
      </c>
      <c r="H165" s="37">
        <v>0</v>
      </c>
      <c r="I165" s="27">
        <v>0</v>
      </c>
      <c r="J165" s="27">
        <v>0</v>
      </c>
      <c r="K165" s="27">
        <v>2</v>
      </c>
      <c r="L165" s="68">
        <v>4</v>
      </c>
      <c r="M165" s="65">
        <f>IF(INTRO!$E$37="Endemic",IF($H165&gt;0,IF($H165=4,"Unknown",IF($H165=99,"Stopped",$D165)),0),"Not required")</f>
        <v>0</v>
      </c>
      <c r="N165" s="20">
        <v>0</v>
      </c>
      <c r="O165" s="14">
        <f>IF(INTRO!$E$41="Endemic", IF(AND($J165&gt;1,$J165&lt;5), IF($J165=4, "Unknown", E165+F165), 0),"Not required")</f>
        <v>0</v>
      </c>
      <c r="P165" s="39">
        <f>IF(INTRO!$E$43="Endemic", IF(AND($K165&gt;0,$K165&lt;5), IF($K165=4,"Unknown", IF($K165=1, $F165*0.33, IF($K165=2, $F165*0.5+$G165*0.2, SUM(F165:G165)))), 0),"Not required")</f>
        <v>51376.9</v>
      </c>
      <c r="Q165" s="37">
        <v>0</v>
      </c>
      <c r="R165" s="27">
        <v>0</v>
      </c>
      <c r="S165" s="27">
        <v>0</v>
      </c>
      <c r="T165" s="70">
        <v>1</v>
      </c>
      <c r="U165" s="37"/>
      <c r="V165" s="27"/>
      <c r="W165" s="27"/>
      <c r="X165" s="70"/>
      <c r="Y165" s="1">
        <v>36493</v>
      </c>
      <c r="Z165" s="1" t="s">
        <v>333</v>
      </c>
      <c r="AA165" s="18"/>
    </row>
    <row r="166" spans="1:27" x14ac:dyDescent="0.25">
      <c r="A166" s="24" t="str">
        <f>IF(INTRO!$E$33&lt;&gt;0,INTRO!$E$33, " ")</f>
        <v>Nigeria</v>
      </c>
      <c r="B166" s="17" t="s">
        <v>317</v>
      </c>
      <c r="C166" s="172" t="s">
        <v>334</v>
      </c>
      <c r="D166" s="36">
        <v>274174.41526614712</v>
      </c>
      <c r="E166" s="20">
        <f>IF(INTRO!$E$48="","",ROUND($D166*INTRO!$E$48,0))</f>
        <v>54835</v>
      </c>
      <c r="F166" s="20">
        <f>IF(INTRO!$E$49="","",ROUND($D166*INTRO!$E$49,0))</f>
        <v>76769</v>
      </c>
      <c r="G166" s="38">
        <f>IF(INTRO!$E$50="","",ROUND($D166*INTRO!$E$50,0))</f>
        <v>142571</v>
      </c>
      <c r="H166" s="37">
        <v>0</v>
      </c>
      <c r="I166" s="27">
        <v>0</v>
      </c>
      <c r="J166" s="27">
        <v>4</v>
      </c>
      <c r="K166" s="27">
        <v>4</v>
      </c>
      <c r="L166" s="68">
        <v>4</v>
      </c>
      <c r="M166" s="65">
        <f>IF(INTRO!$E$37="Endemic",IF($H166&gt;0,IF($H166=4,"Unknown",IF($H166=99,"Stopped",$D166)),0),"Not required")</f>
        <v>0</v>
      </c>
      <c r="N166" s="20">
        <v>0</v>
      </c>
      <c r="O166" s="14" t="str">
        <f>IF(INTRO!$E$41="Endemic", IF(AND($J166&gt;1,$J166&lt;5), IF($J166=4, "Unknown", E166+F166), 0),"Not required")</f>
        <v>Unknown</v>
      </c>
      <c r="P166" s="39" t="str">
        <f>IF(INTRO!$E$43="Endemic", IF(AND($K166&gt;0,$K166&lt;5), IF($K166=4,"Unknown", IF($K166=1, $F166*0.33, IF($K166=2, $F166*0.5+$G166*0.2, SUM(F166:G166)))), 0),"Not required")</f>
        <v>Unknown</v>
      </c>
      <c r="Q166" s="37">
        <v>0</v>
      </c>
      <c r="R166" s="27">
        <v>0</v>
      </c>
      <c r="S166" s="27">
        <v>0</v>
      </c>
      <c r="T166" s="70">
        <v>0</v>
      </c>
      <c r="U166" s="37"/>
      <c r="V166" s="27"/>
      <c r="W166" s="27"/>
      <c r="X166" s="70"/>
      <c r="Y166" s="1">
        <v>36494</v>
      </c>
      <c r="Z166" s="1" t="s">
        <v>334</v>
      </c>
      <c r="AA166" s="18"/>
    </row>
    <row r="167" spans="1:27" x14ac:dyDescent="0.25">
      <c r="A167" s="24" t="str">
        <f>IF(INTRO!$E$33&lt;&gt;0,INTRO!$E$33, " ")</f>
        <v>Nigeria</v>
      </c>
      <c r="B167" s="17" t="s">
        <v>317</v>
      </c>
      <c r="C167" s="172" t="s">
        <v>335</v>
      </c>
      <c r="D167" s="36">
        <v>75986.218569915771</v>
      </c>
      <c r="E167" s="20">
        <f>IF(INTRO!$E$48="","",ROUND($D167*INTRO!$E$48,0))</f>
        <v>15197</v>
      </c>
      <c r="F167" s="20">
        <f>IF(INTRO!$E$49="","",ROUND($D167*INTRO!$E$49,0))</f>
        <v>21276</v>
      </c>
      <c r="G167" s="38">
        <f>IF(INTRO!$E$50="","",ROUND($D167*INTRO!$E$50,0))</f>
        <v>39513</v>
      </c>
      <c r="H167" s="37">
        <v>4</v>
      </c>
      <c r="I167" s="27">
        <v>1</v>
      </c>
      <c r="J167" s="27">
        <v>4</v>
      </c>
      <c r="K167" s="27">
        <v>4</v>
      </c>
      <c r="L167" s="68">
        <v>4</v>
      </c>
      <c r="M167" s="65" t="str">
        <f>IF(INTRO!$E$37="Endemic",IF($H167&gt;0,IF($H167=4,"Unknown",IF($H167=99,"Stopped",$D167)),0),"Not required")</f>
        <v>Unknown</v>
      </c>
      <c r="N167" s="20">
        <v>75986.218569915771</v>
      </c>
      <c r="O167" s="14" t="str">
        <f>IF(INTRO!$E$41="Endemic", IF(AND($J167&gt;1,$J167&lt;5), IF($J167=4, "Unknown", E167+F167), 0),"Not required")</f>
        <v>Unknown</v>
      </c>
      <c r="P167" s="39" t="str">
        <f>IF(INTRO!$E$43="Endemic", IF(AND($K167&gt;0,$K167&lt;5), IF($K167=4,"Unknown", IF($K167=1, $F167*0.33, IF($K167=2, $F167*0.5+$G167*0.2, SUM(F167:G167)))), 0),"Not required")</f>
        <v>Unknown</v>
      </c>
      <c r="Q167" s="37">
        <v>0</v>
      </c>
      <c r="R167" s="27">
        <v>1</v>
      </c>
      <c r="S167" s="27">
        <v>0</v>
      </c>
      <c r="T167" s="70">
        <v>0</v>
      </c>
      <c r="U167" s="37"/>
      <c r="V167" s="27"/>
      <c r="W167" s="27"/>
      <c r="X167" s="70"/>
      <c r="Y167" s="1">
        <v>36495</v>
      </c>
      <c r="Z167" s="1" t="s">
        <v>335</v>
      </c>
      <c r="AA167" s="18"/>
    </row>
    <row r="168" spans="1:27" x14ac:dyDescent="0.25">
      <c r="A168" s="24" t="str">
        <f>IF(INTRO!$E$33&lt;&gt;0,INTRO!$E$33, " ")</f>
        <v>Nigeria</v>
      </c>
      <c r="B168" s="17" t="s">
        <v>317</v>
      </c>
      <c r="C168" s="172" t="s">
        <v>336</v>
      </c>
      <c r="D168" s="36">
        <v>139220.20130832816</v>
      </c>
      <c r="E168" s="20">
        <f>IF(INTRO!$E$48="","",ROUND($D168*INTRO!$E$48,0))</f>
        <v>27844</v>
      </c>
      <c r="F168" s="20">
        <f>IF(INTRO!$E$49="","",ROUND($D168*INTRO!$E$49,0))</f>
        <v>38982</v>
      </c>
      <c r="G168" s="38">
        <f>IF(INTRO!$E$50="","",ROUND($D168*INTRO!$E$50,0))</f>
        <v>72395</v>
      </c>
      <c r="H168" s="37">
        <v>4</v>
      </c>
      <c r="I168" s="27">
        <v>0</v>
      </c>
      <c r="J168" s="27">
        <v>4</v>
      </c>
      <c r="K168" s="27">
        <v>4</v>
      </c>
      <c r="L168" s="68">
        <v>4</v>
      </c>
      <c r="M168" s="65" t="str">
        <f>IF(INTRO!$E$37="Endemic",IF($H168&gt;0,IF($H168=4,"Unknown",IF($H168=99,"Stopped",$D168)),0),"Not required")</f>
        <v>Unknown</v>
      </c>
      <c r="N168" s="20">
        <v>0</v>
      </c>
      <c r="O168" s="14" t="str">
        <f>IF(INTRO!$E$41="Endemic", IF(AND($J168&gt;1,$J168&lt;5), IF($J168=4, "Unknown", E168+F168), 0),"Not required")</f>
        <v>Unknown</v>
      </c>
      <c r="P168" s="39" t="str">
        <f>IF(INTRO!$E$43="Endemic", IF(AND($K168&gt;0,$K168&lt;5), IF($K168=4,"Unknown", IF($K168=1, $F168*0.33, IF($K168=2, $F168*0.5+$G168*0.2, SUM(F168:G168)))), 0),"Not required")</f>
        <v>Unknown</v>
      </c>
      <c r="Q168" s="37">
        <v>0</v>
      </c>
      <c r="R168" s="27">
        <v>0</v>
      </c>
      <c r="S168" s="27">
        <v>0</v>
      </c>
      <c r="T168" s="70">
        <v>0</v>
      </c>
      <c r="U168" s="37"/>
      <c r="V168" s="27"/>
      <c r="W168" s="27"/>
      <c r="X168" s="70"/>
      <c r="Y168" s="1">
        <v>36496</v>
      </c>
      <c r="Z168" s="1" t="s">
        <v>336</v>
      </c>
      <c r="AA168" s="18"/>
    </row>
    <row r="169" spans="1:27" x14ac:dyDescent="0.25">
      <c r="A169" s="24" t="str">
        <f>IF(INTRO!$E$33&lt;&gt;0,INTRO!$E$33, " ")</f>
        <v>Nigeria</v>
      </c>
      <c r="B169" s="17" t="s">
        <v>317</v>
      </c>
      <c r="C169" s="172" t="s">
        <v>337</v>
      </c>
      <c r="D169" s="36">
        <v>188595.10471288252</v>
      </c>
      <c r="E169" s="20">
        <f>IF(INTRO!$E$48="","",ROUND($D169*INTRO!$E$48,0))</f>
        <v>37719</v>
      </c>
      <c r="F169" s="20">
        <f>IF(INTRO!$E$49="","",ROUND($D169*INTRO!$E$49,0))</f>
        <v>52807</v>
      </c>
      <c r="G169" s="38">
        <f>IF(INTRO!$E$50="","",ROUND($D169*INTRO!$E$50,0))</f>
        <v>98069</v>
      </c>
      <c r="H169" s="37">
        <v>1</v>
      </c>
      <c r="I169" s="27">
        <v>0</v>
      </c>
      <c r="J169" s="27">
        <v>4</v>
      </c>
      <c r="K169" s="27">
        <v>4</v>
      </c>
      <c r="L169" s="68">
        <v>4</v>
      </c>
      <c r="M169" s="65">
        <f>IF(INTRO!$E$37="Endemic",IF($H169&gt;0,IF($H169=4,"Unknown",IF($H169=99,"Stopped",$D169)),0),"Not required")</f>
        <v>188595.10471288252</v>
      </c>
      <c r="N169" s="20">
        <v>0</v>
      </c>
      <c r="O169" s="14" t="str">
        <f>IF(INTRO!$E$41="Endemic", IF(AND($J169&gt;1,$J169&lt;5), IF($J169=4, "Unknown", E169+F169), 0),"Not required")</f>
        <v>Unknown</v>
      </c>
      <c r="P169" s="39" t="str">
        <f>IF(INTRO!$E$43="Endemic", IF(AND($K169&gt;0,$K169&lt;5), IF($K169=4,"Unknown", IF($K169=1, $F169*0.33, IF($K169=2, $F169*0.5+$G169*0.2, SUM(F169:G169)))), 0),"Not required")</f>
        <v>Unknown</v>
      </c>
      <c r="Q169" s="37">
        <v>1</v>
      </c>
      <c r="R169" s="27">
        <v>0</v>
      </c>
      <c r="S169" s="27">
        <v>0</v>
      </c>
      <c r="T169" s="70">
        <v>0</v>
      </c>
      <c r="U169" s="37"/>
      <c r="V169" s="27"/>
      <c r="W169" s="27"/>
      <c r="X169" s="70"/>
      <c r="Y169" s="1">
        <v>36497</v>
      </c>
      <c r="Z169" s="1" t="s">
        <v>337</v>
      </c>
      <c r="AA169" s="18"/>
    </row>
    <row r="170" spans="1:27" x14ac:dyDescent="0.25">
      <c r="A170" s="24" t="str">
        <f>IF(INTRO!$E$33&lt;&gt;0,INTRO!$E$33, " ")</f>
        <v>Nigeria</v>
      </c>
      <c r="B170" s="17" t="s">
        <v>317</v>
      </c>
      <c r="C170" s="172" t="s">
        <v>338</v>
      </c>
      <c r="D170" s="36">
        <v>701348.76273385016</v>
      </c>
      <c r="E170" s="20">
        <f>IF(INTRO!$E$48="","",ROUND($D170*INTRO!$E$48,0))</f>
        <v>140270</v>
      </c>
      <c r="F170" s="20">
        <f>IF(INTRO!$E$49="","",ROUND($D170*INTRO!$E$49,0))</f>
        <v>196378</v>
      </c>
      <c r="G170" s="38">
        <f>IF(INTRO!$E$50="","",ROUND($D170*INTRO!$E$50,0))</f>
        <v>364701</v>
      </c>
      <c r="H170" s="37">
        <v>1</v>
      </c>
      <c r="I170" s="27">
        <v>0</v>
      </c>
      <c r="J170" s="27">
        <v>0</v>
      </c>
      <c r="K170" s="27">
        <v>3</v>
      </c>
      <c r="L170" s="68">
        <v>4</v>
      </c>
      <c r="M170" s="65">
        <f>IF(INTRO!$E$37="Endemic",IF($H170&gt;0,IF($H170=4,"Unknown",IF($H170=99,"Stopped",$D170)),0),"Not required")</f>
        <v>701348.76273385016</v>
      </c>
      <c r="N170" s="20">
        <v>0</v>
      </c>
      <c r="O170" s="14">
        <f>IF(INTRO!$E$41="Endemic", IF(AND($J170&gt;1,$J170&lt;5), IF($J170=4, "Unknown", E170+F170), 0),"Not required")</f>
        <v>0</v>
      </c>
      <c r="P170" s="39">
        <f>IF(INTRO!$E$43="Endemic", IF(AND($K170&gt;0,$K170&lt;5), IF($K170=4,"Unknown", IF($K170=1, $F170*0.33, IF($K170=2, $F170*0.5+$G170*0.2, SUM(F170:G170)))), 0),"Not required")</f>
        <v>561079</v>
      </c>
      <c r="Q170" s="37">
        <v>1</v>
      </c>
      <c r="R170" s="27">
        <v>0</v>
      </c>
      <c r="S170" s="27">
        <v>0</v>
      </c>
      <c r="T170" s="70">
        <v>1</v>
      </c>
      <c r="U170" s="37"/>
      <c r="V170" s="27"/>
      <c r="W170" s="27"/>
      <c r="X170" s="70"/>
      <c r="Y170" s="1">
        <v>36498</v>
      </c>
      <c r="Z170" s="1" t="s">
        <v>338</v>
      </c>
      <c r="AA170" s="18"/>
    </row>
    <row r="171" spans="1:27" x14ac:dyDescent="0.25">
      <c r="A171" s="24" t="str">
        <f>IF(INTRO!$E$33&lt;&gt;0,INTRO!$E$33, " ")</f>
        <v>Nigeria</v>
      </c>
      <c r="B171" s="17" t="s">
        <v>317</v>
      </c>
      <c r="C171" s="172" t="s">
        <v>339</v>
      </c>
      <c r="D171" s="36">
        <v>173988.26719274349</v>
      </c>
      <c r="E171" s="20">
        <f>IF(INTRO!$E$48="","",ROUND($D171*INTRO!$E$48,0))</f>
        <v>34798</v>
      </c>
      <c r="F171" s="20">
        <f>IF(INTRO!$E$49="","",ROUND($D171*INTRO!$E$49,0))</f>
        <v>48717</v>
      </c>
      <c r="G171" s="38">
        <f>IF(INTRO!$E$50="","",ROUND($D171*INTRO!$E$50,0))</f>
        <v>90474</v>
      </c>
      <c r="H171" s="37">
        <v>0</v>
      </c>
      <c r="I171" s="27">
        <v>0</v>
      </c>
      <c r="J171" s="27">
        <v>4</v>
      </c>
      <c r="K171" s="27">
        <v>4</v>
      </c>
      <c r="L171" s="68">
        <v>4</v>
      </c>
      <c r="M171" s="65">
        <f>IF(INTRO!$E$37="Endemic",IF($H171&gt;0,IF($H171=4,"Unknown",IF($H171=99,"Stopped",$D171)),0),"Not required")</f>
        <v>0</v>
      </c>
      <c r="N171" s="20">
        <v>0</v>
      </c>
      <c r="O171" s="14" t="str">
        <f>IF(INTRO!$E$41="Endemic", IF(AND($J171&gt;1,$J171&lt;5), IF($J171=4, "Unknown", E171+F171), 0),"Not required")</f>
        <v>Unknown</v>
      </c>
      <c r="P171" s="39" t="str">
        <f>IF(INTRO!$E$43="Endemic", IF(AND($K171&gt;0,$K171&lt;5), IF($K171=4,"Unknown", IF($K171=1, $F171*0.33, IF($K171=2, $F171*0.5+$G171*0.2, SUM(F171:G171)))), 0),"Not required")</f>
        <v>Unknown</v>
      </c>
      <c r="Q171" s="37">
        <v>0</v>
      </c>
      <c r="R171" s="27">
        <v>0</v>
      </c>
      <c r="S171" s="27">
        <v>0</v>
      </c>
      <c r="T171" s="70">
        <v>0</v>
      </c>
      <c r="U171" s="37"/>
      <c r="V171" s="27"/>
      <c r="W171" s="27"/>
      <c r="X171" s="70"/>
      <c r="Y171" s="1">
        <v>36499</v>
      </c>
      <c r="Z171" s="1" t="s">
        <v>339</v>
      </c>
      <c r="AA171" s="18"/>
    </row>
    <row r="172" spans="1:27" x14ac:dyDescent="0.25">
      <c r="A172" s="24" t="str">
        <f>IF(INTRO!$E$33&lt;&gt;0,INTRO!$E$33, " ")</f>
        <v>Nigeria</v>
      </c>
      <c r="B172" s="17" t="s">
        <v>317</v>
      </c>
      <c r="C172" s="172" t="s">
        <v>340</v>
      </c>
      <c r="D172" s="36">
        <v>156886.66090362761</v>
      </c>
      <c r="E172" s="20">
        <f>IF(INTRO!$E$48="","",ROUND($D172*INTRO!$E$48,0))</f>
        <v>31377</v>
      </c>
      <c r="F172" s="20">
        <f>IF(INTRO!$E$49="","",ROUND($D172*INTRO!$E$49,0))</f>
        <v>43928</v>
      </c>
      <c r="G172" s="38">
        <f>IF(INTRO!$E$50="","",ROUND($D172*INTRO!$E$50,0))</f>
        <v>81581</v>
      </c>
      <c r="H172" s="37">
        <v>1</v>
      </c>
      <c r="I172" s="27">
        <v>1</v>
      </c>
      <c r="J172" s="27">
        <v>4</v>
      </c>
      <c r="K172" s="27">
        <v>4</v>
      </c>
      <c r="L172" s="68">
        <v>4</v>
      </c>
      <c r="M172" s="65">
        <f>IF(INTRO!$E$37="Endemic",IF($H172&gt;0,IF($H172=4,"Unknown",IF($H172=99,"Stopped",$D172)),0),"Not required")</f>
        <v>156886.66090362761</v>
      </c>
      <c r="N172" s="20">
        <v>72842.820278124971</v>
      </c>
      <c r="O172" s="14" t="str">
        <f>IF(INTRO!$E$41="Endemic", IF(AND($J172&gt;1,$J172&lt;5), IF($J172=4, "Unknown", E172+F172), 0),"Not required")</f>
        <v>Unknown</v>
      </c>
      <c r="P172" s="39" t="str">
        <f>IF(INTRO!$E$43="Endemic", IF(AND($K172&gt;0,$K172&lt;5), IF($K172=4,"Unknown", IF($K172=1, $F172*0.33, IF($K172=2, $F172*0.5+$G172*0.2, SUM(F172:G172)))), 0),"Not required")</f>
        <v>Unknown</v>
      </c>
      <c r="Q172" s="37">
        <v>1</v>
      </c>
      <c r="R172" s="27">
        <v>1</v>
      </c>
      <c r="S172" s="27">
        <v>0</v>
      </c>
      <c r="T172" s="70">
        <v>0</v>
      </c>
      <c r="U172" s="37"/>
      <c r="V172" s="27"/>
      <c r="W172" s="27"/>
      <c r="X172" s="70"/>
      <c r="Y172" s="1">
        <v>36500</v>
      </c>
      <c r="Z172" s="1" t="s">
        <v>340</v>
      </c>
      <c r="AA172" s="18"/>
    </row>
    <row r="173" spans="1:27" x14ac:dyDescent="0.25">
      <c r="A173" s="24" t="str">
        <f>IF(INTRO!$E$33&lt;&gt;0,INTRO!$E$33, " ")</f>
        <v>Nigeria</v>
      </c>
      <c r="B173" s="17" t="s">
        <v>317</v>
      </c>
      <c r="C173" s="172" t="s">
        <v>341</v>
      </c>
      <c r="D173" s="36">
        <v>147737.38223228001</v>
      </c>
      <c r="E173" s="20">
        <f>IF(INTRO!$E$48="","",ROUND($D173*INTRO!$E$48,0))</f>
        <v>29547</v>
      </c>
      <c r="F173" s="20">
        <f>IF(INTRO!$E$49="","",ROUND($D173*INTRO!$E$49,0))</f>
        <v>41366</v>
      </c>
      <c r="G173" s="38">
        <f>IF(INTRO!$E$50="","",ROUND($D173*INTRO!$E$50,0))</f>
        <v>76823</v>
      </c>
      <c r="H173" s="37">
        <v>1</v>
      </c>
      <c r="I173" s="27">
        <v>0</v>
      </c>
      <c r="J173" s="27">
        <v>4</v>
      </c>
      <c r="K173" s="27">
        <v>4</v>
      </c>
      <c r="L173" s="68">
        <v>4</v>
      </c>
      <c r="M173" s="65">
        <f>IF(INTRO!$E$37="Endemic",IF($H173&gt;0,IF($H173=4,"Unknown",IF($H173=99,"Stopped",$D173)),0),"Not required")</f>
        <v>147737.38223228001</v>
      </c>
      <c r="N173" s="20">
        <v>0</v>
      </c>
      <c r="O173" s="14" t="str">
        <f>IF(INTRO!$E$41="Endemic", IF(AND($J173&gt;1,$J173&lt;5), IF($J173=4, "Unknown", E173+F173), 0),"Not required")</f>
        <v>Unknown</v>
      </c>
      <c r="P173" s="39" t="str">
        <f>IF(INTRO!$E$43="Endemic", IF(AND($K173&gt;0,$K173&lt;5), IF($K173=4,"Unknown", IF($K173=1, $F173*0.33, IF($K173=2, $F173*0.5+$G173*0.2, SUM(F173:G173)))), 0),"Not required")</f>
        <v>Unknown</v>
      </c>
      <c r="Q173" s="37">
        <v>1</v>
      </c>
      <c r="R173" s="27">
        <v>0</v>
      </c>
      <c r="S173" s="27">
        <v>0</v>
      </c>
      <c r="T173" s="70">
        <v>0</v>
      </c>
      <c r="U173" s="37"/>
      <c r="V173" s="27"/>
      <c r="W173" s="27"/>
      <c r="X173" s="70"/>
      <c r="Y173" s="1">
        <v>36501</v>
      </c>
      <c r="Z173" s="1" t="s">
        <v>341</v>
      </c>
      <c r="AA173" s="18"/>
    </row>
    <row r="174" spans="1:27" x14ac:dyDescent="0.25">
      <c r="A174" s="24" t="str">
        <f>IF(INTRO!$E$33&lt;&gt;0,INTRO!$E$33, " ")</f>
        <v>Nigeria</v>
      </c>
      <c r="B174" s="17" t="s">
        <v>317</v>
      </c>
      <c r="C174" s="172" t="s">
        <v>342</v>
      </c>
      <c r="D174" s="36">
        <v>318834.13845289388</v>
      </c>
      <c r="E174" s="20">
        <f>IF(INTRO!$E$48="","",ROUND($D174*INTRO!$E$48,0))</f>
        <v>63767</v>
      </c>
      <c r="F174" s="20">
        <f>IF(INTRO!$E$49="","",ROUND($D174*INTRO!$E$49,0))</f>
        <v>89274</v>
      </c>
      <c r="G174" s="38">
        <f>IF(INTRO!$E$50="","",ROUND($D174*INTRO!$E$50,0))</f>
        <v>165794</v>
      </c>
      <c r="H174" s="37">
        <v>4</v>
      </c>
      <c r="I174" s="27">
        <v>0</v>
      </c>
      <c r="J174" s="27">
        <v>4</v>
      </c>
      <c r="K174" s="27">
        <v>4</v>
      </c>
      <c r="L174" s="68">
        <v>4</v>
      </c>
      <c r="M174" s="65" t="str">
        <f>IF(INTRO!$E$37="Endemic",IF($H174&gt;0,IF($H174=4,"Unknown",IF($H174=99,"Stopped",$D174)),0),"Not required")</f>
        <v>Unknown</v>
      </c>
      <c r="N174" s="20">
        <v>0</v>
      </c>
      <c r="O174" s="14" t="str">
        <f>IF(INTRO!$E$41="Endemic", IF(AND($J174&gt;1,$J174&lt;5), IF($J174=4, "Unknown", E174+F174), 0),"Not required")</f>
        <v>Unknown</v>
      </c>
      <c r="P174" s="39" t="str">
        <f>IF(INTRO!$E$43="Endemic", IF(AND($K174&gt;0,$K174&lt;5), IF($K174=4,"Unknown", IF($K174=1, $F174*0.33, IF($K174=2, $F174*0.5+$G174*0.2, SUM(F174:G174)))), 0),"Not required")</f>
        <v>Unknown</v>
      </c>
      <c r="Q174" s="37">
        <v>0</v>
      </c>
      <c r="R174" s="27">
        <v>0</v>
      </c>
      <c r="S174" s="27">
        <v>0</v>
      </c>
      <c r="T174" s="70">
        <v>0</v>
      </c>
      <c r="U174" s="37"/>
      <c r="V174" s="27"/>
      <c r="W174" s="27"/>
      <c r="X174" s="70"/>
      <c r="Y174" s="1">
        <v>36502</v>
      </c>
      <c r="Z174" s="1" t="s">
        <v>342</v>
      </c>
      <c r="AA174" s="18"/>
    </row>
    <row r="175" spans="1:27" x14ac:dyDescent="0.25">
      <c r="A175" s="24" t="str">
        <f>IF(INTRO!$E$33&lt;&gt;0,INTRO!$E$33, " ")</f>
        <v>Nigeria</v>
      </c>
      <c r="B175" s="17" t="s">
        <v>317</v>
      </c>
      <c r="C175" s="172" t="s">
        <v>343</v>
      </c>
      <c r="D175" s="36">
        <v>134218.5597709562</v>
      </c>
      <c r="E175" s="20">
        <f>IF(INTRO!$E$48="","",ROUND($D175*INTRO!$E$48,0))</f>
        <v>26844</v>
      </c>
      <c r="F175" s="20">
        <f>IF(INTRO!$E$49="","",ROUND($D175*INTRO!$E$49,0))</f>
        <v>37581</v>
      </c>
      <c r="G175" s="38">
        <f>IF(INTRO!$E$50="","",ROUND($D175*INTRO!$E$50,0))</f>
        <v>69794</v>
      </c>
      <c r="H175" s="37">
        <v>4</v>
      </c>
      <c r="I175" s="27">
        <v>0</v>
      </c>
      <c r="J175" s="27">
        <v>4</v>
      </c>
      <c r="K175" s="27">
        <v>4</v>
      </c>
      <c r="L175" s="68">
        <v>4</v>
      </c>
      <c r="M175" s="65" t="str">
        <f>IF(INTRO!$E$37="Endemic",IF($H175&gt;0,IF($H175=4,"Unknown",IF($H175=99,"Stopped",$D175)),0),"Not required")</f>
        <v>Unknown</v>
      </c>
      <c r="N175" s="20">
        <v>0</v>
      </c>
      <c r="O175" s="14" t="str">
        <f>IF(INTRO!$E$41="Endemic", IF(AND($J175&gt;1,$J175&lt;5), IF($J175=4, "Unknown", E175+F175), 0),"Not required")</f>
        <v>Unknown</v>
      </c>
      <c r="P175" s="39" t="str">
        <f>IF(INTRO!$E$43="Endemic", IF(AND($K175&gt;0,$K175&lt;5), IF($K175=4,"Unknown", IF($K175=1, $F175*0.33, IF($K175=2, $F175*0.5+$G175*0.2, SUM(F175:G175)))), 0),"Not required")</f>
        <v>Unknown</v>
      </c>
      <c r="Q175" s="37">
        <v>0</v>
      </c>
      <c r="R175" s="27">
        <v>0</v>
      </c>
      <c r="S175" s="27">
        <v>0</v>
      </c>
      <c r="T175" s="70">
        <v>0</v>
      </c>
      <c r="U175" s="37"/>
      <c r="V175" s="27"/>
      <c r="W175" s="27"/>
      <c r="X175" s="70"/>
      <c r="Y175" s="1">
        <v>36503</v>
      </c>
      <c r="Z175" s="1" t="s">
        <v>343</v>
      </c>
      <c r="AA175" s="18"/>
    </row>
    <row r="176" spans="1:27" x14ac:dyDescent="0.25">
      <c r="A176" s="24" t="str">
        <f>IF(INTRO!$E$33&lt;&gt;0,INTRO!$E$33, " ")</f>
        <v>Nigeria</v>
      </c>
      <c r="B176" s="17" t="s">
        <v>317</v>
      </c>
      <c r="C176" s="172" t="s">
        <v>344</v>
      </c>
      <c r="D176" s="36">
        <v>137604.98983040839</v>
      </c>
      <c r="E176" s="20">
        <f>IF(INTRO!$E$48="","",ROUND($D176*INTRO!$E$48,0))</f>
        <v>27521</v>
      </c>
      <c r="F176" s="20">
        <f>IF(INTRO!$E$49="","",ROUND($D176*INTRO!$E$49,0))</f>
        <v>38529</v>
      </c>
      <c r="G176" s="38">
        <f>IF(INTRO!$E$50="","",ROUND($D176*INTRO!$E$50,0))</f>
        <v>71555</v>
      </c>
      <c r="H176" s="37">
        <v>1</v>
      </c>
      <c r="I176" s="27">
        <v>1</v>
      </c>
      <c r="J176" s="27">
        <v>4</v>
      </c>
      <c r="K176" s="27">
        <v>4</v>
      </c>
      <c r="L176" s="68">
        <v>4</v>
      </c>
      <c r="M176" s="65">
        <f>IF(INTRO!$E$37="Endemic",IF($H176&gt;0,IF($H176=4,"Unknown",IF($H176=99,"Stopped",$D176)),0),"Not required")</f>
        <v>137604.98983040839</v>
      </c>
      <c r="N176" s="20">
        <v>137604.98983040839</v>
      </c>
      <c r="O176" s="14" t="str">
        <f>IF(INTRO!$E$41="Endemic", IF(AND($J176&gt;1,$J176&lt;5), IF($J176=4, "Unknown", E176+F176), 0),"Not required")</f>
        <v>Unknown</v>
      </c>
      <c r="P176" s="39" t="str">
        <f>IF(INTRO!$E$43="Endemic", IF(AND($K176&gt;0,$K176&lt;5), IF($K176=4,"Unknown", IF($K176=1, $F176*0.33, IF($K176=2, $F176*0.5+$G176*0.2, SUM(F176:G176)))), 0),"Not required")</f>
        <v>Unknown</v>
      </c>
      <c r="Q176" s="37">
        <v>1</v>
      </c>
      <c r="R176" s="27">
        <v>1</v>
      </c>
      <c r="S176" s="27">
        <v>0</v>
      </c>
      <c r="T176" s="70">
        <v>0</v>
      </c>
      <c r="U176" s="37"/>
      <c r="V176" s="27"/>
      <c r="W176" s="27"/>
      <c r="X176" s="70"/>
      <c r="Y176" s="1">
        <v>36504</v>
      </c>
      <c r="Z176" s="1" t="s">
        <v>344</v>
      </c>
      <c r="AA176" s="18"/>
    </row>
    <row r="177" spans="1:27" x14ac:dyDescent="0.25">
      <c r="A177" s="24" t="str">
        <f>IF(INTRO!$E$33&lt;&gt;0,INTRO!$E$33, " ")</f>
        <v>Nigeria</v>
      </c>
      <c r="B177" s="17" t="s">
        <v>345</v>
      </c>
      <c r="C177" s="172" t="s">
        <v>346</v>
      </c>
      <c r="D177" s="36">
        <v>194742.59152851228</v>
      </c>
      <c r="E177" s="20">
        <f>IF(INTRO!$E$48="","",ROUND($D177*INTRO!$E$48,0))</f>
        <v>38949</v>
      </c>
      <c r="F177" s="20">
        <f>IF(INTRO!$E$49="","",ROUND($D177*INTRO!$E$49,0))</f>
        <v>54528</v>
      </c>
      <c r="G177" s="38">
        <f>IF(INTRO!$E$50="","",ROUND($D177*INTRO!$E$50,0))</f>
        <v>101266</v>
      </c>
      <c r="H177" s="37">
        <v>1</v>
      </c>
      <c r="I177" s="27">
        <v>0</v>
      </c>
      <c r="J177" s="27">
        <v>1</v>
      </c>
      <c r="K177" s="27">
        <v>0</v>
      </c>
      <c r="L177" s="68">
        <v>0</v>
      </c>
      <c r="M177" s="65">
        <f>IF(INTRO!$E$37="Endemic",IF($H177&gt;0,IF($H177=4,"Unknown",IF($H177=99,"Stopped",$D177)),0),"Not required")</f>
        <v>194742.59152851228</v>
      </c>
      <c r="N177" s="20">
        <v>0</v>
      </c>
      <c r="O177" s="14">
        <f>IF(INTRO!$E$41="Endemic", IF(AND($J177&gt;1,$J177&lt;5), IF($J177=4, "Unknown", E177+F177), 0),"Not required")</f>
        <v>0</v>
      </c>
      <c r="P177" s="39">
        <f>IF(INTRO!$E$43="Endemic", IF(AND($K177&gt;0,$K177&lt;5), IF($K177=4,"Unknown", IF($K177=1, $F177*0.33, IF($K177=2, $F177*0.5+$G177*0.2, SUM(F177:G177)))), 0),"Not required")</f>
        <v>0</v>
      </c>
      <c r="Q177" s="37">
        <v>1</v>
      </c>
      <c r="R177" s="27">
        <v>2</v>
      </c>
      <c r="S177" s="27">
        <v>0</v>
      </c>
      <c r="T177" s="70">
        <v>0</v>
      </c>
      <c r="U177" s="37" t="s">
        <v>971</v>
      </c>
      <c r="V177" s="27"/>
      <c r="W177" s="27"/>
      <c r="X177" s="70"/>
      <c r="Y177" s="1">
        <v>36505</v>
      </c>
      <c r="Z177" s="1" t="s">
        <v>346</v>
      </c>
      <c r="AA177" s="18"/>
    </row>
    <row r="178" spans="1:27" x14ac:dyDescent="0.25">
      <c r="A178" s="24" t="str">
        <f>IF(INTRO!$E$33&lt;&gt;0,INTRO!$E$33, " ")</f>
        <v>Nigeria</v>
      </c>
      <c r="B178" s="17" t="s">
        <v>345</v>
      </c>
      <c r="C178" s="172" t="s">
        <v>347</v>
      </c>
      <c r="D178" s="36">
        <v>203246.3235642217</v>
      </c>
      <c r="E178" s="20">
        <f>IF(INTRO!$E$48="","",ROUND($D178*INTRO!$E$48,0))</f>
        <v>40649</v>
      </c>
      <c r="F178" s="20">
        <f>IF(INTRO!$E$49="","",ROUND($D178*INTRO!$E$49,0))</f>
        <v>56909</v>
      </c>
      <c r="G178" s="38">
        <f>IF(INTRO!$E$50="","",ROUND($D178*INTRO!$E$50,0))</f>
        <v>105688</v>
      </c>
      <c r="H178" s="37">
        <v>1</v>
      </c>
      <c r="I178" s="27">
        <v>1</v>
      </c>
      <c r="J178" s="27">
        <v>2</v>
      </c>
      <c r="K178" s="27">
        <v>0</v>
      </c>
      <c r="L178" s="68">
        <v>0</v>
      </c>
      <c r="M178" s="65">
        <f>IF(INTRO!$E$37="Endemic",IF($H178&gt;0,IF($H178=4,"Unknown",IF($H178=99,"Stopped",$D178)),0),"Not required")</f>
        <v>203246.3235642217</v>
      </c>
      <c r="N178" s="20">
        <v>164932.82593007808</v>
      </c>
      <c r="O178" s="14">
        <f>IF(INTRO!$E$41="Endemic", IF(AND($J178&gt;1,$J178&lt;5), IF($J178=4, "Unknown", E178+F178), 0),"Not required")</f>
        <v>97558</v>
      </c>
      <c r="P178" s="39">
        <f>IF(INTRO!$E$43="Endemic", IF(AND($K178&gt;0,$K178&lt;5), IF($K178=4,"Unknown", IF($K178=1, $F178*0.33, IF($K178=2, $F178*0.5+$G178*0.2, SUM(F178:G178)))), 0),"Not required")</f>
        <v>0</v>
      </c>
      <c r="Q178" s="37">
        <v>1</v>
      </c>
      <c r="R178" s="27">
        <v>2</v>
      </c>
      <c r="S178" s="27">
        <v>1</v>
      </c>
      <c r="T178" s="70">
        <v>0</v>
      </c>
      <c r="U178" s="37" t="s">
        <v>971</v>
      </c>
      <c r="V178" s="27"/>
      <c r="W178" s="27" t="s">
        <v>972</v>
      </c>
      <c r="X178" s="70"/>
      <c r="Y178" s="1">
        <v>36506</v>
      </c>
      <c r="Z178" s="1" t="s">
        <v>347</v>
      </c>
      <c r="AA178" s="18"/>
    </row>
    <row r="179" spans="1:27" x14ac:dyDescent="0.25">
      <c r="A179" s="24" t="str">
        <f>IF(INTRO!$E$33&lt;&gt;0,INTRO!$E$33, " ")</f>
        <v>Nigeria</v>
      </c>
      <c r="B179" s="17" t="s">
        <v>345</v>
      </c>
      <c r="C179" s="172" t="s">
        <v>348</v>
      </c>
      <c r="D179" s="36">
        <v>364996.10245632386</v>
      </c>
      <c r="E179" s="20">
        <f>IF(INTRO!$E$48="","",ROUND($D179*INTRO!$E$48,0))</f>
        <v>72999</v>
      </c>
      <c r="F179" s="20">
        <f>IF(INTRO!$E$49="","",ROUND($D179*INTRO!$E$49,0))</f>
        <v>102199</v>
      </c>
      <c r="G179" s="38">
        <f>IF(INTRO!$E$50="","",ROUND($D179*INTRO!$E$50,0))</f>
        <v>189798</v>
      </c>
      <c r="H179" s="37">
        <v>0</v>
      </c>
      <c r="I179" s="27">
        <v>1</v>
      </c>
      <c r="J179" s="27">
        <v>2</v>
      </c>
      <c r="K179" s="27">
        <v>0</v>
      </c>
      <c r="L179" s="68">
        <v>4</v>
      </c>
      <c r="M179" s="65">
        <f>IF(INTRO!$E$37="Endemic",IF($H179&gt;0,IF($H179=4,"Unknown",IF($H179=99,"Stopped",$D179)),0),"Not required")</f>
        <v>0</v>
      </c>
      <c r="N179" s="20">
        <v>70224.576101562474</v>
      </c>
      <c r="O179" s="14">
        <f>IF(INTRO!$E$41="Endemic", IF(AND($J179&gt;1,$J179&lt;5), IF($J179=4, "Unknown", E179+F179), 0),"Not required")</f>
        <v>175198</v>
      </c>
      <c r="P179" s="39">
        <f>IF(INTRO!$E$43="Endemic", IF(AND($K179&gt;0,$K179&lt;5), IF($K179=4,"Unknown", IF($K179=1, $F179*0.33, IF($K179=2, $F179*0.5+$G179*0.2, SUM(F179:G179)))), 0),"Not required")</f>
        <v>0</v>
      </c>
      <c r="Q179" s="37">
        <v>0</v>
      </c>
      <c r="R179" s="27">
        <v>2</v>
      </c>
      <c r="S179" s="27">
        <v>1</v>
      </c>
      <c r="T179" s="70">
        <v>0</v>
      </c>
      <c r="U179" s="37"/>
      <c r="V179" s="27"/>
      <c r="W179" s="27" t="s">
        <v>972</v>
      </c>
      <c r="X179" s="70"/>
      <c r="Y179" s="1">
        <v>36507</v>
      </c>
      <c r="Z179" s="1" t="s">
        <v>348</v>
      </c>
      <c r="AA179" s="18"/>
    </row>
    <row r="180" spans="1:27" x14ac:dyDescent="0.25">
      <c r="A180" s="24" t="str">
        <f>IF(INTRO!$E$33&lt;&gt;0,INTRO!$E$33, " ")</f>
        <v>Nigeria</v>
      </c>
      <c r="B180" s="17" t="s">
        <v>345</v>
      </c>
      <c r="C180" s="172" t="s">
        <v>349</v>
      </c>
      <c r="D180" s="36">
        <v>43554.224573216328</v>
      </c>
      <c r="E180" s="20">
        <f>IF(INTRO!$E$48="","",ROUND($D180*INTRO!$E$48,0))</f>
        <v>8711</v>
      </c>
      <c r="F180" s="20">
        <f>IF(INTRO!$E$49="","",ROUND($D180*INTRO!$E$49,0))</f>
        <v>12195</v>
      </c>
      <c r="G180" s="38">
        <f>IF(INTRO!$E$50="","",ROUND($D180*INTRO!$E$50,0))</f>
        <v>22648</v>
      </c>
      <c r="H180" s="37">
        <v>0</v>
      </c>
      <c r="I180" s="27">
        <v>1</v>
      </c>
      <c r="J180" s="27">
        <v>2</v>
      </c>
      <c r="K180" s="27">
        <v>0</v>
      </c>
      <c r="L180" s="68">
        <v>4</v>
      </c>
      <c r="M180" s="65">
        <f>IF(INTRO!$E$37="Endemic",IF($H180&gt;0,IF($H180=4,"Unknown",IF($H180=99,"Stopped",$D180)),0),"Not required")</f>
        <v>0</v>
      </c>
      <c r="N180" s="20">
        <v>43554.224573216328</v>
      </c>
      <c r="O180" s="14">
        <f>IF(INTRO!$E$41="Endemic", IF(AND($J180&gt;1,$J180&lt;5), IF($J180=4, "Unknown", E180+F180), 0),"Not required")</f>
        <v>20906</v>
      </c>
      <c r="P180" s="39">
        <f>IF(INTRO!$E$43="Endemic", IF(AND($K180&gt;0,$K180&lt;5), IF($K180=4,"Unknown", IF($K180=1, $F180*0.33, IF($K180=2, $F180*0.5+$G180*0.2, SUM(F180:G180)))), 0),"Not required")</f>
        <v>0</v>
      </c>
      <c r="Q180" s="37">
        <v>0</v>
      </c>
      <c r="R180" s="27">
        <v>2</v>
      </c>
      <c r="S180" s="27">
        <v>1</v>
      </c>
      <c r="T180" s="70">
        <v>0</v>
      </c>
      <c r="U180" s="37"/>
      <c r="V180" s="27"/>
      <c r="W180" s="27" t="s">
        <v>972</v>
      </c>
      <c r="X180" s="70"/>
      <c r="Y180" s="1">
        <v>36508</v>
      </c>
      <c r="Z180" s="1" t="s">
        <v>349</v>
      </c>
      <c r="AA180" s="18"/>
    </row>
    <row r="181" spans="1:27" x14ac:dyDescent="0.25">
      <c r="A181" s="24" t="str">
        <f>IF(INTRO!$E$33&lt;&gt;0,INTRO!$E$33, " ")</f>
        <v>Nigeria</v>
      </c>
      <c r="B181" s="17" t="s">
        <v>345</v>
      </c>
      <c r="C181" s="172" t="s">
        <v>350</v>
      </c>
      <c r="D181" s="36">
        <v>142318.82515939165</v>
      </c>
      <c r="E181" s="20">
        <f>IF(INTRO!$E$48="","",ROUND($D181*INTRO!$E$48,0))</f>
        <v>28464</v>
      </c>
      <c r="F181" s="20">
        <f>IF(INTRO!$E$49="","",ROUND($D181*INTRO!$E$49,0))</f>
        <v>39849</v>
      </c>
      <c r="G181" s="38">
        <f>IF(INTRO!$E$50="","",ROUND($D181*INTRO!$E$50,0))</f>
        <v>74006</v>
      </c>
      <c r="H181" s="37">
        <v>1</v>
      </c>
      <c r="I181" s="27">
        <v>1</v>
      </c>
      <c r="J181" s="27">
        <v>1</v>
      </c>
      <c r="K181" s="27">
        <v>2</v>
      </c>
      <c r="L181" s="68">
        <v>4</v>
      </c>
      <c r="M181" s="65">
        <f>IF(INTRO!$E$37="Endemic",IF($H181&gt;0,IF($H181=4,"Unknown",IF($H181=99,"Stopped",$D181)),0),"Not required")</f>
        <v>142318.82515939165</v>
      </c>
      <c r="N181" s="20">
        <v>105027.7965429687</v>
      </c>
      <c r="O181" s="14">
        <f>IF(INTRO!$E$41="Endemic", IF(AND($J181&gt;1,$J181&lt;5), IF($J181=4, "Unknown", E181+F181), 0),"Not required")</f>
        <v>0</v>
      </c>
      <c r="P181" s="39">
        <f>IF(INTRO!$E$43="Endemic", IF(AND($K181&gt;0,$K181&lt;5), IF($K181=4,"Unknown", IF($K181=1, $F181*0.33, IF($K181=2, $F181*0.5+$G181*0.2, SUM(F181:G181)))), 0),"Not required")</f>
        <v>34725.699999999997</v>
      </c>
      <c r="Q181" s="37">
        <v>1</v>
      </c>
      <c r="R181" s="27">
        <v>2</v>
      </c>
      <c r="S181" s="27">
        <v>0</v>
      </c>
      <c r="T181" s="70">
        <v>1</v>
      </c>
      <c r="U181" s="37"/>
      <c r="V181" s="27"/>
      <c r="W181" s="27"/>
      <c r="X181" s="70" t="s">
        <v>972</v>
      </c>
      <c r="Y181" s="1">
        <v>36509</v>
      </c>
      <c r="Z181" s="1" t="s">
        <v>350</v>
      </c>
      <c r="AA181" s="18"/>
    </row>
    <row r="182" spans="1:27" x14ac:dyDescent="0.25">
      <c r="A182" s="24" t="str">
        <f>IF(INTRO!$E$33&lt;&gt;0,INTRO!$E$33, " ")</f>
        <v>Nigeria</v>
      </c>
      <c r="B182" s="17" t="s">
        <v>345</v>
      </c>
      <c r="C182" s="172" t="s">
        <v>351</v>
      </c>
      <c r="D182" s="36">
        <v>227532.32595246134</v>
      </c>
      <c r="E182" s="20">
        <f>IF(INTRO!$E$48="","",ROUND($D182*INTRO!$E$48,0))</f>
        <v>45506</v>
      </c>
      <c r="F182" s="20">
        <f>IF(INTRO!$E$49="","",ROUND($D182*INTRO!$E$49,0))</f>
        <v>63709</v>
      </c>
      <c r="G182" s="38">
        <f>IF(INTRO!$E$50="","",ROUND($D182*INTRO!$E$50,0))</f>
        <v>118317</v>
      </c>
      <c r="H182" s="37">
        <v>1</v>
      </c>
      <c r="I182" s="27">
        <v>1</v>
      </c>
      <c r="J182" s="27">
        <v>2</v>
      </c>
      <c r="K182" s="27">
        <v>0</v>
      </c>
      <c r="L182" s="68">
        <v>0</v>
      </c>
      <c r="M182" s="65">
        <f>IF(INTRO!$E$37="Endemic",IF($H182&gt;0,IF($H182=4,"Unknown",IF($H182=99,"Stopped",$D182)),0),"Not required")</f>
        <v>227532.32595246134</v>
      </c>
      <c r="N182" s="20">
        <v>101437.09320976559</v>
      </c>
      <c r="O182" s="14">
        <f>IF(INTRO!$E$41="Endemic", IF(AND($J182&gt;1,$J182&lt;5), IF($J182=4, "Unknown", E182+F182), 0),"Not required")</f>
        <v>109215</v>
      </c>
      <c r="P182" s="39">
        <f>IF(INTRO!$E$43="Endemic", IF(AND($K182&gt;0,$K182&lt;5), IF($K182=4,"Unknown", IF($K182=1, $F182*0.33, IF($K182=2, $F182*0.5+$G182*0.2, SUM(F182:G182)))), 0),"Not required")</f>
        <v>0</v>
      </c>
      <c r="Q182" s="37">
        <v>1</v>
      </c>
      <c r="R182" s="27">
        <v>2</v>
      </c>
      <c r="S182" s="27">
        <v>1</v>
      </c>
      <c r="T182" s="70">
        <v>0</v>
      </c>
      <c r="U182" s="37"/>
      <c r="V182" s="27"/>
      <c r="W182" s="27" t="s">
        <v>972</v>
      </c>
      <c r="X182" s="70"/>
      <c r="Y182" s="1">
        <v>36510</v>
      </c>
      <c r="Z182" s="1" t="s">
        <v>351</v>
      </c>
      <c r="AA182" s="18"/>
    </row>
    <row r="183" spans="1:27" x14ac:dyDescent="0.25">
      <c r="A183" s="24" t="str">
        <f>IF(INTRO!$E$33&lt;&gt;0,INTRO!$E$33, " ")</f>
        <v>Nigeria</v>
      </c>
      <c r="B183" s="17" t="s">
        <v>345</v>
      </c>
      <c r="C183" s="172" t="s">
        <v>352</v>
      </c>
      <c r="D183" s="36">
        <v>250338.95063403001</v>
      </c>
      <c r="E183" s="20">
        <f>IF(INTRO!$E$48="","",ROUND($D183*INTRO!$E$48,0))</f>
        <v>50068</v>
      </c>
      <c r="F183" s="20">
        <f>IF(INTRO!$E$49="","",ROUND($D183*INTRO!$E$49,0))</f>
        <v>70095</v>
      </c>
      <c r="G183" s="38">
        <f>IF(INTRO!$E$50="","",ROUND($D183*INTRO!$E$50,0))</f>
        <v>130176</v>
      </c>
      <c r="H183" s="37">
        <v>1</v>
      </c>
      <c r="I183" s="27">
        <v>1</v>
      </c>
      <c r="J183" s="27">
        <v>1</v>
      </c>
      <c r="K183" s="27">
        <v>1</v>
      </c>
      <c r="L183" s="68">
        <v>4</v>
      </c>
      <c r="M183" s="65">
        <f>IF(INTRO!$E$37="Endemic",IF($H183&gt;0,IF($H183=4,"Unknown",IF($H183=99,"Stopped",$D183)),0),"Not required")</f>
        <v>250338.95063403001</v>
      </c>
      <c r="N183" s="20">
        <v>250338.95063402998</v>
      </c>
      <c r="O183" s="14">
        <f>IF(INTRO!$E$41="Endemic", IF(AND($J183&gt;1,$J183&lt;5), IF($J183=4, "Unknown", E183+F183), 0),"Not required")</f>
        <v>0</v>
      </c>
      <c r="P183" s="39">
        <f>IF(INTRO!$E$43="Endemic", IF(AND($K183&gt;0,$K183&lt;5), IF($K183=4,"Unknown", IF($K183=1, $F183*0.33, IF($K183=2, $F183*0.5+$G183*0.2, SUM(F183:G183)))), 0),"Not required")</f>
        <v>23131.350000000002</v>
      </c>
      <c r="Q183" s="37">
        <v>1</v>
      </c>
      <c r="R183" s="27">
        <v>2</v>
      </c>
      <c r="S183" s="27">
        <v>0</v>
      </c>
      <c r="T183" s="70">
        <v>0</v>
      </c>
      <c r="U183" s="37" t="s">
        <v>971</v>
      </c>
      <c r="V183" s="27"/>
      <c r="W183" s="27"/>
      <c r="X183" s="70"/>
      <c r="Y183" s="1">
        <v>36511</v>
      </c>
      <c r="Z183" s="1" t="s">
        <v>352</v>
      </c>
      <c r="AA183" s="18"/>
    </row>
    <row r="184" spans="1:27" x14ac:dyDescent="0.25">
      <c r="A184" s="24" t="str">
        <f>IF(INTRO!$E$33&lt;&gt;0,INTRO!$E$33, " ")</f>
        <v>Nigeria</v>
      </c>
      <c r="B184" s="17" t="s">
        <v>345</v>
      </c>
      <c r="C184" s="172" t="s">
        <v>353</v>
      </c>
      <c r="D184" s="36">
        <v>257721.04539031792</v>
      </c>
      <c r="E184" s="20">
        <f>IF(INTRO!$E$48="","",ROUND($D184*INTRO!$E$48,0))</f>
        <v>51544</v>
      </c>
      <c r="F184" s="20">
        <f>IF(INTRO!$E$49="","",ROUND($D184*INTRO!$E$49,0))</f>
        <v>72162</v>
      </c>
      <c r="G184" s="38">
        <f>IF(INTRO!$E$50="","",ROUND($D184*INTRO!$E$50,0))</f>
        <v>134015</v>
      </c>
      <c r="H184" s="37">
        <v>1</v>
      </c>
      <c r="I184" s="27">
        <v>0</v>
      </c>
      <c r="J184" s="27">
        <v>2</v>
      </c>
      <c r="K184" s="27">
        <v>0</v>
      </c>
      <c r="L184" s="68">
        <v>0</v>
      </c>
      <c r="M184" s="65">
        <f>IF(INTRO!$E$37="Endemic",IF($H184&gt;0,IF($H184=4,"Unknown",IF($H184=99,"Stopped",$D184)),0),"Not required")</f>
        <v>257721.04539031792</v>
      </c>
      <c r="N184" s="20">
        <v>0</v>
      </c>
      <c r="O184" s="14">
        <f>IF(INTRO!$E$41="Endemic", IF(AND($J184&gt;1,$J184&lt;5), IF($J184=4, "Unknown", E184+F184), 0),"Not required")</f>
        <v>123706</v>
      </c>
      <c r="P184" s="39">
        <f>IF(INTRO!$E$43="Endemic", IF(AND($K184&gt;0,$K184&lt;5), IF($K184=4,"Unknown", IF($K184=1, $F184*0.33, IF($K184=2, $F184*0.5+$G184*0.2, SUM(F184:G184)))), 0),"Not required")</f>
        <v>0</v>
      </c>
      <c r="Q184" s="37">
        <v>0</v>
      </c>
      <c r="R184" s="27">
        <v>0</v>
      </c>
      <c r="S184" s="27">
        <v>1</v>
      </c>
      <c r="T184" s="70">
        <v>0</v>
      </c>
      <c r="U184" s="37"/>
      <c r="V184" s="27"/>
      <c r="W184" s="27" t="s">
        <v>972</v>
      </c>
      <c r="X184" s="70"/>
      <c r="Y184" s="1">
        <v>36512</v>
      </c>
      <c r="Z184" s="1" t="s">
        <v>353</v>
      </c>
      <c r="AA184" s="18"/>
    </row>
    <row r="185" spans="1:27" x14ac:dyDescent="0.25">
      <c r="A185" s="24" t="str">
        <f>IF(INTRO!$E$33&lt;&gt;0,INTRO!$E$33, " ")</f>
        <v>Nigeria</v>
      </c>
      <c r="B185" s="17" t="s">
        <v>345</v>
      </c>
      <c r="C185" s="172" t="s">
        <v>354</v>
      </c>
      <c r="D185" s="36">
        <v>241262.29595919178</v>
      </c>
      <c r="E185" s="20">
        <f>IF(INTRO!$E$48="","",ROUND($D185*INTRO!$E$48,0))</f>
        <v>48252</v>
      </c>
      <c r="F185" s="20">
        <f>IF(INTRO!$E$49="","",ROUND($D185*INTRO!$E$49,0))</f>
        <v>67553</v>
      </c>
      <c r="G185" s="38">
        <f>IF(INTRO!$E$50="","",ROUND($D185*INTRO!$E$50,0))</f>
        <v>125456</v>
      </c>
      <c r="H185" s="37">
        <v>0</v>
      </c>
      <c r="I185" s="27">
        <v>0</v>
      </c>
      <c r="J185" s="27">
        <v>2</v>
      </c>
      <c r="K185" s="27">
        <v>0</v>
      </c>
      <c r="L185" s="68">
        <v>0</v>
      </c>
      <c r="M185" s="65">
        <f>IF(INTRO!$E$37="Endemic",IF($H185&gt;0,IF($H185=4,"Unknown",IF($H185=99,"Stopped",$D185)),0),"Not required")</f>
        <v>0</v>
      </c>
      <c r="N185" s="20">
        <v>0</v>
      </c>
      <c r="O185" s="14">
        <f>IF(INTRO!$E$41="Endemic", IF(AND($J185&gt;1,$J185&lt;5), IF($J185=4, "Unknown", E185+F185), 0),"Not required")</f>
        <v>115805</v>
      </c>
      <c r="P185" s="39">
        <f>IF(INTRO!$E$43="Endemic", IF(AND($K185&gt;0,$K185&lt;5), IF($K185=4,"Unknown", IF($K185=1, $F185*0.33, IF($K185=2, $F185*0.5+$G185*0.2, SUM(F185:G185)))), 0),"Not required")</f>
        <v>0</v>
      </c>
      <c r="Q185" s="37">
        <v>1</v>
      </c>
      <c r="R185" s="27">
        <v>0</v>
      </c>
      <c r="S185" s="27">
        <v>1</v>
      </c>
      <c r="T185" s="70">
        <v>0</v>
      </c>
      <c r="U185" s="37"/>
      <c r="V185" s="27"/>
      <c r="W185" s="27" t="s">
        <v>972</v>
      </c>
      <c r="X185" s="70"/>
      <c r="Y185" s="1">
        <v>36513</v>
      </c>
      <c r="Z185" s="1" t="s">
        <v>354</v>
      </c>
      <c r="AA185" s="18"/>
    </row>
    <row r="186" spans="1:27" x14ac:dyDescent="0.25">
      <c r="A186" s="24" t="str">
        <f>IF(INTRO!$E$33&lt;&gt;0,INTRO!$E$33, " ")</f>
        <v>Nigeria</v>
      </c>
      <c r="B186" s="17" t="s">
        <v>345</v>
      </c>
      <c r="C186" s="172" t="s">
        <v>355</v>
      </c>
      <c r="D186" s="36">
        <v>107854.70414925605</v>
      </c>
      <c r="E186" s="20">
        <f>IF(INTRO!$E$48="","",ROUND($D186*INTRO!$E$48,0))</f>
        <v>21571</v>
      </c>
      <c r="F186" s="20">
        <f>IF(INTRO!$E$49="","",ROUND($D186*INTRO!$E$49,0))</f>
        <v>30199</v>
      </c>
      <c r="G186" s="38">
        <f>IF(INTRO!$E$50="","",ROUND($D186*INTRO!$E$50,0))</f>
        <v>56084</v>
      </c>
      <c r="H186" s="37">
        <v>0</v>
      </c>
      <c r="I186" s="27">
        <v>1</v>
      </c>
      <c r="J186" s="27">
        <v>2</v>
      </c>
      <c r="K186" s="27">
        <v>0</v>
      </c>
      <c r="L186" s="68">
        <v>4</v>
      </c>
      <c r="M186" s="65">
        <f>IF(INTRO!$E$37="Endemic",IF($H186&gt;0,IF($H186=4,"Unknown",IF($H186=99,"Stopped",$D186)),0),"Not required")</f>
        <v>0</v>
      </c>
      <c r="N186" s="20">
        <v>107854.70414925605</v>
      </c>
      <c r="O186" s="14">
        <f>IF(INTRO!$E$41="Endemic", IF(AND($J186&gt;1,$J186&lt;5), IF($J186=4, "Unknown", E186+F186), 0),"Not required")</f>
        <v>51770</v>
      </c>
      <c r="P186" s="39">
        <f>IF(INTRO!$E$43="Endemic", IF(AND($K186&gt;0,$K186&lt;5), IF($K186=4,"Unknown", IF($K186=1, $F186*0.33, IF($K186=2, $F186*0.5+$G186*0.2, SUM(F186:G186)))), 0),"Not required")</f>
        <v>0</v>
      </c>
      <c r="Q186" s="37">
        <v>0</v>
      </c>
      <c r="R186" s="27">
        <v>2</v>
      </c>
      <c r="S186" s="27">
        <v>1</v>
      </c>
      <c r="T186" s="70">
        <v>0</v>
      </c>
      <c r="U186" s="37"/>
      <c r="V186" s="27"/>
      <c r="W186" s="27" t="s">
        <v>972</v>
      </c>
      <c r="X186" s="70"/>
      <c r="Y186" s="1">
        <v>36514</v>
      </c>
      <c r="Z186" s="1" t="s">
        <v>355</v>
      </c>
      <c r="AA186" s="18"/>
    </row>
    <row r="187" spans="1:27" x14ac:dyDescent="0.25">
      <c r="A187" s="24" t="str">
        <f>IF(INTRO!$E$33&lt;&gt;0,INTRO!$E$33, " ")</f>
        <v>Nigeria</v>
      </c>
      <c r="B187" s="17" t="s">
        <v>345</v>
      </c>
      <c r="C187" s="172" t="s">
        <v>356</v>
      </c>
      <c r="D187" s="36">
        <v>218387.0819475865</v>
      </c>
      <c r="E187" s="20">
        <f>IF(INTRO!$E$48="","",ROUND($D187*INTRO!$E$48,0))</f>
        <v>43677</v>
      </c>
      <c r="F187" s="20">
        <f>IF(INTRO!$E$49="","",ROUND($D187*INTRO!$E$49,0))</f>
        <v>61148</v>
      </c>
      <c r="G187" s="38">
        <f>IF(INTRO!$E$50="","",ROUND($D187*INTRO!$E$50,0))</f>
        <v>113561</v>
      </c>
      <c r="H187" s="37">
        <v>1</v>
      </c>
      <c r="I187" s="27">
        <v>1</v>
      </c>
      <c r="J187" s="27">
        <v>1</v>
      </c>
      <c r="K187" s="27">
        <v>0</v>
      </c>
      <c r="L187" s="68">
        <v>0</v>
      </c>
      <c r="M187" s="65">
        <f>IF(INTRO!$E$37="Endemic",IF($H187&gt;0,IF($H187=4,"Unknown",IF($H187=99,"Stopped",$D187)),0),"Not required")</f>
        <v>218387.0819475865</v>
      </c>
      <c r="N187" s="20">
        <v>124444.96910195309</v>
      </c>
      <c r="O187" s="14">
        <f>IF(INTRO!$E$41="Endemic", IF(AND($J187&gt;1,$J187&lt;5), IF($J187=4, "Unknown", E187+F187), 0),"Not required")</f>
        <v>0</v>
      </c>
      <c r="P187" s="39">
        <f>IF(INTRO!$E$43="Endemic", IF(AND($K187&gt;0,$K187&lt;5), IF($K187=4,"Unknown", IF($K187=1, $F187*0.33, IF($K187=2, $F187*0.5+$G187*0.2, SUM(F187:G187)))), 0),"Not required")</f>
        <v>0</v>
      </c>
      <c r="Q187" s="37">
        <v>1</v>
      </c>
      <c r="R187" s="27">
        <v>2</v>
      </c>
      <c r="S187" s="27">
        <v>0</v>
      </c>
      <c r="T187" s="70">
        <v>0</v>
      </c>
      <c r="U187" s="37" t="s">
        <v>971</v>
      </c>
      <c r="V187" s="27"/>
      <c r="W187" s="27"/>
      <c r="X187" s="70"/>
      <c r="Y187" s="1">
        <v>36515</v>
      </c>
      <c r="Z187" s="1" t="s">
        <v>356</v>
      </c>
      <c r="AA187" s="18"/>
    </row>
    <row r="188" spans="1:27" x14ac:dyDescent="0.25">
      <c r="A188" s="24" t="str">
        <f>IF(INTRO!$E$33&lt;&gt;0,INTRO!$E$33, " ")</f>
        <v>Nigeria</v>
      </c>
      <c r="B188" s="17" t="s">
        <v>345</v>
      </c>
      <c r="C188" s="172" t="s">
        <v>357</v>
      </c>
      <c r="D188" s="36">
        <v>148373.51464614854</v>
      </c>
      <c r="E188" s="20">
        <f>IF(INTRO!$E$48="","",ROUND($D188*INTRO!$E$48,0))</f>
        <v>29675</v>
      </c>
      <c r="F188" s="20">
        <f>IF(INTRO!$E$49="","",ROUND($D188*INTRO!$E$49,0))</f>
        <v>41545</v>
      </c>
      <c r="G188" s="38">
        <f>IF(INTRO!$E$50="","",ROUND($D188*INTRO!$E$50,0))</f>
        <v>77154</v>
      </c>
      <c r="H188" s="37">
        <v>0</v>
      </c>
      <c r="I188" s="27">
        <v>1</v>
      </c>
      <c r="J188" s="27">
        <v>1</v>
      </c>
      <c r="K188" s="27">
        <v>2</v>
      </c>
      <c r="L188" s="68">
        <v>4</v>
      </c>
      <c r="M188" s="65">
        <f>IF(INTRO!$E$37="Endemic",IF($H188&gt;0,IF($H188=4,"Unknown",IF($H188=99,"Stopped",$D188)),0),"Not required")</f>
        <v>0</v>
      </c>
      <c r="N188" s="20">
        <v>59379.614451171852</v>
      </c>
      <c r="O188" s="14">
        <f>IF(INTRO!$E$41="Endemic", IF(AND($J188&gt;1,$J188&lt;5), IF($J188=4, "Unknown", E188+F188), 0),"Not required")</f>
        <v>0</v>
      </c>
      <c r="P188" s="39">
        <f>IF(INTRO!$E$43="Endemic", IF(AND($K188&gt;0,$K188&lt;5), IF($K188=4,"Unknown", IF($K188=1, $F188*0.33, IF($K188=2, $F188*0.5+$G188*0.2, SUM(F188:G188)))), 0),"Not required")</f>
        <v>36203.300000000003</v>
      </c>
      <c r="Q188" s="37">
        <v>0</v>
      </c>
      <c r="R188" s="27">
        <v>2</v>
      </c>
      <c r="S188" s="27">
        <v>0</v>
      </c>
      <c r="T188" s="70">
        <v>1</v>
      </c>
      <c r="U188" s="37"/>
      <c r="V188" s="27"/>
      <c r="W188" s="27"/>
      <c r="X188" s="70" t="s">
        <v>972</v>
      </c>
      <c r="Y188" s="1">
        <v>36516</v>
      </c>
      <c r="Z188" s="1" t="s">
        <v>357</v>
      </c>
      <c r="AA188" s="18"/>
    </row>
    <row r="189" spans="1:27" x14ac:dyDescent="0.25">
      <c r="A189" s="24" t="str">
        <f>IF(INTRO!$E$33&lt;&gt;0,INTRO!$E$33, " ")</f>
        <v>Nigeria</v>
      </c>
      <c r="B189" s="17" t="s">
        <v>345</v>
      </c>
      <c r="C189" s="172" t="s">
        <v>358</v>
      </c>
      <c r="D189" s="36">
        <v>231918.00840832843</v>
      </c>
      <c r="E189" s="20">
        <f>IF(INTRO!$E$48="","",ROUND($D189*INTRO!$E$48,0))</f>
        <v>46384</v>
      </c>
      <c r="F189" s="20">
        <f>IF(INTRO!$E$49="","",ROUND($D189*INTRO!$E$49,0))</f>
        <v>64937</v>
      </c>
      <c r="G189" s="38">
        <f>IF(INTRO!$E$50="","",ROUND($D189*INTRO!$E$50,0))</f>
        <v>120597</v>
      </c>
      <c r="H189" s="37">
        <v>1</v>
      </c>
      <c r="I189" s="27">
        <v>1</v>
      </c>
      <c r="J189" s="27">
        <v>1</v>
      </c>
      <c r="K189" s="27">
        <v>0</v>
      </c>
      <c r="L189" s="68">
        <v>0</v>
      </c>
      <c r="M189" s="65">
        <f>IF(INTRO!$E$37="Endemic",IF($H189&gt;0,IF($H189=4,"Unknown",IF($H189=99,"Stopped",$D189)),0),"Not required")</f>
        <v>231918.00840832843</v>
      </c>
      <c r="N189" s="20">
        <v>74819.749165234345</v>
      </c>
      <c r="O189" s="14">
        <f>IF(INTRO!$E$41="Endemic", IF(AND($J189&gt;1,$J189&lt;5), IF($J189=4, "Unknown", E189+F189), 0),"Not required")</f>
        <v>0</v>
      </c>
      <c r="P189" s="39">
        <f>IF(INTRO!$E$43="Endemic", IF(AND($K189&gt;0,$K189&lt;5), IF($K189=4,"Unknown", IF($K189=1, $F189*0.33, IF($K189=2, $F189*0.5+$G189*0.2, SUM(F189:G189)))), 0),"Not required")</f>
        <v>0</v>
      </c>
      <c r="Q189" s="37">
        <v>1</v>
      </c>
      <c r="R189" s="27">
        <v>2</v>
      </c>
      <c r="S189" s="27">
        <v>0</v>
      </c>
      <c r="T189" s="70">
        <v>0</v>
      </c>
      <c r="U189" s="37"/>
      <c r="V189" s="27"/>
      <c r="W189" s="27"/>
      <c r="X189" s="70"/>
      <c r="Y189" s="1">
        <v>36517</v>
      </c>
      <c r="Z189" s="1" t="s">
        <v>358</v>
      </c>
      <c r="AA189" s="18"/>
    </row>
    <row r="190" spans="1:27" x14ac:dyDescent="0.25">
      <c r="A190" s="24" t="str">
        <f>IF(INTRO!$E$33&lt;&gt;0,INTRO!$E$33, " ")</f>
        <v>Nigeria</v>
      </c>
      <c r="B190" s="17" t="s">
        <v>345</v>
      </c>
      <c r="C190" s="172" t="s">
        <v>359</v>
      </c>
      <c r="D190" s="36">
        <v>215324.77009477766</v>
      </c>
      <c r="E190" s="20">
        <f>IF(INTRO!$E$48="","",ROUND($D190*INTRO!$E$48,0))</f>
        <v>43065</v>
      </c>
      <c r="F190" s="20">
        <f>IF(INTRO!$E$49="","",ROUND($D190*INTRO!$E$49,0))</f>
        <v>60291</v>
      </c>
      <c r="G190" s="38">
        <f>IF(INTRO!$E$50="","",ROUND($D190*INTRO!$E$50,0))</f>
        <v>111969</v>
      </c>
      <c r="H190" s="37">
        <v>0</v>
      </c>
      <c r="I190" s="27">
        <v>1</v>
      </c>
      <c r="J190" s="27">
        <v>1</v>
      </c>
      <c r="K190" s="27">
        <v>2</v>
      </c>
      <c r="L190" s="68">
        <v>4</v>
      </c>
      <c r="M190" s="65">
        <f>IF(INTRO!$E$37="Endemic",IF($H190&gt;0,IF($H190=4,"Unknown",IF($H190=99,"Stopped",$D190)),0),"Not required")</f>
        <v>0</v>
      </c>
      <c r="N190" s="20">
        <v>59156.644247265605</v>
      </c>
      <c r="O190" s="14">
        <f>IF(INTRO!$E$41="Endemic", IF(AND($J190&gt;1,$J190&lt;5), IF($J190=4, "Unknown", E190+F190), 0),"Not required")</f>
        <v>0</v>
      </c>
      <c r="P190" s="39">
        <f>IF(INTRO!$E$43="Endemic", IF(AND($K190&gt;0,$K190&lt;5), IF($K190=4,"Unknown", IF($K190=1, $F190*0.33, IF($K190=2, $F190*0.5+$G190*0.2, SUM(F190:G190)))), 0),"Not required")</f>
        <v>52539.3</v>
      </c>
      <c r="Q190" s="37">
        <v>0</v>
      </c>
      <c r="R190" s="27">
        <v>2</v>
      </c>
      <c r="S190" s="27">
        <v>0</v>
      </c>
      <c r="T190" s="70">
        <v>1</v>
      </c>
      <c r="U190" s="37"/>
      <c r="V190" s="27"/>
      <c r="W190" s="27"/>
      <c r="X190" s="70" t="s">
        <v>972</v>
      </c>
      <c r="Y190" s="1">
        <v>36518</v>
      </c>
      <c r="Z190" s="1" t="s">
        <v>359</v>
      </c>
      <c r="AA190" s="18"/>
    </row>
    <row r="191" spans="1:27" x14ac:dyDescent="0.25">
      <c r="A191" s="24" t="str">
        <f>IF(INTRO!$E$33&lt;&gt;0,INTRO!$E$33, " ")</f>
        <v>Nigeria</v>
      </c>
      <c r="B191" s="17" t="s">
        <v>345</v>
      </c>
      <c r="C191" s="172" t="s">
        <v>360</v>
      </c>
      <c r="D191" s="36">
        <v>258815.7848932544</v>
      </c>
      <c r="E191" s="20">
        <f>IF(INTRO!$E$48="","",ROUND($D191*INTRO!$E$48,0))</f>
        <v>51763</v>
      </c>
      <c r="F191" s="20">
        <f>IF(INTRO!$E$49="","",ROUND($D191*INTRO!$E$49,0))</f>
        <v>72468</v>
      </c>
      <c r="G191" s="38">
        <f>IF(INTRO!$E$50="","",ROUND($D191*INTRO!$E$50,0))</f>
        <v>134584</v>
      </c>
      <c r="H191" s="37">
        <v>0</v>
      </c>
      <c r="I191" s="27">
        <v>1</v>
      </c>
      <c r="J191" s="27">
        <v>3</v>
      </c>
      <c r="K191" s="27">
        <v>0</v>
      </c>
      <c r="L191" s="68">
        <v>4</v>
      </c>
      <c r="M191" s="65">
        <f>IF(INTRO!$E$37="Endemic",IF($H191&gt;0,IF($H191=4,"Unknown",IF($H191=99,"Stopped",$D191)),0),"Not required")</f>
        <v>0</v>
      </c>
      <c r="N191" s="20">
        <v>117167.53071406248</v>
      </c>
      <c r="O191" s="14">
        <f>IF(INTRO!$E$41="Endemic", IF(AND($J191&gt;1,$J191&lt;5), IF($J191=4, "Unknown", E191+F191), 0),"Not required")</f>
        <v>124231</v>
      </c>
      <c r="P191" s="39">
        <f>IF(INTRO!$E$43="Endemic", IF(AND($K191&gt;0,$K191&lt;5), IF($K191=4,"Unknown", IF($K191=1, $F191*0.33, IF($K191=2, $F191*0.5+$G191*0.2, SUM(F191:G191)))), 0),"Not required")</f>
        <v>0</v>
      </c>
      <c r="Q191" s="37">
        <v>0</v>
      </c>
      <c r="R191" s="27">
        <v>2</v>
      </c>
      <c r="S191" s="27">
        <v>2</v>
      </c>
      <c r="T191" s="70">
        <v>0</v>
      </c>
      <c r="U191" s="37"/>
      <c r="V191" s="27"/>
      <c r="W191" s="27" t="s">
        <v>972</v>
      </c>
      <c r="X191" s="70"/>
      <c r="Y191" s="1">
        <v>36519</v>
      </c>
      <c r="Z191" s="1" t="s">
        <v>360</v>
      </c>
      <c r="AA191" s="18"/>
    </row>
    <row r="192" spans="1:27" x14ac:dyDescent="0.25">
      <c r="A192" s="24" t="str">
        <f>IF(INTRO!$E$33&lt;&gt;0,INTRO!$E$33, " ")</f>
        <v>Nigeria</v>
      </c>
      <c r="B192" s="17" t="s">
        <v>345</v>
      </c>
      <c r="C192" s="172" t="s">
        <v>361</v>
      </c>
      <c r="D192" s="36">
        <v>231187.7337767627</v>
      </c>
      <c r="E192" s="20">
        <f>IF(INTRO!$E$48="","",ROUND($D192*INTRO!$E$48,0))</f>
        <v>46238</v>
      </c>
      <c r="F192" s="20">
        <f>IF(INTRO!$E$49="","",ROUND($D192*INTRO!$E$49,0))</f>
        <v>64733</v>
      </c>
      <c r="G192" s="38">
        <f>IF(INTRO!$E$50="","",ROUND($D192*INTRO!$E$50,0))</f>
        <v>120218</v>
      </c>
      <c r="H192" s="37">
        <v>1</v>
      </c>
      <c r="I192" s="27">
        <v>1</v>
      </c>
      <c r="J192" s="27">
        <v>1</v>
      </c>
      <c r="K192" s="27">
        <v>2</v>
      </c>
      <c r="L192" s="68">
        <v>1</v>
      </c>
      <c r="M192" s="65">
        <f>IF(INTRO!$E$37="Endemic",IF($H192&gt;0,IF($H192=4,"Unknown",IF($H192=99,"Stopped",$D192)),0),"Not required")</f>
        <v>231187.7337767627</v>
      </c>
      <c r="N192" s="20">
        <v>119129.00622070307</v>
      </c>
      <c r="O192" s="14">
        <f>IF(INTRO!$E$41="Endemic", IF(AND($J192&gt;1,$J192&lt;5), IF($J192=4, "Unknown", E192+F192), 0),"Not required")</f>
        <v>0</v>
      </c>
      <c r="P192" s="39">
        <f>IF(INTRO!$E$43="Endemic", IF(AND($K192&gt;0,$K192&lt;5), IF($K192=4,"Unknown", IF($K192=1, $F192*0.33, IF($K192=2, $F192*0.5+$G192*0.2, SUM(F192:G192)))), 0),"Not required")</f>
        <v>56410.100000000006</v>
      </c>
      <c r="Q192" s="37">
        <v>1</v>
      </c>
      <c r="R192" s="27">
        <v>2</v>
      </c>
      <c r="S192" s="27">
        <v>0</v>
      </c>
      <c r="T192" s="70">
        <v>1</v>
      </c>
      <c r="U192" s="37"/>
      <c r="V192" s="27"/>
      <c r="W192" s="27"/>
      <c r="X192" s="70" t="s">
        <v>972</v>
      </c>
      <c r="Y192" s="1">
        <v>36520</v>
      </c>
      <c r="Z192" s="1" t="s">
        <v>361</v>
      </c>
      <c r="AA192" s="18"/>
    </row>
    <row r="193" spans="1:27" x14ac:dyDescent="0.25">
      <c r="A193" s="24" t="str">
        <f>IF(INTRO!$E$33&lt;&gt;0,INTRO!$E$33, " ")</f>
        <v>Nigeria</v>
      </c>
      <c r="B193" s="17" t="s">
        <v>345</v>
      </c>
      <c r="C193" s="172" t="s">
        <v>362</v>
      </c>
      <c r="D193" s="36">
        <v>264203.40952318505</v>
      </c>
      <c r="E193" s="20">
        <f>IF(INTRO!$E$48="","",ROUND($D193*INTRO!$E$48,0))</f>
        <v>52841</v>
      </c>
      <c r="F193" s="20">
        <f>IF(INTRO!$E$49="","",ROUND($D193*INTRO!$E$49,0))</f>
        <v>73977</v>
      </c>
      <c r="G193" s="38">
        <f>IF(INTRO!$E$50="","",ROUND($D193*INTRO!$E$50,0))</f>
        <v>137386</v>
      </c>
      <c r="H193" s="37">
        <v>0</v>
      </c>
      <c r="I193" s="27">
        <v>1</v>
      </c>
      <c r="J193" s="27">
        <v>2</v>
      </c>
      <c r="K193" s="27">
        <v>0</v>
      </c>
      <c r="L193" s="68">
        <v>4</v>
      </c>
      <c r="M193" s="65">
        <f>IF(INTRO!$E$37="Endemic",IF($H193&gt;0,IF($H193=4,"Unknown",IF($H193=99,"Stopped",$D193)),0),"Not required")</f>
        <v>0</v>
      </c>
      <c r="N193" s="20">
        <v>74425.687963281234</v>
      </c>
      <c r="O193" s="14">
        <f>IF(INTRO!$E$41="Endemic", IF(AND($J193&gt;1,$J193&lt;5), IF($J193=4, "Unknown", E193+F193), 0),"Not required")</f>
        <v>126818</v>
      </c>
      <c r="P193" s="39">
        <f>IF(INTRO!$E$43="Endemic", IF(AND($K193&gt;0,$K193&lt;5), IF($K193=4,"Unknown", IF($K193=1, $F193*0.33, IF($K193=2, $F193*0.5+$G193*0.2, SUM(F193:G193)))), 0),"Not required")</f>
        <v>0</v>
      </c>
      <c r="Q193" s="37">
        <v>0</v>
      </c>
      <c r="R193" s="27">
        <v>2</v>
      </c>
      <c r="S193" s="27">
        <v>1</v>
      </c>
      <c r="T193" s="70">
        <v>0</v>
      </c>
      <c r="U193" s="37"/>
      <c r="V193" s="27"/>
      <c r="W193" s="27" t="s">
        <v>972</v>
      </c>
      <c r="X193" s="70"/>
      <c r="Y193" s="1">
        <v>36521</v>
      </c>
      <c r="Z193" s="1" t="s">
        <v>362</v>
      </c>
      <c r="AA193" s="18"/>
    </row>
    <row r="194" spans="1:27" x14ac:dyDescent="0.25">
      <c r="A194" s="24" t="str">
        <f>IF(INTRO!$E$33&lt;&gt;0,INTRO!$E$33, " ")</f>
        <v>Nigeria</v>
      </c>
      <c r="B194" s="17" t="s">
        <v>345</v>
      </c>
      <c r="C194" s="172" t="s">
        <v>363</v>
      </c>
      <c r="D194" s="36">
        <v>283560.39437056205</v>
      </c>
      <c r="E194" s="20">
        <f>IF(INTRO!$E$48="","",ROUND($D194*INTRO!$E$48,0))</f>
        <v>56712</v>
      </c>
      <c r="F194" s="20">
        <f>IF(INTRO!$E$49="","",ROUND($D194*INTRO!$E$49,0))</f>
        <v>79397</v>
      </c>
      <c r="G194" s="38">
        <f>IF(INTRO!$E$50="","",ROUND($D194*INTRO!$E$50,0))</f>
        <v>147451</v>
      </c>
      <c r="H194" s="37">
        <v>1</v>
      </c>
      <c r="I194" s="27">
        <v>1</v>
      </c>
      <c r="J194" s="27">
        <v>1</v>
      </c>
      <c r="K194" s="27">
        <v>2</v>
      </c>
      <c r="L194" s="68">
        <v>1</v>
      </c>
      <c r="M194" s="65">
        <f>IF(INTRO!$E$37="Endemic",IF($H194&gt;0,IF($H194=4,"Unknown",IF($H194=99,"Stopped",$D194)),0),"Not required")</f>
        <v>283560.39437056205</v>
      </c>
      <c r="N194" s="20">
        <v>212578.9093539062</v>
      </c>
      <c r="O194" s="14">
        <f>IF(INTRO!$E$41="Endemic", IF(AND($J194&gt;1,$J194&lt;5), IF($J194=4, "Unknown", E194+F194), 0),"Not required")</f>
        <v>0</v>
      </c>
      <c r="P194" s="39">
        <f>IF(INTRO!$E$43="Endemic", IF(AND($K194&gt;0,$K194&lt;5), IF($K194=4,"Unknown", IF($K194=1, $F194*0.33, IF($K194=2, $F194*0.5+$G194*0.2, SUM(F194:G194)))), 0),"Not required")</f>
        <v>69188.7</v>
      </c>
      <c r="Q194" s="37">
        <v>1</v>
      </c>
      <c r="R194" s="27">
        <v>2</v>
      </c>
      <c r="S194" s="27">
        <v>0</v>
      </c>
      <c r="T194" s="70">
        <v>1</v>
      </c>
      <c r="U194" s="37"/>
      <c r="V194" s="27"/>
      <c r="W194" s="27"/>
      <c r="X194" s="70" t="s">
        <v>972</v>
      </c>
      <c r="Y194" s="1">
        <v>36522</v>
      </c>
      <c r="Z194" s="1" t="s">
        <v>363</v>
      </c>
      <c r="AA194" s="18"/>
    </row>
    <row r="195" spans="1:27" x14ac:dyDescent="0.25">
      <c r="A195" s="24" t="str">
        <f>IF(INTRO!$E$33&lt;&gt;0,INTRO!$E$33, " ")</f>
        <v>Nigeria</v>
      </c>
      <c r="B195" s="17" t="s">
        <v>364</v>
      </c>
      <c r="C195" s="172" t="s">
        <v>365</v>
      </c>
      <c r="D195" s="36">
        <v>140824.65367565403</v>
      </c>
      <c r="E195" s="20">
        <f>IF(INTRO!$E$48="","",ROUND($D195*INTRO!$E$48,0))</f>
        <v>28165</v>
      </c>
      <c r="F195" s="20">
        <f>IF(INTRO!$E$49="","",ROUND($D195*INTRO!$E$49,0))</f>
        <v>39431</v>
      </c>
      <c r="G195" s="38">
        <f>IF(INTRO!$E$50="","",ROUND($D195*INTRO!$E$50,0))</f>
        <v>73229</v>
      </c>
      <c r="H195" s="37">
        <v>1</v>
      </c>
      <c r="I195" s="27">
        <v>1</v>
      </c>
      <c r="J195" s="27">
        <v>2</v>
      </c>
      <c r="K195" s="27">
        <v>0</v>
      </c>
      <c r="L195" s="68">
        <v>0</v>
      </c>
      <c r="M195" s="65">
        <f>IF(INTRO!$E$37="Endemic",IF($H195&gt;0,IF($H195=4,"Unknown",IF($H195=99,"Stopped",$D195)),0),"Not required")</f>
        <v>140824.65367565403</v>
      </c>
      <c r="N195" s="20">
        <v>80866.43618007809</v>
      </c>
      <c r="O195" s="14">
        <f>IF(INTRO!$E$41="Endemic", IF(AND($J195&gt;1,$J195&lt;5), IF($J195=4, "Unknown", E195+F195), 0),"Not required")</f>
        <v>67596</v>
      </c>
      <c r="P195" s="39">
        <f>IF(INTRO!$E$43="Endemic", IF(AND($K195&gt;0,$K195&lt;5), IF($K195=4,"Unknown", IF($K195=1, $F195*0.33, IF($K195=2, $F195*0.5+$G195*0.2, SUM(F195:G195)))), 0),"Not required")</f>
        <v>0</v>
      </c>
      <c r="Q195" s="37">
        <v>1</v>
      </c>
      <c r="R195" s="27">
        <v>1</v>
      </c>
      <c r="S195" s="27">
        <v>1</v>
      </c>
      <c r="T195" s="70">
        <v>0</v>
      </c>
      <c r="U195" s="37"/>
      <c r="V195" s="27"/>
      <c r="W195" s="27"/>
      <c r="X195" s="70"/>
      <c r="Y195" s="1">
        <v>36523</v>
      </c>
      <c r="Z195" s="1" t="s">
        <v>365</v>
      </c>
      <c r="AA195" s="18"/>
    </row>
    <row r="196" spans="1:27" x14ac:dyDescent="0.25">
      <c r="A196" s="24" t="str">
        <f>IF(INTRO!$E$33&lt;&gt;0,INTRO!$E$33, " ")</f>
        <v>Nigeria</v>
      </c>
      <c r="B196" s="17" t="s">
        <v>364</v>
      </c>
      <c r="C196" s="172" t="s">
        <v>366</v>
      </c>
      <c r="D196" s="36">
        <v>189096.74824432639</v>
      </c>
      <c r="E196" s="20">
        <f>IF(INTRO!$E$48="","",ROUND($D196*INTRO!$E$48,0))</f>
        <v>37819</v>
      </c>
      <c r="F196" s="20">
        <f>IF(INTRO!$E$49="","",ROUND($D196*INTRO!$E$49,0))</f>
        <v>52947</v>
      </c>
      <c r="G196" s="38">
        <f>IF(INTRO!$E$50="","",ROUND($D196*INTRO!$E$50,0))</f>
        <v>98330</v>
      </c>
      <c r="H196" s="37">
        <v>1</v>
      </c>
      <c r="I196" s="27">
        <v>1</v>
      </c>
      <c r="J196" s="27">
        <v>2</v>
      </c>
      <c r="K196" s="27">
        <v>0</v>
      </c>
      <c r="L196" s="68">
        <v>0</v>
      </c>
      <c r="M196" s="65">
        <f>IF(INTRO!$E$37="Endemic",IF($H196&gt;0,IF($H196=4,"Unknown",IF($H196=99,"Stopped",$D196)),0),"Not required")</f>
        <v>189096.74824432639</v>
      </c>
      <c r="N196" s="20">
        <v>78822.174706640595</v>
      </c>
      <c r="O196" s="14">
        <f>IF(INTRO!$E$41="Endemic", IF(AND($J196&gt;1,$J196&lt;5), IF($J196=4, "Unknown", E196+F196), 0),"Not required")</f>
        <v>90766</v>
      </c>
      <c r="P196" s="39">
        <f>IF(INTRO!$E$43="Endemic", IF(AND($K196&gt;0,$K196&lt;5), IF($K196=4,"Unknown", IF($K196=1, $F196*0.33, IF($K196=2, $F196*0.5+$G196*0.2, SUM(F196:G196)))), 0),"Not required")</f>
        <v>0</v>
      </c>
      <c r="Q196" s="37">
        <v>1</v>
      </c>
      <c r="R196" s="27">
        <v>1</v>
      </c>
      <c r="S196" s="27">
        <v>1</v>
      </c>
      <c r="T196" s="70">
        <v>0</v>
      </c>
      <c r="U196" s="37"/>
      <c r="V196" s="27"/>
      <c r="W196" s="27"/>
      <c r="X196" s="70"/>
      <c r="Y196" s="1">
        <v>36524</v>
      </c>
      <c r="Z196" s="1" t="s">
        <v>366</v>
      </c>
      <c r="AA196" s="18"/>
    </row>
    <row r="197" spans="1:27" x14ac:dyDescent="0.25">
      <c r="A197" s="24" t="str">
        <f>IF(INTRO!$E$33&lt;&gt;0,INTRO!$E$33, " ")</f>
        <v>Nigeria</v>
      </c>
      <c r="B197" s="17" t="s">
        <v>364</v>
      </c>
      <c r="C197" s="172" t="s">
        <v>367</v>
      </c>
      <c r="D197" s="36">
        <v>116526.54728799617</v>
      </c>
      <c r="E197" s="20">
        <f>IF(INTRO!$E$48="","",ROUND($D197*INTRO!$E$48,0))</f>
        <v>23305</v>
      </c>
      <c r="F197" s="20">
        <f>IF(INTRO!$E$49="","",ROUND($D197*INTRO!$E$49,0))</f>
        <v>32627</v>
      </c>
      <c r="G197" s="38">
        <f>IF(INTRO!$E$50="","",ROUND($D197*INTRO!$E$50,0))</f>
        <v>60594</v>
      </c>
      <c r="H197" s="37">
        <v>1</v>
      </c>
      <c r="I197" s="27">
        <v>0</v>
      </c>
      <c r="J197" s="27">
        <v>3</v>
      </c>
      <c r="K197" s="27">
        <v>1</v>
      </c>
      <c r="L197" s="68">
        <v>0</v>
      </c>
      <c r="M197" s="65">
        <f>IF(INTRO!$E$37="Endemic",IF($H197&gt;0,IF($H197=4,"Unknown",IF($H197=99,"Stopped",$D197)),0),"Not required")</f>
        <v>116526.54728799617</v>
      </c>
      <c r="N197" s="20">
        <v>0</v>
      </c>
      <c r="O197" s="14">
        <f>IF(INTRO!$E$41="Endemic", IF(AND($J197&gt;1,$J197&lt;5), IF($J197=4, "Unknown", E197+F197), 0),"Not required")</f>
        <v>55932</v>
      </c>
      <c r="P197" s="39">
        <f>IF(INTRO!$E$43="Endemic", IF(AND($K197&gt;0,$K197&lt;5), IF($K197=4,"Unknown", IF($K197=1, $F197*0.33, IF($K197=2, $F197*0.5+$G197*0.2, SUM(F197:G197)))), 0),"Not required")</f>
        <v>10766.91</v>
      </c>
      <c r="Q197" s="37">
        <v>1</v>
      </c>
      <c r="R197" s="27">
        <v>0</v>
      </c>
      <c r="S197" s="27">
        <v>2</v>
      </c>
      <c r="T197" s="70">
        <v>0</v>
      </c>
      <c r="U197" s="37"/>
      <c r="V197" s="27"/>
      <c r="W197" s="27"/>
      <c r="X197" s="70"/>
      <c r="Y197" s="1">
        <v>36525</v>
      </c>
      <c r="Z197" s="1" t="s">
        <v>367</v>
      </c>
      <c r="AA197" s="18"/>
    </row>
    <row r="198" spans="1:27" x14ac:dyDescent="0.25">
      <c r="A198" s="24" t="str">
        <f>IF(INTRO!$E$33&lt;&gt;0,INTRO!$E$33, " ")</f>
        <v>Nigeria</v>
      </c>
      <c r="B198" s="17" t="s">
        <v>364</v>
      </c>
      <c r="C198" s="172" t="s">
        <v>368</v>
      </c>
      <c r="D198" s="36">
        <v>281977.46022442414</v>
      </c>
      <c r="E198" s="20">
        <f>IF(INTRO!$E$48="","",ROUND($D198*INTRO!$E$48,0))</f>
        <v>56395</v>
      </c>
      <c r="F198" s="20">
        <f>IF(INTRO!$E$49="","",ROUND($D198*INTRO!$E$49,0))</f>
        <v>78954</v>
      </c>
      <c r="G198" s="38">
        <f>IF(INTRO!$E$50="","",ROUND($D198*INTRO!$E$50,0))</f>
        <v>146628</v>
      </c>
      <c r="H198" s="37">
        <v>0</v>
      </c>
      <c r="I198" s="27">
        <v>0</v>
      </c>
      <c r="J198" s="27">
        <v>3</v>
      </c>
      <c r="K198" s="27">
        <v>1</v>
      </c>
      <c r="L198" s="68">
        <v>0</v>
      </c>
      <c r="M198" s="65">
        <f>IF(INTRO!$E$37="Endemic",IF($H198&gt;0,IF($H198=4,"Unknown",IF($H198=99,"Stopped",$D198)),0),"Not required")</f>
        <v>0</v>
      </c>
      <c r="N198" s="20">
        <v>0</v>
      </c>
      <c r="O198" s="14">
        <f>IF(INTRO!$E$41="Endemic", IF(AND($J198&gt;1,$J198&lt;5), IF($J198=4, "Unknown", E198+F198), 0),"Not required")</f>
        <v>135349</v>
      </c>
      <c r="P198" s="39">
        <f>IF(INTRO!$E$43="Endemic", IF(AND($K198&gt;0,$K198&lt;5), IF($K198=4,"Unknown", IF($K198=1, $F198*0.33, IF($K198=2, $F198*0.5+$G198*0.2, SUM(F198:G198)))), 0),"Not required")</f>
        <v>26054.82</v>
      </c>
      <c r="Q198" s="37">
        <v>0</v>
      </c>
      <c r="R198" s="27">
        <v>0</v>
      </c>
      <c r="S198" s="27">
        <v>2</v>
      </c>
      <c r="T198" s="70">
        <v>0</v>
      </c>
      <c r="U198" s="37"/>
      <c r="V198" s="27"/>
      <c r="W198" s="27"/>
      <c r="X198" s="70"/>
      <c r="Y198" s="1">
        <v>36526</v>
      </c>
      <c r="Z198" s="1" t="s">
        <v>368</v>
      </c>
      <c r="AA198" s="18"/>
    </row>
    <row r="199" spans="1:27" x14ac:dyDescent="0.25">
      <c r="A199" s="24" t="str">
        <f>IF(INTRO!$E$33&lt;&gt;0,INTRO!$E$33, " ")</f>
        <v>Nigeria</v>
      </c>
      <c r="B199" s="17" t="s">
        <v>364</v>
      </c>
      <c r="C199" s="172" t="s">
        <v>369</v>
      </c>
      <c r="D199" s="36">
        <v>270042.91679806245</v>
      </c>
      <c r="E199" s="20">
        <f>IF(INTRO!$E$48="","",ROUND($D199*INTRO!$E$48,0))</f>
        <v>54009</v>
      </c>
      <c r="F199" s="20">
        <f>IF(INTRO!$E$49="","",ROUND($D199*INTRO!$E$49,0))</f>
        <v>75612</v>
      </c>
      <c r="G199" s="38">
        <f>IF(INTRO!$E$50="","",ROUND($D199*INTRO!$E$50,0))</f>
        <v>140422</v>
      </c>
      <c r="H199" s="37">
        <v>1</v>
      </c>
      <c r="I199" s="27">
        <v>1</v>
      </c>
      <c r="J199" s="27">
        <v>3</v>
      </c>
      <c r="K199" s="27">
        <v>1</v>
      </c>
      <c r="L199" s="68">
        <v>0</v>
      </c>
      <c r="M199" s="65">
        <f>IF(INTRO!$E$37="Endemic",IF($H199&gt;0,IF($H199=4,"Unknown",IF($H199=99,"Stopped",$D199)),0),"Not required")</f>
        <v>270042.91679806245</v>
      </c>
      <c r="N199" s="20">
        <v>128514.72722968744</v>
      </c>
      <c r="O199" s="14">
        <f>IF(INTRO!$E$41="Endemic", IF(AND($J199&gt;1,$J199&lt;5), IF($J199=4, "Unknown", E199+F199), 0),"Not required")</f>
        <v>129621</v>
      </c>
      <c r="P199" s="39">
        <f>IF(INTRO!$E$43="Endemic", IF(AND($K199&gt;0,$K199&lt;5), IF($K199=4,"Unknown", IF($K199=1, $F199*0.33, IF($K199=2, $F199*0.5+$G199*0.2, SUM(F199:G199)))), 0),"Not required")</f>
        <v>24951.960000000003</v>
      </c>
      <c r="Q199" s="37">
        <v>1</v>
      </c>
      <c r="R199" s="27">
        <v>1</v>
      </c>
      <c r="S199" s="27">
        <v>2</v>
      </c>
      <c r="T199" s="70">
        <v>0</v>
      </c>
      <c r="U199" s="37"/>
      <c r="V199" s="27"/>
      <c r="W199" s="27"/>
      <c r="X199" s="70"/>
      <c r="Y199" s="1">
        <v>36527</v>
      </c>
      <c r="Z199" s="1" t="s">
        <v>369</v>
      </c>
      <c r="AA199" s="18"/>
    </row>
    <row r="200" spans="1:27" x14ac:dyDescent="0.25">
      <c r="A200" s="24" t="str">
        <f>IF(INTRO!$E$33&lt;&gt;0,INTRO!$E$33, " ")</f>
        <v>Nigeria</v>
      </c>
      <c r="B200" s="17" t="s">
        <v>364</v>
      </c>
      <c r="C200" s="172" t="s">
        <v>370</v>
      </c>
      <c r="D200" s="36">
        <v>273808.60550595215</v>
      </c>
      <c r="E200" s="20">
        <f>IF(INTRO!$E$48="","",ROUND($D200*INTRO!$E$48,0))</f>
        <v>54762</v>
      </c>
      <c r="F200" s="20">
        <f>IF(INTRO!$E$49="","",ROUND($D200*INTRO!$E$49,0))</f>
        <v>76666</v>
      </c>
      <c r="G200" s="38">
        <f>IF(INTRO!$E$50="","",ROUND($D200*INTRO!$E$50,0))</f>
        <v>142380</v>
      </c>
      <c r="H200" s="37">
        <v>0</v>
      </c>
      <c r="I200" s="27">
        <v>1</v>
      </c>
      <c r="J200" s="27">
        <v>3</v>
      </c>
      <c r="K200" s="27">
        <v>0</v>
      </c>
      <c r="L200" s="68">
        <v>0</v>
      </c>
      <c r="M200" s="65">
        <f>IF(INTRO!$E$37="Endemic",IF($H200&gt;0,IF($H200=4,"Unknown",IF($H200=99,"Stopped",$D200)),0),"Not required")</f>
        <v>0</v>
      </c>
      <c r="N200" s="20">
        <v>273808.60550595215</v>
      </c>
      <c r="O200" s="14">
        <f>IF(INTRO!$E$41="Endemic", IF(AND($J200&gt;1,$J200&lt;5), IF($J200=4, "Unknown", E200+F200), 0),"Not required")</f>
        <v>131428</v>
      </c>
      <c r="P200" s="39">
        <f>IF(INTRO!$E$43="Endemic", IF(AND($K200&gt;0,$K200&lt;5), IF($K200=4,"Unknown", IF($K200=1, $F200*0.33, IF($K200=2, $F200*0.5+$G200*0.2, SUM(F200:G200)))), 0),"Not required")</f>
        <v>0</v>
      </c>
      <c r="Q200" s="37">
        <v>0</v>
      </c>
      <c r="R200" s="27">
        <v>1</v>
      </c>
      <c r="S200" s="27">
        <v>2</v>
      </c>
      <c r="T200" s="70">
        <v>0</v>
      </c>
      <c r="U200" s="37"/>
      <c r="V200" s="27"/>
      <c r="W200" s="27"/>
      <c r="X200" s="70"/>
      <c r="Y200" s="1">
        <v>36528</v>
      </c>
      <c r="Z200" s="1" t="s">
        <v>370</v>
      </c>
      <c r="AA200" s="18"/>
    </row>
    <row r="201" spans="1:27" x14ac:dyDescent="0.25">
      <c r="A201" s="24" t="str">
        <f>IF(INTRO!$E$33&lt;&gt;0,INTRO!$E$33, " ")</f>
        <v>Nigeria</v>
      </c>
      <c r="B201" s="17" t="s">
        <v>364</v>
      </c>
      <c r="C201" s="172" t="s">
        <v>371</v>
      </c>
      <c r="D201" s="36">
        <v>246998.24679460222</v>
      </c>
      <c r="E201" s="20">
        <f>IF(INTRO!$E$48="","",ROUND($D201*INTRO!$E$48,0))</f>
        <v>49400</v>
      </c>
      <c r="F201" s="20">
        <f>IF(INTRO!$E$49="","",ROUND($D201*INTRO!$E$49,0))</f>
        <v>69160</v>
      </c>
      <c r="G201" s="38">
        <f>IF(INTRO!$E$50="","",ROUND($D201*INTRO!$E$50,0))</f>
        <v>128439</v>
      </c>
      <c r="H201" s="37">
        <v>1</v>
      </c>
      <c r="I201" s="27">
        <v>1</v>
      </c>
      <c r="J201" s="27">
        <v>3</v>
      </c>
      <c r="K201" s="27">
        <v>0</v>
      </c>
      <c r="L201" s="68">
        <v>0</v>
      </c>
      <c r="M201" s="65">
        <f>IF(INTRO!$E$37="Endemic",IF($H201&gt;0,IF($H201=4,"Unknown",IF($H201=99,"Stopped",$D201)),0),"Not required")</f>
        <v>246998.24679460222</v>
      </c>
      <c r="N201" s="20">
        <v>83031.01325859371</v>
      </c>
      <c r="O201" s="14">
        <f>IF(INTRO!$E$41="Endemic", IF(AND($J201&gt;1,$J201&lt;5), IF($J201=4, "Unknown", E201+F201), 0),"Not required")</f>
        <v>118560</v>
      </c>
      <c r="P201" s="39">
        <f>IF(INTRO!$E$43="Endemic", IF(AND($K201&gt;0,$K201&lt;5), IF($K201=4,"Unknown", IF($K201=1, $F201*0.33, IF($K201=2, $F201*0.5+$G201*0.2, SUM(F201:G201)))), 0),"Not required")</f>
        <v>0</v>
      </c>
      <c r="Q201" s="37">
        <v>1</v>
      </c>
      <c r="R201" s="27">
        <v>1</v>
      </c>
      <c r="S201" s="27">
        <v>2</v>
      </c>
      <c r="T201" s="70">
        <v>0</v>
      </c>
      <c r="U201" s="37"/>
      <c r="V201" s="27"/>
      <c r="W201" s="27"/>
      <c r="X201" s="70"/>
      <c r="Y201" s="1">
        <v>36529</v>
      </c>
      <c r="Z201" s="1" t="s">
        <v>371</v>
      </c>
      <c r="AA201" s="18"/>
    </row>
    <row r="202" spans="1:27" x14ac:dyDescent="0.25">
      <c r="A202" s="24" t="str">
        <f>IF(INTRO!$E$33&lt;&gt;0,INTRO!$E$33, " ")</f>
        <v>Nigeria</v>
      </c>
      <c r="B202" s="17" t="s">
        <v>364</v>
      </c>
      <c r="C202" s="172" t="s">
        <v>372</v>
      </c>
      <c r="D202" s="36">
        <v>218670.85348950242</v>
      </c>
      <c r="E202" s="20">
        <f>IF(INTRO!$E$48="","",ROUND($D202*INTRO!$E$48,0))</f>
        <v>43734</v>
      </c>
      <c r="F202" s="20">
        <f>IF(INTRO!$E$49="","",ROUND($D202*INTRO!$E$49,0))</f>
        <v>61228</v>
      </c>
      <c r="G202" s="38">
        <f>IF(INTRO!$E$50="","",ROUND($D202*INTRO!$E$50,0))</f>
        <v>113709</v>
      </c>
      <c r="H202" s="37">
        <v>1</v>
      </c>
      <c r="I202" s="27">
        <v>1</v>
      </c>
      <c r="J202" s="27">
        <v>2</v>
      </c>
      <c r="K202" s="27">
        <v>0</v>
      </c>
      <c r="L202" s="68">
        <v>0</v>
      </c>
      <c r="M202" s="65">
        <f>IF(INTRO!$E$37="Endemic",IF($H202&gt;0,IF($H202=4,"Unknown",IF($H202=99,"Stopped",$D202)),0),"Not required")</f>
        <v>218670.85348950242</v>
      </c>
      <c r="N202" s="20">
        <v>80204.148445703089</v>
      </c>
      <c r="O202" s="14">
        <f>IF(INTRO!$E$41="Endemic", IF(AND($J202&gt;1,$J202&lt;5), IF($J202=4, "Unknown", E202+F202), 0),"Not required")</f>
        <v>104962</v>
      </c>
      <c r="P202" s="39">
        <f>IF(INTRO!$E$43="Endemic", IF(AND($K202&gt;0,$K202&lt;5), IF($K202=4,"Unknown", IF($K202=1, $F202*0.33, IF($K202=2, $F202*0.5+$G202*0.2, SUM(F202:G202)))), 0),"Not required")</f>
        <v>0</v>
      </c>
      <c r="Q202" s="37">
        <v>1</v>
      </c>
      <c r="R202" s="27">
        <v>1</v>
      </c>
      <c r="S202" s="27">
        <v>1</v>
      </c>
      <c r="T202" s="70">
        <v>0</v>
      </c>
      <c r="U202" s="37"/>
      <c r="V202" s="27"/>
      <c r="W202" s="27"/>
      <c r="X202" s="70"/>
      <c r="Y202" s="1">
        <v>36530</v>
      </c>
      <c r="Z202" s="1" t="s">
        <v>372</v>
      </c>
      <c r="AA202" s="18"/>
    </row>
    <row r="203" spans="1:27" x14ac:dyDescent="0.25">
      <c r="A203" s="24" t="str">
        <f>IF(INTRO!$E$33&lt;&gt;0,INTRO!$E$33, " ")</f>
        <v>Nigeria</v>
      </c>
      <c r="B203" s="17" t="s">
        <v>364</v>
      </c>
      <c r="C203" s="172" t="s">
        <v>373</v>
      </c>
      <c r="D203" s="36">
        <v>193872.44845922507</v>
      </c>
      <c r="E203" s="20">
        <f>IF(INTRO!$E$48="","",ROUND($D203*INTRO!$E$48,0))</f>
        <v>38774</v>
      </c>
      <c r="F203" s="20">
        <f>IF(INTRO!$E$49="","",ROUND($D203*INTRO!$E$49,0))</f>
        <v>54284</v>
      </c>
      <c r="G203" s="38">
        <f>IF(INTRO!$E$50="","",ROUND($D203*INTRO!$E$50,0))</f>
        <v>100814</v>
      </c>
      <c r="H203" s="37">
        <v>1</v>
      </c>
      <c r="I203" s="27">
        <v>1</v>
      </c>
      <c r="J203" s="27">
        <v>3</v>
      </c>
      <c r="K203" s="27">
        <v>1</v>
      </c>
      <c r="L203" s="68">
        <v>0</v>
      </c>
      <c r="M203" s="65">
        <f>IF(INTRO!$E$37="Endemic",IF($H203&gt;0,IF($H203=4,"Unknown",IF($H203=99,"Stopped",$D203)),0),"Not required")</f>
        <v>193872.44845922507</v>
      </c>
      <c r="N203" s="20">
        <v>92264.408088671844</v>
      </c>
      <c r="O203" s="14">
        <f>IF(INTRO!$E$41="Endemic", IF(AND($J203&gt;1,$J203&lt;5), IF($J203=4, "Unknown", E203+F203), 0),"Not required")</f>
        <v>93058</v>
      </c>
      <c r="P203" s="39">
        <f>IF(INTRO!$E$43="Endemic", IF(AND($K203&gt;0,$K203&lt;5), IF($K203=4,"Unknown", IF($K203=1, $F203*0.33, IF($K203=2, $F203*0.5+$G203*0.2, SUM(F203:G203)))), 0),"Not required")</f>
        <v>17913.72</v>
      </c>
      <c r="Q203" s="37">
        <v>1</v>
      </c>
      <c r="R203" s="27">
        <v>1</v>
      </c>
      <c r="S203" s="27">
        <v>2</v>
      </c>
      <c r="T203" s="70">
        <v>0</v>
      </c>
      <c r="U203" s="37"/>
      <c r="V203" s="27"/>
      <c r="W203" s="27"/>
      <c r="X203" s="70"/>
      <c r="Y203" s="1">
        <v>36531</v>
      </c>
      <c r="Z203" s="1" t="s">
        <v>373</v>
      </c>
      <c r="AA203" s="18"/>
    </row>
    <row r="204" spans="1:27" x14ac:dyDescent="0.25">
      <c r="A204" s="24" t="str">
        <f>IF(INTRO!$E$33&lt;&gt;0,INTRO!$E$33, " ")</f>
        <v>Nigeria</v>
      </c>
      <c r="B204" s="17" t="s">
        <v>364</v>
      </c>
      <c r="C204" s="172" t="s">
        <v>374</v>
      </c>
      <c r="D204" s="36">
        <v>306247.32394677278</v>
      </c>
      <c r="E204" s="20">
        <f>IF(INTRO!$E$48="","",ROUND($D204*INTRO!$E$48,0))</f>
        <v>61249</v>
      </c>
      <c r="F204" s="20">
        <f>IF(INTRO!$E$49="","",ROUND($D204*INTRO!$E$49,0))</f>
        <v>85749</v>
      </c>
      <c r="G204" s="38">
        <f>IF(INTRO!$E$50="","",ROUND($D204*INTRO!$E$50,0))</f>
        <v>159249</v>
      </c>
      <c r="H204" s="37">
        <v>1</v>
      </c>
      <c r="I204" s="27">
        <v>0</v>
      </c>
      <c r="J204" s="27">
        <v>2</v>
      </c>
      <c r="K204" s="27">
        <v>2</v>
      </c>
      <c r="L204" s="68">
        <v>0</v>
      </c>
      <c r="M204" s="65">
        <f>IF(INTRO!$E$37="Endemic",IF($H204&gt;0,IF($H204=4,"Unknown",IF($H204=99,"Stopped",$D204)),0),"Not required")</f>
        <v>306247.32394677278</v>
      </c>
      <c r="N204" s="20">
        <v>0</v>
      </c>
      <c r="O204" s="14">
        <f>IF(INTRO!$E$41="Endemic", IF(AND($J204&gt;1,$J204&lt;5), IF($J204=4, "Unknown", E204+F204), 0),"Not required")</f>
        <v>146998</v>
      </c>
      <c r="P204" s="39">
        <f>IF(INTRO!$E$43="Endemic", IF(AND($K204&gt;0,$K204&lt;5), IF($K204=4,"Unknown", IF($K204=1, $F204*0.33, IF($K204=2, $F204*0.5+$G204*0.2, SUM(F204:G204)))), 0),"Not required")</f>
        <v>74724.3</v>
      </c>
      <c r="Q204" s="37">
        <v>1</v>
      </c>
      <c r="R204" s="27">
        <v>0</v>
      </c>
      <c r="S204" s="27">
        <v>1</v>
      </c>
      <c r="T204" s="70">
        <v>1</v>
      </c>
      <c r="U204" s="37"/>
      <c r="V204" s="27"/>
      <c r="W204" s="27"/>
      <c r="X204" s="70"/>
      <c r="Y204" s="1">
        <v>36532</v>
      </c>
      <c r="Z204" s="1" t="s">
        <v>374</v>
      </c>
      <c r="AA204" s="18"/>
    </row>
    <row r="205" spans="1:27" x14ac:dyDescent="0.25">
      <c r="A205" s="24" t="str">
        <f>IF(INTRO!$E$33&lt;&gt;0,INTRO!$E$33, " ")</f>
        <v>Nigeria</v>
      </c>
      <c r="B205" s="17" t="s">
        <v>364</v>
      </c>
      <c r="C205" s="172" t="s">
        <v>375</v>
      </c>
      <c r="D205" s="36">
        <v>138753.52488631473</v>
      </c>
      <c r="E205" s="20">
        <f>IF(INTRO!$E$48="","",ROUND($D205*INTRO!$E$48,0))</f>
        <v>27751</v>
      </c>
      <c r="F205" s="20">
        <f>IF(INTRO!$E$49="","",ROUND($D205*INTRO!$E$49,0))</f>
        <v>38851</v>
      </c>
      <c r="G205" s="38">
        <f>IF(INTRO!$E$50="","",ROUND($D205*INTRO!$E$50,0))</f>
        <v>72152</v>
      </c>
      <c r="H205" s="37">
        <v>1</v>
      </c>
      <c r="I205" s="27">
        <v>1</v>
      </c>
      <c r="J205" s="27">
        <v>3</v>
      </c>
      <c r="K205" s="27">
        <v>2</v>
      </c>
      <c r="L205" s="68">
        <v>0</v>
      </c>
      <c r="M205" s="65">
        <f>IF(INTRO!$E$37="Endemic",IF($H205&gt;0,IF($H205=4,"Unknown",IF($H205=99,"Stopped",$D205)),0),"Not required")</f>
        <v>138753.52488631473</v>
      </c>
      <c r="N205" s="20">
        <v>94346.199200390605</v>
      </c>
      <c r="O205" s="14">
        <f>IF(INTRO!$E$41="Endemic", IF(AND($J205&gt;1,$J205&lt;5), IF($J205=4, "Unknown", E205+F205), 0),"Not required")</f>
        <v>66602</v>
      </c>
      <c r="P205" s="39">
        <f>IF(INTRO!$E$43="Endemic", IF(AND($K205&gt;0,$K205&lt;5), IF($K205=4,"Unknown", IF($K205=1, $F205*0.33, IF($K205=2, $F205*0.5+$G205*0.2, SUM(F205:G205)))), 0),"Not required")</f>
        <v>33855.9</v>
      </c>
      <c r="Q205" s="37">
        <v>1</v>
      </c>
      <c r="R205" s="27">
        <v>1</v>
      </c>
      <c r="S205" s="27">
        <v>2</v>
      </c>
      <c r="T205" s="70">
        <v>1</v>
      </c>
      <c r="U205" s="37"/>
      <c r="V205" s="27"/>
      <c r="W205" s="27"/>
      <c r="X205" s="70"/>
      <c r="Y205" s="1">
        <v>36533</v>
      </c>
      <c r="Z205" s="1" t="s">
        <v>375</v>
      </c>
      <c r="AA205" s="18"/>
    </row>
    <row r="206" spans="1:27" x14ac:dyDescent="0.25">
      <c r="A206" s="24" t="str">
        <f>IF(INTRO!$E$33&lt;&gt;0,INTRO!$E$33, " ")</f>
        <v>Nigeria</v>
      </c>
      <c r="B206" s="17" t="s">
        <v>364</v>
      </c>
      <c r="C206" s="172" t="s">
        <v>376</v>
      </c>
      <c r="D206" s="36">
        <v>200825.52368057834</v>
      </c>
      <c r="E206" s="20">
        <f>IF(INTRO!$E$48="","",ROUND($D206*INTRO!$E$48,0))</f>
        <v>40165</v>
      </c>
      <c r="F206" s="20">
        <f>IF(INTRO!$E$49="","",ROUND($D206*INTRO!$E$49,0))</f>
        <v>56231</v>
      </c>
      <c r="G206" s="38">
        <f>IF(INTRO!$E$50="","",ROUND($D206*INTRO!$E$50,0))</f>
        <v>104429</v>
      </c>
      <c r="H206" s="37">
        <v>0</v>
      </c>
      <c r="I206" s="27">
        <v>1</v>
      </c>
      <c r="J206" s="27">
        <v>3</v>
      </c>
      <c r="K206" s="27">
        <v>1</v>
      </c>
      <c r="L206" s="68">
        <v>0</v>
      </c>
      <c r="M206" s="65">
        <f>IF(INTRO!$E$37="Endemic",IF($H206&gt;0,IF($H206=4,"Unknown",IF($H206=99,"Stopped",$D206)),0),"Not required")</f>
        <v>0</v>
      </c>
      <c r="N206" s="20">
        <v>200825.52368057834</v>
      </c>
      <c r="O206" s="14">
        <f>IF(INTRO!$E$41="Endemic", IF(AND($J206&gt;1,$J206&lt;5), IF($J206=4, "Unknown", E206+F206), 0),"Not required")</f>
        <v>96396</v>
      </c>
      <c r="P206" s="39">
        <f>IF(INTRO!$E$43="Endemic", IF(AND($K206&gt;0,$K206&lt;5), IF($K206=4,"Unknown", IF($K206=1, $F206*0.33, IF($K206=2, $F206*0.5+$G206*0.2, SUM(F206:G206)))), 0),"Not required")</f>
        <v>18556.23</v>
      </c>
      <c r="Q206" s="37">
        <v>0</v>
      </c>
      <c r="R206" s="27">
        <v>1</v>
      </c>
      <c r="S206" s="27">
        <v>2</v>
      </c>
      <c r="T206" s="70">
        <v>0</v>
      </c>
      <c r="U206" s="37"/>
      <c r="V206" s="27"/>
      <c r="W206" s="27"/>
      <c r="X206" s="70"/>
      <c r="Y206" s="1">
        <v>36534</v>
      </c>
      <c r="Z206" s="1" t="s">
        <v>376</v>
      </c>
      <c r="AA206" s="18"/>
    </row>
    <row r="207" spans="1:27" x14ac:dyDescent="0.25">
      <c r="A207" s="24" t="str">
        <f>IF(INTRO!$E$33&lt;&gt;0,INTRO!$E$33, " ")</f>
        <v>Nigeria</v>
      </c>
      <c r="B207" s="17" t="s">
        <v>364</v>
      </c>
      <c r="C207" s="172" t="s">
        <v>377</v>
      </c>
      <c r="D207" s="36">
        <v>174874.54892792177</v>
      </c>
      <c r="E207" s="20">
        <f>IF(INTRO!$E$48="","",ROUND($D207*INTRO!$E$48,0))</f>
        <v>34975</v>
      </c>
      <c r="F207" s="20">
        <f>IF(INTRO!$E$49="","",ROUND($D207*INTRO!$E$49,0))</f>
        <v>48965</v>
      </c>
      <c r="G207" s="38">
        <f>IF(INTRO!$E$50="","",ROUND($D207*INTRO!$E$50,0))</f>
        <v>90935</v>
      </c>
      <c r="H207" s="37">
        <v>0</v>
      </c>
      <c r="I207" s="27">
        <v>1</v>
      </c>
      <c r="J207" s="27">
        <v>3</v>
      </c>
      <c r="K207" s="27">
        <v>0</v>
      </c>
      <c r="L207" s="68">
        <v>0</v>
      </c>
      <c r="M207" s="65">
        <f>IF(INTRO!$E$37="Endemic",IF($H207&gt;0,IF($H207=4,"Unknown",IF($H207=99,"Stopped",$D207)),0),"Not required")</f>
        <v>0</v>
      </c>
      <c r="N207" s="20">
        <v>174874.54892792177</v>
      </c>
      <c r="O207" s="14">
        <f>IF(INTRO!$E$41="Endemic", IF(AND($J207&gt;1,$J207&lt;5), IF($J207=4, "Unknown", E207+F207), 0),"Not required")</f>
        <v>83940</v>
      </c>
      <c r="P207" s="39">
        <f>IF(INTRO!$E$43="Endemic", IF(AND($K207&gt;0,$K207&lt;5), IF($K207=4,"Unknown", IF($K207=1, $F207*0.33, IF($K207=2, $F207*0.5+$G207*0.2, SUM(F207:G207)))), 0),"Not required")</f>
        <v>0</v>
      </c>
      <c r="Q207" s="37">
        <v>0</v>
      </c>
      <c r="R207" s="27">
        <v>1</v>
      </c>
      <c r="S207" s="27">
        <v>2</v>
      </c>
      <c r="T207" s="70">
        <v>0</v>
      </c>
      <c r="U207" s="37"/>
      <c r="V207" s="27"/>
      <c r="W207" s="27"/>
      <c r="X207" s="70"/>
      <c r="Y207" s="1">
        <v>36535</v>
      </c>
      <c r="Z207" s="1" t="s">
        <v>377</v>
      </c>
      <c r="AA207" s="18"/>
    </row>
    <row r="208" spans="1:27" x14ac:dyDescent="0.25">
      <c r="A208" s="24" t="str">
        <f>IF(INTRO!$E$33&lt;&gt;0,INTRO!$E$33, " ")</f>
        <v>Nigeria</v>
      </c>
      <c r="B208" s="17" t="s">
        <v>364</v>
      </c>
      <c r="C208" s="172" t="s">
        <v>378</v>
      </c>
      <c r="D208" s="36">
        <v>155087.19965678599</v>
      </c>
      <c r="E208" s="20">
        <f>IF(INTRO!$E$48="","",ROUND($D208*INTRO!$E$48,0))</f>
        <v>31017</v>
      </c>
      <c r="F208" s="20">
        <f>IF(INTRO!$E$49="","",ROUND($D208*INTRO!$E$49,0))</f>
        <v>43424</v>
      </c>
      <c r="G208" s="38">
        <f>IF(INTRO!$E$50="","",ROUND($D208*INTRO!$E$50,0))</f>
        <v>80645</v>
      </c>
      <c r="H208" s="37">
        <v>1</v>
      </c>
      <c r="I208" s="27">
        <v>1</v>
      </c>
      <c r="J208" s="27">
        <v>2</v>
      </c>
      <c r="K208" s="27">
        <v>1</v>
      </c>
      <c r="L208" s="68">
        <v>0</v>
      </c>
      <c r="M208" s="65">
        <f>IF(INTRO!$E$37="Endemic",IF($H208&gt;0,IF($H208=4,"Unknown",IF($H208=99,"Stopped",$D208)),0),"Not required")</f>
        <v>155087.19965678599</v>
      </c>
      <c r="N208" s="20">
        <v>77259.175653515602</v>
      </c>
      <c r="O208" s="14">
        <f>IF(INTRO!$E$41="Endemic", IF(AND($J208&gt;1,$J208&lt;5), IF($J208=4, "Unknown", E208+F208), 0),"Not required")</f>
        <v>74441</v>
      </c>
      <c r="P208" s="39">
        <f>IF(INTRO!$E$43="Endemic", IF(AND($K208&gt;0,$K208&lt;5), IF($K208=4,"Unknown", IF($K208=1, $F208*0.33, IF($K208=2, $F208*0.5+$G208*0.2, SUM(F208:G208)))), 0),"Not required")</f>
        <v>14329.92</v>
      </c>
      <c r="Q208" s="37">
        <v>1</v>
      </c>
      <c r="R208" s="27">
        <v>1</v>
      </c>
      <c r="S208" s="27">
        <v>1</v>
      </c>
      <c r="T208" s="70">
        <v>0</v>
      </c>
      <c r="U208" s="37"/>
      <c r="V208" s="27"/>
      <c r="W208" s="27"/>
      <c r="X208" s="70"/>
      <c r="Y208" s="1">
        <v>36536</v>
      </c>
      <c r="Z208" s="1" t="s">
        <v>378</v>
      </c>
      <c r="AA208" s="18"/>
    </row>
    <row r="209" spans="1:27" x14ac:dyDescent="0.25">
      <c r="A209" s="24" t="str">
        <f>IF(INTRO!$E$33&lt;&gt;0,INTRO!$E$33, " ")</f>
        <v>Nigeria</v>
      </c>
      <c r="B209" s="17" t="s">
        <v>364</v>
      </c>
      <c r="C209" s="172" t="s">
        <v>379</v>
      </c>
      <c r="D209" s="36">
        <v>201199.40277371879</v>
      </c>
      <c r="E209" s="20">
        <f>IF(INTRO!$E$48="","",ROUND($D209*INTRO!$E$48,0))</f>
        <v>40240</v>
      </c>
      <c r="F209" s="20">
        <f>IF(INTRO!$E$49="","",ROUND($D209*INTRO!$E$49,0))</f>
        <v>56336</v>
      </c>
      <c r="G209" s="38">
        <f>IF(INTRO!$E$50="","",ROUND($D209*INTRO!$E$50,0))</f>
        <v>104624</v>
      </c>
      <c r="H209" s="37">
        <v>0</v>
      </c>
      <c r="I209" s="27">
        <v>1</v>
      </c>
      <c r="J209" s="27">
        <v>2</v>
      </c>
      <c r="K209" s="27">
        <v>1</v>
      </c>
      <c r="L209" s="68">
        <v>0</v>
      </c>
      <c r="M209" s="65">
        <f>IF(INTRO!$E$37="Endemic",IF($H209&gt;0,IF($H209=4,"Unknown",IF($H209=99,"Stopped",$D209)),0),"Not required")</f>
        <v>0</v>
      </c>
      <c r="N209" s="20">
        <v>201199.40277371879</v>
      </c>
      <c r="O209" s="14">
        <f>IF(INTRO!$E$41="Endemic", IF(AND($J209&gt;1,$J209&lt;5), IF($J209=4, "Unknown", E209+F209), 0),"Not required")</f>
        <v>96576</v>
      </c>
      <c r="P209" s="39">
        <f>IF(INTRO!$E$43="Endemic", IF(AND($K209&gt;0,$K209&lt;5), IF($K209=4,"Unknown", IF($K209=1, $F209*0.33, IF($K209=2, $F209*0.5+$G209*0.2, SUM(F209:G209)))), 0),"Not required")</f>
        <v>18590.88</v>
      </c>
      <c r="Q209" s="37">
        <v>0</v>
      </c>
      <c r="R209" s="27">
        <v>1</v>
      </c>
      <c r="S209" s="27">
        <v>1</v>
      </c>
      <c r="T209" s="70">
        <v>0</v>
      </c>
      <c r="U209" s="37"/>
      <c r="V209" s="27"/>
      <c r="W209" s="27"/>
      <c r="X209" s="70"/>
      <c r="Y209" s="1">
        <v>36537</v>
      </c>
      <c r="Z209" s="1" t="s">
        <v>379</v>
      </c>
      <c r="AA209" s="18"/>
    </row>
    <row r="210" spans="1:27" x14ac:dyDescent="0.25">
      <c r="A210" s="24" t="str">
        <f>IF(INTRO!$E$33&lt;&gt;0,INTRO!$E$33, " ")</f>
        <v>Nigeria</v>
      </c>
      <c r="B210" s="17" t="s">
        <v>364</v>
      </c>
      <c r="C210" s="172" t="s">
        <v>380</v>
      </c>
      <c r="D210" s="36">
        <v>91058.387623244023</v>
      </c>
      <c r="E210" s="20">
        <f>IF(INTRO!$E$48="","",ROUND($D210*INTRO!$E$48,0))</f>
        <v>18212</v>
      </c>
      <c r="F210" s="20">
        <f>IF(INTRO!$E$49="","",ROUND($D210*INTRO!$E$49,0))</f>
        <v>25496</v>
      </c>
      <c r="G210" s="38">
        <f>IF(INTRO!$E$50="","",ROUND($D210*INTRO!$E$50,0))</f>
        <v>47350</v>
      </c>
      <c r="H210" s="37">
        <v>1</v>
      </c>
      <c r="I210" s="27">
        <v>0</v>
      </c>
      <c r="J210" s="27">
        <v>3</v>
      </c>
      <c r="K210" s="27">
        <v>2</v>
      </c>
      <c r="L210" s="68">
        <v>0</v>
      </c>
      <c r="M210" s="65">
        <f>IF(INTRO!$E$37="Endemic",IF($H210&gt;0,IF($H210=4,"Unknown",IF($H210=99,"Stopped",$D210)),0),"Not required")</f>
        <v>91058.387623244023</v>
      </c>
      <c r="N210" s="20">
        <v>0</v>
      </c>
      <c r="O210" s="14">
        <f>IF(INTRO!$E$41="Endemic", IF(AND($J210&gt;1,$J210&lt;5), IF($J210=4, "Unknown", E210+F210), 0),"Not required")</f>
        <v>43708</v>
      </c>
      <c r="P210" s="39">
        <f>IF(INTRO!$E$43="Endemic", IF(AND($K210&gt;0,$K210&lt;5), IF($K210=4,"Unknown", IF($K210=1, $F210*0.33, IF($K210=2, $F210*0.5+$G210*0.2, SUM(F210:G210)))), 0),"Not required")</f>
        <v>22218</v>
      </c>
      <c r="Q210" s="37">
        <v>1</v>
      </c>
      <c r="R210" s="27">
        <v>0</v>
      </c>
      <c r="S210" s="27">
        <v>2</v>
      </c>
      <c r="T210" s="70">
        <v>1</v>
      </c>
      <c r="U210" s="37"/>
      <c r="V210" s="27"/>
      <c r="W210" s="27"/>
      <c r="X210" s="70"/>
      <c r="Y210" s="1">
        <v>36538</v>
      </c>
      <c r="Z210" s="1" t="s">
        <v>380</v>
      </c>
      <c r="AA210" s="18"/>
    </row>
    <row r="211" spans="1:27" x14ac:dyDescent="0.25">
      <c r="A211" s="24" t="str">
        <f>IF(INTRO!$E$33&lt;&gt;0,INTRO!$E$33, " ")</f>
        <v>Nigeria</v>
      </c>
      <c r="B211" s="17" t="s">
        <v>364</v>
      </c>
      <c r="C211" s="172" t="s">
        <v>381</v>
      </c>
      <c r="D211" s="36">
        <v>231170.2502220475</v>
      </c>
      <c r="E211" s="20">
        <f>IF(INTRO!$E$48="","",ROUND($D211*INTRO!$E$48,0))</f>
        <v>46234</v>
      </c>
      <c r="F211" s="20">
        <f>IF(INTRO!$E$49="","",ROUND($D211*INTRO!$E$49,0))</f>
        <v>64728</v>
      </c>
      <c r="G211" s="38">
        <f>IF(INTRO!$E$50="","",ROUND($D211*INTRO!$E$50,0))</f>
        <v>120209</v>
      </c>
      <c r="H211" s="37">
        <v>0</v>
      </c>
      <c r="I211" s="27">
        <v>1</v>
      </c>
      <c r="J211" s="27">
        <v>3</v>
      </c>
      <c r="K211" s="27">
        <v>1</v>
      </c>
      <c r="L211" s="68">
        <v>0</v>
      </c>
      <c r="M211" s="65">
        <f>IF(INTRO!$E$37="Endemic",IF($H211&gt;0,IF($H211=4,"Unknown",IF($H211=99,"Stopped",$D211)),0),"Not required")</f>
        <v>0</v>
      </c>
      <c r="N211" s="20">
        <v>231170.2502220475</v>
      </c>
      <c r="O211" s="14">
        <f>IF(INTRO!$E$41="Endemic", IF(AND($J211&gt;1,$J211&lt;5), IF($J211=4, "Unknown", E211+F211), 0),"Not required")</f>
        <v>110962</v>
      </c>
      <c r="P211" s="39">
        <f>IF(INTRO!$E$43="Endemic", IF(AND($K211&gt;0,$K211&lt;5), IF($K211=4,"Unknown", IF($K211=1, $F211*0.33, IF($K211=2, $F211*0.5+$G211*0.2, SUM(F211:G211)))), 0),"Not required")</f>
        <v>21360.240000000002</v>
      </c>
      <c r="Q211" s="37">
        <v>0</v>
      </c>
      <c r="R211" s="27">
        <v>1</v>
      </c>
      <c r="S211" s="27">
        <v>2</v>
      </c>
      <c r="T211" s="70">
        <v>0</v>
      </c>
      <c r="U211" s="37"/>
      <c r="V211" s="27"/>
      <c r="W211" s="27"/>
      <c r="X211" s="70"/>
      <c r="Y211" s="1">
        <v>36539</v>
      </c>
      <c r="Z211" s="1" t="s">
        <v>381</v>
      </c>
      <c r="AA211" s="18"/>
    </row>
    <row r="212" spans="1:27" x14ac:dyDescent="0.25">
      <c r="A212" s="24" t="str">
        <f>IF(INTRO!$E$33&lt;&gt;0,INTRO!$E$33, " ")</f>
        <v>Nigeria</v>
      </c>
      <c r="B212" s="17" t="s">
        <v>364</v>
      </c>
      <c r="C212" s="172" t="s">
        <v>382</v>
      </c>
      <c r="D212" s="36">
        <v>192804.60673277348</v>
      </c>
      <c r="E212" s="20">
        <f>IF(INTRO!$E$48="","",ROUND($D212*INTRO!$E$48,0))</f>
        <v>38561</v>
      </c>
      <c r="F212" s="20">
        <f>IF(INTRO!$E$49="","",ROUND($D212*INTRO!$E$49,0))</f>
        <v>53985</v>
      </c>
      <c r="G212" s="38">
        <f>IF(INTRO!$E$50="","",ROUND($D212*INTRO!$E$50,0))</f>
        <v>100258</v>
      </c>
      <c r="H212" s="37">
        <v>1</v>
      </c>
      <c r="I212" s="27">
        <v>0</v>
      </c>
      <c r="J212" s="27">
        <v>3</v>
      </c>
      <c r="K212" s="27">
        <v>0</v>
      </c>
      <c r="L212" s="68">
        <v>0</v>
      </c>
      <c r="M212" s="65">
        <f>IF(INTRO!$E$37="Endemic",IF($H212&gt;0,IF($H212=4,"Unknown",IF($H212=99,"Stopped",$D212)),0),"Not required")</f>
        <v>192804.60673277348</v>
      </c>
      <c r="N212" s="20">
        <v>0</v>
      </c>
      <c r="O212" s="14">
        <f>IF(INTRO!$E$41="Endemic", IF(AND($J212&gt;1,$J212&lt;5), IF($J212=4, "Unknown", E212+F212), 0),"Not required")</f>
        <v>92546</v>
      </c>
      <c r="P212" s="39">
        <f>IF(INTRO!$E$43="Endemic", IF(AND($K212&gt;0,$K212&lt;5), IF($K212=4,"Unknown", IF($K212=1, $F212*0.33, IF($K212=2, $F212*0.5+$G212*0.2, SUM(F212:G212)))), 0),"Not required")</f>
        <v>0</v>
      </c>
      <c r="Q212" s="37">
        <v>1</v>
      </c>
      <c r="R212" s="27">
        <v>0</v>
      </c>
      <c r="S212" s="27">
        <v>2</v>
      </c>
      <c r="T212" s="70">
        <v>0</v>
      </c>
      <c r="U212" s="37"/>
      <c r="V212" s="27"/>
      <c r="W212" s="27"/>
      <c r="X212" s="70"/>
      <c r="Y212" s="1">
        <v>36540</v>
      </c>
      <c r="Z212" s="1" t="s">
        <v>382</v>
      </c>
      <c r="AA212" s="18"/>
    </row>
    <row r="213" spans="1:27" x14ac:dyDescent="0.25">
      <c r="A213" s="24" t="str">
        <f>IF(INTRO!$E$33&lt;&gt;0,INTRO!$E$33, " ")</f>
        <v>Nigeria</v>
      </c>
      <c r="B213" s="17" t="s">
        <v>364</v>
      </c>
      <c r="C213" s="172" t="s">
        <v>383</v>
      </c>
      <c r="D213" s="36">
        <v>431746.96947014023</v>
      </c>
      <c r="E213" s="20">
        <f>IF(INTRO!$E$48="","",ROUND($D213*INTRO!$E$48,0))</f>
        <v>86349</v>
      </c>
      <c r="F213" s="20">
        <f>IF(INTRO!$E$49="","",ROUND($D213*INTRO!$E$49,0))</f>
        <v>120889</v>
      </c>
      <c r="G213" s="38">
        <f>IF(INTRO!$E$50="","",ROUND($D213*INTRO!$E$50,0))</f>
        <v>224508</v>
      </c>
      <c r="H213" s="37">
        <v>0</v>
      </c>
      <c r="I213" s="27">
        <v>1</v>
      </c>
      <c r="J213" s="27">
        <v>3</v>
      </c>
      <c r="K213" s="27">
        <v>0</v>
      </c>
      <c r="L213" s="68">
        <v>0</v>
      </c>
      <c r="M213" s="65">
        <f>IF(INTRO!$E$37="Endemic",IF($H213&gt;0,IF($H213=4,"Unknown",IF($H213=99,"Stopped",$D213)),0),"Not required")</f>
        <v>0</v>
      </c>
      <c r="N213" s="20">
        <v>431746.96947014023</v>
      </c>
      <c r="O213" s="14">
        <f>IF(INTRO!$E$41="Endemic", IF(AND($J213&gt;1,$J213&lt;5), IF($J213=4, "Unknown", E213+F213), 0),"Not required")</f>
        <v>207238</v>
      </c>
      <c r="P213" s="39">
        <f>IF(INTRO!$E$43="Endemic", IF(AND($K213&gt;0,$K213&lt;5), IF($K213=4,"Unknown", IF($K213=1, $F213*0.33, IF($K213=2, $F213*0.5+$G213*0.2, SUM(F213:G213)))), 0),"Not required")</f>
        <v>0</v>
      </c>
      <c r="Q213" s="37">
        <v>0</v>
      </c>
      <c r="R213" s="27">
        <v>1</v>
      </c>
      <c r="S213" s="27">
        <v>2</v>
      </c>
      <c r="T213" s="70">
        <v>0</v>
      </c>
      <c r="U213" s="37"/>
      <c r="V213" s="27"/>
      <c r="W213" s="27"/>
      <c r="X213" s="70"/>
      <c r="Y213" s="1">
        <v>36541</v>
      </c>
      <c r="Z213" s="1" t="s">
        <v>383</v>
      </c>
      <c r="AA213" s="18"/>
    </row>
    <row r="214" spans="1:27" x14ac:dyDescent="0.25">
      <c r="A214" s="24" t="str">
        <f>IF(INTRO!$E$33&lt;&gt;0,INTRO!$E$33, " ")</f>
        <v>Nigeria</v>
      </c>
      <c r="B214" s="17" t="s">
        <v>364</v>
      </c>
      <c r="C214" s="172" t="s">
        <v>384</v>
      </c>
      <c r="D214" s="36">
        <v>287235.97552722722</v>
      </c>
      <c r="E214" s="20">
        <f>IF(INTRO!$E$48="","",ROUND($D214*INTRO!$E$48,0))</f>
        <v>57447</v>
      </c>
      <c r="F214" s="20">
        <f>IF(INTRO!$E$49="","",ROUND($D214*INTRO!$E$49,0))</f>
        <v>80426</v>
      </c>
      <c r="G214" s="38">
        <f>IF(INTRO!$E$50="","",ROUND($D214*INTRO!$E$50,0))</f>
        <v>149363</v>
      </c>
      <c r="H214" s="37">
        <v>0</v>
      </c>
      <c r="I214" s="27">
        <v>0</v>
      </c>
      <c r="J214" s="27">
        <v>3</v>
      </c>
      <c r="K214" s="27">
        <v>0</v>
      </c>
      <c r="L214" s="68">
        <v>0</v>
      </c>
      <c r="M214" s="65">
        <f>IF(INTRO!$E$37="Endemic",IF($H214&gt;0,IF($H214=4,"Unknown",IF($H214=99,"Stopped",$D214)),0),"Not required")</f>
        <v>0</v>
      </c>
      <c r="N214" s="20">
        <v>0</v>
      </c>
      <c r="O214" s="14">
        <f>IF(INTRO!$E$41="Endemic", IF(AND($J214&gt;1,$J214&lt;5), IF($J214=4, "Unknown", E214+F214), 0),"Not required")</f>
        <v>137873</v>
      </c>
      <c r="P214" s="39">
        <f>IF(INTRO!$E$43="Endemic", IF(AND($K214&gt;0,$K214&lt;5), IF($K214=4,"Unknown", IF($K214=1, $F214*0.33, IF($K214=2, $F214*0.5+$G214*0.2, SUM(F214:G214)))), 0),"Not required")</f>
        <v>0</v>
      </c>
      <c r="Q214" s="37">
        <v>0</v>
      </c>
      <c r="R214" s="27">
        <v>0</v>
      </c>
      <c r="S214" s="27">
        <v>2</v>
      </c>
      <c r="T214" s="70">
        <v>0</v>
      </c>
      <c r="U214" s="37"/>
      <c r="V214" s="27"/>
      <c r="W214" s="27"/>
      <c r="X214" s="70"/>
      <c r="Y214" s="1">
        <v>36542</v>
      </c>
      <c r="Z214" s="1" t="s">
        <v>384</v>
      </c>
      <c r="AA214" s="18"/>
    </row>
    <row r="215" spans="1:27" x14ac:dyDescent="0.25">
      <c r="A215" s="24" t="str">
        <f>IF(INTRO!$E$33&lt;&gt;0,INTRO!$E$33, " ")</f>
        <v>Nigeria</v>
      </c>
      <c r="B215" s="17" t="s">
        <v>364</v>
      </c>
      <c r="C215" s="172" t="s">
        <v>385</v>
      </c>
      <c r="D215" s="36">
        <v>161911.16555101174</v>
      </c>
      <c r="E215" s="20">
        <f>IF(INTRO!$E$48="","",ROUND($D215*INTRO!$E$48,0))</f>
        <v>32382</v>
      </c>
      <c r="F215" s="20">
        <f>IF(INTRO!$E$49="","",ROUND($D215*INTRO!$E$49,0))</f>
        <v>45335</v>
      </c>
      <c r="G215" s="38">
        <f>IF(INTRO!$E$50="","",ROUND($D215*INTRO!$E$50,0))</f>
        <v>84194</v>
      </c>
      <c r="H215" s="37">
        <v>1</v>
      </c>
      <c r="I215" s="27">
        <v>1</v>
      </c>
      <c r="J215" s="27">
        <v>3</v>
      </c>
      <c r="K215" s="27">
        <v>0</v>
      </c>
      <c r="L215" s="68">
        <v>0</v>
      </c>
      <c r="M215" s="65">
        <f>IF(INTRO!$E$37="Endemic",IF($H215&gt;0,IF($H215=4,"Unknown",IF($H215=99,"Stopped",$D215)),0),"Not required")</f>
        <v>161911.16555101174</v>
      </c>
      <c r="N215" s="20">
        <v>94905.832335937463</v>
      </c>
      <c r="O215" s="14">
        <f>IF(INTRO!$E$41="Endemic", IF(AND($J215&gt;1,$J215&lt;5), IF($J215=4, "Unknown", E215+F215), 0),"Not required")</f>
        <v>77717</v>
      </c>
      <c r="P215" s="39">
        <f>IF(INTRO!$E$43="Endemic", IF(AND($K215&gt;0,$K215&lt;5), IF($K215=4,"Unknown", IF($K215=1, $F215*0.33, IF($K215=2, $F215*0.5+$G215*0.2, SUM(F215:G215)))), 0),"Not required")</f>
        <v>0</v>
      </c>
      <c r="Q215" s="37">
        <v>1</v>
      </c>
      <c r="R215" s="27">
        <v>1</v>
      </c>
      <c r="S215" s="27">
        <v>2</v>
      </c>
      <c r="T215" s="70">
        <v>0</v>
      </c>
      <c r="U215" s="37"/>
      <c r="V215" s="27"/>
      <c r="W215" s="27"/>
      <c r="X215" s="70"/>
      <c r="Y215" s="1">
        <v>36543</v>
      </c>
      <c r="Z215" s="1" t="s">
        <v>385</v>
      </c>
      <c r="AA215" s="18"/>
    </row>
    <row r="216" spans="1:27" x14ac:dyDescent="0.25">
      <c r="A216" s="24" t="str">
        <f>IF(INTRO!$E$33&lt;&gt;0,INTRO!$E$33, " ")</f>
        <v>Nigeria</v>
      </c>
      <c r="B216" s="17" t="s">
        <v>364</v>
      </c>
      <c r="C216" s="172" t="s">
        <v>386</v>
      </c>
      <c r="D216" s="36">
        <v>257508.55295608696</v>
      </c>
      <c r="E216" s="20">
        <f>IF(INTRO!$E$48="","",ROUND($D216*INTRO!$E$48,0))</f>
        <v>51502</v>
      </c>
      <c r="F216" s="20">
        <f>IF(INTRO!$E$49="","",ROUND($D216*INTRO!$E$49,0))</f>
        <v>72102</v>
      </c>
      <c r="G216" s="38">
        <f>IF(INTRO!$E$50="","",ROUND($D216*INTRO!$E$50,0))</f>
        <v>133904</v>
      </c>
      <c r="H216" s="37">
        <v>0</v>
      </c>
      <c r="I216" s="27">
        <v>0</v>
      </c>
      <c r="J216" s="27">
        <v>3</v>
      </c>
      <c r="K216" s="27">
        <v>0</v>
      </c>
      <c r="L216" s="68">
        <v>0</v>
      </c>
      <c r="M216" s="65">
        <f>IF(INTRO!$E$37="Endemic",IF($H216&gt;0,IF($H216=4,"Unknown",IF($H216=99,"Stopped",$D216)),0),"Not required")</f>
        <v>0</v>
      </c>
      <c r="N216" s="20">
        <v>0</v>
      </c>
      <c r="O216" s="14">
        <f>IF(INTRO!$E$41="Endemic", IF(AND($J216&gt;1,$J216&lt;5), IF($J216=4, "Unknown", E216+F216), 0),"Not required")</f>
        <v>123604</v>
      </c>
      <c r="P216" s="39">
        <f>IF(INTRO!$E$43="Endemic", IF(AND($K216&gt;0,$K216&lt;5), IF($K216=4,"Unknown", IF($K216=1, $F216*0.33, IF($K216=2, $F216*0.5+$G216*0.2, SUM(F216:G216)))), 0),"Not required")</f>
        <v>0</v>
      </c>
      <c r="Q216" s="37">
        <v>0</v>
      </c>
      <c r="R216" s="27">
        <v>0</v>
      </c>
      <c r="S216" s="27">
        <v>2</v>
      </c>
      <c r="T216" s="70">
        <v>0</v>
      </c>
      <c r="U216" s="37"/>
      <c r="V216" s="27"/>
      <c r="W216" s="27"/>
      <c r="X216" s="70"/>
      <c r="Y216" s="1">
        <v>36544</v>
      </c>
      <c r="Z216" s="1" t="s">
        <v>386</v>
      </c>
      <c r="AA216" s="18"/>
    </row>
    <row r="217" spans="1:27" x14ac:dyDescent="0.25">
      <c r="A217" s="24" t="str">
        <f>IF(INTRO!$E$33&lt;&gt;0,INTRO!$E$33, " ")</f>
        <v>Nigeria</v>
      </c>
      <c r="B217" s="17" t="s">
        <v>364</v>
      </c>
      <c r="C217" s="172" t="s">
        <v>387</v>
      </c>
      <c r="D217" s="36">
        <v>184653.2355690166</v>
      </c>
      <c r="E217" s="20">
        <f>IF(INTRO!$E$48="","",ROUND($D217*INTRO!$E$48,0))</f>
        <v>36931</v>
      </c>
      <c r="F217" s="20">
        <f>IF(INTRO!$E$49="","",ROUND($D217*INTRO!$E$49,0))</f>
        <v>51703</v>
      </c>
      <c r="G217" s="38">
        <f>IF(INTRO!$E$50="","",ROUND($D217*INTRO!$E$50,0))</f>
        <v>96020</v>
      </c>
      <c r="H217" s="37">
        <v>1</v>
      </c>
      <c r="I217" s="27">
        <v>0</v>
      </c>
      <c r="J217" s="27">
        <v>3</v>
      </c>
      <c r="K217" s="27">
        <v>1</v>
      </c>
      <c r="L217" s="68">
        <v>0</v>
      </c>
      <c r="M217" s="65">
        <f>IF(INTRO!$E$37="Endemic",IF($H217&gt;0,IF($H217=4,"Unknown",IF($H217=99,"Stopped",$D217)),0),"Not required")</f>
        <v>184653.2355690166</v>
      </c>
      <c r="N217" s="20">
        <v>0</v>
      </c>
      <c r="O217" s="14">
        <f>IF(INTRO!$E$41="Endemic", IF(AND($J217&gt;1,$J217&lt;5), IF($J217=4, "Unknown", E217+F217), 0),"Not required")</f>
        <v>88634</v>
      </c>
      <c r="P217" s="39">
        <f>IF(INTRO!$E$43="Endemic", IF(AND($K217&gt;0,$K217&lt;5), IF($K217=4,"Unknown", IF($K217=1, $F217*0.33, IF($K217=2, $F217*0.5+$G217*0.2, SUM(F217:G217)))), 0),"Not required")</f>
        <v>17061.990000000002</v>
      </c>
      <c r="Q217" s="37">
        <v>1</v>
      </c>
      <c r="R217" s="27">
        <v>0</v>
      </c>
      <c r="S217" s="27">
        <v>2</v>
      </c>
      <c r="T217" s="70">
        <v>0</v>
      </c>
      <c r="U217" s="37"/>
      <c r="V217" s="27"/>
      <c r="W217" s="27"/>
      <c r="X217" s="70"/>
      <c r="Y217" s="1">
        <v>36545</v>
      </c>
      <c r="Z217" s="1" t="s">
        <v>387</v>
      </c>
      <c r="AA217" s="18"/>
    </row>
    <row r="218" spans="1:27" x14ac:dyDescent="0.25">
      <c r="A218" s="24" t="str">
        <f>IF(INTRO!$E$33&lt;&gt;0,INTRO!$E$33, " ")</f>
        <v>Nigeria</v>
      </c>
      <c r="B218" s="17" t="s">
        <v>364</v>
      </c>
      <c r="C218" s="172" t="s">
        <v>388</v>
      </c>
      <c r="D218" s="36">
        <v>408062.13238633872</v>
      </c>
      <c r="E218" s="20">
        <f>IF(INTRO!$E$48="","",ROUND($D218*INTRO!$E$48,0))</f>
        <v>81612</v>
      </c>
      <c r="F218" s="20">
        <f>IF(INTRO!$E$49="","",ROUND($D218*INTRO!$E$49,0))</f>
        <v>114257</v>
      </c>
      <c r="G218" s="38">
        <f>IF(INTRO!$E$50="","",ROUND($D218*INTRO!$E$50,0))</f>
        <v>212192</v>
      </c>
      <c r="H218" s="37">
        <v>1</v>
      </c>
      <c r="I218" s="27">
        <v>0</v>
      </c>
      <c r="J218" s="27">
        <v>3</v>
      </c>
      <c r="K218" s="27">
        <v>1</v>
      </c>
      <c r="L218" s="68">
        <v>0</v>
      </c>
      <c r="M218" s="65">
        <f>IF(INTRO!$E$37="Endemic",IF($H218&gt;0,IF($H218=4,"Unknown",IF($H218=99,"Stopped",$D218)),0),"Not required")</f>
        <v>408062.13238633872</v>
      </c>
      <c r="N218" s="20">
        <v>0</v>
      </c>
      <c r="O218" s="14">
        <f>IF(INTRO!$E$41="Endemic", IF(AND($J218&gt;1,$J218&lt;5), IF($J218=4, "Unknown", E218+F218), 0),"Not required")</f>
        <v>195869</v>
      </c>
      <c r="P218" s="39">
        <f>IF(INTRO!$E$43="Endemic", IF(AND($K218&gt;0,$K218&lt;5), IF($K218=4,"Unknown", IF($K218=1, $F218*0.33, IF($K218=2, $F218*0.5+$G218*0.2, SUM(F218:G218)))), 0),"Not required")</f>
        <v>37704.810000000005</v>
      </c>
      <c r="Q218" s="37">
        <v>1</v>
      </c>
      <c r="R218" s="27">
        <v>0</v>
      </c>
      <c r="S218" s="27">
        <v>2</v>
      </c>
      <c r="T218" s="70">
        <v>0</v>
      </c>
      <c r="U218" s="37"/>
      <c r="V218" s="27"/>
      <c r="W218" s="27"/>
      <c r="X218" s="70"/>
      <c r="Y218" s="1">
        <v>36546</v>
      </c>
      <c r="Z218" s="1" t="s">
        <v>388</v>
      </c>
      <c r="AA218" s="18"/>
    </row>
    <row r="219" spans="1:27" x14ac:dyDescent="0.25">
      <c r="A219" s="24" t="str">
        <f>IF(INTRO!$E$33&lt;&gt;0,INTRO!$E$33, " ")</f>
        <v>Nigeria</v>
      </c>
      <c r="B219" s="17" t="s">
        <v>364</v>
      </c>
      <c r="C219" s="172" t="s">
        <v>389</v>
      </c>
      <c r="D219" s="36">
        <v>156922.97290188214</v>
      </c>
      <c r="E219" s="20">
        <f>IF(INTRO!$E$48="","",ROUND($D219*INTRO!$E$48,0))</f>
        <v>31385</v>
      </c>
      <c r="F219" s="20">
        <f>IF(INTRO!$E$49="","",ROUND($D219*INTRO!$E$49,0))</f>
        <v>43938</v>
      </c>
      <c r="G219" s="38">
        <f>IF(INTRO!$E$50="","",ROUND($D219*INTRO!$E$50,0))</f>
        <v>81600</v>
      </c>
      <c r="H219" s="37">
        <v>1</v>
      </c>
      <c r="I219" s="27">
        <v>0</v>
      </c>
      <c r="J219" s="27">
        <v>3</v>
      </c>
      <c r="K219" s="27">
        <v>1</v>
      </c>
      <c r="L219" s="68">
        <v>0</v>
      </c>
      <c r="M219" s="65">
        <f>IF(INTRO!$E$37="Endemic",IF($H219&gt;0,IF($H219=4,"Unknown",IF($H219=99,"Stopped",$D219)),0),"Not required")</f>
        <v>156922.97290188214</v>
      </c>
      <c r="N219" s="20">
        <v>0</v>
      </c>
      <c r="O219" s="14">
        <f>IF(INTRO!$E$41="Endemic", IF(AND($J219&gt;1,$J219&lt;5), IF($J219=4, "Unknown", E219+F219), 0),"Not required")</f>
        <v>75323</v>
      </c>
      <c r="P219" s="39">
        <f>IF(INTRO!$E$43="Endemic", IF(AND($K219&gt;0,$K219&lt;5), IF($K219=4,"Unknown", IF($K219=1, $F219*0.33, IF($K219=2, $F219*0.5+$G219*0.2, SUM(F219:G219)))), 0),"Not required")</f>
        <v>14499.54</v>
      </c>
      <c r="Q219" s="37">
        <v>1</v>
      </c>
      <c r="R219" s="27">
        <v>0</v>
      </c>
      <c r="S219" s="27">
        <v>2</v>
      </c>
      <c r="T219" s="70">
        <v>0</v>
      </c>
      <c r="U219" s="37"/>
      <c r="V219" s="27"/>
      <c r="W219" s="27"/>
      <c r="X219" s="70"/>
      <c r="Y219" s="1">
        <v>36547</v>
      </c>
      <c r="Z219" s="1" t="s">
        <v>389</v>
      </c>
      <c r="AA219" s="18"/>
    </row>
    <row r="220" spans="1:27" x14ac:dyDescent="0.25">
      <c r="A220" s="24" t="str">
        <f>IF(INTRO!$E$33&lt;&gt;0,INTRO!$E$33, " ")</f>
        <v>Nigeria</v>
      </c>
      <c r="B220" s="17" t="s">
        <v>390</v>
      </c>
      <c r="C220" s="172" t="s">
        <v>391</v>
      </c>
      <c r="D220" s="36">
        <v>204050.56708112094</v>
      </c>
      <c r="E220" s="20">
        <f>IF(INTRO!$E$48="","",ROUND($D220*INTRO!$E$48,0))</f>
        <v>40810</v>
      </c>
      <c r="F220" s="20">
        <f>IF(INTRO!$E$49="","",ROUND($D220*INTRO!$E$49,0))</f>
        <v>57134</v>
      </c>
      <c r="G220" s="38">
        <f>IF(INTRO!$E$50="","",ROUND($D220*INTRO!$E$50,0))</f>
        <v>106106</v>
      </c>
      <c r="H220" s="37">
        <v>1</v>
      </c>
      <c r="I220" s="27">
        <v>0</v>
      </c>
      <c r="J220" s="27">
        <v>2</v>
      </c>
      <c r="K220" s="27">
        <v>2</v>
      </c>
      <c r="L220" s="68">
        <v>1</v>
      </c>
      <c r="M220" s="65">
        <f>IF(INTRO!$E$37="Endemic",IF($H220&gt;0,IF($H220=4,"Unknown",IF($H220=99,"Stopped",$D220)),0),"Not required")</f>
        <v>204050.56708112094</v>
      </c>
      <c r="N220" s="20">
        <v>0</v>
      </c>
      <c r="O220" s="14">
        <f>IF(INTRO!$E$41="Endemic", IF(AND($J220&gt;1,$J220&lt;5), IF($J220=4, "Unknown", E220+F220), 0),"Not required")</f>
        <v>97944</v>
      </c>
      <c r="P220" s="39">
        <f>IF(INTRO!$E$43="Endemic", IF(AND($K220&gt;0,$K220&lt;5), IF($K220=4,"Unknown", IF($K220=1, $F220*0.33, IF($K220=2, $F220*0.5+$G220*0.2, SUM(F220:G220)))), 0),"Not required")</f>
        <v>49788.2</v>
      </c>
      <c r="Q220" s="37">
        <v>1</v>
      </c>
      <c r="R220" s="27">
        <v>0</v>
      </c>
      <c r="S220" s="27">
        <v>1</v>
      </c>
      <c r="T220" s="70">
        <v>1</v>
      </c>
      <c r="U220" s="37"/>
      <c r="V220" s="27"/>
      <c r="W220" s="27"/>
      <c r="X220" s="70"/>
      <c r="Y220" s="1">
        <v>36548</v>
      </c>
      <c r="Z220" s="1" t="s">
        <v>391</v>
      </c>
      <c r="AA220" s="18"/>
    </row>
    <row r="221" spans="1:27" x14ac:dyDescent="0.25">
      <c r="A221" s="24" t="str">
        <f>IF(INTRO!$E$33&lt;&gt;0,INTRO!$E$33, " ")</f>
        <v>Nigeria</v>
      </c>
      <c r="B221" s="17" t="s">
        <v>390</v>
      </c>
      <c r="C221" s="172" t="s">
        <v>392</v>
      </c>
      <c r="D221" s="36">
        <v>210624.38365403682</v>
      </c>
      <c r="E221" s="20">
        <f>IF(INTRO!$E$48="","",ROUND($D221*INTRO!$E$48,0))</f>
        <v>42125</v>
      </c>
      <c r="F221" s="20">
        <f>IF(INTRO!$E$49="","",ROUND($D221*INTRO!$E$49,0))</f>
        <v>58975</v>
      </c>
      <c r="G221" s="38">
        <f>IF(INTRO!$E$50="","",ROUND($D221*INTRO!$E$50,0))</f>
        <v>109525</v>
      </c>
      <c r="H221" s="37">
        <v>1</v>
      </c>
      <c r="I221" s="27">
        <v>1</v>
      </c>
      <c r="J221" s="27">
        <v>2</v>
      </c>
      <c r="K221" s="27">
        <v>1</v>
      </c>
      <c r="L221" s="68">
        <v>0</v>
      </c>
      <c r="M221" s="65">
        <f>IF(INTRO!$E$37="Endemic",IF($H221&gt;0,IF($H221=4,"Unknown",IF($H221=99,"Stopped",$D221)),0),"Not required")</f>
        <v>210624.38365403682</v>
      </c>
      <c r="N221" s="20">
        <v>50733.448078906229</v>
      </c>
      <c r="O221" s="14">
        <f>IF(INTRO!$E$41="Endemic", IF(AND($J221&gt;1,$J221&lt;5), IF($J221=4, "Unknown", E221+F221), 0),"Not required")</f>
        <v>101100</v>
      </c>
      <c r="P221" s="39">
        <f>IF(INTRO!$E$43="Endemic", IF(AND($K221&gt;0,$K221&lt;5), IF($K221=4,"Unknown", IF($K221=1, $F221*0.33, IF($K221=2, $F221*0.5+$G221*0.2, SUM(F221:G221)))), 0),"Not required")</f>
        <v>19461.75</v>
      </c>
      <c r="Q221" s="37">
        <v>1</v>
      </c>
      <c r="R221" s="27">
        <v>1</v>
      </c>
      <c r="S221" s="27">
        <v>1</v>
      </c>
      <c r="T221" s="70">
        <v>0</v>
      </c>
      <c r="U221" s="37"/>
      <c r="V221" s="27"/>
      <c r="W221" s="27"/>
      <c r="X221" s="70"/>
      <c r="Y221" s="1">
        <v>36549</v>
      </c>
      <c r="Z221" s="1" t="s">
        <v>392</v>
      </c>
      <c r="AA221" s="18"/>
    </row>
    <row r="222" spans="1:27" x14ac:dyDescent="0.25">
      <c r="A222" s="24" t="str">
        <f>IF(INTRO!$E$33&lt;&gt;0,INTRO!$E$33, " ")</f>
        <v>Nigeria</v>
      </c>
      <c r="B222" s="17" t="s">
        <v>390</v>
      </c>
      <c r="C222" s="172" t="s">
        <v>393</v>
      </c>
      <c r="D222" s="36">
        <v>211244.37740201436</v>
      </c>
      <c r="E222" s="20">
        <f>IF(INTRO!$E$48="","",ROUND($D222*INTRO!$E$48,0))</f>
        <v>42249</v>
      </c>
      <c r="F222" s="20">
        <f>IF(INTRO!$E$49="","",ROUND($D222*INTRO!$E$49,0))</f>
        <v>59148</v>
      </c>
      <c r="G222" s="38">
        <f>IF(INTRO!$E$50="","",ROUND($D222*INTRO!$E$50,0))</f>
        <v>109847</v>
      </c>
      <c r="H222" s="37">
        <v>0</v>
      </c>
      <c r="I222" s="27">
        <v>0</v>
      </c>
      <c r="J222" s="27">
        <v>2</v>
      </c>
      <c r="K222" s="27">
        <v>0</v>
      </c>
      <c r="L222" s="68">
        <v>0</v>
      </c>
      <c r="M222" s="65">
        <f>IF(INTRO!$E$37="Endemic",IF($H222&gt;0,IF($H222=4,"Unknown",IF($H222=99,"Stopped",$D222)),0),"Not required")</f>
        <v>0</v>
      </c>
      <c r="N222" s="20">
        <v>0</v>
      </c>
      <c r="O222" s="14">
        <f>IF(INTRO!$E$41="Endemic", IF(AND($J222&gt;1,$J222&lt;5), IF($J222=4, "Unknown", E222+F222), 0),"Not required")</f>
        <v>101397</v>
      </c>
      <c r="P222" s="39">
        <f>IF(INTRO!$E$43="Endemic", IF(AND($K222&gt;0,$K222&lt;5), IF($K222=4,"Unknown", IF($K222=1, $F222*0.33, IF($K222=2, $F222*0.5+$G222*0.2, SUM(F222:G222)))), 0),"Not required")</f>
        <v>0</v>
      </c>
      <c r="Q222" s="37">
        <v>0</v>
      </c>
      <c r="R222" s="27">
        <v>0</v>
      </c>
      <c r="S222" s="27">
        <v>1</v>
      </c>
      <c r="T222" s="70">
        <v>0</v>
      </c>
      <c r="U222" s="37"/>
      <c r="V222" s="27"/>
      <c r="W222" s="27"/>
      <c r="X222" s="70"/>
      <c r="Y222" s="1">
        <v>36550</v>
      </c>
      <c r="Z222" s="1" t="s">
        <v>393</v>
      </c>
      <c r="AA222" s="18"/>
    </row>
    <row r="223" spans="1:27" x14ac:dyDescent="0.25">
      <c r="A223" s="24" t="str">
        <f>IF(INTRO!$E$33&lt;&gt;0,INTRO!$E$33, " ")</f>
        <v>Nigeria</v>
      </c>
      <c r="B223" s="17" t="s">
        <v>390</v>
      </c>
      <c r="C223" s="172" t="s">
        <v>390</v>
      </c>
      <c r="D223" s="36">
        <v>170581.66380092758</v>
      </c>
      <c r="E223" s="20">
        <f>IF(INTRO!$E$48="","",ROUND($D223*INTRO!$E$48,0))</f>
        <v>34116</v>
      </c>
      <c r="F223" s="20">
        <f>IF(INTRO!$E$49="","",ROUND($D223*INTRO!$E$49,0))</f>
        <v>47763</v>
      </c>
      <c r="G223" s="38">
        <f>IF(INTRO!$E$50="","",ROUND($D223*INTRO!$E$50,0))</f>
        <v>88702</v>
      </c>
      <c r="H223" s="37">
        <v>1</v>
      </c>
      <c r="I223" s="27">
        <v>1</v>
      </c>
      <c r="J223" s="27">
        <v>1</v>
      </c>
      <c r="K223" s="27">
        <v>2</v>
      </c>
      <c r="L223" s="68">
        <v>0</v>
      </c>
      <c r="M223" s="65">
        <f>IF(INTRO!$E$37="Endemic",IF($H223&gt;0,IF($H223=4,"Unknown",IF($H223=99,"Stopped",$D223)),0),"Not required")</f>
        <v>170581.66380092758</v>
      </c>
      <c r="N223" s="20">
        <v>55723.786157421855</v>
      </c>
      <c r="O223" s="14">
        <f>IF(INTRO!$E$41="Endemic", IF(AND($J223&gt;1,$J223&lt;5), IF($J223=4, "Unknown", E223+F223), 0),"Not required")</f>
        <v>0</v>
      </c>
      <c r="P223" s="39">
        <f>IF(INTRO!$E$43="Endemic", IF(AND($K223&gt;0,$K223&lt;5), IF($K223=4,"Unknown", IF($K223=1, $F223*0.33, IF($K223=2, $F223*0.5+$G223*0.2, SUM(F223:G223)))), 0),"Not required")</f>
        <v>41621.9</v>
      </c>
      <c r="Q223" s="37">
        <v>1</v>
      </c>
      <c r="R223" s="27">
        <v>1</v>
      </c>
      <c r="S223" s="27">
        <v>0</v>
      </c>
      <c r="T223" s="70">
        <v>1</v>
      </c>
      <c r="U223" s="37"/>
      <c r="V223" s="27"/>
      <c r="W223" s="27"/>
      <c r="X223" s="70"/>
      <c r="Y223" s="1">
        <v>36551</v>
      </c>
      <c r="Z223" s="1" t="s">
        <v>390</v>
      </c>
      <c r="AA223" s="18"/>
    </row>
    <row r="224" spans="1:27" x14ac:dyDescent="0.25">
      <c r="A224" s="24" t="str">
        <f>IF(INTRO!$E$33&lt;&gt;0,INTRO!$E$33, " ")</f>
        <v>Nigeria</v>
      </c>
      <c r="B224" s="17" t="s">
        <v>390</v>
      </c>
      <c r="C224" s="172" t="s">
        <v>394</v>
      </c>
      <c r="D224" s="36">
        <v>195841.36569792149</v>
      </c>
      <c r="E224" s="20">
        <f>IF(INTRO!$E$48="","",ROUND($D224*INTRO!$E$48,0))</f>
        <v>39168</v>
      </c>
      <c r="F224" s="20">
        <f>IF(INTRO!$E$49="","",ROUND($D224*INTRO!$E$49,0))</f>
        <v>54836</v>
      </c>
      <c r="G224" s="38">
        <f>IF(INTRO!$E$50="","",ROUND($D224*INTRO!$E$50,0))</f>
        <v>101838</v>
      </c>
      <c r="H224" s="37">
        <v>1</v>
      </c>
      <c r="I224" s="27">
        <v>1</v>
      </c>
      <c r="J224" s="27">
        <v>3</v>
      </c>
      <c r="K224" s="27">
        <v>2</v>
      </c>
      <c r="L224" s="68">
        <v>0</v>
      </c>
      <c r="M224" s="65">
        <f>IF(INTRO!$E$37="Endemic",IF($H224&gt;0,IF($H224=4,"Unknown",IF($H224=99,"Stopped",$D224)),0),"Not required")</f>
        <v>195841.36569792149</v>
      </c>
      <c r="N224" s="20">
        <v>56843.052428515599</v>
      </c>
      <c r="O224" s="14">
        <f>IF(INTRO!$E$41="Endemic", IF(AND($J224&gt;1,$J224&lt;5), IF($J224=4, "Unknown", E224+F224), 0),"Not required")</f>
        <v>94004</v>
      </c>
      <c r="P224" s="39">
        <f>IF(INTRO!$E$43="Endemic", IF(AND($K224&gt;0,$K224&lt;5), IF($K224=4,"Unknown", IF($K224=1, $F224*0.33, IF($K224=2, $F224*0.5+$G224*0.2, SUM(F224:G224)))), 0),"Not required")</f>
        <v>47785.600000000006</v>
      </c>
      <c r="Q224" s="37">
        <v>1</v>
      </c>
      <c r="R224" s="27">
        <v>1</v>
      </c>
      <c r="S224" s="27">
        <v>2</v>
      </c>
      <c r="T224" s="70">
        <v>1</v>
      </c>
      <c r="U224" s="37"/>
      <c r="V224" s="27"/>
      <c r="W224" s="27"/>
      <c r="X224" s="70"/>
      <c r="Y224" s="1">
        <v>36552</v>
      </c>
      <c r="Z224" s="1" t="s">
        <v>394</v>
      </c>
      <c r="AA224" s="18"/>
    </row>
    <row r="225" spans="1:27" x14ac:dyDescent="0.25">
      <c r="A225" s="24" t="str">
        <f>IF(INTRO!$E$33&lt;&gt;0,INTRO!$E$33, " ")</f>
        <v>Nigeria</v>
      </c>
      <c r="B225" s="17" t="s">
        <v>390</v>
      </c>
      <c r="C225" s="172" t="s">
        <v>395</v>
      </c>
      <c r="D225" s="36">
        <v>179145.91583372801</v>
      </c>
      <c r="E225" s="20">
        <f>IF(INTRO!$E$48="","",ROUND($D225*INTRO!$E$48,0))</f>
        <v>35829</v>
      </c>
      <c r="F225" s="20">
        <f>IF(INTRO!$E$49="","",ROUND($D225*INTRO!$E$49,0))</f>
        <v>50161</v>
      </c>
      <c r="G225" s="38">
        <f>IF(INTRO!$E$50="","",ROUND($D225*INTRO!$E$50,0))</f>
        <v>93156</v>
      </c>
      <c r="H225" s="37">
        <v>0</v>
      </c>
      <c r="I225" s="27">
        <v>1</v>
      </c>
      <c r="J225" s="27">
        <v>2</v>
      </c>
      <c r="K225" s="27">
        <v>2</v>
      </c>
      <c r="L225" s="68">
        <v>1</v>
      </c>
      <c r="M225" s="65">
        <f>IF(INTRO!$E$37="Endemic",IF($H225&gt;0,IF($H225=4,"Unknown",IF($H225=99,"Stopped",$D225)),0),"Not required")</f>
        <v>0</v>
      </c>
      <c r="N225" s="20">
        <v>179145.91583372801</v>
      </c>
      <c r="O225" s="14">
        <f>IF(INTRO!$E$41="Endemic", IF(AND($J225&gt;1,$J225&lt;5), IF($J225=4, "Unknown", E225+F225), 0),"Not required")</f>
        <v>85990</v>
      </c>
      <c r="P225" s="39">
        <f>IF(INTRO!$E$43="Endemic", IF(AND($K225&gt;0,$K225&lt;5), IF($K225=4,"Unknown", IF($K225=1, $F225*0.33, IF($K225=2, $F225*0.5+$G225*0.2, SUM(F225:G225)))), 0),"Not required")</f>
        <v>43711.7</v>
      </c>
      <c r="Q225" s="37">
        <v>0</v>
      </c>
      <c r="R225" s="27">
        <v>1</v>
      </c>
      <c r="S225" s="27">
        <v>1</v>
      </c>
      <c r="T225" s="70">
        <v>1</v>
      </c>
      <c r="U225" s="37"/>
      <c r="V225" s="27"/>
      <c r="W225" s="27"/>
      <c r="X225" s="70"/>
      <c r="Y225" s="1">
        <v>36553</v>
      </c>
      <c r="Z225" s="1" t="s">
        <v>395</v>
      </c>
      <c r="AA225" s="18"/>
    </row>
    <row r="226" spans="1:27" x14ac:dyDescent="0.25">
      <c r="A226" s="24" t="str">
        <f>IF(INTRO!$E$33&lt;&gt;0,INTRO!$E$33, " ")</f>
        <v>Nigeria</v>
      </c>
      <c r="B226" s="17" t="s">
        <v>390</v>
      </c>
      <c r="C226" s="172" t="s">
        <v>396</v>
      </c>
      <c r="D226" s="36">
        <v>288618.52123855229</v>
      </c>
      <c r="E226" s="20">
        <f>IF(INTRO!$E$48="","",ROUND($D226*INTRO!$E$48,0))</f>
        <v>57724</v>
      </c>
      <c r="F226" s="20">
        <f>IF(INTRO!$E$49="","",ROUND($D226*INTRO!$E$49,0))</f>
        <v>80813</v>
      </c>
      <c r="G226" s="38">
        <f>IF(INTRO!$E$50="","",ROUND($D226*INTRO!$E$50,0))</f>
        <v>150082</v>
      </c>
      <c r="H226" s="37">
        <v>1</v>
      </c>
      <c r="I226" s="27">
        <v>1</v>
      </c>
      <c r="J226" s="27">
        <v>2</v>
      </c>
      <c r="K226" s="27">
        <v>1</v>
      </c>
      <c r="L226" s="68">
        <v>0</v>
      </c>
      <c r="M226" s="65">
        <f>IF(INTRO!$E$37="Endemic",IF($H226&gt;0,IF($H226=4,"Unknown",IF($H226=99,"Stopped",$D226)),0),"Not required")</f>
        <v>288618.52123855229</v>
      </c>
      <c r="N226" s="20">
        <v>124274.98191679684</v>
      </c>
      <c r="O226" s="14">
        <f>IF(INTRO!$E$41="Endemic", IF(AND($J226&gt;1,$J226&lt;5), IF($J226=4, "Unknown", E226+F226), 0),"Not required")</f>
        <v>138537</v>
      </c>
      <c r="P226" s="39">
        <f>IF(INTRO!$E$43="Endemic", IF(AND($K226&gt;0,$K226&lt;5), IF($K226=4,"Unknown", IF($K226=1, $F226*0.33, IF($K226=2, $F226*0.5+$G226*0.2, SUM(F226:G226)))), 0),"Not required")</f>
        <v>26668.29</v>
      </c>
      <c r="Q226" s="37">
        <v>1</v>
      </c>
      <c r="R226" s="27">
        <v>1</v>
      </c>
      <c r="S226" s="27">
        <v>1</v>
      </c>
      <c r="T226" s="70">
        <v>0</v>
      </c>
      <c r="U226" s="37"/>
      <c r="V226" s="27"/>
      <c r="W226" s="27"/>
      <c r="X226" s="70"/>
      <c r="Y226" s="1">
        <v>36554</v>
      </c>
      <c r="Z226" s="1" t="s">
        <v>396</v>
      </c>
      <c r="AA226" s="18"/>
    </row>
    <row r="227" spans="1:27" x14ac:dyDescent="0.25">
      <c r="A227" s="24" t="str">
        <f>IF(INTRO!$E$33&lt;&gt;0,INTRO!$E$33, " ")</f>
        <v>Nigeria</v>
      </c>
      <c r="B227" s="17" t="s">
        <v>390</v>
      </c>
      <c r="C227" s="172" t="s">
        <v>397</v>
      </c>
      <c r="D227" s="36">
        <v>203142.7671247547</v>
      </c>
      <c r="E227" s="20">
        <f>IF(INTRO!$E$48="","",ROUND($D227*INTRO!$E$48,0))</f>
        <v>40629</v>
      </c>
      <c r="F227" s="20">
        <f>IF(INTRO!$E$49="","",ROUND($D227*INTRO!$E$49,0))</f>
        <v>56880</v>
      </c>
      <c r="G227" s="38">
        <f>IF(INTRO!$E$50="","",ROUND($D227*INTRO!$E$50,0))</f>
        <v>105634</v>
      </c>
      <c r="H227" s="37">
        <v>1</v>
      </c>
      <c r="I227" s="27">
        <v>1</v>
      </c>
      <c r="J227" s="27">
        <v>3</v>
      </c>
      <c r="K227" s="27">
        <v>2</v>
      </c>
      <c r="L227" s="68">
        <v>1</v>
      </c>
      <c r="M227" s="65">
        <f>IF(INTRO!$E$37="Endemic",IF($H227&gt;0,IF($H227=4,"Unknown",IF($H227=99,"Stopped",$D227)),0),"Not required")</f>
        <v>203142.7671247547</v>
      </c>
      <c r="N227" s="20">
        <v>72826.263084765582</v>
      </c>
      <c r="O227" s="14">
        <f>IF(INTRO!$E$41="Endemic", IF(AND($J227&gt;1,$J227&lt;5), IF($J227=4, "Unknown", E227+F227), 0),"Not required")</f>
        <v>97509</v>
      </c>
      <c r="P227" s="39">
        <f>IF(INTRO!$E$43="Endemic", IF(AND($K227&gt;0,$K227&lt;5), IF($K227=4,"Unknown", IF($K227=1, $F227*0.33, IF($K227=2, $F227*0.5+$G227*0.2, SUM(F227:G227)))), 0),"Not required")</f>
        <v>49566.8</v>
      </c>
      <c r="Q227" s="37">
        <v>1</v>
      </c>
      <c r="R227" s="27">
        <v>1</v>
      </c>
      <c r="S227" s="27">
        <v>2</v>
      </c>
      <c r="T227" s="70">
        <v>1</v>
      </c>
      <c r="U227" s="37"/>
      <c r="V227" s="27"/>
      <c r="W227" s="27"/>
      <c r="X227" s="70"/>
      <c r="Y227" s="1">
        <v>36555</v>
      </c>
      <c r="Z227" s="1" t="s">
        <v>397</v>
      </c>
      <c r="AA227" s="18"/>
    </row>
    <row r="228" spans="1:27" x14ac:dyDescent="0.25">
      <c r="A228" s="24" t="str">
        <f>IF(INTRO!$E$33&lt;&gt;0,INTRO!$E$33, " ")</f>
        <v>Nigeria</v>
      </c>
      <c r="B228" s="17" t="s">
        <v>390</v>
      </c>
      <c r="C228" s="172" t="s">
        <v>398</v>
      </c>
      <c r="D228" s="36">
        <v>162622.61173903802</v>
      </c>
      <c r="E228" s="20">
        <f>IF(INTRO!$E$48="","",ROUND($D228*INTRO!$E$48,0))</f>
        <v>32525</v>
      </c>
      <c r="F228" s="20">
        <f>IF(INTRO!$E$49="","",ROUND($D228*INTRO!$E$49,0))</f>
        <v>45534</v>
      </c>
      <c r="G228" s="38">
        <f>IF(INTRO!$E$50="","",ROUND($D228*INTRO!$E$50,0))</f>
        <v>84564</v>
      </c>
      <c r="H228" s="37">
        <v>0</v>
      </c>
      <c r="I228" s="27">
        <v>1</v>
      </c>
      <c r="J228" s="27">
        <v>2</v>
      </c>
      <c r="K228" s="27">
        <v>2</v>
      </c>
      <c r="L228" s="68">
        <v>0</v>
      </c>
      <c r="M228" s="65">
        <f>IF(INTRO!$E$37="Endemic",IF($H228&gt;0,IF($H228=4,"Unknown",IF($H228=99,"Stopped",$D228)),0),"Not required")</f>
        <v>0</v>
      </c>
      <c r="N228" s="20">
        <v>162622.61173903802</v>
      </c>
      <c r="O228" s="14">
        <f>IF(INTRO!$E$41="Endemic", IF(AND($J228&gt;1,$J228&lt;5), IF($J228=4, "Unknown", E228+F228), 0),"Not required")</f>
        <v>78059</v>
      </c>
      <c r="P228" s="39">
        <f>IF(INTRO!$E$43="Endemic", IF(AND($K228&gt;0,$K228&lt;5), IF($K228=4,"Unknown", IF($K228=1, $F228*0.33, IF($K228=2, $F228*0.5+$G228*0.2, SUM(F228:G228)))), 0),"Not required")</f>
        <v>39679.800000000003</v>
      </c>
      <c r="Q228" s="37">
        <v>0</v>
      </c>
      <c r="R228" s="27">
        <v>1</v>
      </c>
      <c r="S228" s="27">
        <v>1</v>
      </c>
      <c r="T228" s="70">
        <v>1</v>
      </c>
      <c r="U228" s="37"/>
      <c r="V228" s="27"/>
      <c r="W228" s="27"/>
      <c r="X228" s="70"/>
      <c r="Y228" s="1">
        <v>36556</v>
      </c>
      <c r="Z228" s="1" t="s">
        <v>398</v>
      </c>
      <c r="AA228" s="18"/>
    </row>
    <row r="229" spans="1:27" x14ac:dyDescent="0.25">
      <c r="A229" s="24" t="str">
        <f>IF(INTRO!$E$33&lt;&gt;0,INTRO!$E$33, " ")</f>
        <v>Nigeria</v>
      </c>
      <c r="B229" s="17" t="s">
        <v>390</v>
      </c>
      <c r="C229" s="172" t="s">
        <v>399</v>
      </c>
      <c r="D229" s="36">
        <v>314800.81686897919</v>
      </c>
      <c r="E229" s="20">
        <f>IF(INTRO!$E$48="","",ROUND($D229*INTRO!$E$48,0))</f>
        <v>62960</v>
      </c>
      <c r="F229" s="20">
        <f>IF(INTRO!$E$49="","",ROUND($D229*INTRO!$E$49,0))</f>
        <v>88144</v>
      </c>
      <c r="G229" s="38">
        <f>IF(INTRO!$E$50="","",ROUND($D229*INTRO!$E$50,0))</f>
        <v>163696</v>
      </c>
      <c r="H229" s="37">
        <v>1</v>
      </c>
      <c r="I229" s="27">
        <v>1</v>
      </c>
      <c r="J229" s="27">
        <v>1</v>
      </c>
      <c r="K229" s="27">
        <v>1</v>
      </c>
      <c r="L229" s="68">
        <v>1</v>
      </c>
      <c r="M229" s="65">
        <f>IF(INTRO!$E$37="Endemic",IF($H229&gt;0,IF($H229=4,"Unknown",IF($H229=99,"Stopped",$D229)),0),"Not required")</f>
        <v>314800.81686897919</v>
      </c>
      <c r="N229" s="20">
        <v>123046.43816953122</v>
      </c>
      <c r="O229" s="14">
        <f>IF(INTRO!$E$41="Endemic", IF(AND($J229&gt;1,$J229&lt;5), IF($J229=4, "Unknown", E229+F229), 0),"Not required")</f>
        <v>0</v>
      </c>
      <c r="P229" s="39">
        <f>IF(INTRO!$E$43="Endemic", IF(AND($K229&gt;0,$K229&lt;5), IF($K229=4,"Unknown", IF($K229=1, $F229*0.33, IF($K229=2, $F229*0.5+$G229*0.2, SUM(F229:G229)))), 0),"Not required")</f>
        <v>29087.52</v>
      </c>
      <c r="Q229" s="37">
        <v>1</v>
      </c>
      <c r="R229" s="27">
        <v>1</v>
      </c>
      <c r="S229" s="27">
        <v>0</v>
      </c>
      <c r="T229" s="70">
        <v>0</v>
      </c>
      <c r="U229" s="37"/>
      <c r="V229" s="27"/>
      <c r="W229" s="27"/>
      <c r="X229" s="70"/>
      <c r="Y229" s="1">
        <v>36557</v>
      </c>
      <c r="Z229" s="1" t="s">
        <v>399</v>
      </c>
      <c r="AA229" s="18"/>
    </row>
    <row r="230" spans="1:27" x14ac:dyDescent="0.25">
      <c r="A230" s="24" t="str">
        <f>IF(INTRO!$E$33&lt;&gt;0,INTRO!$E$33, " ")</f>
        <v>Nigeria</v>
      </c>
      <c r="B230" s="17" t="s">
        <v>390</v>
      </c>
      <c r="C230" s="172" t="s">
        <v>400</v>
      </c>
      <c r="D230" s="36">
        <v>199885.4463924302</v>
      </c>
      <c r="E230" s="20">
        <f>IF(INTRO!$E$48="","",ROUND($D230*INTRO!$E$48,0))</f>
        <v>39977</v>
      </c>
      <c r="F230" s="20">
        <f>IF(INTRO!$E$49="","",ROUND($D230*INTRO!$E$49,0))</f>
        <v>55968</v>
      </c>
      <c r="G230" s="38">
        <f>IF(INTRO!$E$50="","",ROUND($D230*INTRO!$E$50,0))</f>
        <v>103940</v>
      </c>
      <c r="H230" s="37">
        <v>1</v>
      </c>
      <c r="I230" s="27">
        <v>1</v>
      </c>
      <c r="J230" s="27">
        <v>2</v>
      </c>
      <c r="K230" s="27">
        <v>1</v>
      </c>
      <c r="L230" s="68">
        <v>0</v>
      </c>
      <c r="M230" s="65">
        <f>IF(INTRO!$E$37="Endemic",IF($H230&gt;0,IF($H230=4,"Unknown",IF($H230=99,"Stopped",$D230)),0),"Not required")</f>
        <v>199885.4463924302</v>
      </c>
      <c r="N230" s="20">
        <v>48904.430119140605</v>
      </c>
      <c r="O230" s="14">
        <f>IF(INTRO!$E$41="Endemic", IF(AND($J230&gt;1,$J230&lt;5), IF($J230=4, "Unknown", E230+F230), 0),"Not required")</f>
        <v>95945</v>
      </c>
      <c r="P230" s="39">
        <f>IF(INTRO!$E$43="Endemic", IF(AND($K230&gt;0,$K230&lt;5), IF($K230=4,"Unknown", IF($K230=1, $F230*0.33, IF($K230=2, $F230*0.5+$G230*0.2, SUM(F230:G230)))), 0),"Not required")</f>
        <v>18469.440000000002</v>
      </c>
      <c r="Q230" s="37">
        <v>1</v>
      </c>
      <c r="R230" s="27">
        <v>1</v>
      </c>
      <c r="S230" s="27">
        <v>1</v>
      </c>
      <c r="T230" s="70">
        <v>0</v>
      </c>
      <c r="U230" s="37"/>
      <c r="V230" s="27"/>
      <c r="W230" s="27"/>
      <c r="X230" s="70"/>
      <c r="Y230" s="1">
        <v>36558</v>
      </c>
      <c r="Z230" s="1" t="s">
        <v>400</v>
      </c>
      <c r="AA230" s="18"/>
    </row>
    <row r="231" spans="1:27" x14ac:dyDescent="0.25">
      <c r="A231" s="24" t="str">
        <f>IF(INTRO!$E$33&lt;&gt;0,INTRO!$E$33, " ")</f>
        <v>Nigeria</v>
      </c>
      <c r="B231" s="17" t="s">
        <v>390</v>
      </c>
      <c r="C231" s="172" t="s">
        <v>401</v>
      </c>
      <c r="D231" s="36">
        <v>264051.43708604528</v>
      </c>
      <c r="E231" s="20">
        <f>IF(INTRO!$E$48="","",ROUND($D231*INTRO!$E$48,0))</f>
        <v>52810</v>
      </c>
      <c r="F231" s="20">
        <f>IF(INTRO!$E$49="","",ROUND($D231*INTRO!$E$49,0))</f>
        <v>73934</v>
      </c>
      <c r="G231" s="38">
        <f>IF(INTRO!$E$50="","",ROUND($D231*INTRO!$E$50,0))</f>
        <v>137307</v>
      </c>
      <c r="H231" s="37">
        <v>1</v>
      </c>
      <c r="I231" s="27">
        <v>1</v>
      </c>
      <c r="J231" s="27">
        <v>3</v>
      </c>
      <c r="K231" s="27">
        <v>2</v>
      </c>
      <c r="L231" s="68">
        <v>1</v>
      </c>
      <c r="M231" s="65">
        <f>IF(INTRO!$E$37="Endemic",IF($H231&gt;0,IF($H231=4,"Unknown",IF($H231=99,"Stopped",$D231)),0),"Not required")</f>
        <v>264051.43708604528</v>
      </c>
      <c r="N231" s="20">
        <v>131778.7019472656</v>
      </c>
      <c r="O231" s="14">
        <f>IF(INTRO!$E$41="Endemic", IF(AND($J231&gt;1,$J231&lt;5), IF($J231=4, "Unknown", E231+F231), 0),"Not required")</f>
        <v>126744</v>
      </c>
      <c r="P231" s="39">
        <f>IF(INTRO!$E$43="Endemic", IF(AND($K231&gt;0,$K231&lt;5), IF($K231=4,"Unknown", IF($K231=1, $F231*0.33, IF($K231=2, $F231*0.5+$G231*0.2, SUM(F231:G231)))), 0),"Not required")</f>
        <v>64428.4</v>
      </c>
      <c r="Q231" s="37">
        <v>1</v>
      </c>
      <c r="R231" s="27">
        <v>1</v>
      </c>
      <c r="S231" s="27">
        <v>2</v>
      </c>
      <c r="T231" s="70">
        <v>1</v>
      </c>
      <c r="U231" s="37"/>
      <c r="V231" s="27"/>
      <c r="W231" s="27"/>
      <c r="X231" s="70"/>
      <c r="Y231" s="1">
        <v>36559</v>
      </c>
      <c r="Z231" s="1" t="s">
        <v>401</v>
      </c>
      <c r="AA231" s="18"/>
    </row>
    <row r="232" spans="1:27" x14ac:dyDescent="0.25">
      <c r="A232" s="24" t="str">
        <f>IF(INTRO!$E$33&lt;&gt;0,INTRO!$E$33, " ")</f>
        <v>Nigeria</v>
      </c>
      <c r="B232" s="17" t="s">
        <v>390</v>
      </c>
      <c r="C232" s="172" t="s">
        <v>402</v>
      </c>
      <c r="D232" s="36">
        <v>318507.33046860207</v>
      </c>
      <c r="E232" s="20">
        <f>IF(INTRO!$E$48="","",ROUND($D232*INTRO!$E$48,0))</f>
        <v>63701</v>
      </c>
      <c r="F232" s="20">
        <f>IF(INTRO!$E$49="","",ROUND($D232*INTRO!$E$49,0))</f>
        <v>89182</v>
      </c>
      <c r="G232" s="38">
        <f>IF(INTRO!$E$50="","",ROUND($D232*INTRO!$E$50,0))</f>
        <v>165624</v>
      </c>
      <c r="H232" s="37">
        <v>0</v>
      </c>
      <c r="I232" s="27">
        <v>1</v>
      </c>
      <c r="J232" s="27">
        <v>2</v>
      </c>
      <c r="K232" s="27">
        <v>1</v>
      </c>
      <c r="L232" s="68">
        <v>0</v>
      </c>
      <c r="M232" s="65">
        <f>IF(INTRO!$E$37="Endemic",IF($H232&gt;0,IF($H232=4,"Unknown",IF($H232=99,"Stopped",$D232)),0),"Not required")</f>
        <v>0</v>
      </c>
      <c r="N232" s="20">
        <v>318507.33046860207</v>
      </c>
      <c r="O232" s="14">
        <f>IF(INTRO!$E$41="Endemic", IF(AND($J232&gt;1,$J232&lt;5), IF($J232=4, "Unknown", E232+F232), 0),"Not required")</f>
        <v>152883</v>
      </c>
      <c r="P232" s="39">
        <f>IF(INTRO!$E$43="Endemic", IF(AND($K232&gt;0,$K232&lt;5), IF($K232=4,"Unknown", IF($K232=1, $F232*0.33, IF($K232=2, $F232*0.5+$G232*0.2, SUM(F232:G232)))), 0),"Not required")</f>
        <v>29430.06</v>
      </c>
      <c r="Q232" s="37">
        <v>0</v>
      </c>
      <c r="R232" s="27">
        <v>1</v>
      </c>
      <c r="S232" s="27">
        <v>1</v>
      </c>
      <c r="T232" s="70">
        <v>0</v>
      </c>
      <c r="U232" s="37"/>
      <c r="V232" s="27"/>
      <c r="W232" s="27"/>
      <c r="X232" s="70"/>
      <c r="Y232" s="1">
        <v>36560</v>
      </c>
      <c r="Z232" s="1" t="s">
        <v>402</v>
      </c>
      <c r="AA232" s="18"/>
    </row>
    <row r="233" spans="1:27" x14ac:dyDescent="0.25">
      <c r="A233" s="24" t="str">
        <f>IF(INTRO!$E$33&lt;&gt;0,INTRO!$E$33, " ")</f>
        <v>Nigeria</v>
      </c>
      <c r="B233" s="17" t="s">
        <v>403</v>
      </c>
      <c r="C233" s="172" t="s">
        <v>404</v>
      </c>
      <c r="D233" s="36">
        <v>352508.80972319702</v>
      </c>
      <c r="E233" s="20">
        <f>IF(INTRO!$E$48="","",ROUND($D233*INTRO!$E$48,0))</f>
        <v>70502</v>
      </c>
      <c r="F233" s="20">
        <f>IF(INTRO!$E$49="","",ROUND($D233*INTRO!$E$49,0))</f>
        <v>98702</v>
      </c>
      <c r="G233" s="38">
        <f>IF(INTRO!$E$50="","",ROUND($D233*INTRO!$E$50,0))</f>
        <v>183305</v>
      </c>
      <c r="H233" s="37">
        <v>1</v>
      </c>
      <c r="I233" s="27">
        <v>1</v>
      </c>
      <c r="J233" s="27">
        <v>3</v>
      </c>
      <c r="K233" s="27">
        <v>2</v>
      </c>
      <c r="L233" s="68">
        <v>0</v>
      </c>
      <c r="M233" s="65">
        <f>IF(INTRO!$E$37="Endemic",IF($H233&gt;0,IF($H233=4,"Unknown",IF($H233=99,"Stopped",$D233)),0),"Not required")</f>
        <v>352508.80972319702</v>
      </c>
      <c r="N233" s="20">
        <v>137016.29411328118</v>
      </c>
      <c r="O233" s="14">
        <f>IF(INTRO!$E$41="Endemic", IF(AND($J233&gt;1,$J233&lt;5), IF($J233=4, "Unknown", E233+F233), 0),"Not required")</f>
        <v>169204</v>
      </c>
      <c r="P233" s="39">
        <f>IF(INTRO!$E$43="Endemic", IF(AND($K233&gt;0,$K233&lt;5), IF($K233=4,"Unknown", IF($K233=1, $F233*0.33, IF($K233=2, $F233*0.5+$G233*0.2, SUM(F233:G233)))), 0),"Not required")</f>
        <v>86012</v>
      </c>
      <c r="Q233" s="37">
        <v>1</v>
      </c>
      <c r="R233" s="27">
        <v>2</v>
      </c>
      <c r="S233" s="27">
        <v>2</v>
      </c>
      <c r="T233" s="70">
        <v>1</v>
      </c>
      <c r="U233" s="37"/>
      <c r="V233" s="27" t="s">
        <v>972</v>
      </c>
      <c r="W233" s="27"/>
      <c r="X233" s="70"/>
      <c r="Y233" s="1">
        <v>36561</v>
      </c>
      <c r="Z233" s="1" t="s">
        <v>404</v>
      </c>
      <c r="AA233" s="18"/>
    </row>
    <row r="234" spans="1:27" x14ac:dyDescent="0.25">
      <c r="A234" s="24" t="str">
        <f>IF(INTRO!$E$33&lt;&gt;0,INTRO!$E$33, " ")</f>
        <v>Nigeria</v>
      </c>
      <c r="B234" s="17" t="s">
        <v>403</v>
      </c>
      <c r="C234" s="172" t="s">
        <v>405</v>
      </c>
      <c r="D234" s="36">
        <v>457126.36647249217</v>
      </c>
      <c r="E234" s="20">
        <f>IF(INTRO!$E$48="","",ROUND($D234*INTRO!$E$48,0))</f>
        <v>91425</v>
      </c>
      <c r="F234" s="20">
        <f>IF(INTRO!$E$49="","",ROUND($D234*INTRO!$E$49,0))</f>
        <v>127995</v>
      </c>
      <c r="G234" s="38">
        <f>IF(INTRO!$E$50="","",ROUND($D234*INTRO!$E$50,0))</f>
        <v>237706</v>
      </c>
      <c r="H234" s="37">
        <v>0</v>
      </c>
      <c r="I234" s="27">
        <v>0</v>
      </c>
      <c r="J234" s="27">
        <v>2</v>
      </c>
      <c r="K234" s="27">
        <v>0</v>
      </c>
      <c r="L234" s="68">
        <v>0</v>
      </c>
      <c r="M234" s="65">
        <f>IF(INTRO!$E$37="Endemic",IF($H234&gt;0,IF($H234=4,"Unknown",IF($H234=99,"Stopped",$D234)),0),"Not required")</f>
        <v>0</v>
      </c>
      <c r="N234" s="20">
        <v>0</v>
      </c>
      <c r="O234" s="14">
        <f>IF(INTRO!$E$41="Endemic", IF(AND($J234&gt;1,$J234&lt;5), IF($J234=4, "Unknown", E234+F234), 0),"Not required")</f>
        <v>219420</v>
      </c>
      <c r="P234" s="39">
        <f>IF(INTRO!$E$43="Endemic", IF(AND($K234&gt;0,$K234&lt;5), IF($K234=4,"Unknown", IF($K234=1, $F234*0.33, IF($K234=2, $F234*0.5+$G234*0.2, SUM(F234:G234)))), 0),"Not required")</f>
        <v>0</v>
      </c>
      <c r="Q234" s="37">
        <v>0</v>
      </c>
      <c r="R234" s="27">
        <v>0</v>
      </c>
      <c r="S234" s="27">
        <v>1</v>
      </c>
      <c r="T234" s="70">
        <v>0</v>
      </c>
      <c r="U234" s="37"/>
      <c r="V234" s="27"/>
      <c r="W234" s="27"/>
      <c r="X234" s="70"/>
      <c r="Y234" s="1">
        <v>36562</v>
      </c>
      <c r="Z234" s="1" t="s">
        <v>405</v>
      </c>
      <c r="AA234" s="18"/>
    </row>
    <row r="235" spans="1:27" x14ac:dyDescent="0.25">
      <c r="A235" s="24" t="str">
        <f>IF(INTRO!$E$33&lt;&gt;0,INTRO!$E$33, " ")</f>
        <v>Nigeria</v>
      </c>
      <c r="B235" s="17" t="s">
        <v>403</v>
      </c>
      <c r="C235" s="172" t="s">
        <v>406</v>
      </c>
      <c r="D235" s="36">
        <v>141630.24208137757</v>
      </c>
      <c r="E235" s="20">
        <f>IF(INTRO!$E$48="","",ROUND($D235*INTRO!$E$48,0))</f>
        <v>28326</v>
      </c>
      <c r="F235" s="20">
        <f>IF(INTRO!$E$49="","",ROUND($D235*INTRO!$E$49,0))</f>
        <v>39656</v>
      </c>
      <c r="G235" s="38">
        <f>IF(INTRO!$E$50="","",ROUND($D235*INTRO!$E$50,0))</f>
        <v>73648</v>
      </c>
      <c r="H235" s="37">
        <v>0</v>
      </c>
      <c r="I235" s="27">
        <v>1</v>
      </c>
      <c r="J235" s="27">
        <v>2</v>
      </c>
      <c r="K235" s="27">
        <v>2</v>
      </c>
      <c r="L235" s="68">
        <v>0</v>
      </c>
      <c r="M235" s="65">
        <f>IF(INTRO!$E$37="Endemic",IF($H235&gt;0,IF($H235=4,"Unknown",IF($H235=99,"Stopped",$D235)),0),"Not required")</f>
        <v>0</v>
      </c>
      <c r="N235" s="20">
        <v>141630.24208137757</v>
      </c>
      <c r="O235" s="14">
        <f>IF(INTRO!$E$41="Endemic", IF(AND($J235&gt;1,$J235&lt;5), IF($J235=4, "Unknown", E235+F235), 0),"Not required")</f>
        <v>67982</v>
      </c>
      <c r="P235" s="39">
        <f>IF(INTRO!$E$43="Endemic", IF(AND($K235&gt;0,$K235&lt;5), IF($K235=4,"Unknown", IF($K235=1, $F235*0.33, IF($K235=2, $F235*0.5+$G235*0.2, SUM(F235:G235)))), 0),"Not required")</f>
        <v>34557.599999999999</v>
      </c>
      <c r="Q235" s="37">
        <v>0</v>
      </c>
      <c r="R235" s="27">
        <v>1</v>
      </c>
      <c r="S235" s="27">
        <v>1</v>
      </c>
      <c r="T235" s="70">
        <v>1</v>
      </c>
      <c r="U235" s="37"/>
      <c r="V235" s="27"/>
      <c r="W235" s="27"/>
      <c r="X235" s="70"/>
      <c r="Y235" s="1">
        <v>36563</v>
      </c>
      <c r="Z235" s="1" t="s">
        <v>406</v>
      </c>
      <c r="AA235" s="18"/>
    </row>
    <row r="236" spans="1:27" x14ac:dyDescent="0.25">
      <c r="A236" s="24" t="str">
        <f>IF(INTRO!$E$33&lt;&gt;0,INTRO!$E$33, " ")</f>
        <v>Nigeria</v>
      </c>
      <c r="B236" s="17" t="s">
        <v>403</v>
      </c>
      <c r="C236" s="172" t="s">
        <v>407</v>
      </c>
      <c r="D236" s="36">
        <v>160507.10161849856</v>
      </c>
      <c r="E236" s="20">
        <f>IF(INTRO!$E$48="","",ROUND($D236*INTRO!$E$48,0))</f>
        <v>32101</v>
      </c>
      <c r="F236" s="20">
        <f>IF(INTRO!$E$49="","",ROUND($D236*INTRO!$E$49,0))</f>
        <v>44942</v>
      </c>
      <c r="G236" s="38">
        <f>IF(INTRO!$E$50="","",ROUND($D236*INTRO!$E$50,0))</f>
        <v>83464</v>
      </c>
      <c r="H236" s="37">
        <v>1</v>
      </c>
      <c r="I236" s="27">
        <v>1</v>
      </c>
      <c r="J236" s="27">
        <v>2</v>
      </c>
      <c r="K236" s="27">
        <v>0</v>
      </c>
      <c r="L236" s="68">
        <v>0</v>
      </c>
      <c r="M236" s="65">
        <f>IF(INTRO!$E$37="Endemic",IF($H236&gt;0,IF($H236=4,"Unknown",IF($H236=99,"Stopped",$D236)),0),"Not required")</f>
        <v>160507.10161849856</v>
      </c>
      <c r="N236" s="20">
        <v>72499.161794313419</v>
      </c>
      <c r="O236" s="14">
        <f>IF(INTRO!$E$41="Endemic", IF(AND($J236&gt;1,$J236&lt;5), IF($J236=4, "Unknown", E236+F236), 0),"Not required")</f>
        <v>77043</v>
      </c>
      <c r="P236" s="39">
        <f>IF(INTRO!$E$43="Endemic", IF(AND($K236&gt;0,$K236&lt;5), IF($K236=4,"Unknown", IF($K236=1, $F236*0.33, IF($K236=2, $F236*0.5+$G236*0.2, SUM(F236:G236)))), 0),"Not required")</f>
        <v>0</v>
      </c>
      <c r="Q236" s="37">
        <v>1</v>
      </c>
      <c r="R236" s="27">
        <v>1</v>
      </c>
      <c r="S236" s="27">
        <v>1</v>
      </c>
      <c r="T236" s="70">
        <v>0</v>
      </c>
      <c r="U236" s="37"/>
      <c r="V236" s="27" t="s">
        <v>972</v>
      </c>
      <c r="W236" s="27"/>
      <c r="X236" s="70"/>
      <c r="Y236" s="1">
        <v>36564</v>
      </c>
      <c r="Z236" s="1" t="s">
        <v>407</v>
      </c>
      <c r="AA236" s="18"/>
    </row>
    <row r="237" spans="1:27" x14ac:dyDescent="0.25">
      <c r="A237" s="24" t="str">
        <f>IF(INTRO!$E$33&lt;&gt;0,INTRO!$E$33, " ")</f>
        <v>Nigeria</v>
      </c>
      <c r="B237" s="17" t="s">
        <v>403</v>
      </c>
      <c r="C237" s="172" t="s">
        <v>408</v>
      </c>
      <c r="D237" s="36">
        <v>225566.0984914132</v>
      </c>
      <c r="E237" s="20">
        <f>IF(INTRO!$E$48="","",ROUND($D237*INTRO!$E$48,0))</f>
        <v>45113</v>
      </c>
      <c r="F237" s="20">
        <f>IF(INTRO!$E$49="","",ROUND($D237*INTRO!$E$49,0))</f>
        <v>63159</v>
      </c>
      <c r="G237" s="38">
        <f>IF(INTRO!$E$50="","",ROUND($D237*INTRO!$E$50,0))</f>
        <v>117294</v>
      </c>
      <c r="H237" s="37">
        <v>1</v>
      </c>
      <c r="I237" s="27">
        <v>1</v>
      </c>
      <c r="J237" s="27">
        <v>2</v>
      </c>
      <c r="K237" s="27">
        <v>1</v>
      </c>
      <c r="L237" s="68">
        <v>0</v>
      </c>
      <c r="M237" s="65">
        <f>IF(INTRO!$E$37="Endemic",IF($H237&gt;0,IF($H237=4,"Unknown",IF($H237=99,"Stopped",$D237)),0),"Not required")</f>
        <v>225566.0984914132</v>
      </c>
      <c r="N237" s="20">
        <v>114881.53421757808</v>
      </c>
      <c r="O237" s="14">
        <f>IF(INTRO!$E$41="Endemic", IF(AND($J237&gt;1,$J237&lt;5), IF($J237=4, "Unknown", E237+F237), 0),"Not required")</f>
        <v>108272</v>
      </c>
      <c r="P237" s="39">
        <f>IF(INTRO!$E$43="Endemic", IF(AND($K237&gt;0,$K237&lt;5), IF($K237=4,"Unknown", IF($K237=1, $F237*0.33, IF($K237=2, $F237*0.5+$G237*0.2, SUM(F237:G237)))), 0),"Not required")</f>
        <v>20842.47</v>
      </c>
      <c r="Q237" s="37">
        <v>1</v>
      </c>
      <c r="R237" s="27">
        <v>1</v>
      </c>
      <c r="S237" s="27">
        <v>1</v>
      </c>
      <c r="T237" s="70">
        <v>0</v>
      </c>
      <c r="U237" s="37"/>
      <c r="V237" s="27" t="s">
        <v>972</v>
      </c>
      <c r="W237" s="27"/>
      <c r="X237" s="70"/>
      <c r="Y237" s="1">
        <v>36565</v>
      </c>
      <c r="Z237" s="1" t="s">
        <v>408</v>
      </c>
      <c r="AA237" s="18"/>
    </row>
    <row r="238" spans="1:27" x14ac:dyDescent="0.25">
      <c r="A238" s="24" t="str">
        <f>IF(INTRO!$E$33&lt;&gt;0,INTRO!$E$33, " ")</f>
        <v>Nigeria</v>
      </c>
      <c r="B238" s="17" t="s">
        <v>403</v>
      </c>
      <c r="C238" s="172" t="s">
        <v>409</v>
      </c>
      <c r="D238" s="36">
        <v>169243.49942080252</v>
      </c>
      <c r="E238" s="20">
        <f>IF(INTRO!$E$48="","",ROUND($D238*INTRO!$E$48,0))</f>
        <v>33849</v>
      </c>
      <c r="F238" s="20">
        <f>IF(INTRO!$E$49="","",ROUND($D238*INTRO!$E$49,0))</f>
        <v>47388</v>
      </c>
      <c r="G238" s="38">
        <f>IF(INTRO!$E$50="","",ROUND($D238*INTRO!$E$50,0))</f>
        <v>88007</v>
      </c>
      <c r="H238" s="37">
        <v>0</v>
      </c>
      <c r="I238" s="27">
        <v>1</v>
      </c>
      <c r="J238" s="27">
        <v>2</v>
      </c>
      <c r="K238" s="27">
        <v>1</v>
      </c>
      <c r="L238" s="68">
        <v>0</v>
      </c>
      <c r="M238" s="65">
        <f>IF(INTRO!$E$37="Endemic",IF($H238&gt;0,IF($H238=4,"Unknown",IF($H238=99,"Stopped",$D238)),0),"Not required")</f>
        <v>0</v>
      </c>
      <c r="N238" s="20">
        <v>169243.49942080252</v>
      </c>
      <c r="O238" s="14">
        <f>IF(INTRO!$E$41="Endemic", IF(AND($J238&gt;1,$J238&lt;5), IF($J238=4, "Unknown", E238+F238), 0),"Not required")</f>
        <v>81237</v>
      </c>
      <c r="P238" s="39">
        <f>IF(INTRO!$E$43="Endemic", IF(AND($K238&gt;0,$K238&lt;5), IF($K238=4,"Unknown", IF($K238=1, $F238*0.33, IF($K238=2, $F238*0.5+$G238*0.2, SUM(F238:G238)))), 0),"Not required")</f>
        <v>15638.04</v>
      </c>
      <c r="Q238" s="37">
        <v>0</v>
      </c>
      <c r="R238" s="27">
        <v>1</v>
      </c>
      <c r="S238" s="27">
        <v>1</v>
      </c>
      <c r="T238" s="70">
        <v>0</v>
      </c>
      <c r="U238" s="37"/>
      <c r="V238" s="27" t="s">
        <v>972</v>
      </c>
      <c r="W238" s="27"/>
      <c r="X238" s="70"/>
      <c r="Y238" s="1">
        <v>36566</v>
      </c>
      <c r="Z238" s="1" t="s">
        <v>409</v>
      </c>
      <c r="AA238" s="18"/>
    </row>
    <row r="239" spans="1:27" x14ac:dyDescent="0.25">
      <c r="A239" s="24" t="str">
        <f>IF(INTRO!$E$33&lt;&gt;0,INTRO!$E$33, " ")</f>
        <v>Nigeria</v>
      </c>
      <c r="B239" s="17" t="s">
        <v>403</v>
      </c>
      <c r="C239" s="172" t="s">
        <v>410</v>
      </c>
      <c r="D239" s="36">
        <v>127192.86055309353</v>
      </c>
      <c r="E239" s="20">
        <f>IF(INTRO!$E$48="","",ROUND($D239*INTRO!$E$48,0))</f>
        <v>25439</v>
      </c>
      <c r="F239" s="20">
        <f>IF(INTRO!$E$49="","",ROUND($D239*INTRO!$E$49,0))</f>
        <v>35614</v>
      </c>
      <c r="G239" s="38">
        <f>IF(INTRO!$E$50="","",ROUND($D239*INTRO!$E$50,0))</f>
        <v>66140</v>
      </c>
      <c r="H239" s="37">
        <v>1</v>
      </c>
      <c r="I239" s="27">
        <v>1</v>
      </c>
      <c r="J239" s="27">
        <v>3</v>
      </c>
      <c r="K239" s="27">
        <v>2</v>
      </c>
      <c r="L239" s="68">
        <v>0</v>
      </c>
      <c r="M239" s="65">
        <f>IF(INTRO!$E$37="Endemic",IF($H239&gt;0,IF($H239=4,"Unknown",IF($H239=99,"Stopped",$D239)),0),"Not required")</f>
        <v>127192.86055309353</v>
      </c>
      <c r="N239" s="20">
        <v>84744.130864843712</v>
      </c>
      <c r="O239" s="14">
        <f>IF(INTRO!$E$41="Endemic", IF(AND($J239&gt;1,$J239&lt;5), IF($J239=4, "Unknown", E239+F239), 0),"Not required")</f>
        <v>61053</v>
      </c>
      <c r="P239" s="39">
        <f>IF(INTRO!$E$43="Endemic", IF(AND($K239&gt;0,$K239&lt;5), IF($K239=4,"Unknown", IF($K239=1, $F239*0.33, IF($K239=2, $F239*0.5+$G239*0.2, SUM(F239:G239)))), 0),"Not required")</f>
        <v>31035</v>
      </c>
      <c r="Q239" s="37">
        <v>1</v>
      </c>
      <c r="R239" s="27">
        <v>1</v>
      </c>
      <c r="S239" s="27">
        <v>2</v>
      </c>
      <c r="T239" s="70">
        <v>1</v>
      </c>
      <c r="U239" s="37"/>
      <c r="V239" s="27"/>
      <c r="W239" s="27"/>
      <c r="X239" s="70"/>
      <c r="Y239" s="1">
        <v>36567</v>
      </c>
      <c r="Z239" s="1" t="s">
        <v>410</v>
      </c>
      <c r="AA239" s="18"/>
    </row>
    <row r="240" spans="1:27" x14ac:dyDescent="0.25">
      <c r="A240" s="24" t="str">
        <f>IF(INTRO!$E$33&lt;&gt;0,INTRO!$E$33, " ")</f>
        <v>Nigeria</v>
      </c>
      <c r="B240" s="17" t="s">
        <v>403</v>
      </c>
      <c r="C240" s="172" t="s">
        <v>411</v>
      </c>
      <c r="D240" s="36">
        <v>196348.38878466241</v>
      </c>
      <c r="E240" s="20">
        <f>IF(INTRO!$E$48="","",ROUND($D240*INTRO!$E$48,0))</f>
        <v>39270</v>
      </c>
      <c r="F240" s="20">
        <f>IF(INTRO!$E$49="","",ROUND($D240*INTRO!$E$49,0))</f>
        <v>54978</v>
      </c>
      <c r="G240" s="38">
        <f>IF(INTRO!$E$50="","",ROUND($D240*INTRO!$E$50,0))</f>
        <v>102101</v>
      </c>
      <c r="H240" s="37">
        <v>0</v>
      </c>
      <c r="I240" s="27">
        <v>1</v>
      </c>
      <c r="J240" s="27">
        <v>2</v>
      </c>
      <c r="K240" s="27">
        <v>2</v>
      </c>
      <c r="L240" s="68">
        <v>0</v>
      </c>
      <c r="M240" s="65">
        <f>IF(INTRO!$E$37="Endemic",IF($H240&gt;0,IF($H240=4,"Unknown",IF($H240=99,"Stopped",$D240)),0),"Not required")</f>
        <v>0</v>
      </c>
      <c r="N240" s="20">
        <v>196348.38878466241</v>
      </c>
      <c r="O240" s="14">
        <f>IF(INTRO!$E$41="Endemic", IF(AND($J240&gt;1,$J240&lt;5), IF($J240=4, "Unknown", E240+F240), 0),"Not required")</f>
        <v>94248</v>
      </c>
      <c r="P240" s="39">
        <f>IF(INTRO!$E$43="Endemic", IF(AND($K240&gt;0,$K240&lt;5), IF($K240=4,"Unknown", IF($K240=1, $F240*0.33, IF($K240=2, $F240*0.5+$G240*0.2, SUM(F240:G240)))), 0),"Not required")</f>
        <v>47909.2</v>
      </c>
      <c r="Q240" s="37">
        <v>0</v>
      </c>
      <c r="R240" s="27">
        <v>1</v>
      </c>
      <c r="S240" s="27">
        <v>1</v>
      </c>
      <c r="T240" s="70">
        <v>1</v>
      </c>
      <c r="U240" s="37"/>
      <c r="V240" s="27" t="s">
        <v>972</v>
      </c>
      <c r="W240" s="27"/>
      <c r="X240" s="70"/>
      <c r="Y240" s="1">
        <v>36568</v>
      </c>
      <c r="Z240" s="1" t="s">
        <v>411</v>
      </c>
      <c r="AA240" s="18"/>
    </row>
    <row r="241" spans="1:27" x14ac:dyDescent="0.25">
      <c r="A241" s="24" t="str">
        <f>IF(INTRO!$E$33&lt;&gt;0,INTRO!$E$33, " ")</f>
        <v>Nigeria</v>
      </c>
      <c r="B241" s="17" t="s">
        <v>403</v>
      </c>
      <c r="C241" s="172" t="s">
        <v>412</v>
      </c>
      <c r="D241" s="36">
        <v>265762.13567048655</v>
      </c>
      <c r="E241" s="20">
        <f>IF(INTRO!$E$48="","",ROUND($D241*INTRO!$E$48,0))</f>
        <v>53152</v>
      </c>
      <c r="F241" s="20">
        <f>IF(INTRO!$E$49="","",ROUND($D241*INTRO!$E$49,0))</f>
        <v>74413</v>
      </c>
      <c r="G241" s="38">
        <f>IF(INTRO!$E$50="","",ROUND($D241*INTRO!$E$50,0))</f>
        <v>138196</v>
      </c>
      <c r="H241" s="37">
        <v>1</v>
      </c>
      <c r="I241" s="27">
        <v>1</v>
      </c>
      <c r="J241" s="27">
        <v>3</v>
      </c>
      <c r="K241" s="27">
        <v>1</v>
      </c>
      <c r="L241" s="68">
        <v>0</v>
      </c>
      <c r="M241" s="65">
        <f>IF(INTRO!$E$37="Endemic",IF($H241&gt;0,IF($H241=4,"Unknown",IF($H241=99,"Stopped",$D241)),0),"Not required")</f>
        <v>265762.13567048655</v>
      </c>
      <c r="N241" s="20">
        <v>101369.76062343747</v>
      </c>
      <c r="O241" s="14">
        <f>IF(INTRO!$E$41="Endemic", IF(AND($J241&gt;1,$J241&lt;5), IF($J241=4, "Unknown", E241+F241), 0),"Not required")</f>
        <v>127565</v>
      </c>
      <c r="P241" s="39">
        <f>IF(INTRO!$E$43="Endemic", IF(AND($K241&gt;0,$K241&lt;5), IF($K241=4,"Unknown", IF($K241=1, $F241*0.33, IF($K241=2, $F241*0.5+$G241*0.2, SUM(F241:G241)))), 0),"Not required")</f>
        <v>24556.29</v>
      </c>
      <c r="Q241" s="37">
        <v>1</v>
      </c>
      <c r="R241" s="27">
        <v>1</v>
      </c>
      <c r="S241" s="27">
        <v>2</v>
      </c>
      <c r="T241" s="70">
        <v>0</v>
      </c>
      <c r="U241" s="37"/>
      <c r="V241" s="27" t="s">
        <v>972</v>
      </c>
      <c r="W241" s="27"/>
      <c r="X241" s="70"/>
      <c r="Y241" s="1">
        <v>36569</v>
      </c>
      <c r="Z241" s="1" t="s">
        <v>412</v>
      </c>
      <c r="AA241" s="18"/>
    </row>
    <row r="242" spans="1:27" x14ac:dyDescent="0.25">
      <c r="A242" s="24" t="str">
        <f>IF(INTRO!$E$33&lt;&gt;0,INTRO!$E$33, " ")</f>
        <v>Nigeria</v>
      </c>
      <c r="B242" s="17" t="s">
        <v>403</v>
      </c>
      <c r="C242" s="172" t="s">
        <v>413</v>
      </c>
      <c r="D242" s="36">
        <v>93656.712831687924</v>
      </c>
      <c r="E242" s="20">
        <f>IF(INTRO!$E$48="","",ROUND($D242*INTRO!$E$48,0))</f>
        <v>18731</v>
      </c>
      <c r="F242" s="20">
        <f>IF(INTRO!$E$49="","",ROUND($D242*INTRO!$E$49,0))</f>
        <v>26224</v>
      </c>
      <c r="G242" s="38">
        <f>IF(INTRO!$E$50="","",ROUND($D242*INTRO!$E$50,0))</f>
        <v>48701</v>
      </c>
      <c r="H242" s="37">
        <v>0</v>
      </c>
      <c r="I242" s="27">
        <v>1</v>
      </c>
      <c r="J242" s="27">
        <v>2</v>
      </c>
      <c r="K242" s="27">
        <v>0</v>
      </c>
      <c r="L242" s="68">
        <v>0</v>
      </c>
      <c r="M242" s="65">
        <f>IF(INTRO!$E$37="Endemic",IF($H242&gt;0,IF($H242=4,"Unknown",IF($H242=99,"Stopped",$D242)),0),"Not required")</f>
        <v>0</v>
      </c>
      <c r="N242" s="20">
        <v>93656.712831687924</v>
      </c>
      <c r="O242" s="14">
        <f>IF(INTRO!$E$41="Endemic", IF(AND($J242&gt;1,$J242&lt;5), IF($J242=4, "Unknown", E242+F242), 0),"Not required")</f>
        <v>44955</v>
      </c>
      <c r="P242" s="39">
        <f>IF(INTRO!$E$43="Endemic", IF(AND($K242&gt;0,$K242&lt;5), IF($K242=4,"Unknown", IF($K242=1, $F242*0.33, IF($K242=2, $F242*0.5+$G242*0.2, SUM(F242:G242)))), 0),"Not required")</f>
        <v>0</v>
      </c>
      <c r="Q242" s="37">
        <v>0</v>
      </c>
      <c r="R242" s="27">
        <v>1</v>
      </c>
      <c r="S242" s="27">
        <v>1</v>
      </c>
      <c r="T242" s="70">
        <v>0</v>
      </c>
      <c r="U242" s="37"/>
      <c r="V242" s="27" t="s">
        <v>972</v>
      </c>
      <c r="W242" s="27"/>
      <c r="X242" s="70"/>
      <c r="Y242" s="1">
        <v>36570</v>
      </c>
      <c r="Z242" s="1" t="s">
        <v>413</v>
      </c>
      <c r="AA242" s="18"/>
    </row>
    <row r="243" spans="1:27" x14ac:dyDescent="0.25">
      <c r="A243" s="24" t="str">
        <f>IF(INTRO!$E$33&lt;&gt;0,INTRO!$E$33, " ")</f>
        <v>Nigeria</v>
      </c>
      <c r="B243" s="17" t="s">
        <v>403</v>
      </c>
      <c r="C243" s="172" t="s">
        <v>414</v>
      </c>
      <c r="D243" s="36">
        <v>499096.31201074622</v>
      </c>
      <c r="E243" s="20">
        <f>IF(INTRO!$E$48="","",ROUND($D243*INTRO!$E$48,0))</f>
        <v>99819</v>
      </c>
      <c r="F243" s="20">
        <f>IF(INTRO!$E$49="","",ROUND($D243*INTRO!$E$49,0))</f>
        <v>139747</v>
      </c>
      <c r="G243" s="38">
        <f>IF(INTRO!$E$50="","",ROUND($D243*INTRO!$E$50,0))</f>
        <v>259530</v>
      </c>
      <c r="H243" s="37">
        <v>0</v>
      </c>
      <c r="I243" s="27">
        <v>1</v>
      </c>
      <c r="J243" s="27">
        <v>2</v>
      </c>
      <c r="K243" s="27">
        <v>0</v>
      </c>
      <c r="L243" s="68">
        <v>0</v>
      </c>
      <c r="M243" s="65">
        <f>IF(INTRO!$E$37="Endemic",IF($H243&gt;0,IF($H243=4,"Unknown",IF($H243=99,"Stopped",$D243)),0),"Not required")</f>
        <v>0</v>
      </c>
      <c r="N243" s="20">
        <v>499096.31201074622</v>
      </c>
      <c r="O243" s="14">
        <f>IF(INTRO!$E$41="Endemic", IF(AND($J243&gt;1,$J243&lt;5), IF($J243=4, "Unknown", E243+F243), 0),"Not required")</f>
        <v>239566</v>
      </c>
      <c r="P243" s="39">
        <f>IF(INTRO!$E$43="Endemic", IF(AND($K243&gt;0,$K243&lt;5), IF($K243=4,"Unknown", IF($K243=1, $F243*0.33, IF($K243=2, $F243*0.5+$G243*0.2, SUM(F243:G243)))), 0),"Not required")</f>
        <v>0</v>
      </c>
      <c r="Q243" s="37">
        <v>0</v>
      </c>
      <c r="R243" s="27">
        <v>1</v>
      </c>
      <c r="S243" s="27">
        <v>1</v>
      </c>
      <c r="T243" s="70">
        <v>0</v>
      </c>
      <c r="U243" s="37"/>
      <c r="V243" s="27" t="s">
        <v>972</v>
      </c>
      <c r="W243" s="27"/>
      <c r="X243" s="70"/>
      <c r="Y243" s="1">
        <v>36571</v>
      </c>
      <c r="Z243" s="1" t="s">
        <v>414</v>
      </c>
      <c r="AA243" s="18"/>
    </row>
    <row r="244" spans="1:27" x14ac:dyDescent="0.25">
      <c r="A244" s="24" t="str">
        <f>IF(INTRO!$E$33&lt;&gt;0,INTRO!$E$33, " ")</f>
        <v>Nigeria</v>
      </c>
      <c r="B244" s="17" t="s">
        <v>403</v>
      </c>
      <c r="C244" s="172" t="s">
        <v>415</v>
      </c>
      <c r="D244" s="36">
        <v>503890.84066918428</v>
      </c>
      <c r="E244" s="20">
        <f>IF(INTRO!$E$48="","",ROUND($D244*INTRO!$E$48,0))</f>
        <v>100778</v>
      </c>
      <c r="F244" s="20">
        <f>IF(INTRO!$E$49="","",ROUND($D244*INTRO!$E$49,0))</f>
        <v>141089</v>
      </c>
      <c r="G244" s="38">
        <f>IF(INTRO!$E$50="","",ROUND($D244*INTRO!$E$50,0))</f>
        <v>262023</v>
      </c>
      <c r="H244" s="37">
        <v>0</v>
      </c>
      <c r="I244" s="27">
        <v>0</v>
      </c>
      <c r="J244" s="27">
        <v>2</v>
      </c>
      <c r="K244" s="27">
        <v>1</v>
      </c>
      <c r="L244" s="68">
        <v>0</v>
      </c>
      <c r="M244" s="65">
        <f>IF(INTRO!$E$37="Endemic",IF($H244&gt;0,IF($H244=4,"Unknown",IF($H244=99,"Stopped",$D244)),0),"Not required")</f>
        <v>0</v>
      </c>
      <c r="N244" s="20">
        <v>0</v>
      </c>
      <c r="O244" s="14">
        <f>IF(INTRO!$E$41="Endemic", IF(AND($J244&gt;1,$J244&lt;5), IF($J244=4, "Unknown", E244+F244), 0),"Not required")</f>
        <v>241867</v>
      </c>
      <c r="P244" s="39">
        <f>IF(INTRO!$E$43="Endemic", IF(AND($K244&gt;0,$K244&lt;5), IF($K244=4,"Unknown", IF($K244=1, $F244*0.33, IF($K244=2, $F244*0.5+$G244*0.2, SUM(F244:G244)))), 0),"Not required")</f>
        <v>46559.37</v>
      </c>
      <c r="Q244" s="37">
        <v>0</v>
      </c>
      <c r="R244" s="27">
        <v>0</v>
      </c>
      <c r="S244" s="27">
        <v>1</v>
      </c>
      <c r="T244" s="70">
        <v>0</v>
      </c>
      <c r="U244" s="37"/>
      <c r="V244" s="27" t="s">
        <v>972</v>
      </c>
      <c r="W244" s="27"/>
      <c r="X244" s="70"/>
      <c r="Y244" s="1">
        <v>36572</v>
      </c>
      <c r="Z244" s="1" t="s">
        <v>415</v>
      </c>
      <c r="AA244" s="18"/>
    </row>
    <row r="245" spans="1:27" x14ac:dyDescent="0.25">
      <c r="A245" s="24" t="str">
        <f>IF(INTRO!$E$33&lt;&gt;0,INTRO!$E$33, " ")</f>
        <v>Nigeria</v>
      </c>
      <c r="B245" s="17" t="s">
        <v>403</v>
      </c>
      <c r="C245" s="172" t="s">
        <v>416</v>
      </c>
      <c r="D245" s="36">
        <v>245734.05129981067</v>
      </c>
      <c r="E245" s="20">
        <f>IF(INTRO!$E$48="","",ROUND($D245*INTRO!$E$48,0))</f>
        <v>49147</v>
      </c>
      <c r="F245" s="20">
        <f>IF(INTRO!$E$49="","",ROUND($D245*INTRO!$E$49,0))</f>
        <v>68806</v>
      </c>
      <c r="G245" s="38">
        <f>IF(INTRO!$E$50="","",ROUND($D245*INTRO!$E$50,0))</f>
        <v>127782</v>
      </c>
      <c r="H245" s="37">
        <v>0</v>
      </c>
      <c r="I245" s="27">
        <v>1</v>
      </c>
      <c r="J245" s="27">
        <v>3</v>
      </c>
      <c r="K245" s="27">
        <v>0</v>
      </c>
      <c r="L245" s="68">
        <v>0</v>
      </c>
      <c r="M245" s="65">
        <f>IF(INTRO!$E$37="Endemic",IF($H245&gt;0,IF($H245=4,"Unknown",IF($H245=99,"Stopped",$D245)),0),"Not required")</f>
        <v>0</v>
      </c>
      <c r="N245" s="20">
        <v>245734.05129981067</v>
      </c>
      <c r="O245" s="14">
        <f>IF(INTRO!$E$41="Endemic", IF(AND($J245&gt;1,$J245&lt;5), IF($J245=4, "Unknown", E245+F245), 0),"Not required")</f>
        <v>117953</v>
      </c>
      <c r="P245" s="39">
        <f>IF(INTRO!$E$43="Endemic", IF(AND($K245&gt;0,$K245&lt;5), IF($K245=4,"Unknown", IF($K245=1, $F245*0.33, IF($K245=2, $F245*0.5+$G245*0.2, SUM(F245:G245)))), 0),"Not required")</f>
        <v>0</v>
      </c>
      <c r="Q245" s="37">
        <v>0</v>
      </c>
      <c r="R245" s="27">
        <v>1</v>
      </c>
      <c r="S245" s="27">
        <v>2</v>
      </c>
      <c r="T245" s="70">
        <v>0</v>
      </c>
      <c r="U245" s="37"/>
      <c r="V245" s="27" t="s">
        <v>972</v>
      </c>
      <c r="W245" s="27"/>
      <c r="X245" s="70"/>
      <c r="Y245" s="1">
        <v>36573</v>
      </c>
      <c r="Z245" s="1" t="s">
        <v>416</v>
      </c>
      <c r="AA245" s="18"/>
    </row>
    <row r="246" spans="1:27" x14ac:dyDescent="0.25">
      <c r="A246" s="24" t="str">
        <f>IF(INTRO!$E$33&lt;&gt;0,INTRO!$E$33, " ")</f>
        <v>Nigeria</v>
      </c>
      <c r="B246" s="17" t="s">
        <v>403</v>
      </c>
      <c r="C246" s="172" t="s">
        <v>417</v>
      </c>
      <c r="D246" s="36">
        <v>206909.80072146858</v>
      </c>
      <c r="E246" s="20">
        <f>IF(INTRO!$E$48="","",ROUND($D246*INTRO!$E$48,0))</f>
        <v>41382</v>
      </c>
      <c r="F246" s="20">
        <f>IF(INTRO!$E$49="","",ROUND($D246*INTRO!$E$49,0))</f>
        <v>57935</v>
      </c>
      <c r="G246" s="38">
        <f>IF(INTRO!$E$50="","",ROUND($D246*INTRO!$E$50,0))</f>
        <v>107593</v>
      </c>
      <c r="H246" s="37">
        <v>0</v>
      </c>
      <c r="I246" s="27">
        <v>1</v>
      </c>
      <c r="J246" s="27">
        <v>3</v>
      </c>
      <c r="K246" s="27">
        <v>0</v>
      </c>
      <c r="L246" s="68">
        <v>0</v>
      </c>
      <c r="M246" s="65">
        <f>IF(INTRO!$E$37="Endemic",IF($H246&gt;0,IF($H246=4,"Unknown",IF($H246=99,"Stopped",$D246)),0),"Not required")</f>
        <v>0</v>
      </c>
      <c r="N246" s="20">
        <v>206909.80072146858</v>
      </c>
      <c r="O246" s="14">
        <f>IF(INTRO!$E$41="Endemic", IF(AND($J246&gt;1,$J246&lt;5), IF($J246=4, "Unknown", E246+F246), 0),"Not required")</f>
        <v>99317</v>
      </c>
      <c r="P246" s="39">
        <f>IF(INTRO!$E$43="Endemic", IF(AND($K246&gt;0,$K246&lt;5), IF($K246=4,"Unknown", IF($K246=1, $F246*0.33, IF($K246=2, $F246*0.5+$G246*0.2, SUM(F246:G246)))), 0),"Not required")</f>
        <v>0</v>
      </c>
      <c r="Q246" s="37">
        <v>0</v>
      </c>
      <c r="R246" s="27">
        <v>2</v>
      </c>
      <c r="S246" s="27">
        <v>2</v>
      </c>
      <c r="T246" s="70">
        <v>0</v>
      </c>
      <c r="U246" s="37"/>
      <c r="V246" s="27" t="s">
        <v>972</v>
      </c>
      <c r="W246" s="27"/>
      <c r="X246" s="70"/>
      <c r="Y246" s="1">
        <v>36574</v>
      </c>
      <c r="Z246" s="1" t="s">
        <v>417</v>
      </c>
      <c r="AA246" s="18"/>
    </row>
    <row r="247" spans="1:27" x14ac:dyDescent="0.25">
      <c r="A247" s="24" t="str">
        <f>IF(INTRO!$E$33&lt;&gt;0,INTRO!$E$33, " ")</f>
        <v>Nigeria</v>
      </c>
      <c r="B247" s="17" t="s">
        <v>403</v>
      </c>
      <c r="C247" s="172" t="s">
        <v>418</v>
      </c>
      <c r="D247" s="36">
        <v>182038.77169468187</v>
      </c>
      <c r="E247" s="20">
        <f>IF(INTRO!$E$48="","",ROUND($D247*INTRO!$E$48,0))</f>
        <v>36408</v>
      </c>
      <c r="F247" s="20">
        <f>IF(INTRO!$E$49="","",ROUND($D247*INTRO!$E$49,0))</f>
        <v>50971</v>
      </c>
      <c r="G247" s="38">
        <f>IF(INTRO!$E$50="","",ROUND($D247*INTRO!$E$50,0))</f>
        <v>94660</v>
      </c>
      <c r="H247" s="37">
        <v>1</v>
      </c>
      <c r="I247" s="27">
        <v>1</v>
      </c>
      <c r="J247" s="27">
        <v>3</v>
      </c>
      <c r="K247" s="27">
        <v>1</v>
      </c>
      <c r="L247" s="68">
        <v>0</v>
      </c>
      <c r="M247" s="65">
        <f>IF(INTRO!$E$37="Endemic",IF($H247&gt;0,IF($H247=4,"Unknown",IF($H247=99,"Stopped",$D247)),0),"Not required")</f>
        <v>182038.77169468187</v>
      </c>
      <c r="N247" s="20">
        <v>93952.005623676538</v>
      </c>
      <c r="O247" s="14">
        <f>IF(INTRO!$E$41="Endemic", IF(AND($J247&gt;1,$J247&lt;5), IF($J247=4, "Unknown", E247+F247), 0),"Not required")</f>
        <v>87379</v>
      </c>
      <c r="P247" s="39">
        <f>IF(INTRO!$E$43="Endemic", IF(AND($K247&gt;0,$K247&lt;5), IF($K247=4,"Unknown", IF($K247=1, $F247*0.33, IF($K247=2, $F247*0.5+$G247*0.2, SUM(F247:G247)))), 0),"Not required")</f>
        <v>16820.43</v>
      </c>
      <c r="Q247" s="37">
        <v>1</v>
      </c>
      <c r="R247" s="27">
        <v>1</v>
      </c>
      <c r="S247" s="27">
        <v>2</v>
      </c>
      <c r="T247" s="70">
        <v>0</v>
      </c>
      <c r="U247" s="37"/>
      <c r="V247" s="27" t="s">
        <v>972</v>
      </c>
      <c r="W247" s="27"/>
      <c r="X247" s="70"/>
      <c r="Y247" s="1">
        <v>36575</v>
      </c>
      <c r="Z247" s="1" t="s">
        <v>418</v>
      </c>
      <c r="AA247" s="18"/>
    </row>
    <row r="248" spans="1:27" x14ac:dyDescent="0.25">
      <c r="A248" s="24" t="str">
        <f>IF(INTRO!$E$33&lt;&gt;0,INTRO!$E$33, " ")</f>
        <v>Nigeria</v>
      </c>
      <c r="B248" s="17" t="s">
        <v>403</v>
      </c>
      <c r="C248" s="172" t="s">
        <v>419</v>
      </c>
      <c r="D248" s="36">
        <v>207630.66113126458</v>
      </c>
      <c r="E248" s="20">
        <f>IF(INTRO!$E$48="","",ROUND($D248*INTRO!$E$48,0))</f>
        <v>41526</v>
      </c>
      <c r="F248" s="20">
        <f>IF(INTRO!$E$49="","",ROUND($D248*INTRO!$E$49,0))</f>
        <v>58137</v>
      </c>
      <c r="G248" s="38">
        <f>IF(INTRO!$E$50="","",ROUND($D248*INTRO!$E$50,0))</f>
        <v>107968</v>
      </c>
      <c r="H248" s="37">
        <v>1</v>
      </c>
      <c r="I248" s="27">
        <v>1</v>
      </c>
      <c r="J248" s="27">
        <v>3</v>
      </c>
      <c r="K248" s="27">
        <v>1</v>
      </c>
      <c r="L248" s="68">
        <v>0</v>
      </c>
      <c r="M248" s="65">
        <f>IF(INTRO!$E$37="Endemic",IF($H248&gt;0,IF($H248=4,"Unknown",IF($H248=99,"Stopped",$D248)),0),"Not required")</f>
        <v>207630.66113126458</v>
      </c>
      <c r="N248" s="20">
        <v>92179.414496093712</v>
      </c>
      <c r="O248" s="14">
        <f>IF(INTRO!$E$41="Endemic", IF(AND($J248&gt;1,$J248&lt;5), IF($J248=4, "Unknown", E248+F248), 0),"Not required")</f>
        <v>99663</v>
      </c>
      <c r="P248" s="39">
        <f>IF(INTRO!$E$43="Endemic", IF(AND($K248&gt;0,$K248&lt;5), IF($K248=4,"Unknown", IF($K248=1, $F248*0.33, IF($K248=2, $F248*0.5+$G248*0.2, SUM(F248:G248)))), 0),"Not required")</f>
        <v>19185.21</v>
      </c>
      <c r="Q248" s="37">
        <v>1</v>
      </c>
      <c r="R248" s="27">
        <v>2</v>
      </c>
      <c r="S248" s="27">
        <v>2</v>
      </c>
      <c r="T248" s="70">
        <v>0</v>
      </c>
      <c r="U248" s="37"/>
      <c r="V248" s="27"/>
      <c r="W248" s="27"/>
      <c r="X248" s="70"/>
      <c r="Y248" s="1">
        <v>36576</v>
      </c>
      <c r="Z248" s="1" t="s">
        <v>419</v>
      </c>
      <c r="AA248" s="18"/>
    </row>
    <row r="249" spans="1:27" x14ac:dyDescent="0.25">
      <c r="A249" s="24" t="str">
        <f>IF(INTRO!$E$33&lt;&gt;0,INTRO!$E$33, " ")</f>
        <v>Nigeria</v>
      </c>
      <c r="B249" s="17" t="s">
        <v>403</v>
      </c>
      <c r="C249" s="172" t="s">
        <v>420</v>
      </c>
      <c r="D249" s="36">
        <v>130976.03281569839</v>
      </c>
      <c r="E249" s="20">
        <f>IF(INTRO!$E$48="","",ROUND($D249*INTRO!$E$48,0))</f>
        <v>26195</v>
      </c>
      <c r="F249" s="20">
        <f>IF(INTRO!$E$49="","",ROUND($D249*INTRO!$E$49,0))</f>
        <v>36673</v>
      </c>
      <c r="G249" s="38">
        <f>IF(INTRO!$E$50="","",ROUND($D249*INTRO!$E$50,0))</f>
        <v>68108</v>
      </c>
      <c r="H249" s="37">
        <v>0</v>
      </c>
      <c r="I249" s="27">
        <v>1</v>
      </c>
      <c r="J249" s="27">
        <v>2</v>
      </c>
      <c r="K249" s="27">
        <v>1</v>
      </c>
      <c r="L249" s="68">
        <v>0</v>
      </c>
      <c r="M249" s="65">
        <f>IF(INTRO!$E$37="Endemic",IF($H249&gt;0,IF($H249=4,"Unknown",IF($H249=99,"Stopped",$D249)),0),"Not required")</f>
        <v>0</v>
      </c>
      <c r="N249" s="20">
        <v>130976.03281569839</v>
      </c>
      <c r="O249" s="14">
        <f>IF(INTRO!$E$41="Endemic", IF(AND($J249&gt;1,$J249&lt;5), IF($J249=4, "Unknown", E249+F249), 0),"Not required")</f>
        <v>62868</v>
      </c>
      <c r="P249" s="39">
        <f>IF(INTRO!$E$43="Endemic", IF(AND($K249&gt;0,$K249&lt;5), IF($K249=4,"Unknown", IF($K249=1, $F249*0.33, IF($K249=2, $F249*0.5+$G249*0.2, SUM(F249:G249)))), 0),"Not required")</f>
        <v>12102.09</v>
      </c>
      <c r="Q249" s="37">
        <v>0</v>
      </c>
      <c r="R249" s="27">
        <v>2</v>
      </c>
      <c r="S249" s="27">
        <v>1</v>
      </c>
      <c r="T249" s="70">
        <v>0</v>
      </c>
      <c r="U249" s="37"/>
      <c r="V249" s="27"/>
      <c r="W249" s="27"/>
      <c r="X249" s="70"/>
      <c r="Y249" s="1">
        <v>36577</v>
      </c>
      <c r="Z249" s="1" t="s">
        <v>420</v>
      </c>
      <c r="AA249" s="18"/>
    </row>
    <row r="250" spans="1:27" x14ac:dyDescent="0.25">
      <c r="A250" s="24" t="str">
        <f>IF(INTRO!$E$33&lt;&gt;0,INTRO!$E$33, " ")</f>
        <v>Nigeria</v>
      </c>
      <c r="B250" s="17" t="s">
        <v>403</v>
      </c>
      <c r="C250" s="172" t="s">
        <v>421</v>
      </c>
      <c r="D250" s="36">
        <v>162480.05352366791</v>
      </c>
      <c r="E250" s="20">
        <f>IF(INTRO!$E$48="","",ROUND($D250*INTRO!$E$48,0))</f>
        <v>32496</v>
      </c>
      <c r="F250" s="20">
        <f>IF(INTRO!$E$49="","",ROUND($D250*INTRO!$E$49,0))</f>
        <v>45494</v>
      </c>
      <c r="G250" s="38">
        <f>IF(INTRO!$E$50="","",ROUND($D250*INTRO!$E$50,0))</f>
        <v>84490</v>
      </c>
      <c r="H250" s="37">
        <v>0</v>
      </c>
      <c r="I250" s="27">
        <v>1</v>
      </c>
      <c r="J250" s="27">
        <v>3</v>
      </c>
      <c r="K250" s="27">
        <v>0</v>
      </c>
      <c r="L250" s="68">
        <v>0</v>
      </c>
      <c r="M250" s="65">
        <f>IF(INTRO!$E$37="Endemic",IF($H250&gt;0,IF($H250=4,"Unknown",IF($H250=99,"Stopped",$D250)),0),"Not required")</f>
        <v>0</v>
      </c>
      <c r="N250" s="20">
        <v>162480.05352366791</v>
      </c>
      <c r="O250" s="14">
        <f>IF(INTRO!$E$41="Endemic", IF(AND($J250&gt;1,$J250&lt;5), IF($J250=4, "Unknown", E250+F250), 0),"Not required")</f>
        <v>77990</v>
      </c>
      <c r="P250" s="39">
        <f>IF(INTRO!$E$43="Endemic", IF(AND($K250&gt;0,$K250&lt;5), IF($K250=4,"Unknown", IF($K250=1, $F250*0.33, IF($K250=2, $F250*0.5+$G250*0.2, SUM(F250:G250)))), 0),"Not required")</f>
        <v>0</v>
      </c>
      <c r="Q250" s="37">
        <v>0</v>
      </c>
      <c r="R250" s="27">
        <v>2</v>
      </c>
      <c r="S250" s="27">
        <v>2</v>
      </c>
      <c r="T250" s="70">
        <v>0</v>
      </c>
      <c r="U250" s="37"/>
      <c r="V250" s="27"/>
      <c r="W250" s="27"/>
      <c r="X250" s="70"/>
      <c r="Y250" s="1">
        <v>36578</v>
      </c>
      <c r="Z250" s="1" t="s">
        <v>421</v>
      </c>
      <c r="AA250" s="18"/>
    </row>
    <row r="251" spans="1:27" x14ac:dyDescent="0.25">
      <c r="A251" s="24" t="str">
        <f>IF(INTRO!$E$33&lt;&gt;0,INTRO!$E$33, " ")</f>
        <v>Nigeria</v>
      </c>
      <c r="B251" s="17" t="s">
        <v>422</v>
      </c>
      <c r="C251" s="172" t="s">
        <v>423</v>
      </c>
      <c r="D251" s="36">
        <v>415044.74877513677</v>
      </c>
      <c r="E251" s="20">
        <f>IF(INTRO!$E$48="","",ROUND($D251*INTRO!$E$48,0))</f>
        <v>83009</v>
      </c>
      <c r="F251" s="20">
        <f>IF(INTRO!$E$49="","",ROUND($D251*INTRO!$E$49,0))</f>
        <v>116213</v>
      </c>
      <c r="G251" s="38">
        <f>IF(INTRO!$E$50="","",ROUND($D251*INTRO!$E$50,0))</f>
        <v>215823</v>
      </c>
      <c r="H251" s="37">
        <v>1</v>
      </c>
      <c r="I251" s="27">
        <v>1</v>
      </c>
      <c r="J251" s="27">
        <v>2</v>
      </c>
      <c r="K251" s="27">
        <v>2</v>
      </c>
      <c r="L251" s="68">
        <v>0</v>
      </c>
      <c r="M251" s="65">
        <f>IF(INTRO!$E$37="Endemic",IF($H251&gt;0,IF($H251=4,"Unknown",IF($H251=99,"Stopped",$D251)),0),"Not required")</f>
        <v>415044.74877513677</v>
      </c>
      <c r="N251" s="20">
        <v>121448.11710390622</v>
      </c>
      <c r="O251" s="14">
        <f>IF(INTRO!$E$41="Endemic", IF(AND($J251&gt;1,$J251&lt;5), IF($J251=4, "Unknown", E251+F251), 0),"Not required")</f>
        <v>199222</v>
      </c>
      <c r="P251" s="39">
        <f>IF(INTRO!$E$43="Endemic", IF(AND($K251&gt;0,$K251&lt;5), IF($K251=4,"Unknown", IF($K251=1, $F251*0.33, IF($K251=2, $F251*0.5+$G251*0.2, SUM(F251:G251)))), 0),"Not required")</f>
        <v>101271.1</v>
      </c>
      <c r="Q251" s="37">
        <v>1</v>
      </c>
      <c r="R251" s="27">
        <v>1</v>
      </c>
      <c r="S251" s="27">
        <v>1</v>
      </c>
      <c r="T251" s="70">
        <v>1</v>
      </c>
      <c r="U251" s="37"/>
      <c r="V251" s="27"/>
      <c r="W251" s="27"/>
      <c r="X251" s="70"/>
      <c r="Y251" s="1">
        <v>36579</v>
      </c>
      <c r="Z251" s="1" t="s">
        <v>423</v>
      </c>
      <c r="AA251" s="18"/>
    </row>
    <row r="252" spans="1:27" x14ac:dyDescent="0.25">
      <c r="A252" s="24" t="str">
        <f>IF(INTRO!$E$33&lt;&gt;0,INTRO!$E$33, " ")</f>
        <v>Nigeria</v>
      </c>
      <c r="B252" s="17" t="s">
        <v>422</v>
      </c>
      <c r="C252" s="172" t="s">
        <v>424</v>
      </c>
      <c r="D252" s="36">
        <v>199295.33782611642</v>
      </c>
      <c r="E252" s="20">
        <f>IF(INTRO!$E$48="","",ROUND($D252*INTRO!$E$48,0))</f>
        <v>39859</v>
      </c>
      <c r="F252" s="20">
        <f>IF(INTRO!$E$49="","",ROUND($D252*INTRO!$E$49,0))</f>
        <v>55803</v>
      </c>
      <c r="G252" s="38">
        <f>IF(INTRO!$E$50="","",ROUND($D252*INTRO!$E$50,0))</f>
        <v>103634</v>
      </c>
      <c r="H252" s="37">
        <v>1</v>
      </c>
      <c r="I252" s="27">
        <v>1</v>
      </c>
      <c r="J252" s="27">
        <v>1</v>
      </c>
      <c r="K252" s="27">
        <v>2</v>
      </c>
      <c r="L252" s="68">
        <v>0</v>
      </c>
      <c r="M252" s="65">
        <f>IF(INTRO!$E$37="Endemic",IF($H252&gt;0,IF($H252=4,"Unknown",IF($H252=99,"Stopped",$D252)),0),"Not required")</f>
        <v>199295.33782611642</v>
      </c>
      <c r="N252" s="20">
        <v>101762.71801249997</v>
      </c>
      <c r="O252" s="14">
        <f>IF(INTRO!$E$41="Endemic", IF(AND($J252&gt;1,$J252&lt;5), IF($J252=4, "Unknown", E252+F252), 0),"Not required")</f>
        <v>0</v>
      </c>
      <c r="P252" s="39">
        <f>IF(INTRO!$E$43="Endemic", IF(AND($K252&gt;0,$K252&lt;5), IF($K252=4,"Unknown", IF($K252=1, $F252*0.33, IF($K252=2, $F252*0.5+$G252*0.2, SUM(F252:G252)))), 0),"Not required")</f>
        <v>48628.3</v>
      </c>
      <c r="Q252" s="37">
        <v>1</v>
      </c>
      <c r="R252" s="27">
        <v>1</v>
      </c>
      <c r="S252" s="27">
        <v>0</v>
      </c>
      <c r="T252" s="70">
        <v>1</v>
      </c>
      <c r="U252" s="37"/>
      <c r="V252" s="27"/>
      <c r="W252" s="27"/>
      <c r="X252" s="70"/>
      <c r="Y252" s="1">
        <v>36580</v>
      </c>
      <c r="Z252" s="1" t="s">
        <v>424</v>
      </c>
      <c r="AA252" s="18"/>
    </row>
    <row r="253" spans="1:27" x14ac:dyDescent="0.25">
      <c r="A253" s="24" t="str">
        <f>IF(INTRO!$E$33&lt;&gt;0,INTRO!$E$33, " ")</f>
        <v>Nigeria</v>
      </c>
      <c r="B253" s="17" t="s">
        <v>422</v>
      </c>
      <c r="C253" s="172" t="s">
        <v>425</v>
      </c>
      <c r="D253" s="36">
        <v>116921.41981025007</v>
      </c>
      <c r="E253" s="20">
        <f>IF(INTRO!$E$48="","",ROUND($D253*INTRO!$E$48,0))</f>
        <v>23384</v>
      </c>
      <c r="F253" s="20">
        <f>IF(INTRO!$E$49="","",ROUND($D253*INTRO!$E$49,0))</f>
        <v>32738</v>
      </c>
      <c r="G253" s="38">
        <f>IF(INTRO!$E$50="","",ROUND($D253*INTRO!$E$50,0))</f>
        <v>60799</v>
      </c>
      <c r="H253" s="37">
        <v>1</v>
      </c>
      <c r="I253" s="27">
        <v>1</v>
      </c>
      <c r="J253" s="27">
        <v>2</v>
      </c>
      <c r="K253" s="27">
        <v>1</v>
      </c>
      <c r="L253" s="68">
        <v>0</v>
      </c>
      <c r="M253" s="65">
        <f>IF(INTRO!$E$37="Endemic",IF($H253&gt;0,IF($H253=4,"Unknown",IF($H253=99,"Stopped",$D253)),0),"Not required")</f>
        <v>116921.41981025007</v>
      </c>
      <c r="N253" s="20">
        <v>59001.006629687479</v>
      </c>
      <c r="O253" s="14">
        <f>IF(INTRO!$E$41="Endemic", IF(AND($J253&gt;1,$J253&lt;5), IF($J253=4, "Unknown", E253+F253), 0),"Not required")</f>
        <v>56122</v>
      </c>
      <c r="P253" s="39">
        <f>IF(INTRO!$E$43="Endemic", IF(AND($K253&gt;0,$K253&lt;5), IF($K253=4,"Unknown", IF($K253=1, $F253*0.33, IF($K253=2, $F253*0.5+$G253*0.2, SUM(F253:G253)))), 0),"Not required")</f>
        <v>10803.54</v>
      </c>
      <c r="Q253" s="37">
        <v>1</v>
      </c>
      <c r="R253" s="27">
        <v>1</v>
      </c>
      <c r="S253" s="27">
        <v>1</v>
      </c>
      <c r="T253" s="70">
        <v>0</v>
      </c>
      <c r="U253" s="37"/>
      <c r="V253" s="27"/>
      <c r="W253" s="27"/>
      <c r="X253" s="70"/>
      <c r="Y253" s="1">
        <v>36581</v>
      </c>
      <c r="Z253" s="1" t="s">
        <v>425</v>
      </c>
      <c r="AA253" s="18"/>
    </row>
    <row r="254" spans="1:27" x14ac:dyDescent="0.25">
      <c r="A254" s="24" t="str">
        <f>IF(INTRO!$E$33&lt;&gt;0,INTRO!$E$33, " ")</f>
        <v>Nigeria</v>
      </c>
      <c r="B254" s="17" t="s">
        <v>422</v>
      </c>
      <c r="C254" s="172" t="s">
        <v>426</v>
      </c>
      <c r="D254" s="36">
        <v>185526.90295629273</v>
      </c>
      <c r="E254" s="20">
        <f>IF(INTRO!$E$48="","",ROUND($D254*INTRO!$E$48,0))</f>
        <v>37105</v>
      </c>
      <c r="F254" s="20">
        <f>IF(INTRO!$E$49="","",ROUND($D254*INTRO!$E$49,0))</f>
        <v>51948</v>
      </c>
      <c r="G254" s="38">
        <f>IF(INTRO!$E$50="","",ROUND($D254*INTRO!$E$50,0))</f>
        <v>96474</v>
      </c>
      <c r="H254" s="37">
        <v>1</v>
      </c>
      <c r="I254" s="27">
        <v>1</v>
      </c>
      <c r="J254" s="27">
        <v>2</v>
      </c>
      <c r="K254" s="27">
        <v>1</v>
      </c>
      <c r="L254" s="68">
        <v>0</v>
      </c>
      <c r="M254" s="65">
        <f>IF(INTRO!$E$37="Endemic",IF($H254&gt;0,IF($H254=4,"Unknown",IF($H254=99,"Stopped",$D254)),0),"Not required")</f>
        <v>185526.90295629273</v>
      </c>
      <c r="N254" s="20">
        <v>130927.66220859371</v>
      </c>
      <c r="O254" s="14">
        <f>IF(INTRO!$E$41="Endemic", IF(AND($J254&gt;1,$J254&lt;5), IF($J254=4, "Unknown", E254+F254), 0),"Not required")</f>
        <v>89053</v>
      </c>
      <c r="P254" s="39">
        <f>IF(INTRO!$E$43="Endemic", IF(AND($K254&gt;0,$K254&lt;5), IF($K254=4,"Unknown", IF($K254=1, $F254*0.33, IF($K254=2, $F254*0.5+$G254*0.2, SUM(F254:G254)))), 0),"Not required")</f>
        <v>17142.84</v>
      </c>
      <c r="Q254" s="37">
        <v>1</v>
      </c>
      <c r="R254" s="27">
        <v>1</v>
      </c>
      <c r="S254" s="27">
        <v>1</v>
      </c>
      <c r="T254" s="70">
        <v>0</v>
      </c>
      <c r="U254" s="37"/>
      <c r="V254" s="27"/>
      <c r="W254" s="27"/>
      <c r="X254" s="70"/>
      <c r="Y254" s="1">
        <v>36582</v>
      </c>
      <c r="Z254" s="1" t="s">
        <v>426</v>
      </c>
      <c r="AA254" s="18"/>
    </row>
    <row r="255" spans="1:27" x14ac:dyDescent="0.25">
      <c r="A255" s="24" t="str">
        <f>IF(INTRO!$E$33&lt;&gt;0,INTRO!$E$33, " ")</f>
        <v>Nigeria</v>
      </c>
      <c r="B255" s="17" t="s">
        <v>422</v>
      </c>
      <c r="C255" s="172" t="s">
        <v>427</v>
      </c>
      <c r="D255" s="36">
        <v>222270.52256103224</v>
      </c>
      <c r="E255" s="20">
        <f>IF(INTRO!$E$48="","",ROUND($D255*INTRO!$E$48,0))</f>
        <v>44454</v>
      </c>
      <c r="F255" s="20">
        <f>IF(INTRO!$E$49="","",ROUND($D255*INTRO!$E$49,0))</f>
        <v>62236</v>
      </c>
      <c r="G255" s="38">
        <f>IF(INTRO!$E$50="","",ROUND($D255*INTRO!$E$50,0))</f>
        <v>115581</v>
      </c>
      <c r="H255" s="37">
        <v>1</v>
      </c>
      <c r="I255" s="27">
        <v>1</v>
      </c>
      <c r="J255" s="27">
        <v>2</v>
      </c>
      <c r="K255" s="27">
        <v>2</v>
      </c>
      <c r="L255" s="68">
        <v>0</v>
      </c>
      <c r="M255" s="65">
        <f>IF(INTRO!$E$37="Endemic",IF($H255&gt;0,IF($H255=4,"Unknown",IF($H255=99,"Stopped",$D255)),0),"Not required")</f>
        <v>222270.52256103224</v>
      </c>
      <c r="N255" s="20">
        <v>69106.413643359352</v>
      </c>
      <c r="O255" s="14">
        <f>IF(INTRO!$E$41="Endemic", IF(AND($J255&gt;1,$J255&lt;5), IF($J255=4, "Unknown", E255+F255), 0),"Not required")</f>
        <v>106690</v>
      </c>
      <c r="P255" s="39">
        <f>IF(INTRO!$E$43="Endemic", IF(AND($K255&gt;0,$K255&lt;5), IF($K255=4,"Unknown", IF($K255=1, $F255*0.33, IF($K255=2, $F255*0.5+$G255*0.2, SUM(F255:G255)))), 0),"Not required")</f>
        <v>54234.2</v>
      </c>
      <c r="Q255" s="37">
        <v>1</v>
      </c>
      <c r="R255" s="27">
        <v>1</v>
      </c>
      <c r="S255" s="27">
        <v>1</v>
      </c>
      <c r="T255" s="70">
        <v>1</v>
      </c>
      <c r="U255" s="37"/>
      <c r="V255" s="27"/>
      <c r="W255" s="27"/>
      <c r="X255" s="70"/>
      <c r="Y255" s="1">
        <v>36583</v>
      </c>
      <c r="Z255" s="1" t="s">
        <v>427</v>
      </c>
      <c r="AA255" s="18"/>
    </row>
    <row r="256" spans="1:27" x14ac:dyDescent="0.25">
      <c r="A256" s="24" t="str">
        <f>IF(INTRO!$E$33&lt;&gt;0,INTRO!$E$33, " ")</f>
        <v>Nigeria</v>
      </c>
      <c r="B256" s="17" t="s">
        <v>422</v>
      </c>
      <c r="C256" s="172" t="s">
        <v>428</v>
      </c>
      <c r="D256" s="36">
        <v>241252.88808042672</v>
      </c>
      <c r="E256" s="20">
        <f>IF(INTRO!$E$48="","",ROUND($D256*INTRO!$E$48,0))</f>
        <v>48251</v>
      </c>
      <c r="F256" s="20">
        <f>IF(INTRO!$E$49="","",ROUND($D256*INTRO!$E$49,0))</f>
        <v>67551</v>
      </c>
      <c r="G256" s="38">
        <f>IF(INTRO!$E$50="","",ROUND($D256*INTRO!$E$50,0))</f>
        <v>125452</v>
      </c>
      <c r="H256" s="37">
        <v>1</v>
      </c>
      <c r="I256" s="27">
        <v>1</v>
      </c>
      <c r="J256" s="27">
        <v>2</v>
      </c>
      <c r="K256" s="27">
        <v>2</v>
      </c>
      <c r="L256" s="68">
        <v>1</v>
      </c>
      <c r="M256" s="65">
        <f>IF(INTRO!$E$37="Endemic",IF($H256&gt;0,IF($H256=4,"Unknown",IF($H256=99,"Stopped",$D256)),0),"Not required")</f>
        <v>241252.88808042672</v>
      </c>
      <c r="N256" s="20">
        <v>57755.905689062492</v>
      </c>
      <c r="O256" s="14">
        <f>IF(INTRO!$E$41="Endemic", IF(AND($J256&gt;1,$J256&lt;5), IF($J256=4, "Unknown", E256+F256), 0),"Not required")</f>
        <v>115802</v>
      </c>
      <c r="P256" s="39">
        <f>IF(INTRO!$E$43="Endemic", IF(AND($K256&gt;0,$K256&lt;5), IF($K256=4,"Unknown", IF($K256=1, $F256*0.33, IF($K256=2, $F256*0.5+$G256*0.2, SUM(F256:G256)))), 0),"Not required")</f>
        <v>58865.9</v>
      </c>
      <c r="Q256" s="37">
        <v>1</v>
      </c>
      <c r="R256" s="27">
        <v>1</v>
      </c>
      <c r="S256" s="27">
        <v>1</v>
      </c>
      <c r="T256" s="70">
        <v>1</v>
      </c>
      <c r="U256" s="37"/>
      <c r="V256" s="27"/>
      <c r="W256" s="27"/>
      <c r="X256" s="70"/>
      <c r="Y256" s="1">
        <v>36584</v>
      </c>
      <c r="Z256" s="1" t="s">
        <v>428</v>
      </c>
      <c r="AA256" s="18"/>
    </row>
    <row r="257" spans="1:27" x14ac:dyDescent="0.25">
      <c r="A257" s="24" t="str">
        <f>IF(INTRO!$E$33&lt;&gt;0,INTRO!$E$33, " ")</f>
        <v>Nigeria</v>
      </c>
      <c r="B257" s="17" t="s">
        <v>422</v>
      </c>
      <c r="C257" s="172" t="s">
        <v>429</v>
      </c>
      <c r="D257" s="36">
        <v>126258.61880431001</v>
      </c>
      <c r="E257" s="20">
        <f>IF(INTRO!$E$48="","",ROUND($D257*INTRO!$E$48,0))</f>
        <v>25252</v>
      </c>
      <c r="F257" s="20">
        <f>IF(INTRO!$E$49="","",ROUND($D257*INTRO!$E$49,0))</f>
        <v>35352</v>
      </c>
      <c r="G257" s="38">
        <f>IF(INTRO!$E$50="","",ROUND($D257*INTRO!$E$50,0))</f>
        <v>65654</v>
      </c>
      <c r="H257" s="37">
        <v>1</v>
      </c>
      <c r="I257" s="27">
        <v>1</v>
      </c>
      <c r="J257" s="27">
        <v>2</v>
      </c>
      <c r="K257" s="27">
        <v>1</v>
      </c>
      <c r="L257" s="68">
        <v>0</v>
      </c>
      <c r="M257" s="65">
        <f>IF(INTRO!$E$37="Endemic",IF($H257&gt;0,IF($H257=4,"Unknown",IF($H257=99,"Stopped",$D257)),0),"Not required")</f>
        <v>126258.61880431001</v>
      </c>
      <c r="N257" s="20">
        <v>90883.538162499972</v>
      </c>
      <c r="O257" s="14">
        <f>IF(INTRO!$E$41="Endemic", IF(AND($J257&gt;1,$J257&lt;5), IF($J257=4, "Unknown", E257+F257), 0),"Not required")</f>
        <v>60604</v>
      </c>
      <c r="P257" s="39">
        <f>IF(INTRO!$E$43="Endemic", IF(AND($K257&gt;0,$K257&lt;5), IF($K257=4,"Unknown", IF($K257=1, $F257*0.33, IF($K257=2, $F257*0.5+$G257*0.2, SUM(F257:G257)))), 0),"Not required")</f>
        <v>11666.16</v>
      </c>
      <c r="Q257" s="37">
        <v>1</v>
      </c>
      <c r="R257" s="27">
        <v>1</v>
      </c>
      <c r="S257" s="27">
        <v>1</v>
      </c>
      <c r="T257" s="70">
        <v>0</v>
      </c>
      <c r="U257" s="37"/>
      <c r="V257" s="27"/>
      <c r="W257" s="27"/>
      <c r="X257" s="70"/>
      <c r="Y257" s="1">
        <v>36585</v>
      </c>
      <c r="Z257" s="1" t="s">
        <v>429</v>
      </c>
      <c r="AA257" s="18"/>
    </row>
    <row r="258" spans="1:27" x14ac:dyDescent="0.25">
      <c r="A258" s="24" t="str">
        <f>IF(INTRO!$E$33&lt;&gt;0,INTRO!$E$33, " ")</f>
        <v>Nigeria</v>
      </c>
      <c r="B258" s="17" t="s">
        <v>422</v>
      </c>
      <c r="C258" s="172" t="s">
        <v>430</v>
      </c>
      <c r="D258" s="36">
        <v>213982.29594423954</v>
      </c>
      <c r="E258" s="20">
        <f>IF(INTRO!$E$48="","",ROUND($D258*INTRO!$E$48,0))</f>
        <v>42796</v>
      </c>
      <c r="F258" s="20">
        <f>IF(INTRO!$E$49="","",ROUND($D258*INTRO!$E$49,0))</f>
        <v>59915</v>
      </c>
      <c r="G258" s="38">
        <f>IF(INTRO!$E$50="","",ROUND($D258*INTRO!$E$50,0))</f>
        <v>111271</v>
      </c>
      <c r="H258" s="37">
        <v>1</v>
      </c>
      <c r="I258" s="27">
        <v>1</v>
      </c>
      <c r="J258" s="27">
        <v>2</v>
      </c>
      <c r="K258" s="27">
        <v>1</v>
      </c>
      <c r="L258" s="68">
        <v>0</v>
      </c>
      <c r="M258" s="65">
        <f>IF(INTRO!$E$37="Endemic",IF($H258&gt;0,IF($H258=4,"Unknown",IF($H258=99,"Stopped",$D258)),0),"Not required")</f>
        <v>213982.29594423954</v>
      </c>
      <c r="N258" s="20">
        <v>88752.075470703101</v>
      </c>
      <c r="O258" s="14">
        <f>IF(INTRO!$E$41="Endemic", IF(AND($J258&gt;1,$J258&lt;5), IF($J258=4, "Unknown", E258+F258), 0),"Not required")</f>
        <v>102711</v>
      </c>
      <c r="P258" s="39">
        <f>IF(INTRO!$E$43="Endemic", IF(AND($K258&gt;0,$K258&lt;5), IF($K258=4,"Unknown", IF($K258=1, $F258*0.33, IF($K258=2, $F258*0.5+$G258*0.2, SUM(F258:G258)))), 0),"Not required")</f>
        <v>19771.95</v>
      </c>
      <c r="Q258" s="37">
        <v>1</v>
      </c>
      <c r="R258" s="27">
        <v>1</v>
      </c>
      <c r="S258" s="27">
        <v>1</v>
      </c>
      <c r="T258" s="70">
        <v>0</v>
      </c>
      <c r="U258" s="37"/>
      <c r="V258" s="27"/>
      <c r="W258" s="27"/>
      <c r="X258" s="70"/>
      <c r="Y258" s="1">
        <v>36586</v>
      </c>
      <c r="Z258" s="1" t="s">
        <v>430</v>
      </c>
      <c r="AA258" s="18"/>
    </row>
    <row r="259" spans="1:27" x14ac:dyDescent="0.25">
      <c r="A259" s="24" t="str">
        <f>IF(INTRO!$E$33&lt;&gt;0,INTRO!$E$33, " ")</f>
        <v>Nigeria</v>
      </c>
      <c r="B259" s="17" t="s">
        <v>422</v>
      </c>
      <c r="C259" s="172" t="s">
        <v>431</v>
      </c>
      <c r="D259" s="36">
        <v>297753.49896008114</v>
      </c>
      <c r="E259" s="20">
        <f>IF(INTRO!$E$48="","",ROUND($D259*INTRO!$E$48,0))</f>
        <v>59551</v>
      </c>
      <c r="F259" s="20">
        <f>IF(INTRO!$E$49="","",ROUND($D259*INTRO!$E$49,0))</f>
        <v>83371</v>
      </c>
      <c r="G259" s="38">
        <f>IF(INTRO!$E$50="","",ROUND($D259*INTRO!$E$50,0))</f>
        <v>154832</v>
      </c>
      <c r="H259" s="37">
        <v>1</v>
      </c>
      <c r="I259" s="27">
        <v>1</v>
      </c>
      <c r="J259" s="27">
        <v>2</v>
      </c>
      <c r="K259" s="27">
        <v>1</v>
      </c>
      <c r="L259" s="68">
        <v>0</v>
      </c>
      <c r="M259" s="65">
        <f>IF(INTRO!$E$37="Endemic",IF($H259&gt;0,IF($H259=4,"Unknown",IF($H259=99,"Stopped",$D259)),0),"Not required")</f>
        <v>297753.49896008114</v>
      </c>
      <c r="N259" s="20">
        <v>117928.05779570309</v>
      </c>
      <c r="O259" s="14">
        <f>IF(INTRO!$E$41="Endemic", IF(AND($J259&gt;1,$J259&lt;5), IF($J259=4, "Unknown", E259+F259), 0),"Not required")</f>
        <v>142922</v>
      </c>
      <c r="P259" s="39">
        <f>IF(INTRO!$E$43="Endemic", IF(AND($K259&gt;0,$K259&lt;5), IF($K259=4,"Unknown", IF($K259=1, $F259*0.33, IF($K259=2, $F259*0.5+$G259*0.2, SUM(F259:G259)))), 0),"Not required")</f>
        <v>27512.43</v>
      </c>
      <c r="Q259" s="37">
        <v>1</v>
      </c>
      <c r="R259" s="27">
        <v>1</v>
      </c>
      <c r="S259" s="27">
        <v>1</v>
      </c>
      <c r="T259" s="70">
        <v>0</v>
      </c>
      <c r="U259" s="37"/>
      <c r="V259" s="27"/>
      <c r="W259" s="27"/>
      <c r="X259" s="70"/>
      <c r="Y259" s="1">
        <v>36587</v>
      </c>
      <c r="Z259" s="1" t="s">
        <v>431</v>
      </c>
      <c r="AA259" s="18"/>
    </row>
    <row r="260" spans="1:27" x14ac:dyDescent="0.25">
      <c r="A260" s="24" t="str">
        <f>IF(INTRO!$E$33&lt;&gt;0,INTRO!$E$33, " ")</f>
        <v>Nigeria</v>
      </c>
      <c r="B260" s="17" t="s">
        <v>422</v>
      </c>
      <c r="C260" s="172" t="s">
        <v>432</v>
      </c>
      <c r="D260" s="36">
        <v>198168.36493874461</v>
      </c>
      <c r="E260" s="20">
        <f>IF(INTRO!$E$48="","",ROUND($D260*INTRO!$E$48,0))</f>
        <v>39634</v>
      </c>
      <c r="F260" s="20">
        <f>IF(INTRO!$E$49="","",ROUND($D260*INTRO!$E$49,0))</f>
        <v>55487</v>
      </c>
      <c r="G260" s="38">
        <f>IF(INTRO!$E$50="","",ROUND($D260*INTRO!$E$50,0))</f>
        <v>103048</v>
      </c>
      <c r="H260" s="37">
        <v>1</v>
      </c>
      <c r="I260" s="27">
        <v>1</v>
      </c>
      <c r="J260" s="27">
        <v>2</v>
      </c>
      <c r="K260" s="27">
        <v>1</v>
      </c>
      <c r="L260" s="68">
        <v>0</v>
      </c>
      <c r="M260" s="65">
        <f>IF(INTRO!$E$37="Endemic",IF($H260&gt;0,IF($H260=4,"Unknown",IF($H260=99,"Stopped",$D260)),0),"Not required")</f>
        <v>198168.36493874461</v>
      </c>
      <c r="N260" s="20">
        <v>47009.183385937489</v>
      </c>
      <c r="O260" s="14">
        <f>IF(INTRO!$E$41="Endemic", IF(AND($J260&gt;1,$J260&lt;5), IF($J260=4, "Unknown", E260+F260), 0),"Not required")</f>
        <v>95121</v>
      </c>
      <c r="P260" s="39">
        <f>IF(INTRO!$E$43="Endemic", IF(AND($K260&gt;0,$K260&lt;5), IF($K260=4,"Unknown", IF($K260=1, $F260*0.33, IF($K260=2, $F260*0.5+$G260*0.2, SUM(F260:G260)))), 0),"Not required")</f>
        <v>18310.71</v>
      </c>
      <c r="Q260" s="37">
        <v>1</v>
      </c>
      <c r="R260" s="27">
        <v>1</v>
      </c>
      <c r="S260" s="27">
        <v>1</v>
      </c>
      <c r="T260" s="70">
        <v>0</v>
      </c>
      <c r="U260" s="37"/>
      <c r="V260" s="27"/>
      <c r="W260" s="27"/>
      <c r="X260" s="70"/>
      <c r="Y260" s="1">
        <v>36588</v>
      </c>
      <c r="Z260" s="1" t="s">
        <v>432</v>
      </c>
      <c r="AA260" s="18"/>
    </row>
    <row r="261" spans="1:27" x14ac:dyDescent="0.25">
      <c r="A261" s="24" t="str">
        <f>IF(INTRO!$E$33&lt;&gt;0,INTRO!$E$33, " ")</f>
        <v>Nigeria</v>
      </c>
      <c r="B261" s="17" t="s">
        <v>422</v>
      </c>
      <c r="C261" s="172" t="s">
        <v>433</v>
      </c>
      <c r="D261" s="36">
        <v>226518.86068896469</v>
      </c>
      <c r="E261" s="20">
        <f>IF(INTRO!$E$48="","",ROUND($D261*INTRO!$E$48,0))</f>
        <v>45304</v>
      </c>
      <c r="F261" s="20">
        <f>IF(INTRO!$E$49="","",ROUND($D261*INTRO!$E$49,0))</f>
        <v>63425</v>
      </c>
      <c r="G261" s="38">
        <f>IF(INTRO!$E$50="","",ROUND($D261*INTRO!$E$50,0))</f>
        <v>117790</v>
      </c>
      <c r="H261" s="37">
        <v>1</v>
      </c>
      <c r="I261" s="27">
        <v>1</v>
      </c>
      <c r="J261" s="27">
        <v>2</v>
      </c>
      <c r="K261" s="27">
        <v>1</v>
      </c>
      <c r="L261" s="68">
        <v>0</v>
      </c>
      <c r="M261" s="65">
        <f>IF(INTRO!$E$37="Endemic",IF($H261&gt;0,IF($H261=4,"Unknown",IF($H261=99,"Stopped",$D261)),0),"Not required")</f>
        <v>226518.86068896469</v>
      </c>
      <c r="N261" s="20">
        <v>139157.69112109373</v>
      </c>
      <c r="O261" s="14">
        <f>IF(INTRO!$E$41="Endemic", IF(AND($J261&gt;1,$J261&lt;5), IF($J261=4, "Unknown", E261+F261), 0),"Not required")</f>
        <v>108729</v>
      </c>
      <c r="P261" s="39">
        <f>IF(INTRO!$E$43="Endemic", IF(AND($K261&gt;0,$K261&lt;5), IF($K261=4,"Unknown", IF($K261=1, $F261*0.33, IF($K261=2, $F261*0.5+$G261*0.2, SUM(F261:G261)))), 0),"Not required")</f>
        <v>20930.25</v>
      </c>
      <c r="Q261" s="37">
        <v>1</v>
      </c>
      <c r="R261" s="27">
        <v>1</v>
      </c>
      <c r="S261" s="27">
        <v>1</v>
      </c>
      <c r="T261" s="70">
        <v>0</v>
      </c>
      <c r="U261" s="37"/>
      <c r="V261" s="27"/>
      <c r="W261" s="27"/>
      <c r="X261" s="70"/>
      <c r="Y261" s="1">
        <v>36589</v>
      </c>
      <c r="Z261" s="1" t="s">
        <v>433</v>
      </c>
      <c r="AA261" s="18"/>
    </row>
    <row r="262" spans="1:27" x14ac:dyDescent="0.25">
      <c r="A262" s="24" t="str">
        <f>IF(INTRO!$E$33&lt;&gt;0,INTRO!$E$33, " ")</f>
        <v>Nigeria</v>
      </c>
      <c r="B262" s="17" t="s">
        <v>422</v>
      </c>
      <c r="C262" s="172" t="s">
        <v>434</v>
      </c>
      <c r="D262" s="36">
        <v>58540.727669801185</v>
      </c>
      <c r="E262" s="20">
        <f>IF(INTRO!$E$48="","",ROUND($D262*INTRO!$E$48,0))</f>
        <v>11708</v>
      </c>
      <c r="F262" s="20">
        <f>IF(INTRO!$E$49="","",ROUND($D262*INTRO!$E$49,0))</f>
        <v>16391</v>
      </c>
      <c r="G262" s="38">
        <f>IF(INTRO!$E$50="","",ROUND($D262*INTRO!$E$50,0))</f>
        <v>30441</v>
      </c>
      <c r="H262" s="37">
        <v>1</v>
      </c>
      <c r="I262" s="27">
        <v>1</v>
      </c>
      <c r="J262" s="27">
        <v>2</v>
      </c>
      <c r="K262" s="27">
        <v>1</v>
      </c>
      <c r="L262" s="68">
        <v>0</v>
      </c>
      <c r="M262" s="65">
        <f>IF(INTRO!$E$37="Endemic",IF($H262&gt;0,IF($H262=4,"Unknown",IF($H262=99,"Stopped",$D262)),0),"Not required")</f>
        <v>58540.727669801185</v>
      </c>
      <c r="N262" s="20">
        <v>58540.727669801185</v>
      </c>
      <c r="O262" s="14">
        <f>IF(INTRO!$E$41="Endemic", IF(AND($J262&gt;1,$J262&lt;5), IF($J262=4, "Unknown", E262+F262), 0),"Not required")</f>
        <v>28099</v>
      </c>
      <c r="P262" s="39">
        <f>IF(INTRO!$E$43="Endemic", IF(AND($K262&gt;0,$K262&lt;5), IF($K262=4,"Unknown", IF($K262=1, $F262*0.33, IF($K262=2, $F262*0.5+$G262*0.2, SUM(F262:G262)))), 0),"Not required")</f>
        <v>5409.0300000000007</v>
      </c>
      <c r="Q262" s="37">
        <v>1</v>
      </c>
      <c r="R262" s="27">
        <v>1</v>
      </c>
      <c r="S262" s="27">
        <v>1</v>
      </c>
      <c r="T262" s="70">
        <v>0</v>
      </c>
      <c r="U262" s="37" t="s">
        <v>971</v>
      </c>
      <c r="V262" s="27"/>
      <c r="W262" s="27"/>
      <c r="X262" s="70"/>
      <c r="Y262" s="1">
        <v>36590</v>
      </c>
      <c r="Z262" s="1" t="s">
        <v>434</v>
      </c>
      <c r="AA262" s="18"/>
    </row>
    <row r="263" spans="1:27" x14ac:dyDescent="0.25">
      <c r="A263" s="24" t="str">
        <f>IF(INTRO!$E$33&lt;&gt;0,INTRO!$E$33, " ")</f>
        <v>Nigeria</v>
      </c>
      <c r="B263" s="17" t="s">
        <v>422</v>
      </c>
      <c r="C263" s="172" t="s">
        <v>435</v>
      </c>
      <c r="D263" s="36">
        <v>173684.2737842213</v>
      </c>
      <c r="E263" s="20">
        <f>IF(INTRO!$E$48="","",ROUND($D263*INTRO!$E$48,0))</f>
        <v>34737</v>
      </c>
      <c r="F263" s="20">
        <f>IF(INTRO!$E$49="","",ROUND($D263*INTRO!$E$49,0))</f>
        <v>48632</v>
      </c>
      <c r="G263" s="38">
        <f>IF(INTRO!$E$50="","",ROUND($D263*INTRO!$E$50,0))</f>
        <v>90316</v>
      </c>
      <c r="H263" s="37">
        <v>1</v>
      </c>
      <c r="I263" s="27">
        <v>1</v>
      </c>
      <c r="J263" s="27">
        <v>2</v>
      </c>
      <c r="K263" s="27">
        <v>0</v>
      </c>
      <c r="L263" s="68">
        <v>0</v>
      </c>
      <c r="M263" s="65">
        <f>IF(INTRO!$E$37="Endemic",IF($H263&gt;0,IF($H263=4,"Unknown",IF($H263=99,"Stopped",$D263)),0),"Not required")</f>
        <v>173684.2737842213</v>
      </c>
      <c r="N263" s="20">
        <v>102451.49725624996</v>
      </c>
      <c r="O263" s="14">
        <f>IF(INTRO!$E$41="Endemic", IF(AND($J263&gt;1,$J263&lt;5), IF($J263=4, "Unknown", E263+F263), 0),"Not required")</f>
        <v>83369</v>
      </c>
      <c r="P263" s="39">
        <f>IF(INTRO!$E$43="Endemic", IF(AND($K263&gt;0,$K263&lt;5), IF($K263=4,"Unknown", IF($K263=1, $F263*0.33, IF($K263=2, $F263*0.5+$G263*0.2, SUM(F263:G263)))), 0),"Not required")</f>
        <v>0</v>
      </c>
      <c r="Q263" s="37">
        <v>1</v>
      </c>
      <c r="R263" s="27">
        <v>1</v>
      </c>
      <c r="S263" s="27">
        <v>1</v>
      </c>
      <c r="T263" s="70">
        <v>0</v>
      </c>
      <c r="U263" s="37"/>
      <c r="V263" s="27"/>
      <c r="W263" s="27"/>
      <c r="X263" s="70"/>
      <c r="Y263" s="1">
        <v>36591</v>
      </c>
      <c r="Z263" s="1" t="s">
        <v>435</v>
      </c>
      <c r="AA263" s="18"/>
    </row>
    <row r="264" spans="1:27" x14ac:dyDescent="0.25">
      <c r="A264" s="24" t="str">
        <f>IF(INTRO!$E$33&lt;&gt;0,INTRO!$E$33, " ")</f>
        <v>Nigeria</v>
      </c>
      <c r="B264" s="17" t="s">
        <v>422</v>
      </c>
      <c r="C264" s="172" t="s">
        <v>436</v>
      </c>
      <c r="D264" s="36">
        <v>152980.51769700352</v>
      </c>
      <c r="E264" s="20">
        <f>IF(INTRO!$E$48="","",ROUND($D264*INTRO!$E$48,0))</f>
        <v>30596</v>
      </c>
      <c r="F264" s="20">
        <f>IF(INTRO!$E$49="","",ROUND($D264*INTRO!$E$49,0))</f>
        <v>42835</v>
      </c>
      <c r="G264" s="38">
        <f>IF(INTRO!$E$50="","",ROUND($D264*INTRO!$E$50,0))</f>
        <v>79550</v>
      </c>
      <c r="H264" s="37">
        <v>1</v>
      </c>
      <c r="I264" s="27">
        <v>1</v>
      </c>
      <c r="J264" s="27">
        <v>2</v>
      </c>
      <c r="K264" s="27">
        <v>2</v>
      </c>
      <c r="L264" s="68">
        <v>0</v>
      </c>
      <c r="M264" s="65">
        <f>IF(INTRO!$E$37="Endemic",IF($H264&gt;0,IF($H264=4,"Unknown",IF($H264=99,"Stopped",$D264)),0),"Not required")</f>
        <v>152980.51769700352</v>
      </c>
      <c r="N264" s="20">
        <v>87403.216118359342</v>
      </c>
      <c r="O264" s="14">
        <f>IF(INTRO!$E$41="Endemic", IF(AND($J264&gt;1,$J264&lt;5), IF($J264=4, "Unknown", E264+F264), 0),"Not required")</f>
        <v>73431</v>
      </c>
      <c r="P264" s="39">
        <f>IF(INTRO!$E$43="Endemic", IF(AND($K264&gt;0,$K264&lt;5), IF($K264=4,"Unknown", IF($K264=1, $F264*0.33, IF($K264=2, $F264*0.5+$G264*0.2, SUM(F264:G264)))), 0),"Not required")</f>
        <v>37327.5</v>
      </c>
      <c r="Q264" s="37">
        <v>1</v>
      </c>
      <c r="R264" s="27">
        <v>1</v>
      </c>
      <c r="S264" s="27">
        <v>1</v>
      </c>
      <c r="T264" s="70">
        <v>1</v>
      </c>
      <c r="U264" s="37"/>
      <c r="V264" s="27"/>
      <c r="W264" s="27"/>
      <c r="X264" s="70"/>
      <c r="Y264" s="1">
        <v>36592</v>
      </c>
      <c r="Z264" s="1" t="s">
        <v>436</v>
      </c>
      <c r="AA264" s="18"/>
    </row>
    <row r="265" spans="1:27" x14ac:dyDescent="0.25">
      <c r="A265" s="24" t="str">
        <f>IF(INTRO!$E$33&lt;&gt;0,INTRO!$E$33, " ")</f>
        <v>Nigeria</v>
      </c>
      <c r="B265" s="17" t="s">
        <v>422</v>
      </c>
      <c r="C265" s="172" t="s">
        <v>437</v>
      </c>
      <c r="D265" s="36">
        <v>197013.15048736951</v>
      </c>
      <c r="E265" s="20">
        <f>IF(INTRO!$E$48="","",ROUND($D265*INTRO!$E$48,0))</f>
        <v>39403</v>
      </c>
      <c r="F265" s="20">
        <f>IF(INTRO!$E$49="","",ROUND($D265*INTRO!$E$49,0))</f>
        <v>55164</v>
      </c>
      <c r="G265" s="38">
        <f>IF(INTRO!$E$50="","",ROUND($D265*INTRO!$E$50,0))</f>
        <v>102447</v>
      </c>
      <c r="H265" s="37">
        <v>1</v>
      </c>
      <c r="I265" s="27">
        <v>1</v>
      </c>
      <c r="J265" s="27">
        <v>2</v>
      </c>
      <c r="K265" s="27">
        <v>1</v>
      </c>
      <c r="L265" s="68">
        <v>1</v>
      </c>
      <c r="M265" s="65">
        <f>IF(INTRO!$E$37="Endemic",IF($H265&gt;0,IF($H265=4,"Unknown",IF($H265=99,"Stopped",$D265)),0),"Not required")</f>
        <v>197013.15048736951</v>
      </c>
      <c r="N265" s="20">
        <v>116320.90622695308</v>
      </c>
      <c r="O265" s="14">
        <f>IF(INTRO!$E$41="Endemic", IF(AND($J265&gt;1,$J265&lt;5), IF($J265=4, "Unknown", E265+F265), 0),"Not required")</f>
        <v>94567</v>
      </c>
      <c r="P265" s="39">
        <f>IF(INTRO!$E$43="Endemic", IF(AND($K265&gt;0,$K265&lt;5), IF($K265=4,"Unknown", IF($K265=1, $F265*0.33, IF($K265=2, $F265*0.5+$G265*0.2, SUM(F265:G265)))), 0),"Not required")</f>
        <v>18204.120000000003</v>
      </c>
      <c r="Q265" s="37">
        <v>1</v>
      </c>
      <c r="R265" s="27">
        <v>1</v>
      </c>
      <c r="S265" s="27">
        <v>1</v>
      </c>
      <c r="T265" s="70">
        <v>0</v>
      </c>
      <c r="U265" s="37"/>
      <c r="V265" s="27"/>
      <c r="W265" s="27"/>
      <c r="X265" s="70"/>
      <c r="Y265" s="1">
        <v>36593</v>
      </c>
      <c r="Z265" s="1" t="s">
        <v>437</v>
      </c>
      <c r="AA265" s="18"/>
    </row>
    <row r="266" spans="1:27" x14ac:dyDescent="0.25">
      <c r="A266" s="24" t="str">
        <f>IF(INTRO!$E$33&lt;&gt;0,INTRO!$E$33, " ")</f>
        <v>Nigeria</v>
      </c>
      <c r="B266" s="17" t="s">
        <v>422</v>
      </c>
      <c r="C266" s="172" t="s">
        <v>438</v>
      </c>
      <c r="D266" s="36">
        <v>180490.49070902864</v>
      </c>
      <c r="E266" s="20">
        <f>IF(INTRO!$E$48="","",ROUND($D266*INTRO!$E$48,0))</f>
        <v>36098</v>
      </c>
      <c r="F266" s="20">
        <f>IF(INTRO!$E$49="","",ROUND($D266*INTRO!$E$49,0))</f>
        <v>50537</v>
      </c>
      <c r="G266" s="38">
        <f>IF(INTRO!$E$50="","",ROUND($D266*INTRO!$E$50,0))</f>
        <v>93855</v>
      </c>
      <c r="H266" s="37">
        <v>1</v>
      </c>
      <c r="I266" s="27">
        <v>1</v>
      </c>
      <c r="J266" s="27">
        <v>2</v>
      </c>
      <c r="K266" s="27">
        <v>1</v>
      </c>
      <c r="L266" s="68">
        <v>0</v>
      </c>
      <c r="M266" s="65">
        <f>IF(INTRO!$E$37="Endemic",IF($H266&gt;0,IF($H266=4,"Unknown",IF($H266=99,"Stopped",$D266)),0),"Not required")</f>
        <v>180490.49070902864</v>
      </c>
      <c r="N266" s="20">
        <v>89245.47983281246</v>
      </c>
      <c r="O266" s="14">
        <f>IF(INTRO!$E$41="Endemic", IF(AND($J266&gt;1,$J266&lt;5), IF($J266=4, "Unknown", E266+F266), 0),"Not required")</f>
        <v>86635</v>
      </c>
      <c r="P266" s="39">
        <f>IF(INTRO!$E$43="Endemic", IF(AND($K266&gt;0,$K266&lt;5), IF($K266=4,"Unknown", IF($K266=1, $F266*0.33, IF($K266=2, $F266*0.5+$G266*0.2, SUM(F266:G266)))), 0),"Not required")</f>
        <v>16677.21</v>
      </c>
      <c r="Q266" s="37">
        <v>1</v>
      </c>
      <c r="R266" s="27">
        <v>1</v>
      </c>
      <c r="S266" s="27">
        <v>1</v>
      </c>
      <c r="T266" s="70">
        <v>0</v>
      </c>
      <c r="U266" s="37"/>
      <c r="V266" s="27"/>
      <c r="W266" s="27"/>
      <c r="X266" s="70"/>
      <c r="Y266" s="1">
        <v>36594</v>
      </c>
      <c r="Z266" s="1" t="s">
        <v>438</v>
      </c>
      <c r="AA266" s="18"/>
    </row>
    <row r="267" spans="1:27" x14ac:dyDescent="0.25">
      <c r="A267" s="24" t="str">
        <f>IF(INTRO!$E$33&lt;&gt;0,INTRO!$E$33, " ")</f>
        <v>Nigeria</v>
      </c>
      <c r="B267" s="17" t="s">
        <v>439</v>
      </c>
      <c r="C267" s="172" t="s">
        <v>440</v>
      </c>
      <c r="D267" s="36">
        <v>179842.56824468763</v>
      </c>
      <c r="E267" s="20">
        <f>IF(INTRO!$E$48="","",ROUND($D267*INTRO!$E$48,0))</f>
        <v>35969</v>
      </c>
      <c r="F267" s="20">
        <f>IF(INTRO!$E$49="","",ROUND($D267*INTRO!$E$49,0))</f>
        <v>50356</v>
      </c>
      <c r="G267" s="38">
        <f>IF(INTRO!$E$50="","",ROUND($D267*INTRO!$E$50,0))</f>
        <v>93518</v>
      </c>
      <c r="H267" s="37">
        <v>0</v>
      </c>
      <c r="I267" s="27">
        <v>1</v>
      </c>
      <c r="J267" s="27">
        <v>3</v>
      </c>
      <c r="K267" s="27">
        <v>2</v>
      </c>
      <c r="L267" s="68">
        <v>0</v>
      </c>
      <c r="M267" s="65">
        <f>IF(INTRO!$E$37="Endemic",IF($H267&gt;0,IF($H267=4,"Unknown",IF($H267=99,"Stopped",$D267)),0),"Not required")</f>
        <v>0</v>
      </c>
      <c r="N267" s="20">
        <v>179842.56824468763</v>
      </c>
      <c r="O267" s="14">
        <f>IF(INTRO!$E$41="Endemic", IF(AND($J267&gt;1,$J267&lt;5), IF($J267=4, "Unknown", E267+F267), 0),"Not required")</f>
        <v>86325</v>
      </c>
      <c r="P267" s="39">
        <f>IF(INTRO!$E$43="Endemic", IF(AND($K267&gt;0,$K267&lt;5), IF($K267=4,"Unknown", IF($K267=1, $F267*0.33, IF($K267=2, $F267*0.5+$G267*0.2, SUM(F267:G267)))), 0),"Not required")</f>
        <v>43881.600000000006</v>
      </c>
      <c r="Q267" s="37">
        <v>0</v>
      </c>
      <c r="R267" s="27">
        <v>2</v>
      </c>
      <c r="S267" s="27">
        <v>2</v>
      </c>
      <c r="T267" s="70">
        <v>1</v>
      </c>
      <c r="U267" s="37"/>
      <c r="V267" s="27"/>
      <c r="W267" s="27"/>
      <c r="X267" s="70"/>
      <c r="Y267" s="1">
        <v>36595</v>
      </c>
      <c r="Z267" s="1" t="s">
        <v>440</v>
      </c>
      <c r="AA267" s="18"/>
    </row>
    <row r="268" spans="1:27" x14ac:dyDescent="0.25">
      <c r="A268" s="24" t="str">
        <f>IF(INTRO!$E$33&lt;&gt;0,INTRO!$E$33, " ")</f>
        <v>Nigeria</v>
      </c>
      <c r="B268" s="17" t="s">
        <v>439</v>
      </c>
      <c r="C268" s="172" t="s">
        <v>441</v>
      </c>
      <c r="D268" s="36">
        <v>266468.2023032158</v>
      </c>
      <c r="E268" s="20">
        <f>IF(INTRO!$E$48="","",ROUND($D268*INTRO!$E$48,0))</f>
        <v>53294</v>
      </c>
      <c r="F268" s="20">
        <f>IF(INTRO!$E$49="","",ROUND($D268*INTRO!$E$49,0))</f>
        <v>74611</v>
      </c>
      <c r="G268" s="38">
        <f>IF(INTRO!$E$50="","",ROUND($D268*INTRO!$E$50,0))</f>
        <v>138563</v>
      </c>
      <c r="H268" s="37">
        <v>1</v>
      </c>
      <c r="I268" s="27">
        <v>1</v>
      </c>
      <c r="J268" s="27">
        <v>2</v>
      </c>
      <c r="K268" s="27">
        <v>1</v>
      </c>
      <c r="L268" s="68">
        <v>0</v>
      </c>
      <c r="M268" s="65">
        <f>IF(INTRO!$E$37="Endemic",IF($H268&gt;0,IF($H268=4,"Unknown",IF($H268=99,"Stopped",$D268)),0),"Not required")</f>
        <v>266468.2023032158</v>
      </c>
      <c r="N268" s="20">
        <v>91475.181871874956</v>
      </c>
      <c r="O268" s="14">
        <f>IF(INTRO!$E$41="Endemic", IF(AND($J268&gt;1,$J268&lt;5), IF($J268=4, "Unknown", E268+F268), 0),"Not required")</f>
        <v>127905</v>
      </c>
      <c r="P268" s="39">
        <f>IF(INTRO!$E$43="Endemic", IF(AND($K268&gt;0,$K268&lt;5), IF($K268=4,"Unknown", IF($K268=1, $F268*0.33, IF($K268=2, $F268*0.5+$G268*0.2, SUM(F268:G268)))), 0),"Not required")</f>
        <v>24621.63</v>
      </c>
      <c r="Q268" s="37">
        <v>1</v>
      </c>
      <c r="R268" s="27">
        <v>2</v>
      </c>
      <c r="S268" s="27">
        <v>1</v>
      </c>
      <c r="T268" s="70">
        <v>0</v>
      </c>
      <c r="U268" s="37"/>
      <c r="V268" s="27"/>
      <c r="W268" s="27"/>
      <c r="X268" s="70"/>
      <c r="Y268" s="1">
        <v>36596</v>
      </c>
      <c r="Z268" s="1" t="s">
        <v>441</v>
      </c>
      <c r="AA268" s="18"/>
    </row>
    <row r="269" spans="1:27" x14ac:dyDescent="0.25">
      <c r="A269" s="24" t="str">
        <f>IF(INTRO!$E$33&lt;&gt;0,INTRO!$E$33, " ")</f>
        <v>Nigeria</v>
      </c>
      <c r="B269" s="17" t="s">
        <v>439</v>
      </c>
      <c r="C269" s="172" t="s">
        <v>442</v>
      </c>
      <c r="D269" s="36">
        <v>375343.67707007466</v>
      </c>
      <c r="E269" s="20">
        <f>IF(INTRO!$E$48="","",ROUND($D269*INTRO!$E$48,0))</f>
        <v>75069</v>
      </c>
      <c r="F269" s="20">
        <f>IF(INTRO!$E$49="","",ROUND($D269*INTRO!$E$49,0))</f>
        <v>105096</v>
      </c>
      <c r="G269" s="38">
        <f>IF(INTRO!$E$50="","",ROUND($D269*INTRO!$E$50,0))</f>
        <v>195179</v>
      </c>
      <c r="H269" s="37">
        <v>1</v>
      </c>
      <c r="I269" s="27">
        <v>1</v>
      </c>
      <c r="J269" s="27">
        <v>1</v>
      </c>
      <c r="K269" s="27">
        <v>1</v>
      </c>
      <c r="L269" s="68">
        <v>0</v>
      </c>
      <c r="M269" s="65">
        <f>IF(INTRO!$E$37="Endemic",IF($H269&gt;0,IF($H269=4,"Unknown",IF($H269=99,"Stopped",$D269)),0),"Not required")</f>
        <v>375343.67707007466</v>
      </c>
      <c r="N269" s="20">
        <v>55167.464460546857</v>
      </c>
      <c r="O269" s="14">
        <f>IF(INTRO!$E$41="Endemic", IF(AND($J269&gt;1,$J269&lt;5), IF($J269=4, "Unknown", E269+F269), 0),"Not required")</f>
        <v>0</v>
      </c>
      <c r="P269" s="39">
        <f>IF(INTRO!$E$43="Endemic", IF(AND($K269&gt;0,$K269&lt;5), IF($K269=4,"Unknown", IF($K269=1, $F269*0.33, IF($K269=2, $F269*0.5+$G269*0.2, SUM(F269:G269)))), 0),"Not required")</f>
        <v>34681.68</v>
      </c>
      <c r="Q269" s="37">
        <v>1</v>
      </c>
      <c r="R269" s="27">
        <v>2</v>
      </c>
      <c r="S269" s="27">
        <v>0</v>
      </c>
      <c r="T269" s="70">
        <v>0</v>
      </c>
      <c r="U269" s="37"/>
      <c r="V269" s="27"/>
      <c r="W269" s="27"/>
      <c r="X269" s="70"/>
      <c r="Y269" s="1">
        <v>36597</v>
      </c>
      <c r="Z269" s="1" t="s">
        <v>442</v>
      </c>
      <c r="AA269" s="18"/>
    </row>
    <row r="270" spans="1:27" x14ac:dyDescent="0.25">
      <c r="A270" s="24" t="str">
        <f>IF(INTRO!$E$33&lt;&gt;0,INTRO!$E$33, " ")</f>
        <v>Nigeria</v>
      </c>
      <c r="B270" s="17" t="s">
        <v>439</v>
      </c>
      <c r="C270" s="172" t="s">
        <v>443</v>
      </c>
      <c r="D270" s="36">
        <v>329298.71839435445</v>
      </c>
      <c r="E270" s="20">
        <f>IF(INTRO!$E$48="","",ROUND($D270*INTRO!$E$48,0))</f>
        <v>65860</v>
      </c>
      <c r="F270" s="20">
        <f>IF(INTRO!$E$49="","",ROUND($D270*INTRO!$E$49,0))</f>
        <v>92204</v>
      </c>
      <c r="G270" s="38">
        <f>IF(INTRO!$E$50="","",ROUND($D270*INTRO!$E$50,0))</f>
        <v>171235</v>
      </c>
      <c r="H270" s="37">
        <v>1</v>
      </c>
      <c r="I270" s="27">
        <v>0</v>
      </c>
      <c r="J270" s="27">
        <v>2</v>
      </c>
      <c r="K270" s="27">
        <v>1</v>
      </c>
      <c r="L270" s="68">
        <v>0</v>
      </c>
      <c r="M270" s="65">
        <f>IF(INTRO!$E$37="Endemic",IF($H270&gt;0,IF($H270=4,"Unknown",IF($H270=99,"Stopped",$D270)),0),"Not required")</f>
        <v>329298.71839435445</v>
      </c>
      <c r="N270" s="20">
        <v>0</v>
      </c>
      <c r="O270" s="14">
        <f>IF(INTRO!$E$41="Endemic", IF(AND($J270&gt;1,$J270&lt;5), IF($J270=4, "Unknown", E270+F270), 0),"Not required")</f>
        <v>158064</v>
      </c>
      <c r="P270" s="39">
        <f>IF(INTRO!$E$43="Endemic", IF(AND($K270&gt;0,$K270&lt;5), IF($K270=4,"Unknown", IF($K270=1, $F270*0.33, IF($K270=2, $F270*0.5+$G270*0.2, SUM(F270:G270)))), 0),"Not required")</f>
        <v>30427.32</v>
      </c>
      <c r="Q270" s="37">
        <v>1</v>
      </c>
      <c r="R270" s="27">
        <v>0</v>
      </c>
      <c r="S270" s="27">
        <v>1</v>
      </c>
      <c r="T270" s="70">
        <v>0</v>
      </c>
      <c r="U270" s="37"/>
      <c r="V270" s="27"/>
      <c r="W270" s="27"/>
      <c r="X270" s="70"/>
      <c r="Y270" s="1">
        <v>36598</v>
      </c>
      <c r="Z270" s="1" t="s">
        <v>443</v>
      </c>
      <c r="AA270" s="18"/>
    </row>
    <row r="271" spans="1:27" x14ac:dyDescent="0.25">
      <c r="A271" s="24" t="str">
        <f>IF(INTRO!$E$33&lt;&gt;0,INTRO!$E$33, " ")</f>
        <v>Nigeria</v>
      </c>
      <c r="B271" s="17" t="s">
        <v>439</v>
      </c>
      <c r="C271" s="172" t="s">
        <v>444</v>
      </c>
      <c r="D271" s="36">
        <v>267260.34182069689</v>
      </c>
      <c r="E271" s="20">
        <f>IF(INTRO!$E$48="","",ROUND($D271*INTRO!$E$48,0))</f>
        <v>53452</v>
      </c>
      <c r="F271" s="20">
        <f>IF(INTRO!$E$49="","",ROUND($D271*INTRO!$E$49,0))</f>
        <v>74833</v>
      </c>
      <c r="G271" s="38">
        <f>IF(INTRO!$E$50="","",ROUND($D271*INTRO!$E$50,0))</f>
        <v>138975</v>
      </c>
      <c r="H271" s="37">
        <v>1</v>
      </c>
      <c r="I271" s="27">
        <v>0</v>
      </c>
      <c r="J271" s="27">
        <v>2</v>
      </c>
      <c r="K271" s="27">
        <v>1</v>
      </c>
      <c r="L271" s="68">
        <v>0</v>
      </c>
      <c r="M271" s="65">
        <f>IF(INTRO!$E$37="Endemic",IF($H271&gt;0,IF($H271=4,"Unknown",IF($H271=99,"Stopped",$D271)),0),"Not required")</f>
        <v>267260.34182069689</v>
      </c>
      <c r="N271" s="20">
        <v>0</v>
      </c>
      <c r="O271" s="14">
        <f>IF(INTRO!$E$41="Endemic", IF(AND($J271&gt;1,$J271&lt;5), IF($J271=4, "Unknown", E271+F271), 0),"Not required")</f>
        <v>128285</v>
      </c>
      <c r="P271" s="39">
        <f>IF(INTRO!$E$43="Endemic", IF(AND($K271&gt;0,$K271&lt;5), IF($K271=4,"Unknown", IF($K271=1, $F271*0.33, IF($K271=2, $F271*0.5+$G271*0.2, SUM(F271:G271)))), 0),"Not required")</f>
        <v>24694.89</v>
      </c>
      <c r="Q271" s="37">
        <v>1</v>
      </c>
      <c r="R271" s="27">
        <v>0</v>
      </c>
      <c r="S271" s="27">
        <v>1</v>
      </c>
      <c r="T271" s="70">
        <v>0</v>
      </c>
      <c r="U271" s="37"/>
      <c r="V271" s="27"/>
      <c r="W271" s="27"/>
      <c r="X271" s="70"/>
      <c r="Y271" s="1">
        <v>36599</v>
      </c>
      <c r="Z271" s="1" t="s">
        <v>444</v>
      </c>
      <c r="AA271" s="18"/>
    </row>
    <row r="272" spans="1:27" x14ac:dyDescent="0.25">
      <c r="A272" s="24" t="str">
        <f>IF(INTRO!$E$33&lt;&gt;0,INTRO!$E$33, " ")</f>
        <v>Nigeria</v>
      </c>
      <c r="B272" s="17" t="s">
        <v>439</v>
      </c>
      <c r="C272" s="172" t="s">
        <v>445</v>
      </c>
      <c r="D272" s="36">
        <v>228251.84147343307</v>
      </c>
      <c r="E272" s="20">
        <f>IF(INTRO!$E$48="","",ROUND($D272*INTRO!$E$48,0))</f>
        <v>45650</v>
      </c>
      <c r="F272" s="20">
        <f>IF(INTRO!$E$49="","",ROUND($D272*INTRO!$E$49,0))</f>
        <v>63911</v>
      </c>
      <c r="G272" s="38">
        <f>IF(INTRO!$E$50="","",ROUND($D272*INTRO!$E$50,0))</f>
        <v>118691</v>
      </c>
      <c r="H272" s="37">
        <v>1</v>
      </c>
      <c r="I272" s="27">
        <v>1</v>
      </c>
      <c r="J272" s="27">
        <v>1</v>
      </c>
      <c r="K272" s="27">
        <v>0</v>
      </c>
      <c r="L272" s="68">
        <v>0</v>
      </c>
      <c r="M272" s="65">
        <f>IF(INTRO!$E$37="Endemic",IF($H272&gt;0,IF($H272=4,"Unknown",IF($H272=99,"Stopped",$D272)),0),"Not required")</f>
        <v>228251.84147343307</v>
      </c>
      <c r="N272" s="20">
        <v>95260.156273828106</v>
      </c>
      <c r="O272" s="14">
        <f>IF(INTRO!$E$41="Endemic", IF(AND($J272&gt;1,$J272&lt;5), IF($J272=4, "Unknown", E272+F272), 0),"Not required")</f>
        <v>0</v>
      </c>
      <c r="P272" s="39">
        <f>IF(INTRO!$E$43="Endemic", IF(AND($K272&gt;0,$K272&lt;5), IF($K272=4,"Unknown", IF($K272=1, $F272*0.33, IF($K272=2, $F272*0.5+$G272*0.2, SUM(F272:G272)))), 0),"Not required")</f>
        <v>0</v>
      </c>
      <c r="Q272" s="37">
        <v>1</v>
      </c>
      <c r="R272" s="27">
        <v>2</v>
      </c>
      <c r="S272" s="27">
        <v>0</v>
      </c>
      <c r="T272" s="70">
        <v>0</v>
      </c>
      <c r="U272" s="37"/>
      <c r="V272" s="27"/>
      <c r="W272" s="27"/>
      <c r="X272" s="70"/>
      <c r="Y272" s="1">
        <v>36600</v>
      </c>
      <c r="Z272" s="1" t="s">
        <v>445</v>
      </c>
      <c r="AA272" s="18"/>
    </row>
    <row r="273" spans="1:27" x14ac:dyDescent="0.25">
      <c r="A273" s="24" t="str">
        <f>IF(INTRO!$E$33&lt;&gt;0,INTRO!$E$33, " ")</f>
        <v>Nigeria</v>
      </c>
      <c r="B273" s="17" t="s">
        <v>439</v>
      </c>
      <c r="C273" s="172" t="s">
        <v>446</v>
      </c>
      <c r="D273" s="36">
        <v>281415.29669588921</v>
      </c>
      <c r="E273" s="20">
        <f>IF(INTRO!$E$48="","",ROUND($D273*INTRO!$E$48,0))</f>
        <v>56283</v>
      </c>
      <c r="F273" s="20">
        <f>IF(INTRO!$E$49="","",ROUND($D273*INTRO!$E$49,0))</f>
        <v>78796</v>
      </c>
      <c r="G273" s="38">
        <f>IF(INTRO!$E$50="","",ROUND($D273*INTRO!$E$50,0))</f>
        <v>146336</v>
      </c>
      <c r="H273" s="37">
        <v>1</v>
      </c>
      <c r="I273" s="27">
        <v>1</v>
      </c>
      <c r="J273" s="27">
        <v>2</v>
      </c>
      <c r="K273" s="27">
        <v>1</v>
      </c>
      <c r="L273" s="68">
        <v>0</v>
      </c>
      <c r="M273" s="65">
        <f>IF(INTRO!$E$37="Endemic",IF($H273&gt;0,IF($H273=4,"Unknown",IF($H273=99,"Stopped",$D273)),0),"Not required")</f>
        <v>281415.29669588921</v>
      </c>
      <c r="N273" s="20">
        <v>74878.251248437489</v>
      </c>
      <c r="O273" s="14">
        <f>IF(INTRO!$E$41="Endemic", IF(AND($J273&gt;1,$J273&lt;5), IF($J273=4, "Unknown", E273+F273), 0),"Not required")</f>
        <v>135079</v>
      </c>
      <c r="P273" s="39">
        <f>IF(INTRO!$E$43="Endemic", IF(AND($K273&gt;0,$K273&lt;5), IF($K273=4,"Unknown", IF($K273=1, $F273*0.33, IF($K273=2, $F273*0.5+$G273*0.2, SUM(F273:G273)))), 0),"Not required")</f>
        <v>26002.68</v>
      </c>
      <c r="Q273" s="37">
        <v>1</v>
      </c>
      <c r="R273" s="27">
        <v>2</v>
      </c>
      <c r="S273" s="27">
        <v>1</v>
      </c>
      <c r="T273" s="70">
        <v>0</v>
      </c>
      <c r="U273" s="37"/>
      <c r="V273" s="27"/>
      <c r="W273" s="27"/>
      <c r="X273" s="70"/>
      <c r="Y273" s="1">
        <v>36601</v>
      </c>
      <c r="Z273" s="1" t="s">
        <v>446</v>
      </c>
      <c r="AA273" s="18"/>
    </row>
    <row r="274" spans="1:27" x14ac:dyDescent="0.25">
      <c r="A274" s="24" t="str">
        <f>IF(INTRO!$E$33&lt;&gt;0,INTRO!$E$33, " ")</f>
        <v>Nigeria</v>
      </c>
      <c r="B274" s="17" t="s">
        <v>439</v>
      </c>
      <c r="C274" s="172" t="s">
        <v>447</v>
      </c>
      <c r="D274" s="36">
        <v>348905.85256304126</v>
      </c>
      <c r="E274" s="20">
        <f>IF(INTRO!$E$48="","",ROUND($D274*INTRO!$E$48,0))</f>
        <v>69781</v>
      </c>
      <c r="F274" s="20">
        <f>IF(INTRO!$E$49="","",ROUND($D274*INTRO!$E$49,0))</f>
        <v>97694</v>
      </c>
      <c r="G274" s="38">
        <f>IF(INTRO!$E$50="","",ROUND($D274*INTRO!$E$50,0))</f>
        <v>181431</v>
      </c>
      <c r="H274" s="37">
        <v>0</v>
      </c>
      <c r="I274" s="27">
        <v>1</v>
      </c>
      <c r="J274" s="27">
        <v>2</v>
      </c>
      <c r="K274" s="27">
        <v>1</v>
      </c>
      <c r="L274" s="68">
        <v>0</v>
      </c>
      <c r="M274" s="65">
        <f>IF(INTRO!$E$37="Endemic",IF($H274&gt;0,IF($H274=4,"Unknown",IF($H274=99,"Stopped",$D274)),0),"Not required")</f>
        <v>0</v>
      </c>
      <c r="N274" s="20">
        <v>348905.85256304126</v>
      </c>
      <c r="O274" s="14">
        <f>IF(INTRO!$E$41="Endemic", IF(AND($J274&gt;1,$J274&lt;5), IF($J274=4, "Unknown", E274+F274), 0),"Not required")</f>
        <v>167475</v>
      </c>
      <c r="P274" s="39">
        <f>IF(INTRO!$E$43="Endemic", IF(AND($K274&gt;0,$K274&lt;5), IF($K274=4,"Unknown", IF($K274=1, $F274*0.33, IF($K274=2, $F274*0.5+$G274*0.2, SUM(F274:G274)))), 0),"Not required")</f>
        <v>32239.02</v>
      </c>
      <c r="Q274" s="37">
        <v>0</v>
      </c>
      <c r="R274" s="27">
        <v>2</v>
      </c>
      <c r="S274" s="27">
        <v>1</v>
      </c>
      <c r="T274" s="70">
        <v>0</v>
      </c>
      <c r="U274" s="37"/>
      <c r="V274" s="27"/>
      <c r="W274" s="27"/>
      <c r="X274" s="70"/>
      <c r="Y274" s="1">
        <v>36602</v>
      </c>
      <c r="Z274" s="1" t="s">
        <v>447</v>
      </c>
      <c r="AA274" s="18"/>
    </row>
    <row r="275" spans="1:27" x14ac:dyDescent="0.25">
      <c r="A275" s="24" t="str">
        <f>IF(INTRO!$E$33&lt;&gt;0,INTRO!$E$33, " ")</f>
        <v>Nigeria</v>
      </c>
      <c r="B275" s="17" t="s">
        <v>439</v>
      </c>
      <c r="C275" s="172" t="s">
        <v>448</v>
      </c>
      <c r="D275" s="36">
        <v>198139.78069855849</v>
      </c>
      <c r="E275" s="20">
        <f>IF(INTRO!$E$48="","",ROUND($D275*INTRO!$E$48,0))</f>
        <v>39628</v>
      </c>
      <c r="F275" s="20">
        <f>IF(INTRO!$E$49="","",ROUND($D275*INTRO!$E$49,0))</f>
        <v>55479</v>
      </c>
      <c r="G275" s="38">
        <f>IF(INTRO!$E$50="","",ROUND($D275*INTRO!$E$50,0))</f>
        <v>103033</v>
      </c>
      <c r="H275" s="37">
        <v>1</v>
      </c>
      <c r="I275" s="27">
        <v>1</v>
      </c>
      <c r="J275" s="27">
        <v>2</v>
      </c>
      <c r="K275" s="27">
        <v>1</v>
      </c>
      <c r="L275" s="68">
        <v>0</v>
      </c>
      <c r="M275" s="65">
        <f>IF(INTRO!$E$37="Endemic",IF($H275&gt;0,IF($H275=4,"Unknown",IF($H275=99,"Stopped",$D275)),0),"Not required")</f>
        <v>198139.78069855849</v>
      </c>
      <c r="N275" s="20">
        <v>73303.110253515595</v>
      </c>
      <c r="O275" s="14">
        <f>IF(INTRO!$E$41="Endemic", IF(AND($J275&gt;1,$J275&lt;5), IF($J275=4, "Unknown", E275+F275), 0),"Not required")</f>
        <v>95107</v>
      </c>
      <c r="P275" s="39">
        <f>IF(INTRO!$E$43="Endemic", IF(AND($K275&gt;0,$K275&lt;5), IF($K275=4,"Unknown", IF($K275=1, $F275*0.33, IF($K275=2, $F275*0.5+$G275*0.2, SUM(F275:G275)))), 0),"Not required")</f>
        <v>18308.07</v>
      </c>
      <c r="Q275" s="37">
        <v>1</v>
      </c>
      <c r="R275" s="27">
        <v>2</v>
      </c>
      <c r="S275" s="27">
        <v>1</v>
      </c>
      <c r="T275" s="70">
        <v>0</v>
      </c>
      <c r="U275" s="37"/>
      <c r="V275" s="27"/>
      <c r="W275" s="27"/>
      <c r="X275" s="70"/>
      <c r="Y275" s="1">
        <v>36603</v>
      </c>
      <c r="Z275" s="1" t="s">
        <v>448</v>
      </c>
      <c r="AA275" s="18"/>
    </row>
    <row r="276" spans="1:27" x14ac:dyDescent="0.25">
      <c r="A276" s="24" t="str">
        <f>IF(INTRO!$E$33&lt;&gt;0,INTRO!$E$33, " ")</f>
        <v>Nigeria</v>
      </c>
      <c r="B276" s="17" t="s">
        <v>439</v>
      </c>
      <c r="C276" s="172" t="s">
        <v>449</v>
      </c>
      <c r="D276" s="36">
        <v>199601.67485051419</v>
      </c>
      <c r="E276" s="20">
        <f>IF(INTRO!$E$48="","",ROUND($D276*INTRO!$E$48,0))</f>
        <v>39920</v>
      </c>
      <c r="F276" s="20">
        <f>IF(INTRO!$E$49="","",ROUND($D276*INTRO!$E$49,0))</f>
        <v>55888</v>
      </c>
      <c r="G276" s="38">
        <f>IF(INTRO!$E$50="","",ROUND($D276*INTRO!$E$50,0))</f>
        <v>103793</v>
      </c>
      <c r="H276" s="37">
        <v>1</v>
      </c>
      <c r="I276" s="27">
        <v>1</v>
      </c>
      <c r="J276" s="27">
        <v>2</v>
      </c>
      <c r="K276" s="27">
        <v>1</v>
      </c>
      <c r="L276" s="68">
        <v>0</v>
      </c>
      <c r="M276" s="65">
        <f>IF(INTRO!$E$37="Endemic",IF($H276&gt;0,IF($H276=4,"Unknown",IF($H276=99,"Stopped",$D276)),0),"Not required")</f>
        <v>199601.67485051419</v>
      </c>
      <c r="N276" s="20">
        <v>81972.45669648434</v>
      </c>
      <c r="O276" s="14">
        <f>IF(INTRO!$E$41="Endemic", IF(AND($J276&gt;1,$J276&lt;5), IF($J276=4, "Unknown", E276+F276), 0),"Not required")</f>
        <v>95808</v>
      </c>
      <c r="P276" s="39">
        <f>IF(INTRO!$E$43="Endemic", IF(AND($K276&gt;0,$K276&lt;5), IF($K276=4,"Unknown", IF($K276=1, $F276*0.33, IF($K276=2, $F276*0.5+$G276*0.2, SUM(F276:G276)))), 0),"Not required")</f>
        <v>18443.04</v>
      </c>
      <c r="Q276" s="37">
        <v>1</v>
      </c>
      <c r="R276" s="27">
        <v>2</v>
      </c>
      <c r="S276" s="27">
        <v>1</v>
      </c>
      <c r="T276" s="70">
        <v>0</v>
      </c>
      <c r="U276" s="37"/>
      <c r="V276" s="27"/>
      <c r="W276" s="27"/>
      <c r="X276" s="70"/>
      <c r="Y276" s="1">
        <v>36604</v>
      </c>
      <c r="Z276" s="1" t="s">
        <v>449</v>
      </c>
      <c r="AA276" s="18"/>
    </row>
    <row r="277" spans="1:27" x14ac:dyDescent="0.25">
      <c r="A277" s="24" t="str">
        <f>IF(INTRO!$E$33&lt;&gt;0,INTRO!$E$33, " ")</f>
        <v>Nigeria</v>
      </c>
      <c r="B277" s="17" t="s">
        <v>439</v>
      </c>
      <c r="C277" s="172" t="s">
        <v>450</v>
      </c>
      <c r="D277" s="36">
        <v>200084.48993841856</v>
      </c>
      <c r="E277" s="20">
        <f>IF(INTRO!$E$48="","",ROUND($D277*INTRO!$E$48,0))</f>
        <v>40017</v>
      </c>
      <c r="F277" s="20">
        <f>IF(INTRO!$E$49="","",ROUND($D277*INTRO!$E$49,0))</f>
        <v>56024</v>
      </c>
      <c r="G277" s="38">
        <f>IF(INTRO!$E$50="","",ROUND($D277*INTRO!$E$50,0))</f>
        <v>104044</v>
      </c>
      <c r="H277" s="37">
        <v>1</v>
      </c>
      <c r="I277" s="27">
        <v>1</v>
      </c>
      <c r="J277" s="27">
        <v>1</v>
      </c>
      <c r="K277" s="27">
        <v>2</v>
      </c>
      <c r="L277" s="68">
        <v>0</v>
      </c>
      <c r="M277" s="65">
        <f>IF(INTRO!$E$37="Endemic",IF($H277&gt;0,IF($H277=4,"Unknown",IF($H277=99,"Stopped",$D277)),0),"Not required")</f>
        <v>200084.48993841856</v>
      </c>
      <c r="N277" s="20">
        <v>77086.980842578094</v>
      </c>
      <c r="O277" s="14">
        <f>IF(INTRO!$E$41="Endemic", IF(AND($J277&gt;1,$J277&lt;5), IF($J277=4, "Unknown", E277+F277), 0),"Not required")</f>
        <v>0</v>
      </c>
      <c r="P277" s="39">
        <f>IF(INTRO!$E$43="Endemic", IF(AND($K277&gt;0,$K277&lt;5), IF($K277=4,"Unknown", IF($K277=1, $F277*0.33, IF($K277=2, $F277*0.5+$G277*0.2, SUM(F277:G277)))), 0),"Not required")</f>
        <v>48820.800000000003</v>
      </c>
      <c r="Q277" s="37">
        <v>1</v>
      </c>
      <c r="R277" s="27">
        <v>2</v>
      </c>
      <c r="S277" s="27">
        <v>0</v>
      </c>
      <c r="T277" s="70">
        <v>1</v>
      </c>
      <c r="U277" s="37"/>
      <c r="V277" s="27"/>
      <c r="W277" s="27"/>
      <c r="X277" s="70"/>
      <c r="Y277" s="1">
        <v>36605</v>
      </c>
      <c r="Z277" s="1" t="s">
        <v>450</v>
      </c>
      <c r="AA277" s="18"/>
    </row>
    <row r="278" spans="1:27" x14ac:dyDescent="0.25">
      <c r="A278" s="24" t="str">
        <f>IF(INTRO!$E$33&lt;&gt;0,INTRO!$E$33, " ")</f>
        <v>Nigeria</v>
      </c>
      <c r="B278" s="17" t="s">
        <v>439</v>
      </c>
      <c r="C278" s="172" t="s">
        <v>451</v>
      </c>
      <c r="D278" s="36">
        <v>197288.46607281061</v>
      </c>
      <c r="E278" s="20">
        <f>IF(INTRO!$E$48="","",ROUND($D278*INTRO!$E$48,0))</f>
        <v>39458</v>
      </c>
      <c r="F278" s="20">
        <f>IF(INTRO!$E$49="","",ROUND($D278*INTRO!$E$49,0))</f>
        <v>55241</v>
      </c>
      <c r="G278" s="38">
        <f>IF(INTRO!$E$50="","",ROUND($D278*INTRO!$E$50,0))</f>
        <v>102590</v>
      </c>
      <c r="H278" s="37">
        <v>1</v>
      </c>
      <c r="I278" s="27">
        <v>1</v>
      </c>
      <c r="J278" s="27">
        <v>1</v>
      </c>
      <c r="K278" s="27">
        <v>1</v>
      </c>
      <c r="L278" s="68">
        <v>0</v>
      </c>
      <c r="M278" s="65">
        <f>IF(INTRO!$E$37="Endemic",IF($H278&gt;0,IF($H278=4,"Unknown",IF($H278=99,"Stopped",$D278)),0),"Not required")</f>
        <v>197288.46607281061</v>
      </c>
      <c r="N278" s="20">
        <v>76455.599869140613</v>
      </c>
      <c r="O278" s="14">
        <f>IF(INTRO!$E$41="Endemic", IF(AND($J278&gt;1,$J278&lt;5), IF($J278=4, "Unknown", E278+F278), 0),"Not required")</f>
        <v>0</v>
      </c>
      <c r="P278" s="39">
        <f>IF(INTRO!$E$43="Endemic", IF(AND($K278&gt;0,$K278&lt;5), IF($K278=4,"Unknown", IF($K278=1, $F278*0.33, IF($K278=2, $F278*0.5+$G278*0.2, SUM(F278:G278)))), 0),"Not required")</f>
        <v>18229.530000000002</v>
      </c>
      <c r="Q278" s="37">
        <v>1</v>
      </c>
      <c r="R278" s="27">
        <v>2</v>
      </c>
      <c r="S278" s="27">
        <v>0</v>
      </c>
      <c r="T278" s="70">
        <v>0</v>
      </c>
      <c r="U278" s="37"/>
      <c r="V278" s="27"/>
      <c r="W278" s="27"/>
      <c r="X278" s="70"/>
      <c r="Y278" s="1">
        <v>36606</v>
      </c>
      <c r="Z278" s="1" t="s">
        <v>451</v>
      </c>
      <c r="AA278" s="18"/>
    </row>
    <row r="279" spans="1:27" x14ac:dyDescent="0.25">
      <c r="A279" s="24" t="str">
        <f>IF(INTRO!$E$33&lt;&gt;0,INTRO!$E$33, " ")</f>
        <v>Nigeria</v>
      </c>
      <c r="B279" s="17" t="s">
        <v>439</v>
      </c>
      <c r="C279" s="172" t="s">
        <v>452</v>
      </c>
      <c r="D279" s="36">
        <v>416421.96131785365</v>
      </c>
      <c r="E279" s="20">
        <f>IF(INTRO!$E$48="","",ROUND($D279*INTRO!$E$48,0))</f>
        <v>83284</v>
      </c>
      <c r="F279" s="20">
        <f>IF(INTRO!$E$49="","",ROUND($D279*INTRO!$E$49,0))</f>
        <v>116598</v>
      </c>
      <c r="G279" s="38">
        <f>IF(INTRO!$E$50="","",ROUND($D279*INTRO!$E$50,0))</f>
        <v>216539</v>
      </c>
      <c r="H279" s="37">
        <v>1</v>
      </c>
      <c r="I279" s="27">
        <v>1</v>
      </c>
      <c r="J279" s="27">
        <v>1</v>
      </c>
      <c r="K279" s="27">
        <v>1</v>
      </c>
      <c r="L279" s="68">
        <v>0</v>
      </c>
      <c r="M279" s="65">
        <f>IF(INTRO!$E$37="Endemic",IF($H279&gt;0,IF($H279=4,"Unknown",IF($H279=99,"Stopped",$D279)),0),"Not required")</f>
        <v>416421.96131785365</v>
      </c>
      <c r="N279" s="20">
        <v>95178.474119921841</v>
      </c>
      <c r="O279" s="14">
        <f>IF(INTRO!$E$41="Endemic", IF(AND($J279&gt;1,$J279&lt;5), IF($J279=4, "Unknown", E279+F279), 0),"Not required")</f>
        <v>0</v>
      </c>
      <c r="P279" s="39">
        <f>IF(INTRO!$E$43="Endemic", IF(AND($K279&gt;0,$K279&lt;5), IF($K279=4,"Unknown", IF($K279=1, $F279*0.33, IF($K279=2, $F279*0.5+$G279*0.2, SUM(F279:G279)))), 0),"Not required")</f>
        <v>38477.340000000004</v>
      </c>
      <c r="Q279" s="37">
        <v>1</v>
      </c>
      <c r="R279" s="27">
        <v>2</v>
      </c>
      <c r="S279" s="27">
        <v>0</v>
      </c>
      <c r="T279" s="70">
        <v>0</v>
      </c>
      <c r="U279" s="37"/>
      <c r="V279" s="27"/>
      <c r="W279" s="27"/>
      <c r="X279" s="70"/>
      <c r="Y279" s="1">
        <v>36607</v>
      </c>
      <c r="Z279" s="1" t="s">
        <v>452</v>
      </c>
      <c r="AA279" s="18"/>
    </row>
    <row r="280" spans="1:27" x14ac:dyDescent="0.25">
      <c r="A280" s="24" t="str">
        <f>IF(INTRO!$E$33&lt;&gt;0,INTRO!$E$33, " ")</f>
        <v>Nigeria</v>
      </c>
      <c r="B280" s="17" t="s">
        <v>439</v>
      </c>
      <c r="C280" s="172" t="s">
        <v>453</v>
      </c>
      <c r="D280" s="36">
        <v>170245.44159486599</v>
      </c>
      <c r="E280" s="20">
        <f>IF(INTRO!$E$48="","",ROUND($D280*INTRO!$E$48,0))</f>
        <v>34049</v>
      </c>
      <c r="F280" s="20">
        <f>IF(INTRO!$E$49="","",ROUND($D280*INTRO!$E$49,0))</f>
        <v>47669</v>
      </c>
      <c r="G280" s="38">
        <f>IF(INTRO!$E$50="","",ROUND($D280*INTRO!$E$50,0))</f>
        <v>88528</v>
      </c>
      <c r="H280" s="37">
        <v>1</v>
      </c>
      <c r="I280" s="27">
        <v>1</v>
      </c>
      <c r="J280" s="27">
        <v>1</v>
      </c>
      <c r="K280" s="27">
        <v>1</v>
      </c>
      <c r="L280" s="68">
        <v>0</v>
      </c>
      <c r="M280" s="65">
        <f>IF(INTRO!$E$37="Endemic",IF($H280&gt;0,IF($H280=4,"Unknown",IF($H280=99,"Stopped",$D280)),0),"Not required")</f>
        <v>170245.44159486599</v>
      </c>
      <c r="N280" s="20">
        <v>60761.588190234354</v>
      </c>
      <c r="O280" s="14">
        <f>IF(INTRO!$E$41="Endemic", IF(AND($J280&gt;1,$J280&lt;5), IF($J280=4, "Unknown", E280+F280), 0),"Not required")</f>
        <v>0</v>
      </c>
      <c r="P280" s="39">
        <f>IF(INTRO!$E$43="Endemic", IF(AND($K280&gt;0,$K280&lt;5), IF($K280=4,"Unknown", IF($K280=1, $F280*0.33, IF($K280=2, $F280*0.5+$G280*0.2, SUM(F280:G280)))), 0),"Not required")</f>
        <v>15730.77</v>
      </c>
      <c r="Q280" s="37">
        <v>1</v>
      </c>
      <c r="R280" s="27">
        <v>2</v>
      </c>
      <c r="S280" s="27">
        <v>0</v>
      </c>
      <c r="T280" s="70">
        <v>0</v>
      </c>
      <c r="U280" s="37"/>
      <c r="V280" s="27"/>
      <c r="W280" s="27"/>
      <c r="X280" s="70"/>
      <c r="Y280" s="1">
        <v>36608</v>
      </c>
      <c r="Z280" s="1" t="s">
        <v>453</v>
      </c>
      <c r="AA280" s="18"/>
    </row>
    <row r="281" spans="1:27" x14ac:dyDescent="0.25">
      <c r="A281" s="24" t="str">
        <f>IF(INTRO!$E$33&lt;&gt;0,INTRO!$E$33, " ")</f>
        <v>Nigeria</v>
      </c>
      <c r="B281" s="17" t="s">
        <v>439</v>
      </c>
      <c r="C281" s="172" t="s">
        <v>454</v>
      </c>
      <c r="D281" s="36">
        <v>240016.92890793961</v>
      </c>
      <c r="E281" s="20">
        <f>IF(INTRO!$E$48="","",ROUND($D281*INTRO!$E$48,0))</f>
        <v>48003</v>
      </c>
      <c r="F281" s="20">
        <f>IF(INTRO!$E$49="","",ROUND($D281*INTRO!$E$49,0))</f>
        <v>67205</v>
      </c>
      <c r="G281" s="38">
        <f>IF(INTRO!$E$50="","",ROUND($D281*INTRO!$E$50,0))</f>
        <v>124809</v>
      </c>
      <c r="H281" s="37">
        <v>1</v>
      </c>
      <c r="I281" s="27">
        <v>1</v>
      </c>
      <c r="J281" s="27">
        <v>2</v>
      </c>
      <c r="K281" s="27">
        <v>1</v>
      </c>
      <c r="L281" s="68">
        <v>0</v>
      </c>
      <c r="M281" s="65">
        <f>IF(INTRO!$E$37="Endemic",IF($H281&gt;0,IF($H281=4,"Unknown",IF($H281=99,"Stopped",$D281)),0),"Not required")</f>
        <v>240016.92890793961</v>
      </c>
      <c r="N281" s="20">
        <v>74807.607223437459</v>
      </c>
      <c r="O281" s="14">
        <f>IF(INTRO!$E$41="Endemic", IF(AND($J281&gt;1,$J281&lt;5), IF($J281=4, "Unknown", E281+F281), 0),"Not required")</f>
        <v>115208</v>
      </c>
      <c r="P281" s="39">
        <f>IF(INTRO!$E$43="Endemic", IF(AND($K281&gt;0,$K281&lt;5), IF($K281=4,"Unknown", IF($K281=1, $F281*0.33, IF($K281=2, $F281*0.5+$G281*0.2, SUM(F281:G281)))), 0),"Not required")</f>
        <v>22177.65</v>
      </c>
      <c r="Q281" s="37">
        <v>1</v>
      </c>
      <c r="R281" s="27">
        <v>2</v>
      </c>
      <c r="S281" s="27">
        <v>1</v>
      </c>
      <c r="T281" s="70">
        <v>0</v>
      </c>
      <c r="U281" s="37"/>
      <c r="V281" s="27"/>
      <c r="W281" s="27"/>
      <c r="X281" s="70"/>
      <c r="Y281" s="1">
        <v>36609</v>
      </c>
      <c r="Z281" s="1" t="s">
        <v>454</v>
      </c>
      <c r="AA281" s="18"/>
    </row>
    <row r="282" spans="1:27" x14ac:dyDescent="0.25">
      <c r="A282" s="24" t="str">
        <f>IF(INTRO!$E$33&lt;&gt;0,INTRO!$E$33, " ")</f>
        <v>Nigeria</v>
      </c>
      <c r="B282" s="17" t="s">
        <v>439</v>
      </c>
      <c r="C282" s="172" t="s">
        <v>455</v>
      </c>
      <c r="D282" s="36">
        <v>314706.67465128197</v>
      </c>
      <c r="E282" s="20">
        <f>IF(INTRO!$E$48="","",ROUND($D282*INTRO!$E$48,0))</f>
        <v>62941</v>
      </c>
      <c r="F282" s="20">
        <f>IF(INTRO!$E$49="","",ROUND($D282*INTRO!$E$49,0))</f>
        <v>88118</v>
      </c>
      <c r="G282" s="38">
        <f>IF(INTRO!$E$50="","",ROUND($D282*INTRO!$E$50,0))</f>
        <v>163647</v>
      </c>
      <c r="H282" s="37">
        <v>1</v>
      </c>
      <c r="I282" s="27">
        <v>1</v>
      </c>
      <c r="J282" s="27">
        <v>2</v>
      </c>
      <c r="K282" s="27">
        <v>1</v>
      </c>
      <c r="L282" s="68">
        <v>0</v>
      </c>
      <c r="M282" s="65">
        <f>IF(INTRO!$E$37="Endemic",IF($H282&gt;0,IF($H282=4,"Unknown",IF($H282=99,"Stopped",$D282)),0),"Not required")</f>
        <v>314706.67465128197</v>
      </c>
      <c r="N282" s="20">
        <v>78091.450573046837</v>
      </c>
      <c r="O282" s="14">
        <f>IF(INTRO!$E$41="Endemic", IF(AND($J282&gt;1,$J282&lt;5), IF($J282=4, "Unknown", E282+F282), 0),"Not required")</f>
        <v>151059</v>
      </c>
      <c r="P282" s="39">
        <f>IF(INTRO!$E$43="Endemic", IF(AND($K282&gt;0,$K282&lt;5), IF($K282=4,"Unknown", IF($K282=1, $F282*0.33, IF($K282=2, $F282*0.5+$G282*0.2, SUM(F282:G282)))), 0),"Not required")</f>
        <v>29078.940000000002</v>
      </c>
      <c r="Q282" s="37">
        <v>1</v>
      </c>
      <c r="R282" s="27">
        <v>2</v>
      </c>
      <c r="S282" s="27">
        <v>1</v>
      </c>
      <c r="T282" s="70">
        <v>0</v>
      </c>
      <c r="U282" s="37"/>
      <c r="V282" s="27"/>
      <c r="W282" s="27"/>
      <c r="X282" s="70"/>
      <c r="Y282" s="1">
        <v>36610</v>
      </c>
      <c r="Z282" s="1" t="s">
        <v>455</v>
      </c>
      <c r="AA282" s="18"/>
    </row>
    <row r="283" spans="1:27" x14ac:dyDescent="0.25">
      <c r="A283" s="24" t="str">
        <f>IF(INTRO!$E$33&lt;&gt;0,INTRO!$E$33, " ")</f>
        <v>Nigeria</v>
      </c>
      <c r="B283" s="17" t="s">
        <v>439</v>
      </c>
      <c r="C283" s="172" t="s">
        <v>456</v>
      </c>
      <c r="D283" s="36">
        <v>167411.76084217901</v>
      </c>
      <c r="E283" s="20">
        <f>IF(INTRO!$E$48="","",ROUND($D283*INTRO!$E$48,0))</f>
        <v>33482</v>
      </c>
      <c r="F283" s="20">
        <f>IF(INTRO!$E$49="","",ROUND($D283*INTRO!$E$49,0))</f>
        <v>46875</v>
      </c>
      <c r="G283" s="38">
        <f>IF(INTRO!$E$50="","",ROUND($D283*INTRO!$E$50,0))</f>
        <v>87054</v>
      </c>
      <c r="H283" s="37">
        <v>0</v>
      </c>
      <c r="I283" s="27">
        <v>1</v>
      </c>
      <c r="J283" s="27">
        <v>1</v>
      </c>
      <c r="K283" s="27">
        <v>2</v>
      </c>
      <c r="L283" s="68">
        <v>0</v>
      </c>
      <c r="M283" s="65">
        <f>IF(INTRO!$E$37="Endemic",IF($H283&gt;0,IF($H283=4,"Unknown",IF($H283=99,"Stopped",$D283)),0),"Not required")</f>
        <v>0</v>
      </c>
      <c r="N283" s="20">
        <v>167411.76084217901</v>
      </c>
      <c r="O283" s="14">
        <f>IF(INTRO!$E$41="Endemic", IF(AND($J283&gt;1,$J283&lt;5), IF($J283=4, "Unknown", E283+F283), 0),"Not required")</f>
        <v>0</v>
      </c>
      <c r="P283" s="39">
        <f>IF(INTRO!$E$43="Endemic", IF(AND($K283&gt;0,$K283&lt;5), IF($K283=4,"Unknown", IF($K283=1, $F283*0.33, IF($K283=2, $F283*0.5+$G283*0.2, SUM(F283:G283)))), 0),"Not required")</f>
        <v>40848.300000000003</v>
      </c>
      <c r="Q283" s="37">
        <v>0</v>
      </c>
      <c r="R283" s="27">
        <v>2</v>
      </c>
      <c r="S283" s="27">
        <v>0</v>
      </c>
      <c r="T283" s="70">
        <v>1</v>
      </c>
      <c r="U283" s="37"/>
      <c r="V283" s="27"/>
      <c r="W283" s="27"/>
      <c r="X283" s="70"/>
      <c r="Y283" s="1">
        <v>36611</v>
      </c>
      <c r="Z283" s="1" t="s">
        <v>456</v>
      </c>
      <c r="AA283" s="18"/>
    </row>
    <row r="284" spans="1:27" x14ac:dyDescent="0.25">
      <c r="A284" s="24" t="str">
        <f>IF(INTRO!$E$33&lt;&gt;0,INTRO!$E$33, " ")</f>
        <v>Nigeria</v>
      </c>
      <c r="B284" s="17" t="s">
        <v>457</v>
      </c>
      <c r="C284" s="172" t="s">
        <v>458</v>
      </c>
      <c r="D284" s="36">
        <v>78600.68244425056</v>
      </c>
      <c r="E284" s="20">
        <f>IF(INTRO!$E$48="","",ROUND($D284*INTRO!$E$48,0))</f>
        <v>15720</v>
      </c>
      <c r="F284" s="20">
        <f>IF(INTRO!$E$49="","",ROUND($D284*INTRO!$E$49,0))</f>
        <v>22008</v>
      </c>
      <c r="G284" s="38">
        <f>IF(INTRO!$E$50="","",ROUND($D284*INTRO!$E$50,0))</f>
        <v>40872</v>
      </c>
      <c r="H284" s="37">
        <v>1</v>
      </c>
      <c r="I284" s="27">
        <v>1</v>
      </c>
      <c r="J284" s="27">
        <v>1</v>
      </c>
      <c r="K284" s="27">
        <v>2</v>
      </c>
      <c r="L284" s="68">
        <v>0</v>
      </c>
      <c r="M284" s="65">
        <f>IF(INTRO!$E$37="Endemic",IF($H284&gt;0,IF($H284=4,"Unknown",IF($H284=99,"Stopped",$D284)),0),"Not required")</f>
        <v>78600.68244425056</v>
      </c>
      <c r="N284" s="20">
        <v>78600.68244425056</v>
      </c>
      <c r="O284" s="14">
        <f>IF(INTRO!$E$41="Endemic", IF(AND($J284&gt;1,$J284&lt;5), IF($J284=4, "Unknown", E284+F284), 0),"Not required")</f>
        <v>0</v>
      </c>
      <c r="P284" s="39">
        <f>IF(INTRO!$E$43="Endemic", IF(AND($K284&gt;0,$K284&lt;5), IF($K284=4,"Unknown", IF($K284=1, $F284*0.33, IF($K284=2, $F284*0.5+$G284*0.2, SUM(F284:G284)))), 0),"Not required")</f>
        <v>19178.400000000001</v>
      </c>
      <c r="Q284" s="37">
        <v>1</v>
      </c>
      <c r="R284" s="27">
        <v>1</v>
      </c>
      <c r="S284" s="27">
        <v>0</v>
      </c>
      <c r="T284" s="70">
        <v>1</v>
      </c>
      <c r="U284" s="37" t="s">
        <v>971</v>
      </c>
      <c r="V284" s="27" t="s">
        <v>972</v>
      </c>
      <c r="W284" s="27"/>
      <c r="X284" s="70"/>
      <c r="Y284" s="1">
        <v>36613</v>
      </c>
      <c r="Z284" s="1" t="s">
        <v>458</v>
      </c>
      <c r="AA284" s="18"/>
    </row>
    <row r="285" spans="1:27" x14ac:dyDescent="0.25">
      <c r="A285" s="24" t="str">
        <f>IF(INTRO!$E$33&lt;&gt;0,INTRO!$E$33, " ")</f>
        <v>Nigeria</v>
      </c>
      <c r="B285" s="17" t="s">
        <v>457</v>
      </c>
      <c r="C285" s="172" t="s">
        <v>459</v>
      </c>
      <c r="D285" s="36">
        <v>1047086.0572269668</v>
      </c>
      <c r="E285" s="20">
        <f>IF(INTRO!$E$48="","",ROUND($D285*INTRO!$E$48,0))</f>
        <v>209417</v>
      </c>
      <c r="F285" s="20">
        <f>IF(INTRO!$E$49="","",ROUND($D285*INTRO!$E$49,0))</f>
        <v>293184</v>
      </c>
      <c r="G285" s="38">
        <f>IF(INTRO!$E$50="","",ROUND($D285*INTRO!$E$50,0))</f>
        <v>544485</v>
      </c>
      <c r="H285" s="37">
        <v>0</v>
      </c>
      <c r="I285" s="27">
        <v>1</v>
      </c>
      <c r="J285" s="27">
        <v>2</v>
      </c>
      <c r="K285" s="27">
        <v>2</v>
      </c>
      <c r="L285" s="68">
        <v>0</v>
      </c>
      <c r="M285" s="65">
        <f>IF(INTRO!$E$37="Endemic",IF($H285&gt;0,IF($H285=4,"Unknown",IF($H285=99,"Stopped",$D285)),0),"Not required")</f>
        <v>0</v>
      </c>
      <c r="N285" s="20">
        <v>138691.16857659741</v>
      </c>
      <c r="O285" s="14">
        <f>IF(INTRO!$E$41="Endemic", IF(AND($J285&gt;1,$J285&lt;5), IF($J285=4, "Unknown", E285+F285), 0),"Not required")</f>
        <v>502601</v>
      </c>
      <c r="P285" s="39">
        <f>IF(INTRO!$E$43="Endemic", IF(AND($K285&gt;0,$K285&lt;5), IF($K285=4,"Unknown", IF($K285=1, $F285*0.33, IF($K285=2, $F285*0.5+$G285*0.2, SUM(F285:G285)))), 0),"Not required")</f>
        <v>255489</v>
      </c>
      <c r="Q285" s="37">
        <v>0</v>
      </c>
      <c r="R285" s="27">
        <v>1</v>
      </c>
      <c r="S285" s="27">
        <v>1</v>
      </c>
      <c r="T285" s="70">
        <v>1</v>
      </c>
      <c r="U285" s="37"/>
      <c r="V285" s="27" t="s">
        <v>972</v>
      </c>
      <c r="W285" s="27"/>
      <c r="X285" s="70"/>
      <c r="Y285" s="1">
        <v>36612</v>
      </c>
      <c r="Z285" s="1" t="s">
        <v>459</v>
      </c>
      <c r="AA285" s="18"/>
    </row>
    <row r="286" spans="1:27" x14ac:dyDescent="0.25">
      <c r="A286" s="24" t="str">
        <f>IF(INTRO!$E$33&lt;&gt;0,INTRO!$E$33, " ")</f>
        <v>Nigeria</v>
      </c>
      <c r="B286" s="17" t="s">
        <v>457</v>
      </c>
      <c r="C286" s="172" t="s">
        <v>460</v>
      </c>
      <c r="D286" s="36">
        <v>305580.25908994669</v>
      </c>
      <c r="E286" s="20">
        <f>IF(INTRO!$E$48="","",ROUND($D286*INTRO!$E$48,0))</f>
        <v>61116</v>
      </c>
      <c r="F286" s="20">
        <f>IF(INTRO!$E$49="","",ROUND($D286*INTRO!$E$49,0))</f>
        <v>85562</v>
      </c>
      <c r="G286" s="38">
        <f>IF(INTRO!$E$50="","",ROUND($D286*INTRO!$E$50,0))</f>
        <v>158902</v>
      </c>
      <c r="H286" s="37">
        <v>1</v>
      </c>
      <c r="I286" s="27">
        <v>1</v>
      </c>
      <c r="J286" s="27">
        <v>1</v>
      </c>
      <c r="K286" s="27">
        <v>1</v>
      </c>
      <c r="L286" s="68">
        <v>0</v>
      </c>
      <c r="M286" s="65">
        <f>IF(INTRO!$E$37="Endemic",IF($H286&gt;0,IF($H286=4,"Unknown",IF($H286=99,"Stopped",$D286)),0),"Not required")</f>
        <v>305580.25908994669</v>
      </c>
      <c r="N286" s="20">
        <v>97342.160587006671</v>
      </c>
      <c r="O286" s="14">
        <f>IF(INTRO!$E$41="Endemic", IF(AND($J286&gt;1,$J286&lt;5), IF($J286=4, "Unknown", E286+F286), 0),"Not required")</f>
        <v>0</v>
      </c>
      <c r="P286" s="39">
        <f>IF(INTRO!$E$43="Endemic", IF(AND($K286&gt;0,$K286&lt;5), IF($K286=4,"Unknown", IF($K286=1, $F286*0.33, IF($K286=2, $F286*0.5+$G286*0.2, SUM(F286:G286)))), 0),"Not required")</f>
        <v>28235.460000000003</v>
      </c>
      <c r="Q286" s="37">
        <v>1</v>
      </c>
      <c r="R286" s="27">
        <v>1</v>
      </c>
      <c r="S286" s="27">
        <v>0</v>
      </c>
      <c r="T286" s="70">
        <v>1</v>
      </c>
      <c r="U286" s="37"/>
      <c r="V286" s="27" t="s">
        <v>972</v>
      </c>
      <c r="W286" s="27"/>
      <c r="X286" s="70"/>
      <c r="Y286" s="1">
        <v>36614</v>
      </c>
      <c r="Z286" s="1" t="s">
        <v>460</v>
      </c>
      <c r="AA286" s="18"/>
    </row>
    <row r="287" spans="1:27" x14ac:dyDescent="0.25">
      <c r="A287" s="24" t="str">
        <f>IF(INTRO!$E$33&lt;&gt;0,INTRO!$E$33, " ")</f>
        <v>Nigeria</v>
      </c>
      <c r="B287" s="17" t="s">
        <v>457</v>
      </c>
      <c r="C287" s="172" t="s">
        <v>461</v>
      </c>
      <c r="D287" s="36">
        <v>212183.10980133832</v>
      </c>
      <c r="E287" s="20">
        <f>IF(INTRO!$E$48="","",ROUND($D287*INTRO!$E$48,0))</f>
        <v>42437</v>
      </c>
      <c r="F287" s="20">
        <f>IF(INTRO!$E$49="","",ROUND($D287*INTRO!$E$49,0))</f>
        <v>59411</v>
      </c>
      <c r="G287" s="38">
        <f>IF(INTRO!$E$50="","",ROUND($D287*INTRO!$E$50,0))</f>
        <v>110335</v>
      </c>
      <c r="H287" s="37">
        <v>1</v>
      </c>
      <c r="I287" s="27">
        <v>1</v>
      </c>
      <c r="J287" s="27">
        <v>2</v>
      </c>
      <c r="K287" s="27">
        <v>3</v>
      </c>
      <c r="L287" s="68">
        <v>0</v>
      </c>
      <c r="M287" s="65">
        <f>IF(INTRO!$E$37="Endemic",IF($H287&gt;0,IF($H287=4,"Unknown",IF($H287=99,"Stopped",$D287)),0),"Not required")</f>
        <v>212183.10980133832</v>
      </c>
      <c r="N287" s="20">
        <v>83028.041532136587</v>
      </c>
      <c r="O287" s="14">
        <f>IF(INTRO!$E$41="Endemic", IF(AND($J287&gt;1,$J287&lt;5), IF($J287=4, "Unknown", E287+F287), 0),"Not required")</f>
        <v>101848</v>
      </c>
      <c r="P287" s="39">
        <f>IF(INTRO!$E$43="Endemic", IF(AND($K287&gt;0,$K287&lt;5), IF($K287=4,"Unknown", IF($K287=1, $F287*0.33, IF($K287=2, $F287*0.5+$G287*0.2, SUM(F287:G287)))), 0),"Not required")</f>
        <v>169746</v>
      </c>
      <c r="Q287" s="37">
        <v>1</v>
      </c>
      <c r="R287" s="27">
        <v>1</v>
      </c>
      <c r="S287" s="27">
        <v>1</v>
      </c>
      <c r="T287" s="70">
        <v>1</v>
      </c>
      <c r="U287" s="37"/>
      <c r="V287" s="27" t="s">
        <v>972</v>
      </c>
      <c r="W287" s="27"/>
      <c r="X287" s="70"/>
      <c r="Y287" s="1">
        <v>36615</v>
      </c>
      <c r="Z287" s="1" t="s">
        <v>461</v>
      </c>
      <c r="AA287" s="18"/>
    </row>
    <row r="288" spans="1:27" x14ac:dyDescent="0.25">
      <c r="A288" s="24" t="str">
        <f>IF(INTRO!$E$33&lt;&gt;0,INTRO!$E$33, " ")</f>
        <v>Nigeria</v>
      </c>
      <c r="B288" s="17" t="s">
        <v>457</v>
      </c>
      <c r="C288" s="172" t="s">
        <v>462</v>
      </c>
      <c r="D288" s="36">
        <v>130947.79015038921</v>
      </c>
      <c r="E288" s="20">
        <f>IF(INTRO!$E$48="","",ROUND($D288*INTRO!$E$48,0))</f>
        <v>26190</v>
      </c>
      <c r="F288" s="20">
        <f>IF(INTRO!$E$49="","",ROUND($D288*INTRO!$E$49,0))</f>
        <v>36665</v>
      </c>
      <c r="G288" s="38">
        <f>IF(INTRO!$E$50="","",ROUND($D288*INTRO!$E$50,0))</f>
        <v>68093</v>
      </c>
      <c r="H288" s="37">
        <v>1</v>
      </c>
      <c r="I288" s="27">
        <v>1</v>
      </c>
      <c r="J288" s="27">
        <v>1</v>
      </c>
      <c r="K288" s="27">
        <v>2</v>
      </c>
      <c r="L288" s="68">
        <v>0</v>
      </c>
      <c r="M288" s="65">
        <f>IF(INTRO!$E$37="Endemic",IF($H288&gt;0,IF($H288=4,"Unknown",IF($H288=99,"Stopped",$D288)),0),"Not required")</f>
        <v>130947.79015038921</v>
      </c>
      <c r="N288" s="20">
        <v>104807.36225259503</v>
      </c>
      <c r="O288" s="14">
        <f>IF(INTRO!$E$41="Endemic", IF(AND($J288&gt;1,$J288&lt;5), IF($J288=4, "Unknown", E288+F288), 0),"Not required")</f>
        <v>0</v>
      </c>
      <c r="P288" s="39">
        <f>IF(INTRO!$E$43="Endemic", IF(AND($K288&gt;0,$K288&lt;5), IF($K288=4,"Unknown", IF($K288=1, $F288*0.33, IF($K288=2, $F288*0.5+$G288*0.2, SUM(F288:G288)))), 0),"Not required")</f>
        <v>31951.1</v>
      </c>
      <c r="Q288" s="37">
        <v>1</v>
      </c>
      <c r="R288" s="27">
        <v>1</v>
      </c>
      <c r="S288" s="27">
        <v>0</v>
      </c>
      <c r="T288" s="70">
        <v>1</v>
      </c>
      <c r="U288" s="37" t="s">
        <v>971</v>
      </c>
      <c r="V288" s="27" t="s">
        <v>972</v>
      </c>
      <c r="W288" s="27"/>
      <c r="X288" s="70"/>
      <c r="Y288" s="1">
        <v>36616</v>
      </c>
      <c r="Z288" s="1" t="s">
        <v>462</v>
      </c>
      <c r="AA288" s="18"/>
    </row>
    <row r="289" spans="1:27" x14ac:dyDescent="0.25">
      <c r="A289" s="24" t="str">
        <f>IF(INTRO!$E$33&lt;&gt;0,INTRO!$E$33, " ")</f>
        <v>Nigeria</v>
      </c>
      <c r="B289" s="17" t="s">
        <v>457</v>
      </c>
      <c r="C289" s="172" t="s">
        <v>463</v>
      </c>
      <c r="D289" s="36">
        <v>115441.22200682943</v>
      </c>
      <c r="E289" s="20">
        <f>IF(INTRO!$E$48="","",ROUND($D289*INTRO!$E$48,0))</f>
        <v>23088</v>
      </c>
      <c r="F289" s="20">
        <f>IF(INTRO!$E$49="","",ROUND($D289*INTRO!$E$49,0))</f>
        <v>32324</v>
      </c>
      <c r="G289" s="38">
        <f>IF(INTRO!$E$50="","",ROUND($D289*INTRO!$E$50,0))</f>
        <v>60029</v>
      </c>
      <c r="H289" s="37">
        <v>0</v>
      </c>
      <c r="I289" s="27">
        <v>1</v>
      </c>
      <c r="J289" s="27">
        <v>1</v>
      </c>
      <c r="K289" s="27">
        <v>2</v>
      </c>
      <c r="L289" s="68">
        <v>0</v>
      </c>
      <c r="M289" s="65">
        <f>IF(INTRO!$E$37="Endemic",IF($H289&gt;0,IF($H289=4,"Unknown",IF($H289=99,"Stopped",$D289)),0),"Not required")</f>
        <v>0</v>
      </c>
      <c r="N289" s="20">
        <v>84634.402467308319</v>
      </c>
      <c r="O289" s="14">
        <f>IF(INTRO!$E$41="Endemic", IF(AND($J289&gt;1,$J289&lt;5), IF($J289=4, "Unknown", E289+F289), 0),"Not required")</f>
        <v>0</v>
      </c>
      <c r="P289" s="39">
        <f>IF(INTRO!$E$43="Endemic", IF(AND($K289&gt;0,$K289&lt;5), IF($K289=4,"Unknown", IF($K289=1, $F289*0.33, IF($K289=2, $F289*0.5+$G289*0.2, SUM(F289:G289)))), 0),"Not required")</f>
        <v>28167.800000000003</v>
      </c>
      <c r="Q289" s="37">
        <v>0</v>
      </c>
      <c r="R289" s="27">
        <v>1</v>
      </c>
      <c r="S289" s="27">
        <v>0</v>
      </c>
      <c r="T289" s="70">
        <v>1</v>
      </c>
      <c r="U289" s="37"/>
      <c r="V289" s="27" t="s">
        <v>972</v>
      </c>
      <c r="W289" s="27"/>
      <c r="X289" s="70"/>
      <c r="Y289" s="1">
        <v>36617</v>
      </c>
      <c r="Z289" s="1" t="s">
        <v>463</v>
      </c>
      <c r="AA289" s="18"/>
    </row>
    <row r="290" spans="1:27" x14ac:dyDescent="0.25">
      <c r="A290" s="24" t="str">
        <f>IF(INTRO!$E$33&lt;&gt;0,INTRO!$E$33, " ")</f>
        <v>Nigeria</v>
      </c>
      <c r="B290" s="17" t="s">
        <v>464</v>
      </c>
      <c r="C290" s="172" t="s">
        <v>465</v>
      </c>
      <c r="D290" s="36">
        <v>454374.72393808421</v>
      </c>
      <c r="E290" s="20">
        <f>IF(INTRO!$E$48="","",ROUND($D290*INTRO!$E$48,0))</f>
        <v>90875</v>
      </c>
      <c r="F290" s="20">
        <f>IF(INTRO!$E$49="","",ROUND($D290*INTRO!$E$49,0))</f>
        <v>127225</v>
      </c>
      <c r="G290" s="38">
        <f>IF(INTRO!$E$50="","",ROUND($D290*INTRO!$E$50,0))</f>
        <v>236275</v>
      </c>
      <c r="H290" s="37">
        <v>0</v>
      </c>
      <c r="I290" s="27">
        <v>1</v>
      </c>
      <c r="J290" s="27">
        <v>1</v>
      </c>
      <c r="K290" s="27">
        <v>1</v>
      </c>
      <c r="L290" s="68">
        <v>4</v>
      </c>
      <c r="M290" s="65">
        <f>IF(INTRO!$E$37="Endemic",IF($H290&gt;0,IF($H290=4,"Unknown",IF($H290=99,"Stopped",$D290)),0),"Not required")</f>
        <v>0</v>
      </c>
      <c r="N290" s="20">
        <v>285974.73989023431</v>
      </c>
      <c r="O290" s="14">
        <f>IF(INTRO!$E$41="Endemic", IF(AND($J290&gt;1,$J290&lt;5), IF($J290=4, "Unknown", E290+F290), 0),"Not required")</f>
        <v>0</v>
      </c>
      <c r="P290" s="39">
        <f>IF(INTRO!$E$43="Endemic", IF(AND($K290&gt;0,$K290&lt;5), IF($K290=4,"Unknown", IF($K290=1, $F290*0.33, IF($K290=2, $F290*0.5+$G290*0.2, SUM(F290:G290)))), 0),"Not required")</f>
        <v>41984.25</v>
      </c>
      <c r="Q290" s="37">
        <v>0</v>
      </c>
      <c r="R290" s="27">
        <v>1</v>
      </c>
      <c r="S290" s="27">
        <v>0</v>
      </c>
      <c r="T290" s="70">
        <v>1</v>
      </c>
      <c r="U290" s="37"/>
      <c r="V290" s="27"/>
      <c r="W290" s="27"/>
      <c r="X290" s="70"/>
      <c r="Y290" s="1">
        <v>36618</v>
      </c>
      <c r="Z290" s="1" t="s">
        <v>465</v>
      </c>
      <c r="AA290" s="18"/>
    </row>
    <row r="291" spans="1:27" x14ac:dyDescent="0.25">
      <c r="A291" s="24" t="str">
        <f>IF(INTRO!$E$33&lt;&gt;0,INTRO!$E$33, " ")</f>
        <v>Nigeria</v>
      </c>
      <c r="B291" s="17" t="s">
        <v>464</v>
      </c>
      <c r="C291" s="172" t="s">
        <v>466</v>
      </c>
      <c r="D291" s="36">
        <v>285854.7747047263</v>
      </c>
      <c r="E291" s="20">
        <f>IF(INTRO!$E$48="","",ROUND($D291*INTRO!$E$48,0))</f>
        <v>57171</v>
      </c>
      <c r="F291" s="20">
        <f>IF(INTRO!$E$49="","",ROUND($D291*INTRO!$E$49,0))</f>
        <v>80039</v>
      </c>
      <c r="G291" s="38">
        <f>IF(INTRO!$E$50="","",ROUND($D291*INTRO!$E$50,0))</f>
        <v>148644</v>
      </c>
      <c r="H291" s="37">
        <v>1</v>
      </c>
      <c r="I291" s="27">
        <v>1</v>
      </c>
      <c r="J291" s="27">
        <v>1</v>
      </c>
      <c r="K291" s="27">
        <v>2</v>
      </c>
      <c r="L291" s="68">
        <v>4</v>
      </c>
      <c r="M291" s="65">
        <f>IF(INTRO!$E$37="Endemic",IF($H291&gt;0,IF($H291=4,"Unknown",IF($H291=99,"Stopped",$D291)),0),"Not required")</f>
        <v>285854.7747047263</v>
      </c>
      <c r="N291" s="20">
        <v>285854.7747047263</v>
      </c>
      <c r="O291" s="14">
        <f>IF(INTRO!$E$41="Endemic", IF(AND($J291&gt;1,$J291&lt;5), IF($J291=4, "Unknown", E291+F291), 0),"Not required")</f>
        <v>0</v>
      </c>
      <c r="P291" s="39">
        <f>IF(INTRO!$E$43="Endemic", IF(AND($K291&gt;0,$K291&lt;5), IF($K291=4,"Unknown", IF($K291=1, $F291*0.33, IF($K291=2, $F291*0.5+$G291*0.2, SUM(F291:G291)))), 0),"Not required")</f>
        <v>69748.3</v>
      </c>
      <c r="Q291" s="37">
        <v>1</v>
      </c>
      <c r="R291" s="27">
        <v>1</v>
      </c>
      <c r="S291" s="27">
        <v>0</v>
      </c>
      <c r="T291" s="70">
        <v>1</v>
      </c>
      <c r="U291" s="37"/>
      <c r="V291" s="27"/>
      <c r="W291" s="27"/>
      <c r="X291" s="70" t="s">
        <v>972</v>
      </c>
      <c r="Y291" s="1">
        <v>36619</v>
      </c>
      <c r="Z291" s="1" t="s">
        <v>466</v>
      </c>
      <c r="AA291" s="18"/>
    </row>
    <row r="292" spans="1:27" x14ac:dyDescent="0.25">
      <c r="A292" s="24" t="str">
        <f>IF(INTRO!$E$33&lt;&gt;0,INTRO!$E$33, " ")</f>
        <v>Nigeria</v>
      </c>
      <c r="B292" s="17" t="s">
        <v>464</v>
      </c>
      <c r="C292" s="172" t="s">
        <v>467</v>
      </c>
      <c r="D292" s="36">
        <v>271861.20648844348</v>
      </c>
      <c r="E292" s="20">
        <f>IF(INTRO!$E$48="","",ROUND($D292*INTRO!$E$48,0))</f>
        <v>54372</v>
      </c>
      <c r="F292" s="20">
        <f>IF(INTRO!$E$49="","",ROUND($D292*INTRO!$E$49,0))</f>
        <v>76121</v>
      </c>
      <c r="G292" s="38">
        <f>IF(INTRO!$E$50="","",ROUND($D292*INTRO!$E$50,0))</f>
        <v>141368</v>
      </c>
      <c r="H292" s="37">
        <v>1</v>
      </c>
      <c r="I292" s="27">
        <v>1</v>
      </c>
      <c r="J292" s="27">
        <v>1</v>
      </c>
      <c r="K292" s="27">
        <v>2</v>
      </c>
      <c r="L292" s="68">
        <v>4</v>
      </c>
      <c r="M292" s="65">
        <f>IF(INTRO!$E$37="Endemic",IF($H292&gt;0,IF($H292=4,"Unknown",IF($H292=99,"Stopped",$D292)),0),"Not required")</f>
        <v>271861.20648844348</v>
      </c>
      <c r="N292" s="20">
        <v>200603.64330351556</v>
      </c>
      <c r="O292" s="14">
        <f>IF(INTRO!$E$41="Endemic", IF(AND($J292&gt;1,$J292&lt;5), IF($J292=4, "Unknown", E292+F292), 0),"Not required")</f>
        <v>0</v>
      </c>
      <c r="P292" s="39">
        <f>IF(INTRO!$E$43="Endemic", IF(AND($K292&gt;0,$K292&lt;5), IF($K292=4,"Unknown", IF($K292=1, $F292*0.33, IF($K292=2, $F292*0.5+$G292*0.2, SUM(F292:G292)))), 0),"Not required")</f>
        <v>66334.100000000006</v>
      </c>
      <c r="Q292" s="37">
        <v>1</v>
      </c>
      <c r="R292" s="27">
        <v>1</v>
      </c>
      <c r="S292" s="27">
        <v>0</v>
      </c>
      <c r="T292" s="70">
        <v>1</v>
      </c>
      <c r="U292" s="37"/>
      <c r="V292" s="27"/>
      <c r="W292" s="27"/>
      <c r="X292" s="70" t="s">
        <v>972</v>
      </c>
      <c r="Y292" s="1">
        <v>36620</v>
      </c>
      <c r="Z292" s="1" t="s">
        <v>467</v>
      </c>
      <c r="AA292" s="18"/>
    </row>
    <row r="293" spans="1:27" x14ac:dyDescent="0.25">
      <c r="A293" s="24" t="str">
        <f>IF(INTRO!$E$33&lt;&gt;0,INTRO!$E$33, " ")</f>
        <v>Nigeria</v>
      </c>
      <c r="B293" s="17" t="s">
        <v>464</v>
      </c>
      <c r="C293" s="172" t="s">
        <v>468</v>
      </c>
      <c r="D293" s="36">
        <v>278647.51549559028</v>
      </c>
      <c r="E293" s="20">
        <f>IF(INTRO!$E$48="","",ROUND($D293*INTRO!$E$48,0))</f>
        <v>55730</v>
      </c>
      <c r="F293" s="20">
        <f>IF(INTRO!$E$49="","",ROUND($D293*INTRO!$E$49,0))</f>
        <v>78021</v>
      </c>
      <c r="G293" s="38">
        <f>IF(INTRO!$E$50="","",ROUND($D293*INTRO!$E$50,0))</f>
        <v>144897</v>
      </c>
      <c r="H293" s="37">
        <v>1</v>
      </c>
      <c r="I293" s="27">
        <v>1</v>
      </c>
      <c r="J293" s="27">
        <v>1</v>
      </c>
      <c r="K293" s="27">
        <v>2</v>
      </c>
      <c r="L293" s="68">
        <v>0</v>
      </c>
      <c r="M293" s="65">
        <f>IF(INTRO!$E$37="Endemic",IF($H293&gt;0,IF($H293=4,"Unknown",IF($H293=99,"Stopped",$D293)),0),"Not required")</f>
        <v>278647.51549559028</v>
      </c>
      <c r="N293" s="20">
        <v>230760.91528828116</v>
      </c>
      <c r="O293" s="14">
        <f>IF(INTRO!$E$41="Endemic", IF(AND($J293&gt;1,$J293&lt;5), IF($J293=4, "Unknown", E293+F293), 0),"Not required")</f>
        <v>0</v>
      </c>
      <c r="P293" s="39">
        <f>IF(INTRO!$E$43="Endemic", IF(AND($K293&gt;0,$K293&lt;5), IF($K293=4,"Unknown", IF($K293=1, $F293*0.33, IF($K293=2, $F293*0.5+$G293*0.2, SUM(F293:G293)))), 0),"Not required")</f>
        <v>67989.899999999994</v>
      </c>
      <c r="Q293" s="37">
        <v>1</v>
      </c>
      <c r="R293" s="27">
        <v>1</v>
      </c>
      <c r="S293" s="27">
        <v>0</v>
      </c>
      <c r="T293" s="70">
        <v>1</v>
      </c>
      <c r="U293" s="37"/>
      <c r="V293" s="27"/>
      <c r="W293" s="27"/>
      <c r="X293" s="70" t="s">
        <v>972</v>
      </c>
      <c r="Y293" s="1">
        <v>36621</v>
      </c>
      <c r="Z293" s="1" t="s">
        <v>468</v>
      </c>
      <c r="AA293" s="18"/>
    </row>
    <row r="294" spans="1:27" x14ac:dyDescent="0.25">
      <c r="A294" s="24" t="str">
        <f>IF(INTRO!$E$33&lt;&gt;0,INTRO!$E$33, " ")</f>
        <v>Nigeria</v>
      </c>
      <c r="B294" s="17" t="s">
        <v>464</v>
      </c>
      <c r="C294" s="172" t="s">
        <v>469</v>
      </c>
      <c r="D294" s="36">
        <v>317510.76784983551</v>
      </c>
      <c r="E294" s="20">
        <f>IF(INTRO!$E$48="","",ROUND($D294*INTRO!$E$48,0))</f>
        <v>63502</v>
      </c>
      <c r="F294" s="20">
        <f>IF(INTRO!$E$49="","",ROUND($D294*INTRO!$E$49,0))</f>
        <v>88903</v>
      </c>
      <c r="G294" s="38">
        <f>IF(INTRO!$E$50="","",ROUND($D294*INTRO!$E$50,0))</f>
        <v>165106</v>
      </c>
      <c r="H294" s="37">
        <v>1</v>
      </c>
      <c r="I294" s="27">
        <v>1</v>
      </c>
      <c r="J294" s="27">
        <v>1</v>
      </c>
      <c r="K294" s="27">
        <v>1</v>
      </c>
      <c r="L294" s="68">
        <v>0</v>
      </c>
      <c r="M294" s="65">
        <f>IF(INTRO!$E$37="Endemic",IF($H294&gt;0,IF($H294=4,"Unknown",IF($H294=99,"Stopped",$D294)),0),"Not required")</f>
        <v>317510.76784983551</v>
      </c>
      <c r="N294" s="20">
        <v>218258.02667617181</v>
      </c>
      <c r="O294" s="14">
        <f>IF(INTRO!$E$41="Endemic", IF(AND($J294&gt;1,$J294&lt;5), IF($J294=4, "Unknown", E294+F294), 0),"Not required")</f>
        <v>0</v>
      </c>
      <c r="P294" s="39">
        <f>IF(INTRO!$E$43="Endemic", IF(AND($K294&gt;0,$K294&lt;5), IF($K294=4,"Unknown", IF($K294=1, $F294*0.33, IF($K294=2, $F294*0.5+$G294*0.2, SUM(F294:G294)))), 0),"Not required")</f>
        <v>29337.99</v>
      </c>
      <c r="Q294" s="37">
        <v>1</v>
      </c>
      <c r="R294" s="27">
        <v>1</v>
      </c>
      <c r="S294" s="27">
        <v>0</v>
      </c>
      <c r="T294" s="70">
        <v>1</v>
      </c>
      <c r="U294" s="37"/>
      <c r="V294" s="27"/>
      <c r="W294" s="27"/>
      <c r="X294" s="70"/>
      <c r="Y294" s="1">
        <v>36622</v>
      </c>
      <c r="Z294" s="1" t="s">
        <v>469</v>
      </c>
      <c r="AA294" s="18"/>
    </row>
    <row r="295" spans="1:27" x14ac:dyDescent="0.25">
      <c r="A295" s="24" t="str">
        <f>IF(INTRO!$E$33&lt;&gt;0,INTRO!$E$33, " ")</f>
        <v>Nigeria</v>
      </c>
      <c r="B295" s="17" t="s">
        <v>464</v>
      </c>
      <c r="C295" s="172" t="s">
        <v>464</v>
      </c>
      <c r="D295" s="36">
        <v>360430.20489800774</v>
      </c>
      <c r="E295" s="20">
        <f>IF(INTRO!$E$48="","",ROUND($D295*INTRO!$E$48,0))</f>
        <v>72086</v>
      </c>
      <c r="F295" s="20">
        <f>IF(INTRO!$E$49="","",ROUND($D295*INTRO!$E$49,0))</f>
        <v>100920</v>
      </c>
      <c r="G295" s="38">
        <f>IF(INTRO!$E$50="","",ROUND($D295*INTRO!$E$50,0))</f>
        <v>187424</v>
      </c>
      <c r="H295" s="37">
        <v>1</v>
      </c>
      <c r="I295" s="27">
        <v>0</v>
      </c>
      <c r="J295" s="27">
        <v>1</v>
      </c>
      <c r="K295" s="27">
        <v>1</v>
      </c>
      <c r="L295" s="68">
        <v>0</v>
      </c>
      <c r="M295" s="65">
        <f>IF(INTRO!$E$37="Endemic",IF($H295&gt;0,IF($H295=4,"Unknown",IF($H295=99,"Stopped",$D295)),0),"Not required")</f>
        <v>360430.20489800774</v>
      </c>
      <c r="N295" s="20">
        <v>0</v>
      </c>
      <c r="O295" s="14">
        <f>IF(INTRO!$E$41="Endemic", IF(AND($J295&gt;1,$J295&lt;5), IF($J295=4, "Unknown", E295+F295), 0),"Not required")</f>
        <v>0</v>
      </c>
      <c r="P295" s="39">
        <f>IF(INTRO!$E$43="Endemic", IF(AND($K295&gt;0,$K295&lt;5), IF($K295=4,"Unknown", IF($K295=1, $F295*0.33, IF($K295=2, $F295*0.5+$G295*0.2, SUM(F295:G295)))), 0),"Not required")</f>
        <v>33303.599999999999</v>
      </c>
      <c r="Q295" s="37">
        <v>1</v>
      </c>
      <c r="R295" s="27">
        <v>0</v>
      </c>
      <c r="S295" s="27">
        <v>0</v>
      </c>
      <c r="T295" s="70">
        <v>1</v>
      </c>
      <c r="U295" s="37"/>
      <c r="V295" s="27"/>
      <c r="W295" s="27"/>
      <c r="X295" s="70"/>
      <c r="Y295" s="1">
        <v>36623</v>
      </c>
      <c r="Z295" s="1" t="s">
        <v>464</v>
      </c>
      <c r="AA295" s="18"/>
    </row>
    <row r="296" spans="1:27" x14ac:dyDescent="0.25">
      <c r="A296" s="24" t="str">
        <f>IF(INTRO!$E$33&lt;&gt;0,INTRO!$E$33, " ")</f>
        <v>Nigeria</v>
      </c>
      <c r="B296" s="17" t="s">
        <v>464</v>
      </c>
      <c r="C296" s="172" t="s">
        <v>470</v>
      </c>
      <c r="D296" s="36">
        <v>201471.07031621656</v>
      </c>
      <c r="E296" s="20">
        <f>IF(INTRO!$E$48="","",ROUND($D296*INTRO!$E$48,0))</f>
        <v>40294</v>
      </c>
      <c r="F296" s="20">
        <f>IF(INTRO!$E$49="","",ROUND($D296*INTRO!$E$49,0))</f>
        <v>56412</v>
      </c>
      <c r="G296" s="38">
        <f>IF(INTRO!$E$50="","",ROUND($D296*INTRO!$E$50,0))</f>
        <v>104765</v>
      </c>
      <c r="H296" s="37">
        <v>1</v>
      </c>
      <c r="I296" s="27">
        <v>1</v>
      </c>
      <c r="J296" s="27">
        <v>1</v>
      </c>
      <c r="K296" s="27">
        <v>1</v>
      </c>
      <c r="L296" s="68">
        <v>4</v>
      </c>
      <c r="M296" s="65">
        <f>IF(INTRO!$E$37="Endemic",IF($H296&gt;0,IF($H296=4,"Unknown",IF($H296=99,"Stopped",$D296)),0),"Not required")</f>
        <v>201471.07031621656</v>
      </c>
      <c r="N296" s="20">
        <v>201471.07031621656</v>
      </c>
      <c r="O296" s="14">
        <f>IF(INTRO!$E$41="Endemic", IF(AND($J296&gt;1,$J296&lt;5), IF($J296=4, "Unknown", E296+F296), 0),"Not required")</f>
        <v>0</v>
      </c>
      <c r="P296" s="39">
        <f>IF(INTRO!$E$43="Endemic", IF(AND($K296&gt;0,$K296&lt;5), IF($K296=4,"Unknown", IF($K296=1, $F296*0.33, IF($K296=2, $F296*0.5+$G296*0.2, SUM(F296:G296)))), 0),"Not required")</f>
        <v>18615.96</v>
      </c>
      <c r="Q296" s="37">
        <v>1</v>
      </c>
      <c r="R296" s="27">
        <v>1</v>
      </c>
      <c r="S296" s="27">
        <v>0</v>
      </c>
      <c r="T296" s="70">
        <v>1</v>
      </c>
      <c r="U296" s="37"/>
      <c r="V296" s="27"/>
      <c r="W296" s="27"/>
      <c r="X296" s="70"/>
      <c r="Y296" s="1">
        <v>36624</v>
      </c>
      <c r="Z296" s="1" t="s">
        <v>470</v>
      </c>
      <c r="AA296" s="18"/>
    </row>
    <row r="297" spans="1:27" x14ac:dyDescent="0.25">
      <c r="A297" s="24" t="str">
        <f>IF(INTRO!$E$33&lt;&gt;0,INTRO!$E$33, " ")</f>
        <v>Nigeria</v>
      </c>
      <c r="B297" s="17" t="s">
        <v>464</v>
      </c>
      <c r="C297" s="172" t="s">
        <v>471</v>
      </c>
      <c r="D297" s="36">
        <v>262654.09759765334</v>
      </c>
      <c r="E297" s="20">
        <f>IF(INTRO!$E$48="","",ROUND($D297*INTRO!$E$48,0))</f>
        <v>52531</v>
      </c>
      <c r="F297" s="20">
        <f>IF(INTRO!$E$49="","",ROUND($D297*INTRO!$E$49,0))</f>
        <v>73543</v>
      </c>
      <c r="G297" s="38">
        <f>IF(INTRO!$E$50="","",ROUND($D297*INTRO!$E$50,0))</f>
        <v>136580</v>
      </c>
      <c r="H297" s="37">
        <v>1</v>
      </c>
      <c r="I297" s="27">
        <v>1</v>
      </c>
      <c r="J297" s="27">
        <v>1</v>
      </c>
      <c r="K297" s="27">
        <v>1</v>
      </c>
      <c r="L297" s="68">
        <v>0</v>
      </c>
      <c r="M297" s="65">
        <f>IF(INTRO!$E$37="Endemic",IF($H297&gt;0,IF($H297=4,"Unknown",IF($H297=99,"Stopped",$D297)),0),"Not required")</f>
        <v>262654.09759765334</v>
      </c>
      <c r="N297" s="20">
        <v>209077.61486484366</v>
      </c>
      <c r="O297" s="14">
        <f>IF(INTRO!$E$41="Endemic", IF(AND($J297&gt;1,$J297&lt;5), IF($J297=4, "Unknown", E297+F297), 0),"Not required")</f>
        <v>0</v>
      </c>
      <c r="P297" s="39">
        <f>IF(INTRO!$E$43="Endemic", IF(AND($K297&gt;0,$K297&lt;5), IF($K297=4,"Unknown", IF($K297=1, $F297*0.33, IF($K297=2, $F297*0.5+$G297*0.2, SUM(F297:G297)))), 0),"Not required")</f>
        <v>24269.190000000002</v>
      </c>
      <c r="Q297" s="37">
        <v>1</v>
      </c>
      <c r="R297" s="27">
        <v>1</v>
      </c>
      <c r="S297" s="27">
        <v>0</v>
      </c>
      <c r="T297" s="70">
        <v>1</v>
      </c>
      <c r="U297" s="37"/>
      <c r="V297" s="27"/>
      <c r="W297" s="27"/>
      <c r="X297" s="70"/>
      <c r="Y297" s="1">
        <v>36625</v>
      </c>
      <c r="Z297" s="1" t="s">
        <v>471</v>
      </c>
      <c r="AA297" s="18"/>
    </row>
    <row r="298" spans="1:27" x14ac:dyDescent="0.25">
      <c r="A298" s="24" t="str">
        <f>IF(INTRO!$E$33&lt;&gt;0,INTRO!$E$33, " ")</f>
        <v>Nigeria</v>
      </c>
      <c r="B298" s="17" t="s">
        <v>464</v>
      </c>
      <c r="C298" s="172" t="s">
        <v>472</v>
      </c>
      <c r="D298" s="36">
        <v>185843.46217847458</v>
      </c>
      <c r="E298" s="20">
        <f>IF(INTRO!$E$48="","",ROUND($D298*INTRO!$E$48,0))</f>
        <v>37169</v>
      </c>
      <c r="F298" s="20">
        <f>IF(INTRO!$E$49="","",ROUND($D298*INTRO!$E$49,0))</f>
        <v>52036</v>
      </c>
      <c r="G298" s="38">
        <f>IF(INTRO!$E$50="","",ROUND($D298*INTRO!$E$50,0))</f>
        <v>96639</v>
      </c>
      <c r="H298" s="37">
        <v>1</v>
      </c>
      <c r="I298" s="27">
        <v>1</v>
      </c>
      <c r="J298" s="27">
        <v>1</v>
      </c>
      <c r="K298" s="27">
        <v>1</v>
      </c>
      <c r="L298" s="68">
        <v>0</v>
      </c>
      <c r="M298" s="65">
        <f>IF(INTRO!$E$37="Endemic",IF($H298&gt;0,IF($H298=4,"Unknown",IF($H298=99,"Stopped",$D298)),0),"Not required")</f>
        <v>185843.46217847458</v>
      </c>
      <c r="N298" s="20">
        <v>116479.85528320307</v>
      </c>
      <c r="O298" s="14">
        <f>IF(INTRO!$E$41="Endemic", IF(AND($J298&gt;1,$J298&lt;5), IF($J298=4, "Unknown", E298+F298), 0),"Not required")</f>
        <v>0</v>
      </c>
      <c r="P298" s="39">
        <f>IF(INTRO!$E$43="Endemic", IF(AND($K298&gt;0,$K298&lt;5), IF($K298=4,"Unknown", IF($K298=1, $F298*0.33, IF($K298=2, $F298*0.5+$G298*0.2, SUM(F298:G298)))), 0),"Not required")</f>
        <v>17171.88</v>
      </c>
      <c r="Q298" s="37">
        <v>1</v>
      </c>
      <c r="R298" s="27">
        <v>1</v>
      </c>
      <c r="S298" s="27">
        <v>0</v>
      </c>
      <c r="T298" s="70">
        <v>1</v>
      </c>
      <c r="U298" s="37"/>
      <c r="V298" s="27"/>
      <c r="W298" s="27"/>
      <c r="X298" s="70"/>
      <c r="Y298" s="1">
        <v>36626</v>
      </c>
      <c r="Z298" s="1" t="s">
        <v>472</v>
      </c>
      <c r="AA298" s="18"/>
    </row>
    <row r="299" spans="1:27" x14ac:dyDescent="0.25">
      <c r="A299" s="24" t="str">
        <f>IF(INTRO!$E$33&lt;&gt;0,INTRO!$E$33, " ")</f>
        <v>Nigeria</v>
      </c>
      <c r="B299" s="17" t="s">
        <v>464</v>
      </c>
      <c r="C299" s="172" t="s">
        <v>473</v>
      </c>
      <c r="D299" s="36">
        <v>203777.55464979899</v>
      </c>
      <c r="E299" s="20">
        <f>IF(INTRO!$E$48="","",ROUND($D299*INTRO!$E$48,0))</f>
        <v>40756</v>
      </c>
      <c r="F299" s="20">
        <f>IF(INTRO!$E$49="","",ROUND($D299*INTRO!$E$49,0))</f>
        <v>57058</v>
      </c>
      <c r="G299" s="38">
        <f>IF(INTRO!$E$50="","",ROUND($D299*INTRO!$E$50,0))</f>
        <v>105964</v>
      </c>
      <c r="H299" s="37">
        <v>1</v>
      </c>
      <c r="I299" s="27">
        <v>1</v>
      </c>
      <c r="J299" s="27">
        <v>1</v>
      </c>
      <c r="K299" s="27">
        <v>2</v>
      </c>
      <c r="L299" s="68">
        <v>4</v>
      </c>
      <c r="M299" s="65">
        <f>IF(INTRO!$E$37="Endemic",IF($H299&gt;0,IF($H299=4,"Unknown",IF($H299=99,"Stopped",$D299)),0),"Not required")</f>
        <v>203777.55464979899</v>
      </c>
      <c r="N299" s="20">
        <v>168543.39789531243</v>
      </c>
      <c r="O299" s="14">
        <f>IF(INTRO!$E$41="Endemic", IF(AND($J299&gt;1,$J299&lt;5), IF($J299=4, "Unknown", E299+F299), 0),"Not required")</f>
        <v>0</v>
      </c>
      <c r="P299" s="39">
        <f>IF(INTRO!$E$43="Endemic", IF(AND($K299&gt;0,$K299&lt;5), IF($K299=4,"Unknown", IF($K299=1, $F299*0.33, IF($K299=2, $F299*0.5+$G299*0.2, SUM(F299:G299)))), 0),"Not required")</f>
        <v>49721.8</v>
      </c>
      <c r="Q299" s="37">
        <v>1</v>
      </c>
      <c r="R299" s="27">
        <v>1</v>
      </c>
      <c r="S299" s="27">
        <v>0</v>
      </c>
      <c r="T299" s="70">
        <v>1</v>
      </c>
      <c r="U299" s="37"/>
      <c r="V299" s="27"/>
      <c r="W299" s="27"/>
      <c r="X299" s="70" t="s">
        <v>972</v>
      </c>
      <c r="Y299" s="1">
        <v>36627</v>
      </c>
      <c r="Z299" s="1" t="s">
        <v>473</v>
      </c>
      <c r="AA299" s="18"/>
    </row>
    <row r="300" spans="1:27" x14ac:dyDescent="0.25">
      <c r="A300" s="24" t="str">
        <f>IF(INTRO!$E$33&lt;&gt;0,INTRO!$E$33, " ")</f>
        <v>Nigeria</v>
      </c>
      <c r="B300" s="17" t="s">
        <v>464</v>
      </c>
      <c r="C300" s="172" t="s">
        <v>474</v>
      </c>
      <c r="D300" s="36">
        <v>343280.18261121883</v>
      </c>
      <c r="E300" s="20">
        <f>IF(INTRO!$E$48="","",ROUND($D300*INTRO!$E$48,0))</f>
        <v>68656</v>
      </c>
      <c r="F300" s="20">
        <f>IF(INTRO!$E$49="","",ROUND($D300*INTRO!$E$49,0))</f>
        <v>96118</v>
      </c>
      <c r="G300" s="38">
        <f>IF(INTRO!$E$50="","",ROUND($D300*INTRO!$E$50,0))</f>
        <v>178506</v>
      </c>
      <c r="H300" s="37">
        <v>1</v>
      </c>
      <c r="I300" s="27">
        <v>1</v>
      </c>
      <c r="J300" s="27">
        <v>1</v>
      </c>
      <c r="K300" s="27">
        <v>2</v>
      </c>
      <c r="L300" s="68">
        <v>0</v>
      </c>
      <c r="M300" s="65">
        <f>IF(INTRO!$E$37="Endemic",IF($H300&gt;0,IF($H300=4,"Unknown",IF($H300=99,"Stopped",$D300)),0),"Not required")</f>
        <v>343280.18261121883</v>
      </c>
      <c r="N300" s="20">
        <v>244473.58282851556</v>
      </c>
      <c r="O300" s="14">
        <f>IF(INTRO!$E$41="Endemic", IF(AND($J300&gt;1,$J300&lt;5), IF($J300=4, "Unknown", E300+F300), 0),"Not required")</f>
        <v>0</v>
      </c>
      <c r="P300" s="39">
        <f>IF(INTRO!$E$43="Endemic", IF(AND($K300&gt;0,$K300&lt;5), IF($K300=4,"Unknown", IF($K300=1, $F300*0.33, IF($K300=2, $F300*0.5+$G300*0.2, SUM(F300:G300)))), 0),"Not required")</f>
        <v>83760.200000000012</v>
      </c>
      <c r="Q300" s="37">
        <v>1</v>
      </c>
      <c r="R300" s="27">
        <v>1</v>
      </c>
      <c r="S300" s="27">
        <v>0</v>
      </c>
      <c r="T300" s="70">
        <v>1</v>
      </c>
      <c r="U300" s="37"/>
      <c r="V300" s="27"/>
      <c r="W300" s="27"/>
      <c r="X300" s="70" t="s">
        <v>972</v>
      </c>
      <c r="Y300" s="1">
        <v>36628</v>
      </c>
      <c r="Z300" s="1" t="s">
        <v>474</v>
      </c>
      <c r="AA300" s="18"/>
    </row>
    <row r="301" spans="1:27" x14ac:dyDescent="0.25">
      <c r="A301" s="24" t="str">
        <f>IF(INTRO!$E$33&lt;&gt;0,INTRO!$E$33, " ")</f>
        <v>Nigeria</v>
      </c>
      <c r="B301" s="17" t="s">
        <v>475</v>
      </c>
      <c r="C301" s="172" t="s">
        <v>476</v>
      </c>
      <c r="D301" s="36">
        <v>263130.1882414365</v>
      </c>
      <c r="E301" s="20">
        <f>IF(INTRO!$E$48="","",ROUND($D301*INTRO!$E$48,0))</f>
        <v>52626</v>
      </c>
      <c r="F301" s="20">
        <f>IF(INTRO!$E$49="","",ROUND($D301*INTRO!$E$49,0))</f>
        <v>73676</v>
      </c>
      <c r="G301" s="38">
        <f>IF(INTRO!$E$50="","",ROUND($D301*INTRO!$E$50,0))</f>
        <v>136828</v>
      </c>
      <c r="H301" s="37">
        <v>1</v>
      </c>
      <c r="I301" s="27">
        <v>1</v>
      </c>
      <c r="J301" s="27">
        <v>2</v>
      </c>
      <c r="K301" s="27">
        <v>0</v>
      </c>
      <c r="L301" s="68">
        <v>0</v>
      </c>
      <c r="M301" s="65">
        <f>IF(INTRO!$E$37="Endemic",IF($H301&gt;0,IF($H301=4,"Unknown",IF($H301=99,"Stopped",$D301)),0),"Not required")</f>
        <v>263130.1882414365</v>
      </c>
      <c r="N301" s="20">
        <v>88742.141154687459</v>
      </c>
      <c r="O301" s="14">
        <f>IF(INTRO!$E$41="Endemic", IF(AND($J301&gt;1,$J301&lt;5), IF($J301=4, "Unknown", E301+F301), 0),"Not required")</f>
        <v>126302</v>
      </c>
      <c r="P301" s="39">
        <f>IF(INTRO!$E$43="Endemic", IF(AND($K301&gt;0,$K301&lt;5), IF($K301=4,"Unknown", IF($K301=1, $F301*0.33, IF($K301=2, $F301*0.5+$G301*0.2, SUM(F301:G301)))), 0),"Not required")</f>
        <v>0</v>
      </c>
      <c r="Q301" s="37">
        <v>1</v>
      </c>
      <c r="R301" s="27">
        <v>2</v>
      </c>
      <c r="S301" s="27">
        <v>1</v>
      </c>
      <c r="T301" s="70">
        <v>0</v>
      </c>
      <c r="U301" s="37"/>
      <c r="V301" s="27"/>
      <c r="W301" s="27"/>
      <c r="X301" s="70"/>
      <c r="Y301" s="1">
        <v>36629</v>
      </c>
      <c r="Z301" s="1" t="s">
        <v>476</v>
      </c>
      <c r="AA301" s="18"/>
    </row>
    <row r="302" spans="1:27" x14ac:dyDescent="0.25">
      <c r="A302" s="24" t="str">
        <f>IF(INTRO!$E$33&lt;&gt;0,INTRO!$E$33, " ")</f>
        <v>Nigeria</v>
      </c>
      <c r="B302" s="17" t="s">
        <v>475</v>
      </c>
      <c r="C302" s="172" t="s">
        <v>477</v>
      </c>
      <c r="D302" s="36">
        <v>229844.18984134073</v>
      </c>
      <c r="E302" s="20">
        <f>IF(INTRO!$E$48="","",ROUND($D302*INTRO!$E$48,0))</f>
        <v>45969</v>
      </c>
      <c r="F302" s="20">
        <f>IF(INTRO!$E$49="","",ROUND($D302*INTRO!$E$49,0))</f>
        <v>64356</v>
      </c>
      <c r="G302" s="38">
        <f>IF(INTRO!$E$50="","",ROUND($D302*INTRO!$E$50,0))</f>
        <v>119519</v>
      </c>
      <c r="H302" s="37">
        <v>1</v>
      </c>
      <c r="I302" s="27">
        <v>1</v>
      </c>
      <c r="J302" s="27">
        <v>1</v>
      </c>
      <c r="K302" s="27">
        <v>0</v>
      </c>
      <c r="L302" s="68">
        <v>0</v>
      </c>
      <c r="M302" s="65">
        <f>IF(INTRO!$E$37="Endemic",IF($H302&gt;0,IF($H302=4,"Unknown",IF($H302=99,"Stopped",$D302)),0),"Not required")</f>
        <v>229844.18984134073</v>
      </c>
      <c r="N302" s="20">
        <v>229844.18984134073</v>
      </c>
      <c r="O302" s="14">
        <f>IF(INTRO!$E$41="Endemic", IF(AND($J302&gt;1,$J302&lt;5), IF($J302=4, "Unknown", E302+F302), 0),"Not required")</f>
        <v>0</v>
      </c>
      <c r="P302" s="39">
        <f>IF(INTRO!$E$43="Endemic", IF(AND($K302&gt;0,$K302&lt;5), IF($K302=4,"Unknown", IF($K302=1, $F302*0.33, IF($K302=2, $F302*0.5+$G302*0.2, SUM(F302:G302)))), 0),"Not required")</f>
        <v>0</v>
      </c>
      <c r="Q302" s="37">
        <v>1</v>
      </c>
      <c r="R302" s="27">
        <v>2</v>
      </c>
      <c r="S302" s="27">
        <v>0</v>
      </c>
      <c r="T302" s="70">
        <v>0</v>
      </c>
      <c r="U302" s="37"/>
      <c r="V302" s="27"/>
      <c r="W302" s="27"/>
      <c r="X302" s="70"/>
      <c r="Y302" s="1">
        <v>36630</v>
      </c>
      <c r="Z302" s="1" t="s">
        <v>477</v>
      </c>
      <c r="AA302" s="18"/>
    </row>
    <row r="303" spans="1:27" x14ac:dyDescent="0.25">
      <c r="A303" s="24" t="str">
        <f>IF(INTRO!$E$33&lt;&gt;0,INTRO!$E$33, " ")</f>
        <v>Nigeria</v>
      </c>
      <c r="B303" s="17" t="s">
        <v>475</v>
      </c>
      <c r="C303" s="172" t="s">
        <v>478</v>
      </c>
      <c r="D303" s="36">
        <v>176087.63864739196</v>
      </c>
      <c r="E303" s="20">
        <f>IF(INTRO!$E$48="","",ROUND($D303*INTRO!$E$48,0))</f>
        <v>35218</v>
      </c>
      <c r="F303" s="20">
        <f>IF(INTRO!$E$49="","",ROUND($D303*INTRO!$E$49,0))</f>
        <v>49305</v>
      </c>
      <c r="G303" s="38">
        <f>IF(INTRO!$E$50="","",ROUND($D303*INTRO!$E$50,0))</f>
        <v>91566</v>
      </c>
      <c r="H303" s="37">
        <v>1</v>
      </c>
      <c r="I303" s="27">
        <v>1</v>
      </c>
      <c r="J303" s="27">
        <v>2</v>
      </c>
      <c r="K303" s="27">
        <v>1</v>
      </c>
      <c r="L303" s="68">
        <v>0</v>
      </c>
      <c r="M303" s="65">
        <f>IF(INTRO!$E$37="Endemic",IF($H303&gt;0,IF($H303=4,"Unknown",IF($H303=99,"Stopped",$D303)),0),"Not required")</f>
        <v>176087.63864739196</v>
      </c>
      <c r="N303" s="20">
        <v>77716.154190234345</v>
      </c>
      <c r="O303" s="14">
        <f>IF(INTRO!$E$41="Endemic", IF(AND($J303&gt;1,$J303&lt;5), IF($J303=4, "Unknown", E303+F303), 0),"Not required")</f>
        <v>84523</v>
      </c>
      <c r="P303" s="39">
        <f>IF(INTRO!$E$43="Endemic", IF(AND($K303&gt;0,$K303&lt;5), IF($K303=4,"Unknown", IF($K303=1, $F303*0.33, IF($K303=2, $F303*0.5+$G303*0.2, SUM(F303:G303)))), 0),"Not required")</f>
        <v>16270.650000000001</v>
      </c>
      <c r="Q303" s="37">
        <v>1</v>
      </c>
      <c r="R303" s="27">
        <v>2</v>
      </c>
      <c r="S303" s="27">
        <v>1</v>
      </c>
      <c r="T303" s="70">
        <v>1</v>
      </c>
      <c r="U303" s="37"/>
      <c r="V303" s="27"/>
      <c r="W303" s="27"/>
      <c r="X303" s="70"/>
      <c r="Y303" s="1">
        <v>36631</v>
      </c>
      <c r="Z303" s="1" t="s">
        <v>478</v>
      </c>
      <c r="AA303" s="18"/>
    </row>
    <row r="304" spans="1:27" x14ac:dyDescent="0.25">
      <c r="A304" s="24" t="str">
        <f>IF(INTRO!$E$33&lt;&gt;0,INTRO!$E$33, " ")</f>
        <v>Nigeria</v>
      </c>
      <c r="B304" s="17" t="s">
        <v>475</v>
      </c>
      <c r="C304" s="172" t="s">
        <v>479</v>
      </c>
      <c r="D304" s="36">
        <v>222704.17507341711</v>
      </c>
      <c r="E304" s="20">
        <f>IF(INTRO!$E$48="","",ROUND($D304*INTRO!$E$48,0))</f>
        <v>44541</v>
      </c>
      <c r="F304" s="20">
        <f>IF(INTRO!$E$49="","",ROUND($D304*INTRO!$E$49,0))</f>
        <v>62357</v>
      </c>
      <c r="G304" s="38">
        <f>IF(INTRO!$E$50="","",ROUND($D304*INTRO!$E$50,0))</f>
        <v>115806</v>
      </c>
      <c r="H304" s="37">
        <v>1</v>
      </c>
      <c r="I304" s="27">
        <v>1</v>
      </c>
      <c r="J304" s="27">
        <v>2</v>
      </c>
      <c r="K304" s="27">
        <v>0</v>
      </c>
      <c r="L304" s="68">
        <v>0</v>
      </c>
      <c r="M304" s="65">
        <f>IF(INTRO!$E$37="Endemic",IF($H304&gt;0,IF($H304=4,"Unknown",IF($H304=99,"Stopped",$D304)),0),"Not required")</f>
        <v>222704.17507341711</v>
      </c>
      <c r="N304" s="20">
        <v>75359.513668749962</v>
      </c>
      <c r="O304" s="14">
        <f>IF(INTRO!$E$41="Endemic", IF(AND($J304&gt;1,$J304&lt;5), IF($J304=4, "Unknown", E304+F304), 0),"Not required")</f>
        <v>106898</v>
      </c>
      <c r="P304" s="39">
        <f>IF(INTRO!$E$43="Endemic", IF(AND($K304&gt;0,$K304&lt;5), IF($K304=4,"Unknown", IF($K304=1, $F304*0.33, IF($K304=2, $F304*0.5+$G304*0.2, SUM(F304:G304)))), 0),"Not required")</f>
        <v>0</v>
      </c>
      <c r="Q304" s="37">
        <v>1</v>
      </c>
      <c r="R304" s="27">
        <v>2</v>
      </c>
      <c r="S304" s="27">
        <v>1</v>
      </c>
      <c r="T304" s="70">
        <v>0</v>
      </c>
      <c r="U304" s="37"/>
      <c r="V304" s="27"/>
      <c r="W304" s="27"/>
      <c r="X304" s="70"/>
      <c r="Y304" s="1">
        <v>36632</v>
      </c>
      <c r="Z304" s="1" t="s">
        <v>479</v>
      </c>
      <c r="AA304" s="18"/>
    </row>
    <row r="305" spans="1:27" x14ac:dyDescent="0.25">
      <c r="A305" s="24" t="str">
        <f>IF(INTRO!$E$33&lt;&gt;0,INTRO!$E$33, " ")</f>
        <v>Nigeria</v>
      </c>
      <c r="B305" s="17" t="s">
        <v>475</v>
      </c>
      <c r="C305" s="172" t="s">
        <v>480</v>
      </c>
      <c r="D305" s="36">
        <v>213038.45909355898</v>
      </c>
      <c r="E305" s="20">
        <f>IF(INTRO!$E$48="","",ROUND($D305*INTRO!$E$48,0))</f>
        <v>42608</v>
      </c>
      <c r="F305" s="20">
        <f>IF(INTRO!$E$49="","",ROUND($D305*INTRO!$E$49,0))</f>
        <v>59651</v>
      </c>
      <c r="G305" s="38">
        <f>IF(INTRO!$E$50="","",ROUND($D305*INTRO!$E$50,0))</f>
        <v>110780</v>
      </c>
      <c r="H305" s="37">
        <v>1</v>
      </c>
      <c r="I305" s="27">
        <v>1</v>
      </c>
      <c r="J305" s="27">
        <v>2</v>
      </c>
      <c r="K305" s="27">
        <v>0</v>
      </c>
      <c r="L305" s="68">
        <v>0</v>
      </c>
      <c r="M305" s="65">
        <f>IF(INTRO!$E$37="Endemic",IF($H305&gt;0,IF($H305=4,"Unknown",IF($H305=99,"Stopped",$D305)),0),"Not required")</f>
        <v>213038.45909355898</v>
      </c>
      <c r="N305" s="20">
        <v>66966.120448437476</v>
      </c>
      <c r="O305" s="14">
        <f>IF(INTRO!$E$41="Endemic", IF(AND($J305&gt;1,$J305&lt;5), IF($J305=4, "Unknown", E305+F305), 0),"Not required")</f>
        <v>102259</v>
      </c>
      <c r="P305" s="39">
        <f>IF(INTRO!$E$43="Endemic", IF(AND($K305&gt;0,$K305&lt;5), IF($K305=4,"Unknown", IF($K305=1, $F305*0.33, IF($K305=2, $F305*0.5+$G305*0.2, SUM(F305:G305)))), 0),"Not required")</f>
        <v>0</v>
      </c>
      <c r="Q305" s="37">
        <v>1</v>
      </c>
      <c r="R305" s="27">
        <v>2</v>
      </c>
      <c r="S305" s="27">
        <v>1</v>
      </c>
      <c r="T305" s="70">
        <v>0</v>
      </c>
      <c r="U305" s="37"/>
      <c r="V305" s="27"/>
      <c r="W305" s="27"/>
      <c r="X305" s="70"/>
      <c r="Y305" s="1">
        <v>36633</v>
      </c>
      <c r="Z305" s="1" t="s">
        <v>480</v>
      </c>
      <c r="AA305" s="18"/>
    </row>
    <row r="306" spans="1:27" x14ac:dyDescent="0.25">
      <c r="A306" s="24" t="str">
        <f>IF(INTRO!$E$33&lt;&gt;0,INTRO!$E$33, " ")</f>
        <v>Nigeria</v>
      </c>
      <c r="B306" s="17" t="s">
        <v>475</v>
      </c>
      <c r="C306" s="172" t="s">
        <v>481</v>
      </c>
      <c r="D306" s="36">
        <v>215019.48033167372</v>
      </c>
      <c r="E306" s="20">
        <f>IF(INTRO!$E$48="","",ROUND($D306*INTRO!$E$48,0))</f>
        <v>43004</v>
      </c>
      <c r="F306" s="20">
        <f>IF(INTRO!$E$49="","",ROUND($D306*INTRO!$E$49,0))</f>
        <v>60205</v>
      </c>
      <c r="G306" s="38">
        <f>IF(INTRO!$E$50="","",ROUND($D306*INTRO!$E$50,0))</f>
        <v>111810</v>
      </c>
      <c r="H306" s="37">
        <v>1</v>
      </c>
      <c r="I306" s="27">
        <v>1</v>
      </c>
      <c r="J306" s="27">
        <v>2</v>
      </c>
      <c r="K306" s="27">
        <v>0</v>
      </c>
      <c r="L306" s="68">
        <v>0</v>
      </c>
      <c r="M306" s="65">
        <f>IF(INTRO!$E$37="Endemic",IF($H306&gt;0,IF($H306=4,"Unknown",IF($H306=99,"Stopped",$D306)),0),"Not required")</f>
        <v>215019.48033167372</v>
      </c>
      <c r="N306" s="20">
        <v>54377.134430859362</v>
      </c>
      <c r="O306" s="14">
        <f>IF(INTRO!$E$41="Endemic", IF(AND($J306&gt;1,$J306&lt;5), IF($J306=4, "Unknown", E306+F306), 0),"Not required")</f>
        <v>103209</v>
      </c>
      <c r="P306" s="39">
        <f>IF(INTRO!$E$43="Endemic", IF(AND($K306&gt;0,$K306&lt;5), IF($K306=4,"Unknown", IF($K306=1, $F306*0.33, IF($K306=2, $F306*0.5+$G306*0.2, SUM(F306:G306)))), 0),"Not required")</f>
        <v>0</v>
      </c>
      <c r="Q306" s="37">
        <v>1</v>
      </c>
      <c r="R306" s="27">
        <v>2</v>
      </c>
      <c r="S306" s="27">
        <v>1</v>
      </c>
      <c r="T306" s="70">
        <v>0</v>
      </c>
      <c r="U306" s="37"/>
      <c r="V306" s="27"/>
      <c r="W306" s="27"/>
      <c r="X306" s="70"/>
      <c r="Y306" s="1">
        <v>36634</v>
      </c>
      <c r="Z306" s="1" t="s">
        <v>481</v>
      </c>
      <c r="AA306" s="18"/>
    </row>
    <row r="307" spans="1:27" x14ac:dyDescent="0.25">
      <c r="A307" s="24" t="str">
        <f>IF(INTRO!$E$33&lt;&gt;0,INTRO!$E$33, " ")</f>
        <v>Nigeria</v>
      </c>
      <c r="B307" s="17" t="s">
        <v>475</v>
      </c>
      <c r="C307" s="172" t="s">
        <v>482</v>
      </c>
      <c r="D307" s="36">
        <v>162387.25619479487</v>
      </c>
      <c r="E307" s="20">
        <f>IF(INTRO!$E$48="","",ROUND($D307*INTRO!$E$48,0))</f>
        <v>32477</v>
      </c>
      <c r="F307" s="20">
        <f>IF(INTRO!$E$49="","",ROUND($D307*INTRO!$E$49,0))</f>
        <v>45468</v>
      </c>
      <c r="G307" s="38">
        <f>IF(INTRO!$E$50="","",ROUND($D307*INTRO!$E$50,0))</f>
        <v>84441</v>
      </c>
      <c r="H307" s="37">
        <v>1</v>
      </c>
      <c r="I307" s="27">
        <v>1</v>
      </c>
      <c r="J307" s="27">
        <v>2</v>
      </c>
      <c r="K307" s="27">
        <v>1</v>
      </c>
      <c r="L307" s="68">
        <v>0</v>
      </c>
      <c r="M307" s="65">
        <f>IF(INTRO!$E$37="Endemic",IF($H307&gt;0,IF($H307=4,"Unknown",IF($H307=99,"Stopped",$D307)),0),"Not required")</f>
        <v>162387.25619479487</v>
      </c>
      <c r="N307" s="20">
        <v>42078.451203515608</v>
      </c>
      <c r="O307" s="14">
        <f>IF(INTRO!$E$41="Endemic", IF(AND($J307&gt;1,$J307&lt;5), IF($J307=4, "Unknown", E307+F307), 0),"Not required")</f>
        <v>77945</v>
      </c>
      <c r="P307" s="39">
        <f>IF(INTRO!$E$43="Endemic", IF(AND($K307&gt;0,$K307&lt;5), IF($K307=4,"Unknown", IF($K307=1, $F307*0.33, IF($K307=2, $F307*0.5+$G307*0.2, SUM(F307:G307)))), 0),"Not required")</f>
        <v>15004.44</v>
      </c>
      <c r="Q307" s="37">
        <v>1</v>
      </c>
      <c r="R307" s="27">
        <v>2</v>
      </c>
      <c r="S307" s="27">
        <v>1</v>
      </c>
      <c r="T307" s="70">
        <v>1</v>
      </c>
      <c r="U307" s="37"/>
      <c r="V307" s="27"/>
      <c r="W307" s="27"/>
      <c r="X307" s="70"/>
      <c r="Y307" s="1">
        <v>36635</v>
      </c>
      <c r="Z307" s="1" t="s">
        <v>482</v>
      </c>
      <c r="AA307" s="18"/>
    </row>
    <row r="308" spans="1:27" x14ac:dyDescent="0.25">
      <c r="A308" s="24" t="str">
        <f>IF(INTRO!$E$33&lt;&gt;0,INTRO!$E$33, " ")</f>
        <v>Nigeria</v>
      </c>
      <c r="B308" s="17" t="s">
        <v>475</v>
      </c>
      <c r="C308" s="172" t="s">
        <v>483</v>
      </c>
      <c r="D308" s="36">
        <v>200813.4196811601</v>
      </c>
      <c r="E308" s="20">
        <f>IF(INTRO!$E$48="","",ROUND($D308*INTRO!$E$48,0))</f>
        <v>40163</v>
      </c>
      <c r="F308" s="20">
        <f>IF(INTRO!$E$49="","",ROUND($D308*INTRO!$E$49,0))</f>
        <v>56228</v>
      </c>
      <c r="G308" s="38">
        <f>IF(INTRO!$E$50="","",ROUND($D308*INTRO!$E$50,0))</f>
        <v>104423</v>
      </c>
      <c r="H308" s="37">
        <v>1</v>
      </c>
      <c r="I308" s="27">
        <v>1</v>
      </c>
      <c r="J308" s="27">
        <v>2</v>
      </c>
      <c r="K308" s="27">
        <v>0</v>
      </c>
      <c r="L308" s="68">
        <v>0</v>
      </c>
      <c r="M308" s="65">
        <f>IF(INTRO!$E$37="Endemic",IF($H308&gt;0,IF($H308=4,"Unknown",IF($H308=99,"Stopped",$D308)),0),"Not required")</f>
        <v>200813.4196811601</v>
      </c>
      <c r="N308" s="20">
        <v>66831.45527578122</v>
      </c>
      <c r="O308" s="14">
        <f>IF(INTRO!$E$41="Endemic", IF(AND($J308&gt;1,$J308&lt;5), IF($J308=4, "Unknown", E308+F308), 0),"Not required")</f>
        <v>96391</v>
      </c>
      <c r="P308" s="39">
        <f>IF(INTRO!$E$43="Endemic", IF(AND($K308&gt;0,$K308&lt;5), IF($K308=4,"Unknown", IF($K308=1, $F308*0.33, IF($K308=2, $F308*0.5+$G308*0.2, SUM(F308:G308)))), 0),"Not required")</f>
        <v>0</v>
      </c>
      <c r="Q308" s="37">
        <v>1</v>
      </c>
      <c r="R308" s="27">
        <v>2</v>
      </c>
      <c r="S308" s="27">
        <v>1</v>
      </c>
      <c r="T308" s="70">
        <v>0</v>
      </c>
      <c r="U308" s="37"/>
      <c r="V308" s="27"/>
      <c r="W308" s="27"/>
      <c r="X308" s="70"/>
      <c r="Y308" s="1">
        <v>36636</v>
      </c>
      <c r="Z308" s="1" t="s">
        <v>483</v>
      </c>
      <c r="AA308" s="18"/>
    </row>
    <row r="309" spans="1:27" x14ac:dyDescent="0.25">
      <c r="A309" s="24" t="str">
        <f>IF(INTRO!$E$33&lt;&gt;0,INTRO!$E$33, " ")</f>
        <v>Nigeria</v>
      </c>
      <c r="B309" s="17" t="s">
        <v>475</v>
      </c>
      <c r="C309" s="172" t="s">
        <v>484</v>
      </c>
      <c r="D309" s="36">
        <v>267277.82537541213</v>
      </c>
      <c r="E309" s="20">
        <f>IF(INTRO!$E$48="","",ROUND($D309*INTRO!$E$48,0))</f>
        <v>53456</v>
      </c>
      <c r="F309" s="20">
        <f>IF(INTRO!$E$49="","",ROUND($D309*INTRO!$E$49,0))</f>
        <v>74838</v>
      </c>
      <c r="G309" s="38">
        <f>IF(INTRO!$E$50="","",ROUND($D309*INTRO!$E$50,0))</f>
        <v>138984</v>
      </c>
      <c r="H309" s="37">
        <v>1</v>
      </c>
      <c r="I309" s="27">
        <v>1</v>
      </c>
      <c r="J309" s="27">
        <v>2</v>
      </c>
      <c r="K309" s="27">
        <v>0</v>
      </c>
      <c r="L309" s="68">
        <v>0</v>
      </c>
      <c r="M309" s="65">
        <f>IF(INTRO!$E$37="Endemic",IF($H309&gt;0,IF($H309=4,"Unknown",IF($H309=99,"Stopped",$D309)),0),"Not required")</f>
        <v>267277.82537541213</v>
      </c>
      <c r="N309" s="20">
        <v>76186.269523828101</v>
      </c>
      <c r="O309" s="14">
        <f>IF(INTRO!$E$41="Endemic", IF(AND($J309&gt;1,$J309&lt;5), IF($J309=4, "Unknown", E309+F309), 0),"Not required")</f>
        <v>128294</v>
      </c>
      <c r="P309" s="39">
        <f>IF(INTRO!$E$43="Endemic", IF(AND($K309&gt;0,$K309&lt;5), IF($K309=4,"Unknown", IF($K309=1, $F309*0.33, IF($K309=2, $F309*0.5+$G309*0.2, SUM(F309:G309)))), 0),"Not required")</f>
        <v>0</v>
      </c>
      <c r="Q309" s="37">
        <v>1</v>
      </c>
      <c r="R309" s="27">
        <v>2</v>
      </c>
      <c r="S309" s="27">
        <v>1</v>
      </c>
      <c r="T309" s="70">
        <v>0</v>
      </c>
      <c r="U309" s="37"/>
      <c r="V309" s="27"/>
      <c r="W309" s="27"/>
      <c r="X309" s="70"/>
      <c r="Y309" s="1">
        <v>36637</v>
      </c>
      <c r="Z309" s="1" t="s">
        <v>484</v>
      </c>
      <c r="AA309" s="18"/>
    </row>
    <row r="310" spans="1:27" x14ac:dyDescent="0.25">
      <c r="A310" s="24" t="str">
        <f>IF(INTRO!$E$33&lt;&gt;0,INTRO!$E$33, " ")</f>
        <v>Nigeria</v>
      </c>
      <c r="B310" s="17" t="s">
        <v>475</v>
      </c>
      <c r="C310" s="172" t="s">
        <v>485</v>
      </c>
      <c r="D310" s="36">
        <v>221191.17514613998</v>
      </c>
      <c r="E310" s="20">
        <f>IF(INTRO!$E$48="","",ROUND($D310*INTRO!$E$48,0))</f>
        <v>44238</v>
      </c>
      <c r="F310" s="20">
        <f>IF(INTRO!$E$49="","",ROUND($D310*INTRO!$E$49,0))</f>
        <v>61934</v>
      </c>
      <c r="G310" s="38">
        <f>IF(INTRO!$E$50="","",ROUND($D310*INTRO!$E$50,0))</f>
        <v>115019</v>
      </c>
      <c r="H310" s="37">
        <v>1</v>
      </c>
      <c r="I310" s="27">
        <v>1</v>
      </c>
      <c r="J310" s="27">
        <v>2</v>
      </c>
      <c r="K310" s="27">
        <v>0</v>
      </c>
      <c r="L310" s="68">
        <v>0</v>
      </c>
      <c r="M310" s="65">
        <f>IF(INTRO!$E$37="Endemic",IF($H310&gt;0,IF($H310=4,"Unknown",IF($H310=99,"Stopped",$D310)),0),"Not required")</f>
        <v>221191.17514613998</v>
      </c>
      <c r="N310" s="20">
        <v>84213.196864453101</v>
      </c>
      <c r="O310" s="14">
        <f>IF(INTRO!$E$41="Endemic", IF(AND($J310&gt;1,$J310&lt;5), IF($J310=4, "Unknown", E310+F310), 0),"Not required")</f>
        <v>106172</v>
      </c>
      <c r="P310" s="39">
        <f>IF(INTRO!$E$43="Endemic", IF(AND($K310&gt;0,$K310&lt;5), IF($K310=4,"Unknown", IF($K310=1, $F310*0.33, IF($K310=2, $F310*0.5+$G310*0.2, SUM(F310:G310)))), 0),"Not required")</f>
        <v>0</v>
      </c>
      <c r="Q310" s="37">
        <v>1</v>
      </c>
      <c r="R310" s="27">
        <v>2</v>
      </c>
      <c r="S310" s="27">
        <v>1</v>
      </c>
      <c r="T310" s="70">
        <v>0</v>
      </c>
      <c r="U310" s="37"/>
      <c r="V310" s="27"/>
      <c r="W310" s="27"/>
      <c r="X310" s="70"/>
      <c r="Y310" s="1">
        <v>36638</v>
      </c>
      <c r="Z310" s="1" t="s">
        <v>485</v>
      </c>
      <c r="AA310" s="18"/>
    </row>
    <row r="311" spans="1:27" x14ac:dyDescent="0.25">
      <c r="A311" s="24" t="str">
        <f>IF(INTRO!$E$33&lt;&gt;0,INTRO!$E$33, " ")</f>
        <v>Nigeria</v>
      </c>
      <c r="B311" s="17" t="s">
        <v>475</v>
      </c>
      <c r="C311" s="172" t="s">
        <v>486</v>
      </c>
      <c r="D311" s="36">
        <v>319485.06464382913</v>
      </c>
      <c r="E311" s="20">
        <f>IF(INTRO!$E$48="","",ROUND($D311*INTRO!$E$48,0))</f>
        <v>63897</v>
      </c>
      <c r="F311" s="20">
        <f>IF(INTRO!$E$49="","",ROUND($D311*INTRO!$E$49,0))</f>
        <v>89456</v>
      </c>
      <c r="G311" s="38">
        <f>IF(INTRO!$E$50="","",ROUND($D311*INTRO!$E$50,0))</f>
        <v>166132</v>
      </c>
      <c r="H311" s="37">
        <v>1</v>
      </c>
      <c r="I311" s="27">
        <v>1</v>
      </c>
      <c r="J311" s="27">
        <v>2</v>
      </c>
      <c r="K311" s="27">
        <v>0</v>
      </c>
      <c r="L311" s="68">
        <v>0</v>
      </c>
      <c r="M311" s="65">
        <f>IF(INTRO!$E$37="Endemic",IF($H311&gt;0,IF($H311=4,"Unknown",IF($H311=99,"Stopped",$D311)),0),"Not required")</f>
        <v>319485.06464382913</v>
      </c>
      <c r="N311" s="20">
        <v>96069.25112265622</v>
      </c>
      <c r="O311" s="14">
        <f>IF(INTRO!$E$41="Endemic", IF(AND($J311&gt;1,$J311&lt;5), IF($J311=4, "Unknown", E311+F311), 0),"Not required")</f>
        <v>153353</v>
      </c>
      <c r="P311" s="39">
        <f>IF(INTRO!$E$43="Endemic", IF(AND($K311&gt;0,$K311&lt;5), IF($K311=4,"Unknown", IF($K311=1, $F311*0.33, IF($K311=2, $F311*0.5+$G311*0.2, SUM(F311:G311)))), 0),"Not required")</f>
        <v>0</v>
      </c>
      <c r="Q311" s="37">
        <v>1</v>
      </c>
      <c r="R311" s="27">
        <v>2</v>
      </c>
      <c r="S311" s="27">
        <v>1</v>
      </c>
      <c r="T311" s="70">
        <v>0</v>
      </c>
      <c r="U311" s="37"/>
      <c r="V311" s="27"/>
      <c r="W311" s="27"/>
      <c r="X311" s="70"/>
      <c r="Y311" s="1">
        <v>36639</v>
      </c>
      <c r="Z311" s="1" t="s">
        <v>486</v>
      </c>
      <c r="AA311" s="18"/>
    </row>
    <row r="312" spans="1:27" x14ac:dyDescent="0.25">
      <c r="A312" s="24" t="str">
        <f>IF(INTRO!$E$33&lt;&gt;0,INTRO!$E$33, " ")</f>
        <v>Nigeria</v>
      </c>
      <c r="B312" s="17" t="s">
        <v>475</v>
      </c>
      <c r="C312" s="172" t="s">
        <v>487</v>
      </c>
      <c r="D312" s="36">
        <v>215090.75943935884</v>
      </c>
      <c r="E312" s="20">
        <f>IF(INTRO!$E$48="","",ROUND($D312*INTRO!$E$48,0))</f>
        <v>43018</v>
      </c>
      <c r="F312" s="20">
        <f>IF(INTRO!$E$49="","",ROUND($D312*INTRO!$E$49,0))</f>
        <v>60225</v>
      </c>
      <c r="G312" s="38">
        <f>IF(INTRO!$E$50="","",ROUND($D312*INTRO!$E$50,0))</f>
        <v>111847</v>
      </c>
      <c r="H312" s="37">
        <v>1</v>
      </c>
      <c r="I312" s="27">
        <v>1</v>
      </c>
      <c r="J312" s="27">
        <v>2</v>
      </c>
      <c r="K312" s="27">
        <v>0</v>
      </c>
      <c r="L312" s="68">
        <v>0</v>
      </c>
      <c r="M312" s="65">
        <f>IF(INTRO!$E$37="Endemic",IF($H312&gt;0,IF($H312=4,"Unknown",IF($H312=99,"Stopped",$D312)),0),"Not required")</f>
        <v>215090.75943935884</v>
      </c>
      <c r="N312" s="20">
        <v>82596.110979687481</v>
      </c>
      <c r="O312" s="14">
        <f>IF(INTRO!$E$41="Endemic", IF(AND($J312&gt;1,$J312&lt;5), IF($J312=4, "Unknown", E312+F312), 0),"Not required")</f>
        <v>103243</v>
      </c>
      <c r="P312" s="39">
        <f>IF(INTRO!$E$43="Endemic", IF(AND($K312&gt;0,$K312&lt;5), IF($K312=4,"Unknown", IF($K312=1, $F312*0.33, IF($K312=2, $F312*0.5+$G312*0.2, SUM(F312:G312)))), 0),"Not required")</f>
        <v>0</v>
      </c>
      <c r="Q312" s="37">
        <v>1</v>
      </c>
      <c r="R312" s="27">
        <v>2</v>
      </c>
      <c r="S312" s="27">
        <v>1</v>
      </c>
      <c r="T312" s="70">
        <v>0</v>
      </c>
      <c r="U312" s="37"/>
      <c r="V312" s="27"/>
      <c r="W312" s="27"/>
      <c r="X312" s="70"/>
      <c r="Y312" s="1">
        <v>36640</v>
      </c>
      <c r="Z312" s="1" t="s">
        <v>487</v>
      </c>
      <c r="AA312" s="18"/>
    </row>
    <row r="313" spans="1:27" x14ac:dyDescent="0.25">
      <c r="A313" s="24" t="str">
        <f>IF(INTRO!$E$33&lt;&gt;0,INTRO!$E$33, " ")</f>
        <v>Nigeria</v>
      </c>
      <c r="B313" s="17" t="s">
        <v>475</v>
      </c>
      <c r="C313" s="172" t="s">
        <v>488</v>
      </c>
      <c r="D313" s="36">
        <v>195156.81728638019</v>
      </c>
      <c r="E313" s="20">
        <f>IF(INTRO!$E$48="","",ROUND($D313*INTRO!$E$48,0))</f>
        <v>39031</v>
      </c>
      <c r="F313" s="20">
        <f>IF(INTRO!$E$49="","",ROUND($D313*INTRO!$E$49,0))</f>
        <v>54644</v>
      </c>
      <c r="G313" s="38">
        <f>IF(INTRO!$E$50="","",ROUND($D313*INTRO!$E$50,0))</f>
        <v>101482</v>
      </c>
      <c r="H313" s="37">
        <v>1</v>
      </c>
      <c r="I313" s="27">
        <v>1</v>
      </c>
      <c r="J313" s="27">
        <v>2</v>
      </c>
      <c r="K313" s="27">
        <v>0</v>
      </c>
      <c r="L313" s="68">
        <v>0</v>
      </c>
      <c r="M313" s="65">
        <f>IF(INTRO!$E$37="Endemic",IF($H313&gt;0,IF($H313=4,"Unknown",IF($H313=99,"Stopped",$D313)),0),"Not required")</f>
        <v>195156.81728638019</v>
      </c>
      <c r="N313" s="20">
        <v>74300.957106640606</v>
      </c>
      <c r="O313" s="14">
        <f>IF(INTRO!$E$41="Endemic", IF(AND($J313&gt;1,$J313&lt;5), IF($J313=4, "Unknown", E313+F313), 0),"Not required")</f>
        <v>93675</v>
      </c>
      <c r="P313" s="39">
        <f>IF(INTRO!$E$43="Endemic", IF(AND($K313&gt;0,$K313&lt;5), IF($K313=4,"Unknown", IF($K313=1, $F313*0.33, IF($K313=2, $F313*0.5+$G313*0.2, SUM(F313:G313)))), 0),"Not required")</f>
        <v>0</v>
      </c>
      <c r="Q313" s="37">
        <v>1</v>
      </c>
      <c r="R313" s="27">
        <v>2</v>
      </c>
      <c r="S313" s="27">
        <v>1</v>
      </c>
      <c r="T313" s="70">
        <v>0</v>
      </c>
      <c r="U313" s="37"/>
      <c r="V313" s="27"/>
      <c r="W313" s="27"/>
      <c r="X313" s="70"/>
      <c r="Y313" s="1">
        <v>36641</v>
      </c>
      <c r="Z313" s="1" t="s">
        <v>488</v>
      </c>
      <c r="AA313" s="18"/>
    </row>
    <row r="314" spans="1:27" x14ac:dyDescent="0.25">
      <c r="A314" s="24" t="str">
        <f>IF(INTRO!$E$33&lt;&gt;0,INTRO!$E$33, " ")</f>
        <v>Nigeria</v>
      </c>
      <c r="B314" s="17" t="s">
        <v>475</v>
      </c>
      <c r="C314" s="172" t="s">
        <v>489</v>
      </c>
      <c r="D314" s="36">
        <v>107795.52904098919</v>
      </c>
      <c r="E314" s="20">
        <f>IF(INTRO!$E$48="","",ROUND($D314*INTRO!$E$48,0))</f>
        <v>21559</v>
      </c>
      <c r="F314" s="20">
        <f>IF(INTRO!$E$49="","",ROUND($D314*INTRO!$E$49,0))</f>
        <v>30183</v>
      </c>
      <c r="G314" s="38">
        <f>IF(INTRO!$E$50="","",ROUND($D314*INTRO!$E$50,0))</f>
        <v>56054</v>
      </c>
      <c r="H314" s="37">
        <v>1</v>
      </c>
      <c r="I314" s="27">
        <v>1</v>
      </c>
      <c r="J314" s="27">
        <v>2</v>
      </c>
      <c r="K314" s="27">
        <v>0</v>
      </c>
      <c r="L314" s="68">
        <v>0</v>
      </c>
      <c r="M314" s="65">
        <f>IF(INTRO!$E$37="Endemic",IF($H314&gt;0,IF($H314=4,"Unknown",IF($H314=99,"Stopped",$D314)),0),"Not required")</f>
        <v>107795.52904098919</v>
      </c>
      <c r="N314" s="20">
        <v>41039.763273437486</v>
      </c>
      <c r="O314" s="14">
        <f>IF(INTRO!$E$41="Endemic", IF(AND($J314&gt;1,$J314&lt;5), IF($J314=4, "Unknown", E314+F314), 0),"Not required")</f>
        <v>51742</v>
      </c>
      <c r="P314" s="39">
        <f>IF(INTRO!$E$43="Endemic", IF(AND($K314&gt;0,$K314&lt;5), IF($K314=4,"Unknown", IF($K314=1, $F314*0.33, IF($K314=2, $F314*0.5+$G314*0.2, SUM(F314:G314)))), 0),"Not required")</f>
        <v>0</v>
      </c>
      <c r="Q314" s="37">
        <v>1</v>
      </c>
      <c r="R314" s="27">
        <v>2</v>
      </c>
      <c r="S314" s="27">
        <v>1</v>
      </c>
      <c r="T314" s="70">
        <v>0</v>
      </c>
      <c r="U314" s="37"/>
      <c r="V314" s="27"/>
      <c r="W314" s="27"/>
      <c r="X314" s="70"/>
      <c r="Y314" s="1">
        <v>36642</v>
      </c>
      <c r="Z314" s="1" t="s">
        <v>489</v>
      </c>
      <c r="AA314" s="18"/>
    </row>
    <row r="315" spans="1:27" x14ac:dyDescent="0.25">
      <c r="A315" s="24" t="str">
        <f>IF(INTRO!$E$33&lt;&gt;0,INTRO!$E$33, " ")</f>
        <v>Nigeria</v>
      </c>
      <c r="B315" s="17" t="s">
        <v>475</v>
      </c>
      <c r="C315" s="172" t="s">
        <v>490</v>
      </c>
      <c r="D315" s="36">
        <v>172780.5570285703</v>
      </c>
      <c r="E315" s="20">
        <f>IF(INTRO!$E$48="","",ROUND($D315*INTRO!$E$48,0))</f>
        <v>34556</v>
      </c>
      <c r="F315" s="20">
        <f>IF(INTRO!$E$49="","",ROUND($D315*INTRO!$E$49,0))</f>
        <v>48379</v>
      </c>
      <c r="G315" s="38">
        <f>IF(INTRO!$E$50="","",ROUND($D315*INTRO!$E$50,0))</f>
        <v>89846</v>
      </c>
      <c r="H315" s="37">
        <v>1</v>
      </c>
      <c r="I315" s="27">
        <v>1</v>
      </c>
      <c r="J315" s="27">
        <v>2</v>
      </c>
      <c r="K315" s="27">
        <v>1</v>
      </c>
      <c r="L315" s="68">
        <v>0</v>
      </c>
      <c r="M315" s="65">
        <f>IF(INTRO!$E$37="Endemic",IF($H315&gt;0,IF($H315=4,"Unknown",IF($H315=99,"Stopped",$D315)),0),"Not required")</f>
        <v>172780.5570285703</v>
      </c>
      <c r="N315" s="20">
        <v>67136.107633593725</v>
      </c>
      <c r="O315" s="14">
        <f>IF(INTRO!$E$41="Endemic", IF(AND($J315&gt;1,$J315&lt;5), IF($J315=4, "Unknown", E315+F315), 0),"Not required")</f>
        <v>82935</v>
      </c>
      <c r="P315" s="39">
        <f>IF(INTRO!$E$43="Endemic", IF(AND($K315&gt;0,$K315&lt;5), IF($K315=4,"Unknown", IF($K315=1, $F315*0.33, IF($K315=2, $F315*0.5+$G315*0.2, SUM(F315:G315)))), 0),"Not required")</f>
        <v>15965.070000000002</v>
      </c>
      <c r="Q315" s="37">
        <v>1</v>
      </c>
      <c r="R315" s="27">
        <v>2</v>
      </c>
      <c r="S315" s="27">
        <v>1</v>
      </c>
      <c r="T315" s="70">
        <v>1</v>
      </c>
      <c r="U315" s="37"/>
      <c r="V315" s="27"/>
      <c r="W315" s="27"/>
      <c r="X315" s="70"/>
      <c r="Y315" s="1">
        <v>36643</v>
      </c>
      <c r="Z315" s="1" t="s">
        <v>490</v>
      </c>
      <c r="AA315" s="18"/>
    </row>
    <row r="316" spans="1:27" x14ac:dyDescent="0.25">
      <c r="A316" s="24" t="str">
        <f>IF(INTRO!$E$33&lt;&gt;0,INTRO!$E$33, " ")</f>
        <v>Nigeria</v>
      </c>
      <c r="B316" s="17" t="s">
        <v>475</v>
      </c>
      <c r="C316" s="172" t="s">
        <v>491</v>
      </c>
      <c r="D316" s="36">
        <v>158850.19858702717</v>
      </c>
      <c r="E316" s="20">
        <f>IF(INTRO!$E$48="","",ROUND($D316*INTRO!$E$48,0))</f>
        <v>31770</v>
      </c>
      <c r="F316" s="20">
        <f>IF(INTRO!$E$49="","",ROUND($D316*INTRO!$E$49,0))</f>
        <v>44478</v>
      </c>
      <c r="G316" s="38">
        <f>IF(INTRO!$E$50="","",ROUND($D316*INTRO!$E$50,0))</f>
        <v>82602</v>
      </c>
      <c r="H316" s="37">
        <v>1</v>
      </c>
      <c r="I316" s="27">
        <v>1</v>
      </c>
      <c r="J316" s="27">
        <v>2</v>
      </c>
      <c r="K316" s="27">
        <v>0</v>
      </c>
      <c r="L316" s="68">
        <v>0</v>
      </c>
      <c r="M316" s="65">
        <f>IF(INTRO!$E$37="Endemic",IF($H316&gt;0,IF($H316=4,"Unknown",IF($H316=99,"Stopped",$D316)),0),"Not required")</f>
        <v>158850.19858702717</v>
      </c>
      <c r="N316" s="20">
        <v>55285.572439843723</v>
      </c>
      <c r="O316" s="14">
        <f>IF(INTRO!$E$41="Endemic", IF(AND($J316&gt;1,$J316&lt;5), IF($J316=4, "Unknown", E316+F316), 0),"Not required")</f>
        <v>76248</v>
      </c>
      <c r="P316" s="39">
        <f>IF(INTRO!$E$43="Endemic", IF(AND($K316&gt;0,$K316&lt;5), IF($K316=4,"Unknown", IF($K316=1, $F316*0.33, IF($K316=2, $F316*0.5+$G316*0.2, SUM(F316:G316)))), 0),"Not required")</f>
        <v>0</v>
      </c>
      <c r="Q316" s="37">
        <v>1</v>
      </c>
      <c r="R316" s="27">
        <v>2</v>
      </c>
      <c r="S316" s="27">
        <v>1</v>
      </c>
      <c r="T316" s="70">
        <v>0</v>
      </c>
      <c r="U316" s="37"/>
      <c r="V316" s="27"/>
      <c r="W316" s="27"/>
      <c r="X316" s="70"/>
      <c r="Y316" s="1">
        <v>36644</v>
      </c>
      <c r="Z316" s="1" t="s">
        <v>491</v>
      </c>
      <c r="AA316" s="18"/>
    </row>
    <row r="317" spans="1:27" x14ac:dyDescent="0.25">
      <c r="A317" s="24" t="str">
        <f>IF(INTRO!$E$33&lt;&gt;0,INTRO!$E$33, " ")</f>
        <v>Nigeria</v>
      </c>
      <c r="B317" s="17" t="s">
        <v>475</v>
      </c>
      <c r="C317" s="172" t="s">
        <v>492</v>
      </c>
      <c r="D317" s="36">
        <v>192329.86097781447</v>
      </c>
      <c r="E317" s="20">
        <f>IF(INTRO!$E$48="","",ROUND($D317*INTRO!$E$48,0))</f>
        <v>38466</v>
      </c>
      <c r="F317" s="20">
        <f>IF(INTRO!$E$49="","",ROUND($D317*INTRO!$E$49,0))</f>
        <v>53852</v>
      </c>
      <c r="G317" s="38">
        <f>IF(INTRO!$E$50="","",ROUND($D317*INTRO!$E$50,0))</f>
        <v>100012</v>
      </c>
      <c r="H317" s="37">
        <v>1</v>
      </c>
      <c r="I317" s="27">
        <v>0</v>
      </c>
      <c r="J317" s="27">
        <v>3</v>
      </c>
      <c r="K317" s="27">
        <v>0</v>
      </c>
      <c r="L317" s="68">
        <v>0</v>
      </c>
      <c r="M317" s="65">
        <f>IF(INTRO!$E$37="Endemic",IF($H317&gt;0,IF($H317=4,"Unknown",IF($H317=99,"Stopped",$D317)),0),"Not required")</f>
        <v>192329.86097781447</v>
      </c>
      <c r="N317" s="20">
        <v>0</v>
      </c>
      <c r="O317" s="14">
        <f>IF(INTRO!$E$41="Endemic", IF(AND($J317&gt;1,$J317&lt;5), IF($J317=4, "Unknown", E317+F317), 0),"Not required")</f>
        <v>92318</v>
      </c>
      <c r="P317" s="39">
        <f>IF(INTRO!$E$43="Endemic", IF(AND($K317&gt;0,$K317&lt;5), IF($K317=4,"Unknown", IF($K317=1, $F317*0.33, IF($K317=2, $F317*0.5+$G317*0.2, SUM(F317:G317)))), 0),"Not required")</f>
        <v>0</v>
      </c>
      <c r="Q317" s="37">
        <v>1</v>
      </c>
      <c r="R317" s="27">
        <v>0</v>
      </c>
      <c r="S317" s="27">
        <v>2</v>
      </c>
      <c r="T317" s="70">
        <v>0</v>
      </c>
      <c r="U317" s="37"/>
      <c r="V317" s="27"/>
      <c r="W317" s="27"/>
      <c r="X317" s="70"/>
      <c r="Y317" s="1">
        <v>36645</v>
      </c>
      <c r="Z317" s="1" t="s">
        <v>492</v>
      </c>
      <c r="AA317" s="18"/>
    </row>
    <row r="318" spans="1:27" x14ac:dyDescent="0.25">
      <c r="A318" s="24" t="str">
        <f>IF(INTRO!$E$33&lt;&gt;0,INTRO!$E$33, " ")</f>
        <v>Nigeria</v>
      </c>
      <c r="B318" s="17" t="s">
        <v>475</v>
      </c>
      <c r="C318" s="172" t="s">
        <v>493</v>
      </c>
      <c r="D318" s="36">
        <v>245493.31620027055</v>
      </c>
      <c r="E318" s="20">
        <f>IF(INTRO!$E$48="","",ROUND($D318*INTRO!$E$48,0))</f>
        <v>49099</v>
      </c>
      <c r="F318" s="20">
        <f>IF(INTRO!$E$49="","",ROUND($D318*INTRO!$E$49,0))</f>
        <v>68738</v>
      </c>
      <c r="G318" s="38">
        <f>IF(INTRO!$E$50="","",ROUND($D318*INTRO!$E$50,0))</f>
        <v>127657</v>
      </c>
      <c r="H318" s="37">
        <v>1</v>
      </c>
      <c r="I318" s="27">
        <v>0</v>
      </c>
      <c r="J318" s="27">
        <v>3</v>
      </c>
      <c r="K318" s="27">
        <v>0</v>
      </c>
      <c r="L318" s="68">
        <v>0</v>
      </c>
      <c r="M318" s="65">
        <f>IF(INTRO!$E$37="Endemic",IF($H318&gt;0,IF($H318=4,"Unknown",IF($H318=99,"Stopped",$D318)),0),"Not required")</f>
        <v>245493.31620027055</v>
      </c>
      <c r="N318" s="20">
        <v>0</v>
      </c>
      <c r="O318" s="14">
        <f>IF(INTRO!$E$41="Endemic", IF(AND($J318&gt;1,$J318&lt;5), IF($J318=4, "Unknown", E318+F318), 0),"Not required")</f>
        <v>117837</v>
      </c>
      <c r="P318" s="39">
        <f>IF(INTRO!$E$43="Endemic", IF(AND($K318&gt;0,$K318&lt;5), IF($K318=4,"Unknown", IF($K318=1, $F318*0.33, IF($K318=2, $F318*0.5+$G318*0.2, SUM(F318:G318)))), 0),"Not required")</f>
        <v>0</v>
      </c>
      <c r="Q318" s="37">
        <v>1</v>
      </c>
      <c r="R318" s="27">
        <v>0</v>
      </c>
      <c r="S318" s="27">
        <v>2</v>
      </c>
      <c r="T318" s="70">
        <v>0</v>
      </c>
      <c r="U318" s="37"/>
      <c r="V318" s="27"/>
      <c r="W318" s="27"/>
      <c r="X318" s="70"/>
      <c r="Y318" s="1">
        <v>36646</v>
      </c>
      <c r="Z318" s="1" t="s">
        <v>493</v>
      </c>
      <c r="AA318" s="18"/>
    </row>
    <row r="319" spans="1:27" x14ac:dyDescent="0.25">
      <c r="A319" s="24" t="str">
        <f>IF(INTRO!$E$33&lt;&gt;0,INTRO!$E$33, " ")</f>
        <v>Nigeria</v>
      </c>
      <c r="B319" s="17" t="s">
        <v>475</v>
      </c>
      <c r="C319" s="172" t="s">
        <v>494</v>
      </c>
      <c r="D319" s="36">
        <v>177844.0634518576</v>
      </c>
      <c r="E319" s="20">
        <f>IF(INTRO!$E$48="","",ROUND($D319*INTRO!$E$48,0))</f>
        <v>35569</v>
      </c>
      <c r="F319" s="20">
        <f>IF(INTRO!$E$49="","",ROUND($D319*INTRO!$E$49,0))</f>
        <v>49796</v>
      </c>
      <c r="G319" s="38">
        <f>IF(INTRO!$E$50="","",ROUND($D319*INTRO!$E$50,0))</f>
        <v>92479</v>
      </c>
      <c r="H319" s="37">
        <v>1</v>
      </c>
      <c r="I319" s="27">
        <v>1</v>
      </c>
      <c r="J319" s="27">
        <v>2</v>
      </c>
      <c r="K319" s="27">
        <v>1</v>
      </c>
      <c r="L319" s="68">
        <v>0</v>
      </c>
      <c r="M319" s="65">
        <f>IF(INTRO!$E$37="Endemic",IF($H319&gt;0,IF($H319=4,"Unknown",IF($H319=99,"Stopped",$D319)),0),"Not required")</f>
        <v>177844.0634518576</v>
      </c>
      <c r="N319" s="20">
        <v>64348.980084765608</v>
      </c>
      <c r="O319" s="14">
        <f>IF(INTRO!$E$41="Endemic", IF(AND($J319&gt;1,$J319&lt;5), IF($J319=4, "Unknown", E319+F319), 0),"Not required")</f>
        <v>85365</v>
      </c>
      <c r="P319" s="39">
        <f>IF(INTRO!$E$43="Endemic", IF(AND($K319&gt;0,$K319&lt;5), IF($K319=4,"Unknown", IF($K319=1, $F319*0.33, IF($K319=2, $F319*0.5+$G319*0.2, SUM(F319:G319)))), 0),"Not required")</f>
        <v>16432.68</v>
      </c>
      <c r="Q319" s="37">
        <v>1</v>
      </c>
      <c r="R319" s="27">
        <v>2</v>
      </c>
      <c r="S319" s="27">
        <v>1</v>
      </c>
      <c r="T319" s="70">
        <v>1</v>
      </c>
      <c r="U319" s="37"/>
      <c r="V319" s="27"/>
      <c r="W319" s="27"/>
      <c r="X319" s="70"/>
      <c r="Y319" s="1">
        <v>36647</v>
      </c>
      <c r="Z319" s="1" t="s">
        <v>494</v>
      </c>
      <c r="AA319" s="18"/>
    </row>
    <row r="320" spans="1:27" x14ac:dyDescent="0.25">
      <c r="A320" s="24" t="str">
        <f>IF(INTRO!$E$33&lt;&gt;0,INTRO!$E$33, " ")</f>
        <v>Nigeria</v>
      </c>
      <c r="B320" s="17" t="s">
        <v>475</v>
      </c>
      <c r="C320" s="172" t="s">
        <v>495</v>
      </c>
      <c r="D320" s="36">
        <v>133476.18113997224</v>
      </c>
      <c r="E320" s="20">
        <f>IF(INTRO!$E$48="","",ROUND($D320*INTRO!$E$48,0))</f>
        <v>26695</v>
      </c>
      <c r="F320" s="20">
        <f>IF(INTRO!$E$49="","",ROUND($D320*INTRO!$E$49,0))</f>
        <v>37373</v>
      </c>
      <c r="G320" s="38">
        <f>IF(INTRO!$E$50="","",ROUND($D320*INTRO!$E$50,0))</f>
        <v>69408</v>
      </c>
      <c r="H320" s="37">
        <v>1</v>
      </c>
      <c r="I320" s="27">
        <v>1</v>
      </c>
      <c r="J320" s="27">
        <v>2</v>
      </c>
      <c r="K320" s="27">
        <v>1</v>
      </c>
      <c r="L320" s="68">
        <v>0</v>
      </c>
      <c r="M320" s="65">
        <f>IF(INTRO!$E$37="Endemic",IF($H320&gt;0,IF($H320=4,"Unknown",IF($H320=99,"Stopped",$D320)),0),"Not required")</f>
        <v>133476.18113997224</v>
      </c>
      <c r="N320" s="20">
        <v>43443.867749218734</v>
      </c>
      <c r="O320" s="14">
        <f>IF(INTRO!$E$41="Endemic", IF(AND($J320&gt;1,$J320&lt;5), IF($J320=4, "Unknown", E320+F320), 0),"Not required")</f>
        <v>64068</v>
      </c>
      <c r="P320" s="39">
        <f>IF(INTRO!$E$43="Endemic", IF(AND($K320&gt;0,$K320&lt;5), IF($K320=4,"Unknown", IF($K320=1, $F320*0.33, IF($K320=2, $F320*0.5+$G320*0.2, SUM(F320:G320)))), 0),"Not required")</f>
        <v>12333.09</v>
      </c>
      <c r="Q320" s="37">
        <v>1</v>
      </c>
      <c r="R320" s="27">
        <v>2</v>
      </c>
      <c r="S320" s="27">
        <v>1</v>
      </c>
      <c r="T320" s="70">
        <v>1</v>
      </c>
      <c r="U320" s="37"/>
      <c r="V320" s="27"/>
      <c r="W320" s="27"/>
      <c r="X320" s="70"/>
      <c r="Y320" s="1">
        <v>36648</v>
      </c>
      <c r="Z320" s="1" t="s">
        <v>495</v>
      </c>
      <c r="AA320" s="18"/>
    </row>
    <row r="321" spans="1:27" x14ac:dyDescent="0.25">
      <c r="A321" s="24" t="str">
        <f>IF(INTRO!$E$33&lt;&gt;0,INTRO!$E$33, " ")</f>
        <v>Nigeria</v>
      </c>
      <c r="B321" s="17" t="s">
        <v>475</v>
      </c>
      <c r="C321" s="172" t="s">
        <v>496</v>
      </c>
      <c r="D321" s="36">
        <v>191938.49832995876</v>
      </c>
      <c r="E321" s="20">
        <f>IF(INTRO!$E$48="","",ROUND($D321*INTRO!$E$48,0))</f>
        <v>38388</v>
      </c>
      <c r="F321" s="20">
        <f>IF(INTRO!$E$49="","",ROUND($D321*INTRO!$E$49,0))</f>
        <v>53743</v>
      </c>
      <c r="G321" s="38">
        <f>IF(INTRO!$E$50="","",ROUND($D321*INTRO!$E$50,0))</f>
        <v>99808</v>
      </c>
      <c r="H321" s="37">
        <v>1</v>
      </c>
      <c r="I321" s="27">
        <v>1</v>
      </c>
      <c r="J321" s="27">
        <v>2</v>
      </c>
      <c r="K321" s="27">
        <v>0</v>
      </c>
      <c r="L321" s="68">
        <v>0</v>
      </c>
      <c r="M321" s="65">
        <f>IF(INTRO!$E$37="Endemic",IF($H321&gt;0,IF($H321=4,"Unknown",IF($H321=99,"Stopped",$D321)),0),"Not required")</f>
        <v>191938.49832995876</v>
      </c>
      <c r="N321" s="20">
        <v>73075.724798046867</v>
      </c>
      <c r="O321" s="14">
        <f>IF(INTRO!$E$41="Endemic", IF(AND($J321&gt;1,$J321&lt;5), IF($J321=4, "Unknown", E321+F321), 0),"Not required")</f>
        <v>92131</v>
      </c>
      <c r="P321" s="39">
        <f>IF(INTRO!$E$43="Endemic", IF(AND($K321&gt;0,$K321&lt;5), IF($K321=4,"Unknown", IF($K321=1, $F321*0.33, IF($K321=2, $F321*0.5+$G321*0.2, SUM(F321:G321)))), 0),"Not required")</f>
        <v>0</v>
      </c>
      <c r="Q321" s="37">
        <v>1</v>
      </c>
      <c r="R321" s="27">
        <v>2</v>
      </c>
      <c r="S321" s="27">
        <v>1</v>
      </c>
      <c r="T321" s="70">
        <v>0</v>
      </c>
      <c r="U321" s="37"/>
      <c r="V321" s="27"/>
      <c r="W321" s="27"/>
      <c r="X321" s="70"/>
      <c r="Y321" s="1">
        <v>36649</v>
      </c>
      <c r="Z321" s="1" t="s">
        <v>496</v>
      </c>
      <c r="AA321" s="18"/>
    </row>
    <row r="322" spans="1:27" x14ac:dyDescent="0.25">
      <c r="A322" s="24" t="str">
        <f>IF(INTRO!$E$33&lt;&gt;0,INTRO!$E$33, " ")</f>
        <v>Nigeria</v>
      </c>
      <c r="B322" s="17" t="s">
        <v>475</v>
      </c>
      <c r="C322" s="172" t="s">
        <v>497</v>
      </c>
      <c r="D322" s="36">
        <v>161390.69357602845</v>
      </c>
      <c r="E322" s="20">
        <f>IF(INTRO!$E$48="","",ROUND($D322*INTRO!$E$48,0))</f>
        <v>32278</v>
      </c>
      <c r="F322" s="20">
        <f>IF(INTRO!$E$49="","",ROUND($D322*INTRO!$E$49,0))</f>
        <v>45189</v>
      </c>
      <c r="G322" s="38">
        <f>IF(INTRO!$E$50="","",ROUND($D322*INTRO!$E$50,0))</f>
        <v>83923</v>
      </c>
      <c r="H322" s="37">
        <v>1</v>
      </c>
      <c r="I322" s="27">
        <v>1</v>
      </c>
      <c r="J322" s="27">
        <v>3</v>
      </c>
      <c r="K322" s="27">
        <v>0</v>
      </c>
      <c r="L322" s="68">
        <v>0</v>
      </c>
      <c r="M322" s="65">
        <f>IF(INTRO!$E$37="Endemic",IF($H322&gt;0,IF($H322=4,"Unknown",IF($H322=99,"Stopped",$D322)),0),"Not required")</f>
        <v>161390.69357602845</v>
      </c>
      <c r="N322" s="20">
        <v>62047.530207812481</v>
      </c>
      <c r="O322" s="14">
        <f>IF(INTRO!$E$41="Endemic", IF(AND($J322&gt;1,$J322&lt;5), IF($J322=4, "Unknown", E322+F322), 0),"Not required")</f>
        <v>77467</v>
      </c>
      <c r="P322" s="39">
        <f>IF(INTRO!$E$43="Endemic", IF(AND($K322&gt;0,$K322&lt;5), IF($K322=4,"Unknown", IF($K322=1, $F322*0.33, IF($K322=2, $F322*0.5+$G322*0.2, SUM(F322:G322)))), 0),"Not required")</f>
        <v>0</v>
      </c>
      <c r="Q322" s="37">
        <v>1</v>
      </c>
      <c r="R322" s="27">
        <v>2</v>
      </c>
      <c r="S322" s="27">
        <v>2</v>
      </c>
      <c r="T322" s="70">
        <v>0</v>
      </c>
      <c r="U322" s="37"/>
      <c r="V322" s="27"/>
      <c r="W322" s="27"/>
      <c r="X322" s="70"/>
      <c r="Y322" s="1">
        <v>36650</v>
      </c>
      <c r="Z322" s="1" t="s">
        <v>497</v>
      </c>
      <c r="AA322" s="18"/>
    </row>
    <row r="323" spans="1:27" x14ac:dyDescent="0.25">
      <c r="A323" s="24" t="str">
        <f>IF(INTRO!$E$33&lt;&gt;0,INTRO!$E$33, " ")</f>
        <v>Nigeria</v>
      </c>
      <c r="B323" s="17" t="s">
        <v>475</v>
      </c>
      <c r="C323" s="172" t="s">
        <v>498</v>
      </c>
      <c r="D323" s="36">
        <v>150388.15810486945</v>
      </c>
      <c r="E323" s="20">
        <f>IF(INTRO!$E$48="","",ROUND($D323*INTRO!$E$48,0))</f>
        <v>30078</v>
      </c>
      <c r="F323" s="20">
        <f>IF(INTRO!$E$49="","",ROUND($D323*INTRO!$E$49,0))</f>
        <v>42109</v>
      </c>
      <c r="G323" s="38">
        <f>IF(INTRO!$E$50="","",ROUND($D323*INTRO!$E$50,0))</f>
        <v>78202</v>
      </c>
      <c r="H323" s="37">
        <v>1</v>
      </c>
      <c r="I323" s="27">
        <v>0</v>
      </c>
      <c r="J323" s="27">
        <v>2</v>
      </c>
      <c r="K323" s="27">
        <v>1</v>
      </c>
      <c r="L323" s="68">
        <v>0</v>
      </c>
      <c r="M323" s="65">
        <f>IF(INTRO!$E$37="Endemic",IF($H323&gt;0,IF($H323=4,"Unknown",IF($H323=99,"Stopped",$D323)),0),"Not required")</f>
        <v>150388.15810486945</v>
      </c>
      <c r="N323" s="20">
        <v>0</v>
      </c>
      <c r="O323" s="14">
        <f>IF(INTRO!$E$41="Endemic", IF(AND($J323&gt;1,$J323&lt;5), IF($J323=4, "Unknown", E323+F323), 0),"Not required")</f>
        <v>72187</v>
      </c>
      <c r="P323" s="39">
        <f>IF(INTRO!$E$43="Endemic", IF(AND($K323&gt;0,$K323&lt;5), IF($K323=4,"Unknown", IF($K323=1, $F323*0.33, IF($K323=2, $F323*0.5+$G323*0.2, SUM(F323:G323)))), 0),"Not required")</f>
        <v>13895.970000000001</v>
      </c>
      <c r="Q323" s="37">
        <v>1</v>
      </c>
      <c r="R323" s="27">
        <v>0</v>
      </c>
      <c r="S323" s="27">
        <v>1</v>
      </c>
      <c r="T323" s="70">
        <v>1</v>
      </c>
      <c r="U323" s="37"/>
      <c r="V323" s="27"/>
      <c r="W323" s="27"/>
      <c r="X323" s="70"/>
      <c r="Y323" s="1">
        <v>36651</v>
      </c>
      <c r="Z323" s="1" t="s">
        <v>498</v>
      </c>
      <c r="AA323" s="18"/>
    </row>
    <row r="324" spans="1:27" x14ac:dyDescent="0.25">
      <c r="A324" s="24" t="str">
        <f>IF(INTRO!$E$33&lt;&gt;0,INTRO!$E$33, " ")</f>
        <v>Nigeria</v>
      </c>
      <c r="B324" s="17" t="s">
        <v>475</v>
      </c>
      <c r="C324" s="172" t="s">
        <v>499</v>
      </c>
      <c r="D324" s="36">
        <v>158013.67773834596</v>
      </c>
      <c r="E324" s="20">
        <f>IF(INTRO!$E$48="","",ROUND($D324*INTRO!$E$48,0))</f>
        <v>31603</v>
      </c>
      <c r="F324" s="20">
        <f>IF(INTRO!$E$49="","",ROUND($D324*INTRO!$E$49,0))</f>
        <v>44244</v>
      </c>
      <c r="G324" s="38">
        <f>IF(INTRO!$E$50="","",ROUND($D324*INTRO!$E$50,0))</f>
        <v>82167</v>
      </c>
      <c r="H324" s="37">
        <v>1</v>
      </c>
      <c r="I324" s="27">
        <v>0</v>
      </c>
      <c r="J324" s="27">
        <v>2</v>
      </c>
      <c r="K324" s="27">
        <v>0</v>
      </c>
      <c r="L324" s="68">
        <v>0</v>
      </c>
      <c r="M324" s="65">
        <f>IF(INTRO!$E$37="Endemic",IF($H324&gt;0,IF($H324=4,"Unknown",IF($H324=99,"Stopped",$D324)),0),"Not required")</f>
        <v>158013.67773834596</v>
      </c>
      <c r="N324" s="20">
        <v>0</v>
      </c>
      <c r="O324" s="14">
        <f>IF(INTRO!$E$41="Endemic", IF(AND($J324&gt;1,$J324&lt;5), IF($J324=4, "Unknown", E324+F324), 0),"Not required")</f>
        <v>75847</v>
      </c>
      <c r="P324" s="39">
        <f>IF(INTRO!$E$43="Endemic", IF(AND($K324&gt;0,$K324&lt;5), IF($K324=4,"Unknown", IF($K324=1, $F324*0.33, IF($K324=2, $F324*0.5+$G324*0.2, SUM(F324:G324)))), 0),"Not required")</f>
        <v>0</v>
      </c>
      <c r="Q324" s="37">
        <v>1</v>
      </c>
      <c r="R324" s="27">
        <v>0</v>
      </c>
      <c r="S324" s="27">
        <v>1</v>
      </c>
      <c r="T324" s="70">
        <v>0</v>
      </c>
      <c r="U324" s="37"/>
      <c r="V324" s="27"/>
      <c r="W324" s="27"/>
      <c r="X324" s="70"/>
      <c r="Y324" s="1">
        <v>36652</v>
      </c>
      <c r="Z324" s="1" t="s">
        <v>499</v>
      </c>
      <c r="AA324" s="18"/>
    </row>
    <row r="325" spans="1:27" x14ac:dyDescent="0.25">
      <c r="A325" s="24" t="str">
        <f>IF(INTRO!$E$33&lt;&gt;0,INTRO!$E$33, " ")</f>
        <v>Nigeria</v>
      </c>
      <c r="B325" s="17" t="s">
        <v>475</v>
      </c>
      <c r="C325" s="172" t="s">
        <v>500</v>
      </c>
      <c r="D325" s="36">
        <v>171087.34199884423</v>
      </c>
      <c r="E325" s="20">
        <f>IF(INTRO!$E$48="","",ROUND($D325*INTRO!$E$48,0))</f>
        <v>34217</v>
      </c>
      <c r="F325" s="20">
        <f>IF(INTRO!$E$49="","",ROUND($D325*INTRO!$E$49,0))</f>
        <v>47904</v>
      </c>
      <c r="G325" s="38">
        <f>IF(INTRO!$E$50="","",ROUND($D325*INTRO!$E$50,0))</f>
        <v>88965</v>
      </c>
      <c r="H325" s="37">
        <v>1</v>
      </c>
      <c r="I325" s="27">
        <v>0</v>
      </c>
      <c r="J325" s="27">
        <v>2</v>
      </c>
      <c r="K325" s="27">
        <v>1</v>
      </c>
      <c r="L325" s="68">
        <v>0</v>
      </c>
      <c r="M325" s="65">
        <f>IF(INTRO!$E$37="Endemic",IF($H325&gt;0,IF($H325=4,"Unknown",IF($H325=99,"Stopped",$D325)),0),"Not required")</f>
        <v>171087.34199884423</v>
      </c>
      <c r="N325" s="20">
        <v>0</v>
      </c>
      <c r="O325" s="14">
        <f>IF(INTRO!$E$41="Endemic", IF(AND($J325&gt;1,$J325&lt;5), IF($J325=4, "Unknown", E325+F325), 0),"Not required")</f>
        <v>82121</v>
      </c>
      <c r="P325" s="39">
        <f>IF(INTRO!$E$43="Endemic", IF(AND($K325&gt;0,$K325&lt;5), IF($K325=4,"Unknown", IF($K325=1, $F325*0.33, IF($K325=2, $F325*0.5+$G325*0.2, SUM(F325:G325)))), 0),"Not required")</f>
        <v>15808.320000000002</v>
      </c>
      <c r="Q325" s="37">
        <v>1</v>
      </c>
      <c r="R325" s="27">
        <v>0</v>
      </c>
      <c r="S325" s="27">
        <v>1</v>
      </c>
      <c r="T325" s="70">
        <v>1</v>
      </c>
      <c r="U325" s="37"/>
      <c r="V325" s="27"/>
      <c r="W325" s="27"/>
      <c r="X325" s="70"/>
      <c r="Y325" s="1">
        <v>36655</v>
      </c>
      <c r="Z325" s="1" t="s">
        <v>500</v>
      </c>
      <c r="AA325" s="18"/>
    </row>
    <row r="326" spans="1:27" x14ac:dyDescent="0.25">
      <c r="A326" s="24" t="str">
        <f>IF(INTRO!$E$33&lt;&gt;0,INTRO!$E$33, " ")</f>
        <v>Nigeria</v>
      </c>
      <c r="B326" s="17" t="s">
        <v>475</v>
      </c>
      <c r="C326" s="172" t="s">
        <v>501</v>
      </c>
      <c r="D326" s="36">
        <v>235886.77532867927</v>
      </c>
      <c r="E326" s="20">
        <f>IF(INTRO!$E$48="","",ROUND($D326*INTRO!$E$48,0))</f>
        <v>47177</v>
      </c>
      <c r="F326" s="20">
        <f>IF(INTRO!$E$49="","",ROUND($D326*INTRO!$E$49,0))</f>
        <v>66048</v>
      </c>
      <c r="G326" s="38">
        <f>IF(INTRO!$E$50="","",ROUND($D326*INTRO!$E$50,0))</f>
        <v>122661</v>
      </c>
      <c r="H326" s="37">
        <v>1</v>
      </c>
      <c r="I326" s="27">
        <v>1</v>
      </c>
      <c r="J326" s="27">
        <v>1</v>
      </c>
      <c r="K326" s="27">
        <v>1</v>
      </c>
      <c r="L326" s="68">
        <v>0</v>
      </c>
      <c r="M326" s="65">
        <f>IF(INTRO!$E$37="Endemic",IF($H326&gt;0,IF($H326=4,"Unknown",IF($H326=99,"Stopped",$D326)),0),"Not required")</f>
        <v>235886.77532867927</v>
      </c>
      <c r="N326" s="20">
        <v>63670.135157031233</v>
      </c>
      <c r="O326" s="14">
        <f>IF(INTRO!$E$41="Endemic", IF(AND($J326&gt;1,$J326&lt;5), IF($J326=4, "Unknown", E326+F326), 0),"Not required")</f>
        <v>0</v>
      </c>
      <c r="P326" s="39">
        <f>IF(INTRO!$E$43="Endemic", IF(AND($K326&gt;0,$K326&lt;5), IF($K326=4,"Unknown", IF($K326=1, $F326*0.33, IF($K326=2, $F326*0.5+$G326*0.2, SUM(F326:G326)))), 0),"Not required")</f>
        <v>21795.84</v>
      </c>
      <c r="Q326" s="37">
        <v>1</v>
      </c>
      <c r="R326" s="27">
        <v>2</v>
      </c>
      <c r="S326" s="27">
        <v>0</v>
      </c>
      <c r="T326" s="70">
        <v>1</v>
      </c>
      <c r="U326" s="37"/>
      <c r="V326" s="27"/>
      <c r="W326" s="27"/>
      <c r="X326" s="70"/>
      <c r="Y326" s="1">
        <v>36653</v>
      </c>
      <c r="Z326" s="1" t="s">
        <v>501</v>
      </c>
      <c r="AA326" s="18"/>
    </row>
    <row r="327" spans="1:27" x14ac:dyDescent="0.25">
      <c r="A327" s="24" t="str">
        <f>IF(INTRO!$E$33&lt;&gt;0,INTRO!$E$33, " ")</f>
        <v>Nigeria</v>
      </c>
      <c r="B327" s="17" t="s">
        <v>475</v>
      </c>
      <c r="C327" s="172" t="s">
        <v>502</v>
      </c>
      <c r="D327" s="36">
        <v>133500.38913880868</v>
      </c>
      <c r="E327" s="20">
        <f>IF(INTRO!$E$48="","",ROUND($D327*INTRO!$E$48,0))</f>
        <v>26700</v>
      </c>
      <c r="F327" s="20">
        <f>IF(INTRO!$E$49="","",ROUND($D327*INTRO!$E$49,0))</f>
        <v>37380</v>
      </c>
      <c r="G327" s="38">
        <f>IF(INTRO!$E$50="","",ROUND($D327*INTRO!$E$50,0))</f>
        <v>69420</v>
      </c>
      <c r="H327" s="37">
        <v>1</v>
      </c>
      <c r="I327" s="27">
        <v>1</v>
      </c>
      <c r="J327" s="27">
        <v>2</v>
      </c>
      <c r="K327" s="27">
        <v>0</v>
      </c>
      <c r="L327" s="68">
        <v>0</v>
      </c>
      <c r="M327" s="65">
        <f>IF(INTRO!$E$37="Endemic",IF($H327&gt;0,IF($H327=4,"Unknown",IF($H327=99,"Stopped",$D327)),0),"Not required")</f>
        <v>133500.38913880868</v>
      </c>
      <c r="N327" s="20">
        <v>50826.168361718737</v>
      </c>
      <c r="O327" s="14">
        <f>IF(INTRO!$E$41="Endemic", IF(AND($J327&gt;1,$J327&lt;5), IF($J327=4, "Unknown", E327+F327), 0),"Not required")</f>
        <v>64080</v>
      </c>
      <c r="P327" s="39">
        <f>IF(INTRO!$E$43="Endemic", IF(AND($K327&gt;0,$K327&lt;5), IF($K327=4,"Unknown", IF($K327=1, $F327*0.33, IF($K327=2, $F327*0.5+$G327*0.2, SUM(F327:G327)))), 0),"Not required")</f>
        <v>0</v>
      </c>
      <c r="Q327" s="37">
        <v>1</v>
      </c>
      <c r="R327" s="27">
        <v>2</v>
      </c>
      <c r="S327" s="27">
        <v>1</v>
      </c>
      <c r="T327" s="70">
        <v>0</v>
      </c>
      <c r="U327" s="37"/>
      <c r="V327" s="27"/>
      <c r="W327" s="27"/>
      <c r="X327" s="70"/>
      <c r="Y327" s="1">
        <v>36654</v>
      </c>
      <c r="Z327" s="1" t="s">
        <v>502</v>
      </c>
      <c r="AA327" s="18"/>
    </row>
    <row r="328" spans="1:27" x14ac:dyDescent="0.25">
      <c r="A328" s="24" t="str">
        <f>IF(INTRO!$E$33&lt;&gt;0,INTRO!$E$33, " ")</f>
        <v>Nigeria</v>
      </c>
      <c r="B328" s="17" t="s">
        <v>503</v>
      </c>
      <c r="C328" s="172" t="s">
        <v>504</v>
      </c>
      <c r="D328" s="36">
        <v>177526.66968933542</v>
      </c>
      <c r="E328" s="20">
        <f>IF(INTRO!$E$48="","",ROUND($D328*INTRO!$E$48,0))</f>
        <v>35505</v>
      </c>
      <c r="F328" s="20">
        <f>IF(INTRO!$E$49="","",ROUND($D328*INTRO!$E$49,0))</f>
        <v>49707</v>
      </c>
      <c r="G328" s="38">
        <f>IF(INTRO!$E$50="","",ROUND($D328*INTRO!$E$50,0))</f>
        <v>92314</v>
      </c>
      <c r="H328" s="37">
        <v>1</v>
      </c>
      <c r="I328" s="27">
        <v>1</v>
      </c>
      <c r="J328" s="27">
        <v>1</v>
      </c>
      <c r="K328" s="27">
        <v>2</v>
      </c>
      <c r="L328" s="68">
        <v>0</v>
      </c>
      <c r="M328" s="65">
        <f>IF(INTRO!$E$37="Endemic",IF($H328&gt;0,IF($H328=4,"Unknown",IF($H328=99,"Stopped",$D328)),0),"Not required")</f>
        <v>177526.66968933542</v>
      </c>
      <c r="N328" s="20">
        <v>39265.935958203117</v>
      </c>
      <c r="O328" s="14">
        <f>IF(INTRO!$E$41="Endemic", IF(AND($J328&gt;1,$J328&lt;5), IF($J328=4, "Unknown", E328+F328), 0),"Not required")</f>
        <v>0</v>
      </c>
      <c r="P328" s="39">
        <f>IF(INTRO!$E$43="Endemic", IF(AND($K328&gt;0,$K328&lt;5), IF($K328=4,"Unknown", IF($K328=1, $F328*0.33, IF($K328=2, $F328*0.5+$G328*0.2, SUM(F328:G328)))), 0),"Not required")</f>
        <v>43316.3</v>
      </c>
      <c r="Q328" s="37">
        <v>1</v>
      </c>
      <c r="R328" s="27">
        <v>1</v>
      </c>
      <c r="S328" s="27">
        <v>0</v>
      </c>
      <c r="T328" s="70">
        <v>1</v>
      </c>
      <c r="U328" s="37"/>
      <c r="V328" s="27"/>
      <c r="W328" s="27"/>
      <c r="X328" s="70"/>
      <c r="Y328" s="1">
        <v>36656</v>
      </c>
      <c r="Z328" s="1" t="s">
        <v>504</v>
      </c>
      <c r="AA328" s="18"/>
    </row>
    <row r="329" spans="1:27" x14ac:dyDescent="0.25">
      <c r="A329" s="24" t="str">
        <f>IF(INTRO!$E$33&lt;&gt;0,INTRO!$E$33, " ")</f>
        <v>Nigeria</v>
      </c>
      <c r="B329" s="17" t="s">
        <v>503</v>
      </c>
      <c r="C329" s="172" t="s">
        <v>505</v>
      </c>
      <c r="D329" s="36">
        <v>279872.70921447867</v>
      </c>
      <c r="E329" s="20">
        <f>IF(INTRO!$E$48="","",ROUND($D329*INTRO!$E$48,0))</f>
        <v>55975</v>
      </c>
      <c r="F329" s="20">
        <f>IF(INTRO!$E$49="","",ROUND($D329*INTRO!$E$49,0))</f>
        <v>78364</v>
      </c>
      <c r="G329" s="38">
        <f>IF(INTRO!$E$50="","",ROUND($D329*INTRO!$E$50,0))</f>
        <v>145534</v>
      </c>
      <c r="H329" s="37">
        <v>1</v>
      </c>
      <c r="I329" s="27">
        <v>0</v>
      </c>
      <c r="J329" s="27">
        <v>1</v>
      </c>
      <c r="K329" s="27">
        <v>2</v>
      </c>
      <c r="L329" s="68">
        <v>0</v>
      </c>
      <c r="M329" s="65">
        <f>IF(INTRO!$E$37="Endemic",IF($H329&gt;0,IF($H329=4,"Unknown",IF($H329=99,"Stopped",$D329)),0),"Not required")</f>
        <v>279872.70921447867</v>
      </c>
      <c r="N329" s="20">
        <v>0</v>
      </c>
      <c r="O329" s="14">
        <f>IF(INTRO!$E$41="Endemic", IF(AND($J329&gt;1,$J329&lt;5), IF($J329=4, "Unknown", E329+F329), 0),"Not required")</f>
        <v>0</v>
      </c>
      <c r="P329" s="39">
        <f>IF(INTRO!$E$43="Endemic", IF(AND($K329&gt;0,$K329&lt;5), IF($K329=4,"Unknown", IF($K329=1, $F329*0.33, IF($K329=2, $F329*0.5+$G329*0.2, SUM(F329:G329)))), 0),"Not required")</f>
        <v>68288.800000000003</v>
      </c>
      <c r="Q329" s="37">
        <v>1</v>
      </c>
      <c r="R329" s="27">
        <v>0</v>
      </c>
      <c r="S329" s="27">
        <v>0</v>
      </c>
      <c r="T329" s="70">
        <v>1</v>
      </c>
      <c r="U329" s="37"/>
      <c r="V329" s="27"/>
      <c r="W329" s="27"/>
      <c r="X329" s="70"/>
      <c r="Y329" s="1">
        <v>36657</v>
      </c>
      <c r="Z329" s="1" t="s">
        <v>505</v>
      </c>
      <c r="AA329" s="18"/>
    </row>
    <row r="330" spans="1:27" x14ac:dyDescent="0.25">
      <c r="A330" s="24" t="str">
        <f>IF(INTRO!$E$33&lt;&gt;0,INTRO!$E$33, " ")</f>
        <v>Nigeria</v>
      </c>
      <c r="B330" s="17" t="s">
        <v>503</v>
      </c>
      <c r="C330" s="172" t="s">
        <v>506</v>
      </c>
      <c r="D330" s="36">
        <v>421451.84552053479</v>
      </c>
      <c r="E330" s="20">
        <f>IF(INTRO!$E$48="","",ROUND($D330*INTRO!$E$48,0))</f>
        <v>84290</v>
      </c>
      <c r="F330" s="20">
        <f>IF(INTRO!$E$49="","",ROUND($D330*INTRO!$E$49,0))</f>
        <v>118007</v>
      </c>
      <c r="G330" s="38">
        <f>IF(INTRO!$E$50="","",ROUND($D330*INTRO!$E$50,0))</f>
        <v>219155</v>
      </c>
      <c r="H330" s="37">
        <v>1</v>
      </c>
      <c r="I330" s="27">
        <v>1</v>
      </c>
      <c r="J330" s="27">
        <v>1</v>
      </c>
      <c r="K330" s="27">
        <v>2</v>
      </c>
      <c r="L330" s="68">
        <v>0</v>
      </c>
      <c r="M330" s="65">
        <f>IF(INTRO!$E$37="Endemic",IF($H330&gt;0,IF($H330=4,"Unknown",IF($H330=99,"Stopped",$D330)),0),"Not required")</f>
        <v>421451.84552053479</v>
      </c>
      <c r="N330" s="20">
        <v>132333.91983124995</v>
      </c>
      <c r="O330" s="14">
        <f>IF(INTRO!$E$41="Endemic", IF(AND($J330&gt;1,$J330&lt;5), IF($J330=4, "Unknown", E330+F330), 0),"Not required")</f>
        <v>0</v>
      </c>
      <c r="P330" s="39">
        <f>IF(INTRO!$E$43="Endemic", IF(AND($K330&gt;0,$K330&lt;5), IF($K330=4,"Unknown", IF($K330=1, $F330*0.33, IF($K330=2, $F330*0.5+$G330*0.2, SUM(F330:G330)))), 0),"Not required")</f>
        <v>102834.5</v>
      </c>
      <c r="Q330" s="37">
        <v>1</v>
      </c>
      <c r="R330" s="27">
        <v>1</v>
      </c>
      <c r="S330" s="27">
        <v>0</v>
      </c>
      <c r="T330" s="70">
        <v>1</v>
      </c>
      <c r="U330" s="37"/>
      <c r="V330" s="27"/>
      <c r="W330" s="27"/>
      <c r="X330" s="70"/>
      <c r="Y330" s="1">
        <v>36658</v>
      </c>
      <c r="Z330" s="1" t="s">
        <v>506</v>
      </c>
      <c r="AA330" s="18"/>
    </row>
    <row r="331" spans="1:27" x14ac:dyDescent="0.25">
      <c r="A331" s="24" t="str">
        <f>IF(INTRO!$E$33&lt;&gt;0,INTRO!$E$33, " ")</f>
        <v>Nigeria</v>
      </c>
      <c r="B331" s="17" t="s">
        <v>503</v>
      </c>
      <c r="C331" s="172" t="s">
        <v>507</v>
      </c>
      <c r="D331" s="36">
        <v>191416.68146615123</v>
      </c>
      <c r="E331" s="20">
        <f>IF(INTRO!$E$48="","",ROUND($D331*INTRO!$E$48,0))</f>
        <v>38283</v>
      </c>
      <c r="F331" s="20">
        <f>IF(INTRO!$E$49="","",ROUND($D331*INTRO!$E$49,0))</f>
        <v>53597</v>
      </c>
      <c r="G331" s="38">
        <f>IF(INTRO!$E$50="","",ROUND($D331*INTRO!$E$50,0))</f>
        <v>99537</v>
      </c>
      <c r="H331" s="37">
        <v>1</v>
      </c>
      <c r="I331" s="27">
        <v>1</v>
      </c>
      <c r="J331" s="27">
        <v>1</v>
      </c>
      <c r="K331" s="27">
        <v>1</v>
      </c>
      <c r="L331" s="68">
        <v>0</v>
      </c>
      <c r="M331" s="65">
        <f>IF(INTRO!$E$37="Endemic",IF($H331&gt;0,IF($H331=4,"Unknown",IF($H331=99,"Stopped",$D331)),0),"Not required")</f>
        <v>191416.68146615123</v>
      </c>
      <c r="N331" s="20">
        <v>17640.033805078117</v>
      </c>
      <c r="O331" s="14">
        <f>IF(INTRO!$E$41="Endemic", IF(AND($J331&gt;1,$J331&lt;5), IF($J331=4, "Unknown", E331+F331), 0),"Not required")</f>
        <v>0</v>
      </c>
      <c r="P331" s="39">
        <f>IF(INTRO!$E$43="Endemic", IF(AND($K331&gt;0,$K331&lt;5), IF($K331=4,"Unknown", IF($K331=1, $F331*0.33, IF($K331=2, $F331*0.5+$G331*0.2, SUM(F331:G331)))), 0),"Not required")</f>
        <v>17687.010000000002</v>
      </c>
      <c r="Q331" s="37">
        <v>1</v>
      </c>
      <c r="R331" s="27">
        <v>1</v>
      </c>
      <c r="S331" s="27">
        <v>0</v>
      </c>
      <c r="T331" s="70">
        <v>0</v>
      </c>
      <c r="U331" s="37"/>
      <c r="V331" s="27"/>
      <c r="W331" s="27"/>
      <c r="X331" s="70"/>
      <c r="Y331" s="1">
        <v>36659</v>
      </c>
      <c r="Z331" s="1" t="s">
        <v>507</v>
      </c>
      <c r="AA331" s="18"/>
    </row>
    <row r="332" spans="1:27" x14ac:dyDescent="0.25">
      <c r="A332" s="24" t="str">
        <f>IF(INTRO!$E$33&lt;&gt;0,INTRO!$E$33, " ")</f>
        <v>Nigeria</v>
      </c>
      <c r="B332" s="17" t="s">
        <v>503</v>
      </c>
      <c r="C332" s="172" t="s">
        <v>508</v>
      </c>
      <c r="D332" s="36">
        <v>130953.16970568622</v>
      </c>
      <c r="E332" s="20">
        <f>IF(INTRO!$E$48="","",ROUND($D332*INTRO!$E$48,0))</f>
        <v>26191</v>
      </c>
      <c r="F332" s="20">
        <f>IF(INTRO!$E$49="","",ROUND($D332*INTRO!$E$49,0))</f>
        <v>36667</v>
      </c>
      <c r="G332" s="38">
        <f>IF(INTRO!$E$50="","",ROUND($D332*INTRO!$E$50,0))</f>
        <v>68096</v>
      </c>
      <c r="H332" s="37">
        <v>1</v>
      </c>
      <c r="I332" s="27">
        <v>1</v>
      </c>
      <c r="J332" s="27">
        <v>1</v>
      </c>
      <c r="K332" s="27">
        <v>1</v>
      </c>
      <c r="L332" s="68">
        <v>0</v>
      </c>
      <c r="M332" s="65">
        <f>IF(INTRO!$E$37="Endemic",IF($H332&gt;0,IF($H332=4,"Unknown",IF($H332=99,"Stopped",$D332)),0),"Not required")</f>
        <v>130953.16970568622</v>
      </c>
      <c r="N332" s="20">
        <v>16899.375355468746</v>
      </c>
      <c r="O332" s="14">
        <f>IF(INTRO!$E$41="Endemic", IF(AND($J332&gt;1,$J332&lt;5), IF($J332=4, "Unknown", E332+F332), 0),"Not required")</f>
        <v>0</v>
      </c>
      <c r="P332" s="39">
        <f>IF(INTRO!$E$43="Endemic", IF(AND($K332&gt;0,$K332&lt;5), IF($K332=4,"Unknown", IF($K332=1, $F332*0.33, IF($K332=2, $F332*0.5+$G332*0.2, SUM(F332:G332)))), 0),"Not required")</f>
        <v>12100.11</v>
      </c>
      <c r="Q332" s="37">
        <v>1</v>
      </c>
      <c r="R332" s="27">
        <v>1</v>
      </c>
      <c r="S332" s="27">
        <v>0</v>
      </c>
      <c r="T332" s="70">
        <v>0</v>
      </c>
      <c r="U332" s="37"/>
      <c r="V332" s="27"/>
      <c r="W332" s="27"/>
      <c r="X332" s="70"/>
      <c r="Y332" s="1">
        <v>36660</v>
      </c>
      <c r="Z332" s="1" t="s">
        <v>508</v>
      </c>
      <c r="AA332" s="18"/>
    </row>
    <row r="333" spans="1:27" x14ac:dyDescent="0.25">
      <c r="A333" s="24" t="str">
        <f>IF(INTRO!$E$33&lt;&gt;0,INTRO!$E$33, " ")</f>
        <v>Nigeria</v>
      </c>
      <c r="B333" s="17" t="s">
        <v>503</v>
      </c>
      <c r="C333" s="172" t="s">
        <v>509</v>
      </c>
      <c r="D333" s="36">
        <v>331034.96986645623</v>
      </c>
      <c r="E333" s="20">
        <f>IF(INTRO!$E$48="","",ROUND($D333*INTRO!$E$48,0))</f>
        <v>66207</v>
      </c>
      <c r="F333" s="20">
        <f>IF(INTRO!$E$49="","",ROUND($D333*INTRO!$E$49,0))</f>
        <v>92690</v>
      </c>
      <c r="G333" s="38">
        <f>IF(INTRO!$E$50="","",ROUND($D333*INTRO!$E$50,0))</f>
        <v>172138</v>
      </c>
      <c r="H333" s="37">
        <v>1</v>
      </c>
      <c r="I333" s="27">
        <v>1</v>
      </c>
      <c r="J333" s="27">
        <v>1</v>
      </c>
      <c r="K333" s="27">
        <v>1</v>
      </c>
      <c r="L333" s="68">
        <v>0</v>
      </c>
      <c r="M333" s="65">
        <f>IF(INTRO!$E$37="Endemic",IF($H333&gt;0,IF($H333=4,"Unknown",IF($H333=99,"Stopped",$D333)),0),"Not required")</f>
        <v>331034.96986645623</v>
      </c>
      <c r="N333" s="20">
        <v>77846.404111328113</v>
      </c>
      <c r="O333" s="14">
        <f>IF(INTRO!$E$41="Endemic", IF(AND($J333&gt;1,$J333&lt;5), IF($J333=4, "Unknown", E333+F333), 0),"Not required")</f>
        <v>0</v>
      </c>
      <c r="P333" s="39">
        <f>IF(INTRO!$E$43="Endemic", IF(AND($K333&gt;0,$K333&lt;5), IF($K333=4,"Unknown", IF($K333=1, $F333*0.33, IF($K333=2, $F333*0.5+$G333*0.2, SUM(F333:G333)))), 0),"Not required")</f>
        <v>30587.7</v>
      </c>
      <c r="Q333" s="37">
        <v>1</v>
      </c>
      <c r="R333" s="27">
        <v>1</v>
      </c>
      <c r="S333" s="27">
        <v>0</v>
      </c>
      <c r="T333" s="70">
        <v>0</v>
      </c>
      <c r="U333" s="37"/>
      <c r="V333" s="27"/>
      <c r="W333" s="27"/>
      <c r="X333" s="70"/>
      <c r="Y333" s="1">
        <v>36661</v>
      </c>
      <c r="Z333" s="1" t="s">
        <v>509</v>
      </c>
      <c r="AA333" s="18"/>
    </row>
    <row r="334" spans="1:27" x14ac:dyDescent="0.25">
      <c r="A334" s="24" t="str">
        <f>IF(INTRO!$E$33&lt;&gt;0,INTRO!$E$33, " ")</f>
        <v>Nigeria</v>
      </c>
      <c r="B334" s="17" t="s">
        <v>503</v>
      </c>
      <c r="C334" s="172" t="s">
        <v>510</v>
      </c>
      <c r="D334" s="36">
        <v>108120.99213645683</v>
      </c>
      <c r="E334" s="20">
        <f>IF(INTRO!$E$48="","",ROUND($D334*INTRO!$E$48,0))</f>
        <v>21624</v>
      </c>
      <c r="F334" s="20">
        <f>IF(INTRO!$E$49="","",ROUND($D334*INTRO!$E$49,0))</f>
        <v>30274</v>
      </c>
      <c r="G334" s="38">
        <f>IF(INTRO!$E$50="","",ROUND($D334*INTRO!$E$50,0))</f>
        <v>56223</v>
      </c>
      <c r="H334" s="37">
        <v>1</v>
      </c>
      <c r="I334" s="27">
        <v>0</v>
      </c>
      <c r="J334" s="27">
        <v>1</v>
      </c>
      <c r="K334" s="27">
        <v>2</v>
      </c>
      <c r="L334" s="68">
        <v>0</v>
      </c>
      <c r="M334" s="65">
        <f>IF(INTRO!$E$37="Endemic",IF($H334&gt;0,IF($H334=4,"Unknown",IF($H334=99,"Stopped",$D334)),0),"Not required")</f>
        <v>108120.99213645683</v>
      </c>
      <c r="N334" s="20">
        <v>0</v>
      </c>
      <c r="O334" s="14">
        <f>IF(INTRO!$E$41="Endemic", IF(AND($J334&gt;1,$J334&lt;5), IF($J334=4, "Unknown", E334+F334), 0),"Not required")</f>
        <v>0</v>
      </c>
      <c r="P334" s="39">
        <f>IF(INTRO!$E$43="Endemic", IF(AND($K334&gt;0,$K334&lt;5), IF($K334=4,"Unknown", IF($K334=1, $F334*0.33, IF($K334=2, $F334*0.5+$G334*0.2, SUM(F334:G334)))), 0),"Not required")</f>
        <v>26381.599999999999</v>
      </c>
      <c r="Q334" s="37">
        <v>1</v>
      </c>
      <c r="R334" s="27">
        <v>0</v>
      </c>
      <c r="S334" s="27">
        <v>0</v>
      </c>
      <c r="T334" s="70">
        <v>1</v>
      </c>
      <c r="U334" s="37"/>
      <c r="V334" s="27"/>
      <c r="W334" s="27"/>
      <c r="X334" s="70"/>
      <c r="Y334" s="1">
        <v>36662</v>
      </c>
      <c r="Z334" s="1" t="s">
        <v>510</v>
      </c>
      <c r="AA334" s="18"/>
    </row>
    <row r="335" spans="1:27" x14ac:dyDescent="0.25">
      <c r="A335" s="24" t="str">
        <f>IF(INTRO!$E$33&lt;&gt;0,INTRO!$E$33, " ")</f>
        <v>Nigeria</v>
      </c>
      <c r="B335" s="17" t="s">
        <v>503</v>
      </c>
      <c r="C335" s="172" t="s">
        <v>511</v>
      </c>
      <c r="D335" s="36">
        <v>204736.46038148654</v>
      </c>
      <c r="E335" s="20">
        <f>IF(INTRO!$E$48="","",ROUND($D335*INTRO!$E$48,0))</f>
        <v>40947</v>
      </c>
      <c r="F335" s="20">
        <f>IF(INTRO!$E$49="","",ROUND($D335*INTRO!$E$49,0))</f>
        <v>57326</v>
      </c>
      <c r="G335" s="38">
        <f>IF(INTRO!$E$50="","",ROUND($D335*INTRO!$E$50,0))</f>
        <v>106463</v>
      </c>
      <c r="H335" s="37">
        <v>1</v>
      </c>
      <c r="I335" s="27">
        <v>0</v>
      </c>
      <c r="J335" s="27">
        <v>1</v>
      </c>
      <c r="K335" s="27">
        <v>2</v>
      </c>
      <c r="L335" s="68">
        <v>0</v>
      </c>
      <c r="M335" s="65">
        <f>IF(INTRO!$E$37="Endemic",IF($H335&gt;0,IF($H335=4,"Unknown",IF($H335=99,"Stopped",$D335)),0),"Not required")</f>
        <v>204736.46038148654</v>
      </c>
      <c r="N335" s="20">
        <v>0</v>
      </c>
      <c r="O335" s="14">
        <f>IF(INTRO!$E$41="Endemic", IF(AND($J335&gt;1,$J335&lt;5), IF($J335=4, "Unknown", E335+F335), 0),"Not required")</f>
        <v>0</v>
      </c>
      <c r="P335" s="39">
        <f>IF(INTRO!$E$43="Endemic", IF(AND($K335&gt;0,$K335&lt;5), IF($K335=4,"Unknown", IF($K335=1, $F335*0.33, IF($K335=2, $F335*0.5+$G335*0.2, SUM(F335:G335)))), 0),"Not required")</f>
        <v>49955.600000000006</v>
      </c>
      <c r="Q335" s="37">
        <v>1</v>
      </c>
      <c r="R335" s="27">
        <v>0</v>
      </c>
      <c r="S335" s="27">
        <v>0</v>
      </c>
      <c r="T335" s="70">
        <v>1</v>
      </c>
      <c r="U335" s="37"/>
      <c r="V335" s="27"/>
      <c r="W335" s="27"/>
      <c r="X335" s="70"/>
      <c r="Y335" s="1">
        <v>36663</v>
      </c>
      <c r="Z335" s="1" t="s">
        <v>511</v>
      </c>
      <c r="AA335" s="18"/>
    </row>
    <row r="336" spans="1:27" x14ac:dyDescent="0.25">
      <c r="A336" s="24" t="str">
        <f>IF(INTRO!$E$33&lt;&gt;0,INTRO!$E$33, " ")</f>
        <v>Nigeria</v>
      </c>
      <c r="B336" s="17" t="s">
        <v>503</v>
      </c>
      <c r="C336" s="172" t="s">
        <v>512</v>
      </c>
      <c r="D336" s="36">
        <v>144119.63129505742</v>
      </c>
      <c r="E336" s="20">
        <f>IF(INTRO!$E$48="","",ROUND($D336*INTRO!$E$48,0))</f>
        <v>28824</v>
      </c>
      <c r="F336" s="20">
        <f>IF(INTRO!$E$49="","",ROUND($D336*INTRO!$E$49,0))</f>
        <v>40353</v>
      </c>
      <c r="G336" s="38">
        <f>IF(INTRO!$E$50="","",ROUND($D336*INTRO!$E$50,0))</f>
        <v>74942</v>
      </c>
      <c r="H336" s="37">
        <v>1</v>
      </c>
      <c r="I336" s="27">
        <v>0</v>
      </c>
      <c r="J336" s="27">
        <v>1</v>
      </c>
      <c r="K336" s="27">
        <v>0</v>
      </c>
      <c r="L336" s="68">
        <v>0</v>
      </c>
      <c r="M336" s="65">
        <f>IF(INTRO!$E$37="Endemic",IF($H336&gt;0,IF($H336=4,"Unknown",IF($H336=99,"Stopped",$D336)),0),"Not required")</f>
        <v>144119.63129505742</v>
      </c>
      <c r="N336" s="20">
        <v>0</v>
      </c>
      <c r="O336" s="14">
        <f>IF(INTRO!$E$41="Endemic", IF(AND($J336&gt;1,$J336&lt;5), IF($J336=4, "Unknown", E336+F336), 0),"Not required")</f>
        <v>0</v>
      </c>
      <c r="P336" s="39">
        <f>IF(INTRO!$E$43="Endemic", IF(AND($K336&gt;0,$K336&lt;5), IF($K336=4,"Unknown", IF($K336=1, $F336*0.33, IF($K336=2, $F336*0.5+$G336*0.2, SUM(F336:G336)))), 0),"Not required")</f>
        <v>0</v>
      </c>
      <c r="Q336" s="37">
        <v>1</v>
      </c>
      <c r="R336" s="27">
        <v>0</v>
      </c>
      <c r="S336" s="27">
        <v>0</v>
      </c>
      <c r="T336" s="70">
        <v>0</v>
      </c>
      <c r="U336" s="37"/>
      <c r="V336" s="27"/>
      <c r="W336" s="27"/>
      <c r="X336" s="70"/>
      <c r="Y336" s="1">
        <v>36664</v>
      </c>
      <c r="Z336" s="1" t="s">
        <v>512</v>
      </c>
      <c r="AA336" s="18"/>
    </row>
    <row r="337" spans="1:27" x14ac:dyDescent="0.25">
      <c r="A337" s="24" t="str">
        <f>IF(INTRO!$E$33&lt;&gt;0,INTRO!$E$33, " ")</f>
        <v>Nigeria</v>
      </c>
      <c r="B337" s="17" t="s">
        <v>503</v>
      </c>
      <c r="C337" s="172" t="s">
        <v>513</v>
      </c>
      <c r="D337" s="36">
        <v>154686.42278716064</v>
      </c>
      <c r="E337" s="20">
        <f>IF(INTRO!$E$48="","",ROUND($D337*INTRO!$E$48,0))</f>
        <v>30937</v>
      </c>
      <c r="F337" s="20">
        <f>IF(INTRO!$E$49="","",ROUND($D337*INTRO!$E$49,0))</f>
        <v>43312</v>
      </c>
      <c r="G337" s="38">
        <f>IF(INTRO!$E$50="","",ROUND($D337*INTRO!$E$50,0))</f>
        <v>80437</v>
      </c>
      <c r="H337" s="37">
        <v>1</v>
      </c>
      <c r="I337" s="27">
        <v>1</v>
      </c>
      <c r="J337" s="27">
        <v>1</v>
      </c>
      <c r="K337" s="27">
        <v>1</v>
      </c>
      <c r="L337" s="68">
        <v>0</v>
      </c>
      <c r="M337" s="65">
        <f>IF(INTRO!$E$37="Endemic",IF($H337&gt;0,IF($H337=4,"Unknown",IF($H337=99,"Stopped",$D337)),0),"Not required")</f>
        <v>154686.42278716064</v>
      </c>
      <c r="N337" s="20">
        <v>53788.802160156229</v>
      </c>
      <c r="O337" s="14">
        <f>IF(INTRO!$E$41="Endemic", IF(AND($J337&gt;1,$J337&lt;5), IF($J337=4, "Unknown", E337+F337), 0),"Not required")</f>
        <v>0</v>
      </c>
      <c r="P337" s="39">
        <f>IF(INTRO!$E$43="Endemic", IF(AND($K337&gt;0,$K337&lt;5), IF($K337=4,"Unknown", IF($K337=1, $F337*0.33, IF($K337=2, $F337*0.5+$G337*0.2, SUM(F337:G337)))), 0),"Not required")</f>
        <v>14292.960000000001</v>
      </c>
      <c r="Q337" s="37">
        <v>1</v>
      </c>
      <c r="R337" s="27">
        <v>1</v>
      </c>
      <c r="S337" s="27">
        <v>0</v>
      </c>
      <c r="T337" s="70">
        <v>0</v>
      </c>
      <c r="U337" s="37"/>
      <c r="V337" s="27"/>
      <c r="W337" s="27"/>
      <c r="X337" s="70"/>
      <c r="Y337" s="1">
        <v>36665</v>
      </c>
      <c r="Z337" s="1" t="s">
        <v>513</v>
      </c>
      <c r="AA337" s="18"/>
    </row>
    <row r="338" spans="1:27" x14ac:dyDescent="0.25">
      <c r="A338" s="24" t="str">
        <f>IF(INTRO!$E$33&lt;&gt;0,INTRO!$E$33, " ")</f>
        <v>Nigeria</v>
      </c>
      <c r="B338" s="17" t="s">
        <v>503</v>
      </c>
      <c r="C338" s="172" t="s">
        <v>514</v>
      </c>
      <c r="D338" s="36">
        <v>366592.48549070413</v>
      </c>
      <c r="E338" s="20">
        <f>IF(INTRO!$E$48="","",ROUND($D338*INTRO!$E$48,0))</f>
        <v>73318</v>
      </c>
      <c r="F338" s="20">
        <f>IF(INTRO!$E$49="","",ROUND($D338*INTRO!$E$49,0))</f>
        <v>102646</v>
      </c>
      <c r="G338" s="38">
        <f>IF(INTRO!$E$50="","",ROUND($D338*INTRO!$E$50,0))</f>
        <v>190628</v>
      </c>
      <c r="H338" s="37">
        <v>1</v>
      </c>
      <c r="I338" s="27">
        <v>1</v>
      </c>
      <c r="J338" s="27">
        <v>1</v>
      </c>
      <c r="K338" s="27">
        <v>2</v>
      </c>
      <c r="L338" s="68">
        <v>0</v>
      </c>
      <c r="M338" s="65">
        <f>IF(INTRO!$E$37="Endemic",IF($H338&gt;0,IF($H338=4,"Unknown",IF($H338=99,"Stopped",$D338)),0),"Not required")</f>
        <v>366592.48549070413</v>
      </c>
      <c r="N338" s="20">
        <v>77846.404111328113</v>
      </c>
      <c r="O338" s="14">
        <f>IF(INTRO!$E$41="Endemic", IF(AND($J338&gt;1,$J338&lt;5), IF($J338=4, "Unknown", E338+F338), 0),"Not required")</f>
        <v>0</v>
      </c>
      <c r="P338" s="39">
        <f>IF(INTRO!$E$43="Endemic", IF(AND($K338&gt;0,$K338&lt;5), IF($K338=4,"Unknown", IF($K338=1, $F338*0.33, IF($K338=2, $F338*0.5+$G338*0.2, SUM(F338:G338)))), 0),"Not required")</f>
        <v>89448.6</v>
      </c>
      <c r="Q338" s="37">
        <v>1</v>
      </c>
      <c r="R338" s="27">
        <v>1</v>
      </c>
      <c r="S338" s="27">
        <v>0</v>
      </c>
      <c r="T338" s="70">
        <v>1</v>
      </c>
      <c r="U338" s="37"/>
      <c r="V338" s="27"/>
      <c r="W338" s="27"/>
      <c r="X338" s="70"/>
      <c r="Y338" s="1">
        <v>36666</v>
      </c>
      <c r="Z338" s="1" t="s">
        <v>514</v>
      </c>
      <c r="AA338" s="18"/>
    </row>
    <row r="339" spans="1:27" x14ac:dyDescent="0.25">
      <c r="A339" s="24" t="str">
        <f>IF(INTRO!$E$33&lt;&gt;0,INTRO!$E$33, " ")</f>
        <v>Nigeria</v>
      </c>
      <c r="B339" s="17" t="s">
        <v>503</v>
      </c>
      <c r="C339" s="172" t="s">
        <v>515</v>
      </c>
      <c r="D339" s="36">
        <v>167461.52172867622</v>
      </c>
      <c r="E339" s="20">
        <f>IF(INTRO!$E$48="","",ROUND($D339*INTRO!$E$48,0))</f>
        <v>33492</v>
      </c>
      <c r="F339" s="20">
        <f>IF(INTRO!$E$49="","",ROUND($D339*INTRO!$E$49,0))</f>
        <v>46889</v>
      </c>
      <c r="G339" s="38">
        <f>IF(INTRO!$E$50="","",ROUND($D339*INTRO!$E$50,0))</f>
        <v>87080</v>
      </c>
      <c r="H339" s="37">
        <v>1</v>
      </c>
      <c r="I339" s="27">
        <v>0</v>
      </c>
      <c r="J339" s="27">
        <v>1</v>
      </c>
      <c r="K339" s="27">
        <v>1</v>
      </c>
      <c r="L339" s="68">
        <v>0</v>
      </c>
      <c r="M339" s="65">
        <f>IF(INTRO!$E$37="Endemic",IF($H339&gt;0,IF($H339=4,"Unknown",IF($H339=99,"Stopped",$D339)),0),"Not required")</f>
        <v>167461.52172867622</v>
      </c>
      <c r="N339" s="20">
        <v>0</v>
      </c>
      <c r="O339" s="14">
        <f>IF(INTRO!$E$41="Endemic", IF(AND($J339&gt;1,$J339&lt;5), IF($J339=4, "Unknown", E339+F339), 0),"Not required")</f>
        <v>0</v>
      </c>
      <c r="P339" s="39">
        <f>IF(INTRO!$E$43="Endemic", IF(AND($K339&gt;0,$K339&lt;5), IF($K339=4,"Unknown", IF($K339=1, $F339*0.33, IF($K339=2, $F339*0.5+$G339*0.2, SUM(F339:G339)))), 0),"Not required")</f>
        <v>15473.37</v>
      </c>
      <c r="Q339" s="37">
        <v>1</v>
      </c>
      <c r="R339" s="27">
        <v>0</v>
      </c>
      <c r="S339" s="27">
        <v>0</v>
      </c>
      <c r="T339" s="70">
        <v>0</v>
      </c>
      <c r="U339" s="37"/>
      <c r="V339" s="27"/>
      <c r="W339" s="27"/>
      <c r="X339" s="70"/>
      <c r="Y339" s="1">
        <v>36667</v>
      </c>
      <c r="Z339" s="1" t="s">
        <v>515</v>
      </c>
      <c r="AA339" s="18"/>
    </row>
    <row r="340" spans="1:27" x14ac:dyDescent="0.25">
      <c r="A340" s="24" t="str">
        <f>IF(INTRO!$E$33&lt;&gt;0,INTRO!$E$33, " ")</f>
        <v>Nigeria</v>
      </c>
      <c r="B340" s="17" t="s">
        <v>503</v>
      </c>
      <c r="C340" s="172" t="s">
        <v>516</v>
      </c>
      <c r="D340" s="36">
        <v>142057.91672748787</v>
      </c>
      <c r="E340" s="20">
        <f>IF(INTRO!$E$48="","",ROUND($D340*INTRO!$E$48,0))</f>
        <v>28412</v>
      </c>
      <c r="F340" s="20">
        <f>IF(INTRO!$E$49="","",ROUND($D340*INTRO!$E$49,0))</f>
        <v>39776</v>
      </c>
      <c r="G340" s="38">
        <f>IF(INTRO!$E$50="","",ROUND($D340*INTRO!$E$50,0))</f>
        <v>73870</v>
      </c>
      <c r="H340" s="37">
        <v>1</v>
      </c>
      <c r="I340" s="27">
        <v>1</v>
      </c>
      <c r="J340" s="27">
        <v>0</v>
      </c>
      <c r="K340" s="27">
        <v>1</v>
      </c>
      <c r="L340" s="68">
        <v>0</v>
      </c>
      <c r="M340" s="65">
        <f>IF(INTRO!$E$37="Endemic",IF($H340&gt;0,IF($H340=4,"Unknown",IF($H340=99,"Stopped",$D340)),0),"Not required")</f>
        <v>142057.91672748787</v>
      </c>
      <c r="N340" s="20">
        <v>14625.520800781243</v>
      </c>
      <c r="O340" s="14">
        <f>IF(INTRO!$E$41="Endemic", IF(AND($J340&gt;1,$J340&lt;5), IF($J340=4, "Unknown", E340+F340), 0),"Not required")</f>
        <v>0</v>
      </c>
      <c r="P340" s="39">
        <f>IF(INTRO!$E$43="Endemic", IF(AND($K340&gt;0,$K340&lt;5), IF($K340=4,"Unknown", IF($K340=1, $F340*0.33, IF($K340=2, $F340*0.5+$G340*0.2, SUM(F340:G340)))), 0),"Not required")</f>
        <v>13126.08</v>
      </c>
      <c r="Q340" s="37">
        <v>1</v>
      </c>
      <c r="R340" s="27">
        <v>1</v>
      </c>
      <c r="S340" s="27">
        <v>0</v>
      </c>
      <c r="T340" s="70">
        <v>0</v>
      </c>
      <c r="U340" s="37"/>
      <c r="V340" s="27"/>
      <c r="W340" s="27"/>
      <c r="X340" s="70"/>
      <c r="Y340" s="1">
        <v>36668</v>
      </c>
      <c r="Z340" s="1" t="s">
        <v>516</v>
      </c>
      <c r="AA340" s="18"/>
    </row>
    <row r="341" spans="1:27" x14ac:dyDescent="0.25">
      <c r="A341" s="24" t="str">
        <f>IF(INTRO!$E$33&lt;&gt;0,INTRO!$E$33, " ")</f>
        <v>Nigeria</v>
      </c>
      <c r="B341" s="17" t="s">
        <v>503</v>
      </c>
      <c r="C341" s="172" t="s">
        <v>517</v>
      </c>
      <c r="D341" s="36">
        <v>308105.96030188131</v>
      </c>
      <c r="E341" s="20">
        <f>IF(INTRO!$E$48="","",ROUND($D341*INTRO!$E$48,0))</f>
        <v>61621</v>
      </c>
      <c r="F341" s="20">
        <f>IF(INTRO!$E$49="","",ROUND($D341*INTRO!$E$49,0))</f>
        <v>86270</v>
      </c>
      <c r="G341" s="38">
        <f>IF(INTRO!$E$50="","",ROUND($D341*INTRO!$E$50,0))</f>
        <v>160215</v>
      </c>
      <c r="H341" s="37">
        <v>1</v>
      </c>
      <c r="I341" s="27">
        <v>1</v>
      </c>
      <c r="J341" s="27">
        <v>1</v>
      </c>
      <c r="K341" s="27">
        <v>2</v>
      </c>
      <c r="L341" s="68">
        <v>0</v>
      </c>
      <c r="M341" s="65">
        <f>IF(INTRO!$E$37="Endemic",IF($H341&gt;0,IF($H341=4,"Unknown",IF($H341=99,"Stopped",$D341)),0),"Not required")</f>
        <v>308105.96030188131</v>
      </c>
      <c r="N341" s="20">
        <v>20690.972634765621</v>
      </c>
      <c r="O341" s="14">
        <f>IF(INTRO!$E$41="Endemic", IF(AND($J341&gt;1,$J341&lt;5), IF($J341=4, "Unknown", E341+F341), 0),"Not required")</f>
        <v>0</v>
      </c>
      <c r="P341" s="39">
        <f>IF(INTRO!$E$43="Endemic", IF(AND($K341&gt;0,$K341&lt;5), IF($K341=4,"Unknown", IF($K341=1, $F341*0.33, IF($K341=2, $F341*0.5+$G341*0.2, SUM(F341:G341)))), 0),"Not required")</f>
        <v>75178</v>
      </c>
      <c r="Q341" s="37">
        <v>1</v>
      </c>
      <c r="R341" s="27">
        <v>1</v>
      </c>
      <c r="S341" s="27">
        <v>0</v>
      </c>
      <c r="T341" s="70">
        <v>1</v>
      </c>
      <c r="U341" s="37"/>
      <c r="V341" s="27"/>
      <c r="W341" s="27"/>
      <c r="X341" s="70"/>
      <c r="Y341" s="1">
        <v>36669</v>
      </c>
      <c r="Z341" s="1" t="s">
        <v>517</v>
      </c>
      <c r="AA341" s="18"/>
    </row>
    <row r="342" spans="1:27" x14ac:dyDescent="0.25">
      <c r="A342" s="24" t="str">
        <f>IF(INTRO!$E$33&lt;&gt;0,INTRO!$E$33, " ")</f>
        <v>Nigeria</v>
      </c>
      <c r="B342" s="17" t="s">
        <v>503</v>
      </c>
      <c r="C342" s="172" t="s">
        <v>518</v>
      </c>
      <c r="D342" s="36">
        <v>364542.87492255279</v>
      </c>
      <c r="E342" s="20">
        <f>IF(INTRO!$E$48="","",ROUND($D342*INTRO!$E$48,0))</f>
        <v>72909</v>
      </c>
      <c r="F342" s="20">
        <f>IF(INTRO!$E$49="","",ROUND($D342*INTRO!$E$49,0))</f>
        <v>102072</v>
      </c>
      <c r="G342" s="38">
        <f>IF(INTRO!$E$50="","",ROUND($D342*INTRO!$E$50,0))</f>
        <v>189562</v>
      </c>
      <c r="H342" s="37">
        <v>1</v>
      </c>
      <c r="I342" s="27">
        <v>1</v>
      </c>
      <c r="J342" s="27">
        <v>1</v>
      </c>
      <c r="K342" s="27">
        <v>1</v>
      </c>
      <c r="L342" s="68">
        <v>0</v>
      </c>
      <c r="M342" s="65">
        <f>IF(INTRO!$E$37="Endemic",IF($H342&gt;0,IF($H342=4,"Unknown",IF($H342=99,"Stopped",$D342)),0),"Not required")</f>
        <v>364542.87492255279</v>
      </c>
      <c r="N342" s="20">
        <v>42918.452813281241</v>
      </c>
      <c r="O342" s="14">
        <f>IF(INTRO!$E$41="Endemic", IF(AND($J342&gt;1,$J342&lt;5), IF($J342=4, "Unknown", E342+F342), 0),"Not required")</f>
        <v>0</v>
      </c>
      <c r="P342" s="39">
        <f>IF(INTRO!$E$43="Endemic", IF(AND($K342&gt;0,$K342&lt;5), IF($K342=4,"Unknown", IF($K342=1, $F342*0.33, IF($K342=2, $F342*0.5+$G342*0.2, SUM(F342:G342)))), 0),"Not required")</f>
        <v>33683.760000000002</v>
      </c>
      <c r="Q342" s="37">
        <v>1</v>
      </c>
      <c r="R342" s="27">
        <v>1</v>
      </c>
      <c r="S342" s="27">
        <v>0</v>
      </c>
      <c r="T342" s="70">
        <v>0</v>
      </c>
      <c r="U342" s="37"/>
      <c r="V342" s="27"/>
      <c r="W342" s="27"/>
      <c r="X342" s="70"/>
      <c r="Y342" s="1">
        <v>36670</v>
      </c>
      <c r="Z342" s="1" t="s">
        <v>518</v>
      </c>
      <c r="AA342" s="18"/>
    </row>
    <row r="343" spans="1:27" x14ac:dyDescent="0.25">
      <c r="A343" s="24" t="str">
        <f>IF(INTRO!$E$33&lt;&gt;0,INTRO!$E$33, " ")</f>
        <v>Nigeria</v>
      </c>
      <c r="B343" s="17" t="s">
        <v>503</v>
      </c>
      <c r="C343" s="172" t="s">
        <v>519</v>
      </c>
      <c r="D343" s="36">
        <v>172086.59439525925</v>
      </c>
      <c r="E343" s="20">
        <f>IF(INTRO!$E$48="","",ROUND($D343*INTRO!$E$48,0))</f>
        <v>34417</v>
      </c>
      <c r="F343" s="20">
        <f>IF(INTRO!$E$49="","",ROUND($D343*INTRO!$E$49,0))</f>
        <v>48184</v>
      </c>
      <c r="G343" s="38">
        <f>IF(INTRO!$E$50="","",ROUND($D343*INTRO!$E$50,0))</f>
        <v>89485</v>
      </c>
      <c r="H343" s="37">
        <v>1</v>
      </c>
      <c r="I343" s="27">
        <v>1</v>
      </c>
      <c r="J343" s="27">
        <v>1</v>
      </c>
      <c r="K343" s="27">
        <v>2</v>
      </c>
      <c r="L343" s="68">
        <v>0</v>
      </c>
      <c r="M343" s="65">
        <f>IF(INTRO!$E$37="Endemic",IF($H343&gt;0,IF($H343=4,"Unknown",IF($H343=99,"Stopped",$D343)),0),"Not required")</f>
        <v>172086.59439525925</v>
      </c>
      <c r="N343" s="20">
        <v>48528.029923437491</v>
      </c>
      <c r="O343" s="14">
        <f>IF(INTRO!$E$41="Endemic", IF(AND($J343&gt;1,$J343&lt;5), IF($J343=4, "Unknown", E343+F343), 0),"Not required")</f>
        <v>0</v>
      </c>
      <c r="P343" s="39">
        <f>IF(INTRO!$E$43="Endemic", IF(AND($K343&gt;0,$K343&lt;5), IF($K343=4,"Unknown", IF($K343=1, $F343*0.33, IF($K343=2, $F343*0.5+$G343*0.2, SUM(F343:G343)))), 0),"Not required")</f>
        <v>41989</v>
      </c>
      <c r="Q343" s="37">
        <v>1</v>
      </c>
      <c r="R343" s="27">
        <v>1</v>
      </c>
      <c r="S343" s="27">
        <v>0</v>
      </c>
      <c r="T343" s="70">
        <v>1</v>
      </c>
      <c r="U343" s="37"/>
      <c r="V343" s="27"/>
      <c r="W343" s="27"/>
      <c r="X343" s="70"/>
      <c r="Y343" s="1">
        <v>36671</v>
      </c>
      <c r="Z343" s="1" t="s">
        <v>519</v>
      </c>
      <c r="AA343" s="18"/>
    </row>
    <row r="344" spans="1:27" x14ac:dyDescent="0.25">
      <c r="A344" s="24" t="str">
        <f>IF(INTRO!$E$33&lt;&gt;0,INTRO!$E$33, " ")</f>
        <v>Nigeria</v>
      </c>
      <c r="B344" s="17" t="s">
        <v>503</v>
      </c>
      <c r="C344" s="172" t="s">
        <v>520</v>
      </c>
      <c r="D344" s="36">
        <v>217191.47578283152</v>
      </c>
      <c r="E344" s="20">
        <f>IF(INTRO!$E$48="","",ROUND($D344*INTRO!$E$48,0))</f>
        <v>43438</v>
      </c>
      <c r="F344" s="20">
        <f>IF(INTRO!$E$49="","",ROUND($D344*INTRO!$E$49,0))</f>
        <v>60814</v>
      </c>
      <c r="G344" s="38">
        <f>IF(INTRO!$E$50="","",ROUND($D344*INTRO!$E$50,0))</f>
        <v>112940</v>
      </c>
      <c r="H344" s="37">
        <v>1</v>
      </c>
      <c r="I344" s="27">
        <v>1</v>
      </c>
      <c r="J344" s="27">
        <v>1</v>
      </c>
      <c r="K344" s="27">
        <v>2</v>
      </c>
      <c r="L344" s="68">
        <v>0</v>
      </c>
      <c r="M344" s="65">
        <f>IF(INTRO!$E$37="Endemic",IF($H344&gt;0,IF($H344=4,"Unknown",IF($H344=99,"Stopped",$D344)),0),"Not required")</f>
        <v>217191.47578283152</v>
      </c>
      <c r="N344" s="20">
        <v>23723.146645312492</v>
      </c>
      <c r="O344" s="14">
        <f>IF(INTRO!$E$41="Endemic", IF(AND($J344&gt;1,$J344&lt;5), IF($J344=4, "Unknown", E344+F344), 0),"Not required")</f>
        <v>0</v>
      </c>
      <c r="P344" s="39">
        <f>IF(INTRO!$E$43="Endemic", IF(AND($K344&gt;0,$K344&lt;5), IF($K344=4,"Unknown", IF($K344=1, $F344*0.33, IF($K344=2, $F344*0.5+$G344*0.2, SUM(F344:G344)))), 0),"Not required")</f>
        <v>52995</v>
      </c>
      <c r="Q344" s="37">
        <v>1</v>
      </c>
      <c r="R344" s="27">
        <v>1</v>
      </c>
      <c r="S344" s="27">
        <v>0</v>
      </c>
      <c r="T344" s="70">
        <v>1</v>
      </c>
      <c r="U344" s="37"/>
      <c r="V344" s="27"/>
      <c r="W344" s="27"/>
      <c r="X344" s="70"/>
      <c r="Y344" s="1">
        <v>36672</v>
      </c>
      <c r="Z344" s="1" t="s">
        <v>520</v>
      </c>
      <c r="AA344" s="18"/>
    </row>
    <row r="345" spans="1:27" x14ac:dyDescent="0.25">
      <c r="A345" s="24" t="str">
        <f>IF(INTRO!$E$33&lt;&gt;0,INTRO!$E$33, " ")</f>
        <v>Nigeria</v>
      </c>
      <c r="B345" s="17" t="s">
        <v>503</v>
      </c>
      <c r="C345" s="172" t="s">
        <v>521</v>
      </c>
      <c r="D345" s="36">
        <v>257577.14228612362</v>
      </c>
      <c r="E345" s="20">
        <f>IF(INTRO!$E$48="","",ROUND($D345*INTRO!$E$48,0))</f>
        <v>51515</v>
      </c>
      <c r="F345" s="20">
        <f>IF(INTRO!$E$49="","",ROUND($D345*INTRO!$E$49,0))</f>
        <v>72122</v>
      </c>
      <c r="G345" s="38">
        <f>IF(INTRO!$E$50="","",ROUND($D345*INTRO!$E$50,0))</f>
        <v>133940</v>
      </c>
      <c r="H345" s="37">
        <v>1</v>
      </c>
      <c r="I345" s="27">
        <v>1</v>
      </c>
      <c r="J345" s="27">
        <v>1</v>
      </c>
      <c r="K345" s="27">
        <v>2</v>
      </c>
      <c r="L345" s="68">
        <v>0</v>
      </c>
      <c r="M345" s="65">
        <f>IF(INTRO!$E$37="Endemic",IF($H345&gt;0,IF($H345=4,"Unknown",IF($H345=99,"Stopped",$D345)),0),"Not required")</f>
        <v>257577.14228612362</v>
      </c>
      <c r="N345" s="20">
        <v>52457.603814062488</v>
      </c>
      <c r="O345" s="14">
        <f>IF(INTRO!$E$41="Endemic", IF(AND($J345&gt;1,$J345&lt;5), IF($J345=4, "Unknown", E345+F345), 0),"Not required")</f>
        <v>0</v>
      </c>
      <c r="P345" s="39">
        <f>IF(INTRO!$E$43="Endemic", IF(AND($K345&gt;0,$K345&lt;5), IF($K345=4,"Unknown", IF($K345=1, $F345*0.33, IF($K345=2, $F345*0.5+$G345*0.2, SUM(F345:G345)))), 0),"Not required")</f>
        <v>62849</v>
      </c>
      <c r="Q345" s="37">
        <v>1</v>
      </c>
      <c r="R345" s="27">
        <v>1</v>
      </c>
      <c r="S345" s="27">
        <v>0</v>
      </c>
      <c r="T345" s="70">
        <v>1</v>
      </c>
      <c r="U345" s="37"/>
      <c r="V345" s="27"/>
      <c r="W345" s="27"/>
      <c r="X345" s="70"/>
      <c r="Y345" s="1">
        <v>36673</v>
      </c>
      <c r="Z345" s="1" t="s">
        <v>521</v>
      </c>
      <c r="AA345" s="18"/>
    </row>
    <row r="346" spans="1:27" x14ac:dyDescent="0.25">
      <c r="A346" s="24" t="str">
        <f>IF(INTRO!$E$33&lt;&gt;0,INTRO!$E$33, " ")</f>
        <v>Nigeria</v>
      </c>
      <c r="B346" s="17" t="s">
        <v>503</v>
      </c>
      <c r="C346" s="172" t="s">
        <v>522</v>
      </c>
      <c r="D346" s="36">
        <v>232548.76126689999</v>
      </c>
      <c r="E346" s="20">
        <f>IF(INTRO!$E$48="","",ROUND($D346*INTRO!$E$48,0))</f>
        <v>46510</v>
      </c>
      <c r="F346" s="20">
        <f>IF(INTRO!$E$49="","",ROUND($D346*INTRO!$E$49,0))</f>
        <v>65114</v>
      </c>
      <c r="G346" s="38">
        <f>IF(INTRO!$E$50="","",ROUND($D346*INTRO!$E$50,0))</f>
        <v>120925</v>
      </c>
      <c r="H346" s="37">
        <v>1</v>
      </c>
      <c r="I346" s="27">
        <v>0</v>
      </c>
      <c r="J346" s="27">
        <v>1</v>
      </c>
      <c r="K346" s="27">
        <v>1</v>
      </c>
      <c r="L346" s="68">
        <v>0</v>
      </c>
      <c r="M346" s="65">
        <f>IF(INTRO!$E$37="Endemic",IF($H346&gt;0,IF($H346=4,"Unknown",IF($H346=99,"Stopped",$D346)),0),"Not required")</f>
        <v>232548.76126689999</v>
      </c>
      <c r="N346" s="20">
        <v>0</v>
      </c>
      <c r="O346" s="14">
        <f>IF(INTRO!$E$41="Endemic", IF(AND($J346&gt;1,$J346&lt;5), IF($J346=4, "Unknown", E346+F346), 0),"Not required")</f>
        <v>0</v>
      </c>
      <c r="P346" s="39">
        <f>IF(INTRO!$E$43="Endemic", IF(AND($K346&gt;0,$K346&lt;5), IF($K346=4,"Unknown", IF($K346=1, $F346*0.33, IF($K346=2, $F346*0.5+$G346*0.2, SUM(F346:G346)))), 0),"Not required")</f>
        <v>21487.620000000003</v>
      </c>
      <c r="Q346" s="37">
        <v>1</v>
      </c>
      <c r="R346" s="27">
        <v>0</v>
      </c>
      <c r="S346" s="27">
        <v>0</v>
      </c>
      <c r="T346" s="70">
        <v>0</v>
      </c>
      <c r="U346" s="37"/>
      <c r="V346" s="27"/>
      <c r="W346" s="27"/>
      <c r="X346" s="70"/>
      <c r="Y346" s="1">
        <v>36674</v>
      </c>
      <c r="Z346" s="1" t="s">
        <v>522</v>
      </c>
      <c r="AA346" s="18"/>
    </row>
    <row r="347" spans="1:27" x14ac:dyDescent="0.25">
      <c r="A347" s="24" t="str">
        <f>IF(INTRO!$E$33&lt;&gt;0,INTRO!$E$33, " ")</f>
        <v>Nigeria</v>
      </c>
      <c r="B347" s="17" t="s">
        <v>503</v>
      </c>
      <c r="C347" s="172" t="s">
        <v>523</v>
      </c>
      <c r="D347" s="36">
        <v>241696.69504942332</v>
      </c>
      <c r="E347" s="20">
        <f>IF(INTRO!$E$48="","",ROUND($D347*INTRO!$E$48,0))</f>
        <v>48339</v>
      </c>
      <c r="F347" s="20">
        <f>IF(INTRO!$E$49="","",ROUND($D347*INTRO!$E$49,0))</f>
        <v>67675</v>
      </c>
      <c r="G347" s="38">
        <f>IF(INTRO!$E$50="","",ROUND($D347*INTRO!$E$50,0))</f>
        <v>125682</v>
      </c>
      <c r="H347" s="37">
        <v>1</v>
      </c>
      <c r="I347" s="27">
        <v>0</v>
      </c>
      <c r="J347" s="27">
        <v>1</v>
      </c>
      <c r="K347" s="27">
        <v>2</v>
      </c>
      <c r="L347" s="68">
        <v>0</v>
      </c>
      <c r="M347" s="65">
        <f>IF(INTRO!$E$37="Endemic",IF($H347&gt;0,IF($H347=4,"Unknown",IF($H347=99,"Stopped",$D347)),0),"Not required")</f>
        <v>241696.69504942332</v>
      </c>
      <c r="N347" s="20">
        <v>0</v>
      </c>
      <c r="O347" s="14">
        <f>IF(INTRO!$E$41="Endemic", IF(AND($J347&gt;1,$J347&lt;5), IF($J347=4, "Unknown", E347+F347), 0),"Not required")</f>
        <v>0</v>
      </c>
      <c r="P347" s="39">
        <f>IF(INTRO!$E$43="Endemic", IF(AND($K347&gt;0,$K347&lt;5), IF($K347=4,"Unknown", IF($K347=1, $F347*0.33, IF($K347=2, $F347*0.5+$G347*0.2, SUM(F347:G347)))), 0),"Not required")</f>
        <v>58973.9</v>
      </c>
      <c r="Q347" s="37">
        <v>1</v>
      </c>
      <c r="R347" s="27">
        <v>0</v>
      </c>
      <c r="S347" s="27">
        <v>0</v>
      </c>
      <c r="T347" s="70">
        <v>1</v>
      </c>
      <c r="U347" s="37"/>
      <c r="V347" s="27"/>
      <c r="W347" s="27"/>
      <c r="X347" s="70"/>
      <c r="Y347" s="1">
        <v>36675</v>
      </c>
      <c r="Z347" s="1" t="s">
        <v>523</v>
      </c>
      <c r="AA347" s="18"/>
    </row>
    <row r="348" spans="1:27" x14ac:dyDescent="0.25">
      <c r="A348" s="24" t="str">
        <f>IF(INTRO!$E$33&lt;&gt;0,INTRO!$E$33, " ")</f>
        <v>Nigeria</v>
      </c>
      <c r="B348" s="17" t="s">
        <v>503</v>
      </c>
      <c r="C348" s="172" t="s">
        <v>524</v>
      </c>
      <c r="D348" s="36">
        <v>217082.53978806752</v>
      </c>
      <c r="E348" s="20">
        <f>IF(INTRO!$E$48="","",ROUND($D348*INTRO!$E$48,0))</f>
        <v>43417</v>
      </c>
      <c r="F348" s="20">
        <f>IF(INTRO!$E$49="","",ROUND($D348*INTRO!$E$49,0))</f>
        <v>60783</v>
      </c>
      <c r="G348" s="38">
        <f>IF(INTRO!$E$50="","",ROUND($D348*INTRO!$E$50,0))</f>
        <v>112883</v>
      </c>
      <c r="H348" s="37">
        <v>1</v>
      </c>
      <c r="I348" s="27">
        <v>0</v>
      </c>
      <c r="J348" s="27">
        <v>1</v>
      </c>
      <c r="K348" s="27">
        <v>1</v>
      </c>
      <c r="L348" s="68">
        <v>0</v>
      </c>
      <c r="M348" s="65">
        <f>IF(INTRO!$E$37="Endemic",IF($H348&gt;0,IF($H348=4,"Unknown",IF($H348=99,"Stopped",$D348)),0),"Not required")</f>
        <v>217082.53978806752</v>
      </c>
      <c r="N348" s="20">
        <v>0</v>
      </c>
      <c r="O348" s="14">
        <f>IF(INTRO!$E$41="Endemic", IF(AND($J348&gt;1,$J348&lt;5), IF($J348=4, "Unknown", E348+F348), 0),"Not required")</f>
        <v>0</v>
      </c>
      <c r="P348" s="39">
        <f>IF(INTRO!$E$43="Endemic", IF(AND($K348&gt;0,$K348&lt;5), IF($K348=4,"Unknown", IF($K348=1, $F348*0.33, IF($K348=2, $F348*0.5+$G348*0.2, SUM(F348:G348)))), 0),"Not required")</f>
        <v>20058.39</v>
      </c>
      <c r="Q348" s="37">
        <v>1</v>
      </c>
      <c r="R348" s="27">
        <v>0</v>
      </c>
      <c r="S348" s="27">
        <v>0</v>
      </c>
      <c r="T348" s="70">
        <v>0</v>
      </c>
      <c r="U348" s="37"/>
      <c r="V348" s="27"/>
      <c r="W348" s="27"/>
      <c r="X348" s="70"/>
      <c r="Y348" s="1">
        <v>36676</v>
      </c>
      <c r="Z348" s="1" t="s">
        <v>524</v>
      </c>
      <c r="AA348" s="18"/>
    </row>
    <row r="349" spans="1:27" x14ac:dyDescent="0.25">
      <c r="A349" s="24" t="str">
        <f>IF(INTRO!$E$33&lt;&gt;0,INTRO!$E$33, " ")</f>
        <v>Nigeria</v>
      </c>
      <c r="B349" s="17" t="s">
        <v>503</v>
      </c>
      <c r="C349" s="172" t="s">
        <v>525</v>
      </c>
      <c r="D349" s="36">
        <v>172716.00236500645</v>
      </c>
      <c r="E349" s="20">
        <f>IF(INTRO!$E$48="","",ROUND($D349*INTRO!$E$48,0))</f>
        <v>34543</v>
      </c>
      <c r="F349" s="20">
        <f>IF(INTRO!$E$49="","",ROUND($D349*INTRO!$E$49,0))</f>
        <v>48360</v>
      </c>
      <c r="G349" s="38">
        <f>IF(INTRO!$E$50="","",ROUND($D349*INTRO!$E$50,0))</f>
        <v>89812</v>
      </c>
      <c r="H349" s="37">
        <v>1</v>
      </c>
      <c r="I349" s="27">
        <v>0</v>
      </c>
      <c r="J349" s="27">
        <v>1</v>
      </c>
      <c r="K349" s="27">
        <v>2</v>
      </c>
      <c r="L349" s="68">
        <v>0</v>
      </c>
      <c r="M349" s="65">
        <f>IF(INTRO!$E$37="Endemic",IF($H349&gt;0,IF($H349=4,"Unknown",IF($H349=99,"Stopped",$D349)),0),"Not required")</f>
        <v>172716.00236500645</v>
      </c>
      <c r="N349" s="20">
        <v>0</v>
      </c>
      <c r="O349" s="14">
        <f>IF(INTRO!$E$41="Endemic", IF(AND($J349&gt;1,$J349&lt;5), IF($J349=4, "Unknown", E349+F349), 0),"Not required")</f>
        <v>0</v>
      </c>
      <c r="P349" s="39">
        <f>IF(INTRO!$E$43="Endemic", IF(AND($K349&gt;0,$K349&lt;5), IF($K349=4,"Unknown", IF($K349=1, $F349*0.33, IF($K349=2, $F349*0.5+$G349*0.2, SUM(F349:G349)))), 0),"Not required")</f>
        <v>42142.400000000001</v>
      </c>
      <c r="Q349" s="37">
        <v>1</v>
      </c>
      <c r="R349" s="27">
        <v>0</v>
      </c>
      <c r="S349" s="27">
        <v>0</v>
      </c>
      <c r="T349" s="70">
        <v>1</v>
      </c>
      <c r="U349" s="37"/>
      <c r="V349" s="27"/>
      <c r="W349" s="27"/>
      <c r="X349" s="70"/>
      <c r="Y349" s="1">
        <v>36677</v>
      </c>
      <c r="Z349" s="1" t="s">
        <v>525</v>
      </c>
      <c r="AA349" s="18"/>
    </row>
    <row r="350" spans="1:27" x14ac:dyDescent="0.25">
      <c r="A350" s="24" t="str">
        <f>IF(INTRO!$E$33&lt;&gt;0,INTRO!$E$33, " ")</f>
        <v>Nigeria</v>
      </c>
      <c r="B350" s="17" t="s">
        <v>503</v>
      </c>
      <c r="C350" s="172" t="s">
        <v>526</v>
      </c>
      <c r="D350" s="36">
        <v>258250.93158707098</v>
      </c>
      <c r="E350" s="20">
        <f>IF(INTRO!$E$48="","",ROUND($D350*INTRO!$E$48,0))</f>
        <v>51650</v>
      </c>
      <c r="F350" s="20">
        <f>IF(INTRO!$E$49="","",ROUND($D350*INTRO!$E$49,0))</f>
        <v>72310</v>
      </c>
      <c r="G350" s="38">
        <f>IF(INTRO!$E$50="","",ROUND($D350*INTRO!$E$50,0))</f>
        <v>134290</v>
      </c>
      <c r="H350" s="37">
        <v>1</v>
      </c>
      <c r="I350" s="27">
        <v>1</v>
      </c>
      <c r="J350" s="27">
        <v>1</v>
      </c>
      <c r="K350" s="27">
        <v>0</v>
      </c>
      <c r="L350" s="68">
        <v>0</v>
      </c>
      <c r="M350" s="65">
        <f>IF(INTRO!$E$37="Endemic",IF($H350&gt;0,IF($H350=4,"Unknown",IF($H350=99,"Stopped",$D350)),0),"Not required")</f>
        <v>258250.93158707098</v>
      </c>
      <c r="N350" s="20">
        <v>40088.276561718732</v>
      </c>
      <c r="O350" s="14">
        <f>IF(INTRO!$E$41="Endemic", IF(AND($J350&gt;1,$J350&lt;5), IF($J350=4, "Unknown", E350+F350), 0),"Not required")</f>
        <v>0</v>
      </c>
      <c r="P350" s="39">
        <f>IF(INTRO!$E$43="Endemic", IF(AND($K350&gt;0,$K350&lt;5), IF($K350=4,"Unknown", IF($K350=1, $F350*0.33, IF($K350=2, $F350*0.5+$G350*0.2, SUM(F350:G350)))), 0),"Not required")</f>
        <v>0</v>
      </c>
      <c r="Q350" s="37">
        <v>1</v>
      </c>
      <c r="R350" s="27">
        <v>1</v>
      </c>
      <c r="S350" s="27">
        <v>0</v>
      </c>
      <c r="T350" s="70">
        <v>0</v>
      </c>
      <c r="U350" s="37"/>
      <c r="V350" s="27"/>
      <c r="W350" s="27"/>
      <c r="X350" s="70"/>
      <c r="Y350" s="1">
        <v>36678</v>
      </c>
      <c r="Z350" s="1" t="s">
        <v>526</v>
      </c>
      <c r="AA350" s="18"/>
    </row>
    <row r="351" spans="1:27" x14ac:dyDescent="0.25">
      <c r="A351" s="24" t="str">
        <f>IF(INTRO!$E$33&lt;&gt;0,INTRO!$E$33, " ")</f>
        <v>Nigeria</v>
      </c>
      <c r="B351" s="17" t="s">
        <v>503</v>
      </c>
      <c r="C351" s="172" t="s">
        <v>527</v>
      </c>
      <c r="D351" s="36">
        <v>104657.90341402258</v>
      </c>
      <c r="E351" s="20">
        <f>IF(INTRO!$E$48="","",ROUND($D351*INTRO!$E$48,0))</f>
        <v>20932</v>
      </c>
      <c r="F351" s="20">
        <f>IF(INTRO!$E$49="","",ROUND($D351*INTRO!$E$49,0))</f>
        <v>29304</v>
      </c>
      <c r="G351" s="38">
        <f>IF(INTRO!$E$50="","",ROUND($D351*INTRO!$E$50,0))</f>
        <v>54422</v>
      </c>
      <c r="H351" s="37">
        <v>1</v>
      </c>
      <c r="I351" s="27">
        <v>1</v>
      </c>
      <c r="J351" s="27">
        <v>1</v>
      </c>
      <c r="K351" s="27">
        <v>1</v>
      </c>
      <c r="L351" s="68">
        <v>0</v>
      </c>
      <c r="M351" s="65">
        <f>IF(INTRO!$E$37="Endemic",IF($H351&gt;0,IF($H351=4,"Unknown",IF($H351=99,"Stopped",$D351)),0),"Not required")</f>
        <v>104657.90341402258</v>
      </c>
      <c r="N351" s="20">
        <v>30639.638217968739</v>
      </c>
      <c r="O351" s="14">
        <f>IF(INTRO!$E$41="Endemic", IF(AND($J351&gt;1,$J351&lt;5), IF($J351=4, "Unknown", E351+F351), 0),"Not required")</f>
        <v>0</v>
      </c>
      <c r="P351" s="39">
        <f>IF(INTRO!$E$43="Endemic", IF(AND($K351&gt;0,$K351&lt;5), IF($K351=4,"Unknown", IF($K351=1, $F351*0.33, IF($K351=2, $F351*0.5+$G351*0.2, SUM(F351:G351)))), 0),"Not required")</f>
        <v>9670.32</v>
      </c>
      <c r="Q351" s="37">
        <v>1</v>
      </c>
      <c r="R351" s="27">
        <v>1</v>
      </c>
      <c r="S351" s="27">
        <v>0</v>
      </c>
      <c r="T351" s="70">
        <v>0</v>
      </c>
      <c r="U351" s="37"/>
      <c r="V351" s="27"/>
      <c r="W351" s="27"/>
      <c r="X351" s="70"/>
      <c r="Y351" s="1">
        <v>36679</v>
      </c>
      <c r="Z351" s="1" t="s">
        <v>527</v>
      </c>
      <c r="AA351" s="18"/>
    </row>
    <row r="352" spans="1:27" x14ac:dyDescent="0.25">
      <c r="A352" s="24" t="str">
        <f>IF(INTRO!$E$33&lt;&gt;0,INTRO!$E$33, " ")</f>
        <v>Nigeria</v>
      </c>
      <c r="B352" s="17" t="s">
        <v>503</v>
      </c>
      <c r="C352" s="172" t="s">
        <v>528</v>
      </c>
      <c r="D352" s="36">
        <v>175977.35776380374</v>
      </c>
      <c r="E352" s="20">
        <f>IF(INTRO!$E$48="","",ROUND($D352*INTRO!$E$48,0))</f>
        <v>35195</v>
      </c>
      <c r="F352" s="20">
        <f>IF(INTRO!$E$49="","",ROUND($D352*INTRO!$E$49,0))</f>
        <v>49274</v>
      </c>
      <c r="G352" s="38">
        <f>IF(INTRO!$E$50="","",ROUND($D352*INTRO!$E$50,0))</f>
        <v>91508</v>
      </c>
      <c r="H352" s="37">
        <v>1</v>
      </c>
      <c r="I352" s="27">
        <v>0</v>
      </c>
      <c r="J352" s="27">
        <v>1</v>
      </c>
      <c r="K352" s="27">
        <v>2</v>
      </c>
      <c r="L352" s="68">
        <v>0</v>
      </c>
      <c r="M352" s="65">
        <f>IF(INTRO!$E$37="Endemic",IF($H352&gt;0,IF($H352=4,"Unknown",IF($H352=99,"Stopped",$D352)),0),"Not required")</f>
        <v>175977.35776380374</v>
      </c>
      <c r="N352" s="20">
        <v>0</v>
      </c>
      <c r="O352" s="14">
        <f>IF(INTRO!$E$41="Endemic", IF(AND($J352&gt;1,$J352&lt;5), IF($J352=4, "Unknown", E352+F352), 0),"Not required")</f>
        <v>0</v>
      </c>
      <c r="P352" s="39">
        <f>IF(INTRO!$E$43="Endemic", IF(AND($K352&gt;0,$K352&lt;5), IF($K352=4,"Unknown", IF($K352=1, $F352*0.33, IF($K352=2, $F352*0.5+$G352*0.2, SUM(F352:G352)))), 0),"Not required")</f>
        <v>42938.600000000006</v>
      </c>
      <c r="Q352" s="37">
        <v>1</v>
      </c>
      <c r="R352" s="27">
        <v>0</v>
      </c>
      <c r="S352" s="27">
        <v>0</v>
      </c>
      <c r="T352" s="70">
        <v>1</v>
      </c>
      <c r="U352" s="37"/>
      <c r="V352" s="27"/>
      <c r="W352" s="27"/>
      <c r="X352" s="70"/>
      <c r="Y352" s="1">
        <v>36680</v>
      </c>
      <c r="Z352" s="1" t="s">
        <v>528</v>
      </c>
      <c r="AA352" s="18"/>
    </row>
    <row r="353" spans="1:27" x14ac:dyDescent="0.25">
      <c r="A353" s="24" t="str">
        <f>IF(INTRO!$E$33&lt;&gt;0,INTRO!$E$33, " ")</f>
        <v>Nigeria</v>
      </c>
      <c r="B353" s="17" t="s">
        <v>503</v>
      </c>
      <c r="C353" s="172" t="s">
        <v>529</v>
      </c>
      <c r="D353" s="36">
        <v>177198.51681621937</v>
      </c>
      <c r="E353" s="20">
        <f>IF(INTRO!$E$48="","",ROUND($D353*INTRO!$E$48,0))</f>
        <v>35440</v>
      </c>
      <c r="F353" s="20">
        <f>IF(INTRO!$E$49="","",ROUND($D353*INTRO!$E$49,0))</f>
        <v>49616</v>
      </c>
      <c r="G353" s="38">
        <f>IF(INTRO!$E$50="","",ROUND($D353*INTRO!$E$50,0))</f>
        <v>92143</v>
      </c>
      <c r="H353" s="37">
        <v>1</v>
      </c>
      <c r="I353" s="27">
        <v>1</v>
      </c>
      <c r="J353" s="27">
        <v>1</v>
      </c>
      <c r="K353" s="27">
        <v>1</v>
      </c>
      <c r="L353" s="68">
        <v>0</v>
      </c>
      <c r="M353" s="65">
        <f>IF(INTRO!$E$37="Endemic",IF($H353&gt;0,IF($H353=4,"Unknown",IF($H353=99,"Stopped",$D353)),0),"Not required")</f>
        <v>177198.51681621937</v>
      </c>
      <c r="N353" s="20">
        <v>22657.967205859368</v>
      </c>
      <c r="O353" s="14">
        <f>IF(INTRO!$E$41="Endemic", IF(AND($J353&gt;1,$J353&lt;5), IF($J353=4, "Unknown", E353+F353), 0),"Not required")</f>
        <v>0</v>
      </c>
      <c r="P353" s="39">
        <f>IF(INTRO!$E$43="Endemic", IF(AND($K353&gt;0,$K353&lt;5), IF($K353=4,"Unknown", IF($K353=1, $F353*0.33, IF($K353=2, $F353*0.5+$G353*0.2, SUM(F353:G353)))), 0),"Not required")</f>
        <v>16373.28</v>
      </c>
      <c r="Q353" s="37">
        <v>1</v>
      </c>
      <c r="R353" s="27">
        <v>1</v>
      </c>
      <c r="S353" s="27">
        <v>0</v>
      </c>
      <c r="T353" s="70">
        <v>0</v>
      </c>
      <c r="U353" s="37"/>
      <c r="V353" s="27"/>
      <c r="W353" s="27"/>
      <c r="X353" s="70"/>
      <c r="Y353" s="1">
        <v>36681</v>
      </c>
      <c r="Z353" s="1" t="s">
        <v>529</v>
      </c>
      <c r="AA353" s="18"/>
    </row>
    <row r="354" spans="1:27" x14ac:dyDescent="0.25">
      <c r="A354" s="24" t="str">
        <f>IF(INTRO!$E$33&lt;&gt;0,INTRO!$E$33, " ")</f>
        <v>Nigeria</v>
      </c>
      <c r="B354" s="17" t="s">
        <v>503</v>
      </c>
      <c r="C354" s="172" t="s">
        <v>530</v>
      </c>
      <c r="D354" s="36">
        <v>128785.20892100115</v>
      </c>
      <c r="E354" s="20">
        <f>IF(INTRO!$E$48="","",ROUND($D354*INTRO!$E$48,0))</f>
        <v>25757</v>
      </c>
      <c r="F354" s="20">
        <f>IF(INTRO!$E$49="","",ROUND($D354*INTRO!$E$49,0))</f>
        <v>36060</v>
      </c>
      <c r="G354" s="38">
        <f>IF(INTRO!$E$50="","",ROUND($D354*INTRO!$E$50,0))</f>
        <v>66968</v>
      </c>
      <c r="H354" s="37">
        <v>1</v>
      </c>
      <c r="I354" s="27">
        <v>1</v>
      </c>
      <c r="J354" s="27">
        <v>1</v>
      </c>
      <c r="K354" s="27">
        <v>1</v>
      </c>
      <c r="L354" s="68">
        <v>0</v>
      </c>
      <c r="M354" s="65">
        <f>IF(INTRO!$E$37="Endemic",IF($H354&gt;0,IF($H354=4,"Unknown",IF($H354=99,"Stopped",$D354)),0),"Not required")</f>
        <v>128785.20892100115</v>
      </c>
      <c r="N354" s="20">
        <v>42088.385519531235</v>
      </c>
      <c r="O354" s="14">
        <f>IF(INTRO!$E$41="Endemic", IF(AND($J354&gt;1,$J354&lt;5), IF($J354=4, "Unknown", E354+F354), 0),"Not required")</f>
        <v>0</v>
      </c>
      <c r="P354" s="39">
        <f>IF(INTRO!$E$43="Endemic", IF(AND($K354&gt;0,$K354&lt;5), IF($K354=4,"Unknown", IF($K354=1, $F354*0.33, IF($K354=2, $F354*0.5+$G354*0.2, SUM(F354:G354)))), 0),"Not required")</f>
        <v>11899.800000000001</v>
      </c>
      <c r="Q354" s="37">
        <v>1</v>
      </c>
      <c r="R354" s="27">
        <v>1</v>
      </c>
      <c r="S354" s="27">
        <v>0</v>
      </c>
      <c r="T354" s="70">
        <v>0</v>
      </c>
      <c r="U354" s="37"/>
      <c r="V354" s="27"/>
      <c r="W354" s="27"/>
      <c r="X354" s="70"/>
      <c r="Y354" s="1">
        <v>36682</v>
      </c>
      <c r="Z354" s="1" t="s">
        <v>530</v>
      </c>
      <c r="AA354" s="18"/>
    </row>
    <row r="355" spans="1:27" x14ac:dyDescent="0.25">
      <c r="A355" s="24" t="str">
        <f>IF(INTRO!$E$33&lt;&gt;0,INTRO!$E$33, " ")</f>
        <v>Nigeria</v>
      </c>
      <c r="B355" s="17" t="s">
        <v>531</v>
      </c>
      <c r="C355" s="172" t="s">
        <v>532</v>
      </c>
      <c r="D355" s="36">
        <v>339400.17835326825</v>
      </c>
      <c r="E355" s="20">
        <f>IF(INTRO!$E$48="","",ROUND($D355*INTRO!$E$48,0))</f>
        <v>67880</v>
      </c>
      <c r="F355" s="20">
        <f>IF(INTRO!$E$49="","",ROUND($D355*INTRO!$E$49,0))</f>
        <v>95032</v>
      </c>
      <c r="G355" s="38">
        <f>IF(INTRO!$E$50="","",ROUND($D355*INTRO!$E$50,0))</f>
        <v>176488</v>
      </c>
      <c r="H355" s="37">
        <v>1</v>
      </c>
      <c r="I355" s="27">
        <v>1</v>
      </c>
      <c r="J355" s="27">
        <v>2</v>
      </c>
      <c r="K355" s="27">
        <v>2</v>
      </c>
      <c r="L355" s="68">
        <v>0</v>
      </c>
      <c r="M355" s="65">
        <f>IF(INTRO!$E$37="Endemic",IF($H355&gt;0,IF($H355=4,"Unknown",IF($H355=99,"Stopped",$D355)),0),"Not required")</f>
        <v>339400.17835326825</v>
      </c>
      <c r="N355" s="20">
        <v>122884.17767460932</v>
      </c>
      <c r="O355" s="14">
        <f>IF(INTRO!$E$41="Endemic", IF(AND($J355&gt;1,$J355&lt;5), IF($J355=4, "Unknown", E355+F355), 0),"Not required")</f>
        <v>162912</v>
      </c>
      <c r="P355" s="39">
        <f>IF(INTRO!$E$43="Endemic", IF(AND($K355&gt;0,$K355&lt;5), IF($K355=4,"Unknown", IF($K355=1, $F355*0.33, IF($K355=2, $F355*0.5+$G355*0.2, SUM(F355:G355)))), 0),"Not required")</f>
        <v>82813.600000000006</v>
      </c>
      <c r="Q355" s="37">
        <v>1</v>
      </c>
      <c r="R355" s="27">
        <v>1</v>
      </c>
      <c r="S355" s="27">
        <v>1</v>
      </c>
      <c r="T355" s="70">
        <v>1</v>
      </c>
      <c r="U355" s="37"/>
      <c r="V355" s="27"/>
      <c r="W355" s="27"/>
      <c r="X355" s="70"/>
      <c r="Y355" s="1">
        <v>36683</v>
      </c>
      <c r="Z355" s="1" t="s">
        <v>532</v>
      </c>
      <c r="AA355" s="18"/>
    </row>
    <row r="356" spans="1:27" x14ac:dyDescent="0.25">
      <c r="A356" s="24" t="str">
        <f>IF(INTRO!$E$33&lt;&gt;0,INTRO!$E$33, " ")</f>
        <v>Nigeria</v>
      </c>
      <c r="B356" s="17" t="s">
        <v>531</v>
      </c>
      <c r="C356" s="172" t="s">
        <v>533</v>
      </c>
      <c r="D356" s="36">
        <v>495255.3095286988</v>
      </c>
      <c r="E356" s="20">
        <f>IF(INTRO!$E$48="","",ROUND($D356*INTRO!$E$48,0))</f>
        <v>99051</v>
      </c>
      <c r="F356" s="20">
        <f>IF(INTRO!$E$49="","",ROUND($D356*INTRO!$E$49,0))</f>
        <v>138671</v>
      </c>
      <c r="G356" s="38">
        <f>IF(INTRO!$E$50="","",ROUND($D356*INTRO!$E$50,0))</f>
        <v>257533</v>
      </c>
      <c r="H356" s="37">
        <v>0</v>
      </c>
      <c r="I356" s="27">
        <v>1</v>
      </c>
      <c r="J356" s="27">
        <v>2</v>
      </c>
      <c r="K356" s="27">
        <v>2</v>
      </c>
      <c r="L356" s="68">
        <v>0</v>
      </c>
      <c r="M356" s="65">
        <f>IF(INTRO!$E$37="Endemic",IF($H356&gt;0,IF($H356=4,"Unknown",IF($H356=99,"Stopped",$D356)),0),"Not required")</f>
        <v>0</v>
      </c>
      <c r="N356" s="20">
        <v>115472.07411406246</v>
      </c>
      <c r="O356" s="14">
        <f>IF(INTRO!$E$41="Endemic", IF(AND($J356&gt;1,$J356&lt;5), IF($J356=4, "Unknown", E356+F356), 0),"Not required")</f>
        <v>237722</v>
      </c>
      <c r="P356" s="39">
        <f>IF(INTRO!$E$43="Endemic", IF(AND($K356&gt;0,$K356&lt;5), IF($K356=4,"Unknown", IF($K356=1, $F356*0.33, IF($K356=2, $F356*0.5+$G356*0.2, SUM(F356:G356)))), 0),"Not required")</f>
        <v>120842.1</v>
      </c>
      <c r="Q356" s="37">
        <v>0</v>
      </c>
      <c r="R356" s="27">
        <v>1</v>
      </c>
      <c r="S356" s="27">
        <v>1</v>
      </c>
      <c r="T356" s="70">
        <v>1</v>
      </c>
      <c r="U356" s="37"/>
      <c r="V356" s="27"/>
      <c r="W356" s="27"/>
      <c r="X356" s="70"/>
      <c r="Y356" s="1">
        <v>36684</v>
      </c>
      <c r="Z356" s="1" t="s">
        <v>533</v>
      </c>
      <c r="AA356" s="18"/>
    </row>
    <row r="357" spans="1:27" x14ac:dyDescent="0.25">
      <c r="A357" s="24" t="str">
        <f>IF(INTRO!$E$33&lt;&gt;0,INTRO!$E$33, " ")</f>
        <v>Nigeria</v>
      </c>
      <c r="B357" s="17" t="s">
        <v>531</v>
      </c>
      <c r="C357" s="172" t="s">
        <v>534</v>
      </c>
      <c r="D357" s="36">
        <v>385212.47126239416</v>
      </c>
      <c r="E357" s="20">
        <f>IF(INTRO!$E$48="","",ROUND($D357*INTRO!$E$48,0))</f>
        <v>77042</v>
      </c>
      <c r="F357" s="20">
        <f>IF(INTRO!$E$49="","",ROUND($D357*INTRO!$E$49,0))</f>
        <v>107859</v>
      </c>
      <c r="G357" s="38">
        <f>IF(INTRO!$E$50="","",ROUND($D357*INTRO!$E$50,0))</f>
        <v>200310</v>
      </c>
      <c r="H357" s="37">
        <v>1</v>
      </c>
      <c r="I357" s="27">
        <v>1</v>
      </c>
      <c r="J357" s="27">
        <v>2</v>
      </c>
      <c r="K357" s="27">
        <v>2</v>
      </c>
      <c r="L357" s="68">
        <v>0</v>
      </c>
      <c r="M357" s="65">
        <f>IF(INTRO!$E$37="Endemic",IF($H357&gt;0,IF($H357=4,"Unknown",IF($H357=99,"Stopped",$D357)),0),"Not required")</f>
        <v>385212.47126239416</v>
      </c>
      <c r="N357" s="20">
        <v>42344.470110156239</v>
      </c>
      <c r="O357" s="14">
        <f>IF(INTRO!$E$41="Endemic", IF(AND($J357&gt;1,$J357&lt;5), IF($J357=4, "Unknown", E357+F357), 0),"Not required")</f>
        <v>184901</v>
      </c>
      <c r="P357" s="39">
        <f>IF(INTRO!$E$43="Endemic", IF(AND($K357&gt;0,$K357&lt;5), IF($K357=4,"Unknown", IF($K357=1, $F357*0.33, IF($K357=2, $F357*0.5+$G357*0.2, SUM(F357:G357)))), 0),"Not required")</f>
        <v>93991.5</v>
      </c>
      <c r="Q357" s="37">
        <v>1</v>
      </c>
      <c r="R357" s="27">
        <v>1</v>
      </c>
      <c r="S357" s="27">
        <v>1</v>
      </c>
      <c r="T357" s="70">
        <v>1</v>
      </c>
      <c r="U357" s="37"/>
      <c r="V357" s="27"/>
      <c r="W357" s="27"/>
      <c r="X357" s="70"/>
      <c r="Y357" s="1">
        <v>36685</v>
      </c>
      <c r="Z357" s="1" t="s">
        <v>534</v>
      </c>
      <c r="AA357" s="18"/>
    </row>
    <row r="358" spans="1:27" x14ac:dyDescent="0.25">
      <c r="A358" s="24" t="str">
        <f>IF(INTRO!$E$33&lt;&gt;0,INTRO!$E$33, " ")</f>
        <v>Nigeria</v>
      </c>
      <c r="B358" s="17" t="s">
        <v>531</v>
      </c>
      <c r="C358" s="172" t="s">
        <v>535</v>
      </c>
      <c r="D358" s="36">
        <v>578610.17396666016</v>
      </c>
      <c r="E358" s="20">
        <f>IF(INTRO!$E$48="","",ROUND($D358*INTRO!$E$48,0))</f>
        <v>115722</v>
      </c>
      <c r="F358" s="20">
        <f>IF(INTRO!$E$49="","",ROUND($D358*INTRO!$E$49,0))</f>
        <v>162011</v>
      </c>
      <c r="G358" s="38">
        <f>IF(INTRO!$E$50="","",ROUND($D358*INTRO!$E$50,0))</f>
        <v>300877</v>
      </c>
      <c r="H358" s="37">
        <v>1</v>
      </c>
      <c r="I358" s="27">
        <v>1</v>
      </c>
      <c r="J358" s="27">
        <v>2</v>
      </c>
      <c r="K358" s="27">
        <v>1</v>
      </c>
      <c r="L358" s="68">
        <v>0</v>
      </c>
      <c r="M358" s="65">
        <f>IF(INTRO!$E$37="Endemic",IF($H358&gt;0,IF($H358=4,"Unknown",IF($H358=99,"Stopped",$D358)),0),"Not required")</f>
        <v>578610.17396666016</v>
      </c>
      <c r="N358" s="20">
        <v>86730.994067968713</v>
      </c>
      <c r="O358" s="14">
        <f>IF(INTRO!$E$41="Endemic", IF(AND($J358&gt;1,$J358&lt;5), IF($J358=4, "Unknown", E358+F358), 0),"Not required")</f>
        <v>277733</v>
      </c>
      <c r="P358" s="39">
        <f>IF(INTRO!$E$43="Endemic", IF(AND($K358&gt;0,$K358&lt;5), IF($K358=4,"Unknown", IF($K358=1, $F358*0.33, IF($K358=2, $F358*0.5+$G358*0.2, SUM(F358:G358)))), 0),"Not required")</f>
        <v>53463.630000000005</v>
      </c>
      <c r="Q358" s="37">
        <v>1</v>
      </c>
      <c r="R358" s="27">
        <v>1</v>
      </c>
      <c r="S358" s="27">
        <v>1</v>
      </c>
      <c r="T358" s="70">
        <v>0</v>
      </c>
      <c r="U358" s="37"/>
      <c r="V358" s="27"/>
      <c r="W358" s="27"/>
      <c r="X358" s="70"/>
      <c r="Y358" s="1">
        <v>36686</v>
      </c>
      <c r="Z358" s="1" t="s">
        <v>535</v>
      </c>
      <c r="AA358" s="18"/>
    </row>
    <row r="359" spans="1:27" x14ac:dyDescent="0.25">
      <c r="A359" s="24" t="str">
        <f>IF(INTRO!$E$33&lt;&gt;0,INTRO!$E$33, " ")</f>
        <v>Nigeria</v>
      </c>
      <c r="B359" s="17" t="s">
        <v>531</v>
      </c>
      <c r="C359" s="172" t="s">
        <v>536</v>
      </c>
      <c r="D359" s="36">
        <v>260808.91013078744</v>
      </c>
      <c r="E359" s="20">
        <f>IF(INTRO!$E$48="","",ROUND($D359*INTRO!$E$48,0))</f>
        <v>52162</v>
      </c>
      <c r="F359" s="20">
        <f>IF(INTRO!$E$49="","",ROUND($D359*INTRO!$E$49,0))</f>
        <v>73026</v>
      </c>
      <c r="G359" s="38">
        <f>IF(INTRO!$E$50="","",ROUND($D359*INTRO!$E$50,0))</f>
        <v>135621</v>
      </c>
      <c r="H359" s="37">
        <v>1</v>
      </c>
      <c r="I359" s="27">
        <v>1</v>
      </c>
      <c r="J359" s="27">
        <v>2</v>
      </c>
      <c r="K359" s="27">
        <v>2</v>
      </c>
      <c r="L359" s="68">
        <v>0</v>
      </c>
      <c r="M359" s="65">
        <f>IF(INTRO!$E$37="Endemic",IF($H359&gt;0,IF($H359=4,"Unknown",IF($H359=99,"Stopped",$D359)),0),"Not required")</f>
        <v>260808.91013078744</v>
      </c>
      <c r="N359" s="20">
        <v>47913.206143359355</v>
      </c>
      <c r="O359" s="14">
        <f>IF(INTRO!$E$41="Endemic", IF(AND($J359&gt;1,$J359&lt;5), IF($J359=4, "Unknown", E359+F359), 0),"Not required")</f>
        <v>125188</v>
      </c>
      <c r="P359" s="39">
        <f>IF(INTRO!$E$43="Endemic", IF(AND($K359&gt;0,$K359&lt;5), IF($K359=4,"Unknown", IF($K359=1, $F359*0.33, IF($K359=2, $F359*0.5+$G359*0.2, SUM(F359:G359)))), 0),"Not required")</f>
        <v>63637.2</v>
      </c>
      <c r="Q359" s="37">
        <v>1</v>
      </c>
      <c r="R359" s="27">
        <v>1</v>
      </c>
      <c r="S359" s="27">
        <v>1</v>
      </c>
      <c r="T359" s="70">
        <v>1</v>
      </c>
      <c r="U359" s="37"/>
      <c r="V359" s="27"/>
      <c r="W359" s="27"/>
      <c r="X359" s="70"/>
      <c r="Y359" s="1">
        <v>36687</v>
      </c>
      <c r="Z359" s="1" t="s">
        <v>536</v>
      </c>
      <c r="AA359" s="18"/>
    </row>
    <row r="360" spans="1:27" x14ac:dyDescent="0.25">
      <c r="A360" s="24" t="str">
        <f>IF(INTRO!$E$33&lt;&gt;0,INTRO!$E$33, " ")</f>
        <v>Nigeria</v>
      </c>
      <c r="B360" s="17" t="s">
        <v>531</v>
      </c>
      <c r="C360" s="172" t="s">
        <v>537</v>
      </c>
      <c r="D360" s="36">
        <v>208964.79084491695</v>
      </c>
      <c r="E360" s="20">
        <f>IF(INTRO!$E$48="","",ROUND($D360*INTRO!$E$48,0))</f>
        <v>41793</v>
      </c>
      <c r="F360" s="20">
        <f>IF(INTRO!$E$49="","",ROUND($D360*INTRO!$E$49,0))</f>
        <v>58510</v>
      </c>
      <c r="G360" s="38">
        <f>IF(INTRO!$E$50="","",ROUND($D360*INTRO!$E$50,0))</f>
        <v>108662</v>
      </c>
      <c r="H360" s="37">
        <v>1</v>
      </c>
      <c r="I360" s="27">
        <v>1</v>
      </c>
      <c r="J360" s="27">
        <v>1</v>
      </c>
      <c r="K360" s="27">
        <v>1</v>
      </c>
      <c r="L360" s="68">
        <v>4</v>
      </c>
      <c r="M360" s="65">
        <f>IF(INTRO!$E$37="Endemic",IF($H360&gt;0,IF($H360=4,"Unknown",IF($H360=99,"Stopped",$D360)),0),"Not required")</f>
        <v>208964.79084491695</v>
      </c>
      <c r="N360" s="20">
        <v>155045.97386874995</v>
      </c>
      <c r="O360" s="14">
        <f>IF(INTRO!$E$41="Endemic", IF(AND($J360&gt;1,$J360&lt;5), IF($J360=4, "Unknown", E360+F360), 0),"Not required")</f>
        <v>0</v>
      </c>
      <c r="P360" s="39">
        <f>IF(INTRO!$E$43="Endemic", IF(AND($K360&gt;0,$K360&lt;5), IF($K360=4,"Unknown", IF($K360=1, $F360*0.33, IF($K360=2, $F360*0.5+$G360*0.2, SUM(F360:G360)))), 0),"Not required")</f>
        <v>19308.3</v>
      </c>
      <c r="Q360" s="37">
        <v>1</v>
      </c>
      <c r="R360" s="27">
        <v>1</v>
      </c>
      <c r="S360" s="27">
        <v>0</v>
      </c>
      <c r="T360" s="70">
        <v>0</v>
      </c>
      <c r="U360" s="37" t="s">
        <v>973</v>
      </c>
      <c r="V360" s="27"/>
      <c r="W360" s="27"/>
      <c r="X360" s="70"/>
      <c r="Y360" s="1">
        <v>36688</v>
      </c>
      <c r="Z360" s="1" t="s">
        <v>537</v>
      </c>
      <c r="AA360" s="18"/>
    </row>
    <row r="361" spans="1:27" x14ac:dyDescent="0.25">
      <c r="A361" s="24" t="str">
        <f>IF(INTRO!$E$33&lt;&gt;0,INTRO!$E$33, " ")</f>
        <v>Nigeria</v>
      </c>
      <c r="B361" s="17" t="s">
        <v>531</v>
      </c>
      <c r="C361" s="172" t="s">
        <v>538</v>
      </c>
      <c r="D361" s="36">
        <v>374867.58642629173</v>
      </c>
      <c r="E361" s="20">
        <f>IF(INTRO!$E$48="","",ROUND($D361*INTRO!$E$48,0))</f>
        <v>74974</v>
      </c>
      <c r="F361" s="20">
        <f>IF(INTRO!$E$49="","",ROUND($D361*INTRO!$E$49,0))</f>
        <v>104963</v>
      </c>
      <c r="G361" s="38">
        <f>IF(INTRO!$E$50="","",ROUND($D361*INTRO!$E$50,0))</f>
        <v>194931</v>
      </c>
      <c r="H361" s="37">
        <v>1</v>
      </c>
      <c r="I361" s="27">
        <v>1</v>
      </c>
      <c r="J361" s="27">
        <v>1</v>
      </c>
      <c r="K361" s="27">
        <v>2</v>
      </c>
      <c r="L361" s="68">
        <v>4</v>
      </c>
      <c r="M361" s="65">
        <f>IF(INTRO!$E$37="Endemic",IF($H361&gt;0,IF($H361=4,"Unknown",IF($H361=99,"Stopped",$D361)),0),"Not required")</f>
        <v>374867.58642629173</v>
      </c>
      <c r="N361" s="20">
        <v>319136.59056328115</v>
      </c>
      <c r="O361" s="14">
        <f>IF(INTRO!$E$41="Endemic", IF(AND($J361&gt;1,$J361&lt;5), IF($J361=4, "Unknown", E361+F361), 0),"Not required")</f>
        <v>0</v>
      </c>
      <c r="P361" s="39">
        <f>IF(INTRO!$E$43="Endemic", IF(AND($K361&gt;0,$K361&lt;5), IF($K361=4,"Unknown", IF($K361=1, $F361*0.33, IF($K361=2, $F361*0.5+$G361*0.2, SUM(F361:G361)))), 0),"Not required")</f>
        <v>91467.700000000012</v>
      </c>
      <c r="Q361" s="37">
        <v>1</v>
      </c>
      <c r="R361" s="27">
        <v>1</v>
      </c>
      <c r="S361" s="27">
        <v>0</v>
      </c>
      <c r="T361" s="70">
        <v>1</v>
      </c>
      <c r="U361" s="37" t="s">
        <v>973</v>
      </c>
      <c r="V361" s="27"/>
      <c r="W361" s="27"/>
      <c r="X361" s="70"/>
      <c r="Y361" s="1">
        <v>36689</v>
      </c>
      <c r="Z361" s="1" t="s">
        <v>538</v>
      </c>
      <c r="AA361" s="18"/>
    </row>
    <row r="362" spans="1:27" x14ac:dyDescent="0.25">
      <c r="A362" s="24" t="str">
        <f>IF(INTRO!$E$33&lt;&gt;0,INTRO!$E$33, " ")</f>
        <v>Nigeria</v>
      </c>
      <c r="B362" s="17" t="s">
        <v>531</v>
      </c>
      <c r="C362" s="172" t="s">
        <v>539</v>
      </c>
      <c r="D362" s="36">
        <v>328521.37265393999</v>
      </c>
      <c r="E362" s="20">
        <f>IF(INTRO!$E$48="","",ROUND($D362*INTRO!$E$48,0))</f>
        <v>65704</v>
      </c>
      <c r="F362" s="20">
        <f>IF(INTRO!$E$49="","",ROUND($D362*INTRO!$E$49,0))</f>
        <v>91986</v>
      </c>
      <c r="G362" s="38">
        <f>IF(INTRO!$E$50="","",ROUND($D362*INTRO!$E$50,0))</f>
        <v>170831</v>
      </c>
      <c r="H362" s="37">
        <v>1</v>
      </c>
      <c r="I362" s="27">
        <v>1</v>
      </c>
      <c r="J362" s="27">
        <v>1</v>
      </c>
      <c r="K362" s="27">
        <v>2</v>
      </c>
      <c r="L362" s="68">
        <v>4</v>
      </c>
      <c r="M362" s="65">
        <f>IF(INTRO!$E$37="Endemic",IF($H362&gt;0,IF($H362=4,"Unknown",IF($H362=99,"Stopped",$D362)),0),"Not required")</f>
        <v>328521.37265393999</v>
      </c>
      <c r="N362" s="20">
        <v>294871.47178867174</v>
      </c>
      <c r="O362" s="14">
        <f>IF(INTRO!$E$41="Endemic", IF(AND($J362&gt;1,$J362&lt;5), IF($J362=4, "Unknown", E362+F362), 0),"Not required")</f>
        <v>0</v>
      </c>
      <c r="P362" s="39">
        <f>IF(INTRO!$E$43="Endemic", IF(AND($K362&gt;0,$K362&lt;5), IF($K362=4,"Unknown", IF($K362=1, $F362*0.33, IF($K362=2, $F362*0.5+$G362*0.2, SUM(F362:G362)))), 0),"Not required")</f>
        <v>80159.200000000012</v>
      </c>
      <c r="Q362" s="37">
        <v>1</v>
      </c>
      <c r="R362" s="27">
        <v>1</v>
      </c>
      <c r="S362" s="27">
        <v>0</v>
      </c>
      <c r="T362" s="70">
        <v>1</v>
      </c>
      <c r="U362" s="37" t="s">
        <v>973</v>
      </c>
      <c r="V362" s="27"/>
      <c r="W362" s="27"/>
      <c r="X362" s="70"/>
      <c r="Y362" s="1">
        <v>36690</v>
      </c>
      <c r="Z362" s="1" t="s">
        <v>539</v>
      </c>
      <c r="AA362" s="18"/>
    </row>
    <row r="363" spans="1:27" x14ac:dyDescent="0.25">
      <c r="A363" s="24" t="str">
        <f>IF(INTRO!$E$33&lt;&gt;0,INTRO!$E$33, " ")</f>
        <v>Nigeria</v>
      </c>
      <c r="B363" s="17" t="s">
        <v>531</v>
      </c>
      <c r="C363" s="172" t="s">
        <v>540</v>
      </c>
      <c r="D363" s="36">
        <v>481058.66309995507</v>
      </c>
      <c r="E363" s="20">
        <f>IF(INTRO!$E$48="","",ROUND($D363*INTRO!$E$48,0))</f>
        <v>96212</v>
      </c>
      <c r="F363" s="20">
        <f>IF(INTRO!$E$49="","",ROUND($D363*INTRO!$E$49,0))</f>
        <v>134696</v>
      </c>
      <c r="G363" s="38">
        <f>IF(INTRO!$E$50="","",ROUND($D363*INTRO!$E$50,0))</f>
        <v>250151</v>
      </c>
      <c r="H363" s="37">
        <v>1</v>
      </c>
      <c r="I363" s="27">
        <v>0</v>
      </c>
      <c r="J363" s="27">
        <v>1</v>
      </c>
      <c r="K363" s="27">
        <v>1</v>
      </c>
      <c r="L363" s="68">
        <v>0</v>
      </c>
      <c r="M363" s="65">
        <f>IF(INTRO!$E$37="Endemic",IF($H363&gt;0,IF($H363=4,"Unknown",IF($H363=99,"Stopped",$D363)),0),"Not required")</f>
        <v>481058.66309995507</v>
      </c>
      <c r="N363" s="20">
        <v>0</v>
      </c>
      <c r="O363" s="14">
        <f>IF(INTRO!$E$41="Endemic", IF(AND($J363&gt;1,$J363&lt;5), IF($J363=4, "Unknown", E363+F363), 0),"Not required")</f>
        <v>0</v>
      </c>
      <c r="P363" s="39">
        <f>IF(INTRO!$E$43="Endemic", IF(AND($K363&gt;0,$K363&lt;5), IF($K363=4,"Unknown", IF($K363=1, $F363*0.33, IF($K363=2, $F363*0.5+$G363*0.2, SUM(F363:G363)))), 0),"Not required")</f>
        <v>44449.68</v>
      </c>
      <c r="Q363" s="37">
        <v>1</v>
      </c>
      <c r="R363" s="27">
        <v>0</v>
      </c>
      <c r="S363" s="27">
        <v>0</v>
      </c>
      <c r="T363" s="70">
        <v>0</v>
      </c>
      <c r="U363" s="37"/>
      <c r="V363" s="27"/>
      <c r="W363" s="27"/>
      <c r="X363" s="70"/>
      <c r="Y363" s="1">
        <v>36691</v>
      </c>
      <c r="Z363" s="1" t="s">
        <v>540</v>
      </c>
      <c r="AA363" s="18"/>
    </row>
    <row r="364" spans="1:27" x14ac:dyDescent="0.25">
      <c r="A364" s="24" t="str">
        <f>IF(INTRO!$E$33&lt;&gt;0,INTRO!$E$33, " ")</f>
        <v>Nigeria</v>
      </c>
      <c r="B364" s="17" t="s">
        <v>531</v>
      </c>
      <c r="C364" s="172" t="s">
        <v>541</v>
      </c>
      <c r="D364" s="36">
        <v>541169.81398846756</v>
      </c>
      <c r="E364" s="20">
        <f>IF(INTRO!$E$48="","",ROUND($D364*INTRO!$E$48,0))</f>
        <v>108234</v>
      </c>
      <c r="F364" s="20">
        <f>IF(INTRO!$E$49="","",ROUND($D364*INTRO!$E$49,0))</f>
        <v>151528</v>
      </c>
      <c r="G364" s="38">
        <f>IF(INTRO!$E$50="","",ROUND($D364*INTRO!$E$50,0))</f>
        <v>281408</v>
      </c>
      <c r="H364" s="37">
        <v>1</v>
      </c>
      <c r="I364" s="27">
        <v>0</v>
      </c>
      <c r="J364" s="27">
        <v>2</v>
      </c>
      <c r="K364" s="27">
        <v>1</v>
      </c>
      <c r="L364" s="68">
        <v>0</v>
      </c>
      <c r="M364" s="65">
        <f>IF(INTRO!$E$37="Endemic",IF($H364&gt;0,IF($H364=4,"Unknown",IF($H364=99,"Stopped",$D364)),0),"Not required")</f>
        <v>541169.81398846756</v>
      </c>
      <c r="N364" s="20">
        <v>0</v>
      </c>
      <c r="O364" s="14">
        <f>IF(INTRO!$E$41="Endemic", IF(AND($J364&gt;1,$J364&lt;5), IF($J364=4, "Unknown", E364+F364), 0),"Not required")</f>
        <v>259762</v>
      </c>
      <c r="P364" s="39">
        <f>IF(INTRO!$E$43="Endemic", IF(AND($K364&gt;0,$K364&lt;5), IF($K364=4,"Unknown", IF($K364=1, $F364*0.33, IF($K364=2, $F364*0.5+$G364*0.2, SUM(F364:G364)))), 0),"Not required")</f>
        <v>50004.240000000005</v>
      </c>
      <c r="Q364" s="37">
        <v>1</v>
      </c>
      <c r="R364" s="27">
        <v>0</v>
      </c>
      <c r="S364" s="27">
        <v>1</v>
      </c>
      <c r="T364" s="70">
        <v>0</v>
      </c>
      <c r="U364" s="37"/>
      <c r="V364" s="27"/>
      <c r="W364" s="27"/>
      <c r="X364" s="70"/>
      <c r="Y364" s="1">
        <v>36692</v>
      </c>
      <c r="Z364" s="1" t="s">
        <v>541</v>
      </c>
      <c r="AA364" s="18"/>
    </row>
    <row r="365" spans="1:27" x14ac:dyDescent="0.25">
      <c r="A365" s="24" t="str">
        <f>IF(INTRO!$E$33&lt;&gt;0,INTRO!$E$33, " ")</f>
        <v>Nigeria</v>
      </c>
      <c r="B365" s="17" t="s">
        <v>531</v>
      </c>
      <c r="C365" s="172" t="s">
        <v>542</v>
      </c>
      <c r="D365" s="36">
        <v>324041.54798037565</v>
      </c>
      <c r="E365" s="20">
        <f>IF(INTRO!$E$48="","",ROUND($D365*INTRO!$E$48,0))</f>
        <v>64808</v>
      </c>
      <c r="F365" s="20">
        <f>IF(INTRO!$E$49="","",ROUND($D365*INTRO!$E$49,0))</f>
        <v>90732</v>
      </c>
      <c r="G365" s="38">
        <f>IF(INTRO!$E$50="","",ROUND($D365*INTRO!$E$50,0))</f>
        <v>168502</v>
      </c>
      <c r="H365" s="37">
        <v>1</v>
      </c>
      <c r="I365" s="27">
        <v>1</v>
      </c>
      <c r="J365" s="27">
        <v>1</v>
      </c>
      <c r="K365" s="27">
        <v>1</v>
      </c>
      <c r="L365" s="68">
        <v>4</v>
      </c>
      <c r="M365" s="65">
        <f>IF(INTRO!$E$37="Endemic",IF($H365&gt;0,IF($H365=4,"Unknown",IF($H365=99,"Stopped",$D365)),0),"Not required")</f>
        <v>324041.54798037565</v>
      </c>
      <c r="N365" s="20">
        <v>324041.54798037559</v>
      </c>
      <c r="O365" s="14">
        <f>IF(INTRO!$E$41="Endemic", IF(AND($J365&gt;1,$J365&lt;5), IF($J365=4, "Unknown", E365+F365), 0),"Not required")</f>
        <v>0</v>
      </c>
      <c r="P365" s="39">
        <f>IF(INTRO!$E$43="Endemic", IF(AND($K365&gt;0,$K365&lt;5), IF($K365=4,"Unknown", IF($K365=1, $F365*0.33, IF($K365=2, $F365*0.5+$G365*0.2, SUM(F365:G365)))), 0),"Not required")</f>
        <v>29941.56</v>
      </c>
      <c r="Q365" s="37">
        <v>1</v>
      </c>
      <c r="R365" s="27">
        <v>1</v>
      </c>
      <c r="S365" s="27">
        <v>0</v>
      </c>
      <c r="T365" s="70">
        <v>0</v>
      </c>
      <c r="U365" s="37" t="s">
        <v>971</v>
      </c>
      <c r="V365" s="27"/>
      <c r="W365" s="27"/>
      <c r="X365" s="70"/>
      <c r="Y365" s="1">
        <v>36693</v>
      </c>
      <c r="Z365" s="1" t="s">
        <v>542</v>
      </c>
      <c r="AA365" s="18"/>
    </row>
    <row r="366" spans="1:27" x14ac:dyDescent="0.25">
      <c r="A366" s="24" t="str">
        <f>IF(INTRO!$E$33&lt;&gt;0,INTRO!$E$33, " ")</f>
        <v>Nigeria</v>
      </c>
      <c r="B366" s="17" t="s">
        <v>531</v>
      </c>
      <c r="C366" s="172" t="s">
        <v>543</v>
      </c>
      <c r="D366" s="36">
        <v>149105.13416653851</v>
      </c>
      <c r="E366" s="20">
        <f>IF(INTRO!$E$48="","",ROUND($D366*INTRO!$E$48,0))</f>
        <v>29821</v>
      </c>
      <c r="F366" s="20">
        <f>IF(INTRO!$E$49="","",ROUND($D366*INTRO!$E$49,0))</f>
        <v>41749</v>
      </c>
      <c r="G366" s="38">
        <f>IF(INTRO!$E$50="","",ROUND($D366*INTRO!$E$50,0))</f>
        <v>77535</v>
      </c>
      <c r="H366" s="37">
        <v>0</v>
      </c>
      <c r="I366" s="27">
        <v>1</v>
      </c>
      <c r="J366" s="27">
        <v>2</v>
      </c>
      <c r="K366" s="27">
        <v>1</v>
      </c>
      <c r="L366" s="68">
        <v>4</v>
      </c>
      <c r="M366" s="65">
        <f>IF(INTRO!$E$37="Endemic",IF($H366&gt;0,IF($H366=4,"Unknown",IF($H366=99,"Stopped",$D366)),0),"Not required")</f>
        <v>0</v>
      </c>
      <c r="N366" s="20">
        <v>85379.927089843739</v>
      </c>
      <c r="O366" s="14">
        <f>IF(INTRO!$E$41="Endemic", IF(AND($J366&gt;1,$J366&lt;5), IF($J366=4, "Unknown", E366+F366), 0),"Not required")</f>
        <v>71570</v>
      </c>
      <c r="P366" s="39">
        <f>IF(INTRO!$E$43="Endemic", IF(AND($K366&gt;0,$K366&lt;5), IF($K366=4,"Unknown", IF($K366=1, $F366*0.33, IF($K366=2, $F366*0.5+$G366*0.2, SUM(F366:G366)))), 0),"Not required")</f>
        <v>13777.17</v>
      </c>
      <c r="Q366" s="37">
        <v>0</v>
      </c>
      <c r="R366" s="27">
        <v>1</v>
      </c>
      <c r="S366" s="27">
        <v>1</v>
      </c>
      <c r="T366" s="70">
        <v>0</v>
      </c>
      <c r="U366" s="37"/>
      <c r="V366" s="27"/>
      <c r="W366" s="27"/>
      <c r="X366" s="70"/>
      <c r="Y366" s="1">
        <v>36694</v>
      </c>
      <c r="Z366" s="1" t="s">
        <v>543</v>
      </c>
      <c r="AA366" s="18"/>
    </row>
    <row r="367" spans="1:27" x14ac:dyDescent="0.25">
      <c r="A367" s="24" t="str">
        <f>IF(INTRO!$E$33&lt;&gt;0,INTRO!$E$33, " ")</f>
        <v>Nigeria</v>
      </c>
      <c r="B367" s="17" t="s">
        <v>531</v>
      </c>
      <c r="C367" s="172" t="s">
        <v>544</v>
      </c>
      <c r="D367" s="36">
        <v>228641.85923246451</v>
      </c>
      <c r="E367" s="20">
        <f>IF(INTRO!$E$48="","",ROUND($D367*INTRO!$E$48,0))</f>
        <v>45728</v>
      </c>
      <c r="F367" s="20">
        <f>IF(INTRO!$E$49="","",ROUND($D367*INTRO!$E$49,0))</f>
        <v>64020</v>
      </c>
      <c r="G367" s="38">
        <f>IF(INTRO!$E$50="","",ROUND($D367*INTRO!$E$50,0))</f>
        <v>118894</v>
      </c>
      <c r="H367" s="37">
        <v>0</v>
      </c>
      <c r="I367" s="27">
        <v>1</v>
      </c>
      <c r="J367" s="27">
        <v>1</v>
      </c>
      <c r="K367" s="27">
        <v>2</v>
      </c>
      <c r="L367" s="68">
        <v>4</v>
      </c>
      <c r="M367" s="65">
        <f>IF(INTRO!$E$37="Endemic",IF($H367&gt;0,IF($H367=4,"Unknown",IF($H367=99,"Stopped",$D367)),0),"Not required")</f>
        <v>0</v>
      </c>
      <c r="N367" s="20">
        <v>127855.75093398432</v>
      </c>
      <c r="O367" s="14">
        <f>IF(INTRO!$E$41="Endemic", IF(AND($J367&gt;1,$J367&lt;5), IF($J367=4, "Unknown", E367+F367), 0),"Not required")</f>
        <v>0</v>
      </c>
      <c r="P367" s="39">
        <f>IF(INTRO!$E$43="Endemic", IF(AND($K367&gt;0,$K367&lt;5), IF($K367=4,"Unknown", IF($K367=1, $F367*0.33, IF($K367=2, $F367*0.5+$G367*0.2, SUM(F367:G367)))), 0),"Not required")</f>
        <v>55788.800000000003</v>
      </c>
      <c r="Q367" s="37">
        <v>0</v>
      </c>
      <c r="R367" s="27">
        <v>1</v>
      </c>
      <c r="S367" s="27">
        <v>0</v>
      </c>
      <c r="T367" s="70">
        <v>1</v>
      </c>
      <c r="U367" s="37"/>
      <c r="V367" s="27"/>
      <c r="W367" s="27"/>
      <c r="X367" s="70"/>
      <c r="Y367" s="1">
        <v>36695</v>
      </c>
      <c r="Z367" s="1" t="s">
        <v>544</v>
      </c>
      <c r="AA367" s="18"/>
    </row>
    <row r="368" spans="1:27" x14ac:dyDescent="0.25">
      <c r="A368" s="24" t="str">
        <f>IF(INTRO!$E$33&lt;&gt;0,INTRO!$E$33, " ")</f>
        <v>Nigeria</v>
      </c>
      <c r="B368" s="17" t="s">
        <v>531</v>
      </c>
      <c r="C368" s="172" t="s">
        <v>545</v>
      </c>
      <c r="D368" s="36">
        <v>299344.00961191661</v>
      </c>
      <c r="E368" s="20">
        <f>IF(INTRO!$E$48="","",ROUND($D368*INTRO!$E$48,0))</f>
        <v>59869</v>
      </c>
      <c r="F368" s="20">
        <f>IF(INTRO!$E$49="","",ROUND($D368*INTRO!$E$49,0))</f>
        <v>83816</v>
      </c>
      <c r="G368" s="38">
        <f>IF(INTRO!$E$50="","",ROUND($D368*INTRO!$E$50,0))</f>
        <v>155659</v>
      </c>
      <c r="H368" s="37">
        <v>1</v>
      </c>
      <c r="I368" s="27">
        <v>1</v>
      </c>
      <c r="J368" s="27">
        <v>2</v>
      </c>
      <c r="K368" s="27">
        <v>2</v>
      </c>
      <c r="L368" s="68">
        <v>0</v>
      </c>
      <c r="M368" s="65">
        <f>IF(INTRO!$E$37="Endemic",IF($H368&gt;0,IF($H368=4,"Unknown",IF($H368=99,"Stopped",$D368)),0),"Not required")</f>
        <v>299344.00961191661</v>
      </c>
      <c r="N368" s="20">
        <v>299344.00961191661</v>
      </c>
      <c r="O368" s="14">
        <f>IF(INTRO!$E$41="Endemic", IF(AND($J368&gt;1,$J368&lt;5), IF($J368=4, "Unknown", E368+F368), 0),"Not required")</f>
        <v>143685</v>
      </c>
      <c r="P368" s="39">
        <f>IF(INTRO!$E$43="Endemic", IF(AND($K368&gt;0,$K368&lt;5), IF($K368=4,"Unknown", IF($K368=1, $F368*0.33, IF($K368=2, $F368*0.5+$G368*0.2, SUM(F368:G368)))), 0),"Not required")</f>
        <v>73039.8</v>
      </c>
      <c r="Q368" s="37">
        <v>1</v>
      </c>
      <c r="R368" s="27">
        <v>1</v>
      </c>
      <c r="S368" s="27">
        <v>1</v>
      </c>
      <c r="T368" s="70">
        <v>1</v>
      </c>
      <c r="U368" s="37"/>
      <c r="V368" s="27"/>
      <c r="W368" s="27"/>
      <c r="X368" s="70"/>
      <c r="Y368" s="1">
        <v>36696</v>
      </c>
      <c r="Z368" s="1" t="s">
        <v>545</v>
      </c>
      <c r="AA368" s="18"/>
    </row>
    <row r="369" spans="1:27" x14ac:dyDescent="0.25">
      <c r="A369" s="24" t="str">
        <f>IF(INTRO!$E$33&lt;&gt;0,INTRO!$E$33, " ")</f>
        <v>Nigeria</v>
      </c>
      <c r="B369" s="17" t="s">
        <v>531</v>
      </c>
      <c r="C369" s="172" t="s">
        <v>546</v>
      </c>
      <c r="D369" s="36">
        <v>379319.16843454685</v>
      </c>
      <c r="E369" s="20">
        <f>IF(INTRO!$E$48="","",ROUND($D369*INTRO!$E$48,0))</f>
        <v>75864</v>
      </c>
      <c r="F369" s="20">
        <f>IF(INTRO!$E$49="","",ROUND($D369*INTRO!$E$49,0))</f>
        <v>106209</v>
      </c>
      <c r="G369" s="38">
        <f>IF(INTRO!$E$50="","",ROUND($D369*INTRO!$E$50,0))</f>
        <v>197246</v>
      </c>
      <c r="H369" s="37">
        <v>1</v>
      </c>
      <c r="I369" s="27">
        <v>1</v>
      </c>
      <c r="J369" s="27">
        <v>2</v>
      </c>
      <c r="K369" s="27">
        <v>1</v>
      </c>
      <c r="L369" s="68">
        <v>0</v>
      </c>
      <c r="M369" s="65">
        <f>IF(INTRO!$E$37="Endemic",IF($H369&gt;0,IF($H369=4,"Unknown",IF($H369=99,"Stopped",$D369)),0),"Not required")</f>
        <v>379319.16843454685</v>
      </c>
      <c r="N369" s="20">
        <v>87956.226376562467</v>
      </c>
      <c r="O369" s="14">
        <f>IF(INTRO!$E$41="Endemic", IF(AND($J369&gt;1,$J369&lt;5), IF($J369=4, "Unknown", E369+F369), 0),"Not required")</f>
        <v>182073</v>
      </c>
      <c r="P369" s="39">
        <f>IF(INTRO!$E$43="Endemic", IF(AND($K369&gt;0,$K369&lt;5), IF($K369=4,"Unknown", IF($K369=1, $F369*0.33, IF($K369=2, $F369*0.5+$G369*0.2, SUM(F369:G369)))), 0),"Not required")</f>
        <v>35048.97</v>
      </c>
      <c r="Q369" s="37">
        <v>1</v>
      </c>
      <c r="R369" s="27">
        <v>1</v>
      </c>
      <c r="S369" s="27">
        <v>1</v>
      </c>
      <c r="T369" s="70">
        <v>0</v>
      </c>
      <c r="U369" s="37"/>
      <c r="V369" s="27"/>
      <c r="W369" s="27"/>
      <c r="X369" s="70"/>
      <c r="Y369" s="1">
        <v>36697</v>
      </c>
      <c r="Z369" s="1" t="s">
        <v>546</v>
      </c>
      <c r="AA369" s="18"/>
    </row>
    <row r="370" spans="1:27" x14ac:dyDescent="0.25">
      <c r="A370" s="24" t="str">
        <f>IF(INTRO!$E$33&lt;&gt;0,INTRO!$E$33, " ")</f>
        <v>Nigeria</v>
      </c>
      <c r="B370" s="17" t="s">
        <v>531</v>
      </c>
      <c r="C370" s="172" t="s">
        <v>547</v>
      </c>
      <c r="D370" s="36">
        <v>186928.78745964137</v>
      </c>
      <c r="E370" s="20">
        <f>IF(INTRO!$E$48="","",ROUND($D370*INTRO!$E$48,0))</f>
        <v>37386</v>
      </c>
      <c r="F370" s="20">
        <f>IF(INTRO!$E$49="","",ROUND($D370*INTRO!$E$49,0))</f>
        <v>52340</v>
      </c>
      <c r="G370" s="38">
        <f>IF(INTRO!$E$50="","",ROUND($D370*INTRO!$E$50,0))</f>
        <v>97203</v>
      </c>
      <c r="H370" s="37">
        <v>0</v>
      </c>
      <c r="I370" s="27">
        <v>0</v>
      </c>
      <c r="J370" s="27">
        <v>2</v>
      </c>
      <c r="K370" s="27">
        <v>2</v>
      </c>
      <c r="L370" s="68">
        <v>0</v>
      </c>
      <c r="M370" s="65">
        <f>IF(INTRO!$E$37="Endemic",IF($H370&gt;0,IF($H370=4,"Unknown",IF($H370=99,"Stopped",$D370)),0),"Not required")</f>
        <v>0</v>
      </c>
      <c r="N370" s="20">
        <v>0</v>
      </c>
      <c r="O370" s="14">
        <f>IF(INTRO!$E$41="Endemic", IF(AND($J370&gt;1,$J370&lt;5), IF($J370=4, "Unknown", E370+F370), 0),"Not required")</f>
        <v>89726</v>
      </c>
      <c r="P370" s="39">
        <f>IF(INTRO!$E$43="Endemic", IF(AND($K370&gt;0,$K370&lt;5), IF($K370=4,"Unknown", IF($K370=1, $F370*0.33, IF($K370=2, $F370*0.5+$G370*0.2, SUM(F370:G370)))), 0),"Not required")</f>
        <v>45610.600000000006</v>
      </c>
      <c r="Q370" s="37">
        <v>0</v>
      </c>
      <c r="R370" s="27">
        <v>0</v>
      </c>
      <c r="S370" s="27">
        <v>1</v>
      </c>
      <c r="T370" s="70">
        <v>1</v>
      </c>
      <c r="U370" s="37"/>
      <c r="V370" s="27"/>
      <c r="W370" s="27"/>
      <c r="X370" s="70"/>
      <c r="Y370" s="1">
        <v>36698</v>
      </c>
      <c r="Z370" s="1" t="s">
        <v>547</v>
      </c>
      <c r="AA370" s="18"/>
    </row>
    <row r="371" spans="1:27" x14ac:dyDescent="0.25">
      <c r="A371" s="24" t="str">
        <f>IF(INTRO!$E$33&lt;&gt;0,INTRO!$E$33, " ")</f>
        <v>Nigeria</v>
      </c>
      <c r="B371" s="17" t="s">
        <v>531</v>
      </c>
      <c r="C371" s="172" t="s">
        <v>548</v>
      </c>
      <c r="D371" s="36">
        <v>445374.72792622802</v>
      </c>
      <c r="E371" s="20">
        <f>IF(INTRO!$E$48="","",ROUND($D371*INTRO!$E$48,0))</f>
        <v>89075</v>
      </c>
      <c r="F371" s="20">
        <f>IF(INTRO!$E$49="","",ROUND($D371*INTRO!$E$49,0))</f>
        <v>124705</v>
      </c>
      <c r="G371" s="38">
        <f>IF(INTRO!$E$50="","",ROUND($D371*INTRO!$E$50,0))</f>
        <v>231595</v>
      </c>
      <c r="H371" s="37">
        <v>1</v>
      </c>
      <c r="I371" s="27">
        <v>1</v>
      </c>
      <c r="J371" s="27">
        <v>2</v>
      </c>
      <c r="K371" s="27">
        <v>1</v>
      </c>
      <c r="L371" s="68">
        <v>0</v>
      </c>
      <c r="M371" s="65">
        <f>IF(INTRO!$E$37="Endemic",IF($H371&gt;0,IF($H371=4,"Unknown",IF($H371=99,"Stopped",$D371)),0),"Not required")</f>
        <v>445374.72792622802</v>
      </c>
      <c r="N371" s="20">
        <v>220357.47879414057</v>
      </c>
      <c r="O371" s="14">
        <f>IF(INTRO!$E$41="Endemic", IF(AND($J371&gt;1,$J371&lt;5), IF($J371=4, "Unknown", E371+F371), 0),"Not required")</f>
        <v>213780</v>
      </c>
      <c r="P371" s="39">
        <f>IF(INTRO!$E$43="Endemic", IF(AND($K371&gt;0,$K371&lt;5), IF($K371=4,"Unknown", IF($K371=1, $F371*0.33, IF($K371=2, $F371*0.5+$G371*0.2, SUM(F371:G371)))), 0),"Not required")</f>
        <v>41152.65</v>
      </c>
      <c r="Q371" s="37">
        <v>1</v>
      </c>
      <c r="R371" s="27">
        <v>1</v>
      </c>
      <c r="S371" s="27">
        <v>1</v>
      </c>
      <c r="T371" s="70">
        <v>0</v>
      </c>
      <c r="U371" s="37"/>
      <c r="V371" s="27"/>
      <c r="W371" s="27"/>
      <c r="X371" s="70"/>
      <c r="Y371" s="1">
        <v>36699</v>
      </c>
      <c r="Z371" s="1" t="s">
        <v>548</v>
      </c>
      <c r="AA371" s="18"/>
    </row>
    <row r="372" spans="1:27" x14ac:dyDescent="0.25">
      <c r="A372" s="24" t="str">
        <f>IF(INTRO!$E$33&lt;&gt;0,INTRO!$E$33, " ")</f>
        <v>Nigeria</v>
      </c>
      <c r="B372" s="17" t="s">
        <v>531</v>
      </c>
      <c r="C372" s="172" t="s">
        <v>549</v>
      </c>
      <c r="D372" s="36">
        <v>196702.09454543915</v>
      </c>
      <c r="E372" s="20">
        <f>IF(INTRO!$E$48="","",ROUND($D372*INTRO!$E$48,0))</f>
        <v>39340</v>
      </c>
      <c r="F372" s="20">
        <f>IF(INTRO!$E$49="","",ROUND($D372*INTRO!$E$49,0))</f>
        <v>55077</v>
      </c>
      <c r="G372" s="38">
        <f>IF(INTRO!$E$50="","",ROUND($D372*INTRO!$E$50,0))</f>
        <v>102285</v>
      </c>
      <c r="H372" s="37">
        <v>1</v>
      </c>
      <c r="I372" s="27">
        <v>0</v>
      </c>
      <c r="J372" s="27">
        <v>1</v>
      </c>
      <c r="K372" s="27">
        <v>2</v>
      </c>
      <c r="L372" s="68">
        <v>0</v>
      </c>
      <c r="M372" s="65">
        <f>IF(INTRO!$E$37="Endemic",IF($H372&gt;0,IF($H372=4,"Unknown",IF($H372=99,"Stopped",$D372)),0),"Not required")</f>
        <v>196702.09454543915</v>
      </c>
      <c r="N372" s="20">
        <v>0</v>
      </c>
      <c r="O372" s="14">
        <f>IF(INTRO!$E$41="Endemic", IF(AND($J372&gt;1,$J372&lt;5), IF($J372=4, "Unknown", E372+F372), 0),"Not required")</f>
        <v>0</v>
      </c>
      <c r="P372" s="39">
        <f>IF(INTRO!$E$43="Endemic", IF(AND($K372&gt;0,$K372&lt;5), IF($K372=4,"Unknown", IF($K372=1, $F372*0.33, IF($K372=2, $F372*0.5+$G372*0.2, SUM(F372:G372)))), 0),"Not required")</f>
        <v>47995.5</v>
      </c>
      <c r="Q372" s="37">
        <v>1</v>
      </c>
      <c r="R372" s="27">
        <v>0</v>
      </c>
      <c r="S372" s="27">
        <v>0</v>
      </c>
      <c r="T372" s="70">
        <v>1</v>
      </c>
      <c r="U372" s="37"/>
      <c r="V372" s="27"/>
      <c r="W372" s="27"/>
      <c r="X372" s="70"/>
      <c r="Y372" s="1">
        <v>36700</v>
      </c>
      <c r="Z372" s="1" t="s">
        <v>549</v>
      </c>
      <c r="AA372" s="18"/>
    </row>
    <row r="373" spans="1:27" x14ac:dyDescent="0.25">
      <c r="A373" s="24" t="str">
        <f>IF(INTRO!$E$33&lt;&gt;0,INTRO!$E$33, " ")</f>
        <v>Nigeria</v>
      </c>
      <c r="B373" s="17" t="s">
        <v>531</v>
      </c>
      <c r="C373" s="172" t="s">
        <v>550</v>
      </c>
      <c r="D373" s="36">
        <v>385809.60190035938</v>
      </c>
      <c r="E373" s="20">
        <f>IF(INTRO!$E$48="","",ROUND($D373*INTRO!$E$48,0))</f>
        <v>77162</v>
      </c>
      <c r="F373" s="20">
        <f>IF(INTRO!$E$49="","",ROUND($D373*INTRO!$E$49,0))</f>
        <v>108027</v>
      </c>
      <c r="G373" s="38">
        <f>IF(INTRO!$E$50="","",ROUND($D373*INTRO!$E$50,0))</f>
        <v>200621</v>
      </c>
      <c r="H373" s="37">
        <v>1</v>
      </c>
      <c r="I373" s="27">
        <v>0</v>
      </c>
      <c r="J373" s="27">
        <v>2</v>
      </c>
      <c r="K373" s="27">
        <v>2</v>
      </c>
      <c r="L373" s="68">
        <v>0</v>
      </c>
      <c r="M373" s="65">
        <f>IF(INTRO!$E$37="Endemic",IF($H373&gt;0,IF($H373=4,"Unknown",IF($H373=99,"Stopped",$D373)),0),"Not required")</f>
        <v>385809.60190035938</v>
      </c>
      <c r="N373" s="20">
        <v>0</v>
      </c>
      <c r="O373" s="14">
        <f>IF(INTRO!$E$41="Endemic", IF(AND($J373&gt;1,$J373&lt;5), IF($J373=4, "Unknown", E373+F373), 0),"Not required")</f>
        <v>185189</v>
      </c>
      <c r="P373" s="39">
        <f>IF(INTRO!$E$43="Endemic", IF(AND($K373&gt;0,$K373&lt;5), IF($K373=4,"Unknown", IF($K373=1, $F373*0.33, IF($K373=2, $F373*0.5+$G373*0.2, SUM(F373:G373)))), 0),"Not required")</f>
        <v>94137.700000000012</v>
      </c>
      <c r="Q373" s="37">
        <v>1</v>
      </c>
      <c r="R373" s="27">
        <v>0</v>
      </c>
      <c r="S373" s="27">
        <v>1</v>
      </c>
      <c r="T373" s="70">
        <v>1</v>
      </c>
      <c r="U373" s="37"/>
      <c r="V373" s="27"/>
      <c r="W373" s="27"/>
      <c r="X373" s="70"/>
      <c r="Y373" s="1">
        <v>36701</v>
      </c>
      <c r="Z373" s="1" t="s">
        <v>550</v>
      </c>
      <c r="AA373" s="18"/>
    </row>
    <row r="374" spans="1:27" x14ac:dyDescent="0.25">
      <c r="A374" s="24" t="str">
        <f>IF(INTRO!$E$33&lt;&gt;0,INTRO!$E$33, " ")</f>
        <v>Nigeria</v>
      </c>
      <c r="B374" s="17" t="s">
        <v>531</v>
      </c>
      <c r="C374" s="172" t="s">
        <v>551</v>
      </c>
      <c r="D374" s="36">
        <v>200836.28279117227</v>
      </c>
      <c r="E374" s="20">
        <f>IF(INTRO!$E$48="","",ROUND($D374*INTRO!$E$48,0))</f>
        <v>40167</v>
      </c>
      <c r="F374" s="20">
        <f>IF(INTRO!$E$49="","",ROUND($D374*INTRO!$E$49,0))</f>
        <v>56234</v>
      </c>
      <c r="G374" s="38">
        <f>IF(INTRO!$E$50="","",ROUND($D374*INTRO!$E$50,0))</f>
        <v>104435</v>
      </c>
      <c r="H374" s="37">
        <v>1</v>
      </c>
      <c r="I374" s="27">
        <v>1</v>
      </c>
      <c r="J374" s="27">
        <v>1</v>
      </c>
      <c r="K374" s="27">
        <v>2</v>
      </c>
      <c r="L374" s="68">
        <v>4</v>
      </c>
      <c r="M374" s="65">
        <f>IF(INTRO!$E$37="Endemic",IF($H374&gt;0,IF($H374=4,"Unknown",IF($H374=99,"Stopped",$D374)),0),"Not required")</f>
        <v>200836.28279117227</v>
      </c>
      <c r="N374" s="20">
        <v>200836.2827911723</v>
      </c>
      <c r="O374" s="14">
        <f>IF(INTRO!$E$41="Endemic", IF(AND($J374&gt;1,$J374&lt;5), IF($J374=4, "Unknown", E374+F374), 0),"Not required")</f>
        <v>0</v>
      </c>
      <c r="P374" s="39">
        <f>IF(INTRO!$E$43="Endemic", IF(AND($K374&gt;0,$K374&lt;5), IF($K374=4,"Unknown", IF($K374=1, $F374*0.33, IF($K374=2, $F374*0.5+$G374*0.2, SUM(F374:G374)))), 0),"Not required")</f>
        <v>49004</v>
      </c>
      <c r="Q374" s="37">
        <v>1</v>
      </c>
      <c r="R374" s="27">
        <v>1</v>
      </c>
      <c r="S374" s="27">
        <v>0</v>
      </c>
      <c r="T374" s="70">
        <v>1</v>
      </c>
      <c r="U374" s="37"/>
      <c r="V374" s="27"/>
      <c r="W374" s="27"/>
      <c r="X374" s="70"/>
      <c r="Y374" s="1">
        <v>36702</v>
      </c>
      <c r="Z374" s="1" t="s">
        <v>551</v>
      </c>
      <c r="AA374" s="18"/>
    </row>
    <row r="375" spans="1:27" x14ac:dyDescent="0.25">
      <c r="A375" s="24" t="str">
        <f>IF(INTRO!$E$33&lt;&gt;0,INTRO!$E$33, " ")</f>
        <v>Nigeria</v>
      </c>
      <c r="B375" s="17" t="s">
        <v>531</v>
      </c>
      <c r="C375" s="172" t="s">
        <v>552</v>
      </c>
      <c r="D375" s="36">
        <v>394415.54548671166</v>
      </c>
      <c r="E375" s="20">
        <f>IF(INTRO!$E$48="","",ROUND($D375*INTRO!$E$48,0))</f>
        <v>78883</v>
      </c>
      <c r="F375" s="20">
        <f>IF(INTRO!$E$49="","",ROUND($D375*INTRO!$E$49,0))</f>
        <v>110436</v>
      </c>
      <c r="G375" s="38">
        <f>IF(INTRO!$E$50="","",ROUND($D375*INTRO!$E$50,0))</f>
        <v>205096</v>
      </c>
      <c r="H375" s="37">
        <v>1</v>
      </c>
      <c r="I375" s="27">
        <v>0</v>
      </c>
      <c r="J375" s="27">
        <v>2</v>
      </c>
      <c r="K375" s="27">
        <v>2</v>
      </c>
      <c r="L375" s="68">
        <v>0</v>
      </c>
      <c r="M375" s="65">
        <f>IF(INTRO!$E$37="Endemic",IF($H375&gt;0,IF($H375=4,"Unknown",IF($H375=99,"Stopped",$D375)),0),"Not required")</f>
        <v>394415.54548671166</v>
      </c>
      <c r="N375" s="20">
        <v>0</v>
      </c>
      <c r="O375" s="14">
        <f>IF(INTRO!$E$41="Endemic", IF(AND($J375&gt;1,$J375&lt;5), IF($J375=4, "Unknown", E375+F375), 0),"Not required")</f>
        <v>189319</v>
      </c>
      <c r="P375" s="39">
        <f>IF(INTRO!$E$43="Endemic", IF(AND($K375&gt;0,$K375&lt;5), IF($K375=4,"Unknown", IF($K375=1, $F375*0.33, IF($K375=2, $F375*0.5+$G375*0.2, SUM(F375:G375)))), 0),"Not required")</f>
        <v>96237.200000000012</v>
      </c>
      <c r="Q375" s="37">
        <v>1</v>
      </c>
      <c r="R375" s="27">
        <v>0</v>
      </c>
      <c r="S375" s="27">
        <v>1</v>
      </c>
      <c r="T375" s="70">
        <v>1</v>
      </c>
      <c r="U375" s="37"/>
      <c r="V375" s="27"/>
      <c r="W375" s="27"/>
      <c r="X375" s="70"/>
      <c r="Y375" s="1">
        <v>36703</v>
      </c>
      <c r="Z375" s="1" t="s">
        <v>552</v>
      </c>
      <c r="AA375" s="18"/>
    </row>
    <row r="376" spans="1:27" x14ac:dyDescent="0.25">
      <c r="A376" s="24" t="str">
        <f>IF(INTRO!$E$33&lt;&gt;0,INTRO!$E$33, " ")</f>
        <v>Nigeria</v>
      </c>
      <c r="B376" s="17" t="s">
        <v>531</v>
      </c>
      <c r="C376" s="172" t="s">
        <v>553</v>
      </c>
      <c r="D376" s="36">
        <v>425482.4773268011</v>
      </c>
      <c r="E376" s="20">
        <f>IF(INTRO!$E$48="","",ROUND($D376*INTRO!$E$48,0))</f>
        <v>85096</v>
      </c>
      <c r="F376" s="20">
        <f>IF(INTRO!$E$49="","",ROUND($D376*INTRO!$E$49,0))</f>
        <v>119135</v>
      </c>
      <c r="G376" s="38">
        <f>IF(INTRO!$E$50="","",ROUND($D376*INTRO!$E$50,0))</f>
        <v>221251</v>
      </c>
      <c r="H376" s="37">
        <v>1</v>
      </c>
      <c r="I376" s="27">
        <v>1</v>
      </c>
      <c r="J376" s="27">
        <v>2</v>
      </c>
      <c r="K376" s="27">
        <v>1</v>
      </c>
      <c r="L376" s="68">
        <v>4</v>
      </c>
      <c r="M376" s="65">
        <f>IF(INTRO!$E$37="Endemic",IF($H376&gt;0,IF($H376=4,"Unknown",IF($H376=99,"Stopped",$D376)),0),"Not required")</f>
        <v>425482.4773268011</v>
      </c>
      <c r="N376" s="20">
        <v>330047.78098710923</v>
      </c>
      <c r="O376" s="14">
        <f>IF(INTRO!$E$41="Endemic", IF(AND($J376&gt;1,$J376&lt;5), IF($J376=4, "Unknown", E376+F376), 0),"Not required")</f>
        <v>204231</v>
      </c>
      <c r="P376" s="39">
        <f>IF(INTRO!$E$43="Endemic", IF(AND($K376&gt;0,$K376&lt;5), IF($K376=4,"Unknown", IF($K376=1, $F376*0.33, IF($K376=2, $F376*0.5+$G376*0.2, SUM(F376:G376)))), 0),"Not required")</f>
        <v>39314.550000000003</v>
      </c>
      <c r="Q376" s="37">
        <v>1</v>
      </c>
      <c r="R376" s="27">
        <v>1</v>
      </c>
      <c r="S376" s="27">
        <v>1</v>
      </c>
      <c r="T376" s="70">
        <v>0</v>
      </c>
      <c r="U376" s="37"/>
      <c r="V376" s="27"/>
      <c r="W376" s="27"/>
      <c r="X376" s="70"/>
      <c r="Y376" s="1">
        <v>36704</v>
      </c>
      <c r="Z376" s="1" t="s">
        <v>553</v>
      </c>
      <c r="AA376" s="18"/>
    </row>
    <row r="377" spans="1:27" x14ac:dyDescent="0.25">
      <c r="A377" s="24" t="str">
        <f>IF(INTRO!$E$33&lt;&gt;0,INTRO!$E$33, " ")</f>
        <v>Nigeria</v>
      </c>
      <c r="B377" s="17" t="s">
        <v>531</v>
      </c>
      <c r="C377" s="172" t="s">
        <v>554</v>
      </c>
      <c r="D377" s="36">
        <v>548980.92827968998</v>
      </c>
      <c r="E377" s="20">
        <f>IF(INTRO!$E$48="","",ROUND($D377*INTRO!$E$48,0))</f>
        <v>109796</v>
      </c>
      <c r="F377" s="20">
        <f>IF(INTRO!$E$49="","",ROUND($D377*INTRO!$E$49,0))</f>
        <v>153715</v>
      </c>
      <c r="G377" s="38">
        <f>IF(INTRO!$E$50="","",ROUND($D377*INTRO!$E$50,0))</f>
        <v>285470</v>
      </c>
      <c r="H377" s="37">
        <v>0</v>
      </c>
      <c r="I377" s="27">
        <v>0</v>
      </c>
      <c r="J377" s="27">
        <v>1</v>
      </c>
      <c r="K377" s="27">
        <v>2</v>
      </c>
      <c r="L377" s="68">
        <v>0</v>
      </c>
      <c r="M377" s="65">
        <f>IF(INTRO!$E$37="Endemic",IF($H377&gt;0,IF($H377=4,"Unknown",IF($H377=99,"Stopped",$D377)),0),"Not required")</f>
        <v>0</v>
      </c>
      <c r="N377" s="20">
        <v>0</v>
      </c>
      <c r="O377" s="14">
        <f>IF(INTRO!$E$41="Endemic", IF(AND($J377&gt;1,$J377&lt;5), IF($J377=4, "Unknown", E377+F377), 0),"Not required")</f>
        <v>0</v>
      </c>
      <c r="P377" s="39">
        <f>IF(INTRO!$E$43="Endemic", IF(AND($K377&gt;0,$K377&lt;5), IF($K377=4,"Unknown", IF($K377=1, $F377*0.33, IF($K377=2, $F377*0.5+$G377*0.2, SUM(F377:G377)))), 0),"Not required")</f>
        <v>133951.5</v>
      </c>
      <c r="Q377" s="37">
        <v>0</v>
      </c>
      <c r="R377" s="27">
        <v>0</v>
      </c>
      <c r="S377" s="27">
        <v>0</v>
      </c>
      <c r="T377" s="70">
        <v>1</v>
      </c>
      <c r="U377" s="37"/>
      <c r="V377" s="27"/>
      <c r="W377" s="27"/>
      <c r="X377" s="70"/>
      <c r="Y377" s="1">
        <v>36705</v>
      </c>
      <c r="Z377" s="1" t="s">
        <v>554</v>
      </c>
      <c r="AA377" s="18"/>
    </row>
    <row r="378" spans="1:27" x14ac:dyDescent="0.25">
      <c r="A378" s="24" t="str">
        <f>IF(INTRO!$E$33&lt;&gt;0,INTRO!$E$33, " ")</f>
        <v>Nigeria</v>
      </c>
      <c r="B378" s="17" t="s">
        <v>555</v>
      </c>
      <c r="C378" s="172" t="s">
        <v>556</v>
      </c>
      <c r="D378" s="36">
        <v>234194.90518777748</v>
      </c>
      <c r="E378" s="20">
        <f>IF(INTRO!$E$48="","",ROUND($D378*INTRO!$E$48,0))</f>
        <v>46839</v>
      </c>
      <c r="F378" s="20">
        <f>IF(INTRO!$E$49="","",ROUND($D378*INTRO!$E$49,0))</f>
        <v>65575</v>
      </c>
      <c r="G378" s="38">
        <f>IF(INTRO!$E$50="","",ROUND($D378*INTRO!$E$50,0))</f>
        <v>121781</v>
      </c>
      <c r="H378" s="37">
        <v>1</v>
      </c>
      <c r="I378" s="27">
        <v>1</v>
      </c>
      <c r="J378" s="27">
        <v>1</v>
      </c>
      <c r="K378" s="27">
        <v>1</v>
      </c>
      <c r="L378" s="68">
        <v>0</v>
      </c>
      <c r="M378" s="65">
        <f>IF(INTRO!$E$37="Endemic",IF($H378&gt;0,IF($H378=4,"Unknown",IF($H378=99,"Stopped",$D378)),0),"Not required")</f>
        <v>234194.90518777748</v>
      </c>
      <c r="N378" s="20">
        <v>50066.745092968726</v>
      </c>
      <c r="O378" s="14">
        <f>IF(INTRO!$E$41="Endemic", IF(AND($J378&gt;1,$J378&lt;5), IF($J378=4, "Unknown", E378+F378), 0),"Not required")</f>
        <v>0</v>
      </c>
      <c r="P378" s="39">
        <f>IF(INTRO!$E$43="Endemic", IF(AND($K378&gt;0,$K378&lt;5), IF($K378=4,"Unknown", IF($K378=1, $F378*0.33, IF($K378=2, $F378*0.5+$G378*0.2, SUM(F378:G378)))), 0),"Not required")</f>
        <v>21639.75</v>
      </c>
      <c r="Q378" s="37">
        <v>1</v>
      </c>
      <c r="R378" s="27">
        <v>1</v>
      </c>
      <c r="S378" s="27">
        <v>0</v>
      </c>
      <c r="T378" s="70">
        <v>0</v>
      </c>
      <c r="U378" s="37"/>
      <c r="V378" s="27" t="s">
        <v>972</v>
      </c>
      <c r="W378" s="27"/>
      <c r="X378" s="70"/>
      <c r="Y378" s="1">
        <v>36706</v>
      </c>
      <c r="Z378" s="1" t="s">
        <v>556</v>
      </c>
      <c r="AA378" s="18"/>
    </row>
    <row r="379" spans="1:27" x14ac:dyDescent="0.25">
      <c r="A379" s="24" t="str">
        <f>IF(INTRO!$E$33&lt;&gt;0,INTRO!$E$33, " ")</f>
        <v>Nigeria</v>
      </c>
      <c r="B379" s="17" t="s">
        <v>555</v>
      </c>
      <c r="C379" s="172" t="s">
        <v>557</v>
      </c>
      <c r="D379" s="36">
        <v>255734.64459690612</v>
      </c>
      <c r="E379" s="20">
        <f>IF(INTRO!$E$48="","",ROUND($D379*INTRO!$E$48,0))</f>
        <v>51147</v>
      </c>
      <c r="F379" s="20">
        <f>IF(INTRO!$E$49="","",ROUND($D379*INTRO!$E$49,0))</f>
        <v>71606</v>
      </c>
      <c r="G379" s="38">
        <f>IF(INTRO!$E$50="","",ROUND($D379*INTRO!$E$50,0))</f>
        <v>132982</v>
      </c>
      <c r="H379" s="37">
        <v>1</v>
      </c>
      <c r="I379" s="27">
        <v>0</v>
      </c>
      <c r="J379" s="27">
        <v>1</v>
      </c>
      <c r="K379" s="27">
        <v>1</v>
      </c>
      <c r="L379" s="68">
        <v>0</v>
      </c>
      <c r="M379" s="65">
        <f>IF(INTRO!$E$37="Endemic",IF($H379&gt;0,IF($H379=4,"Unknown",IF($H379=99,"Stopped",$D379)),0),"Not required")</f>
        <v>255734.64459690612</v>
      </c>
      <c r="N379" s="20">
        <v>0</v>
      </c>
      <c r="O379" s="14">
        <f>IF(INTRO!$E$41="Endemic", IF(AND($J379&gt;1,$J379&lt;5), IF($J379=4, "Unknown", E379+F379), 0),"Not required")</f>
        <v>0</v>
      </c>
      <c r="P379" s="39">
        <f>IF(INTRO!$E$43="Endemic", IF(AND($K379&gt;0,$K379&lt;5), IF($K379=4,"Unknown", IF($K379=1, $F379*0.33, IF($K379=2, $F379*0.5+$G379*0.2, SUM(F379:G379)))), 0),"Not required")</f>
        <v>23629.98</v>
      </c>
      <c r="Q379" s="37">
        <v>1</v>
      </c>
      <c r="R379" s="27">
        <v>0</v>
      </c>
      <c r="S379" s="27">
        <v>0</v>
      </c>
      <c r="T379" s="70">
        <v>0</v>
      </c>
      <c r="U379" s="37"/>
      <c r="V379" s="27" t="s">
        <v>972</v>
      </c>
      <c r="W379" s="27"/>
      <c r="X379" s="70"/>
      <c r="Y379" s="1">
        <v>36707</v>
      </c>
      <c r="Z379" s="1" t="s">
        <v>557</v>
      </c>
      <c r="AA379" s="18"/>
    </row>
    <row r="380" spans="1:27" x14ac:dyDescent="0.25">
      <c r="A380" s="24" t="str">
        <f>IF(INTRO!$E$33&lt;&gt;0,INTRO!$E$33, " ")</f>
        <v>Nigeria</v>
      </c>
      <c r="B380" s="17" t="s">
        <v>555</v>
      </c>
      <c r="C380" s="172" t="s">
        <v>558</v>
      </c>
      <c r="D380" s="36">
        <v>219011.11036203674</v>
      </c>
      <c r="E380" s="20">
        <f>IF(INTRO!$E$48="","",ROUND($D380*INTRO!$E$48,0))</f>
        <v>43802</v>
      </c>
      <c r="F380" s="20">
        <f>IF(INTRO!$E$49="","",ROUND($D380*INTRO!$E$49,0))</f>
        <v>61323</v>
      </c>
      <c r="G380" s="38">
        <f>IF(INTRO!$E$50="","",ROUND($D380*INTRO!$E$50,0))</f>
        <v>113886</v>
      </c>
      <c r="H380" s="37">
        <v>1</v>
      </c>
      <c r="I380" s="27">
        <v>0</v>
      </c>
      <c r="J380" s="27">
        <v>2</v>
      </c>
      <c r="K380" s="27">
        <v>2</v>
      </c>
      <c r="L380" s="68">
        <v>0</v>
      </c>
      <c r="M380" s="65">
        <f>IF(INTRO!$E$37="Endemic",IF($H380&gt;0,IF($H380=4,"Unknown",IF($H380=99,"Stopped",$D380)),0),"Not required")</f>
        <v>219011.11036203674</v>
      </c>
      <c r="N380" s="20">
        <v>0</v>
      </c>
      <c r="O380" s="14">
        <f>IF(INTRO!$E$41="Endemic", IF(AND($J380&gt;1,$J380&lt;5), IF($J380=4, "Unknown", E380+F380), 0),"Not required")</f>
        <v>105125</v>
      </c>
      <c r="P380" s="39">
        <f>IF(INTRO!$E$43="Endemic", IF(AND($K380&gt;0,$K380&lt;5), IF($K380=4,"Unknown", IF($K380=1, $F380*0.33, IF($K380=2, $F380*0.5+$G380*0.2, SUM(F380:G380)))), 0),"Not required")</f>
        <v>53438.7</v>
      </c>
      <c r="Q380" s="37">
        <v>1</v>
      </c>
      <c r="R380" s="27">
        <v>0</v>
      </c>
      <c r="S380" s="27">
        <v>1</v>
      </c>
      <c r="T380" s="70">
        <v>1</v>
      </c>
      <c r="U380" s="37"/>
      <c r="V380" s="27"/>
      <c r="W380" s="27"/>
      <c r="X380" s="70"/>
      <c r="Y380" s="1">
        <v>36708</v>
      </c>
      <c r="Z380" s="1" t="s">
        <v>558</v>
      </c>
      <c r="AA380" s="18"/>
    </row>
    <row r="381" spans="1:27" x14ac:dyDescent="0.25">
      <c r="A381" s="24" t="str">
        <f>IF(INTRO!$E$33&lt;&gt;0,INTRO!$E$33, " ")</f>
        <v>Nigeria</v>
      </c>
      <c r="B381" s="17" t="s">
        <v>555</v>
      </c>
      <c r="C381" s="172" t="s">
        <v>559</v>
      </c>
      <c r="D381" s="36">
        <v>253994.3584583315</v>
      </c>
      <c r="E381" s="20">
        <f>IF(INTRO!$E$48="","",ROUND($D381*INTRO!$E$48,0))</f>
        <v>50799</v>
      </c>
      <c r="F381" s="20">
        <f>IF(INTRO!$E$49="","",ROUND($D381*INTRO!$E$49,0))</f>
        <v>71118</v>
      </c>
      <c r="G381" s="38">
        <f>IF(INTRO!$E$50="","",ROUND($D381*INTRO!$E$50,0))</f>
        <v>132077</v>
      </c>
      <c r="H381" s="37">
        <v>1</v>
      </c>
      <c r="I381" s="27">
        <v>1</v>
      </c>
      <c r="J381" s="27">
        <v>1</v>
      </c>
      <c r="K381" s="27">
        <v>2</v>
      </c>
      <c r="L381" s="68">
        <v>0</v>
      </c>
      <c r="M381" s="65">
        <f>IF(INTRO!$E$37="Endemic",IF($H381&gt;0,IF($H381=4,"Unknown",IF($H381=99,"Stopped",$D381)),0),"Not required")</f>
        <v>253994.3584583315</v>
      </c>
      <c r="N381" s="20">
        <v>98842.029103906214</v>
      </c>
      <c r="O381" s="14">
        <f>IF(INTRO!$E$41="Endemic", IF(AND($J381&gt;1,$J381&lt;5), IF($J381=4, "Unknown", E381+F381), 0),"Not required")</f>
        <v>0</v>
      </c>
      <c r="P381" s="39">
        <f>IF(INTRO!$E$43="Endemic", IF(AND($K381&gt;0,$K381&lt;5), IF($K381=4,"Unknown", IF($K381=1, $F381*0.33, IF($K381=2, $F381*0.5+$G381*0.2, SUM(F381:G381)))), 0),"Not required")</f>
        <v>61974.400000000001</v>
      </c>
      <c r="Q381" s="37">
        <v>1</v>
      </c>
      <c r="R381" s="27">
        <v>1</v>
      </c>
      <c r="S381" s="27">
        <v>0</v>
      </c>
      <c r="T381" s="70">
        <v>1</v>
      </c>
      <c r="U381" s="37"/>
      <c r="V381" s="27" t="s">
        <v>972</v>
      </c>
      <c r="W381" s="27"/>
      <c r="X381" s="70"/>
      <c r="Y381" s="1">
        <v>36709</v>
      </c>
      <c r="Z381" s="1" t="s">
        <v>559</v>
      </c>
      <c r="AA381" s="18"/>
    </row>
    <row r="382" spans="1:27" x14ac:dyDescent="0.25">
      <c r="A382" s="24" t="str">
        <f>IF(INTRO!$E$33&lt;&gt;0,INTRO!$E$33, " ")</f>
        <v>Nigeria</v>
      </c>
      <c r="B382" s="17" t="s">
        <v>555</v>
      </c>
      <c r="C382" s="172" t="s">
        <v>560</v>
      </c>
      <c r="D382" s="36">
        <v>372667.34830982477</v>
      </c>
      <c r="E382" s="20">
        <f>IF(INTRO!$E$48="","",ROUND($D382*INTRO!$E$48,0))</f>
        <v>74533</v>
      </c>
      <c r="F382" s="20">
        <f>IF(INTRO!$E$49="","",ROUND($D382*INTRO!$E$49,0))</f>
        <v>104347</v>
      </c>
      <c r="G382" s="38">
        <f>IF(INTRO!$E$50="","",ROUND($D382*INTRO!$E$50,0))</f>
        <v>193787</v>
      </c>
      <c r="H382" s="37">
        <v>1</v>
      </c>
      <c r="I382" s="27">
        <v>0</v>
      </c>
      <c r="J382" s="27">
        <v>1</v>
      </c>
      <c r="K382" s="27">
        <v>1</v>
      </c>
      <c r="L382" s="68">
        <v>0</v>
      </c>
      <c r="M382" s="65">
        <f>IF(INTRO!$E$37="Endemic",IF($H382&gt;0,IF($H382=4,"Unknown",IF($H382=99,"Stopped",$D382)),0),"Not required")</f>
        <v>372667.34830982477</v>
      </c>
      <c r="N382" s="20">
        <v>0</v>
      </c>
      <c r="O382" s="14">
        <f>IF(INTRO!$E$41="Endemic", IF(AND($J382&gt;1,$J382&lt;5), IF($J382=4, "Unknown", E382+F382), 0),"Not required")</f>
        <v>0</v>
      </c>
      <c r="P382" s="39">
        <f>IF(INTRO!$E$43="Endemic", IF(AND($K382&gt;0,$K382&lt;5), IF($K382=4,"Unknown", IF($K382=1, $F382*0.33, IF($K382=2, $F382*0.5+$G382*0.2, SUM(F382:G382)))), 0),"Not required")</f>
        <v>34434.51</v>
      </c>
      <c r="Q382" s="37">
        <v>1</v>
      </c>
      <c r="R382" s="27">
        <v>0</v>
      </c>
      <c r="S382" s="27">
        <v>0</v>
      </c>
      <c r="T382" s="70">
        <v>0</v>
      </c>
      <c r="U382" s="37"/>
      <c r="V382" s="27"/>
      <c r="W382" s="27"/>
      <c r="X382" s="70"/>
      <c r="Y382" s="1">
        <v>36710</v>
      </c>
      <c r="Z382" s="1" t="s">
        <v>560</v>
      </c>
      <c r="AA382" s="18"/>
    </row>
    <row r="383" spans="1:27" x14ac:dyDescent="0.25">
      <c r="A383" s="24" t="str">
        <f>IF(INTRO!$E$33&lt;&gt;0,INTRO!$E$33, " ")</f>
        <v>Nigeria</v>
      </c>
      <c r="B383" s="17" t="s">
        <v>555</v>
      </c>
      <c r="C383" s="172" t="s">
        <v>561</v>
      </c>
      <c r="D383" s="36">
        <v>229829.39606427398</v>
      </c>
      <c r="E383" s="20">
        <f>IF(INTRO!$E$48="","",ROUND($D383*INTRO!$E$48,0))</f>
        <v>45966</v>
      </c>
      <c r="F383" s="20">
        <f>IF(INTRO!$E$49="","",ROUND($D383*INTRO!$E$49,0))</f>
        <v>64352</v>
      </c>
      <c r="G383" s="38">
        <f>IF(INTRO!$E$50="","",ROUND($D383*INTRO!$E$50,0))</f>
        <v>119511</v>
      </c>
      <c r="H383" s="37">
        <v>1</v>
      </c>
      <c r="I383" s="27">
        <v>0</v>
      </c>
      <c r="J383" s="27">
        <v>2</v>
      </c>
      <c r="K383" s="27">
        <v>2</v>
      </c>
      <c r="L383" s="68">
        <v>0</v>
      </c>
      <c r="M383" s="65">
        <f>IF(INTRO!$E$37="Endemic",IF($H383&gt;0,IF($H383=4,"Unknown",IF($H383=99,"Stopped",$D383)),0),"Not required")</f>
        <v>229829.39606427398</v>
      </c>
      <c r="N383" s="20">
        <v>0</v>
      </c>
      <c r="O383" s="14">
        <f>IF(INTRO!$E$41="Endemic", IF(AND($J383&gt;1,$J383&lt;5), IF($J383=4, "Unknown", E383+F383), 0),"Not required")</f>
        <v>110318</v>
      </c>
      <c r="P383" s="39">
        <f>IF(INTRO!$E$43="Endemic", IF(AND($K383&gt;0,$K383&lt;5), IF($K383=4,"Unknown", IF($K383=1, $F383*0.33, IF($K383=2, $F383*0.5+$G383*0.2, SUM(F383:G383)))), 0),"Not required")</f>
        <v>56078.2</v>
      </c>
      <c r="Q383" s="37">
        <v>1</v>
      </c>
      <c r="R383" s="27">
        <v>0</v>
      </c>
      <c r="S383" s="27">
        <v>1</v>
      </c>
      <c r="T383" s="70">
        <v>1</v>
      </c>
      <c r="U383" s="37"/>
      <c r="V383" s="27"/>
      <c r="W383" s="27"/>
      <c r="X383" s="70"/>
      <c r="Y383" s="1">
        <v>36711</v>
      </c>
      <c r="Z383" s="1" t="s">
        <v>561</v>
      </c>
      <c r="AA383" s="18"/>
    </row>
    <row r="384" spans="1:27" x14ac:dyDescent="0.25">
      <c r="A384" s="24" t="str">
        <f>IF(INTRO!$E$33&lt;&gt;0,INTRO!$E$33, " ")</f>
        <v>Nigeria</v>
      </c>
      <c r="B384" s="17" t="s">
        <v>555</v>
      </c>
      <c r="C384" s="172" t="s">
        <v>562</v>
      </c>
      <c r="D384" s="36">
        <v>563208.50715139182</v>
      </c>
      <c r="E384" s="20">
        <f>IF(INTRO!$E$48="","",ROUND($D384*INTRO!$E$48,0))</f>
        <v>112642</v>
      </c>
      <c r="F384" s="20">
        <f>IF(INTRO!$E$49="","",ROUND($D384*INTRO!$E$49,0))</f>
        <v>157698</v>
      </c>
      <c r="G384" s="38">
        <f>IF(INTRO!$E$50="","",ROUND($D384*INTRO!$E$50,0))</f>
        <v>292868</v>
      </c>
      <c r="H384" s="37">
        <v>1</v>
      </c>
      <c r="I384" s="27">
        <v>0</v>
      </c>
      <c r="J384" s="27">
        <v>1</v>
      </c>
      <c r="K384" s="27">
        <v>1</v>
      </c>
      <c r="L384" s="68">
        <v>0</v>
      </c>
      <c r="M384" s="65">
        <f>IF(INTRO!$E$37="Endemic",IF($H384&gt;0,IF($H384=4,"Unknown",IF($H384=99,"Stopped",$D384)),0),"Not required")</f>
        <v>563208.50715139182</v>
      </c>
      <c r="N384" s="20">
        <v>0</v>
      </c>
      <c r="O384" s="14">
        <f>IF(INTRO!$E$41="Endemic", IF(AND($J384&gt;1,$J384&lt;5), IF($J384=4, "Unknown", E384+F384), 0),"Not required")</f>
        <v>0</v>
      </c>
      <c r="P384" s="39">
        <f>IF(INTRO!$E$43="Endemic", IF(AND($K384&gt;0,$K384&lt;5), IF($K384=4,"Unknown", IF($K384=1, $F384*0.33, IF($K384=2, $F384*0.5+$G384*0.2, SUM(F384:G384)))), 0),"Not required")</f>
        <v>52040.340000000004</v>
      </c>
      <c r="Q384" s="37">
        <v>1</v>
      </c>
      <c r="R384" s="27">
        <v>0</v>
      </c>
      <c r="S384" s="27">
        <v>0</v>
      </c>
      <c r="T384" s="70">
        <v>0</v>
      </c>
      <c r="U384" s="37"/>
      <c r="V384" s="27"/>
      <c r="W384" s="27"/>
      <c r="X384" s="70"/>
      <c r="Y384" s="1">
        <v>36712</v>
      </c>
      <c r="Z384" s="1" t="s">
        <v>562</v>
      </c>
      <c r="AA384" s="18"/>
    </row>
    <row r="385" spans="1:27" x14ac:dyDescent="0.25">
      <c r="A385" s="24" t="str">
        <f>IF(INTRO!$E$33&lt;&gt;0,INTRO!$E$33, " ")</f>
        <v>Nigeria</v>
      </c>
      <c r="B385" s="17" t="s">
        <v>555</v>
      </c>
      <c r="C385" s="172" t="s">
        <v>563</v>
      </c>
      <c r="D385" s="36">
        <v>279693.83900085394</v>
      </c>
      <c r="E385" s="20">
        <f>IF(INTRO!$E$48="","",ROUND($D385*INTRO!$E$48,0))</f>
        <v>55939</v>
      </c>
      <c r="F385" s="20">
        <f>IF(INTRO!$E$49="","",ROUND($D385*INTRO!$E$49,0))</f>
        <v>78314</v>
      </c>
      <c r="G385" s="38">
        <f>IF(INTRO!$E$50="","",ROUND($D385*INTRO!$E$50,0))</f>
        <v>145441</v>
      </c>
      <c r="H385" s="37">
        <v>1</v>
      </c>
      <c r="I385" s="27">
        <v>1</v>
      </c>
      <c r="J385" s="27">
        <v>1</v>
      </c>
      <c r="K385" s="27">
        <v>1</v>
      </c>
      <c r="L385" s="68">
        <v>0</v>
      </c>
      <c r="M385" s="65">
        <f>IF(INTRO!$E$37="Endemic",IF($H385&gt;0,IF($H385=4,"Unknown",IF($H385=99,"Stopped",$D385)),0),"Not required")</f>
        <v>279693.83900085394</v>
      </c>
      <c r="N385" s="20">
        <v>44716.56401210936</v>
      </c>
      <c r="O385" s="14">
        <f>IF(INTRO!$E$41="Endemic", IF(AND($J385&gt;1,$J385&lt;5), IF($J385=4, "Unknown", E385+F385), 0),"Not required")</f>
        <v>0</v>
      </c>
      <c r="P385" s="39">
        <f>IF(INTRO!$E$43="Endemic", IF(AND($K385&gt;0,$K385&lt;5), IF($K385=4,"Unknown", IF($K385=1, $F385*0.33, IF($K385=2, $F385*0.5+$G385*0.2, SUM(F385:G385)))), 0),"Not required")</f>
        <v>25843.620000000003</v>
      </c>
      <c r="Q385" s="37">
        <v>1</v>
      </c>
      <c r="R385" s="27">
        <v>1</v>
      </c>
      <c r="S385" s="27">
        <v>0</v>
      </c>
      <c r="T385" s="70">
        <v>0</v>
      </c>
      <c r="U385" s="37"/>
      <c r="V385" s="27"/>
      <c r="W385" s="27"/>
      <c r="X385" s="70"/>
      <c r="Y385" s="1">
        <v>36713</v>
      </c>
      <c r="Z385" s="1" t="s">
        <v>563</v>
      </c>
      <c r="AA385" s="18"/>
    </row>
    <row r="386" spans="1:27" x14ac:dyDescent="0.25">
      <c r="A386" s="24" t="str">
        <f>IF(INTRO!$E$33&lt;&gt;0,INTRO!$E$33, " ")</f>
        <v>Nigeria</v>
      </c>
      <c r="B386" s="17" t="s">
        <v>555</v>
      </c>
      <c r="C386" s="172" t="s">
        <v>564</v>
      </c>
      <c r="D386" s="36">
        <v>303123.14720804873</v>
      </c>
      <c r="E386" s="20">
        <f>IF(INTRO!$E$48="","",ROUND($D386*INTRO!$E$48,0))</f>
        <v>60625</v>
      </c>
      <c r="F386" s="20">
        <f>IF(INTRO!$E$49="","",ROUND($D386*INTRO!$E$49,0))</f>
        <v>84874</v>
      </c>
      <c r="G386" s="38">
        <f>IF(INTRO!$E$50="","",ROUND($D386*INTRO!$E$50,0))</f>
        <v>157624</v>
      </c>
      <c r="H386" s="37">
        <v>1</v>
      </c>
      <c r="I386" s="27">
        <v>0</v>
      </c>
      <c r="J386" s="27">
        <v>1</v>
      </c>
      <c r="K386" s="27">
        <v>1</v>
      </c>
      <c r="L386" s="68">
        <v>0</v>
      </c>
      <c r="M386" s="65">
        <f>IF(INTRO!$E$37="Endemic",IF($H386&gt;0,IF($H386=4,"Unknown",IF($H386=99,"Stopped",$D386)),0),"Not required")</f>
        <v>303123.14720804873</v>
      </c>
      <c r="N386" s="20">
        <v>0</v>
      </c>
      <c r="O386" s="14">
        <f>IF(INTRO!$E$41="Endemic", IF(AND($J386&gt;1,$J386&lt;5), IF($J386=4, "Unknown", E386+F386), 0),"Not required")</f>
        <v>0</v>
      </c>
      <c r="P386" s="39">
        <f>IF(INTRO!$E$43="Endemic", IF(AND($K386&gt;0,$K386&lt;5), IF($K386=4,"Unknown", IF($K386=1, $F386*0.33, IF($K386=2, $F386*0.5+$G386*0.2, SUM(F386:G386)))), 0),"Not required")</f>
        <v>28008.420000000002</v>
      </c>
      <c r="Q386" s="37">
        <v>1</v>
      </c>
      <c r="R386" s="27">
        <v>0</v>
      </c>
      <c r="S386" s="27">
        <v>0</v>
      </c>
      <c r="T386" s="70">
        <v>0</v>
      </c>
      <c r="U386" s="37"/>
      <c r="V386" s="27" t="s">
        <v>972</v>
      </c>
      <c r="W386" s="27"/>
      <c r="X386" s="70"/>
      <c r="Y386" s="1">
        <v>36715</v>
      </c>
      <c r="Z386" s="1" t="s">
        <v>564</v>
      </c>
      <c r="AA386" s="18"/>
    </row>
    <row r="387" spans="1:27" x14ac:dyDescent="0.25">
      <c r="A387" s="24" t="str">
        <f>IF(INTRO!$E$33&lt;&gt;0,INTRO!$E$33, " ")</f>
        <v>Nigeria</v>
      </c>
      <c r="B387" s="17" t="s">
        <v>555</v>
      </c>
      <c r="C387" s="172" t="s">
        <v>565</v>
      </c>
      <c r="D387" s="36">
        <v>333364.31731005083</v>
      </c>
      <c r="E387" s="20">
        <f>IF(INTRO!$E$48="","",ROUND($D387*INTRO!$E$48,0))</f>
        <v>66673</v>
      </c>
      <c r="F387" s="20">
        <f>IF(INTRO!$E$49="","",ROUND($D387*INTRO!$E$49,0))</f>
        <v>93342</v>
      </c>
      <c r="G387" s="38">
        <f>IF(INTRO!$E$50="","",ROUND($D387*INTRO!$E$50,0))</f>
        <v>173349</v>
      </c>
      <c r="H387" s="37">
        <v>1</v>
      </c>
      <c r="I387" s="27">
        <v>1</v>
      </c>
      <c r="J387" s="27">
        <v>1</v>
      </c>
      <c r="K387" s="27">
        <v>1</v>
      </c>
      <c r="L387" s="68">
        <v>0</v>
      </c>
      <c r="M387" s="65">
        <f>IF(INTRO!$E$37="Endemic",IF($H387&gt;0,IF($H387=4,"Unknown",IF($H387=99,"Stopped",$D387)),0),"Not required")</f>
        <v>333364.31731005083</v>
      </c>
      <c r="N387" s="20">
        <v>97245.915664062457</v>
      </c>
      <c r="O387" s="14">
        <f>IF(INTRO!$E$41="Endemic", IF(AND($J387&gt;1,$J387&lt;5), IF($J387=4, "Unknown", E387+F387), 0),"Not required")</f>
        <v>0</v>
      </c>
      <c r="P387" s="39">
        <f>IF(INTRO!$E$43="Endemic", IF(AND($K387&gt;0,$K387&lt;5), IF($K387=4,"Unknown", IF($K387=1, $F387*0.33, IF($K387=2, $F387*0.5+$G387*0.2, SUM(F387:G387)))), 0),"Not required")</f>
        <v>30802.86</v>
      </c>
      <c r="Q387" s="37">
        <v>1</v>
      </c>
      <c r="R387" s="27">
        <v>1</v>
      </c>
      <c r="S387" s="27">
        <v>0</v>
      </c>
      <c r="T387" s="70">
        <v>0</v>
      </c>
      <c r="U387" s="37"/>
      <c r="V387" s="27"/>
      <c r="W387" s="27"/>
      <c r="X387" s="70"/>
      <c r="Y387" s="1">
        <v>36714</v>
      </c>
      <c r="Z387" s="1" t="s">
        <v>565</v>
      </c>
      <c r="AA387" s="18"/>
    </row>
    <row r="388" spans="1:27" x14ac:dyDescent="0.25">
      <c r="A388" s="24" t="str">
        <f>IF(INTRO!$E$33&lt;&gt;0,INTRO!$E$33, " ")</f>
        <v>Nigeria</v>
      </c>
      <c r="B388" s="17" t="s">
        <v>555</v>
      </c>
      <c r="C388" s="172" t="s">
        <v>566</v>
      </c>
      <c r="D388" s="36">
        <v>203321.63733837951</v>
      </c>
      <c r="E388" s="20">
        <f>IF(INTRO!$E$48="","",ROUND($D388*INTRO!$E$48,0))</f>
        <v>40664</v>
      </c>
      <c r="F388" s="20">
        <f>IF(INTRO!$E$49="","",ROUND($D388*INTRO!$E$49,0))</f>
        <v>56930</v>
      </c>
      <c r="G388" s="38">
        <f>IF(INTRO!$E$50="","",ROUND($D388*INTRO!$E$50,0))</f>
        <v>105727</v>
      </c>
      <c r="H388" s="37">
        <v>1</v>
      </c>
      <c r="I388" s="27">
        <v>1</v>
      </c>
      <c r="J388" s="27">
        <v>1</v>
      </c>
      <c r="K388" s="27">
        <v>2</v>
      </c>
      <c r="L388" s="68">
        <v>0</v>
      </c>
      <c r="M388" s="65">
        <f>IF(INTRO!$E$37="Endemic",IF($H388&gt;0,IF($H388=4,"Unknown",IF($H388=99,"Stopped",$D388)),0),"Not required")</f>
        <v>203321.63733837951</v>
      </c>
      <c r="N388" s="20">
        <v>94796.554859765602</v>
      </c>
      <c r="O388" s="14">
        <f>IF(INTRO!$E$41="Endemic", IF(AND($J388&gt;1,$J388&lt;5), IF($J388=4, "Unknown", E388+F388), 0),"Not required")</f>
        <v>0</v>
      </c>
      <c r="P388" s="39">
        <f>IF(INTRO!$E$43="Endemic", IF(AND($K388&gt;0,$K388&lt;5), IF($K388=4,"Unknown", IF($K388=1, $F388*0.33, IF($K388=2, $F388*0.5+$G388*0.2, SUM(F388:G388)))), 0),"Not required")</f>
        <v>49610.400000000001</v>
      </c>
      <c r="Q388" s="37">
        <v>1</v>
      </c>
      <c r="R388" s="27">
        <v>1</v>
      </c>
      <c r="S388" s="27">
        <v>0</v>
      </c>
      <c r="T388" s="70">
        <v>1</v>
      </c>
      <c r="U388" s="37"/>
      <c r="V388" s="27" t="s">
        <v>972</v>
      </c>
      <c r="W388" s="27"/>
      <c r="X388" s="70"/>
      <c r="Y388" s="1">
        <v>36716</v>
      </c>
      <c r="Z388" s="1" t="s">
        <v>566</v>
      </c>
      <c r="AA388" s="18"/>
    </row>
    <row r="389" spans="1:27" x14ac:dyDescent="0.25">
      <c r="A389" s="24" t="str">
        <f>IF(INTRO!$E$33&lt;&gt;0,INTRO!$E$33, " ")</f>
        <v>Nigeria</v>
      </c>
      <c r="B389" s="17" t="s">
        <v>555</v>
      </c>
      <c r="C389" s="172" t="s">
        <v>567</v>
      </c>
      <c r="D389" s="36">
        <v>267401.55514724279</v>
      </c>
      <c r="E389" s="20">
        <f>IF(INTRO!$E$48="","",ROUND($D389*INTRO!$E$48,0))</f>
        <v>53480</v>
      </c>
      <c r="F389" s="20">
        <f>IF(INTRO!$E$49="","",ROUND($D389*INTRO!$E$49,0))</f>
        <v>74872</v>
      </c>
      <c r="G389" s="38">
        <f>IF(INTRO!$E$50="","",ROUND($D389*INTRO!$E$50,0))</f>
        <v>139049</v>
      </c>
      <c r="H389" s="37">
        <v>1</v>
      </c>
      <c r="I389" s="27">
        <v>0</v>
      </c>
      <c r="J389" s="27">
        <v>1</v>
      </c>
      <c r="K389" s="27">
        <v>1</v>
      </c>
      <c r="L389" s="68">
        <v>0</v>
      </c>
      <c r="M389" s="65">
        <f>IF(INTRO!$E$37="Endemic",IF($H389&gt;0,IF($H389=4,"Unknown",IF($H389=99,"Stopped",$D389)),0),"Not required")</f>
        <v>267401.55514724279</v>
      </c>
      <c r="N389" s="20">
        <v>0</v>
      </c>
      <c r="O389" s="14">
        <f>IF(INTRO!$E$41="Endemic", IF(AND($J389&gt;1,$J389&lt;5), IF($J389=4, "Unknown", E389+F389), 0),"Not required")</f>
        <v>0</v>
      </c>
      <c r="P389" s="39">
        <f>IF(INTRO!$E$43="Endemic", IF(AND($K389&gt;0,$K389&lt;5), IF($K389=4,"Unknown", IF($K389=1, $F389*0.33, IF($K389=2, $F389*0.5+$G389*0.2, SUM(F389:G389)))), 0),"Not required")</f>
        <v>24707.760000000002</v>
      </c>
      <c r="Q389" s="37">
        <v>1</v>
      </c>
      <c r="R389" s="27">
        <v>0</v>
      </c>
      <c r="S389" s="27">
        <v>0</v>
      </c>
      <c r="T389" s="70">
        <v>0</v>
      </c>
      <c r="U389" s="37"/>
      <c r="V389" s="27"/>
      <c r="W389" s="27"/>
      <c r="X389" s="70"/>
      <c r="Y389" s="1">
        <v>36717</v>
      </c>
      <c r="Z389" s="1" t="s">
        <v>567</v>
      </c>
      <c r="AA389" s="18"/>
    </row>
    <row r="390" spans="1:27" x14ac:dyDescent="0.25">
      <c r="A390" s="24" t="str">
        <f>IF(INTRO!$E$33&lt;&gt;0,INTRO!$E$33, " ")</f>
        <v>Nigeria</v>
      </c>
      <c r="B390" s="17" t="s">
        <v>555</v>
      </c>
      <c r="C390" s="172" t="s">
        <v>568</v>
      </c>
      <c r="D390" s="36">
        <v>283845.51080130215</v>
      </c>
      <c r="E390" s="20">
        <f>IF(INTRO!$E$48="","",ROUND($D390*INTRO!$E$48,0))</f>
        <v>56769</v>
      </c>
      <c r="F390" s="20">
        <f>IF(INTRO!$E$49="","",ROUND($D390*INTRO!$E$49,0))</f>
        <v>79477</v>
      </c>
      <c r="G390" s="38">
        <f>IF(INTRO!$E$50="","",ROUND($D390*INTRO!$E$50,0))</f>
        <v>147600</v>
      </c>
      <c r="H390" s="37">
        <v>1</v>
      </c>
      <c r="I390" s="27">
        <v>0</v>
      </c>
      <c r="J390" s="27">
        <v>2</v>
      </c>
      <c r="K390" s="27">
        <v>1</v>
      </c>
      <c r="L390" s="68">
        <v>0</v>
      </c>
      <c r="M390" s="65">
        <f>IF(INTRO!$E$37="Endemic",IF($H390&gt;0,IF($H390=4,"Unknown",IF($H390=99,"Stopped",$D390)),0),"Not required")</f>
        <v>283845.51080130215</v>
      </c>
      <c r="N390" s="20">
        <v>0</v>
      </c>
      <c r="O390" s="14">
        <f>IF(INTRO!$E$41="Endemic", IF(AND($J390&gt;1,$J390&lt;5), IF($J390=4, "Unknown", E390+F390), 0),"Not required")</f>
        <v>136246</v>
      </c>
      <c r="P390" s="39">
        <f>IF(INTRO!$E$43="Endemic", IF(AND($K390&gt;0,$K390&lt;5), IF($K390=4,"Unknown", IF($K390=1, $F390*0.33, IF($K390=2, $F390*0.5+$G390*0.2, SUM(F390:G390)))), 0),"Not required")</f>
        <v>26227.41</v>
      </c>
      <c r="Q390" s="37">
        <v>1</v>
      </c>
      <c r="R390" s="27">
        <v>0</v>
      </c>
      <c r="S390" s="27">
        <v>1</v>
      </c>
      <c r="T390" s="70">
        <v>0</v>
      </c>
      <c r="U390" s="37"/>
      <c r="V390" s="27" t="s">
        <v>972</v>
      </c>
      <c r="W390" s="27"/>
      <c r="X390" s="70"/>
      <c r="Y390" s="1">
        <v>36718</v>
      </c>
      <c r="Z390" s="1" t="s">
        <v>568</v>
      </c>
      <c r="AA390" s="18"/>
    </row>
    <row r="391" spans="1:27" x14ac:dyDescent="0.25">
      <c r="A391" s="24" t="str">
        <f>IF(INTRO!$E$33&lt;&gt;0,INTRO!$E$33, " ")</f>
        <v>Nigeria</v>
      </c>
      <c r="B391" s="17" t="s">
        <v>555</v>
      </c>
      <c r="C391" s="172" t="s">
        <v>569</v>
      </c>
      <c r="D391" s="36">
        <v>218544.43394002327</v>
      </c>
      <c r="E391" s="20">
        <f>IF(INTRO!$E$48="","",ROUND($D391*INTRO!$E$48,0))</f>
        <v>43709</v>
      </c>
      <c r="F391" s="20">
        <f>IF(INTRO!$E$49="","",ROUND($D391*INTRO!$E$49,0))</f>
        <v>61192</v>
      </c>
      <c r="G391" s="38">
        <f>IF(INTRO!$E$50="","",ROUND($D391*INTRO!$E$50,0))</f>
        <v>113643</v>
      </c>
      <c r="H391" s="37">
        <v>1</v>
      </c>
      <c r="I391" s="27">
        <v>0</v>
      </c>
      <c r="J391" s="27">
        <v>1</v>
      </c>
      <c r="K391" s="27">
        <v>2</v>
      </c>
      <c r="L391" s="68">
        <v>0</v>
      </c>
      <c r="M391" s="65">
        <f>IF(INTRO!$E$37="Endemic",IF($H391&gt;0,IF($H391=4,"Unknown",IF($H391=99,"Stopped",$D391)),0),"Not required")</f>
        <v>218544.43394002327</v>
      </c>
      <c r="N391" s="20">
        <v>0</v>
      </c>
      <c r="O391" s="14">
        <f>IF(INTRO!$E$41="Endemic", IF(AND($J391&gt;1,$J391&lt;5), IF($J391=4, "Unknown", E391+F391), 0),"Not required")</f>
        <v>0</v>
      </c>
      <c r="P391" s="39">
        <f>IF(INTRO!$E$43="Endemic", IF(AND($K391&gt;0,$K391&lt;5), IF($K391=4,"Unknown", IF($K391=1, $F391*0.33, IF($K391=2, $F391*0.5+$G391*0.2, SUM(F391:G391)))), 0),"Not required")</f>
        <v>53324.600000000006</v>
      </c>
      <c r="Q391" s="37">
        <v>1</v>
      </c>
      <c r="R391" s="27">
        <v>0</v>
      </c>
      <c r="S391" s="27">
        <v>0</v>
      </c>
      <c r="T391" s="70">
        <v>1</v>
      </c>
      <c r="U391" s="37"/>
      <c r="V391" s="27"/>
      <c r="W391" s="27"/>
      <c r="X391" s="70"/>
      <c r="Y391" s="1">
        <v>36719</v>
      </c>
      <c r="Z391" s="1" t="s">
        <v>569</v>
      </c>
      <c r="AA391" s="18"/>
    </row>
    <row r="392" spans="1:27" x14ac:dyDescent="0.25">
      <c r="A392" s="24" t="str">
        <f>IF(INTRO!$E$33&lt;&gt;0,INTRO!$E$33, " ")</f>
        <v>Nigeria</v>
      </c>
      <c r="B392" s="17" t="s">
        <v>555</v>
      </c>
      <c r="C392" s="172" t="s">
        <v>570</v>
      </c>
      <c r="D392" s="36">
        <v>156671.47869174814</v>
      </c>
      <c r="E392" s="20">
        <f>IF(INTRO!$E$48="","",ROUND($D392*INTRO!$E$48,0))</f>
        <v>31334</v>
      </c>
      <c r="F392" s="20">
        <f>IF(INTRO!$E$49="","",ROUND($D392*INTRO!$E$49,0))</f>
        <v>43868</v>
      </c>
      <c r="G392" s="38">
        <f>IF(INTRO!$E$50="","",ROUND($D392*INTRO!$E$50,0))</f>
        <v>81469</v>
      </c>
      <c r="H392" s="37">
        <v>1</v>
      </c>
      <c r="I392" s="27">
        <v>1</v>
      </c>
      <c r="J392" s="27">
        <v>1</v>
      </c>
      <c r="K392" s="27">
        <v>2</v>
      </c>
      <c r="L392" s="68">
        <v>0</v>
      </c>
      <c r="M392" s="65">
        <f>IF(INTRO!$E$37="Endemic",IF($H392&gt;0,IF($H392=4,"Unknown",IF($H392=99,"Stopped",$D392)),0),"Not required")</f>
        <v>156671.47869174814</v>
      </c>
      <c r="N392" s="20">
        <v>140776.98463164057</v>
      </c>
      <c r="O392" s="14">
        <f>IF(INTRO!$E$41="Endemic", IF(AND($J392&gt;1,$J392&lt;5), IF($J392=4, "Unknown", E392+F392), 0),"Not required")</f>
        <v>0</v>
      </c>
      <c r="P392" s="39">
        <f>IF(INTRO!$E$43="Endemic", IF(AND($K392&gt;0,$K392&lt;5), IF($K392=4,"Unknown", IF($K392=1, $F392*0.33, IF($K392=2, $F392*0.5+$G392*0.2, SUM(F392:G392)))), 0),"Not required")</f>
        <v>38227.800000000003</v>
      </c>
      <c r="Q392" s="37">
        <v>1</v>
      </c>
      <c r="R392" s="27">
        <v>1</v>
      </c>
      <c r="S392" s="27">
        <v>0</v>
      </c>
      <c r="T392" s="70">
        <v>1</v>
      </c>
      <c r="U392" s="37"/>
      <c r="V392" s="27"/>
      <c r="W392" s="27"/>
      <c r="X392" s="70"/>
      <c r="Y392" s="1">
        <v>36720</v>
      </c>
      <c r="Z392" s="1" t="s">
        <v>570</v>
      </c>
      <c r="AA392" s="18"/>
    </row>
    <row r="393" spans="1:27" x14ac:dyDescent="0.25">
      <c r="A393" s="24" t="str">
        <f>IF(INTRO!$E$33&lt;&gt;0,INTRO!$E$33, " ")</f>
        <v>Nigeria</v>
      </c>
      <c r="B393" s="17" t="s">
        <v>555</v>
      </c>
      <c r="C393" s="172" t="s">
        <v>571</v>
      </c>
      <c r="D393" s="36">
        <v>270344.17189469363</v>
      </c>
      <c r="E393" s="20">
        <f>IF(INTRO!$E$48="","",ROUND($D393*INTRO!$E$48,0))</f>
        <v>54069</v>
      </c>
      <c r="F393" s="20">
        <f>IF(INTRO!$E$49="","",ROUND($D393*INTRO!$E$49,0))</f>
        <v>75696</v>
      </c>
      <c r="G393" s="38">
        <f>IF(INTRO!$E$50="","",ROUND($D393*INTRO!$E$50,0))</f>
        <v>140579</v>
      </c>
      <c r="H393" s="37">
        <v>1</v>
      </c>
      <c r="I393" s="27">
        <v>1</v>
      </c>
      <c r="J393" s="27">
        <v>1</v>
      </c>
      <c r="K393" s="27">
        <v>1</v>
      </c>
      <c r="L393" s="68">
        <v>0</v>
      </c>
      <c r="M393" s="65">
        <f>IF(INTRO!$E$37="Endemic",IF($H393&gt;0,IF($H393=4,"Unknown",IF($H393=99,"Stopped",$D393)),0),"Not required")</f>
        <v>270344.17189469363</v>
      </c>
      <c r="N393" s="20">
        <v>102514.41459101559</v>
      </c>
      <c r="O393" s="14">
        <f>IF(INTRO!$E$41="Endemic", IF(AND($J393&gt;1,$J393&lt;5), IF($J393=4, "Unknown", E393+F393), 0),"Not required")</f>
        <v>0</v>
      </c>
      <c r="P393" s="39">
        <f>IF(INTRO!$E$43="Endemic", IF(AND($K393&gt;0,$K393&lt;5), IF($K393=4,"Unknown", IF($K393=1, $F393*0.33, IF($K393=2, $F393*0.5+$G393*0.2, SUM(F393:G393)))), 0),"Not required")</f>
        <v>24979.68</v>
      </c>
      <c r="Q393" s="37">
        <v>1</v>
      </c>
      <c r="R393" s="27">
        <v>1</v>
      </c>
      <c r="S393" s="27">
        <v>0</v>
      </c>
      <c r="T393" s="70">
        <v>0</v>
      </c>
      <c r="U393" s="37"/>
      <c r="V393" s="27" t="s">
        <v>972</v>
      </c>
      <c r="W393" s="27"/>
      <c r="X393" s="70"/>
      <c r="Y393" s="1">
        <v>36721</v>
      </c>
      <c r="Z393" s="1" t="s">
        <v>571</v>
      </c>
      <c r="AA393" s="18"/>
    </row>
    <row r="394" spans="1:27" x14ac:dyDescent="0.25">
      <c r="A394" s="24" t="str">
        <f>IF(INTRO!$E$33&lt;&gt;0,INTRO!$E$33, " ")</f>
        <v>Nigeria</v>
      </c>
      <c r="B394" s="17" t="s">
        <v>555</v>
      </c>
      <c r="C394" s="172" t="s">
        <v>572</v>
      </c>
      <c r="D394" s="36">
        <v>379351.44576632883</v>
      </c>
      <c r="E394" s="20">
        <f>IF(INTRO!$E$48="","",ROUND($D394*INTRO!$E$48,0))</f>
        <v>75870</v>
      </c>
      <c r="F394" s="20">
        <f>IF(INTRO!$E$49="","",ROUND($D394*INTRO!$E$49,0))</f>
        <v>106218</v>
      </c>
      <c r="G394" s="38">
        <f>IF(INTRO!$E$50="","",ROUND($D394*INTRO!$E$50,0))</f>
        <v>197263</v>
      </c>
      <c r="H394" s="37">
        <v>1</v>
      </c>
      <c r="I394" s="27">
        <v>0</v>
      </c>
      <c r="J394" s="27">
        <v>2</v>
      </c>
      <c r="K394" s="27">
        <v>1</v>
      </c>
      <c r="L394" s="68">
        <v>0</v>
      </c>
      <c r="M394" s="65">
        <f>IF(INTRO!$E$37="Endemic",IF($H394&gt;0,IF($H394=4,"Unknown",IF($H394=99,"Stopped",$D394)),0),"Not required")</f>
        <v>379351.44576632883</v>
      </c>
      <c r="N394" s="20">
        <v>0</v>
      </c>
      <c r="O394" s="14">
        <f>IF(INTRO!$E$41="Endemic", IF(AND($J394&gt;1,$J394&lt;5), IF($J394=4, "Unknown", E394+F394), 0),"Not required")</f>
        <v>182088</v>
      </c>
      <c r="P394" s="39">
        <f>IF(INTRO!$E$43="Endemic", IF(AND($K394&gt;0,$K394&lt;5), IF($K394=4,"Unknown", IF($K394=1, $F394*0.33, IF($K394=2, $F394*0.5+$G394*0.2, SUM(F394:G394)))), 0),"Not required")</f>
        <v>35051.94</v>
      </c>
      <c r="Q394" s="37">
        <v>1</v>
      </c>
      <c r="R394" s="27">
        <v>0</v>
      </c>
      <c r="S394" s="27">
        <v>1</v>
      </c>
      <c r="T394" s="70">
        <v>0</v>
      </c>
      <c r="U394" s="37"/>
      <c r="V394" s="27"/>
      <c r="W394" s="27"/>
      <c r="X394" s="70"/>
      <c r="Y394" s="1">
        <v>36722</v>
      </c>
      <c r="Z394" s="1" t="s">
        <v>572</v>
      </c>
      <c r="AA394" s="18"/>
    </row>
    <row r="395" spans="1:27" x14ac:dyDescent="0.25">
      <c r="A395" s="24" t="str">
        <f>IF(INTRO!$E$33&lt;&gt;0,INTRO!$E$33, " ")</f>
        <v>Nigeria</v>
      </c>
      <c r="B395" s="17" t="s">
        <v>555</v>
      </c>
      <c r="C395" s="172" t="s">
        <v>573</v>
      </c>
      <c r="D395" s="36">
        <v>486929.10281779006</v>
      </c>
      <c r="E395" s="20">
        <f>IF(INTRO!$E$48="","",ROUND($D395*INTRO!$E$48,0))</f>
        <v>97386</v>
      </c>
      <c r="F395" s="20">
        <f>IF(INTRO!$E$49="","",ROUND($D395*INTRO!$E$49,0))</f>
        <v>136340</v>
      </c>
      <c r="G395" s="38">
        <f>IF(INTRO!$E$50="","",ROUND($D395*INTRO!$E$50,0))</f>
        <v>253203</v>
      </c>
      <c r="H395" s="37">
        <v>1</v>
      </c>
      <c r="I395" s="27">
        <v>0</v>
      </c>
      <c r="J395" s="27">
        <v>1</v>
      </c>
      <c r="K395" s="27">
        <v>1</v>
      </c>
      <c r="L395" s="68">
        <v>0</v>
      </c>
      <c r="M395" s="65">
        <f>IF(INTRO!$E$37="Endemic",IF($H395&gt;0,IF($H395=4,"Unknown",IF($H395=99,"Stopped",$D395)),0),"Not required")</f>
        <v>486929.10281779006</v>
      </c>
      <c r="N395" s="20">
        <v>0</v>
      </c>
      <c r="O395" s="14">
        <f>IF(INTRO!$E$41="Endemic", IF(AND($J395&gt;1,$J395&lt;5), IF($J395=4, "Unknown", E395+F395), 0),"Not required")</f>
        <v>0</v>
      </c>
      <c r="P395" s="39">
        <f>IF(INTRO!$E$43="Endemic", IF(AND($K395&gt;0,$K395&lt;5), IF($K395=4,"Unknown", IF($K395=1, $F395*0.33, IF($K395=2, $F395*0.5+$G395*0.2, SUM(F395:G395)))), 0),"Not required")</f>
        <v>44992.200000000004</v>
      </c>
      <c r="Q395" s="37">
        <v>1</v>
      </c>
      <c r="R395" s="27">
        <v>0</v>
      </c>
      <c r="S395" s="27">
        <v>0</v>
      </c>
      <c r="T395" s="70">
        <v>0</v>
      </c>
      <c r="U395" s="37"/>
      <c r="V395" s="27"/>
      <c r="W395" s="27"/>
      <c r="X395" s="70"/>
      <c r="Y395" s="1">
        <v>36723</v>
      </c>
      <c r="Z395" s="1" t="s">
        <v>573</v>
      </c>
      <c r="AA395" s="18"/>
    </row>
    <row r="396" spans="1:27" x14ac:dyDescent="0.25">
      <c r="A396" s="24" t="str">
        <f>IF(INTRO!$E$33&lt;&gt;0,INTRO!$E$33, " ")</f>
        <v>Nigeria</v>
      </c>
      <c r="B396" s="17" t="s">
        <v>555</v>
      </c>
      <c r="C396" s="172" t="s">
        <v>574</v>
      </c>
      <c r="D396" s="36">
        <v>247442.06010660346</v>
      </c>
      <c r="E396" s="20">
        <f>IF(INTRO!$E$48="","",ROUND($D396*INTRO!$E$48,0))</f>
        <v>49488</v>
      </c>
      <c r="F396" s="20">
        <f>IF(INTRO!$E$49="","",ROUND($D396*INTRO!$E$49,0))</f>
        <v>69284</v>
      </c>
      <c r="G396" s="38">
        <f>IF(INTRO!$E$50="","",ROUND($D396*INTRO!$E$50,0))</f>
        <v>128670</v>
      </c>
      <c r="H396" s="37">
        <v>1</v>
      </c>
      <c r="I396" s="27">
        <v>1</v>
      </c>
      <c r="J396" s="27">
        <v>1</v>
      </c>
      <c r="K396" s="27">
        <v>2</v>
      </c>
      <c r="L396" s="68">
        <v>0</v>
      </c>
      <c r="M396" s="65">
        <f>IF(INTRO!$E$37="Endemic",IF($H396&gt;0,IF($H396=4,"Unknown",IF($H396=99,"Stopped",$D396)),0),"Not required")</f>
        <v>247442.06010660346</v>
      </c>
      <c r="N396" s="20">
        <v>74750.20895312498</v>
      </c>
      <c r="O396" s="14">
        <f>IF(INTRO!$E$41="Endemic", IF(AND($J396&gt;1,$J396&lt;5), IF($J396=4, "Unknown", E396+F396), 0),"Not required")</f>
        <v>0</v>
      </c>
      <c r="P396" s="39">
        <f>IF(INTRO!$E$43="Endemic", IF(AND($K396&gt;0,$K396&lt;5), IF($K396=4,"Unknown", IF($K396=1, $F396*0.33, IF($K396=2, $F396*0.5+$G396*0.2, SUM(F396:G396)))), 0),"Not required")</f>
        <v>60376</v>
      </c>
      <c r="Q396" s="37">
        <v>1</v>
      </c>
      <c r="R396" s="27">
        <v>1</v>
      </c>
      <c r="S396" s="27">
        <v>0</v>
      </c>
      <c r="T396" s="70">
        <v>1</v>
      </c>
      <c r="U396" s="37"/>
      <c r="V396" s="27"/>
      <c r="W396" s="27"/>
      <c r="X396" s="70"/>
      <c r="Y396" s="1">
        <v>36724</v>
      </c>
      <c r="Z396" s="1" t="s">
        <v>574</v>
      </c>
      <c r="AA396" s="18"/>
    </row>
    <row r="397" spans="1:27" x14ac:dyDescent="0.25">
      <c r="A397" s="24" t="str">
        <f>IF(INTRO!$E$33&lt;&gt;0,INTRO!$E$33, " ")</f>
        <v>Nigeria</v>
      </c>
      <c r="B397" s="17" t="s">
        <v>555</v>
      </c>
      <c r="C397" s="172" t="s">
        <v>575</v>
      </c>
      <c r="D397" s="36">
        <v>206881.55805615938</v>
      </c>
      <c r="E397" s="20">
        <f>IF(INTRO!$E$48="","",ROUND($D397*INTRO!$E$48,0))</f>
        <v>41376</v>
      </c>
      <c r="F397" s="20">
        <f>IF(INTRO!$E$49="","",ROUND($D397*INTRO!$E$49,0))</f>
        <v>57927</v>
      </c>
      <c r="G397" s="38">
        <f>IF(INTRO!$E$50="","",ROUND($D397*INTRO!$E$50,0))</f>
        <v>107578</v>
      </c>
      <c r="H397" s="37">
        <v>1</v>
      </c>
      <c r="I397" s="27">
        <v>1</v>
      </c>
      <c r="J397" s="27">
        <v>2</v>
      </c>
      <c r="K397" s="27">
        <v>2</v>
      </c>
      <c r="L397" s="68">
        <v>0</v>
      </c>
      <c r="M397" s="65">
        <f>IF(INTRO!$E$37="Endemic",IF($H397&gt;0,IF($H397=4,"Unknown",IF($H397=99,"Stopped",$D397)),0),"Not required")</f>
        <v>206881.55805615938</v>
      </c>
      <c r="N397" s="20">
        <v>41035.348021874983</v>
      </c>
      <c r="O397" s="14">
        <f>IF(INTRO!$E$41="Endemic", IF(AND($J397&gt;1,$J397&lt;5), IF($J397=4, "Unknown", E397+F397), 0),"Not required")</f>
        <v>99303</v>
      </c>
      <c r="P397" s="39">
        <f>IF(INTRO!$E$43="Endemic", IF(AND($K397&gt;0,$K397&lt;5), IF($K397=4,"Unknown", IF($K397=1, $F397*0.33, IF($K397=2, $F397*0.5+$G397*0.2, SUM(F397:G397)))), 0),"Not required")</f>
        <v>50479.100000000006</v>
      </c>
      <c r="Q397" s="37">
        <v>1</v>
      </c>
      <c r="R397" s="27">
        <v>1</v>
      </c>
      <c r="S397" s="27">
        <v>1</v>
      </c>
      <c r="T397" s="70">
        <v>1</v>
      </c>
      <c r="U397" s="37"/>
      <c r="V397" s="27"/>
      <c r="W397" s="27"/>
      <c r="X397" s="70"/>
      <c r="Y397" s="1">
        <v>36725</v>
      </c>
      <c r="Z397" s="1" t="s">
        <v>575</v>
      </c>
      <c r="AA397" s="18"/>
    </row>
    <row r="398" spans="1:27" x14ac:dyDescent="0.25">
      <c r="A398" s="24" t="str">
        <f>IF(INTRO!$E$33&lt;&gt;0,INTRO!$E$33, " ")</f>
        <v>Nigeria</v>
      </c>
      <c r="B398" s="17" t="s">
        <v>555</v>
      </c>
      <c r="C398" s="172" t="s">
        <v>576</v>
      </c>
      <c r="D398" s="36">
        <v>491590.48748262774</v>
      </c>
      <c r="E398" s="20">
        <f>IF(INTRO!$E$48="","",ROUND($D398*INTRO!$E$48,0))</f>
        <v>98318</v>
      </c>
      <c r="F398" s="20">
        <f>IF(INTRO!$E$49="","",ROUND($D398*INTRO!$E$49,0))</f>
        <v>137645</v>
      </c>
      <c r="G398" s="38">
        <f>IF(INTRO!$E$50="","",ROUND($D398*INTRO!$E$50,0))</f>
        <v>255627</v>
      </c>
      <c r="H398" s="37">
        <v>1</v>
      </c>
      <c r="I398" s="27">
        <v>0</v>
      </c>
      <c r="J398" s="27">
        <v>1</v>
      </c>
      <c r="K398" s="27">
        <v>1</v>
      </c>
      <c r="L398" s="68">
        <v>0</v>
      </c>
      <c r="M398" s="65">
        <f>IF(INTRO!$E$37="Endemic",IF($H398&gt;0,IF($H398=4,"Unknown",IF($H398=99,"Stopped",$D398)),0),"Not required")</f>
        <v>491590.48748262774</v>
      </c>
      <c r="N398" s="20">
        <v>0</v>
      </c>
      <c r="O398" s="14">
        <f>IF(INTRO!$E$41="Endemic", IF(AND($J398&gt;1,$J398&lt;5), IF($J398=4, "Unknown", E398+F398), 0),"Not required")</f>
        <v>0</v>
      </c>
      <c r="P398" s="39">
        <f>IF(INTRO!$E$43="Endemic", IF(AND($K398&gt;0,$K398&lt;5), IF($K398=4,"Unknown", IF($K398=1, $F398*0.33, IF($K398=2, $F398*0.5+$G398*0.2, SUM(F398:G398)))), 0),"Not required")</f>
        <v>45422.85</v>
      </c>
      <c r="Q398" s="37">
        <v>1</v>
      </c>
      <c r="R398" s="27">
        <v>0</v>
      </c>
      <c r="S398" s="27">
        <v>0</v>
      </c>
      <c r="T398" s="70">
        <v>0</v>
      </c>
      <c r="U398" s="37"/>
      <c r="V398" s="27"/>
      <c r="W398" s="27"/>
      <c r="X398" s="70"/>
      <c r="Y398" s="1">
        <v>36726</v>
      </c>
      <c r="Z398" s="1" t="s">
        <v>576</v>
      </c>
      <c r="AA398" s="18"/>
    </row>
    <row r="399" spans="1:27" x14ac:dyDescent="0.25">
      <c r="A399" s="24" t="str">
        <f>IF(INTRO!$E$33&lt;&gt;0,INTRO!$E$33, " ")</f>
        <v>Nigeria</v>
      </c>
      <c r="B399" s="17" t="s">
        <v>555</v>
      </c>
      <c r="C399" s="172" t="s">
        <v>577</v>
      </c>
      <c r="D399" s="36">
        <v>190176.69397019615</v>
      </c>
      <c r="E399" s="20">
        <f>IF(INTRO!$E$48="","",ROUND($D399*INTRO!$E$48,0))</f>
        <v>38035</v>
      </c>
      <c r="F399" s="20">
        <f>IF(INTRO!$E$49="","",ROUND($D399*INTRO!$E$49,0))</f>
        <v>53249</v>
      </c>
      <c r="G399" s="38">
        <f>IF(INTRO!$E$50="","",ROUND($D399*INTRO!$E$50,0))</f>
        <v>98892</v>
      </c>
      <c r="H399" s="37">
        <v>1</v>
      </c>
      <c r="I399" s="27">
        <v>1</v>
      </c>
      <c r="J399" s="27">
        <v>2</v>
      </c>
      <c r="K399" s="27">
        <v>2</v>
      </c>
      <c r="L399" s="68">
        <v>0</v>
      </c>
      <c r="M399" s="65">
        <f>IF(INTRO!$E$37="Endemic",IF($H399&gt;0,IF($H399=4,"Unknown",IF($H399=99,"Stopped",$D399)),0),"Not required")</f>
        <v>190176.69397019615</v>
      </c>
      <c r="N399" s="20">
        <v>58272.49012187498</v>
      </c>
      <c r="O399" s="14">
        <f>IF(INTRO!$E$41="Endemic", IF(AND($J399&gt;1,$J399&lt;5), IF($J399=4, "Unknown", E399+F399), 0),"Not required")</f>
        <v>91284</v>
      </c>
      <c r="P399" s="39">
        <f>IF(INTRO!$E$43="Endemic", IF(AND($K399&gt;0,$K399&lt;5), IF($K399=4,"Unknown", IF($K399=1, $F399*0.33, IF($K399=2, $F399*0.5+$G399*0.2, SUM(F399:G399)))), 0),"Not required")</f>
        <v>46402.9</v>
      </c>
      <c r="Q399" s="37">
        <v>1</v>
      </c>
      <c r="R399" s="27">
        <v>1</v>
      </c>
      <c r="S399" s="27">
        <v>1</v>
      </c>
      <c r="T399" s="70">
        <v>1</v>
      </c>
      <c r="U399" s="37"/>
      <c r="V399" s="27" t="s">
        <v>972</v>
      </c>
      <c r="W399" s="27"/>
      <c r="X399" s="70"/>
      <c r="Y399" s="1">
        <v>36727</v>
      </c>
      <c r="Z399" s="1" t="s">
        <v>577</v>
      </c>
      <c r="AA399" s="18"/>
    </row>
    <row r="400" spans="1:27" x14ac:dyDescent="0.25">
      <c r="A400" s="24" t="str">
        <f>IF(INTRO!$E$33&lt;&gt;0,INTRO!$E$33, " ")</f>
        <v>Nigeria</v>
      </c>
      <c r="B400" s="17" t="s">
        <v>555</v>
      </c>
      <c r="C400" s="172" t="s">
        <v>578</v>
      </c>
      <c r="D400" s="36">
        <v>183894.71827214173</v>
      </c>
      <c r="E400" s="20">
        <f>IF(INTRO!$E$48="","",ROUND($D400*INTRO!$E$48,0))</f>
        <v>36779</v>
      </c>
      <c r="F400" s="20">
        <f>IF(INTRO!$E$49="","",ROUND($D400*INTRO!$E$49,0))</f>
        <v>51491</v>
      </c>
      <c r="G400" s="38">
        <f>IF(INTRO!$E$50="","",ROUND($D400*INTRO!$E$50,0))</f>
        <v>95625</v>
      </c>
      <c r="H400" s="37">
        <v>1</v>
      </c>
      <c r="I400" s="27">
        <v>0</v>
      </c>
      <c r="J400" s="27">
        <v>1</v>
      </c>
      <c r="K400" s="27">
        <v>2</v>
      </c>
      <c r="L400" s="68">
        <v>0</v>
      </c>
      <c r="M400" s="65">
        <f>IF(INTRO!$E$37="Endemic",IF($H400&gt;0,IF($H400=4,"Unknown",IF($H400=99,"Stopped",$D400)),0),"Not required")</f>
        <v>183894.71827214173</v>
      </c>
      <c r="N400" s="20">
        <v>0</v>
      </c>
      <c r="O400" s="14">
        <f>IF(INTRO!$E$41="Endemic", IF(AND($J400&gt;1,$J400&lt;5), IF($J400=4, "Unknown", E400+F400), 0),"Not required")</f>
        <v>0</v>
      </c>
      <c r="P400" s="39">
        <f>IF(INTRO!$E$43="Endemic", IF(AND($K400&gt;0,$K400&lt;5), IF($K400=4,"Unknown", IF($K400=1, $F400*0.33, IF($K400=2, $F400*0.5+$G400*0.2, SUM(F400:G400)))), 0),"Not required")</f>
        <v>44870.5</v>
      </c>
      <c r="Q400" s="37">
        <v>1</v>
      </c>
      <c r="R400" s="27">
        <v>0</v>
      </c>
      <c r="S400" s="27">
        <v>0</v>
      </c>
      <c r="T400" s="70">
        <v>1</v>
      </c>
      <c r="U400" s="37"/>
      <c r="V400" s="27" t="s">
        <v>972</v>
      </c>
      <c r="W400" s="27"/>
      <c r="X400" s="70"/>
      <c r="Y400" s="1">
        <v>36728</v>
      </c>
      <c r="Z400" s="1" t="s">
        <v>578</v>
      </c>
      <c r="AA400" s="18"/>
    </row>
    <row r="401" spans="1:27" x14ac:dyDescent="0.25">
      <c r="A401" s="24" t="str">
        <f>IF(INTRO!$E$33&lt;&gt;0,INTRO!$E$33, " ")</f>
        <v>Nigeria</v>
      </c>
      <c r="B401" s="17" t="s">
        <v>555</v>
      </c>
      <c r="C401" s="172" t="s">
        <v>579</v>
      </c>
      <c r="D401" s="36">
        <v>356101.00777275884</v>
      </c>
      <c r="E401" s="20">
        <f>IF(INTRO!$E$48="","",ROUND($D401*INTRO!$E$48,0))</f>
        <v>71220</v>
      </c>
      <c r="F401" s="20">
        <f>IF(INTRO!$E$49="","",ROUND($D401*INTRO!$E$49,0))</f>
        <v>99708</v>
      </c>
      <c r="G401" s="38">
        <f>IF(INTRO!$E$50="","",ROUND($D401*INTRO!$E$50,0))</f>
        <v>185173</v>
      </c>
      <c r="H401" s="37">
        <v>1</v>
      </c>
      <c r="I401" s="27">
        <v>1</v>
      </c>
      <c r="J401" s="27">
        <v>2</v>
      </c>
      <c r="K401" s="27">
        <v>2</v>
      </c>
      <c r="L401" s="68">
        <v>0</v>
      </c>
      <c r="M401" s="65">
        <f>IF(INTRO!$E$37="Endemic",IF($H401&gt;0,IF($H401=4,"Unknown",IF($H401=99,"Stopped",$D401)),0),"Not required")</f>
        <v>356101.00777275884</v>
      </c>
      <c r="N401" s="20">
        <v>50900.123825390612</v>
      </c>
      <c r="O401" s="14">
        <f>IF(INTRO!$E$41="Endemic", IF(AND($J401&gt;1,$J401&lt;5), IF($J401=4, "Unknown", E401+F401), 0),"Not required")</f>
        <v>170928</v>
      </c>
      <c r="P401" s="39">
        <f>IF(INTRO!$E$43="Endemic", IF(AND($K401&gt;0,$K401&lt;5), IF($K401=4,"Unknown", IF($K401=1, $F401*0.33, IF($K401=2, $F401*0.5+$G401*0.2, SUM(F401:G401)))), 0),"Not required")</f>
        <v>86888.6</v>
      </c>
      <c r="Q401" s="37">
        <v>1</v>
      </c>
      <c r="R401" s="27">
        <v>1</v>
      </c>
      <c r="S401" s="27">
        <v>1</v>
      </c>
      <c r="T401" s="70">
        <v>1</v>
      </c>
      <c r="U401" s="37"/>
      <c r="V401" s="27"/>
      <c r="W401" s="27"/>
      <c r="X401" s="70"/>
      <c r="Y401" s="1">
        <v>36729</v>
      </c>
      <c r="Z401" s="1" t="s">
        <v>579</v>
      </c>
      <c r="AA401" s="18"/>
    </row>
    <row r="402" spans="1:27" x14ac:dyDescent="0.25">
      <c r="A402" s="24" t="str">
        <f>IF(INTRO!$E$33&lt;&gt;0,INTRO!$E$33, " ")</f>
        <v>Nigeria</v>
      </c>
      <c r="B402" s="17" t="s">
        <v>555</v>
      </c>
      <c r="C402" s="172" t="s">
        <v>580</v>
      </c>
      <c r="D402" s="36">
        <v>398058.84931159473</v>
      </c>
      <c r="E402" s="20">
        <f>IF(INTRO!$E$48="","",ROUND($D402*INTRO!$E$48,0))</f>
        <v>79612</v>
      </c>
      <c r="F402" s="20">
        <f>IF(INTRO!$E$49="","",ROUND($D402*INTRO!$E$49,0))</f>
        <v>111456</v>
      </c>
      <c r="G402" s="38">
        <f>IF(INTRO!$E$50="","",ROUND($D402*INTRO!$E$50,0))</f>
        <v>206991</v>
      </c>
      <c r="H402" s="37">
        <v>1</v>
      </c>
      <c r="I402" s="27">
        <v>0</v>
      </c>
      <c r="J402" s="27">
        <v>1</v>
      </c>
      <c r="K402" s="27">
        <v>1</v>
      </c>
      <c r="L402" s="68">
        <v>0</v>
      </c>
      <c r="M402" s="65">
        <f>IF(INTRO!$E$37="Endemic",IF($H402&gt;0,IF($H402=4,"Unknown",IF($H402=99,"Stopped",$D402)),0),"Not required")</f>
        <v>398058.84931159473</v>
      </c>
      <c r="N402" s="20">
        <v>0</v>
      </c>
      <c r="O402" s="14">
        <f>IF(INTRO!$E$41="Endemic", IF(AND($J402&gt;1,$J402&lt;5), IF($J402=4, "Unknown", E402+F402), 0),"Not required")</f>
        <v>0</v>
      </c>
      <c r="P402" s="39">
        <f>IF(INTRO!$E$43="Endemic", IF(AND($K402&gt;0,$K402&lt;5), IF($K402=4,"Unknown", IF($K402=1, $F402*0.33, IF($K402=2, $F402*0.5+$G402*0.2, SUM(F402:G402)))), 0),"Not required")</f>
        <v>36780.480000000003</v>
      </c>
      <c r="Q402" s="37">
        <v>1</v>
      </c>
      <c r="R402" s="27">
        <v>0</v>
      </c>
      <c r="S402" s="27">
        <v>0</v>
      </c>
      <c r="T402" s="70">
        <v>0</v>
      </c>
      <c r="U402" s="37"/>
      <c r="V402" s="27"/>
      <c r="W402" s="27"/>
      <c r="X402" s="70"/>
      <c r="Y402" s="1">
        <v>36730</v>
      </c>
      <c r="Z402" s="1" t="s">
        <v>580</v>
      </c>
      <c r="AA402" s="18"/>
    </row>
    <row r="403" spans="1:27" x14ac:dyDescent="0.25">
      <c r="A403" s="24" t="str">
        <f>IF(INTRO!$E$33&lt;&gt;0,INTRO!$E$33, " ")</f>
        <v>Nigeria</v>
      </c>
      <c r="B403" s="17" t="s">
        <v>555</v>
      </c>
      <c r="C403" s="172" t="s">
        <v>581</v>
      </c>
      <c r="D403" s="36">
        <v>149306.86749017544</v>
      </c>
      <c r="E403" s="20">
        <f>IF(INTRO!$E$48="","",ROUND($D403*INTRO!$E$48,0))</f>
        <v>29861</v>
      </c>
      <c r="F403" s="20">
        <f>IF(INTRO!$E$49="","",ROUND($D403*INTRO!$E$49,0))</f>
        <v>41806</v>
      </c>
      <c r="G403" s="38">
        <f>IF(INTRO!$E$50="","",ROUND($D403*INTRO!$E$50,0))</f>
        <v>77640</v>
      </c>
      <c r="H403" s="37">
        <v>1</v>
      </c>
      <c r="I403" s="27">
        <v>0</v>
      </c>
      <c r="J403" s="27">
        <v>2</v>
      </c>
      <c r="K403" s="27">
        <v>2</v>
      </c>
      <c r="L403" s="68">
        <v>0</v>
      </c>
      <c r="M403" s="65">
        <f>IF(INTRO!$E$37="Endemic",IF($H403&gt;0,IF($H403=4,"Unknown",IF($H403=99,"Stopped",$D403)),0),"Not required")</f>
        <v>149306.86749017544</v>
      </c>
      <c r="N403" s="20">
        <v>0</v>
      </c>
      <c r="O403" s="14">
        <f>IF(INTRO!$E$41="Endemic", IF(AND($J403&gt;1,$J403&lt;5), IF($J403=4, "Unknown", E403+F403), 0),"Not required")</f>
        <v>71667</v>
      </c>
      <c r="P403" s="39">
        <f>IF(INTRO!$E$43="Endemic", IF(AND($K403&gt;0,$K403&lt;5), IF($K403=4,"Unknown", IF($K403=1, $F403*0.33, IF($K403=2, $F403*0.5+$G403*0.2, SUM(F403:G403)))), 0),"Not required")</f>
        <v>36431</v>
      </c>
      <c r="Q403" s="37">
        <v>1</v>
      </c>
      <c r="R403" s="27">
        <v>0</v>
      </c>
      <c r="S403" s="27">
        <v>1</v>
      </c>
      <c r="T403" s="70">
        <v>1</v>
      </c>
      <c r="U403" s="37"/>
      <c r="V403" s="27"/>
      <c r="W403" s="27"/>
      <c r="X403" s="70"/>
      <c r="Y403" s="1">
        <v>36731</v>
      </c>
      <c r="Z403" s="1" t="s">
        <v>581</v>
      </c>
      <c r="AA403" s="18"/>
    </row>
    <row r="404" spans="1:27" x14ac:dyDescent="0.25">
      <c r="A404" s="24" t="str">
        <f>IF(INTRO!$E$33&lt;&gt;0,INTRO!$E$33, " ")</f>
        <v>Nigeria</v>
      </c>
      <c r="B404" s="17" t="s">
        <v>555</v>
      </c>
      <c r="C404" s="172" t="s">
        <v>582</v>
      </c>
      <c r="D404" s="36">
        <v>194472.26887483877</v>
      </c>
      <c r="E404" s="20">
        <f>IF(INTRO!$E$48="","",ROUND($D404*INTRO!$E$48,0))</f>
        <v>38894</v>
      </c>
      <c r="F404" s="20">
        <f>IF(INTRO!$E$49="","",ROUND($D404*INTRO!$E$49,0))</f>
        <v>54452</v>
      </c>
      <c r="G404" s="38">
        <f>IF(INTRO!$E$50="","",ROUND($D404*INTRO!$E$50,0))</f>
        <v>101126</v>
      </c>
      <c r="H404" s="37">
        <v>1</v>
      </c>
      <c r="I404" s="27">
        <v>1</v>
      </c>
      <c r="J404" s="27">
        <v>2</v>
      </c>
      <c r="K404" s="27">
        <v>2</v>
      </c>
      <c r="L404" s="68">
        <v>0</v>
      </c>
      <c r="M404" s="65">
        <f>IF(INTRO!$E$37="Endemic",IF($H404&gt;0,IF($H404=4,"Unknown",IF($H404=99,"Stopped",$D404)),0),"Not required")</f>
        <v>194472.26887483877</v>
      </c>
      <c r="N404" s="20">
        <v>108128.40695273434</v>
      </c>
      <c r="O404" s="14">
        <f>IF(INTRO!$E$41="Endemic", IF(AND($J404&gt;1,$J404&lt;5), IF($J404=4, "Unknown", E404+F404), 0),"Not required")</f>
        <v>93346</v>
      </c>
      <c r="P404" s="39">
        <f>IF(INTRO!$E$43="Endemic", IF(AND($K404&gt;0,$K404&lt;5), IF($K404=4,"Unknown", IF($K404=1, $F404*0.33, IF($K404=2, $F404*0.5+$G404*0.2, SUM(F404:G404)))), 0),"Not required")</f>
        <v>47451.199999999997</v>
      </c>
      <c r="Q404" s="37">
        <v>1</v>
      </c>
      <c r="R404" s="27">
        <v>1</v>
      </c>
      <c r="S404" s="27">
        <v>1</v>
      </c>
      <c r="T404" s="70">
        <v>1</v>
      </c>
      <c r="U404" s="37"/>
      <c r="V404" s="27" t="s">
        <v>972</v>
      </c>
      <c r="W404" s="27"/>
      <c r="X404" s="70"/>
      <c r="Y404" s="1">
        <v>36732</v>
      </c>
      <c r="Z404" s="1" t="s">
        <v>582</v>
      </c>
      <c r="AA404" s="18"/>
    </row>
    <row r="405" spans="1:27" x14ac:dyDescent="0.25">
      <c r="A405" s="24" t="str">
        <f>IF(INTRO!$E$33&lt;&gt;0,INTRO!$E$33, " ")</f>
        <v>Nigeria</v>
      </c>
      <c r="B405" s="17" t="s">
        <v>555</v>
      </c>
      <c r="C405" s="172" t="s">
        <v>583</v>
      </c>
      <c r="D405" s="36">
        <v>183742.74583500184</v>
      </c>
      <c r="E405" s="20">
        <f>IF(INTRO!$E$48="","",ROUND($D405*INTRO!$E$48,0))</f>
        <v>36749</v>
      </c>
      <c r="F405" s="20">
        <f>IF(INTRO!$E$49="","",ROUND($D405*INTRO!$E$49,0))</f>
        <v>51448</v>
      </c>
      <c r="G405" s="38">
        <f>IF(INTRO!$E$50="","",ROUND($D405*INTRO!$E$50,0))</f>
        <v>95546</v>
      </c>
      <c r="H405" s="37">
        <v>1</v>
      </c>
      <c r="I405" s="27">
        <v>1</v>
      </c>
      <c r="J405" s="27">
        <v>2</v>
      </c>
      <c r="K405" s="27">
        <v>2</v>
      </c>
      <c r="L405" s="68">
        <v>0</v>
      </c>
      <c r="M405" s="65">
        <f>IF(INTRO!$E$37="Endemic",IF($H405&gt;0,IF($H405=4,"Unknown",IF($H405=99,"Stopped",$D405)),0),"Not required")</f>
        <v>183742.74583500184</v>
      </c>
      <c r="N405" s="20">
        <v>50659.492615234354</v>
      </c>
      <c r="O405" s="14">
        <f>IF(INTRO!$E$41="Endemic", IF(AND($J405&gt;1,$J405&lt;5), IF($J405=4, "Unknown", E405+F405), 0),"Not required")</f>
        <v>88197</v>
      </c>
      <c r="P405" s="39">
        <f>IF(INTRO!$E$43="Endemic", IF(AND($K405&gt;0,$K405&lt;5), IF($K405=4,"Unknown", IF($K405=1, $F405*0.33, IF($K405=2, $F405*0.5+$G405*0.2, SUM(F405:G405)))), 0),"Not required")</f>
        <v>44833.2</v>
      </c>
      <c r="Q405" s="37">
        <v>1</v>
      </c>
      <c r="R405" s="27">
        <v>1</v>
      </c>
      <c r="S405" s="27">
        <v>1</v>
      </c>
      <c r="T405" s="70">
        <v>1</v>
      </c>
      <c r="U405" s="37"/>
      <c r="V405" s="27"/>
      <c r="W405" s="27"/>
      <c r="X405" s="70"/>
      <c r="Y405" s="1">
        <v>36733</v>
      </c>
      <c r="Z405" s="1" t="s">
        <v>583</v>
      </c>
      <c r="AA405" s="18"/>
    </row>
    <row r="406" spans="1:27" x14ac:dyDescent="0.25">
      <c r="A406" s="24" t="str">
        <f>IF(INTRO!$E$33&lt;&gt;0,INTRO!$E$33, " ")</f>
        <v>Nigeria</v>
      </c>
      <c r="B406" s="17" t="s">
        <v>555</v>
      </c>
      <c r="C406" s="172" t="s">
        <v>584</v>
      </c>
      <c r="D406" s="36">
        <v>299101.92962355225</v>
      </c>
      <c r="E406" s="20">
        <f>IF(INTRO!$E$48="","",ROUND($D406*INTRO!$E$48,0))</f>
        <v>59820</v>
      </c>
      <c r="F406" s="20">
        <f>IF(INTRO!$E$49="","",ROUND($D406*INTRO!$E$49,0))</f>
        <v>83749</v>
      </c>
      <c r="G406" s="38">
        <f>IF(INTRO!$E$50="","",ROUND($D406*INTRO!$E$50,0))</f>
        <v>155533</v>
      </c>
      <c r="H406" s="37">
        <v>1</v>
      </c>
      <c r="I406" s="27">
        <v>1</v>
      </c>
      <c r="J406" s="27">
        <v>1</v>
      </c>
      <c r="K406" s="27">
        <v>1</v>
      </c>
      <c r="L406" s="68">
        <v>0</v>
      </c>
      <c r="M406" s="65">
        <f>IF(INTRO!$E$37="Endemic",IF($H406&gt;0,IF($H406=4,"Unknown",IF($H406=99,"Stopped",$D406)),0),"Not required")</f>
        <v>299101.92962355225</v>
      </c>
      <c r="N406" s="20">
        <v>17277.983176953119</v>
      </c>
      <c r="O406" s="14">
        <f>IF(INTRO!$E$41="Endemic", IF(AND($J406&gt;1,$J406&lt;5), IF($J406=4, "Unknown", E406+F406), 0),"Not required")</f>
        <v>0</v>
      </c>
      <c r="P406" s="39">
        <f>IF(INTRO!$E$43="Endemic", IF(AND($K406&gt;0,$K406&lt;5), IF($K406=4,"Unknown", IF($K406=1, $F406*0.33, IF($K406=2, $F406*0.5+$G406*0.2, SUM(F406:G406)))), 0),"Not required")</f>
        <v>27637.170000000002</v>
      </c>
      <c r="Q406" s="37">
        <v>1</v>
      </c>
      <c r="R406" s="27">
        <v>1</v>
      </c>
      <c r="S406" s="27">
        <v>0</v>
      </c>
      <c r="T406" s="70">
        <v>0</v>
      </c>
      <c r="U406" s="37"/>
      <c r="V406" s="27" t="s">
        <v>972</v>
      </c>
      <c r="W406" s="27"/>
      <c r="X406" s="70"/>
      <c r="Y406" s="1">
        <v>36734</v>
      </c>
      <c r="Z406" s="1" t="s">
        <v>584</v>
      </c>
      <c r="AA406" s="18"/>
    </row>
    <row r="407" spans="1:27" x14ac:dyDescent="0.25">
      <c r="A407" s="24" t="str">
        <f>IF(INTRO!$E$33&lt;&gt;0,INTRO!$E$33, " ")</f>
        <v>Nigeria</v>
      </c>
      <c r="B407" s="17" t="s">
        <v>555</v>
      </c>
      <c r="C407" s="172" t="s">
        <v>585</v>
      </c>
      <c r="D407" s="36">
        <v>287529.16129091283</v>
      </c>
      <c r="E407" s="20">
        <f>IF(INTRO!$E$48="","",ROUND($D407*INTRO!$E$48,0))</f>
        <v>57506</v>
      </c>
      <c r="F407" s="20">
        <f>IF(INTRO!$E$49="","",ROUND($D407*INTRO!$E$49,0))</f>
        <v>80508</v>
      </c>
      <c r="G407" s="38">
        <f>IF(INTRO!$E$50="","",ROUND($D407*INTRO!$E$50,0))</f>
        <v>149515</v>
      </c>
      <c r="H407" s="37">
        <v>1</v>
      </c>
      <c r="I407" s="27">
        <v>0</v>
      </c>
      <c r="J407" s="27">
        <v>1</v>
      </c>
      <c r="K407" s="27">
        <v>2</v>
      </c>
      <c r="L407" s="68">
        <v>0</v>
      </c>
      <c r="M407" s="65">
        <f>IF(INTRO!$E$37="Endemic",IF($H407&gt;0,IF($H407=4,"Unknown",IF($H407=99,"Stopped",$D407)),0),"Not required")</f>
        <v>287529.16129091283</v>
      </c>
      <c r="N407" s="20">
        <v>0</v>
      </c>
      <c r="O407" s="14">
        <f>IF(INTRO!$E$41="Endemic", IF(AND($J407&gt;1,$J407&lt;5), IF($J407=4, "Unknown", E407+F407), 0),"Not required")</f>
        <v>0</v>
      </c>
      <c r="P407" s="39">
        <f>IF(INTRO!$E$43="Endemic", IF(AND($K407&gt;0,$K407&lt;5), IF($K407=4,"Unknown", IF($K407=1, $F407*0.33, IF($K407=2, $F407*0.5+$G407*0.2, SUM(F407:G407)))), 0),"Not required")</f>
        <v>70157</v>
      </c>
      <c r="Q407" s="37">
        <v>1</v>
      </c>
      <c r="R407" s="27">
        <v>0</v>
      </c>
      <c r="S407" s="27">
        <v>0</v>
      </c>
      <c r="T407" s="70">
        <v>1</v>
      </c>
      <c r="U407" s="37"/>
      <c r="V407" s="27"/>
      <c r="W407" s="27"/>
      <c r="X407" s="70"/>
      <c r="Y407" s="1">
        <v>36735</v>
      </c>
      <c r="Z407" s="1" t="s">
        <v>585</v>
      </c>
      <c r="AA407" s="18"/>
    </row>
    <row r="408" spans="1:27" x14ac:dyDescent="0.25">
      <c r="A408" s="24" t="str">
        <f>IF(INTRO!$E$33&lt;&gt;0,INTRO!$E$33, " ")</f>
        <v>Nigeria</v>
      </c>
      <c r="B408" s="17" t="s">
        <v>555</v>
      </c>
      <c r="C408" s="172" t="s">
        <v>586</v>
      </c>
      <c r="D408" s="36">
        <v>802453.4698742138</v>
      </c>
      <c r="E408" s="20">
        <f>IF(INTRO!$E$48="","",ROUND($D408*INTRO!$E$48,0))</f>
        <v>160491</v>
      </c>
      <c r="F408" s="20">
        <f>IF(INTRO!$E$49="","",ROUND($D408*INTRO!$E$49,0))</f>
        <v>224687</v>
      </c>
      <c r="G408" s="38">
        <f>IF(INTRO!$E$50="","",ROUND($D408*INTRO!$E$50,0))</f>
        <v>417276</v>
      </c>
      <c r="H408" s="37">
        <v>1</v>
      </c>
      <c r="I408" s="27">
        <v>0</v>
      </c>
      <c r="J408" s="27">
        <v>1</v>
      </c>
      <c r="K408" s="27">
        <v>1</v>
      </c>
      <c r="L408" s="68">
        <v>0</v>
      </c>
      <c r="M408" s="65">
        <f>IF(INTRO!$E$37="Endemic",IF($H408&gt;0,IF($H408=4,"Unknown",IF($H408=99,"Stopped",$D408)),0),"Not required")</f>
        <v>802453.4698742138</v>
      </c>
      <c r="N408" s="20">
        <v>0</v>
      </c>
      <c r="O408" s="14">
        <f>IF(INTRO!$E$41="Endemic", IF(AND($J408&gt;1,$J408&lt;5), IF($J408=4, "Unknown", E408+F408), 0),"Not required")</f>
        <v>0</v>
      </c>
      <c r="P408" s="39">
        <f>IF(INTRO!$E$43="Endemic", IF(AND($K408&gt;0,$K408&lt;5), IF($K408=4,"Unknown", IF($K408=1, $F408*0.33, IF($K408=2, $F408*0.5+$G408*0.2, SUM(F408:G408)))), 0),"Not required")</f>
        <v>74146.710000000006</v>
      </c>
      <c r="Q408" s="37">
        <v>1</v>
      </c>
      <c r="R408" s="27">
        <v>0</v>
      </c>
      <c r="S408" s="27">
        <v>0</v>
      </c>
      <c r="T408" s="70">
        <v>0</v>
      </c>
      <c r="U408" s="37"/>
      <c r="V408" s="27"/>
      <c r="W408" s="27"/>
      <c r="X408" s="70"/>
      <c r="Y408" s="1">
        <v>36736</v>
      </c>
      <c r="Z408" s="1" t="s">
        <v>586</v>
      </c>
      <c r="AA408" s="18"/>
    </row>
    <row r="409" spans="1:27" x14ac:dyDescent="0.25">
      <c r="A409" s="24" t="str">
        <f>IF(INTRO!$E$33&lt;&gt;0,INTRO!$E$33, " ")</f>
        <v>Nigeria</v>
      </c>
      <c r="B409" s="17" t="s">
        <v>555</v>
      </c>
      <c r="C409" s="172" t="s">
        <v>587</v>
      </c>
      <c r="D409" s="36">
        <v>195599.28570955718</v>
      </c>
      <c r="E409" s="20">
        <f>IF(INTRO!$E$48="","",ROUND($D409*INTRO!$E$48,0))</f>
        <v>39120</v>
      </c>
      <c r="F409" s="20">
        <f>IF(INTRO!$E$49="","",ROUND($D409*INTRO!$E$49,0))</f>
        <v>54768</v>
      </c>
      <c r="G409" s="38">
        <f>IF(INTRO!$E$50="","",ROUND($D409*INTRO!$E$50,0))</f>
        <v>101712</v>
      </c>
      <c r="H409" s="37">
        <v>1</v>
      </c>
      <c r="I409" s="27">
        <v>0</v>
      </c>
      <c r="J409" s="27">
        <v>1</v>
      </c>
      <c r="K409" s="27">
        <v>2</v>
      </c>
      <c r="L409" s="68">
        <v>0</v>
      </c>
      <c r="M409" s="65">
        <f>IF(INTRO!$E$37="Endemic",IF($H409&gt;0,IF($H409=4,"Unknown",IF($H409=99,"Stopped",$D409)),0),"Not required")</f>
        <v>195599.28570955718</v>
      </c>
      <c r="N409" s="20">
        <v>0</v>
      </c>
      <c r="O409" s="14">
        <f>IF(INTRO!$E$41="Endemic", IF(AND($J409&gt;1,$J409&lt;5), IF($J409=4, "Unknown", E409+F409), 0),"Not required")</f>
        <v>0</v>
      </c>
      <c r="P409" s="39">
        <f>IF(INTRO!$E$43="Endemic", IF(AND($K409&gt;0,$K409&lt;5), IF($K409=4,"Unknown", IF($K409=1, $F409*0.33, IF($K409=2, $F409*0.5+$G409*0.2, SUM(F409:G409)))), 0),"Not required")</f>
        <v>47726.400000000001</v>
      </c>
      <c r="Q409" s="37">
        <v>1</v>
      </c>
      <c r="R409" s="27">
        <v>0</v>
      </c>
      <c r="S409" s="27">
        <v>0</v>
      </c>
      <c r="T409" s="70">
        <v>1</v>
      </c>
      <c r="U409" s="37"/>
      <c r="V409" s="27"/>
      <c r="W409" s="27"/>
      <c r="X409" s="70"/>
      <c r="Y409" s="1">
        <v>36737</v>
      </c>
      <c r="Z409" s="1" t="s">
        <v>587</v>
      </c>
      <c r="AA409" s="18"/>
    </row>
    <row r="410" spans="1:27" x14ac:dyDescent="0.25">
      <c r="A410" s="24" t="str">
        <f>IF(INTRO!$E$33&lt;&gt;0,INTRO!$E$33, " ")</f>
        <v>Nigeria</v>
      </c>
      <c r="B410" s="17" t="s">
        <v>555</v>
      </c>
      <c r="C410" s="172" t="s">
        <v>588</v>
      </c>
      <c r="D410" s="36">
        <v>140930.89989276949</v>
      </c>
      <c r="E410" s="20">
        <f>IF(INTRO!$E$48="","",ROUND($D410*INTRO!$E$48,0))</f>
        <v>28186</v>
      </c>
      <c r="F410" s="20">
        <f>IF(INTRO!$E$49="","",ROUND($D410*INTRO!$E$49,0))</f>
        <v>39461</v>
      </c>
      <c r="G410" s="38">
        <f>IF(INTRO!$E$50="","",ROUND($D410*INTRO!$E$50,0))</f>
        <v>73284</v>
      </c>
      <c r="H410" s="37">
        <v>1</v>
      </c>
      <c r="I410" s="27">
        <v>0</v>
      </c>
      <c r="J410" s="27">
        <v>2</v>
      </c>
      <c r="K410" s="27">
        <v>2</v>
      </c>
      <c r="L410" s="68">
        <v>0</v>
      </c>
      <c r="M410" s="65">
        <f>IF(INTRO!$E$37="Endemic",IF($H410&gt;0,IF($H410=4,"Unknown",IF($H410=99,"Stopped",$D410)),0),"Not required")</f>
        <v>140930.89989276949</v>
      </c>
      <c r="N410" s="20">
        <v>0</v>
      </c>
      <c r="O410" s="14">
        <f>IF(INTRO!$E$41="Endemic", IF(AND($J410&gt;1,$J410&lt;5), IF($J410=4, "Unknown", E410+F410), 0),"Not required")</f>
        <v>67647</v>
      </c>
      <c r="P410" s="39">
        <f>IF(INTRO!$E$43="Endemic", IF(AND($K410&gt;0,$K410&lt;5), IF($K410=4,"Unknown", IF($K410=1, $F410*0.33, IF($K410=2, $F410*0.5+$G410*0.2, SUM(F410:G410)))), 0),"Not required")</f>
        <v>34387.300000000003</v>
      </c>
      <c r="Q410" s="37">
        <v>1</v>
      </c>
      <c r="R410" s="27">
        <v>0</v>
      </c>
      <c r="S410" s="27">
        <v>1</v>
      </c>
      <c r="T410" s="70">
        <v>1</v>
      </c>
      <c r="U410" s="37"/>
      <c r="V410" s="27"/>
      <c r="W410" s="27"/>
      <c r="X410" s="70"/>
      <c r="Y410" s="1">
        <v>36738</v>
      </c>
      <c r="Z410" s="1" t="s">
        <v>588</v>
      </c>
      <c r="AA410" s="18"/>
    </row>
    <row r="411" spans="1:27" x14ac:dyDescent="0.25">
      <c r="A411" s="24" t="str">
        <f>IF(INTRO!$E$33&lt;&gt;0,INTRO!$E$33, " ")</f>
        <v>Nigeria</v>
      </c>
      <c r="B411" s="17" t="s">
        <v>555</v>
      </c>
      <c r="C411" s="172" t="s">
        <v>589</v>
      </c>
      <c r="D411" s="36">
        <v>306287.67061150022</v>
      </c>
      <c r="E411" s="20">
        <f>IF(INTRO!$E$48="","",ROUND($D411*INTRO!$E$48,0))</f>
        <v>61258</v>
      </c>
      <c r="F411" s="20">
        <f>IF(INTRO!$E$49="","",ROUND($D411*INTRO!$E$49,0))</f>
        <v>85761</v>
      </c>
      <c r="G411" s="38">
        <f>IF(INTRO!$E$50="","",ROUND($D411*INTRO!$E$50,0))</f>
        <v>159270</v>
      </c>
      <c r="H411" s="37">
        <v>1</v>
      </c>
      <c r="I411" s="27">
        <v>1</v>
      </c>
      <c r="J411" s="27">
        <v>2</v>
      </c>
      <c r="K411" s="27">
        <v>2</v>
      </c>
      <c r="L411" s="68">
        <v>0</v>
      </c>
      <c r="M411" s="65">
        <f>IF(INTRO!$E$37="Endemic",IF($H411&gt;0,IF($H411=4,"Unknown",IF($H411=99,"Stopped",$D411)),0),"Not required")</f>
        <v>306287.67061150022</v>
      </c>
      <c r="N411" s="20">
        <v>54692.824917578109</v>
      </c>
      <c r="O411" s="14">
        <f>IF(INTRO!$E$41="Endemic", IF(AND($J411&gt;1,$J411&lt;5), IF($J411=4, "Unknown", E411+F411), 0),"Not required")</f>
        <v>147019</v>
      </c>
      <c r="P411" s="39">
        <f>IF(INTRO!$E$43="Endemic", IF(AND($K411&gt;0,$K411&lt;5), IF($K411=4,"Unknown", IF($K411=1, $F411*0.33, IF($K411=2, $F411*0.5+$G411*0.2, SUM(F411:G411)))), 0),"Not required")</f>
        <v>74734.5</v>
      </c>
      <c r="Q411" s="37">
        <v>1</v>
      </c>
      <c r="R411" s="27">
        <v>1</v>
      </c>
      <c r="S411" s="27">
        <v>1</v>
      </c>
      <c r="T411" s="70">
        <v>1</v>
      </c>
      <c r="U411" s="37"/>
      <c r="V411" s="27"/>
      <c r="W411" s="27"/>
      <c r="X411" s="70"/>
      <c r="Y411" s="1">
        <v>36739</v>
      </c>
      <c r="Z411" s="1" t="s">
        <v>589</v>
      </c>
      <c r="AA411" s="18"/>
    </row>
    <row r="412" spans="1:27" x14ac:dyDescent="0.25">
      <c r="A412" s="24" t="str">
        <f>IF(INTRO!$E$33&lt;&gt;0,INTRO!$E$33, " ")</f>
        <v>Nigeria</v>
      </c>
      <c r="B412" s="17" t="s">
        <v>555</v>
      </c>
      <c r="C412" s="172" t="s">
        <v>590</v>
      </c>
      <c r="D412" s="36">
        <v>189100.78291079908</v>
      </c>
      <c r="E412" s="20">
        <f>IF(INTRO!$E$48="","",ROUND($D412*INTRO!$E$48,0))</f>
        <v>37820</v>
      </c>
      <c r="F412" s="20">
        <f>IF(INTRO!$E$49="","",ROUND($D412*INTRO!$E$49,0))</f>
        <v>52948</v>
      </c>
      <c r="G412" s="38">
        <f>IF(INTRO!$E$50="","",ROUND($D412*INTRO!$E$50,0))</f>
        <v>98332</v>
      </c>
      <c r="H412" s="37">
        <v>1</v>
      </c>
      <c r="I412" s="27">
        <v>0</v>
      </c>
      <c r="J412" s="27">
        <v>2</v>
      </c>
      <c r="K412" s="27">
        <v>2</v>
      </c>
      <c r="L412" s="68">
        <v>0</v>
      </c>
      <c r="M412" s="65">
        <f>IF(INTRO!$E$37="Endemic",IF($H412&gt;0,IF($H412=4,"Unknown",IF($H412=99,"Stopped",$D412)),0),"Not required")</f>
        <v>189100.78291079908</v>
      </c>
      <c r="N412" s="20">
        <v>0</v>
      </c>
      <c r="O412" s="14">
        <f>IF(INTRO!$E$41="Endemic", IF(AND($J412&gt;1,$J412&lt;5), IF($J412=4, "Unknown", E412+F412), 0),"Not required")</f>
        <v>90768</v>
      </c>
      <c r="P412" s="39">
        <f>IF(INTRO!$E$43="Endemic", IF(AND($K412&gt;0,$K412&lt;5), IF($K412=4,"Unknown", IF($K412=1, $F412*0.33, IF($K412=2, $F412*0.5+$G412*0.2, SUM(F412:G412)))), 0),"Not required")</f>
        <v>46140.4</v>
      </c>
      <c r="Q412" s="37">
        <v>1</v>
      </c>
      <c r="R412" s="27">
        <v>0</v>
      </c>
      <c r="S412" s="27">
        <v>1</v>
      </c>
      <c r="T412" s="70">
        <v>1</v>
      </c>
      <c r="U412" s="37"/>
      <c r="V412" s="27" t="s">
        <v>972</v>
      </c>
      <c r="W412" s="27"/>
      <c r="X412" s="70"/>
      <c r="Y412" s="1">
        <v>36740</v>
      </c>
      <c r="Z412" s="1" t="s">
        <v>590</v>
      </c>
      <c r="AA412" s="18"/>
    </row>
    <row r="413" spans="1:27" x14ac:dyDescent="0.25">
      <c r="A413" s="24" t="str">
        <f>IF(INTRO!$E$33&lt;&gt;0,INTRO!$E$33, " ")</f>
        <v>Nigeria</v>
      </c>
      <c r="B413" s="17" t="s">
        <v>555</v>
      </c>
      <c r="C413" s="172" t="s">
        <v>591</v>
      </c>
      <c r="D413" s="36">
        <v>341145.84404713998</v>
      </c>
      <c r="E413" s="20">
        <f>IF(INTRO!$E$48="","",ROUND($D413*INTRO!$E$48,0))</f>
        <v>68229</v>
      </c>
      <c r="F413" s="20">
        <f>IF(INTRO!$E$49="","",ROUND($D413*INTRO!$E$49,0))</f>
        <v>95521</v>
      </c>
      <c r="G413" s="38">
        <f>IF(INTRO!$E$50="","",ROUND($D413*INTRO!$E$50,0))</f>
        <v>177396</v>
      </c>
      <c r="H413" s="37">
        <v>1</v>
      </c>
      <c r="I413" s="27">
        <v>1</v>
      </c>
      <c r="J413" s="27">
        <v>2</v>
      </c>
      <c r="K413" s="27">
        <v>2</v>
      </c>
      <c r="L413" s="68">
        <v>0</v>
      </c>
      <c r="M413" s="65">
        <f>IF(INTRO!$E$37="Endemic",IF($H413&gt;0,IF($H413=4,"Unknown",IF($H413=99,"Stopped",$D413)),0),"Not required")</f>
        <v>341145.84404713998</v>
      </c>
      <c r="N413" s="20">
        <v>59791.336659374982</v>
      </c>
      <c r="O413" s="14">
        <f>IF(INTRO!$E$41="Endemic", IF(AND($J413&gt;1,$J413&lt;5), IF($J413=4, "Unknown", E413+F413), 0),"Not required")</f>
        <v>163750</v>
      </c>
      <c r="P413" s="39">
        <f>IF(INTRO!$E$43="Endemic", IF(AND($K413&gt;0,$K413&lt;5), IF($K413=4,"Unknown", IF($K413=1, $F413*0.33, IF($K413=2, $F413*0.5+$G413*0.2, SUM(F413:G413)))), 0),"Not required")</f>
        <v>83239.700000000012</v>
      </c>
      <c r="Q413" s="37">
        <v>1</v>
      </c>
      <c r="R413" s="27">
        <v>1</v>
      </c>
      <c r="S413" s="27">
        <v>1</v>
      </c>
      <c r="T413" s="70">
        <v>1</v>
      </c>
      <c r="U413" s="37"/>
      <c r="V413" s="27" t="s">
        <v>972</v>
      </c>
      <c r="W413" s="27"/>
      <c r="X413" s="70"/>
      <c r="Y413" s="1">
        <v>36741</v>
      </c>
      <c r="Z413" s="1" t="s">
        <v>591</v>
      </c>
      <c r="AA413" s="18"/>
    </row>
    <row r="414" spans="1:27" x14ac:dyDescent="0.25">
      <c r="A414" s="24" t="str">
        <f>IF(INTRO!$E$33&lt;&gt;0,INTRO!$E$33, " ")</f>
        <v>Nigeria</v>
      </c>
      <c r="B414" s="17" t="s">
        <v>555</v>
      </c>
      <c r="C414" s="172" t="s">
        <v>592</v>
      </c>
      <c r="D414" s="36">
        <v>272666.79489416705</v>
      </c>
      <c r="E414" s="20">
        <f>IF(INTRO!$E$48="","",ROUND($D414*INTRO!$E$48,0))</f>
        <v>54533</v>
      </c>
      <c r="F414" s="20">
        <f>IF(INTRO!$E$49="","",ROUND($D414*INTRO!$E$49,0))</f>
        <v>76347</v>
      </c>
      <c r="G414" s="38">
        <f>IF(INTRO!$E$50="","",ROUND($D414*INTRO!$E$50,0))</f>
        <v>141787</v>
      </c>
      <c r="H414" s="37">
        <v>1</v>
      </c>
      <c r="I414" s="27">
        <v>1</v>
      </c>
      <c r="J414" s="27">
        <v>1</v>
      </c>
      <c r="K414" s="27">
        <v>2</v>
      </c>
      <c r="L414" s="68">
        <v>0</v>
      </c>
      <c r="M414" s="65">
        <f>IF(INTRO!$E$37="Endemic",IF($H414&gt;0,IF($H414=4,"Unknown",IF($H414=99,"Stopped",$D414)),0),"Not required")</f>
        <v>272666.79489416705</v>
      </c>
      <c r="N414" s="20">
        <v>57058.295942187484</v>
      </c>
      <c r="O414" s="14">
        <f>IF(INTRO!$E$41="Endemic", IF(AND($J414&gt;1,$J414&lt;5), IF($J414=4, "Unknown", E414+F414), 0),"Not required")</f>
        <v>0</v>
      </c>
      <c r="P414" s="39">
        <f>IF(INTRO!$E$43="Endemic", IF(AND($K414&gt;0,$K414&lt;5), IF($K414=4,"Unknown", IF($K414=1, $F414*0.33, IF($K414=2, $F414*0.5+$G414*0.2, SUM(F414:G414)))), 0),"Not required")</f>
        <v>66530.899999999994</v>
      </c>
      <c r="Q414" s="37">
        <v>1</v>
      </c>
      <c r="R414" s="27">
        <v>1</v>
      </c>
      <c r="S414" s="27">
        <v>0</v>
      </c>
      <c r="T414" s="70">
        <v>1</v>
      </c>
      <c r="U414" s="37"/>
      <c r="V414" s="27" t="s">
        <v>972</v>
      </c>
      <c r="W414" s="27"/>
      <c r="X414" s="70"/>
      <c r="Y414" s="1">
        <v>36742</v>
      </c>
      <c r="Z414" s="1" t="s">
        <v>592</v>
      </c>
      <c r="AA414" s="18"/>
    </row>
    <row r="415" spans="1:27" x14ac:dyDescent="0.25">
      <c r="A415" s="24" t="str">
        <f>IF(INTRO!$E$33&lt;&gt;0,INTRO!$E$33, " ")</f>
        <v>Nigeria</v>
      </c>
      <c r="B415" s="17" t="s">
        <v>555</v>
      </c>
      <c r="C415" s="172" t="s">
        <v>593</v>
      </c>
      <c r="D415" s="36">
        <v>297714.00435693009</v>
      </c>
      <c r="E415" s="20">
        <f>IF(INTRO!$E$48="","",ROUND($D415*INTRO!$E$48,0))</f>
        <v>59543</v>
      </c>
      <c r="F415" s="20">
        <f>IF(INTRO!$E$49="","",ROUND($D415*INTRO!$E$49,0))</f>
        <v>83360</v>
      </c>
      <c r="G415" s="38">
        <f>IF(INTRO!$E$50="","",ROUND($D415*INTRO!$E$50,0))</f>
        <v>154811</v>
      </c>
      <c r="H415" s="37">
        <v>1</v>
      </c>
      <c r="I415" s="27">
        <v>0</v>
      </c>
      <c r="J415" s="27">
        <v>1</v>
      </c>
      <c r="K415" s="27">
        <v>1</v>
      </c>
      <c r="L415" s="68">
        <v>0</v>
      </c>
      <c r="M415" s="65">
        <f>IF(INTRO!$E$37="Endemic",IF($H415&gt;0,IF($H415=4,"Unknown",IF($H415=99,"Stopped",$D415)),0),"Not required")</f>
        <v>297714.00435693009</v>
      </c>
      <c r="N415" s="20">
        <v>0</v>
      </c>
      <c r="O415" s="14">
        <f>IF(INTRO!$E$41="Endemic", IF(AND($J415&gt;1,$J415&lt;5), IF($J415=4, "Unknown", E415+F415), 0),"Not required")</f>
        <v>0</v>
      </c>
      <c r="P415" s="39">
        <f>IF(INTRO!$E$43="Endemic", IF(AND($K415&gt;0,$K415&lt;5), IF($K415=4,"Unknown", IF($K415=1, $F415*0.33, IF($K415=2, $F415*0.5+$G415*0.2, SUM(F415:G415)))), 0),"Not required")</f>
        <v>27508.800000000003</v>
      </c>
      <c r="Q415" s="37">
        <v>1</v>
      </c>
      <c r="R415" s="27">
        <v>0</v>
      </c>
      <c r="S415" s="27">
        <v>0</v>
      </c>
      <c r="T415" s="70">
        <v>0</v>
      </c>
      <c r="U415" s="37"/>
      <c r="V415" s="27"/>
      <c r="W415" s="27"/>
      <c r="X415" s="70"/>
      <c r="Y415" s="1">
        <v>36743</v>
      </c>
      <c r="Z415" s="1" t="s">
        <v>593</v>
      </c>
      <c r="AA415" s="18"/>
    </row>
    <row r="416" spans="1:27" x14ac:dyDescent="0.25">
      <c r="A416" s="24" t="str">
        <f>IF(INTRO!$E$33&lt;&gt;0,INTRO!$E$33, " ")</f>
        <v>Nigeria</v>
      </c>
      <c r="B416" s="17" t="s">
        <v>555</v>
      </c>
      <c r="C416" s="172" t="s">
        <v>594</v>
      </c>
      <c r="D416" s="36">
        <v>131441.36434888761</v>
      </c>
      <c r="E416" s="20">
        <f>IF(INTRO!$E$48="","",ROUND($D416*INTRO!$E$48,0))</f>
        <v>26288</v>
      </c>
      <c r="F416" s="20">
        <f>IF(INTRO!$E$49="","",ROUND($D416*INTRO!$E$49,0))</f>
        <v>36804</v>
      </c>
      <c r="G416" s="38">
        <f>IF(INTRO!$E$50="","",ROUND($D416*INTRO!$E$50,0))</f>
        <v>68350</v>
      </c>
      <c r="H416" s="37">
        <v>1</v>
      </c>
      <c r="I416" s="27">
        <v>0</v>
      </c>
      <c r="J416" s="27">
        <v>2</v>
      </c>
      <c r="K416" s="27">
        <v>2</v>
      </c>
      <c r="L416" s="68">
        <v>0</v>
      </c>
      <c r="M416" s="65">
        <f>IF(INTRO!$E$37="Endemic",IF($H416&gt;0,IF($H416=4,"Unknown",IF($H416=99,"Stopped",$D416)),0),"Not required")</f>
        <v>131441.36434888761</v>
      </c>
      <c r="N416" s="20">
        <v>0</v>
      </c>
      <c r="O416" s="14">
        <f>IF(INTRO!$E$41="Endemic", IF(AND($J416&gt;1,$J416&lt;5), IF($J416=4, "Unknown", E416+F416), 0),"Not required")</f>
        <v>63092</v>
      </c>
      <c r="P416" s="39">
        <f>IF(INTRO!$E$43="Endemic", IF(AND($K416&gt;0,$K416&lt;5), IF($K416=4,"Unknown", IF($K416=1, $F416*0.33, IF($K416=2, $F416*0.5+$G416*0.2, SUM(F416:G416)))), 0),"Not required")</f>
        <v>32072</v>
      </c>
      <c r="Q416" s="37">
        <v>1</v>
      </c>
      <c r="R416" s="27">
        <v>0</v>
      </c>
      <c r="S416" s="27">
        <v>1</v>
      </c>
      <c r="T416" s="70">
        <v>1</v>
      </c>
      <c r="U416" s="37"/>
      <c r="V416" s="27"/>
      <c r="W416" s="27"/>
      <c r="X416" s="70"/>
      <c r="Y416" s="1">
        <v>36744</v>
      </c>
      <c r="Z416" s="1" t="s">
        <v>594</v>
      </c>
      <c r="AA416" s="18"/>
    </row>
    <row r="417" spans="1:27" x14ac:dyDescent="0.25">
      <c r="A417" s="24" t="str">
        <f>IF(INTRO!$E$33&lt;&gt;0,INTRO!$E$33, " ")</f>
        <v>Nigeria</v>
      </c>
      <c r="B417" s="17" t="s">
        <v>555</v>
      </c>
      <c r="C417" s="172" t="s">
        <v>595</v>
      </c>
      <c r="D417" s="36">
        <v>212062.06980715613</v>
      </c>
      <c r="E417" s="20">
        <f>IF(INTRO!$E$48="","",ROUND($D417*INTRO!$E$48,0))</f>
        <v>42412</v>
      </c>
      <c r="F417" s="20">
        <f>IF(INTRO!$E$49="","",ROUND($D417*INTRO!$E$49,0))</f>
        <v>59377</v>
      </c>
      <c r="G417" s="38">
        <f>IF(INTRO!$E$50="","",ROUND($D417*INTRO!$E$50,0))</f>
        <v>110272</v>
      </c>
      <c r="H417" s="37">
        <v>1</v>
      </c>
      <c r="I417" s="27">
        <v>0</v>
      </c>
      <c r="J417" s="27">
        <v>2</v>
      </c>
      <c r="K417" s="27">
        <v>1</v>
      </c>
      <c r="L417" s="68">
        <v>0</v>
      </c>
      <c r="M417" s="65">
        <f>IF(INTRO!$E$37="Endemic",IF($H417&gt;0,IF($H417=4,"Unknown",IF($H417=99,"Stopped",$D417)),0),"Not required")</f>
        <v>212062.06980715613</v>
      </c>
      <c r="N417" s="20">
        <v>0</v>
      </c>
      <c r="O417" s="14">
        <f>IF(INTRO!$E$41="Endemic", IF(AND($J417&gt;1,$J417&lt;5), IF($J417=4, "Unknown", E417+F417), 0),"Not required")</f>
        <v>101789</v>
      </c>
      <c r="P417" s="39">
        <f>IF(INTRO!$E$43="Endemic", IF(AND($K417&gt;0,$K417&lt;5), IF($K417=4,"Unknown", IF($K417=1, $F417*0.33, IF($K417=2, $F417*0.5+$G417*0.2, SUM(F417:G417)))), 0),"Not required")</f>
        <v>19594.41</v>
      </c>
      <c r="Q417" s="37">
        <v>1</v>
      </c>
      <c r="R417" s="27">
        <v>0</v>
      </c>
      <c r="S417" s="27">
        <v>1</v>
      </c>
      <c r="T417" s="70">
        <v>0</v>
      </c>
      <c r="U417" s="37"/>
      <c r="V417" s="27"/>
      <c r="W417" s="27"/>
      <c r="X417" s="70"/>
      <c r="Y417" s="1">
        <v>36745</v>
      </c>
      <c r="Z417" s="1" t="s">
        <v>595</v>
      </c>
      <c r="AA417" s="18"/>
    </row>
    <row r="418" spans="1:27" x14ac:dyDescent="0.25">
      <c r="A418" s="24" t="str">
        <f>IF(INTRO!$E$33&lt;&gt;0,INTRO!$E$33, " ")</f>
        <v>Nigeria</v>
      </c>
      <c r="B418" s="17" t="s">
        <v>555</v>
      </c>
      <c r="C418" s="172" t="s">
        <v>596</v>
      </c>
      <c r="D418" s="36">
        <v>311667.22590848542</v>
      </c>
      <c r="E418" s="20">
        <f>IF(INTRO!$E$48="","",ROUND($D418*INTRO!$E$48,0))</f>
        <v>62333</v>
      </c>
      <c r="F418" s="20">
        <f>IF(INTRO!$E$49="","",ROUND($D418*INTRO!$E$49,0))</f>
        <v>87267</v>
      </c>
      <c r="G418" s="38">
        <f>IF(INTRO!$E$50="","",ROUND($D418*INTRO!$E$50,0))</f>
        <v>162067</v>
      </c>
      <c r="H418" s="37">
        <v>1</v>
      </c>
      <c r="I418" s="27">
        <v>1</v>
      </c>
      <c r="J418" s="27">
        <v>1</v>
      </c>
      <c r="K418" s="27">
        <v>2</v>
      </c>
      <c r="L418" s="68">
        <v>0</v>
      </c>
      <c r="M418" s="65">
        <f>IF(INTRO!$E$37="Endemic",IF($H418&gt;0,IF($H418=4,"Unknown",IF($H418=99,"Stopped",$D418)),0),"Not required")</f>
        <v>311667.22590848542</v>
      </c>
      <c r="N418" s="20">
        <v>77369.5569425781</v>
      </c>
      <c r="O418" s="14">
        <f>IF(INTRO!$E$41="Endemic", IF(AND($J418&gt;1,$J418&lt;5), IF($J418=4, "Unknown", E418+F418), 0),"Not required")</f>
        <v>0</v>
      </c>
      <c r="P418" s="39">
        <f>IF(INTRO!$E$43="Endemic", IF(AND($K418&gt;0,$K418&lt;5), IF($K418=4,"Unknown", IF($K418=1, $F418*0.33, IF($K418=2, $F418*0.5+$G418*0.2, SUM(F418:G418)))), 0),"Not required")</f>
        <v>76046.899999999994</v>
      </c>
      <c r="Q418" s="37">
        <v>1</v>
      </c>
      <c r="R418" s="27">
        <v>1</v>
      </c>
      <c r="S418" s="27">
        <v>0</v>
      </c>
      <c r="T418" s="70">
        <v>1</v>
      </c>
      <c r="U418" s="37"/>
      <c r="V418" s="27" t="s">
        <v>972</v>
      </c>
      <c r="W418" s="27"/>
      <c r="X418" s="70"/>
      <c r="Y418" s="1">
        <v>36746</v>
      </c>
      <c r="Z418" s="1" t="s">
        <v>596</v>
      </c>
      <c r="AA418" s="18"/>
    </row>
    <row r="419" spans="1:27" x14ac:dyDescent="0.25">
      <c r="A419" s="24" t="str">
        <f>IF(INTRO!$E$33&lt;&gt;0,INTRO!$E$33, " ")</f>
        <v>Nigeria</v>
      </c>
      <c r="B419" s="17" t="s">
        <v>555</v>
      </c>
      <c r="C419" s="172" t="s">
        <v>597</v>
      </c>
      <c r="D419" s="36">
        <v>497147.56810441351</v>
      </c>
      <c r="E419" s="20">
        <f>IF(INTRO!$E$48="","",ROUND($D419*INTRO!$E$48,0))</f>
        <v>99430</v>
      </c>
      <c r="F419" s="20">
        <f>IF(INTRO!$E$49="","",ROUND($D419*INTRO!$E$49,0))</f>
        <v>139201</v>
      </c>
      <c r="G419" s="38">
        <f>IF(INTRO!$E$50="","",ROUND($D419*INTRO!$E$50,0))</f>
        <v>258517</v>
      </c>
      <c r="H419" s="37">
        <v>1</v>
      </c>
      <c r="I419" s="27">
        <v>0</v>
      </c>
      <c r="J419" s="27">
        <v>1</v>
      </c>
      <c r="K419" s="27">
        <v>1</v>
      </c>
      <c r="L419" s="68">
        <v>0</v>
      </c>
      <c r="M419" s="65">
        <f>IF(INTRO!$E$37="Endemic",IF($H419&gt;0,IF($H419=4,"Unknown",IF($H419=99,"Stopped",$D419)),0),"Not required")</f>
        <v>497147.56810441351</v>
      </c>
      <c r="N419" s="20">
        <v>0</v>
      </c>
      <c r="O419" s="14">
        <f>IF(INTRO!$E$41="Endemic", IF(AND($J419&gt;1,$J419&lt;5), IF($J419=4, "Unknown", E419+F419), 0),"Not required")</f>
        <v>0</v>
      </c>
      <c r="P419" s="39">
        <f>IF(INTRO!$E$43="Endemic", IF(AND($K419&gt;0,$K419&lt;5), IF($K419=4,"Unknown", IF($K419=1, $F419*0.33, IF($K419=2, $F419*0.5+$G419*0.2, SUM(F419:G419)))), 0),"Not required")</f>
        <v>45936.33</v>
      </c>
      <c r="Q419" s="37">
        <v>1</v>
      </c>
      <c r="R419" s="27">
        <v>0</v>
      </c>
      <c r="S419" s="27">
        <v>0</v>
      </c>
      <c r="T419" s="70">
        <v>0</v>
      </c>
      <c r="U419" s="37"/>
      <c r="V419" s="27" t="s">
        <v>972</v>
      </c>
      <c r="W419" s="27"/>
      <c r="X419" s="70"/>
      <c r="Y419" s="1">
        <v>36747</v>
      </c>
      <c r="Z419" s="1" t="s">
        <v>597</v>
      </c>
      <c r="AA419" s="18"/>
    </row>
    <row r="420" spans="1:27" x14ac:dyDescent="0.25">
      <c r="A420" s="24" t="str">
        <f>IF(INTRO!$E$33&lt;&gt;0,INTRO!$E$33, " ")</f>
        <v>Nigeria</v>
      </c>
      <c r="B420" s="17" t="s">
        <v>555</v>
      </c>
      <c r="C420" s="172" t="s">
        <v>598</v>
      </c>
      <c r="D420" s="36">
        <v>173204.19700820785</v>
      </c>
      <c r="E420" s="20">
        <f>IF(INTRO!$E$48="","",ROUND($D420*INTRO!$E$48,0))</f>
        <v>34641</v>
      </c>
      <c r="F420" s="20">
        <f>IF(INTRO!$E$49="","",ROUND($D420*INTRO!$E$49,0))</f>
        <v>48497</v>
      </c>
      <c r="G420" s="38">
        <f>IF(INTRO!$E$50="","",ROUND($D420*INTRO!$E$50,0))</f>
        <v>90066</v>
      </c>
      <c r="H420" s="37">
        <v>1</v>
      </c>
      <c r="I420" s="27">
        <v>0</v>
      </c>
      <c r="J420" s="27">
        <v>2</v>
      </c>
      <c r="K420" s="27">
        <v>2</v>
      </c>
      <c r="L420" s="68">
        <v>0</v>
      </c>
      <c r="M420" s="65">
        <f>IF(INTRO!$E$37="Endemic",IF($H420&gt;0,IF($H420=4,"Unknown",IF($H420=99,"Stopped",$D420)),0),"Not required")</f>
        <v>173204.19700820785</v>
      </c>
      <c r="N420" s="20">
        <v>0</v>
      </c>
      <c r="O420" s="14">
        <f>IF(INTRO!$E$41="Endemic", IF(AND($J420&gt;1,$J420&lt;5), IF($J420=4, "Unknown", E420+F420), 0),"Not required")</f>
        <v>83138</v>
      </c>
      <c r="P420" s="39">
        <f>IF(INTRO!$E$43="Endemic", IF(AND($K420&gt;0,$K420&lt;5), IF($K420=4,"Unknown", IF($K420=1, $F420*0.33, IF($K420=2, $F420*0.5+$G420*0.2, SUM(F420:G420)))), 0),"Not required")</f>
        <v>42261.7</v>
      </c>
      <c r="Q420" s="37">
        <v>1</v>
      </c>
      <c r="R420" s="27">
        <v>0</v>
      </c>
      <c r="S420" s="27">
        <v>1</v>
      </c>
      <c r="T420" s="70">
        <v>1</v>
      </c>
      <c r="U420" s="37"/>
      <c r="V420" s="27"/>
      <c r="W420" s="27"/>
      <c r="X420" s="70"/>
      <c r="Y420" s="1">
        <v>36748</v>
      </c>
      <c r="Z420" s="1" t="s">
        <v>598</v>
      </c>
      <c r="AA420" s="18"/>
    </row>
    <row r="421" spans="1:27" x14ac:dyDescent="0.25">
      <c r="A421" s="24" t="str">
        <f>IF(INTRO!$E$33&lt;&gt;0,INTRO!$E$33, " ")</f>
        <v>Nigeria</v>
      </c>
      <c r="B421" s="17" t="s">
        <v>555</v>
      </c>
      <c r="C421" s="172" t="s">
        <v>599</v>
      </c>
      <c r="D421" s="36">
        <v>249058.61647334756</v>
      </c>
      <c r="E421" s="20">
        <f>IF(INTRO!$E$48="","",ROUND($D421*INTRO!$E$48,0))</f>
        <v>49812</v>
      </c>
      <c r="F421" s="20">
        <f>IF(INTRO!$E$49="","",ROUND($D421*INTRO!$E$49,0))</f>
        <v>69736</v>
      </c>
      <c r="G421" s="38">
        <f>IF(INTRO!$E$50="","",ROUND($D421*INTRO!$E$50,0))</f>
        <v>129510</v>
      </c>
      <c r="H421" s="37">
        <v>1</v>
      </c>
      <c r="I421" s="27">
        <v>0</v>
      </c>
      <c r="J421" s="27">
        <v>1</v>
      </c>
      <c r="K421" s="27">
        <v>2</v>
      </c>
      <c r="L421" s="68">
        <v>0</v>
      </c>
      <c r="M421" s="65">
        <f>IF(INTRO!$E$37="Endemic",IF($H421&gt;0,IF($H421=4,"Unknown",IF($H421=99,"Stopped",$D421)),0),"Not required")</f>
        <v>249058.61647334756</v>
      </c>
      <c r="N421" s="20">
        <v>0</v>
      </c>
      <c r="O421" s="14">
        <f>IF(INTRO!$E$41="Endemic", IF(AND($J421&gt;1,$J421&lt;5), IF($J421=4, "Unknown", E421+F421), 0),"Not required")</f>
        <v>0</v>
      </c>
      <c r="P421" s="39">
        <f>IF(INTRO!$E$43="Endemic", IF(AND($K421&gt;0,$K421&lt;5), IF($K421=4,"Unknown", IF($K421=1, $F421*0.33, IF($K421=2, $F421*0.5+$G421*0.2, SUM(F421:G421)))), 0),"Not required")</f>
        <v>60770</v>
      </c>
      <c r="Q421" s="37">
        <v>1</v>
      </c>
      <c r="R421" s="27">
        <v>0</v>
      </c>
      <c r="S421" s="27">
        <v>0</v>
      </c>
      <c r="T421" s="70">
        <v>1</v>
      </c>
      <c r="U421" s="37"/>
      <c r="V421" s="27"/>
      <c r="W421" s="27"/>
      <c r="X421" s="70"/>
      <c r="Y421" s="1">
        <v>36749</v>
      </c>
      <c r="Z421" s="1" t="s">
        <v>599</v>
      </c>
      <c r="AA421" s="18"/>
    </row>
    <row r="422" spans="1:27" x14ac:dyDescent="0.25">
      <c r="A422" s="24" t="str">
        <f>IF(INTRO!$E$33&lt;&gt;0,INTRO!$E$33, " ")</f>
        <v>Nigeria</v>
      </c>
      <c r="B422" s="17" t="s">
        <v>600</v>
      </c>
      <c r="C422" s="172" t="s">
        <v>601</v>
      </c>
      <c r="D422" s="36">
        <v>200887.38856649367</v>
      </c>
      <c r="E422" s="20">
        <f>IF(INTRO!$E$48="","",ROUND($D422*INTRO!$E$48,0))</f>
        <v>40177</v>
      </c>
      <c r="F422" s="20">
        <f>IF(INTRO!$E$49="","",ROUND($D422*INTRO!$E$49,0))</f>
        <v>56248</v>
      </c>
      <c r="G422" s="38">
        <f>IF(INTRO!$E$50="","",ROUND($D422*INTRO!$E$50,0))</f>
        <v>104461</v>
      </c>
      <c r="H422" s="37">
        <v>0</v>
      </c>
      <c r="I422" s="27">
        <v>0</v>
      </c>
      <c r="J422" s="27">
        <v>1</v>
      </c>
      <c r="K422" s="27">
        <v>2</v>
      </c>
      <c r="L422" s="68">
        <v>0</v>
      </c>
      <c r="M422" s="65">
        <f>IF(INTRO!$E$37="Endemic",IF($H422&gt;0,IF($H422=4,"Unknown",IF($H422=99,"Stopped",$D422)),0),"Not required")</f>
        <v>0</v>
      </c>
      <c r="N422" s="20">
        <v>0</v>
      </c>
      <c r="O422" s="14">
        <f>IF(INTRO!$E$41="Endemic", IF(AND($J422&gt;1,$J422&lt;5), IF($J422=4, "Unknown", E422+F422), 0),"Not required")</f>
        <v>0</v>
      </c>
      <c r="P422" s="39">
        <f>IF(INTRO!$E$43="Endemic", IF(AND($K422&gt;0,$K422&lt;5), IF($K422=4,"Unknown", IF($K422=1, $F422*0.33, IF($K422=2, $F422*0.5+$G422*0.2, SUM(F422:G422)))), 0),"Not required")</f>
        <v>49016.2</v>
      </c>
      <c r="Q422" s="37">
        <v>0</v>
      </c>
      <c r="R422" s="27">
        <v>0</v>
      </c>
      <c r="S422" s="27">
        <v>0</v>
      </c>
      <c r="T422" s="70">
        <v>1</v>
      </c>
      <c r="U422" s="37"/>
      <c r="V422" s="27"/>
      <c r="W422" s="27"/>
      <c r="X422" s="70"/>
      <c r="Y422" s="1">
        <v>36750</v>
      </c>
      <c r="Z422" s="1" t="s">
        <v>601</v>
      </c>
      <c r="AA422" s="18"/>
    </row>
    <row r="423" spans="1:27" x14ac:dyDescent="0.25">
      <c r="A423" s="24" t="str">
        <f>IF(INTRO!$E$33&lt;&gt;0,INTRO!$E$33, " ")</f>
        <v>Nigeria</v>
      </c>
      <c r="B423" s="17" t="s">
        <v>600</v>
      </c>
      <c r="C423" s="172" t="s">
        <v>602</v>
      </c>
      <c r="D423" s="36">
        <v>248232.85473526031</v>
      </c>
      <c r="E423" s="20">
        <f>IF(INTRO!$E$48="","",ROUND($D423*INTRO!$E$48,0))</f>
        <v>49647</v>
      </c>
      <c r="F423" s="20">
        <f>IF(INTRO!$E$49="","",ROUND($D423*INTRO!$E$49,0))</f>
        <v>69505</v>
      </c>
      <c r="G423" s="38">
        <f>IF(INTRO!$E$50="","",ROUND($D423*INTRO!$E$50,0))</f>
        <v>129081</v>
      </c>
      <c r="H423" s="37">
        <v>1</v>
      </c>
      <c r="I423" s="27">
        <v>0</v>
      </c>
      <c r="J423" s="27">
        <v>1</v>
      </c>
      <c r="K423" s="27">
        <v>1</v>
      </c>
      <c r="L423" s="68">
        <v>0</v>
      </c>
      <c r="M423" s="65">
        <f>IF(INTRO!$E$37="Endemic",IF($H423&gt;0,IF($H423=4,"Unknown",IF($H423=99,"Stopped",$D423)),0),"Not required")</f>
        <v>248232.85473526031</v>
      </c>
      <c r="N423" s="20">
        <v>0</v>
      </c>
      <c r="O423" s="14">
        <f>IF(INTRO!$E$41="Endemic", IF(AND($J423&gt;1,$J423&lt;5), IF($J423=4, "Unknown", E423+F423), 0),"Not required")</f>
        <v>0</v>
      </c>
      <c r="P423" s="39">
        <f>IF(INTRO!$E$43="Endemic", IF(AND($K423&gt;0,$K423&lt;5), IF($K423=4,"Unknown", IF($K423=1, $F423*0.33, IF($K423=2, $F423*0.5+$G423*0.2, SUM(F423:G423)))), 0),"Not required")</f>
        <v>22936.65</v>
      </c>
      <c r="Q423" s="37">
        <v>1</v>
      </c>
      <c r="R423" s="27">
        <v>0</v>
      </c>
      <c r="S423" s="27">
        <v>0</v>
      </c>
      <c r="T423" s="70">
        <v>0</v>
      </c>
      <c r="U423" s="37"/>
      <c r="V423" s="27"/>
      <c r="W423" s="27"/>
      <c r="X423" s="70"/>
      <c r="Y423" s="1">
        <v>36751</v>
      </c>
      <c r="Z423" s="1" t="s">
        <v>602</v>
      </c>
      <c r="AA423" s="18"/>
    </row>
    <row r="424" spans="1:27" x14ac:dyDescent="0.25">
      <c r="A424" s="24" t="str">
        <f>IF(INTRO!$E$33&lt;&gt;0,INTRO!$E$33, " ")</f>
        <v>Nigeria</v>
      </c>
      <c r="B424" s="17" t="s">
        <v>600</v>
      </c>
      <c r="C424" s="172" t="s">
        <v>603</v>
      </c>
      <c r="D424" s="36">
        <v>281052.17671334272</v>
      </c>
      <c r="E424" s="20">
        <f>IF(INTRO!$E$48="","",ROUND($D424*INTRO!$E$48,0))</f>
        <v>56210</v>
      </c>
      <c r="F424" s="20">
        <f>IF(INTRO!$E$49="","",ROUND($D424*INTRO!$E$49,0))</f>
        <v>78695</v>
      </c>
      <c r="G424" s="38">
        <f>IF(INTRO!$E$50="","",ROUND($D424*INTRO!$E$50,0))</f>
        <v>146147</v>
      </c>
      <c r="H424" s="37">
        <v>1</v>
      </c>
      <c r="I424" s="27">
        <v>0</v>
      </c>
      <c r="J424" s="27">
        <v>1</v>
      </c>
      <c r="K424" s="27">
        <v>1</v>
      </c>
      <c r="L424" s="68">
        <v>0</v>
      </c>
      <c r="M424" s="65">
        <f>IF(INTRO!$E$37="Endemic",IF($H424&gt;0,IF($H424=4,"Unknown",IF($H424=99,"Stopped",$D424)),0),"Not required")</f>
        <v>281052.17671334272</v>
      </c>
      <c r="N424" s="20">
        <v>0</v>
      </c>
      <c r="O424" s="14">
        <f>IF(INTRO!$E$41="Endemic", IF(AND($J424&gt;1,$J424&lt;5), IF($J424=4, "Unknown", E424+F424), 0),"Not required")</f>
        <v>0</v>
      </c>
      <c r="P424" s="39">
        <f>IF(INTRO!$E$43="Endemic", IF(AND($K424&gt;0,$K424&lt;5), IF($K424=4,"Unknown", IF($K424=1, $F424*0.33, IF($K424=2, $F424*0.5+$G424*0.2, SUM(F424:G424)))), 0),"Not required")</f>
        <v>25969.350000000002</v>
      </c>
      <c r="Q424" s="37">
        <v>1</v>
      </c>
      <c r="R424" s="27">
        <v>0</v>
      </c>
      <c r="S424" s="27">
        <v>0</v>
      </c>
      <c r="T424" s="70">
        <v>0</v>
      </c>
      <c r="U424" s="37"/>
      <c r="V424" s="27"/>
      <c r="W424" s="27"/>
      <c r="X424" s="70"/>
      <c r="Y424" s="1">
        <v>36752</v>
      </c>
      <c r="Z424" s="1" t="s">
        <v>603</v>
      </c>
      <c r="AA424" s="18"/>
    </row>
    <row r="425" spans="1:27" x14ac:dyDescent="0.25">
      <c r="A425" s="24" t="str">
        <f>IF(INTRO!$E$33&lt;&gt;0,INTRO!$E$33, " ")</f>
        <v>Nigeria</v>
      </c>
      <c r="B425" s="17" t="s">
        <v>600</v>
      </c>
      <c r="C425" s="172" t="s">
        <v>604</v>
      </c>
      <c r="D425" s="36">
        <v>265514.67612682516</v>
      </c>
      <c r="E425" s="20">
        <f>IF(INTRO!$E$48="","",ROUND($D425*INTRO!$E$48,0))</f>
        <v>53103</v>
      </c>
      <c r="F425" s="20">
        <f>IF(INTRO!$E$49="","",ROUND($D425*INTRO!$E$49,0))</f>
        <v>74344</v>
      </c>
      <c r="G425" s="38">
        <f>IF(INTRO!$E$50="","",ROUND($D425*INTRO!$E$50,0))</f>
        <v>138068</v>
      </c>
      <c r="H425" s="37">
        <v>1</v>
      </c>
      <c r="I425" s="27">
        <v>0</v>
      </c>
      <c r="J425" s="27">
        <v>1</v>
      </c>
      <c r="K425" s="27">
        <v>0</v>
      </c>
      <c r="L425" s="68">
        <v>0</v>
      </c>
      <c r="M425" s="65">
        <f>IF(INTRO!$E$37="Endemic",IF($H425&gt;0,IF($H425=4,"Unknown",IF($H425=99,"Stopped",$D425)),0),"Not required")</f>
        <v>265514.67612682516</v>
      </c>
      <c r="N425" s="20">
        <v>0</v>
      </c>
      <c r="O425" s="14">
        <f>IF(INTRO!$E$41="Endemic", IF(AND($J425&gt;1,$J425&lt;5), IF($J425=4, "Unknown", E425+F425), 0),"Not required")</f>
        <v>0</v>
      </c>
      <c r="P425" s="39">
        <f>IF(INTRO!$E$43="Endemic", IF(AND($K425&gt;0,$K425&lt;5), IF($K425=4,"Unknown", IF($K425=1, $F425*0.33, IF($K425=2, $F425*0.5+$G425*0.2, SUM(F425:G425)))), 0),"Not required")</f>
        <v>0</v>
      </c>
      <c r="Q425" s="37">
        <v>1</v>
      </c>
      <c r="R425" s="27">
        <v>0</v>
      </c>
      <c r="S425" s="27">
        <v>0</v>
      </c>
      <c r="T425" s="70">
        <v>0</v>
      </c>
      <c r="U425" s="37"/>
      <c r="V425" s="27"/>
      <c r="W425" s="27"/>
      <c r="X425" s="70"/>
      <c r="Y425" s="1">
        <v>36753</v>
      </c>
      <c r="Z425" s="1" t="s">
        <v>604</v>
      </c>
      <c r="AA425" s="18"/>
    </row>
    <row r="426" spans="1:27" x14ac:dyDescent="0.25">
      <c r="A426" s="24" t="str">
        <f>IF(INTRO!$E$33&lt;&gt;0,INTRO!$E$33, " ")</f>
        <v>Nigeria</v>
      </c>
      <c r="B426" s="17" t="s">
        <v>600</v>
      </c>
      <c r="C426" s="172" t="s">
        <v>605</v>
      </c>
      <c r="D426" s="36">
        <v>204901.88170686885</v>
      </c>
      <c r="E426" s="20">
        <f>IF(INTRO!$E$48="","",ROUND($D426*INTRO!$E$48,0))</f>
        <v>40980</v>
      </c>
      <c r="F426" s="20">
        <f>IF(INTRO!$E$49="","",ROUND($D426*INTRO!$E$49,0))</f>
        <v>57373</v>
      </c>
      <c r="G426" s="38">
        <f>IF(INTRO!$E$50="","",ROUND($D426*INTRO!$E$50,0))</f>
        <v>106549</v>
      </c>
      <c r="H426" s="37">
        <v>1</v>
      </c>
      <c r="I426" s="27">
        <v>0</v>
      </c>
      <c r="J426" s="27">
        <v>1</v>
      </c>
      <c r="K426" s="27">
        <v>2</v>
      </c>
      <c r="L426" s="68">
        <v>0</v>
      </c>
      <c r="M426" s="65">
        <f>IF(INTRO!$E$37="Endemic",IF($H426&gt;0,IF($H426=4,"Unknown",IF($H426=99,"Stopped",$D426)),0),"Not required")</f>
        <v>204901.88170686885</v>
      </c>
      <c r="N426" s="20">
        <v>0</v>
      </c>
      <c r="O426" s="14">
        <f>IF(INTRO!$E$41="Endemic", IF(AND($J426&gt;1,$J426&lt;5), IF($J426=4, "Unknown", E426+F426), 0),"Not required")</f>
        <v>0</v>
      </c>
      <c r="P426" s="39">
        <f>IF(INTRO!$E$43="Endemic", IF(AND($K426&gt;0,$K426&lt;5), IF($K426=4,"Unknown", IF($K426=1, $F426*0.33, IF($K426=2, $F426*0.5+$G426*0.2, SUM(F426:G426)))), 0),"Not required")</f>
        <v>49996.3</v>
      </c>
      <c r="Q426" s="37">
        <v>1</v>
      </c>
      <c r="R426" s="27">
        <v>0</v>
      </c>
      <c r="S426" s="27">
        <v>0</v>
      </c>
      <c r="T426" s="70">
        <v>1</v>
      </c>
      <c r="U426" s="37"/>
      <c r="V426" s="27"/>
      <c r="W426" s="27"/>
      <c r="X426" s="70"/>
      <c r="Y426" s="1">
        <v>36754</v>
      </c>
      <c r="Z426" s="1" t="s">
        <v>605</v>
      </c>
      <c r="AA426" s="18"/>
    </row>
    <row r="427" spans="1:27" x14ac:dyDescent="0.25">
      <c r="A427" s="24" t="str">
        <f>IF(INTRO!$E$33&lt;&gt;0,INTRO!$E$33, " ")</f>
        <v>Nigeria</v>
      </c>
      <c r="B427" s="17" t="s">
        <v>600</v>
      </c>
      <c r="C427" s="172" t="s">
        <v>606</v>
      </c>
      <c r="D427" s="36">
        <v>185074.18577100569</v>
      </c>
      <c r="E427" s="20">
        <f>IF(INTRO!$E$48="","",ROUND($D427*INTRO!$E$48,0))</f>
        <v>37015</v>
      </c>
      <c r="F427" s="20">
        <f>IF(INTRO!$E$49="","",ROUND($D427*INTRO!$E$49,0))</f>
        <v>51821</v>
      </c>
      <c r="G427" s="38">
        <f>IF(INTRO!$E$50="","",ROUND($D427*INTRO!$E$50,0))</f>
        <v>96239</v>
      </c>
      <c r="H427" s="37">
        <v>1</v>
      </c>
      <c r="I427" s="27">
        <v>0</v>
      </c>
      <c r="J427" s="27">
        <v>1</v>
      </c>
      <c r="K427" s="27">
        <v>1</v>
      </c>
      <c r="L427" s="68">
        <v>0</v>
      </c>
      <c r="M427" s="65">
        <f>IF(INTRO!$E$37="Endemic",IF($H427&gt;0,IF($H427=4,"Unknown",IF($H427=99,"Stopped",$D427)),0),"Not required")</f>
        <v>185074.18577100569</v>
      </c>
      <c r="N427" s="20">
        <v>0</v>
      </c>
      <c r="O427" s="14">
        <f>IF(INTRO!$E$41="Endemic", IF(AND($J427&gt;1,$J427&lt;5), IF($J427=4, "Unknown", E427+F427), 0),"Not required")</f>
        <v>0</v>
      </c>
      <c r="P427" s="39">
        <f>IF(INTRO!$E$43="Endemic", IF(AND($K427&gt;0,$K427&lt;5), IF($K427=4,"Unknown", IF($K427=1, $F427*0.33, IF($K427=2, $F427*0.5+$G427*0.2, SUM(F427:G427)))), 0),"Not required")</f>
        <v>17100.93</v>
      </c>
      <c r="Q427" s="37">
        <v>1</v>
      </c>
      <c r="R427" s="27">
        <v>0</v>
      </c>
      <c r="S427" s="27">
        <v>0</v>
      </c>
      <c r="T427" s="70">
        <v>0</v>
      </c>
      <c r="U427" s="37"/>
      <c r="V427" s="27"/>
      <c r="W427" s="27"/>
      <c r="X427" s="70"/>
      <c r="Y427" s="1">
        <v>36755</v>
      </c>
      <c r="Z427" s="1" t="s">
        <v>606</v>
      </c>
      <c r="AA427" s="18"/>
    </row>
    <row r="428" spans="1:27" x14ac:dyDescent="0.25">
      <c r="A428" s="24" t="str">
        <f>IF(INTRO!$E$33&lt;&gt;0,INTRO!$E$33, " ")</f>
        <v>Nigeria</v>
      </c>
      <c r="B428" s="17" t="s">
        <v>600</v>
      </c>
      <c r="C428" s="172" t="s">
        <v>607</v>
      </c>
      <c r="D428" s="36">
        <v>152901.75531738575</v>
      </c>
      <c r="E428" s="20">
        <f>IF(INTRO!$E$48="","",ROUND($D428*INTRO!$E$48,0))</f>
        <v>30580</v>
      </c>
      <c r="F428" s="20">
        <f>IF(INTRO!$E$49="","",ROUND($D428*INTRO!$E$49,0))</f>
        <v>42812</v>
      </c>
      <c r="G428" s="38">
        <f>IF(INTRO!$E$50="","",ROUND($D428*INTRO!$E$50,0))</f>
        <v>79509</v>
      </c>
      <c r="H428" s="37">
        <v>1</v>
      </c>
      <c r="I428" s="27">
        <v>0</v>
      </c>
      <c r="J428" s="27">
        <v>1</v>
      </c>
      <c r="K428" s="27">
        <v>2</v>
      </c>
      <c r="L428" s="68">
        <v>0</v>
      </c>
      <c r="M428" s="65">
        <f>IF(INTRO!$E$37="Endemic",IF($H428&gt;0,IF($H428=4,"Unknown",IF($H428=99,"Stopped",$D428)),0),"Not required")</f>
        <v>152901.75531738575</v>
      </c>
      <c r="N428" s="20">
        <v>0</v>
      </c>
      <c r="O428" s="14">
        <f>IF(INTRO!$E$41="Endemic", IF(AND($J428&gt;1,$J428&lt;5), IF($J428=4, "Unknown", E428+F428), 0),"Not required")</f>
        <v>0</v>
      </c>
      <c r="P428" s="39">
        <f>IF(INTRO!$E$43="Endemic", IF(AND($K428&gt;0,$K428&lt;5), IF($K428=4,"Unknown", IF($K428=1, $F428*0.33, IF($K428=2, $F428*0.5+$G428*0.2, SUM(F428:G428)))), 0),"Not required")</f>
        <v>37307.800000000003</v>
      </c>
      <c r="Q428" s="37">
        <v>1</v>
      </c>
      <c r="R428" s="27">
        <v>0</v>
      </c>
      <c r="S428" s="27">
        <v>0</v>
      </c>
      <c r="T428" s="70">
        <v>1</v>
      </c>
      <c r="U428" s="37"/>
      <c r="V428" s="27"/>
      <c r="W428" s="27"/>
      <c r="X428" s="70"/>
      <c r="Y428" s="1">
        <v>36756</v>
      </c>
      <c r="Z428" s="1" t="s">
        <v>607</v>
      </c>
      <c r="AA428" s="18"/>
    </row>
    <row r="429" spans="1:27" x14ac:dyDescent="0.25">
      <c r="A429" s="24" t="str">
        <f>IF(INTRO!$E$33&lt;&gt;0,INTRO!$E$33, " ")</f>
        <v>Nigeria</v>
      </c>
      <c r="B429" s="17" t="s">
        <v>600</v>
      </c>
      <c r="C429" s="172" t="s">
        <v>608</v>
      </c>
      <c r="D429" s="36">
        <v>196002.7523568311</v>
      </c>
      <c r="E429" s="20">
        <f>IF(INTRO!$E$48="","",ROUND($D429*INTRO!$E$48,0))</f>
        <v>39201</v>
      </c>
      <c r="F429" s="20">
        <f>IF(INTRO!$E$49="","",ROUND($D429*INTRO!$E$49,0))</f>
        <v>54881</v>
      </c>
      <c r="G429" s="38">
        <f>IF(INTRO!$E$50="","",ROUND($D429*INTRO!$E$50,0))</f>
        <v>101921</v>
      </c>
      <c r="H429" s="37">
        <v>1</v>
      </c>
      <c r="I429" s="27">
        <v>0</v>
      </c>
      <c r="J429" s="27">
        <v>1</v>
      </c>
      <c r="K429" s="27">
        <v>2</v>
      </c>
      <c r="L429" s="68">
        <v>0</v>
      </c>
      <c r="M429" s="65">
        <f>IF(INTRO!$E$37="Endemic",IF($H429&gt;0,IF($H429=4,"Unknown",IF($H429=99,"Stopped",$D429)),0),"Not required")</f>
        <v>196002.7523568311</v>
      </c>
      <c r="N429" s="20">
        <v>0</v>
      </c>
      <c r="O429" s="14">
        <f>IF(INTRO!$E$41="Endemic", IF(AND($J429&gt;1,$J429&lt;5), IF($J429=4, "Unknown", E429+F429), 0),"Not required")</f>
        <v>0</v>
      </c>
      <c r="P429" s="39">
        <f>IF(INTRO!$E$43="Endemic", IF(AND($K429&gt;0,$K429&lt;5), IF($K429=4,"Unknown", IF($K429=1, $F429*0.33, IF($K429=2, $F429*0.5+$G429*0.2, SUM(F429:G429)))), 0),"Not required")</f>
        <v>47824.7</v>
      </c>
      <c r="Q429" s="37">
        <v>1</v>
      </c>
      <c r="R429" s="27">
        <v>0</v>
      </c>
      <c r="S429" s="27">
        <v>0</v>
      </c>
      <c r="T429" s="70">
        <v>1</v>
      </c>
      <c r="U429" s="37"/>
      <c r="V429" s="27"/>
      <c r="W429" s="27"/>
      <c r="X429" s="70"/>
      <c r="Y429" s="1">
        <v>36757</v>
      </c>
      <c r="Z429" s="1" t="s">
        <v>608</v>
      </c>
      <c r="AA429" s="18"/>
    </row>
    <row r="430" spans="1:27" x14ac:dyDescent="0.25">
      <c r="A430" s="24" t="str">
        <f>IF(INTRO!$E$33&lt;&gt;0,INTRO!$E$33, " ")</f>
        <v>Nigeria</v>
      </c>
      <c r="B430" s="17" t="s">
        <v>600</v>
      </c>
      <c r="C430" s="172" t="s">
        <v>609</v>
      </c>
      <c r="D430" s="36">
        <v>169056.55987423225</v>
      </c>
      <c r="E430" s="20">
        <f>IF(INTRO!$E$48="","",ROUND($D430*INTRO!$E$48,0))</f>
        <v>33811</v>
      </c>
      <c r="F430" s="20">
        <f>IF(INTRO!$E$49="","",ROUND($D430*INTRO!$E$49,0))</f>
        <v>47336</v>
      </c>
      <c r="G430" s="38">
        <f>IF(INTRO!$E$50="","",ROUND($D430*INTRO!$E$50,0))</f>
        <v>87909</v>
      </c>
      <c r="H430" s="37">
        <v>0</v>
      </c>
      <c r="I430" s="27">
        <v>0</v>
      </c>
      <c r="J430" s="27">
        <v>2</v>
      </c>
      <c r="K430" s="27">
        <v>1</v>
      </c>
      <c r="L430" s="68">
        <v>0</v>
      </c>
      <c r="M430" s="65">
        <f>IF(INTRO!$E$37="Endemic",IF($H430&gt;0,IF($H430=4,"Unknown",IF($H430=99,"Stopped",$D430)),0),"Not required")</f>
        <v>0</v>
      </c>
      <c r="N430" s="20">
        <v>0</v>
      </c>
      <c r="O430" s="14">
        <f>IF(INTRO!$E$41="Endemic", IF(AND($J430&gt;1,$J430&lt;5), IF($J430=4, "Unknown", E430+F430), 0),"Not required")</f>
        <v>81147</v>
      </c>
      <c r="P430" s="39">
        <f>IF(INTRO!$E$43="Endemic", IF(AND($K430&gt;0,$K430&lt;5), IF($K430=4,"Unknown", IF($K430=1, $F430*0.33, IF($K430=2, $F430*0.5+$G430*0.2, SUM(F430:G430)))), 0),"Not required")</f>
        <v>15620.880000000001</v>
      </c>
      <c r="Q430" s="37">
        <v>0</v>
      </c>
      <c r="R430" s="27">
        <v>0</v>
      </c>
      <c r="S430" s="27">
        <v>1</v>
      </c>
      <c r="T430" s="70">
        <v>0</v>
      </c>
      <c r="U430" s="37"/>
      <c r="V430" s="27"/>
      <c r="W430" s="27"/>
      <c r="X430" s="70"/>
      <c r="Y430" s="1">
        <v>36758</v>
      </c>
      <c r="Z430" s="1" t="s">
        <v>609</v>
      </c>
      <c r="AA430" s="18"/>
    </row>
    <row r="431" spans="1:27" x14ac:dyDescent="0.25">
      <c r="A431" s="24" t="str">
        <f>IF(INTRO!$E$33&lt;&gt;0,INTRO!$E$33, " ")</f>
        <v>Nigeria</v>
      </c>
      <c r="B431" s="17" t="s">
        <v>600</v>
      </c>
      <c r="C431" s="172" t="s">
        <v>610</v>
      </c>
      <c r="D431" s="36">
        <v>295500.31735222071</v>
      </c>
      <c r="E431" s="20">
        <f>IF(INTRO!$E$48="","",ROUND($D431*INTRO!$E$48,0))</f>
        <v>59100</v>
      </c>
      <c r="F431" s="20">
        <f>IF(INTRO!$E$49="","",ROUND($D431*INTRO!$E$49,0))</f>
        <v>82740</v>
      </c>
      <c r="G431" s="38">
        <f>IF(INTRO!$E$50="","",ROUND($D431*INTRO!$E$50,0))</f>
        <v>153660</v>
      </c>
      <c r="H431" s="37">
        <v>1</v>
      </c>
      <c r="I431" s="27">
        <v>0</v>
      </c>
      <c r="J431" s="27">
        <v>1</v>
      </c>
      <c r="K431" s="27">
        <v>0</v>
      </c>
      <c r="L431" s="68">
        <v>0</v>
      </c>
      <c r="M431" s="65">
        <f>IF(INTRO!$E$37="Endemic",IF($H431&gt;0,IF($H431=4,"Unknown",IF($H431=99,"Stopped",$D431)),0),"Not required")</f>
        <v>295500.31735222071</v>
      </c>
      <c r="N431" s="20">
        <v>0</v>
      </c>
      <c r="O431" s="14">
        <f>IF(INTRO!$E$41="Endemic", IF(AND($J431&gt;1,$J431&lt;5), IF($J431=4, "Unknown", E431+F431), 0),"Not required")</f>
        <v>0</v>
      </c>
      <c r="P431" s="39">
        <f>IF(INTRO!$E$43="Endemic", IF(AND($K431&gt;0,$K431&lt;5), IF($K431=4,"Unknown", IF($K431=1, $F431*0.33, IF($K431=2, $F431*0.5+$G431*0.2, SUM(F431:G431)))), 0),"Not required")</f>
        <v>0</v>
      </c>
      <c r="Q431" s="37">
        <v>1</v>
      </c>
      <c r="R431" s="27">
        <v>0</v>
      </c>
      <c r="S431" s="27">
        <v>0</v>
      </c>
      <c r="T431" s="70">
        <v>0</v>
      </c>
      <c r="U431" s="37"/>
      <c r="V431" s="27"/>
      <c r="W431" s="27"/>
      <c r="X431" s="70"/>
      <c r="Y431" s="1">
        <v>36759</v>
      </c>
      <c r="Z431" s="1" t="s">
        <v>610</v>
      </c>
      <c r="AA431" s="18"/>
    </row>
    <row r="432" spans="1:27" x14ac:dyDescent="0.25">
      <c r="A432" s="24" t="str">
        <f>IF(INTRO!$E$33&lt;&gt;0,INTRO!$E$33, " ")</f>
        <v>Nigeria</v>
      </c>
      <c r="B432" s="17" t="s">
        <v>600</v>
      </c>
      <c r="C432" s="172" t="s">
        <v>611</v>
      </c>
      <c r="D432" s="36">
        <v>161417.59135251326</v>
      </c>
      <c r="E432" s="20">
        <f>IF(INTRO!$E$48="","",ROUND($D432*INTRO!$E$48,0))</f>
        <v>32284</v>
      </c>
      <c r="F432" s="20">
        <f>IF(INTRO!$E$49="","",ROUND($D432*INTRO!$E$49,0))</f>
        <v>45197</v>
      </c>
      <c r="G432" s="38">
        <f>IF(INTRO!$E$50="","",ROUND($D432*INTRO!$E$50,0))</f>
        <v>83937</v>
      </c>
      <c r="H432" s="37">
        <v>1</v>
      </c>
      <c r="I432" s="27">
        <v>0</v>
      </c>
      <c r="J432" s="27">
        <v>1</v>
      </c>
      <c r="K432" s="27">
        <v>0</v>
      </c>
      <c r="L432" s="68">
        <v>0</v>
      </c>
      <c r="M432" s="65">
        <f>IF(INTRO!$E$37="Endemic",IF($H432&gt;0,IF($H432=4,"Unknown",IF($H432=99,"Stopped",$D432)),0),"Not required")</f>
        <v>161417.59135251326</v>
      </c>
      <c r="N432" s="20">
        <v>0</v>
      </c>
      <c r="O432" s="14">
        <f>IF(INTRO!$E$41="Endemic", IF(AND($J432&gt;1,$J432&lt;5), IF($J432=4, "Unknown", E432+F432), 0),"Not required")</f>
        <v>0</v>
      </c>
      <c r="P432" s="39">
        <f>IF(INTRO!$E$43="Endemic", IF(AND($K432&gt;0,$K432&lt;5), IF($K432=4,"Unknown", IF($K432=1, $F432*0.33, IF($K432=2, $F432*0.5+$G432*0.2, SUM(F432:G432)))), 0),"Not required")</f>
        <v>0</v>
      </c>
      <c r="Q432" s="37">
        <v>1</v>
      </c>
      <c r="R432" s="27">
        <v>0</v>
      </c>
      <c r="S432" s="27">
        <v>0</v>
      </c>
      <c r="T432" s="70">
        <v>0</v>
      </c>
      <c r="U432" s="37"/>
      <c r="V432" s="27"/>
      <c r="W432" s="27"/>
      <c r="X432" s="70"/>
      <c r="Y432" s="1">
        <v>36760</v>
      </c>
      <c r="Z432" s="1" t="s">
        <v>611</v>
      </c>
      <c r="AA432" s="18"/>
    </row>
    <row r="433" spans="1:27" x14ac:dyDescent="0.25">
      <c r="A433" s="24" t="str">
        <f>IF(INTRO!$E$33&lt;&gt;0,INTRO!$E$33, " ")</f>
        <v>Nigeria</v>
      </c>
      <c r="B433" s="17" t="s">
        <v>600</v>
      </c>
      <c r="C433" s="172" t="s">
        <v>612</v>
      </c>
      <c r="D433" s="36">
        <v>228188.6316986935</v>
      </c>
      <c r="E433" s="20">
        <f>IF(INTRO!$E$48="","",ROUND($D433*INTRO!$E$48,0))</f>
        <v>45638</v>
      </c>
      <c r="F433" s="20">
        <f>IF(INTRO!$E$49="","",ROUND($D433*INTRO!$E$49,0))</f>
        <v>63893</v>
      </c>
      <c r="G433" s="38">
        <f>IF(INTRO!$E$50="","",ROUND($D433*INTRO!$E$50,0))</f>
        <v>118658</v>
      </c>
      <c r="H433" s="37">
        <v>1</v>
      </c>
      <c r="I433" s="27">
        <v>0</v>
      </c>
      <c r="J433" s="27">
        <v>2</v>
      </c>
      <c r="K433" s="27">
        <v>2</v>
      </c>
      <c r="L433" s="68">
        <v>0</v>
      </c>
      <c r="M433" s="65">
        <f>IF(INTRO!$E$37="Endemic",IF($H433&gt;0,IF($H433=4,"Unknown",IF($H433=99,"Stopped",$D433)),0),"Not required")</f>
        <v>228188.6316986935</v>
      </c>
      <c r="N433" s="20">
        <v>0</v>
      </c>
      <c r="O433" s="14">
        <f>IF(INTRO!$E$41="Endemic", IF(AND($J433&gt;1,$J433&lt;5), IF($J433=4, "Unknown", E433+F433), 0),"Not required")</f>
        <v>109531</v>
      </c>
      <c r="P433" s="39">
        <f>IF(INTRO!$E$43="Endemic", IF(AND($K433&gt;0,$K433&lt;5), IF($K433=4,"Unknown", IF($K433=1, $F433*0.33, IF($K433=2, $F433*0.5+$G433*0.2, SUM(F433:G433)))), 0),"Not required")</f>
        <v>55678.100000000006</v>
      </c>
      <c r="Q433" s="37">
        <v>1</v>
      </c>
      <c r="R433" s="27">
        <v>0</v>
      </c>
      <c r="S433" s="27">
        <v>1</v>
      </c>
      <c r="T433" s="70">
        <v>1</v>
      </c>
      <c r="U433" s="37"/>
      <c r="V433" s="27"/>
      <c r="W433" s="27"/>
      <c r="X433" s="70"/>
      <c r="Y433" s="1">
        <v>36761</v>
      </c>
      <c r="Z433" s="1" t="s">
        <v>612</v>
      </c>
      <c r="AA433" s="18"/>
    </row>
    <row r="434" spans="1:27" x14ac:dyDescent="0.25">
      <c r="A434" s="24" t="str">
        <f>IF(INTRO!$E$33&lt;&gt;0,INTRO!$E$33, " ")</f>
        <v>Nigeria</v>
      </c>
      <c r="B434" s="17" t="s">
        <v>600</v>
      </c>
      <c r="C434" s="172" t="s">
        <v>613</v>
      </c>
      <c r="D434" s="36">
        <v>263645.28066112282</v>
      </c>
      <c r="E434" s="20">
        <f>IF(INTRO!$E$48="","",ROUND($D434*INTRO!$E$48,0))</f>
        <v>52729</v>
      </c>
      <c r="F434" s="20">
        <f>IF(INTRO!$E$49="","",ROUND($D434*INTRO!$E$49,0))</f>
        <v>73821</v>
      </c>
      <c r="G434" s="38">
        <f>IF(INTRO!$E$50="","",ROUND($D434*INTRO!$E$50,0))</f>
        <v>137096</v>
      </c>
      <c r="H434" s="37">
        <v>1</v>
      </c>
      <c r="I434" s="27">
        <v>0</v>
      </c>
      <c r="J434" s="27">
        <v>2</v>
      </c>
      <c r="K434" s="27">
        <v>2</v>
      </c>
      <c r="L434" s="68">
        <v>0</v>
      </c>
      <c r="M434" s="65">
        <f>IF(INTRO!$E$37="Endemic",IF($H434&gt;0,IF($H434=4,"Unknown",IF($H434=99,"Stopped",$D434)),0),"Not required")</f>
        <v>263645.28066112282</v>
      </c>
      <c r="N434" s="20">
        <v>0</v>
      </c>
      <c r="O434" s="14">
        <f>IF(INTRO!$E$41="Endemic", IF(AND($J434&gt;1,$J434&lt;5), IF($J434=4, "Unknown", E434+F434), 0),"Not required")</f>
        <v>126550</v>
      </c>
      <c r="P434" s="39">
        <f>IF(INTRO!$E$43="Endemic", IF(AND($K434&gt;0,$K434&lt;5), IF($K434=4,"Unknown", IF($K434=1, $F434*0.33, IF($K434=2, $F434*0.5+$G434*0.2, SUM(F434:G434)))), 0),"Not required")</f>
        <v>64329.7</v>
      </c>
      <c r="Q434" s="37">
        <v>1</v>
      </c>
      <c r="R434" s="27">
        <v>0</v>
      </c>
      <c r="S434" s="27">
        <v>1</v>
      </c>
      <c r="T434" s="70">
        <v>1</v>
      </c>
      <c r="U434" s="37"/>
      <c r="V434" s="27"/>
      <c r="W434" s="27"/>
      <c r="X434" s="70"/>
      <c r="Y434" s="1">
        <v>36762</v>
      </c>
      <c r="Z434" s="1" t="s">
        <v>613</v>
      </c>
      <c r="AA434" s="18"/>
    </row>
    <row r="435" spans="1:27" x14ac:dyDescent="0.25">
      <c r="A435" s="24" t="str">
        <f>IF(INTRO!$E$33&lt;&gt;0,INTRO!$E$33, " ")</f>
        <v>Nigeria</v>
      </c>
      <c r="B435" s="17" t="s">
        <v>600</v>
      </c>
      <c r="C435" s="172" t="s">
        <v>614</v>
      </c>
      <c r="D435" s="36">
        <v>303367.91697406152</v>
      </c>
      <c r="E435" s="20">
        <f>IF(INTRO!$E$48="","",ROUND($D435*INTRO!$E$48,0))</f>
        <v>60674</v>
      </c>
      <c r="F435" s="20">
        <f>IF(INTRO!$E$49="","",ROUND($D435*INTRO!$E$49,0))</f>
        <v>84943</v>
      </c>
      <c r="G435" s="38">
        <f>IF(INTRO!$E$50="","",ROUND($D435*INTRO!$E$50,0))</f>
        <v>157751</v>
      </c>
      <c r="H435" s="37">
        <v>0</v>
      </c>
      <c r="I435" s="27">
        <v>0</v>
      </c>
      <c r="J435" s="27">
        <v>1</v>
      </c>
      <c r="K435" s="27">
        <v>1</v>
      </c>
      <c r="L435" s="68">
        <v>0</v>
      </c>
      <c r="M435" s="65">
        <f>IF(INTRO!$E$37="Endemic",IF($H435&gt;0,IF($H435=4,"Unknown",IF($H435=99,"Stopped",$D435)),0),"Not required")</f>
        <v>0</v>
      </c>
      <c r="N435" s="20">
        <v>0</v>
      </c>
      <c r="O435" s="14">
        <f>IF(INTRO!$E$41="Endemic", IF(AND($J435&gt;1,$J435&lt;5), IF($J435=4, "Unknown", E435+F435), 0),"Not required")</f>
        <v>0</v>
      </c>
      <c r="P435" s="39">
        <f>IF(INTRO!$E$43="Endemic", IF(AND($K435&gt;0,$K435&lt;5), IF($K435=4,"Unknown", IF($K435=1, $F435*0.33, IF($K435=2, $F435*0.5+$G435*0.2, SUM(F435:G435)))), 0),"Not required")</f>
        <v>28031.190000000002</v>
      </c>
      <c r="Q435" s="37">
        <v>0</v>
      </c>
      <c r="R435" s="27">
        <v>0</v>
      </c>
      <c r="S435" s="27">
        <v>0</v>
      </c>
      <c r="T435" s="70">
        <v>0</v>
      </c>
      <c r="U435" s="37"/>
      <c r="V435" s="27"/>
      <c r="W435" s="27"/>
      <c r="X435" s="70"/>
      <c r="Y435" s="1">
        <v>36763</v>
      </c>
      <c r="Z435" s="1" t="s">
        <v>614</v>
      </c>
      <c r="AA435" s="18"/>
    </row>
    <row r="436" spans="1:27" x14ac:dyDescent="0.25">
      <c r="A436" s="24" t="str">
        <f>IF(INTRO!$E$33&lt;&gt;0,INTRO!$E$33, " ")</f>
        <v>Nigeria</v>
      </c>
      <c r="B436" s="17" t="s">
        <v>600</v>
      </c>
      <c r="C436" s="172" t="s">
        <v>615</v>
      </c>
      <c r="D436" s="36">
        <v>228298.91258228169</v>
      </c>
      <c r="E436" s="20">
        <f>IF(INTRO!$E$48="","",ROUND($D436*INTRO!$E$48,0))</f>
        <v>45660</v>
      </c>
      <c r="F436" s="20">
        <f>IF(INTRO!$E$49="","",ROUND($D436*INTRO!$E$49,0))</f>
        <v>63924</v>
      </c>
      <c r="G436" s="38">
        <f>IF(INTRO!$E$50="","",ROUND($D436*INTRO!$E$50,0))</f>
        <v>118715</v>
      </c>
      <c r="H436" s="37">
        <v>1</v>
      </c>
      <c r="I436" s="27">
        <v>0</v>
      </c>
      <c r="J436" s="27">
        <v>2</v>
      </c>
      <c r="K436" s="27">
        <v>1</v>
      </c>
      <c r="L436" s="68">
        <v>0</v>
      </c>
      <c r="M436" s="65">
        <f>IF(INTRO!$E$37="Endemic",IF($H436&gt;0,IF($H436=4,"Unknown",IF($H436=99,"Stopped",$D436)),0),"Not required")</f>
        <v>228298.91258228169</v>
      </c>
      <c r="N436" s="20">
        <v>0</v>
      </c>
      <c r="O436" s="14">
        <f>IF(INTRO!$E$41="Endemic", IF(AND($J436&gt;1,$J436&lt;5), IF($J436=4, "Unknown", E436+F436), 0),"Not required")</f>
        <v>109584</v>
      </c>
      <c r="P436" s="39">
        <f>IF(INTRO!$E$43="Endemic", IF(AND($K436&gt;0,$K436&lt;5), IF($K436=4,"Unknown", IF($K436=1, $F436*0.33, IF($K436=2, $F436*0.5+$G436*0.2, SUM(F436:G436)))), 0),"Not required")</f>
        <v>21094.920000000002</v>
      </c>
      <c r="Q436" s="37">
        <v>1</v>
      </c>
      <c r="R436" s="27">
        <v>0</v>
      </c>
      <c r="S436" s="27">
        <v>1</v>
      </c>
      <c r="T436" s="70">
        <v>0</v>
      </c>
      <c r="U436" s="37"/>
      <c r="V436" s="27"/>
      <c r="W436" s="27"/>
      <c r="X436" s="70"/>
      <c r="Y436" s="1">
        <v>36764</v>
      </c>
      <c r="Z436" s="1" t="s">
        <v>615</v>
      </c>
      <c r="AA436" s="18"/>
    </row>
    <row r="437" spans="1:27" x14ac:dyDescent="0.25">
      <c r="A437" s="24" t="str">
        <f>IF(INTRO!$E$33&lt;&gt;0,INTRO!$E$33, " ")</f>
        <v>Nigeria</v>
      </c>
      <c r="B437" s="17" t="s">
        <v>600</v>
      </c>
      <c r="C437" s="172" t="s">
        <v>616</v>
      </c>
      <c r="D437" s="36">
        <v>228292.18813816045</v>
      </c>
      <c r="E437" s="20">
        <f>IF(INTRO!$E$48="","",ROUND($D437*INTRO!$E$48,0))</f>
        <v>45658</v>
      </c>
      <c r="F437" s="20">
        <f>IF(INTRO!$E$49="","",ROUND($D437*INTRO!$E$49,0))</f>
        <v>63922</v>
      </c>
      <c r="G437" s="38">
        <f>IF(INTRO!$E$50="","",ROUND($D437*INTRO!$E$50,0))</f>
        <v>118712</v>
      </c>
      <c r="H437" s="37">
        <v>1</v>
      </c>
      <c r="I437" s="27">
        <v>0</v>
      </c>
      <c r="J437" s="27">
        <v>1</v>
      </c>
      <c r="K437" s="27">
        <v>1</v>
      </c>
      <c r="L437" s="68">
        <v>0</v>
      </c>
      <c r="M437" s="65">
        <f>IF(INTRO!$E$37="Endemic",IF($H437&gt;0,IF($H437=4,"Unknown",IF($H437=99,"Stopped",$D437)),0),"Not required")</f>
        <v>228292.18813816045</v>
      </c>
      <c r="N437" s="20">
        <v>0</v>
      </c>
      <c r="O437" s="14">
        <f>IF(INTRO!$E$41="Endemic", IF(AND($J437&gt;1,$J437&lt;5), IF($J437=4, "Unknown", E437+F437), 0),"Not required")</f>
        <v>0</v>
      </c>
      <c r="P437" s="39">
        <f>IF(INTRO!$E$43="Endemic", IF(AND($K437&gt;0,$K437&lt;5), IF($K437=4,"Unknown", IF($K437=1, $F437*0.33, IF($K437=2, $F437*0.5+$G437*0.2, SUM(F437:G437)))), 0),"Not required")</f>
        <v>21094.260000000002</v>
      </c>
      <c r="Q437" s="37">
        <v>1</v>
      </c>
      <c r="R437" s="27">
        <v>0</v>
      </c>
      <c r="S437" s="27">
        <v>0</v>
      </c>
      <c r="T437" s="70">
        <v>0</v>
      </c>
      <c r="U437" s="37"/>
      <c r="V437" s="27"/>
      <c r="W437" s="27"/>
      <c r="X437" s="70"/>
      <c r="Y437" s="1">
        <v>36765</v>
      </c>
      <c r="Z437" s="1" t="s">
        <v>616</v>
      </c>
      <c r="AA437" s="18"/>
    </row>
    <row r="438" spans="1:27" x14ac:dyDescent="0.25">
      <c r="A438" s="24" t="str">
        <f>IF(INTRO!$E$33&lt;&gt;0,INTRO!$E$33, " ")</f>
        <v>Nigeria</v>
      </c>
      <c r="B438" s="17" t="s">
        <v>600</v>
      </c>
      <c r="C438" s="172" t="s">
        <v>617</v>
      </c>
      <c r="D438" s="36">
        <v>272856.42421838571</v>
      </c>
      <c r="E438" s="20">
        <f>IF(INTRO!$E$48="","",ROUND($D438*INTRO!$E$48,0))</f>
        <v>54571</v>
      </c>
      <c r="F438" s="20">
        <f>IF(INTRO!$E$49="","",ROUND($D438*INTRO!$E$49,0))</f>
        <v>76400</v>
      </c>
      <c r="G438" s="38">
        <f>IF(INTRO!$E$50="","",ROUND($D438*INTRO!$E$50,0))</f>
        <v>141885</v>
      </c>
      <c r="H438" s="37">
        <v>0</v>
      </c>
      <c r="I438" s="27">
        <v>0</v>
      </c>
      <c r="J438" s="27">
        <v>1</v>
      </c>
      <c r="K438" s="27">
        <v>2</v>
      </c>
      <c r="L438" s="68">
        <v>0</v>
      </c>
      <c r="M438" s="65">
        <f>IF(INTRO!$E$37="Endemic",IF($H438&gt;0,IF($H438=4,"Unknown",IF($H438=99,"Stopped",$D438)),0),"Not required")</f>
        <v>0</v>
      </c>
      <c r="N438" s="20">
        <v>0</v>
      </c>
      <c r="O438" s="14">
        <f>IF(INTRO!$E$41="Endemic", IF(AND($J438&gt;1,$J438&lt;5), IF($J438=4, "Unknown", E438+F438), 0),"Not required")</f>
        <v>0</v>
      </c>
      <c r="P438" s="39">
        <f>IF(INTRO!$E$43="Endemic", IF(AND($K438&gt;0,$K438&lt;5), IF($K438=4,"Unknown", IF($K438=1, $F438*0.33, IF($K438=2, $F438*0.5+$G438*0.2, SUM(F438:G438)))), 0),"Not required")</f>
        <v>66577</v>
      </c>
      <c r="Q438" s="37">
        <v>0</v>
      </c>
      <c r="R438" s="27">
        <v>0</v>
      </c>
      <c r="S438" s="27">
        <v>0</v>
      </c>
      <c r="T438" s="70">
        <v>1</v>
      </c>
      <c r="U438" s="37"/>
      <c r="V438" s="27"/>
      <c r="W438" s="27"/>
      <c r="X438" s="70"/>
      <c r="Y438" s="1">
        <v>36766</v>
      </c>
      <c r="Z438" s="1" t="s">
        <v>617</v>
      </c>
      <c r="AA438" s="18"/>
    </row>
    <row r="439" spans="1:27" x14ac:dyDescent="0.25">
      <c r="A439" s="24" t="str">
        <f>IF(INTRO!$E$33&lt;&gt;0,INTRO!$E$33, " ")</f>
        <v>Nigeria</v>
      </c>
      <c r="B439" s="17" t="s">
        <v>600</v>
      </c>
      <c r="C439" s="172" t="s">
        <v>618</v>
      </c>
      <c r="D439" s="36">
        <v>247998.84407984142</v>
      </c>
      <c r="E439" s="20">
        <f>IF(INTRO!$E$48="","",ROUND($D439*INTRO!$E$48,0))</f>
        <v>49600</v>
      </c>
      <c r="F439" s="20">
        <f>IF(INTRO!$E$49="","",ROUND($D439*INTRO!$E$49,0))</f>
        <v>69440</v>
      </c>
      <c r="G439" s="38">
        <f>IF(INTRO!$E$50="","",ROUND($D439*INTRO!$E$50,0))</f>
        <v>128959</v>
      </c>
      <c r="H439" s="37">
        <v>1</v>
      </c>
      <c r="I439" s="27">
        <v>0</v>
      </c>
      <c r="J439" s="27">
        <v>1</v>
      </c>
      <c r="K439" s="27">
        <v>2</v>
      </c>
      <c r="L439" s="68">
        <v>0</v>
      </c>
      <c r="M439" s="65">
        <f>IF(INTRO!$E$37="Endemic",IF($H439&gt;0,IF($H439=4,"Unknown",IF($H439=99,"Stopped",$D439)),0),"Not required")</f>
        <v>247998.84407984142</v>
      </c>
      <c r="N439" s="20">
        <v>0</v>
      </c>
      <c r="O439" s="14">
        <f>IF(INTRO!$E$41="Endemic", IF(AND($J439&gt;1,$J439&lt;5), IF($J439=4, "Unknown", E439+F439), 0),"Not required")</f>
        <v>0</v>
      </c>
      <c r="P439" s="39">
        <f>IF(INTRO!$E$43="Endemic", IF(AND($K439&gt;0,$K439&lt;5), IF($K439=4,"Unknown", IF($K439=1, $F439*0.33, IF($K439=2, $F439*0.5+$G439*0.2, SUM(F439:G439)))), 0),"Not required")</f>
        <v>60511.8</v>
      </c>
      <c r="Q439" s="37">
        <v>1</v>
      </c>
      <c r="R439" s="27">
        <v>0</v>
      </c>
      <c r="S439" s="27">
        <v>0</v>
      </c>
      <c r="T439" s="70">
        <v>1</v>
      </c>
      <c r="U439" s="37"/>
      <c r="V439" s="27"/>
      <c r="W439" s="27"/>
      <c r="X439" s="70"/>
      <c r="Y439" s="1">
        <v>36767</v>
      </c>
      <c r="Z439" s="1" t="s">
        <v>618</v>
      </c>
      <c r="AA439" s="18"/>
    </row>
    <row r="440" spans="1:27" x14ac:dyDescent="0.25">
      <c r="A440" s="24" t="str">
        <f>IF(INTRO!$E$33&lt;&gt;0,INTRO!$E$33, " ")</f>
        <v>Nigeria</v>
      </c>
      <c r="B440" s="17" t="s">
        <v>600</v>
      </c>
      <c r="C440" s="172" t="s">
        <v>619</v>
      </c>
      <c r="D440" s="36">
        <v>330491.6347814608</v>
      </c>
      <c r="E440" s="20">
        <f>IF(INTRO!$E$48="","",ROUND($D440*INTRO!$E$48,0))</f>
        <v>66098</v>
      </c>
      <c r="F440" s="20">
        <f>IF(INTRO!$E$49="","",ROUND($D440*INTRO!$E$49,0))</f>
        <v>92538</v>
      </c>
      <c r="G440" s="38">
        <f>IF(INTRO!$E$50="","",ROUND($D440*INTRO!$E$50,0))</f>
        <v>171856</v>
      </c>
      <c r="H440" s="37">
        <v>1</v>
      </c>
      <c r="I440" s="27">
        <v>0</v>
      </c>
      <c r="J440" s="27">
        <v>1</v>
      </c>
      <c r="K440" s="27">
        <v>2</v>
      </c>
      <c r="L440" s="68">
        <v>0</v>
      </c>
      <c r="M440" s="65">
        <f>IF(INTRO!$E$37="Endemic",IF($H440&gt;0,IF($H440=4,"Unknown",IF($H440=99,"Stopped",$D440)),0),"Not required")</f>
        <v>330491.6347814608</v>
      </c>
      <c r="N440" s="20">
        <v>0</v>
      </c>
      <c r="O440" s="14">
        <f>IF(INTRO!$E$41="Endemic", IF(AND($J440&gt;1,$J440&lt;5), IF($J440=4, "Unknown", E440+F440), 0),"Not required")</f>
        <v>0</v>
      </c>
      <c r="P440" s="39">
        <f>IF(INTRO!$E$43="Endemic", IF(AND($K440&gt;0,$K440&lt;5), IF($K440=4,"Unknown", IF($K440=1, $F440*0.33, IF($K440=2, $F440*0.5+$G440*0.2, SUM(F440:G440)))), 0),"Not required")</f>
        <v>80640.200000000012</v>
      </c>
      <c r="Q440" s="37">
        <v>1</v>
      </c>
      <c r="R440" s="27">
        <v>0</v>
      </c>
      <c r="S440" s="27">
        <v>0</v>
      </c>
      <c r="T440" s="70">
        <v>1</v>
      </c>
      <c r="U440" s="37"/>
      <c r="V440" s="27"/>
      <c r="W440" s="27"/>
      <c r="X440" s="70"/>
      <c r="Y440" s="1">
        <v>36768</v>
      </c>
      <c r="Z440" s="1" t="s">
        <v>619</v>
      </c>
      <c r="AA440" s="18"/>
    </row>
    <row r="441" spans="1:27" x14ac:dyDescent="0.25">
      <c r="A441" s="24" t="str">
        <f>IF(INTRO!$E$33&lt;&gt;0,INTRO!$E$33, " ")</f>
        <v>Nigeria</v>
      </c>
      <c r="B441" s="17" t="s">
        <v>600</v>
      </c>
      <c r="C441" s="172" t="s">
        <v>620</v>
      </c>
      <c r="D441" s="36">
        <v>203661.89421091374</v>
      </c>
      <c r="E441" s="20">
        <f>IF(INTRO!$E$48="","",ROUND($D441*INTRO!$E$48,0))</f>
        <v>40732</v>
      </c>
      <c r="F441" s="20">
        <f>IF(INTRO!$E$49="","",ROUND($D441*INTRO!$E$49,0))</f>
        <v>57025</v>
      </c>
      <c r="G441" s="38">
        <f>IF(INTRO!$E$50="","",ROUND($D441*INTRO!$E$50,0))</f>
        <v>105904</v>
      </c>
      <c r="H441" s="37">
        <v>1</v>
      </c>
      <c r="I441" s="27">
        <v>0</v>
      </c>
      <c r="J441" s="27">
        <v>1</v>
      </c>
      <c r="K441" s="27">
        <v>2</v>
      </c>
      <c r="L441" s="68">
        <v>0</v>
      </c>
      <c r="M441" s="65">
        <f>IF(INTRO!$E$37="Endemic",IF($H441&gt;0,IF($H441=4,"Unknown",IF($H441=99,"Stopped",$D441)),0),"Not required")</f>
        <v>203661.89421091374</v>
      </c>
      <c r="N441" s="20">
        <v>0</v>
      </c>
      <c r="O441" s="14">
        <f>IF(INTRO!$E$41="Endemic", IF(AND($J441&gt;1,$J441&lt;5), IF($J441=4, "Unknown", E441+F441), 0),"Not required")</f>
        <v>0</v>
      </c>
      <c r="P441" s="39">
        <f>IF(INTRO!$E$43="Endemic", IF(AND($K441&gt;0,$K441&lt;5), IF($K441=4,"Unknown", IF($K441=1, $F441*0.33, IF($K441=2, $F441*0.5+$G441*0.2, SUM(F441:G441)))), 0),"Not required")</f>
        <v>49693.3</v>
      </c>
      <c r="Q441" s="37">
        <v>1</v>
      </c>
      <c r="R441" s="27">
        <v>0</v>
      </c>
      <c r="S441" s="27">
        <v>0</v>
      </c>
      <c r="T441" s="70">
        <v>1</v>
      </c>
      <c r="U441" s="37"/>
      <c r="V441" s="27"/>
      <c r="W441" s="27"/>
      <c r="X441" s="70"/>
      <c r="Y441" s="1">
        <v>36769</v>
      </c>
      <c r="Z441" s="1" t="s">
        <v>620</v>
      </c>
      <c r="AA441" s="18"/>
    </row>
    <row r="442" spans="1:27" x14ac:dyDescent="0.25">
      <c r="A442" s="24" t="str">
        <f>IF(INTRO!$E$33&lt;&gt;0,INTRO!$E$33, " ")</f>
        <v>Nigeria</v>
      </c>
      <c r="B442" s="17" t="s">
        <v>600</v>
      </c>
      <c r="C442" s="172" t="s">
        <v>600</v>
      </c>
      <c r="D442" s="36">
        <v>428291.95008065162</v>
      </c>
      <c r="E442" s="20">
        <f>IF(INTRO!$E$48="","",ROUND($D442*INTRO!$E$48,0))</f>
        <v>85658</v>
      </c>
      <c r="F442" s="20">
        <f>IF(INTRO!$E$49="","",ROUND($D442*INTRO!$E$49,0))</f>
        <v>119922</v>
      </c>
      <c r="G442" s="38">
        <f>IF(INTRO!$E$50="","",ROUND($D442*INTRO!$E$50,0))</f>
        <v>222712</v>
      </c>
      <c r="H442" s="37">
        <v>1</v>
      </c>
      <c r="I442" s="27">
        <v>0</v>
      </c>
      <c r="J442" s="27">
        <v>1</v>
      </c>
      <c r="K442" s="27">
        <v>2</v>
      </c>
      <c r="L442" s="68">
        <v>0</v>
      </c>
      <c r="M442" s="65">
        <f>IF(INTRO!$E$37="Endemic",IF($H442&gt;0,IF($H442=4,"Unknown",IF($H442=99,"Stopped",$D442)),0),"Not required")</f>
        <v>428291.95008065162</v>
      </c>
      <c r="N442" s="20">
        <v>0</v>
      </c>
      <c r="O442" s="14">
        <f>IF(INTRO!$E$41="Endemic", IF(AND($J442&gt;1,$J442&lt;5), IF($J442=4, "Unknown", E442+F442), 0),"Not required")</f>
        <v>0</v>
      </c>
      <c r="P442" s="39">
        <f>IF(INTRO!$E$43="Endemic", IF(AND($K442&gt;0,$K442&lt;5), IF($K442=4,"Unknown", IF($K442=1, $F442*0.33, IF($K442=2, $F442*0.5+$G442*0.2, SUM(F442:G442)))), 0),"Not required")</f>
        <v>104503.4</v>
      </c>
      <c r="Q442" s="37">
        <v>1</v>
      </c>
      <c r="R442" s="27">
        <v>0</v>
      </c>
      <c r="S442" s="27">
        <v>0</v>
      </c>
      <c r="T442" s="70">
        <v>1</v>
      </c>
      <c r="U442" s="37"/>
      <c r="V442" s="27"/>
      <c r="W442" s="27"/>
      <c r="X442" s="70"/>
      <c r="Y442" s="1">
        <v>36770</v>
      </c>
      <c r="Z442" s="1" t="s">
        <v>600</v>
      </c>
      <c r="AA442" s="18"/>
    </row>
    <row r="443" spans="1:27" x14ac:dyDescent="0.25">
      <c r="A443" s="24" t="str">
        <f>IF(INTRO!$E$33&lt;&gt;0,INTRO!$E$33, " ")</f>
        <v>Nigeria</v>
      </c>
      <c r="B443" s="17" t="s">
        <v>600</v>
      </c>
      <c r="C443" s="172" t="s">
        <v>621</v>
      </c>
      <c r="D443" s="36">
        <v>158133.37284370384</v>
      </c>
      <c r="E443" s="20">
        <f>IF(INTRO!$E$48="","",ROUND($D443*INTRO!$E$48,0))</f>
        <v>31627</v>
      </c>
      <c r="F443" s="20">
        <f>IF(INTRO!$E$49="","",ROUND($D443*INTRO!$E$49,0))</f>
        <v>44277</v>
      </c>
      <c r="G443" s="38">
        <f>IF(INTRO!$E$50="","",ROUND($D443*INTRO!$E$50,0))</f>
        <v>82229</v>
      </c>
      <c r="H443" s="37">
        <v>1</v>
      </c>
      <c r="I443" s="27">
        <v>0</v>
      </c>
      <c r="J443" s="27">
        <v>1</v>
      </c>
      <c r="K443" s="27">
        <v>1</v>
      </c>
      <c r="L443" s="68">
        <v>0</v>
      </c>
      <c r="M443" s="65">
        <f>IF(INTRO!$E$37="Endemic",IF($H443&gt;0,IF($H443=4,"Unknown",IF($H443=99,"Stopped",$D443)),0),"Not required")</f>
        <v>158133.37284370384</v>
      </c>
      <c r="N443" s="20">
        <v>0</v>
      </c>
      <c r="O443" s="14">
        <f>IF(INTRO!$E$41="Endemic", IF(AND($J443&gt;1,$J443&lt;5), IF($J443=4, "Unknown", E443+F443), 0),"Not required")</f>
        <v>0</v>
      </c>
      <c r="P443" s="39">
        <f>IF(INTRO!$E$43="Endemic", IF(AND($K443&gt;0,$K443&lt;5), IF($K443=4,"Unknown", IF($K443=1, $F443*0.33, IF($K443=2, $F443*0.5+$G443*0.2, SUM(F443:G443)))), 0),"Not required")</f>
        <v>14611.41</v>
      </c>
      <c r="Q443" s="37">
        <v>1</v>
      </c>
      <c r="R443" s="27">
        <v>0</v>
      </c>
      <c r="S443" s="27">
        <v>0</v>
      </c>
      <c r="T443" s="70">
        <v>0</v>
      </c>
      <c r="U443" s="37"/>
      <c r="V443" s="27"/>
      <c r="W443" s="27"/>
      <c r="X443" s="70"/>
      <c r="Y443" s="1">
        <v>36771</v>
      </c>
      <c r="Z443" s="1" t="s">
        <v>621</v>
      </c>
      <c r="AA443" s="18"/>
    </row>
    <row r="444" spans="1:27" x14ac:dyDescent="0.25">
      <c r="A444" s="24" t="str">
        <f>IF(INTRO!$E$33&lt;&gt;0,INTRO!$E$33, " ")</f>
        <v>Nigeria</v>
      </c>
      <c r="B444" s="17" t="s">
        <v>600</v>
      </c>
      <c r="C444" s="172" t="s">
        <v>622</v>
      </c>
      <c r="D444" s="36">
        <v>133503.07891645716</v>
      </c>
      <c r="E444" s="20">
        <f>IF(INTRO!$E$48="","",ROUND($D444*INTRO!$E$48,0))</f>
        <v>26701</v>
      </c>
      <c r="F444" s="20">
        <f>IF(INTRO!$E$49="","",ROUND($D444*INTRO!$E$49,0))</f>
        <v>37381</v>
      </c>
      <c r="G444" s="38">
        <f>IF(INTRO!$E$50="","",ROUND($D444*INTRO!$E$50,0))</f>
        <v>69422</v>
      </c>
      <c r="H444" s="37">
        <v>1</v>
      </c>
      <c r="I444" s="27">
        <v>0</v>
      </c>
      <c r="J444" s="27">
        <v>1</v>
      </c>
      <c r="K444" s="27">
        <v>2</v>
      </c>
      <c r="L444" s="68">
        <v>0</v>
      </c>
      <c r="M444" s="65">
        <f>IF(INTRO!$E$37="Endemic",IF($H444&gt;0,IF($H444=4,"Unknown",IF($H444=99,"Stopped",$D444)),0),"Not required")</f>
        <v>133503.07891645716</v>
      </c>
      <c r="N444" s="20">
        <v>0</v>
      </c>
      <c r="O444" s="14">
        <f>IF(INTRO!$E$41="Endemic", IF(AND($J444&gt;1,$J444&lt;5), IF($J444=4, "Unknown", E444+F444), 0),"Not required")</f>
        <v>0</v>
      </c>
      <c r="P444" s="39">
        <f>IF(INTRO!$E$43="Endemic", IF(AND($K444&gt;0,$K444&lt;5), IF($K444=4,"Unknown", IF($K444=1, $F444*0.33, IF($K444=2, $F444*0.5+$G444*0.2, SUM(F444:G444)))), 0),"Not required")</f>
        <v>32574.9</v>
      </c>
      <c r="Q444" s="37">
        <v>1</v>
      </c>
      <c r="R444" s="27">
        <v>0</v>
      </c>
      <c r="S444" s="27">
        <v>0</v>
      </c>
      <c r="T444" s="70">
        <v>1</v>
      </c>
      <c r="U444" s="37"/>
      <c r="V444" s="27"/>
      <c r="W444" s="27"/>
      <c r="X444" s="70"/>
      <c r="Y444" s="1">
        <v>36772</v>
      </c>
      <c r="Z444" s="1" t="s">
        <v>622</v>
      </c>
      <c r="AA444" s="18"/>
    </row>
    <row r="445" spans="1:27" x14ac:dyDescent="0.25">
      <c r="A445" s="24" t="str">
        <f>IF(INTRO!$E$33&lt;&gt;0,INTRO!$E$33, " ")</f>
        <v>Nigeria</v>
      </c>
      <c r="B445" s="17" t="s">
        <v>600</v>
      </c>
      <c r="C445" s="172" t="s">
        <v>623</v>
      </c>
      <c r="D445" s="36">
        <v>270562.04388422158</v>
      </c>
      <c r="E445" s="20">
        <f>IF(INTRO!$E$48="","",ROUND($D445*INTRO!$E$48,0))</f>
        <v>54112</v>
      </c>
      <c r="F445" s="20">
        <f>IF(INTRO!$E$49="","",ROUND($D445*INTRO!$E$49,0))</f>
        <v>75757</v>
      </c>
      <c r="G445" s="38">
        <f>IF(INTRO!$E$50="","",ROUND($D445*INTRO!$E$50,0))</f>
        <v>140692</v>
      </c>
      <c r="H445" s="37">
        <v>1</v>
      </c>
      <c r="I445" s="27">
        <v>0</v>
      </c>
      <c r="J445" s="27">
        <v>1</v>
      </c>
      <c r="K445" s="27">
        <v>1</v>
      </c>
      <c r="L445" s="68">
        <v>0</v>
      </c>
      <c r="M445" s="65">
        <f>IF(INTRO!$E$37="Endemic",IF($H445&gt;0,IF($H445=4,"Unknown",IF($H445=99,"Stopped",$D445)),0),"Not required")</f>
        <v>270562.04388422158</v>
      </c>
      <c r="N445" s="20">
        <v>0</v>
      </c>
      <c r="O445" s="14">
        <f>IF(INTRO!$E$41="Endemic", IF(AND($J445&gt;1,$J445&lt;5), IF($J445=4, "Unknown", E445+F445), 0),"Not required")</f>
        <v>0</v>
      </c>
      <c r="P445" s="39">
        <f>IF(INTRO!$E$43="Endemic", IF(AND($K445&gt;0,$K445&lt;5), IF($K445=4,"Unknown", IF($K445=1, $F445*0.33, IF($K445=2, $F445*0.5+$G445*0.2, SUM(F445:G445)))), 0),"Not required")</f>
        <v>24999.81</v>
      </c>
      <c r="Q445" s="37">
        <v>1</v>
      </c>
      <c r="R445" s="27">
        <v>0</v>
      </c>
      <c r="S445" s="27">
        <v>0</v>
      </c>
      <c r="T445" s="70">
        <v>0</v>
      </c>
      <c r="U445" s="37"/>
      <c r="V445" s="27"/>
      <c r="W445" s="27"/>
      <c r="X445" s="70"/>
      <c r="Y445" s="1">
        <v>36773</v>
      </c>
      <c r="Z445" s="1" t="s">
        <v>623</v>
      </c>
      <c r="AA445" s="18"/>
    </row>
    <row r="446" spans="1:27" x14ac:dyDescent="0.25">
      <c r="A446" s="24" t="str">
        <f>IF(INTRO!$E$33&lt;&gt;0,INTRO!$E$33, " ")</f>
        <v>Nigeria</v>
      </c>
      <c r="B446" s="17" t="s">
        <v>600</v>
      </c>
      <c r="C446" s="172" t="s">
        <v>624</v>
      </c>
      <c r="D446" s="36">
        <v>246007.06373113263</v>
      </c>
      <c r="E446" s="20">
        <f>IF(INTRO!$E$48="","",ROUND($D446*INTRO!$E$48,0))</f>
        <v>49201</v>
      </c>
      <c r="F446" s="20">
        <f>IF(INTRO!$E$49="","",ROUND($D446*INTRO!$E$49,0))</f>
        <v>68882</v>
      </c>
      <c r="G446" s="38">
        <f>IF(INTRO!$E$50="","",ROUND($D446*INTRO!$E$50,0))</f>
        <v>127924</v>
      </c>
      <c r="H446" s="37">
        <v>1</v>
      </c>
      <c r="I446" s="27">
        <v>0</v>
      </c>
      <c r="J446" s="27">
        <v>1</v>
      </c>
      <c r="K446" s="27">
        <v>2</v>
      </c>
      <c r="L446" s="68">
        <v>0</v>
      </c>
      <c r="M446" s="65">
        <f>IF(INTRO!$E$37="Endemic",IF($H446&gt;0,IF($H446=4,"Unknown",IF($H446=99,"Stopped",$D446)),0),"Not required")</f>
        <v>246007.06373113263</v>
      </c>
      <c r="N446" s="20">
        <v>0</v>
      </c>
      <c r="O446" s="14">
        <f>IF(INTRO!$E$41="Endemic", IF(AND($J446&gt;1,$J446&lt;5), IF($J446=4, "Unknown", E446+F446), 0),"Not required")</f>
        <v>0</v>
      </c>
      <c r="P446" s="39">
        <f>IF(INTRO!$E$43="Endemic", IF(AND($K446&gt;0,$K446&lt;5), IF($K446=4,"Unknown", IF($K446=1, $F446*0.33, IF($K446=2, $F446*0.5+$G446*0.2, SUM(F446:G446)))), 0),"Not required")</f>
        <v>60025.8</v>
      </c>
      <c r="Q446" s="37">
        <v>1</v>
      </c>
      <c r="R446" s="27">
        <v>0</v>
      </c>
      <c r="S446" s="27">
        <v>0</v>
      </c>
      <c r="T446" s="70">
        <v>1</v>
      </c>
      <c r="U446" s="37"/>
      <c r="V446" s="27"/>
      <c r="W446" s="27"/>
      <c r="X446" s="70"/>
      <c r="Y446" s="1">
        <v>36774</v>
      </c>
      <c r="Z446" s="1" t="s">
        <v>624</v>
      </c>
      <c r="AA446" s="18"/>
    </row>
    <row r="447" spans="1:27" x14ac:dyDescent="0.25">
      <c r="A447" s="24" t="str">
        <f>IF(INTRO!$E$33&lt;&gt;0,INTRO!$E$33, " ")</f>
        <v>Nigeria</v>
      </c>
      <c r="B447" s="17" t="s">
        <v>600</v>
      </c>
      <c r="C447" s="172" t="s">
        <v>625</v>
      </c>
      <c r="D447" s="36">
        <v>237999.59567157025</v>
      </c>
      <c r="E447" s="20">
        <f>IF(INTRO!$E$48="","",ROUND($D447*INTRO!$E$48,0))</f>
        <v>47600</v>
      </c>
      <c r="F447" s="20">
        <f>IF(INTRO!$E$49="","",ROUND($D447*INTRO!$E$49,0))</f>
        <v>66640</v>
      </c>
      <c r="G447" s="38">
        <f>IF(INTRO!$E$50="","",ROUND($D447*INTRO!$E$50,0))</f>
        <v>123760</v>
      </c>
      <c r="H447" s="37">
        <v>1</v>
      </c>
      <c r="I447" s="27">
        <v>0</v>
      </c>
      <c r="J447" s="27">
        <v>1</v>
      </c>
      <c r="K447" s="27">
        <v>2</v>
      </c>
      <c r="L447" s="68">
        <v>0</v>
      </c>
      <c r="M447" s="65">
        <f>IF(INTRO!$E$37="Endemic",IF($H447&gt;0,IF($H447=4,"Unknown",IF($H447=99,"Stopped",$D447)),0),"Not required")</f>
        <v>237999.59567157025</v>
      </c>
      <c r="N447" s="20">
        <v>0</v>
      </c>
      <c r="O447" s="14">
        <f>IF(INTRO!$E$41="Endemic", IF(AND($J447&gt;1,$J447&lt;5), IF($J447=4, "Unknown", E447+F447), 0),"Not required")</f>
        <v>0</v>
      </c>
      <c r="P447" s="39">
        <f>IF(INTRO!$E$43="Endemic", IF(AND($K447&gt;0,$K447&lt;5), IF($K447=4,"Unknown", IF($K447=1, $F447*0.33, IF($K447=2, $F447*0.5+$G447*0.2, SUM(F447:G447)))), 0),"Not required")</f>
        <v>58072</v>
      </c>
      <c r="Q447" s="37">
        <v>1</v>
      </c>
      <c r="R447" s="27">
        <v>0</v>
      </c>
      <c r="S447" s="27">
        <v>0</v>
      </c>
      <c r="T447" s="70">
        <v>1</v>
      </c>
      <c r="U447" s="37"/>
      <c r="V447" s="27"/>
      <c r="W447" s="27"/>
      <c r="X447" s="70"/>
      <c r="Y447" s="1">
        <v>36775</v>
      </c>
      <c r="Z447" s="1" t="s">
        <v>625</v>
      </c>
      <c r="AA447" s="18"/>
    </row>
    <row r="448" spans="1:27" x14ac:dyDescent="0.25">
      <c r="A448" s="24" t="str">
        <f>IF(INTRO!$E$33&lt;&gt;0,INTRO!$E$33, " ")</f>
        <v>Nigeria</v>
      </c>
      <c r="B448" s="17" t="s">
        <v>600</v>
      </c>
      <c r="C448" s="172" t="s">
        <v>626</v>
      </c>
      <c r="D448" s="36">
        <v>232845.98169705845</v>
      </c>
      <c r="E448" s="20">
        <f>IF(INTRO!$E$48="","",ROUND($D448*INTRO!$E$48,0))</f>
        <v>46569</v>
      </c>
      <c r="F448" s="20">
        <f>IF(INTRO!$E$49="","",ROUND($D448*INTRO!$E$49,0))</f>
        <v>65197</v>
      </c>
      <c r="G448" s="38">
        <f>IF(INTRO!$E$50="","",ROUND($D448*INTRO!$E$50,0))</f>
        <v>121080</v>
      </c>
      <c r="H448" s="37">
        <v>1</v>
      </c>
      <c r="I448" s="27">
        <v>0</v>
      </c>
      <c r="J448" s="27">
        <v>1</v>
      </c>
      <c r="K448" s="27">
        <v>1</v>
      </c>
      <c r="L448" s="68">
        <v>0</v>
      </c>
      <c r="M448" s="65">
        <f>IF(INTRO!$E$37="Endemic",IF($H448&gt;0,IF($H448=4,"Unknown",IF($H448=99,"Stopped",$D448)),0),"Not required")</f>
        <v>232845.98169705845</v>
      </c>
      <c r="N448" s="20">
        <v>0</v>
      </c>
      <c r="O448" s="14">
        <f>IF(INTRO!$E$41="Endemic", IF(AND($J448&gt;1,$J448&lt;5), IF($J448=4, "Unknown", E448+F448), 0),"Not required")</f>
        <v>0</v>
      </c>
      <c r="P448" s="39">
        <f>IF(INTRO!$E$43="Endemic", IF(AND($K448&gt;0,$K448&lt;5), IF($K448=4,"Unknown", IF($K448=1, $F448*0.33, IF($K448=2, $F448*0.5+$G448*0.2, SUM(F448:G448)))), 0),"Not required")</f>
        <v>21515.010000000002</v>
      </c>
      <c r="Q448" s="37">
        <v>1</v>
      </c>
      <c r="R448" s="27">
        <v>0</v>
      </c>
      <c r="S448" s="27">
        <v>0</v>
      </c>
      <c r="T448" s="70">
        <v>0</v>
      </c>
      <c r="U448" s="37"/>
      <c r="V448" s="27"/>
      <c r="W448" s="27"/>
      <c r="X448" s="70"/>
      <c r="Y448" s="1">
        <v>36776</v>
      </c>
      <c r="Z448" s="1" t="s">
        <v>626</v>
      </c>
      <c r="AA448" s="18"/>
    </row>
    <row r="449" spans="1:27" x14ac:dyDescent="0.25">
      <c r="A449" s="24" t="str">
        <f>IF(INTRO!$E$33&lt;&gt;0,INTRO!$E$33, " ")</f>
        <v>Nigeria</v>
      </c>
      <c r="B449" s="17" t="s">
        <v>600</v>
      </c>
      <c r="C449" s="172" t="s">
        <v>627</v>
      </c>
      <c r="D449" s="36">
        <v>155099.30365620423</v>
      </c>
      <c r="E449" s="20">
        <f>IF(INTRO!$E$48="","",ROUND($D449*INTRO!$E$48,0))</f>
        <v>31020</v>
      </c>
      <c r="F449" s="20">
        <f>IF(INTRO!$E$49="","",ROUND($D449*INTRO!$E$49,0))</f>
        <v>43428</v>
      </c>
      <c r="G449" s="38">
        <f>IF(INTRO!$E$50="","",ROUND($D449*INTRO!$E$50,0))</f>
        <v>80652</v>
      </c>
      <c r="H449" s="37">
        <v>1</v>
      </c>
      <c r="I449" s="27">
        <v>0</v>
      </c>
      <c r="J449" s="27">
        <v>1</v>
      </c>
      <c r="K449" s="27">
        <v>2</v>
      </c>
      <c r="L449" s="68">
        <v>0</v>
      </c>
      <c r="M449" s="65">
        <f>IF(INTRO!$E$37="Endemic",IF($H449&gt;0,IF($H449=4,"Unknown",IF($H449=99,"Stopped",$D449)),0),"Not required")</f>
        <v>155099.30365620423</v>
      </c>
      <c r="N449" s="20">
        <v>0</v>
      </c>
      <c r="O449" s="14">
        <f>IF(INTRO!$E$41="Endemic", IF(AND($J449&gt;1,$J449&lt;5), IF($J449=4, "Unknown", E449+F449), 0),"Not required")</f>
        <v>0</v>
      </c>
      <c r="P449" s="39">
        <f>IF(INTRO!$E$43="Endemic", IF(AND($K449&gt;0,$K449&lt;5), IF($K449=4,"Unknown", IF($K449=1, $F449*0.33, IF($K449=2, $F449*0.5+$G449*0.2, SUM(F449:G449)))), 0),"Not required")</f>
        <v>37844.400000000001</v>
      </c>
      <c r="Q449" s="37">
        <v>1</v>
      </c>
      <c r="R449" s="27">
        <v>0</v>
      </c>
      <c r="S449" s="27">
        <v>0</v>
      </c>
      <c r="T449" s="70">
        <v>1</v>
      </c>
      <c r="U449" s="37"/>
      <c r="V449" s="27"/>
      <c r="W449" s="27"/>
      <c r="X449" s="70"/>
      <c r="Y449" s="1">
        <v>36777</v>
      </c>
      <c r="Z449" s="1" t="s">
        <v>627</v>
      </c>
      <c r="AA449" s="18"/>
    </row>
    <row r="450" spans="1:27" x14ac:dyDescent="0.25">
      <c r="A450" s="24" t="str">
        <f>IF(INTRO!$E$33&lt;&gt;0,INTRO!$E$33, " ")</f>
        <v>Nigeria</v>
      </c>
      <c r="B450" s="17" t="s">
        <v>600</v>
      </c>
      <c r="C450" s="172" t="s">
        <v>628</v>
      </c>
      <c r="D450" s="36">
        <v>230936.23956662865</v>
      </c>
      <c r="E450" s="20">
        <f>IF(INTRO!$E$48="","",ROUND($D450*INTRO!$E$48,0))</f>
        <v>46187</v>
      </c>
      <c r="F450" s="20">
        <f>IF(INTRO!$E$49="","",ROUND($D450*INTRO!$E$49,0))</f>
        <v>64662</v>
      </c>
      <c r="G450" s="38">
        <f>IF(INTRO!$E$50="","",ROUND($D450*INTRO!$E$50,0))</f>
        <v>120087</v>
      </c>
      <c r="H450" s="37">
        <v>1</v>
      </c>
      <c r="I450" s="27">
        <v>0</v>
      </c>
      <c r="J450" s="27">
        <v>1</v>
      </c>
      <c r="K450" s="27">
        <v>2</v>
      </c>
      <c r="L450" s="68">
        <v>0</v>
      </c>
      <c r="M450" s="65">
        <f>IF(INTRO!$E$37="Endemic",IF($H450&gt;0,IF($H450=4,"Unknown",IF($H450=99,"Stopped",$D450)),0),"Not required")</f>
        <v>230936.23956662865</v>
      </c>
      <c r="N450" s="20">
        <v>0</v>
      </c>
      <c r="O450" s="14">
        <f>IF(INTRO!$E$41="Endemic", IF(AND($J450&gt;1,$J450&lt;5), IF($J450=4, "Unknown", E450+F450), 0),"Not required")</f>
        <v>0</v>
      </c>
      <c r="P450" s="39">
        <f>IF(INTRO!$E$43="Endemic", IF(AND($K450&gt;0,$K450&lt;5), IF($K450=4,"Unknown", IF($K450=1, $F450*0.33, IF($K450=2, $F450*0.5+$G450*0.2, SUM(F450:G450)))), 0),"Not required")</f>
        <v>56348.4</v>
      </c>
      <c r="Q450" s="37">
        <v>1</v>
      </c>
      <c r="R450" s="27">
        <v>0</v>
      </c>
      <c r="S450" s="27">
        <v>0</v>
      </c>
      <c r="T450" s="70">
        <v>1</v>
      </c>
      <c r="U450" s="37"/>
      <c r="V450" s="27"/>
      <c r="W450" s="27"/>
      <c r="X450" s="70"/>
      <c r="Y450" s="1">
        <v>36778</v>
      </c>
      <c r="Z450" s="1" t="s">
        <v>628</v>
      </c>
      <c r="AA450" s="18"/>
    </row>
    <row r="451" spans="1:27" x14ac:dyDescent="0.25">
      <c r="A451" s="24" t="str">
        <f>IF(INTRO!$E$33&lt;&gt;0,INTRO!$E$33, " ")</f>
        <v>Nigeria</v>
      </c>
      <c r="B451" s="17" t="s">
        <v>600</v>
      </c>
      <c r="C451" s="172" t="s">
        <v>629</v>
      </c>
      <c r="D451" s="36">
        <v>206768.58739492271</v>
      </c>
      <c r="E451" s="20">
        <f>IF(INTRO!$E$48="","",ROUND($D451*INTRO!$E$48,0))</f>
        <v>41354</v>
      </c>
      <c r="F451" s="20">
        <f>IF(INTRO!$E$49="","",ROUND($D451*INTRO!$E$49,0))</f>
        <v>57895</v>
      </c>
      <c r="G451" s="38">
        <f>IF(INTRO!$E$50="","",ROUND($D451*INTRO!$E$50,0))</f>
        <v>107520</v>
      </c>
      <c r="H451" s="37">
        <v>1</v>
      </c>
      <c r="I451" s="27">
        <v>0</v>
      </c>
      <c r="J451" s="27">
        <v>1</v>
      </c>
      <c r="K451" s="27">
        <v>2</v>
      </c>
      <c r="L451" s="68">
        <v>0</v>
      </c>
      <c r="M451" s="65">
        <f>IF(INTRO!$E$37="Endemic",IF($H451&gt;0,IF($H451=4,"Unknown",IF($H451=99,"Stopped",$D451)),0),"Not required")</f>
        <v>206768.58739492271</v>
      </c>
      <c r="N451" s="20">
        <v>0</v>
      </c>
      <c r="O451" s="14">
        <f>IF(INTRO!$E$41="Endemic", IF(AND($J451&gt;1,$J451&lt;5), IF($J451=4, "Unknown", E451+F451), 0),"Not required")</f>
        <v>0</v>
      </c>
      <c r="P451" s="39">
        <f>IF(INTRO!$E$43="Endemic", IF(AND($K451&gt;0,$K451&lt;5), IF($K451=4,"Unknown", IF($K451=1, $F451*0.33, IF($K451=2, $F451*0.5+$G451*0.2, SUM(F451:G451)))), 0),"Not required")</f>
        <v>50451.5</v>
      </c>
      <c r="Q451" s="37">
        <v>1</v>
      </c>
      <c r="R451" s="27">
        <v>0</v>
      </c>
      <c r="S451" s="27">
        <v>0</v>
      </c>
      <c r="T451" s="70">
        <v>1</v>
      </c>
      <c r="U451" s="37"/>
      <c r="V451" s="27"/>
      <c r="W451" s="27"/>
      <c r="X451" s="70"/>
      <c r="Y451" s="1">
        <v>36779</v>
      </c>
      <c r="Z451" s="1" t="s">
        <v>629</v>
      </c>
      <c r="AA451" s="18"/>
    </row>
    <row r="452" spans="1:27" x14ac:dyDescent="0.25">
      <c r="A452" s="24" t="str">
        <f>IF(INTRO!$E$33&lt;&gt;0,INTRO!$E$33, " ")</f>
        <v>Nigeria</v>
      </c>
      <c r="B452" s="17" t="s">
        <v>600</v>
      </c>
      <c r="C452" s="172" t="s">
        <v>630</v>
      </c>
      <c r="D452" s="36">
        <v>182972.12453870877</v>
      </c>
      <c r="E452" s="20">
        <f>IF(INTRO!$E$48="","",ROUND($D452*INTRO!$E$48,0))</f>
        <v>36594</v>
      </c>
      <c r="F452" s="20">
        <f>IF(INTRO!$E$49="","",ROUND($D452*INTRO!$E$49,0))</f>
        <v>51232</v>
      </c>
      <c r="G452" s="38">
        <f>IF(INTRO!$E$50="","",ROUND($D452*INTRO!$E$50,0))</f>
        <v>95146</v>
      </c>
      <c r="H452" s="37">
        <v>1</v>
      </c>
      <c r="I452" s="27">
        <v>0</v>
      </c>
      <c r="J452" s="27">
        <v>1</v>
      </c>
      <c r="K452" s="27">
        <v>1</v>
      </c>
      <c r="L452" s="68">
        <v>0</v>
      </c>
      <c r="M452" s="65">
        <f>IF(INTRO!$E$37="Endemic",IF($H452&gt;0,IF($H452=4,"Unknown",IF($H452=99,"Stopped",$D452)),0),"Not required")</f>
        <v>182972.12453870877</v>
      </c>
      <c r="N452" s="20">
        <v>0</v>
      </c>
      <c r="O452" s="14">
        <f>IF(INTRO!$E$41="Endemic", IF(AND($J452&gt;1,$J452&lt;5), IF($J452=4, "Unknown", E452+F452), 0),"Not required")</f>
        <v>0</v>
      </c>
      <c r="P452" s="39">
        <f>IF(INTRO!$E$43="Endemic", IF(AND($K452&gt;0,$K452&lt;5), IF($K452=4,"Unknown", IF($K452=1, $F452*0.33, IF($K452=2, $F452*0.5+$G452*0.2, SUM(F452:G452)))), 0),"Not required")</f>
        <v>16906.560000000001</v>
      </c>
      <c r="Q452" s="37">
        <v>1</v>
      </c>
      <c r="R452" s="27">
        <v>0</v>
      </c>
      <c r="S452" s="27">
        <v>0</v>
      </c>
      <c r="T452" s="70">
        <v>0</v>
      </c>
      <c r="U452" s="37"/>
      <c r="V452" s="27"/>
      <c r="W452" s="27"/>
      <c r="X452" s="70"/>
      <c r="Y452" s="1">
        <v>36780</v>
      </c>
      <c r="Z452" s="1" t="s">
        <v>630</v>
      </c>
      <c r="AA452" s="18"/>
    </row>
    <row r="453" spans="1:27" x14ac:dyDescent="0.25">
      <c r="A453" s="24" t="str">
        <f>IF(INTRO!$E$33&lt;&gt;0,INTRO!$E$33, " ")</f>
        <v>Nigeria</v>
      </c>
      <c r="B453" s="17" t="s">
        <v>600</v>
      </c>
      <c r="C453" s="172" t="s">
        <v>631</v>
      </c>
      <c r="D453" s="36">
        <v>247162.3232311602</v>
      </c>
      <c r="E453" s="20">
        <f>IF(INTRO!$E$48="","",ROUND($D453*INTRO!$E$48,0))</f>
        <v>49432</v>
      </c>
      <c r="F453" s="20">
        <f>IF(INTRO!$E$49="","",ROUND($D453*INTRO!$E$49,0))</f>
        <v>69205</v>
      </c>
      <c r="G453" s="38">
        <f>IF(INTRO!$E$50="","",ROUND($D453*INTRO!$E$50,0))</f>
        <v>128524</v>
      </c>
      <c r="H453" s="37">
        <v>1</v>
      </c>
      <c r="I453" s="27">
        <v>0</v>
      </c>
      <c r="J453" s="27">
        <v>1</v>
      </c>
      <c r="K453" s="27">
        <v>2</v>
      </c>
      <c r="L453" s="68">
        <v>0</v>
      </c>
      <c r="M453" s="65">
        <f>IF(INTRO!$E$37="Endemic",IF($H453&gt;0,IF($H453=4,"Unknown",IF($H453=99,"Stopped",$D453)),0),"Not required")</f>
        <v>247162.3232311602</v>
      </c>
      <c r="N453" s="20">
        <v>0</v>
      </c>
      <c r="O453" s="14">
        <f>IF(INTRO!$E$41="Endemic", IF(AND($J453&gt;1,$J453&lt;5), IF($J453=4, "Unknown", E453+F453), 0),"Not required")</f>
        <v>0</v>
      </c>
      <c r="P453" s="39">
        <f>IF(INTRO!$E$43="Endemic", IF(AND($K453&gt;0,$K453&lt;5), IF($K453=4,"Unknown", IF($K453=1, $F453*0.33, IF($K453=2, $F453*0.5+$G453*0.2, SUM(F453:G453)))), 0),"Not required")</f>
        <v>60307.3</v>
      </c>
      <c r="Q453" s="37">
        <v>1</v>
      </c>
      <c r="R453" s="27">
        <v>0</v>
      </c>
      <c r="S453" s="27">
        <v>0</v>
      </c>
      <c r="T453" s="70">
        <v>1</v>
      </c>
      <c r="U453" s="37"/>
      <c r="V453" s="27"/>
      <c r="W453" s="27"/>
      <c r="X453" s="70"/>
      <c r="Y453" s="1">
        <v>36781</v>
      </c>
      <c r="Z453" s="1" t="s">
        <v>631</v>
      </c>
      <c r="AA453" s="18"/>
    </row>
    <row r="454" spans="1:27" x14ac:dyDescent="0.25">
      <c r="A454" s="24" t="str">
        <f>IF(INTRO!$E$33&lt;&gt;0,INTRO!$E$33, " ")</f>
        <v>Nigeria</v>
      </c>
      <c r="B454" s="17" t="s">
        <v>600</v>
      </c>
      <c r="C454" s="172" t="s">
        <v>632</v>
      </c>
      <c r="D454" s="36">
        <v>184635.75201430143</v>
      </c>
      <c r="E454" s="20">
        <f>IF(INTRO!$E$48="","",ROUND($D454*INTRO!$E$48,0))</f>
        <v>36927</v>
      </c>
      <c r="F454" s="20">
        <f>IF(INTRO!$E$49="","",ROUND($D454*INTRO!$E$49,0))</f>
        <v>51698</v>
      </c>
      <c r="G454" s="38">
        <f>IF(INTRO!$E$50="","",ROUND($D454*INTRO!$E$50,0))</f>
        <v>96011</v>
      </c>
      <c r="H454" s="37">
        <v>1</v>
      </c>
      <c r="I454" s="27">
        <v>0</v>
      </c>
      <c r="J454" s="27">
        <v>1</v>
      </c>
      <c r="K454" s="27">
        <v>1</v>
      </c>
      <c r="L454" s="68">
        <v>0</v>
      </c>
      <c r="M454" s="65">
        <f>IF(INTRO!$E$37="Endemic",IF($H454&gt;0,IF($H454=4,"Unknown",IF($H454=99,"Stopped",$D454)),0),"Not required")</f>
        <v>184635.75201430143</v>
      </c>
      <c r="N454" s="20">
        <v>0</v>
      </c>
      <c r="O454" s="14">
        <f>IF(INTRO!$E$41="Endemic", IF(AND($J454&gt;1,$J454&lt;5), IF($J454=4, "Unknown", E454+F454), 0),"Not required")</f>
        <v>0</v>
      </c>
      <c r="P454" s="39">
        <f>IF(INTRO!$E$43="Endemic", IF(AND($K454&gt;0,$K454&lt;5), IF($K454=4,"Unknown", IF($K454=1, $F454*0.33, IF($K454=2, $F454*0.5+$G454*0.2, SUM(F454:G454)))), 0),"Not required")</f>
        <v>17060.34</v>
      </c>
      <c r="Q454" s="37">
        <v>1</v>
      </c>
      <c r="R454" s="27">
        <v>0</v>
      </c>
      <c r="S454" s="27">
        <v>0</v>
      </c>
      <c r="T454" s="70">
        <v>0</v>
      </c>
      <c r="U454" s="37"/>
      <c r="V454" s="27"/>
      <c r="W454" s="27"/>
      <c r="X454" s="70"/>
      <c r="Y454" s="1">
        <v>36782</v>
      </c>
      <c r="Z454" s="1" t="s">
        <v>632</v>
      </c>
      <c r="AA454" s="18"/>
    </row>
    <row r="455" spans="1:27" x14ac:dyDescent="0.25">
      <c r="A455" s="24" t="str">
        <f>IF(INTRO!$E$33&lt;&gt;0,INTRO!$E$33, " ")</f>
        <v>Nigeria</v>
      </c>
      <c r="B455" s="17" t="s">
        <v>600</v>
      </c>
      <c r="C455" s="172" t="s">
        <v>633</v>
      </c>
      <c r="D455" s="36">
        <v>208112.13133034483</v>
      </c>
      <c r="E455" s="20">
        <f>IF(INTRO!$E$48="","",ROUND($D455*INTRO!$E$48,0))</f>
        <v>41622</v>
      </c>
      <c r="F455" s="20">
        <f>IF(INTRO!$E$49="","",ROUND($D455*INTRO!$E$49,0))</f>
        <v>58271</v>
      </c>
      <c r="G455" s="38">
        <f>IF(INTRO!$E$50="","",ROUND($D455*INTRO!$E$50,0))</f>
        <v>108218</v>
      </c>
      <c r="H455" s="37">
        <v>1</v>
      </c>
      <c r="I455" s="27">
        <v>0</v>
      </c>
      <c r="J455" s="27">
        <v>1</v>
      </c>
      <c r="K455" s="27">
        <v>0</v>
      </c>
      <c r="L455" s="68">
        <v>0</v>
      </c>
      <c r="M455" s="65">
        <f>IF(INTRO!$E$37="Endemic",IF($H455&gt;0,IF($H455=4,"Unknown",IF($H455=99,"Stopped",$D455)),0),"Not required")</f>
        <v>208112.13133034483</v>
      </c>
      <c r="N455" s="20">
        <v>0</v>
      </c>
      <c r="O455" s="14">
        <f>IF(INTRO!$E$41="Endemic", IF(AND($J455&gt;1,$J455&lt;5), IF($J455=4, "Unknown", E455+F455), 0),"Not required")</f>
        <v>0</v>
      </c>
      <c r="P455" s="39">
        <f>IF(INTRO!$E$43="Endemic", IF(AND($K455&gt;0,$K455&lt;5), IF($K455=4,"Unknown", IF($K455=1, $F455*0.33, IF($K455=2, $F455*0.5+$G455*0.2, SUM(F455:G455)))), 0),"Not required")</f>
        <v>0</v>
      </c>
      <c r="Q455" s="37">
        <v>1</v>
      </c>
      <c r="R455" s="27">
        <v>0</v>
      </c>
      <c r="S455" s="27">
        <v>0</v>
      </c>
      <c r="T455" s="70">
        <v>0</v>
      </c>
      <c r="U455" s="37"/>
      <c r="V455" s="27"/>
      <c r="W455" s="27"/>
      <c r="X455" s="70"/>
      <c r="Y455" s="1">
        <v>36783</v>
      </c>
      <c r="Z455" s="1" t="s">
        <v>633</v>
      </c>
      <c r="AA455" s="18"/>
    </row>
    <row r="456" spans="1:27" x14ac:dyDescent="0.25">
      <c r="A456" s="24" t="str">
        <f>IF(INTRO!$E$33&lt;&gt;0,INTRO!$E$33, " ")</f>
        <v>Nigeria</v>
      </c>
      <c r="B456" s="17" t="s">
        <v>634</v>
      </c>
      <c r="C456" s="172" t="s">
        <v>635</v>
      </c>
      <c r="D456" s="36">
        <v>88726.350402000986</v>
      </c>
      <c r="E456" s="20">
        <f>IF(INTRO!$E$48="","",ROUND($D456*INTRO!$E$48,0))</f>
        <v>17745</v>
      </c>
      <c r="F456" s="20">
        <f>IF(INTRO!$E$49="","",ROUND($D456*INTRO!$E$49,0))</f>
        <v>24843</v>
      </c>
      <c r="G456" s="38">
        <f>IF(INTRO!$E$50="","",ROUND($D456*INTRO!$E$50,0))</f>
        <v>46138</v>
      </c>
      <c r="H456" s="37">
        <v>0</v>
      </c>
      <c r="I456" s="27">
        <v>0</v>
      </c>
      <c r="J456" s="27">
        <v>1</v>
      </c>
      <c r="K456" s="27">
        <v>2</v>
      </c>
      <c r="L456" s="68">
        <v>0</v>
      </c>
      <c r="M456" s="65">
        <f>IF(INTRO!$E$37="Endemic",IF($H456&gt;0,IF($H456=4,"Unknown",IF($H456=99,"Stopped",$D456)),0),"Not required")</f>
        <v>0</v>
      </c>
      <c r="N456" s="20">
        <v>0</v>
      </c>
      <c r="O456" s="14">
        <f>IF(INTRO!$E$41="Endemic", IF(AND($J456&gt;1,$J456&lt;5), IF($J456=4, "Unknown", E456+F456), 0),"Not required")</f>
        <v>0</v>
      </c>
      <c r="P456" s="39">
        <f>IF(INTRO!$E$43="Endemic", IF(AND($K456&gt;0,$K456&lt;5), IF($K456=4,"Unknown", IF($K456=1, $F456*0.33, IF($K456=2, $F456*0.5+$G456*0.2, SUM(F456:G456)))), 0),"Not required")</f>
        <v>21649.1</v>
      </c>
      <c r="Q456" s="37">
        <v>0</v>
      </c>
      <c r="R456" s="27">
        <v>0</v>
      </c>
      <c r="S456" s="27">
        <v>0</v>
      </c>
      <c r="T456" s="70">
        <v>1</v>
      </c>
      <c r="U456" s="37"/>
      <c r="V456" s="27"/>
      <c r="W456" s="27"/>
      <c r="X456" s="70"/>
      <c r="Y456" s="1">
        <v>36784</v>
      </c>
      <c r="Z456" s="1" t="s">
        <v>635</v>
      </c>
      <c r="AA456" s="18"/>
    </row>
    <row r="457" spans="1:27" x14ac:dyDescent="0.25">
      <c r="A457" s="24" t="str">
        <f>IF(INTRO!$E$33&lt;&gt;0,INTRO!$E$33, " ")</f>
        <v>Nigeria</v>
      </c>
      <c r="B457" s="17" t="s">
        <v>634</v>
      </c>
      <c r="C457" s="172" t="s">
        <v>636</v>
      </c>
      <c r="D457" s="36">
        <v>247499.89032604609</v>
      </c>
      <c r="E457" s="20">
        <f>IF(INTRO!$E$48="","",ROUND($D457*INTRO!$E$48,0))</f>
        <v>49500</v>
      </c>
      <c r="F457" s="20">
        <f>IF(INTRO!$E$49="","",ROUND($D457*INTRO!$E$49,0))</f>
        <v>69300</v>
      </c>
      <c r="G457" s="38">
        <f>IF(INTRO!$E$50="","",ROUND($D457*INTRO!$E$50,0))</f>
        <v>128700</v>
      </c>
      <c r="H457" s="37">
        <v>1</v>
      </c>
      <c r="I457" s="27">
        <v>0</v>
      </c>
      <c r="J457" s="27">
        <v>1</v>
      </c>
      <c r="K457" s="27">
        <v>0</v>
      </c>
      <c r="L457" s="68">
        <v>0</v>
      </c>
      <c r="M457" s="65">
        <f>IF(INTRO!$E$37="Endemic",IF($H457&gt;0,IF($H457=4,"Unknown",IF($H457=99,"Stopped",$D457)),0),"Not required")</f>
        <v>247499.89032604609</v>
      </c>
      <c r="N457" s="20">
        <v>0</v>
      </c>
      <c r="O457" s="14">
        <f>IF(INTRO!$E$41="Endemic", IF(AND($J457&gt;1,$J457&lt;5), IF($J457=4, "Unknown", E457+F457), 0),"Not required")</f>
        <v>0</v>
      </c>
      <c r="P457" s="39">
        <f>IF(INTRO!$E$43="Endemic", IF(AND($K457&gt;0,$K457&lt;5), IF($K457=4,"Unknown", IF($K457=1, $F457*0.33, IF($K457=2, $F457*0.5+$G457*0.2, SUM(F457:G457)))), 0),"Not required")</f>
        <v>0</v>
      </c>
      <c r="Q457" s="37">
        <v>1</v>
      </c>
      <c r="R457" s="27">
        <v>0</v>
      </c>
      <c r="S457" s="27">
        <v>0</v>
      </c>
      <c r="T457" s="70">
        <v>0</v>
      </c>
      <c r="U457" s="37"/>
      <c r="V457" s="27"/>
      <c r="W457" s="27"/>
      <c r="X457" s="70"/>
      <c r="Y457" s="1">
        <v>36785</v>
      </c>
      <c r="Z457" s="1" t="s">
        <v>636</v>
      </c>
      <c r="AA457" s="18"/>
    </row>
    <row r="458" spans="1:27" x14ac:dyDescent="0.25">
      <c r="A458" s="24" t="str">
        <f>IF(INTRO!$E$33&lt;&gt;0,INTRO!$E$33, " ")</f>
        <v>Nigeria</v>
      </c>
      <c r="B458" s="17" t="s">
        <v>634</v>
      </c>
      <c r="C458" s="172" t="s">
        <v>637</v>
      </c>
      <c r="D458" s="36">
        <v>262904.24691896309</v>
      </c>
      <c r="E458" s="20">
        <f>IF(INTRO!$E$48="","",ROUND($D458*INTRO!$E$48,0))</f>
        <v>52581</v>
      </c>
      <c r="F458" s="20">
        <f>IF(INTRO!$E$49="","",ROUND($D458*INTRO!$E$49,0))</f>
        <v>73613</v>
      </c>
      <c r="G458" s="38">
        <f>IF(INTRO!$E$50="","",ROUND($D458*INTRO!$E$50,0))</f>
        <v>136710</v>
      </c>
      <c r="H458" s="37">
        <v>1</v>
      </c>
      <c r="I458" s="27">
        <v>0</v>
      </c>
      <c r="J458" s="27">
        <v>1</v>
      </c>
      <c r="K458" s="27">
        <v>3</v>
      </c>
      <c r="L458" s="68">
        <v>0</v>
      </c>
      <c r="M458" s="65">
        <f>IF(INTRO!$E$37="Endemic",IF($H458&gt;0,IF($H458=4,"Unknown",IF($H458=99,"Stopped",$D458)),0),"Not required")</f>
        <v>262904.24691896309</v>
      </c>
      <c r="N458" s="20">
        <v>0</v>
      </c>
      <c r="O458" s="14">
        <f>IF(INTRO!$E$41="Endemic", IF(AND($J458&gt;1,$J458&lt;5), IF($J458=4, "Unknown", E458+F458), 0),"Not required")</f>
        <v>0</v>
      </c>
      <c r="P458" s="39">
        <f>IF(INTRO!$E$43="Endemic", IF(AND($K458&gt;0,$K458&lt;5), IF($K458=4,"Unknown", IF($K458=1, $F458*0.33, IF($K458=2, $F458*0.5+$G458*0.2, SUM(F458:G458)))), 0),"Not required")</f>
        <v>210323</v>
      </c>
      <c r="Q458" s="37">
        <v>1</v>
      </c>
      <c r="R458" s="27">
        <v>0</v>
      </c>
      <c r="S458" s="27">
        <v>0</v>
      </c>
      <c r="T458" s="70">
        <v>1</v>
      </c>
      <c r="U458" s="37"/>
      <c r="V458" s="27"/>
      <c r="W458" s="27"/>
      <c r="X458" s="70"/>
      <c r="Y458" s="1">
        <v>36786</v>
      </c>
      <c r="Z458" s="1" t="s">
        <v>637</v>
      </c>
      <c r="AA458" s="18"/>
    </row>
    <row r="459" spans="1:27" x14ac:dyDescent="0.25">
      <c r="A459" s="24" t="str">
        <f>IF(INTRO!$E$33&lt;&gt;0,INTRO!$E$33, " ")</f>
        <v>Nigeria</v>
      </c>
      <c r="B459" s="17" t="s">
        <v>634</v>
      </c>
      <c r="C459" s="172" t="s">
        <v>638</v>
      </c>
      <c r="D459" s="36">
        <v>157737.97552937546</v>
      </c>
      <c r="E459" s="20">
        <f>IF(INTRO!$E$48="","",ROUND($D459*INTRO!$E$48,0))</f>
        <v>31548</v>
      </c>
      <c r="F459" s="20">
        <f>IF(INTRO!$E$49="","",ROUND($D459*INTRO!$E$49,0))</f>
        <v>44167</v>
      </c>
      <c r="G459" s="38">
        <f>IF(INTRO!$E$50="","",ROUND($D459*INTRO!$E$50,0))</f>
        <v>82024</v>
      </c>
      <c r="H459" s="37">
        <v>1</v>
      </c>
      <c r="I459" s="27">
        <v>0</v>
      </c>
      <c r="J459" s="27">
        <v>1</v>
      </c>
      <c r="K459" s="27">
        <v>3</v>
      </c>
      <c r="L459" s="68">
        <v>0</v>
      </c>
      <c r="M459" s="65">
        <f>IF(INTRO!$E$37="Endemic",IF($H459&gt;0,IF($H459=4,"Unknown",IF($H459=99,"Stopped",$D459)),0),"Not required")</f>
        <v>157737.97552937546</v>
      </c>
      <c r="N459" s="20">
        <v>0</v>
      </c>
      <c r="O459" s="14">
        <f>IF(INTRO!$E$41="Endemic", IF(AND($J459&gt;1,$J459&lt;5), IF($J459=4, "Unknown", E459+F459), 0),"Not required")</f>
        <v>0</v>
      </c>
      <c r="P459" s="39">
        <f>IF(INTRO!$E$43="Endemic", IF(AND($K459&gt;0,$K459&lt;5), IF($K459=4,"Unknown", IF($K459=1, $F459*0.33, IF($K459=2, $F459*0.5+$G459*0.2, SUM(F459:G459)))), 0),"Not required")</f>
        <v>126191</v>
      </c>
      <c r="Q459" s="37">
        <v>1</v>
      </c>
      <c r="R459" s="27">
        <v>0</v>
      </c>
      <c r="S459" s="27">
        <v>0</v>
      </c>
      <c r="T459" s="70">
        <v>1</v>
      </c>
      <c r="U459" s="37"/>
      <c r="V459" s="27"/>
      <c r="W459" s="27"/>
      <c r="X459" s="70"/>
      <c r="Y459" s="1">
        <v>36787</v>
      </c>
      <c r="Z459" s="1" t="s">
        <v>638</v>
      </c>
      <c r="AA459" s="18"/>
    </row>
    <row r="460" spans="1:27" x14ac:dyDescent="0.25">
      <c r="A460" s="24" t="str">
        <f>IF(INTRO!$E$33&lt;&gt;0,INTRO!$E$33, " ")</f>
        <v>Nigeria</v>
      </c>
      <c r="B460" s="17" t="s">
        <v>634</v>
      </c>
      <c r="C460" s="172" t="s">
        <v>639</v>
      </c>
      <c r="D460" s="36">
        <v>319837.42551578162</v>
      </c>
      <c r="E460" s="20">
        <f>IF(INTRO!$E$48="","",ROUND($D460*INTRO!$E$48,0))</f>
        <v>63967</v>
      </c>
      <c r="F460" s="20">
        <f>IF(INTRO!$E$49="","",ROUND($D460*INTRO!$E$49,0))</f>
        <v>89554</v>
      </c>
      <c r="G460" s="38">
        <f>IF(INTRO!$E$50="","",ROUND($D460*INTRO!$E$50,0))</f>
        <v>166315</v>
      </c>
      <c r="H460" s="37">
        <v>1</v>
      </c>
      <c r="I460" s="27">
        <v>1</v>
      </c>
      <c r="J460" s="27">
        <v>2</v>
      </c>
      <c r="K460" s="27">
        <v>2</v>
      </c>
      <c r="L460" s="68">
        <v>0</v>
      </c>
      <c r="M460" s="65">
        <f>IF(INTRO!$E$37="Endemic",IF($H460&gt;0,IF($H460=4,"Unknown",IF($H460=99,"Stopped",$D460)),0),"Not required")</f>
        <v>319837.42551578162</v>
      </c>
      <c r="N460" s="20">
        <v>36907.087810937483</v>
      </c>
      <c r="O460" s="14">
        <f>IF(INTRO!$E$41="Endemic", IF(AND($J460&gt;1,$J460&lt;5), IF($J460=4, "Unknown", E460+F460), 0),"Not required")</f>
        <v>153521</v>
      </c>
      <c r="P460" s="39">
        <f>IF(INTRO!$E$43="Endemic", IF(AND($K460&gt;0,$K460&lt;5), IF($K460=4,"Unknown", IF($K460=1, $F460*0.33, IF($K460=2, $F460*0.5+$G460*0.2, SUM(F460:G460)))), 0),"Not required")</f>
        <v>78040</v>
      </c>
      <c r="Q460" s="37">
        <v>1</v>
      </c>
      <c r="R460" s="27">
        <v>1</v>
      </c>
      <c r="S460" s="27">
        <v>1</v>
      </c>
      <c r="T460" s="70">
        <v>1</v>
      </c>
      <c r="U460" s="37"/>
      <c r="V460" s="27"/>
      <c r="W460" s="27"/>
      <c r="X460" s="70"/>
      <c r="Y460" s="1">
        <v>36788</v>
      </c>
      <c r="Z460" s="1" t="s">
        <v>639</v>
      </c>
      <c r="AA460" s="18"/>
    </row>
    <row r="461" spans="1:27" x14ac:dyDescent="0.25">
      <c r="A461" s="24" t="str">
        <f>IF(INTRO!$E$33&lt;&gt;0,INTRO!$E$33, " ")</f>
        <v>Nigeria</v>
      </c>
      <c r="B461" s="17" t="s">
        <v>634</v>
      </c>
      <c r="C461" s="172" t="s">
        <v>640</v>
      </c>
      <c r="D461" s="36">
        <v>360995.05820419115</v>
      </c>
      <c r="E461" s="20">
        <f>IF(INTRO!$E$48="","",ROUND($D461*INTRO!$E$48,0))</f>
        <v>72199</v>
      </c>
      <c r="F461" s="20">
        <f>IF(INTRO!$E$49="","",ROUND($D461*INTRO!$E$49,0))</f>
        <v>101079</v>
      </c>
      <c r="G461" s="38">
        <f>IF(INTRO!$E$50="","",ROUND($D461*INTRO!$E$50,0))</f>
        <v>187717</v>
      </c>
      <c r="H461" s="37">
        <v>1</v>
      </c>
      <c r="I461" s="27">
        <v>0</v>
      </c>
      <c r="J461" s="27">
        <v>1</v>
      </c>
      <c r="K461" s="27">
        <v>2</v>
      </c>
      <c r="L461" s="68">
        <v>0</v>
      </c>
      <c r="M461" s="65">
        <f>IF(INTRO!$E$37="Endemic",IF($H461&gt;0,IF($H461=4,"Unknown",IF($H461=99,"Stopped",$D461)),0),"Not required")</f>
        <v>360995.05820419115</v>
      </c>
      <c r="N461" s="20">
        <v>0</v>
      </c>
      <c r="O461" s="14">
        <f>IF(INTRO!$E$41="Endemic", IF(AND($J461&gt;1,$J461&lt;5), IF($J461=4, "Unknown", E461+F461), 0),"Not required")</f>
        <v>0</v>
      </c>
      <c r="P461" s="39">
        <f>IF(INTRO!$E$43="Endemic", IF(AND($K461&gt;0,$K461&lt;5), IF($K461=4,"Unknown", IF($K461=1, $F461*0.33, IF($K461=2, $F461*0.5+$G461*0.2, SUM(F461:G461)))), 0),"Not required")</f>
        <v>88082.9</v>
      </c>
      <c r="Q461" s="37">
        <v>1</v>
      </c>
      <c r="R461" s="27">
        <v>0</v>
      </c>
      <c r="S461" s="27">
        <v>0</v>
      </c>
      <c r="T461" s="70">
        <v>1</v>
      </c>
      <c r="U461" s="37"/>
      <c r="V461" s="27"/>
      <c r="W461" s="27"/>
      <c r="X461" s="70"/>
      <c r="Y461" s="1">
        <v>36789</v>
      </c>
      <c r="Z461" s="1" t="s">
        <v>640</v>
      </c>
      <c r="AA461" s="18"/>
    </row>
    <row r="462" spans="1:27" x14ac:dyDescent="0.25">
      <c r="A462" s="24" t="str">
        <f>IF(INTRO!$E$33&lt;&gt;0,INTRO!$E$33, " ")</f>
        <v>Nigeria</v>
      </c>
      <c r="B462" s="17" t="s">
        <v>634</v>
      </c>
      <c r="C462" s="172" t="s">
        <v>641</v>
      </c>
      <c r="D462" s="36">
        <v>163351.54148177948</v>
      </c>
      <c r="E462" s="20">
        <f>IF(INTRO!$E$48="","",ROUND($D462*INTRO!$E$48,0))</f>
        <v>32670</v>
      </c>
      <c r="F462" s="20">
        <f>IF(INTRO!$E$49="","",ROUND($D462*INTRO!$E$49,0))</f>
        <v>45738</v>
      </c>
      <c r="G462" s="38">
        <f>IF(INTRO!$E$50="","",ROUND($D462*INTRO!$E$50,0))</f>
        <v>84943</v>
      </c>
      <c r="H462" s="37">
        <v>1</v>
      </c>
      <c r="I462" s="27">
        <v>1</v>
      </c>
      <c r="J462" s="27">
        <v>1</v>
      </c>
      <c r="K462" s="27">
        <v>1</v>
      </c>
      <c r="L462" s="68">
        <v>0</v>
      </c>
      <c r="M462" s="65">
        <f>IF(INTRO!$E$37="Endemic",IF($H462&gt;0,IF($H462=4,"Unknown",IF($H462=99,"Stopped",$D462)),0),"Not required")</f>
        <v>163351.54148177948</v>
      </c>
      <c r="N462" s="20">
        <v>28650.567389062489</v>
      </c>
      <c r="O462" s="14">
        <f>IF(INTRO!$E$41="Endemic", IF(AND($J462&gt;1,$J462&lt;5), IF($J462=4, "Unknown", E462+F462), 0),"Not required")</f>
        <v>0</v>
      </c>
      <c r="P462" s="39">
        <f>IF(INTRO!$E$43="Endemic", IF(AND($K462&gt;0,$K462&lt;5), IF($K462=4,"Unknown", IF($K462=1, $F462*0.33, IF($K462=2, $F462*0.5+$G462*0.2, SUM(F462:G462)))), 0),"Not required")</f>
        <v>15093.54</v>
      </c>
      <c r="Q462" s="37">
        <v>1</v>
      </c>
      <c r="R462" s="27">
        <v>1</v>
      </c>
      <c r="S462" s="27">
        <v>0</v>
      </c>
      <c r="T462" s="70">
        <v>0</v>
      </c>
      <c r="U462" s="37"/>
      <c r="V462" s="27"/>
      <c r="W462" s="27"/>
      <c r="X462" s="70"/>
      <c r="Y462" s="1">
        <v>36790</v>
      </c>
      <c r="Z462" s="1" t="s">
        <v>641</v>
      </c>
      <c r="AA462" s="18"/>
    </row>
    <row r="463" spans="1:27" x14ac:dyDescent="0.25">
      <c r="A463" s="24" t="str">
        <f>IF(INTRO!$E$33&lt;&gt;0,INTRO!$E$33, " ")</f>
        <v>Nigeria</v>
      </c>
      <c r="B463" s="17" t="s">
        <v>634</v>
      </c>
      <c r="C463" s="172" t="s">
        <v>642</v>
      </c>
      <c r="D463" s="36">
        <v>194031.14534048599</v>
      </c>
      <c r="E463" s="20">
        <f>IF(INTRO!$E$48="","",ROUND($D463*INTRO!$E$48,0))</f>
        <v>38806</v>
      </c>
      <c r="F463" s="20">
        <f>IF(INTRO!$E$49="","",ROUND($D463*INTRO!$E$49,0))</f>
        <v>54329</v>
      </c>
      <c r="G463" s="38">
        <f>IF(INTRO!$E$50="","",ROUND($D463*INTRO!$E$50,0))</f>
        <v>100896</v>
      </c>
      <c r="H463" s="37">
        <v>1</v>
      </c>
      <c r="I463" s="27">
        <v>0</v>
      </c>
      <c r="J463" s="27">
        <v>2</v>
      </c>
      <c r="K463" s="27">
        <v>2</v>
      </c>
      <c r="L463" s="68">
        <v>0</v>
      </c>
      <c r="M463" s="65">
        <f>IF(INTRO!$E$37="Endemic",IF($H463&gt;0,IF($H463=4,"Unknown",IF($H463=99,"Stopped",$D463)),0),"Not required")</f>
        <v>194031.14534048599</v>
      </c>
      <c r="N463" s="20">
        <v>0</v>
      </c>
      <c r="O463" s="14">
        <f>IF(INTRO!$E$41="Endemic", IF(AND($J463&gt;1,$J463&lt;5), IF($J463=4, "Unknown", E463+F463), 0),"Not required")</f>
        <v>93135</v>
      </c>
      <c r="P463" s="39">
        <f>IF(INTRO!$E$43="Endemic", IF(AND($K463&gt;0,$K463&lt;5), IF($K463=4,"Unknown", IF($K463=1, $F463*0.33, IF($K463=2, $F463*0.5+$G463*0.2, SUM(F463:G463)))), 0),"Not required")</f>
        <v>47343.7</v>
      </c>
      <c r="Q463" s="37">
        <v>1</v>
      </c>
      <c r="R463" s="27">
        <v>0</v>
      </c>
      <c r="S463" s="27">
        <v>1</v>
      </c>
      <c r="T463" s="70">
        <v>1</v>
      </c>
      <c r="U463" s="37"/>
      <c r="V463" s="27"/>
      <c r="W463" s="27"/>
      <c r="X463" s="70"/>
      <c r="Y463" s="1">
        <v>36791</v>
      </c>
      <c r="Z463" s="1" t="s">
        <v>642</v>
      </c>
      <c r="AA463" s="18"/>
    </row>
    <row r="464" spans="1:27" x14ac:dyDescent="0.25">
      <c r="A464" s="24" t="str">
        <f>IF(INTRO!$E$33&lt;&gt;0,INTRO!$E$33, " ")</f>
        <v>Nigeria</v>
      </c>
      <c r="B464" s="17" t="s">
        <v>634</v>
      </c>
      <c r="C464" s="172" t="s">
        <v>643</v>
      </c>
      <c r="D464" s="36">
        <v>163016.66416454219</v>
      </c>
      <c r="E464" s="20">
        <f>IF(INTRO!$E$48="","",ROUND($D464*INTRO!$E$48,0))</f>
        <v>32603</v>
      </c>
      <c r="F464" s="20">
        <f>IF(INTRO!$E$49="","",ROUND($D464*INTRO!$E$49,0))</f>
        <v>45645</v>
      </c>
      <c r="G464" s="38">
        <f>IF(INTRO!$E$50="","",ROUND($D464*INTRO!$E$50,0))</f>
        <v>84769</v>
      </c>
      <c r="H464" s="37">
        <v>1</v>
      </c>
      <c r="I464" s="27">
        <v>1</v>
      </c>
      <c r="J464" s="27">
        <v>1</v>
      </c>
      <c r="K464" s="27">
        <v>2</v>
      </c>
      <c r="L464" s="68">
        <v>0</v>
      </c>
      <c r="M464" s="65">
        <f>IF(INTRO!$E$37="Endemic",IF($H464&gt;0,IF($H464=4,"Unknown",IF($H464=99,"Stopped",$D464)),0),"Not required")</f>
        <v>163016.66416454219</v>
      </c>
      <c r="N464" s="20">
        <v>8865.8251374999963</v>
      </c>
      <c r="O464" s="14">
        <f>IF(INTRO!$E$41="Endemic", IF(AND($J464&gt;1,$J464&lt;5), IF($J464=4, "Unknown", E464+F464), 0),"Not required")</f>
        <v>0</v>
      </c>
      <c r="P464" s="39">
        <f>IF(INTRO!$E$43="Endemic", IF(AND($K464&gt;0,$K464&lt;5), IF($K464=4,"Unknown", IF($K464=1, $F464*0.33, IF($K464=2, $F464*0.5+$G464*0.2, SUM(F464:G464)))), 0),"Not required")</f>
        <v>39776.300000000003</v>
      </c>
      <c r="Q464" s="37">
        <v>1</v>
      </c>
      <c r="R464" s="27">
        <v>1</v>
      </c>
      <c r="S464" s="27">
        <v>0</v>
      </c>
      <c r="T464" s="70">
        <v>1</v>
      </c>
      <c r="U464" s="37" t="s">
        <v>971</v>
      </c>
      <c r="V464" s="27"/>
      <c r="W464" s="27"/>
      <c r="X464" s="70"/>
      <c r="Y464" s="1">
        <v>36792</v>
      </c>
      <c r="Z464" s="1" t="s">
        <v>643</v>
      </c>
      <c r="AA464" s="18"/>
    </row>
    <row r="465" spans="1:27" x14ac:dyDescent="0.25">
      <c r="A465" s="24" t="str">
        <f>IF(INTRO!$E$33&lt;&gt;0,INTRO!$E$33, " ")</f>
        <v>Nigeria</v>
      </c>
      <c r="B465" s="17" t="s">
        <v>634</v>
      </c>
      <c r="C465" s="172" t="s">
        <v>644</v>
      </c>
      <c r="D465" s="36">
        <v>203103.76534885154</v>
      </c>
      <c r="E465" s="20">
        <f>IF(INTRO!$E$48="","",ROUND($D465*INTRO!$E$48,0))</f>
        <v>40621</v>
      </c>
      <c r="F465" s="20">
        <f>IF(INTRO!$E$49="","",ROUND($D465*INTRO!$E$49,0))</f>
        <v>56869</v>
      </c>
      <c r="G465" s="38">
        <f>IF(INTRO!$E$50="","",ROUND($D465*INTRO!$E$50,0))</f>
        <v>105614</v>
      </c>
      <c r="H465" s="37">
        <v>1</v>
      </c>
      <c r="I465" s="27">
        <v>0</v>
      </c>
      <c r="J465" s="27">
        <v>1</v>
      </c>
      <c r="K465" s="27">
        <v>2</v>
      </c>
      <c r="L465" s="68">
        <v>0</v>
      </c>
      <c r="M465" s="65">
        <f>IF(INTRO!$E$37="Endemic",IF($H465&gt;0,IF($H465=4,"Unknown",IF($H465=99,"Stopped",$D465)),0),"Not required")</f>
        <v>203103.76534885154</v>
      </c>
      <c r="N465" s="20">
        <v>0</v>
      </c>
      <c r="O465" s="14">
        <f>IF(INTRO!$E$41="Endemic", IF(AND($J465&gt;1,$J465&lt;5), IF($J465=4, "Unknown", E465+F465), 0),"Not required")</f>
        <v>0</v>
      </c>
      <c r="P465" s="39">
        <f>IF(INTRO!$E$43="Endemic", IF(AND($K465&gt;0,$K465&lt;5), IF($K465=4,"Unknown", IF($K465=1, $F465*0.33, IF($K465=2, $F465*0.5+$G465*0.2, SUM(F465:G465)))), 0),"Not required")</f>
        <v>49557.3</v>
      </c>
      <c r="Q465" s="37">
        <v>1</v>
      </c>
      <c r="R465" s="27">
        <v>0</v>
      </c>
      <c r="S465" s="27">
        <v>0</v>
      </c>
      <c r="T465" s="70">
        <v>1</v>
      </c>
      <c r="U465" s="37"/>
      <c r="V465" s="27"/>
      <c r="W465" s="27"/>
      <c r="X465" s="70"/>
      <c r="Y465" s="1">
        <v>36793</v>
      </c>
      <c r="Z465" s="1" t="s">
        <v>644</v>
      </c>
      <c r="AA465" s="18"/>
    </row>
    <row r="466" spans="1:27" x14ac:dyDescent="0.25">
      <c r="A466" s="24" t="str">
        <f>IF(INTRO!$E$33&lt;&gt;0,INTRO!$E$33, " ")</f>
        <v>Nigeria</v>
      </c>
      <c r="B466" s="17" t="s">
        <v>634</v>
      </c>
      <c r="C466" s="172" t="s">
        <v>645</v>
      </c>
      <c r="D466" s="36">
        <v>260036.94394567003</v>
      </c>
      <c r="E466" s="20">
        <f>IF(INTRO!$E$48="","",ROUND($D466*INTRO!$E$48,0))</f>
        <v>52007</v>
      </c>
      <c r="F466" s="20">
        <f>IF(INTRO!$E$49="","",ROUND($D466*INTRO!$E$49,0))</f>
        <v>72810</v>
      </c>
      <c r="G466" s="38">
        <f>IF(INTRO!$E$50="","",ROUND($D466*INTRO!$E$50,0))</f>
        <v>135219</v>
      </c>
      <c r="H466" s="37">
        <v>1</v>
      </c>
      <c r="I466" s="27">
        <v>0</v>
      </c>
      <c r="J466" s="27">
        <v>1</v>
      </c>
      <c r="K466" s="27">
        <v>2</v>
      </c>
      <c r="L466" s="68">
        <v>0</v>
      </c>
      <c r="M466" s="65">
        <f>IF(INTRO!$E$37="Endemic",IF($H466&gt;0,IF($H466=4,"Unknown",IF($H466=99,"Stopped",$D466)),0),"Not required")</f>
        <v>260036.94394567003</v>
      </c>
      <c r="N466" s="20">
        <v>0</v>
      </c>
      <c r="O466" s="14">
        <f>IF(INTRO!$E$41="Endemic", IF(AND($J466&gt;1,$J466&lt;5), IF($J466=4, "Unknown", E466+F466), 0),"Not required")</f>
        <v>0</v>
      </c>
      <c r="P466" s="39">
        <f>IF(INTRO!$E$43="Endemic", IF(AND($K466&gt;0,$K466&lt;5), IF($K466=4,"Unknown", IF($K466=1, $F466*0.33, IF($K466=2, $F466*0.5+$G466*0.2, SUM(F466:G466)))), 0),"Not required")</f>
        <v>63448.800000000003</v>
      </c>
      <c r="Q466" s="37">
        <v>1</v>
      </c>
      <c r="R466" s="27">
        <v>0</v>
      </c>
      <c r="S466" s="27">
        <v>0</v>
      </c>
      <c r="T466" s="70">
        <v>1</v>
      </c>
      <c r="U466" s="37"/>
      <c r="V466" s="27"/>
      <c r="W466" s="27"/>
      <c r="X466" s="70"/>
      <c r="Y466" s="1">
        <v>36794</v>
      </c>
      <c r="Z466" s="1" t="s">
        <v>645</v>
      </c>
      <c r="AA466" s="18"/>
    </row>
    <row r="467" spans="1:27" x14ac:dyDescent="0.25">
      <c r="A467" s="24" t="str">
        <f>IF(INTRO!$E$33&lt;&gt;0,INTRO!$E$33, " ")</f>
        <v>Nigeria</v>
      </c>
      <c r="B467" s="17" t="s">
        <v>634</v>
      </c>
      <c r="C467" s="172" t="s">
        <v>646</v>
      </c>
      <c r="D467" s="36">
        <v>114857.54025710652</v>
      </c>
      <c r="E467" s="20">
        <f>IF(INTRO!$E$48="","",ROUND($D467*INTRO!$E$48,0))</f>
        <v>22972</v>
      </c>
      <c r="F467" s="20">
        <f>IF(INTRO!$E$49="","",ROUND($D467*INTRO!$E$49,0))</f>
        <v>32160</v>
      </c>
      <c r="G467" s="38">
        <f>IF(INTRO!$E$50="","",ROUND($D467*INTRO!$E$50,0))</f>
        <v>59726</v>
      </c>
      <c r="H467" s="37">
        <v>1</v>
      </c>
      <c r="I467" s="27">
        <v>0</v>
      </c>
      <c r="J467" s="27">
        <v>1</v>
      </c>
      <c r="K467" s="27">
        <v>1</v>
      </c>
      <c r="L467" s="68">
        <v>0</v>
      </c>
      <c r="M467" s="65">
        <f>IF(INTRO!$E$37="Endemic",IF($H467&gt;0,IF($H467=4,"Unknown",IF($H467=99,"Stopped",$D467)),0),"Not required")</f>
        <v>114857.54025710652</v>
      </c>
      <c r="N467" s="20">
        <v>0</v>
      </c>
      <c r="O467" s="14">
        <f>IF(INTRO!$E$41="Endemic", IF(AND($J467&gt;1,$J467&lt;5), IF($J467=4, "Unknown", E467+F467), 0),"Not required")</f>
        <v>0</v>
      </c>
      <c r="P467" s="39">
        <f>IF(INTRO!$E$43="Endemic", IF(AND($K467&gt;0,$K467&lt;5), IF($K467=4,"Unknown", IF($K467=1, $F467*0.33, IF($K467=2, $F467*0.5+$G467*0.2, SUM(F467:G467)))), 0),"Not required")</f>
        <v>10612.800000000001</v>
      </c>
      <c r="Q467" s="37">
        <v>1</v>
      </c>
      <c r="R467" s="27">
        <v>0</v>
      </c>
      <c r="S467" s="27">
        <v>0</v>
      </c>
      <c r="T467" s="70">
        <v>0</v>
      </c>
      <c r="U467" s="37"/>
      <c r="V467" s="27"/>
      <c r="W467" s="27"/>
      <c r="X467" s="70"/>
      <c r="Y467" s="1">
        <v>36795</v>
      </c>
      <c r="Z467" s="1" t="s">
        <v>646</v>
      </c>
      <c r="AA467" s="18"/>
    </row>
    <row r="468" spans="1:27" x14ac:dyDescent="0.25">
      <c r="A468" s="24" t="str">
        <f>IF(INTRO!$E$33&lt;&gt;0,INTRO!$E$33, " ")</f>
        <v>Nigeria</v>
      </c>
      <c r="B468" s="17" t="s">
        <v>634</v>
      </c>
      <c r="C468" s="172" t="s">
        <v>647</v>
      </c>
      <c r="D468" s="36">
        <v>207926.53667259877</v>
      </c>
      <c r="E468" s="20">
        <f>IF(INTRO!$E$48="","",ROUND($D468*INTRO!$E$48,0))</f>
        <v>41585</v>
      </c>
      <c r="F468" s="20">
        <f>IF(INTRO!$E$49="","",ROUND($D468*INTRO!$E$49,0))</f>
        <v>58219</v>
      </c>
      <c r="G468" s="38">
        <f>IF(INTRO!$E$50="","",ROUND($D468*INTRO!$E$50,0))</f>
        <v>108122</v>
      </c>
      <c r="H468" s="37">
        <v>1</v>
      </c>
      <c r="I468" s="27">
        <v>0</v>
      </c>
      <c r="J468" s="27">
        <v>1</v>
      </c>
      <c r="K468" s="27">
        <v>2</v>
      </c>
      <c r="L468" s="68">
        <v>0</v>
      </c>
      <c r="M468" s="65">
        <f>IF(INTRO!$E$37="Endemic",IF($H468&gt;0,IF($H468=4,"Unknown",IF($H468=99,"Stopped",$D468)),0),"Not required")</f>
        <v>207926.53667259877</v>
      </c>
      <c r="N468" s="20">
        <v>0</v>
      </c>
      <c r="O468" s="14">
        <f>IF(INTRO!$E$41="Endemic", IF(AND($J468&gt;1,$J468&lt;5), IF($J468=4, "Unknown", E468+F468), 0),"Not required")</f>
        <v>0</v>
      </c>
      <c r="P468" s="39">
        <f>IF(INTRO!$E$43="Endemic", IF(AND($K468&gt;0,$K468&lt;5), IF($K468=4,"Unknown", IF($K468=1, $F468*0.33, IF($K468=2, $F468*0.5+$G468*0.2, SUM(F468:G468)))), 0),"Not required")</f>
        <v>50733.9</v>
      </c>
      <c r="Q468" s="37">
        <v>1</v>
      </c>
      <c r="R468" s="27">
        <v>0</v>
      </c>
      <c r="S468" s="27">
        <v>0</v>
      </c>
      <c r="T468" s="70">
        <v>1</v>
      </c>
      <c r="U468" s="37"/>
      <c r="V468" s="27"/>
      <c r="W468" s="27"/>
      <c r="X468" s="70"/>
      <c r="Y468" s="1">
        <v>36796</v>
      </c>
      <c r="Z468" s="1" t="s">
        <v>647</v>
      </c>
      <c r="AA468" s="18"/>
    </row>
    <row r="469" spans="1:27" x14ac:dyDescent="0.25">
      <c r="A469" s="24" t="str">
        <f>IF(INTRO!$E$33&lt;&gt;0,INTRO!$E$33, " ")</f>
        <v>Nigeria</v>
      </c>
      <c r="B469" s="17" t="s">
        <v>634</v>
      </c>
      <c r="C469" s="172" t="s">
        <v>648</v>
      </c>
      <c r="D469" s="36">
        <v>236278.13797653498</v>
      </c>
      <c r="E469" s="20">
        <f>IF(INTRO!$E$48="","",ROUND($D469*INTRO!$E$48,0))</f>
        <v>47256</v>
      </c>
      <c r="F469" s="20">
        <f>IF(INTRO!$E$49="","",ROUND($D469*INTRO!$E$49,0))</f>
        <v>66158</v>
      </c>
      <c r="G469" s="38">
        <f>IF(INTRO!$E$50="","",ROUND($D469*INTRO!$E$50,0))</f>
        <v>122865</v>
      </c>
      <c r="H469" s="37">
        <v>1</v>
      </c>
      <c r="I469" s="27">
        <v>0</v>
      </c>
      <c r="J469" s="27">
        <v>1</v>
      </c>
      <c r="K469" s="27">
        <v>2</v>
      </c>
      <c r="L469" s="68">
        <v>0</v>
      </c>
      <c r="M469" s="65">
        <f>IF(INTRO!$E$37="Endemic",IF($H469&gt;0,IF($H469=4,"Unknown",IF($H469=99,"Stopped",$D469)),0),"Not required")</f>
        <v>236278.13797653498</v>
      </c>
      <c r="N469" s="20">
        <v>0</v>
      </c>
      <c r="O469" s="14">
        <f>IF(INTRO!$E$41="Endemic", IF(AND($J469&gt;1,$J469&lt;5), IF($J469=4, "Unknown", E469+F469), 0),"Not required")</f>
        <v>0</v>
      </c>
      <c r="P469" s="39">
        <f>IF(INTRO!$E$43="Endemic", IF(AND($K469&gt;0,$K469&lt;5), IF($K469=4,"Unknown", IF($K469=1, $F469*0.33, IF($K469=2, $F469*0.5+$G469*0.2, SUM(F469:G469)))), 0),"Not required")</f>
        <v>57652</v>
      </c>
      <c r="Q469" s="37">
        <v>1</v>
      </c>
      <c r="R469" s="27">
        <v>0</v>
      </c>
      <c r="S469" s="27">
        <v>0</v>
      </c>
      <c r="T469" s="70">
        <v>1</v>
      </c>
      <c r="U469" s="37"/>
      <c r="V469" s="27"/>
      <c r="W469" s="27"/>
      <c r="X469" s="70"/>
      <c r="Y469" s="1">
        <v>36797</v>
      </c>
      <c r="Z469" s="1" t="s">
        <v>648</v>
      </c>
      <c r="AA469" s="18"/>
    </row>
    <row r="470" spans="1:27" x14ac:dyDescent="0.25">
      <c r="A470" s="24" t="str">
        <f>IF(INTRO!$E$33&lt;&gt;0,INTRO!$E$33, " ")</f>
        <v>Nigeria</v>
      </c>
      <c r="B470" s="17" t="s">
        <v>634</v>
      </c>
      <c r="C470" s="172" t="s">
        <v>649</v>
      </c>
      <c r="D470" s="36">
        <v>167796.39904591351</v>
      </c>
      <c r="E470" s="20">
        <f>IF(INTRO!$E$48="","",ROUND($D470*INTRO!$E$48,0))</f>
        <v>33559</v>
      </c>
      <c r="F470" s="20">
        <f>IF(INTRO!$E$49="","",ROUND($D470*INTRO!$E$49,0))</f>
        <v>46983</v>
      </c>
      <c r="G470" s="38">
        <f>IF(INTRO!$E$50="","",ROUND($D470*INTRO!$E$50,0))</f>
        <v>87254</v>
      </c>
      <c r="H470" s="37">
        <v>1</v>
      </c>
      <c r="I470" s="27">
        <v>1</v>
      </c>
      <c r="J470" s="27">
        <v>1</v>
      </c>
      <c r="K470" s="27">
        <v>3</v>
      </c>
      <c r="L470" s="68">
        <v>0</v>
      </c>
      <c r="M470" s="65">
        <f>IF(INTRO!$E$37="Endemic",IF($H470&gt;0,IF($H470=4,"Unknown",IF($H470=99,"Stopped",$D470)),0),"Not required")</f>
        <v>167796.39904591351</v>
      </c>
      <c r="N470" s="20">
        <v>63606.114009374978</v>
      </c>
      <c r="O470" s="14">
        <f>IF(INTRO!$E$41="Endemic", IF(AND($J470&gt;1,$J470&lt;5), IF($J470=4, "Unknown", E470+F470), 0),"Not required")</f>
        <v>0</v>
      </c>
      <c r="P470" s="39">
        <f>IF(INTRO!$E$43="Endemic", IF(AND($K470&gt;0,$K470&lt;5), IF($K470=4,"Unknown", IF($K470=1, $F470*0.33, IF($K470=2, $F470*0.5+$G470*0.2, SUM(F470:G470)))), 0),"Not required")</f>
        <v>134237</v>
      </c>
      <c r="Q470" s="37">
        <v>1</v>
      </c>
      <c r="R470" s="27">
        <v>1</v>
      </c>
      <c r="S470" s="27">
        <v>0</v>
      </c>
      <c r="T470" s="70">
        <v>1</v>
      </c>
      <c r="U470" s="37" t="s">
        <v>971</v>
      </c>
      <c r="V470" s="27"/>
      <c r="W470" s="27"/>
      <c r="X470" s="70"/>
      <c r="Y470" s="1">
        <v>36798</v>
      </c>
      <c r="Z470" s="1" t="s">
        <v>649</v>
      </c>
      <c r="AA470" s="18"/>
    </row>
    <row r="471" spans="1:27" x14ac:dyDescent="0.25">
      <c r="A471" s="24" t="str">
        <f>IF(INTRO!$E$33&lt;&gt;0,INTRO!$E$33, " ")</f>
        <v>Nigeria</v>
      </c>
      <c r="B471" s="17" t="s">
        <v>634</v>
      </c>
      <c r="C471" s="172" t="s">
        <v>650</v>
      </c>
      <c r="D471" s="36">
        <v>120955.26618623921</v>
      </c>
      <c r="E471" s="20">
        <f>IF(INTRO!$E$48="","",ROUND($D471*INTRO!$E$48,0))</f>
        <v>24191</v>
      </c>
      <c r="F471" s="20">
        <f>IF(INTRO!$E$49="","",ROUND($D471*INTRO!$E$49,0))</f>
        <v>33867</v>
      </c>
      <c r="G471" s="38">
        <f>IF(INTRO!$E$50="","",ROUND($D471*INTRO!$E$50,0))</f>
        <v>62897</v>
      </c>
      <c r="H471" s="37">
        <v>1</v>
      </c>
      <c r="I471" s="27">
        <v>1</v>
      </c>
      <c r="J471" s="27">
        <v>1</v>
      </c>
      <c r="K471" s="27">
        <v>1</v>
      </c>
      <c r="L471" s="68">
        <v>0</v>
      </c>
      <c r="M471" s="65">
        <f>IF(INTRO!$E$37="Endemic",IF($H471&gt;0,IF($H471=4,"Unknown",IF($H471=99,"Stopped",$D471)),0),"Not required")</f>
        <v>120955.26618623921</v>
      </c>
      <c r="N471" s="20">
        <v>50672.738369921855</v>
      </c>
      <c r="O471" s="14">
        <f>IF(INTRO!$E$41="Endemic", IF(AND($J471&gt;1,$J471&lt;5), IF($J471=4, "Unknown", E471+F471), 0),"Not required")</f>
        <v>0</v>
      </c>
      <c r="P471" s="39">
        <f>IF(INTRO!$E$43="Endemic", IF(AND($K471&gt;0,$K471&lt;5), IF($K471=4,"Unknown", IF($K471=1, $F471*0.33, IF($K471=2, $F471*0.5+$G471*0.2, SUM(F471:G471)))), 0),"Not required")</f>
        <v>11176.11</v>
      </c>
      <c r="Q471" s="37">
        <v>1</v>
      </c>
      <c r="R471" s="27">
        <v>1</v>
      </c>
      <c r="S471" s="27">
        <v>0</v>
      </c>
      <c r="T471" s="70">
        <v>0</v>
      </c>
      <c r="U471" s="37" t="s">
        <v>971</v>
      </c>
      <c r="V471" s="27"/>
      <c r="W471" s="27"/>
      <c r="X471" s="70"/>
      <c r="Y471" s="1">
        <v>36799</v>
      </c>
      <c r="Z471" s="1" t="s">
        <v>650</v>
      </c>
      <c r="AA471" s="18"/>
    </row>
    <row r="472" spans="1:27" x14ac:dyDescent="0.25">
      <c r="A472" s="24" t="str">
        <f>IF(INTRO!$E$33&lt;&gt;0,INTRO!$E$33, " ")</f>
        <v>Nigeria</v>
      </c>
      <c r="B472" s="17" t="s">
        <v>634</v>
      </c>
      <c r="C472" s="172" t="s">
        <v>651</v>
      </c>
      <c r="D472" s="36">
        <v>170997.2344476197</v>
      </c>
      <c r="E472" s="20">
        <f>IF(INTRO!$E$48="","",ROUND($D472*INTRO!$E$48,0))</f>
        <v>34199</v>
      </c>
      <c r="F472" s="20">
        <f>IF(INTRO!$E$49="","",ROUND($D472*INTRO!$E$49,0))</f>
        <v>47879</v>
      </c>
      <c r="G472" s="38">
        <f>IF(INTRO!$E$50="","",ROUND($D472*INTRO!$E$50,0))</f>
        <v>88919</v>
      </c>
      <c r="H472" s="37">
        <v>1</v>
      </c>
      <c r="I472" s="27">
        <v>1</v>
      </c>
      <c r="J472" s="27">
        <v>1</v>
      </c>
      <c r="K472" s="27">
        <v>2</v>
      </c>
      <c r="L472" s="68">
        <v>0</v>
      </c>
      <c r="M472" s="65">
        <f>IF(INTRO!$E$37="Endemic",IF($H472&gt;0,IF($H472=4,"Unknown",IF($H472=99,"Stopped",$D472)),0),"Not required")</f>
        <v>170997.2344476197</v>
      </c>
      <c r="N472" s="20">
        <v>170997.2344476197</v>
      </c>
      <c r="O472" s="14">
        <f>IF(INTRO!$E$41="Endemic", IF(AND($J472&gt;1,$J472&lt;5), IF($J472=4, "Unknown", E472+F472), 0),"Not required")</f>
        <v>0</v>
      </c>
      <c r="P472" s="39">
        <f>IF(INTRO!$E$43="Endemic", IF(AND($K472&gt;0,$K472&lt;5), IF($K472=4,"Unknown", IF($K472=1, $F472*0.33, IF($K472=2, $F472*0.5+$G472*0.2, SUM(F472:G472)))), 0),"Not required")</f>
        <v>41723.300000000003</v>
      </c>
      <c r="Q472" s="37">
        <v>1</v>
      </c>
      <c r="R472" s="27">
        <v>1</v>
      </c>
      <c r="S472" s="27">
        <v>0</v>
      </c>
      <c r="T472" s="70">
        <v>1</v>
      </c>
      <c r="U472" s="37" t="s">
        <v>973</v>
      </c>
      <c r="V472" s="27"/>
      <c r="W472" s="27"/>
      <c r="X472" s="70"/>
      <c r="Y472" s="1">
        <v>36800</v>
      </c>
      <c r="Z472" s="1" t="s">
        <v>651</v>
      </c>
      <c r="AA472" s="18"/>
    </row>
    <row r="473" spans="1:27" x14ac:dyDescent="0.25">
      <c r="A473" s="24" t="str">
        <f>IF(INTRO!$E$33&lt;&gt;0,INTRO!$E$33, " ")</f>
        <v>Nigeria</v>
      </c>
      <c r="B473" s="17" t="s">
        <v>634</v>
      </c>
      <c r="C473" s="172" t="s">
        <v>652</v>
      </c>
      <c r="D473" s="36">
        <v>202042.64806652121</v>
      </c>
      <c r="E473" s="20">
        <f>IF(INTRO!$E$48="","",ROUND($D473*INTRO!$E$48,0))</f>
        <v>40409</v>
      </c>
      <c r="F473" s="20">
        <f>IF(INTRO!$E$49="","",ROUND($D473*INTRO!$E$49,0))</f>
        <v>56572</v>
      </c>
      <c r="G473" s="38">
        <f>IF(INTRO!$E$50="","",ROUND($D473*INTRO!$E$50,0))</f>
        <v>105062</v>
      </c>
      <c r="H473" s="37">
        <v>1</v>
      </c>
      <c r="I473" s="27">
        <v>1</v>
      </c>
      <c r="J473" s="27">
        <v>1</v>
      </c>
      <c r="K473" s="27">
        <v>2</v>
      </c>
      <c r="L473" s="68">
        <v>0</v>
      </c>
      <c r="M473" s="65">
        <f>IF(INTRO!$E$37="Endemic",IF($H473&gt;0,IF($H473=4,"Unknown",IF($H473=99,"Stopped",$D473)),0),"Not required")</f>
        <v>202042.64806652121</v>
      </c>
      <c r="N473" s="20">
        <v>186968.24266562494</v>
      </c>
      <c r="O473" s="14">
        <f>IF(INTRO!$E$41="Endemic", IF(AND($J473&gt;1,$J473&lt;5), IF($J473=4, "Unknown", E473+F473), 0),"Not required")</f>
        <v>0</v>
      </c>
      <c r="P473" s="39">
        <f>IF(INTRO!$E$43="Endemic", IF(AND($K473&gt;0,$K473&lt;5), IF($K473=4,"Unknown", IF($K473=1, $F473*0.33, IF($K473=2, $F473*0.5+$G473*0.2, SUM(F473:G473)))), 0),"Not required")</f>
        <v>49298.400000000001</v>
      </c>
      <c r="Q473" s="37">
        <v>1</v>
      </c>
      <c r="R473" s="27">
        <v>1</v>
      </c>
      <c r="S473" s="27">
        <v>0</v>
      </c>
      <c r="T473" s="70">
        <v>1</v>
      </c>
      <c r="U473" s="37"/>
      <c r="V473" s="27"/>
      <c r="W473" s="27"/>
      <c r="X473" s="70"/>
      <c r="Y473" s="1">
        <v>36801</v>
      </c>
      <c r="Z473" s="1" t="s">
        <v>652</v>
      </c>
      <c r="AA473" s="18"/>
    </row>
    <row r="474" spans="1:27" x14ac:dyDescent="0.25">
      <c r="A474" s="24" t="str">
        <f>IF(INTRO!$E$33&lt;&gt;0,INTRO!$E$33, " ")</f>
        <v>Nigeria</v>
      </c>
      <c r="B474" s="17" t="s">
        <v>634</v>
      </c>
      <c r="C474" s="172" t="s">
        <v>653</v>
      </c>
      <c r="D474" s="36">
        <v>356668.55085659062</v>
      </c>
      <c r="E474" s="20">
        <f>IF(INTRO!$E$48="","",ROUND($D474*INTRO!$E$48,0))</f>
        <v>71334</v>
      </c>
      <c r="F474" s="20">
        <f>IF(INTRO!$E$49="","",ROUND($D474*INTRO!$E$49,0))</f>
        <v>99867</v>
      </c>
      <c r="G474" s="38">
        <f>IF(INTRO!$E$50="","",ROUND($D474*INTRO!$E$50,0))</f>
        <v>185468</v>
      </c>
      <c r="H474" s="37">
        <v>1</v>
      </c>
      <c r="I474" s="27">
        <v>1</v>
      </c>
      <c r="J474" s="27">
        <v>1</v>
      </c>
      <c r="K474" s="27">
        <v>2</v>
      </c>
      <c r="L474" s="68">
        <v>0</v>
      </c>
      <c r="M474" s="65">
        <f>IF(INTRO!$E$37="Endemic",IF($H474&gt;0,IF($H474=4,"Unknown",IF($H474=99,"Stopped",$D474)),0),"Not required")</f>
        <v>356668.55085659062</v>
      </c>
      <c r="N474" s="20">
        <v>78177.547978515606</v>
      </c>
      <c r="O474" s="14">
        <f>IF(INTRO!$E$41="Endemic", IF(AND($J474&gt;1,$J474&lt;5), IF($J474=4, "Unknown", E474+F474), 0),"Not required")</f>
        <v>0</v>
      </c>
      <c r="P474" s="39">
        <f>IF(INTRO!$E$43="Endemic", IF(AND($K474&gt;0,$K474&lt;5), IF($K474=4,"Unknown", IF($K474=1, $F474*0.33, IF($K474=2, $F474*0.5+$G474*0.2, SUM(F474:G474)))), 0),"Not required")</f>
        <v>87027.1</v>
      </c>
      <c r="Q474" s="37">
        <v>1</v>
      </c>
      <c r="R474" s="27">
        <v>1</v>
      </c>
      <c r="S474" s="27">
        <v>0</v>
      </c>
      <c r="T474" s="70">
        <v>1</v>
      </c>
      <c r="U474" s="37"/>
      <c r="V474" s="27"/>
      <c r="W474" s="27"/>
      <c r="X474" s="70"/>
      <c r="Y474" s="1">
        <v>36802</v>
      </c>
      <c r="Z474" s="1" t="s">
        <v>653</v>
      </c>
      <c r="AA474" s="18"/>
    </row>
    <row r="475" spans="1:27" x14ac:dyDescent="0.25">
      <c r="A475" s="24" t="str">
        <f>IF(INTRO!$E$33&lt;&gt;0,INTRO!$E$33, " ")</f>
        <v>Nigeria</v>
      </c>
      <c r="B475" s="17" t="s">
        <v>634</v>
      </c>
      <c r="C475" s="172" t="s">
        <v>654</v>
      </c>
      <c r="D475" s="36">
        <v>134188.97221682279</v>
      </c>
      <c r="E475" s="20">
        <f>IF(INTRO!$E$48="","",ROUND($D475*INTRO!$E$48,0))</f>
        <v>26838</v>
      </c>
      <c r="F475" s="20">
        <f>IF(INTRO!$E$49="","",ROUND($D475*INTRO!$E$49,0))</f>
        <v>37573</v>
      </c>
      <c r="G475" s="38">
        <f>IF(INTRO!$E$50="","",ROUND($D475*INTRO!$E$50,0))</f>
        <v>69778</v>
      </c>
      <c r="H475" s="37">
        <v>1</v>
      </c>
      <c r="I475" s="27">
        <v>0</v>
      </c>
      <c r="J475" s="27">
        <v>1</v>
      </c>
      <c r="K475" s="27">
        <v>2</v>
      </c>
      <c r="L475" s="68">
        <v>0</v>
      </c>
      <c r="M475" s="65">
        <f>IF(INTRO!$E$37="Endemic",IF($H475&gt;0,IF($H475=4,"Unknown",IF($H475=99,"Stopped",$D475)),0),"Not required")</f>
        <v>134188.97221682279</v>
      </c>
      <c r="N475" s="20">
        <v>0</v>
      </c>
      <c r="O475" s="14">
        <f>IF(INTRO!$E$41="Endemic", IF(AND($J475&gt;1,$J475&lt;5), IF($J475=4, "Unknown", E475+F475), 0),"Not required")</f>
        <v>0</v>
      </c>
      <c r="P475" s="39">
        <f>IF(INTRO!$E$43="Endemic", IF(AND($K475&gt;0,$K475&lt;5), IF($K475=4,"Unknown", IF($K475=1, $F475*0.33, IF($K475=2, $F475*0.5+$G475*0.2, SUM(F475:G475)))), 0),"Not required")</f>
        <v>32742.1</v>
      </c>
      <c r="Q475" s="37">
        <v>1</v>
      </c>
      <c r="R475" s="27">
        <v>0</v>
      </c>
      <c r="S475" s="27">
        <v>0</v>
      </c>
      <c r="T475" s="70">
        <v>1</v>
      </c>
      <c r="U475" s="37"/>
      <c r="V475" s="27"/>
      <c r="W475" s="27"/>
      <c r="X475" s="70"/>
      <c r="Y475" s="1">
        <v>36803</v>
      </c>
      <c r="Z475" s="1" t="s">
        <v>654</v>
      </c>
      <c r="AA475" s="18"/>
    </row>
    <row r="476" spans="1:27" x14ac:dyDescent="0.25">
      <c r="A476" s="24" t="str">
        <f>IF(INTRO!$E$33&lt;&gt;0,INTRO!$E$33, " ")</f>
        <v>Nigeria</v>
      </c>
      <c r="B476" s="17" t="s">
        <v>634</v>
      </c>
      <c r="C476" s="172" t="s">
        <v>655</v>
      </c>
      <c r="D476" s="36">
        <v>222642.31018750177</v>
      </c>
      <c r="E476" s="20">
        <f>IF(INTRO!$E$48="","",ROUND($D476*INTRO!$E$48,0))</f>
        <v>44528</v>
      </c>
      <c r="F476" s="20">
        <f>IF(INTRO!$E$49="","",ROUND($D476*INTRO!$E$49,0))</f>
        <v>62340</v>
      </c>
      <c r="G476" s="38">
        <f>IF(INTRO!$E$50="","",ROUND($D476*INTRO!$E$50,0))</f>
        <v>115774</v>
      </c>
      <c r="H476" s="37">
        <v>1</v>
      </c>
      <c r="I476" s="27">
        <v>1</v>
      </c>
      <c r="J476" s="27">
        <v>1</v>
      </c>
      <c r="K476" s="27">
        <v>1</v>
      </c>
      <c r="L476" s="68">
        <v>0</v>
      </c>
      <c r="M476" s="65">
        <f>IF(INTRO!$E$37="Endemic",IF($H476&gt;0,IF($H476=4,"Unknown",IF($H476=99,"Stopped",$D476)),0),"Not required")</f>
        <v>222642.31018750177</v>
      </c>
      <c r="N476" s="20">
        <v>7829.344833203123</v>
      </c>
      <c r="O476" s="14">
        <f>IF(INTRO!$E$41="Endemic", IF(AND($J476&gt;1,$J476&lt;5), IF($J476=4, "Unknown", E476+F476), 0),"Not required")</f>
        <v>0</v>
      </c>
      <c r="P476" s="39">
        <f>IF(INTRO!$E$43="Endemic", IF(AND($K476&gt;0,$K476&lt;5), IF($K476=4,"Unknown", IF($K476=1, $F476*0.33, IF($K476=2, $F476*0.5+$G476*0.2, SUM(F476:G476)))), 0),"Not required")</f>
        <v>20572.2</v>
      </c>
      <c r="Q476" s="37">
        <v>1</v>
      </c>
      <c r="R476" s="27">
        <v>1</v>
      </c>
      <c r="S476" s="27">
        <v>0</v>
      </c>
      <c r="T476" s="70">
        <v>0</v>
      </c>
      <c r="U476" s="37"/>
      <c r="V476" s="27"/>
      <c r="W476" s="27"/>
      <c r="X476" s="70"/>
      <c r="Y476" s="1">
        <v>36804</v>
      </c>
      <c r="Z476" s="1" t="s">
        <v>655</v>
      </c>
      <c r="AA476" s="18"/>
    </row>
    <row r="477" spans="1:27" x14ac:dyDescent="0.25">
      <c r="A477" s="24" t="str">
        <f>IF(INTRO!$E$33&lt;&gt;0,INTRO!$E$33, " ")</f>
        <v>Nigeria</v>
      </c>
      <c r="B477" s="17" t="s">
        <v>656</v>
      </c>
      <c r="C477" s="172" t="s">
        <v>657</v>
      </c>
      <c r="D477" s="36">
        <v>271928.45092965581</v>
      </c>
      <c r="E477" s="20">
        <f>IF(INTRO!$E$48="","",ROUND($D477*INTRO!$E$48,0))</f>
        <v>54386</v>
      </c>
      <c r="F477" s="20">
        <f>IF(INTRO!$E$49="","",ROUND($D477*INTRO!$E$49,0))</f>
        <v>76140</v>
      </c>
      <c r="G477" s="38">
        <f>IF(INTRO!$E$50="","",ROUND($D477*INTRO!$E$50,0))</f>
        <v>141403</v>
      </c>
      <c r="H477" s="37">
        <v>0</v>
      </c>
      <c r="I477" s="27">
        <v>1</v>
      </c>
      <c r="J477" s="27">
        <v>2</v>
      </c>
      <c r="K477" s="27">
        <v>1</v>
      </c>
      <c r="L477" s="68">
        <v>0</v>
      </c>
      <c r="M477" s="65">
        <f>IF(INTRO!$E$37="Endemic",IF($H477&gt;0,IF($H477=4,"Unknown",IF($H477=99,"Stopped",$D477)),0),"Not required")</f>
        <v>0</v>
      </c>
      <c r="N477" s="20">
        <v>271928.45092965581</v>
      </c>
      <c r="O477" s="14">
        <f>IF(INTRO!$E$41="Endemic", IF(AND($J477&gt;1,$J477&lt;5), IF($J477=4, "Unknown", E477+F477), 0),"Not required")</f>
        <v>130526</v>
      </c>
      <c r="P477" s="39">
        <f>IF(INTRO!$E$43="Endemic", IF(AND($K477&gt;0,$K477&lt;5), IF($K477=4,"Unknown", IF($K477=1, $F477*0.33, IF($K477=2, $F477*0.5+$G477*0.2, SUM(F477:G477)))), 0),"Not required")</f>
        <v>25126.2</v>
      </c>
      <c r="Q477" s="37">
        <v>0</v>
      </c>
      <c r="R477" s="27">
        <v>1</v>
      </c>
      <c r="S477" s="27">
        <v>1</v>
      </c>
      <c r="T477" s="70">
        <v>0</v>
      </c>
      <c r="U477" s="37"/>
      <c r="V477" s="27"/>
      <c r="W477" s="27"/>
      <c r="X477" s="70"/>
      <c r="Y477" s="1">
        <v>36805</v>
      </c>
      <c r="Z477" s="1" t="s">
        <v>657</v>
      </c>
      <c r="AA477" s="18"/>
    </row>
    <row r="478" spans="1:27" x14ac:dyDescent="0.25">
      <c r="A478" s="24" t="str">
        <f>IF(INTRO!$E$33&lt;&gt;0,INTRO!$E$33, " ")</f>
        <v>Nigeria</v>
      </c>
      <c r="B478" s="17" t="s">
        <v>656</v>
      </c>
      <c r="C478" s="172" t="s">
        <v>658</v>
      </c>
      <c r="D478" s="36">
        <v>164508.14587063133</v>
      </c>
      <c r="E478" s="20">
        <f>IF(INTRO!$E$48="","",ROUND($D478*INTRO!$E$48,0))</f>
        <v>32902</v>
      </c>
      <c r="F478" s="20">
        <f>IF(INTRO!$E$49="","",ROUND($D478*INTRO!$E$49,0))</f>
        <v>46062</v>
      </c>
      <c r="G478" s="38">
        <f>IF(INTRO!$E$50="","",ROUND($D478*INTRO!$E$50,0))</f>
        <v>85544</v>
      </c>
      <c r="H478" s="37">
        <v>1</v>
      </c>
      <c r="I478" s="27">
        <v>1</v>
      </c>
      <c r="J478" s="27">
        <v>2</v>
      </c>
      <c r="K478" s="27">
        <v>0</v>
      </c>
      <c r="L478" s="68">
        <v>0</v>
      </c>
      <c r="M478" s="65">
        <f>IF(INTRO!$E$37="Endemic",IF($H478&gt;0,IF($H478=4,"Unknown",IF($H478=99,"Stopped",$D478)),0),"Not required")</f>
        <v>164508.14587063133</v>
      </c>
      <c r="N478" s="20">
        <v>73150.784074609357</v>
      </c>
      <c r="O478" s="14">
        <f>IF(INTRO!$E$41="Endemic", IF(AND($J478&gt;1,$J478&lt;5), IF($J478=4, "Unknown", E478+F478), 0),"Not required")</f>
        <v>78964</v>
      </c>
      <c r="P478" s="39">
        <f>IF(INTRO!$E$43="Endemic", IF(AND($K478&gt;0,$K478&lt;5), IF($K478=4,"Unknown", IF($K478=1, $F478*0.33, IF($K478=2, $F478*0.5+$G478*0.2, SUM(F478:G478)))), 0),"Not required")</f>
        <v>0</v>
      </c>
      <c r="Q478" s="37">
        <v>1</v>
      </c>
      <c r="R478" s="27">
        <v>1</v>
      </c>
      <c r="S478" s="27">
        <v>1</v>
      </c>
      <c r="T478" s="70">
        <v>0</v>
      </c>
      <c r="U478" s="37"/>
      <c r="V478" s="27"/>
      <c r="W478" s="27"/>
      <c r="X478" s="70"/>
      <c r="Y478" s="1">
        <v>36806</v>
      </c>
      <c r="Z478" s="1" t="s">
        <v>658</v>
      </c>
      <c r="AA478" s="18"/>
    </row>
    <row r="479" spans="1:27" x14ac:dyDescent="0.25">
      <c r="A479" s="24" t="str">
        <f>IF(INTRO!$E$33&lt;&gt;0,INTRO!$E$33, " ")</f>
        <v>Nigeria</v>
      </c>
      <c r="B479" s="17" t="s">
        <v>656</v>
      </c>
      <c r="C479" s="172" t="s">
        <v>659</v>
      </c>
      <c r="D479" s="36">
        <v>359560.06182872033</v>
      </c>
      <c r="E479" s="20">
        <f>IF(INTRO!$E$48="","",ROUND($D479*INTRO!$E$48,0))</f>
        <v>71912</v>
      </c>
      <c r="F479" s="20">
        <f>IF(INTRO!$E$49="","",ROUND($D479*INTRO!$E$49,0))</f>
        <v>100677</v>
      </c>
      <c r="G479" s="38">
        <f>IF(INTRO!$E$50="","",ROUND($D479*INTRO!$E$50,0))</f>
        <v>186971</v>
      </c>
      <c r="H479" s="37">
        <v>1</v>
      </c>
      <c r="I479" s="27">
        <v>1</v>
      </c>
      <c r="J479" s="27">
        <v>2</v>
      </c>
      <c r="K479" s="27">
        <v>0</v>
      </c>
      <c r="L479" s="68">
        <v>0</v>
      </c>
      <c r="M479" s="65">
        <f>IF(INTRO!$E$37="Endemic",IF($H479&gt;0,IF($H479=4,"Unknown",IF($H479=99,"Stopped",$D479)),0),"Not required")</f>
        <v>359560.06182872033</v>
      </c>
      <c r="N479" s="20">
        <v>180843.18493554683</v>
      </c>
      <c r="O479" s="14">
        <f>IF(INTRO!$E$41="Endemic", IF(AND($J479&gt;1,$J479&lt;5), IF($J479=4, "Unknown", E479+F479), 0),"Not required")</f>
        <v>172589</v>
      </c>
      <c r="P479" s="39">
        <f>IF(INTRO!$E$43="Endemic", IF(AND($K479&gt;0,$K479&lt;5), IF($K479=4,"Unknown", IF($K479=1, $F479*0.33, IF($K479=2, $F479*0.5+$G479*0.2, SUM(F479:G479)))), 0),"Not required")</f>
        <v>0</v>
      </c>
      <c r="Q479" s="37">
        <v>1</v>
      </c>
      <c r="R479" s="27">
        <v>1</v>
      </c>
      <c r="S479" s="27">
        <v>1</v>
      </c>
      <c r="T479" s="70">
        <v>0</v>
      </c>
      <c r="U479" s="37"/>
      <c r="V479" s="27"/>
      <c r="W479" s="27"/>
      <c r="X479" s="70"/>
      <c r="Y479" s="1">
        <v>36807</v>
      </c>
      <c r="Z479" s="1" t="s">
        <v>659</v>
      </c>
      <c r="AA479" s="18"/>
    </row>
    <row r="480" spans="1:27" x14ac:dyDescent="0.25">
      <c r="A480" s="24" t="str">
        <f>IF(INTRO!$E$33&lt;&gt;0,INTRO!$E$33, " ")</f>
        <v>Nigeria</v>
      </c>
      <c r="B480" s="17" t="s">
        <v>656</v>
      </c>
      <c r="C480" s="172" t="s">
        <v>660</v>
      </c>
      <c r="D480" s="36">
        <v>188275.02117271186</v>
      </c>
      <c r="E480" s="20">
        <f>IF(INTRO!$E$48="","",ROUND($D480*INTRO!$E$48,0))</f>
        <v>37655</v>
      </c>
      <c r="F480" s="20">
        <f>IF(INTRO!$E$49="","",ROUND($D480*INTRO!$E$49,0))</f>
        <v>52717</v>
      </c>
      <c r="G480" s="38">
        <f>IF(INTRO!$E$50="","",ROUND($D480*INTRO!$E$50,0))</f>
        <v>97903</v>
      </c>
      <c r="H480" s="37">
        <v>1</v>
      </c>
      <c r="I480" s="27">
        <v>1</v>
      </c>
      <c r="J480" s="27">
        <v>2</v>
      </c>
      <c r="K480" s="27">
        <v>0</v>
      </c>
      <c r="L480" s="68">
        <v>0</v>
      </c>
      <c r="M480" s="65">
        <f>IF(INTRO!$E$37="Endemic",IF($H480&gt;0,IF($H480=4,"Unknown",IF($H480=99,"Stopped",$D480)),0),"Not required")</f>
        <v>188275.02117271186</v>
      </c>
      <c r="N480" s="20">
        <v>188275.02117271186</v>
      </c>
      <c r="O480" s="14">
        <f>IF(INTRO!$E$41="Endemic", IF(AND($J480&gt;1,$J480&lt;5), IF($J480=4, "Unknown", E480+F480), 0),"Not required")</f>
        <v>90372</v>
      </c>
      <c r="P480" s="39">
        <f>IF(INTRO!$E$43="Endemic", IF(AND($K480&gt;0,$K480&lt;5), IF($K480=4,"Unknown", IF($K480=1, $F480*0.33, IF($K480=2, $F480*0.5+$G480*0.2, SUM(F480:G480)))), 0),"Not required")</f>
        <v>0</v>
      </c>
      <c r="Q480" s="37">
        <v>1</v>
      </c>
      <c r="R480" s="27">
        <v>1</v>
      </c>
      <c r="S480" s="27">
        <v>1</v>
      </c>
      <c r="T480" s="70">
        <v>0</v>
      </c>
      <c r="U480" s="37"/>
      <c r="V480" s="27"/>
      <c r="W480" s="27"/>
      <c r="X480" s="70"/>
      <c r="Y480" s="1">
        <v>36808</v>
      </c>
      <c r="Z480" s="1" t="s">
        <v>660</v>
      </c>
      <c r="AA480" s="18"/>
    </row>
    <row r="481" spans="1:27" x14ac:dyDescent="0.25">
      <c r="A481" s="24" t="str">
        <f>IF(INTRO!$E$33&lt;&gt;0,INTRO!$E$33, " ")</f>
        <v>Nigeria</v>
      </c>
      <c r="B481" s="17" t="s">
        <v>656</v>
      </c>
      <c r="C481" s="172" t="s">
        <v>661</v>
      </c>
      <c r="D481" s="36">
        <v>350090.69961720228</v>
      </c>
      <c r="E481" s="20">
        <f>IF(INTRO!$E$48="","",ROUND($D481*INTRO!$E$48,0))</f>
        <v>70018</v>
      </c>
      <c r="F481" s="20">
        <f>IF(INTRO!$E$49="","",ROUND($D481*INTRO!$E$49,0))</f>
        <v>98025</v>
      </c>
      <c r="G481" s="38">
        <f>IF(INTRO!$E$50="","",ROUND($D481*INTRO!$E$50,0))</f>
        <v>182047</v>
      </c>
      <c r="H481" s="37">
        <v>0</v>
      </c>
      <c r="I481" s="27">
        <v>1</v>
      </c>
      <c r="J481" s="27">
        <v>2</v>
      </c>
      <c r="K481" s="27">
        <v>0</v>
      </c>
      <c r="L481" s="68">
        <v>0</v>
      </c>
      <c r="M481" s="65">
        <f>IF(INTRO!$E$37="Endemic",IF($H481&gt;0,IF($H481=4,"Unknown",IF($H481=99,"Stopped",$D481)),0),"Not required")</f>
        <v>0</v>
      </c>
      <c r="N481" s="20">
        <v>350090.69961720228</v>
      </c>
      <c r="O481" s="14">
        <f>IF(INTRO!$E$41="Endemic", IF(AND($J481&gt;1,$J481&lt;5), IF($J481=4, "Unknown", E481+F481), 0),"Not required")</f>
        <v>168043</v>
      </c>
      <c r="P481" s="39">
        <f>IF(INTRO!$E$43="Endemic", IF(AND($K481&gt;0,$K481&lt;5), IF($K481=4,"Unknown", IF($K481=1, $F481*0.33, IF($K481=2, $F481*0.5+$G481*0.2, SUM(F481:G481)))), 0),"Not required")</f>
        <v>0</v>
      </c>
      <c r="Q481" s="37">
        <v>0</v>
      </c>
      <c r="R481" s="27">
        <v>1</v>
      </c>
      <c r="S481" s="27">
        <v>1</v>
      </c>
      <c r="T481" s="70">
        <v>0</v>
      </c>
      <c r="U481" s="37"/>
      <c r="V481" s="27"/>
      <c r="W481" s="27"/>
      <c r="X481" s="70"/>
      <c r="Y481" s="1">
        <v>36809</v>
      </c>
      <c r="Z481" s="1" t="s">
        <v>661</v>
      </c>
      <c r="AA481" s="18"/>
    </row>
    <row r="482" spans="1:27" x14ac:dyDescent="0.25">
      <c r="A482" s="24" t="str">
        <f>IF(INTRO!$E$33&lt;&gt;0,INTRO!$E$33, " ")</f>
        <v>Nigeria</v>
      </c>
      <c r="B482" s="17" t="s">
        <v>656</v>
      </c>
      <c r="C482" s="172" t="s">
        <v>662</v>
      </c>
      <c r="D482" s="36">
        <v>172319.26016185377</v>
      </c>
      <c r="E482" s="20">
        <f>IF(INTRO!$E$48="","",ROUND($D482*INTRO!$E$48,0))</f>
        <v>34464</v>
      </c>
      <c r="F482" s="20">
        <f>IF(INTRO!$E$49="","",ROUND($D482*INTRO!$E$49,0))</f>
        <v>48249</v>
      </c>
      <c r="G482" s="38">
        <f>IF(INTRO!$E$50="","",ROUND($D482*INTRO!$E$50,0))</f>
        <v>89606</v>
      </c>
      <c r="H482" s="37">
        <v>0</v>
      </c>
      <c r="I482" s="27">
        <v>1</v>
      </c>
      <c r="J482" s="27">
        <v>2</v>
      </c>
      <c r="K482" s="27">
        <v>2</v>
      </c>
      <c r="L482" s="68">
        <v>0</v>
      </c>
      <c r="M482" s="65">
        <f>IF(INTRO!$E$37="Endemic",IF($H482&gt;0,IF($H482=4,"Unknown",IF($H482=99,"Stopped",$D482)),0),"Not required")</f>
        <v>0</v>
      </c>
      <c r="N482" s="20">
        <v>172319.26016185377</v>
      </c>
      <c r="O482" s="14">
        <f>IF(INTRO!$E$41="Endemic", IF(AND($J482&gt;1,$J482&lt;5), IF($J482=4, "Unknown", E482+F482), 0),"Not required")</f>
        <v>82713</v>
      </c>
      <c r="P482" s="39">
        <f>IF(INTRO!$E$43="Endemic", IF(AND($K482&gt;0,$K482&lt;5), IF($K482=4,"Unknown", IF($K482=1, $F482*0.33, IF($K482=2, $F482*0.5+$G482*0.2, SUM(F482:G482)))), 0),"Not required")</f>
        <v>42045.7</v>
      </c>
      <c r="Q482" s="37">
        <v>0</v>
      </c>
      <c r="R482" s="27">
        <v>1</v>
      </c>
      <c r="S482" s="27">
        <v>1</v>
      </c>
      <c r="T482" s="70">
        <v>1</v>
      </c>
      <c r="U482" s="37"/>
      <c r="V482" s="27"/>
      <c r="W482" s="27"/>
      <c r="X482" s="70"/>
      <c r="Y482" s="1">
        <v>36810</v>
      </c>
      <c r="Z482" s="1" t="s">
        <v>662</v>
      </c>
      <c r="AA482" s="18"/>
    </row>
    <row r="483" spans="1:27" x14ac:dyDescent="0.25">
      <c r="A483" s="24" t="str">
        <f>IF(INTRO!$E$33&lt;&gt;0,INTRO!$E$33, " ")</f>
        <v>Nigeria</v>
      </c>
      <c r="B483" s="17" t="s">
        <v>656</v>
      </c>
      <c r="C483" s="172" t="s">
        <v>663</v>
      </c>
      <c r="D483" s="36">
        <v>107342.30150721819</v>
      </c>
      <c r="E483" s="20">
        <f>IF(INTRO!$E$48="","",ROUND($D483*INTRO!$E$48,0))</f>
        <v>21468</v>
      </c>
      <c r="F483" s="20">
        <f>IF(INTRO!$E$49="","",ROUND($D483*INTRO!$E$49,0))</f>
        <v>30056</v>
      </c>
      <c r="G483" s="38">
        <f>IF(INTRO!$E$50="","",ROUND($D483*INTRO!$E$50,0))</f>
        <v>55818</v>
      </c>
      <c r="H483" s="37">
        <v>0</v>
      </c>
      <c r="I483" s="27">
        <v>1</v>
      </c>
      <c r="J483" s="27">
        <v>2</v>
      </c>
      <c r="K483" s="27">
        <v>1</v>
      </c>
      <c r="L483" s="68">
        <v>0</v>
      </c>
      <c r="M483" s="65">
        <f>IF(INTRO!$E$37="Endemic",IF($H483&gt;0,IF($H483=4,"Unknown",IF($H483=99,"Stopped",$D483)),0),"Not required")</f>
        <v>0</v>
      </c>
      <c r="N483" s="20">
        <v>107342.30150721819</v>
      </c>
      <c r="O483" s="14">
        <f>IF(INTRO!$E$41="Endemic", IF(AND($J483&gt;1,$J483&lt;5), IF($J483=4, "Unknown", E483+F483), 0),"Not required")</f>
        <v>51524</v>
      </c>
      <c r="P483" s="39">
        <f>IF(INTRO!$E$43="Endemic", IF(AND($K483&gt;0,$K483&lt;5), IF($K483=4,"Unknown", IF($K483=1, $F483*0.33, IF($K483=2, $F483*0.5+$G483*0.2, SUM(F483:G483)))), 0),"Not required")</f>
        <v>9918.48</v>
      </c>
      <c r="Q483" s="37">
        <v>0</v>
      </c>
      <c r="R483" s="27">
        <v>1</v>
      </c>
      <c r="S483" s="27">
        <v>1</v>
      </c>
      <c r="T483" s="70">
        <v>0</v>
      </c>
      <c r="U483" s="37"/>
      <c r="V483" s="27"/>
      <c r="W483" s="27"/>
      <c r="X483" s="70"/>
      <c r="Y483" s="1">
        <v>36811</v>
      </c>
      <c r="Z483" s="1" t="s">
        <v>663</v>
      </c>
      <c r="AA483" s="18"/>
    </row>
    <row r="484" spans="1:27" x14ac:dyDescent="0.25">
      <c r="A484" s="24" t="str">
        <f>IF(INTRO!$E$33&lt;&gt;0,INTRO!$E$33, " ")</f>
        <v>Nigeria</v>
      </c>
      <c r="B484" s="17" t="s">
        <v>656</v>
      </c>
      <c r="C484" s="172" t="s">
        <v>664</v>
      </c>
      <c r="D484" s="36">
        <v>199070.44376493688</v>
      </c>
      <c r="E484" s="20">
        <f>IF(INTRO!$E$48="","",ROUND($D484*INTRO!$E$48,0))</f>
        <v>39814</v>
      </c>
      <c r="F484" s="20">
        <f>IF(INTRO!$E$49="","",ROUND($D484*INTRO!$E$49,0))</f>
        <v>55740</v>
      </c>
      <c r="G484" s="38">
        <f>IF(INTRO!$E$50="","",ROUND($D484*INTRO!$E$50,0))</f>
        <v>103517</v>
      </c>
      <c r="H484" s="37">
        <v>0</v>
      </c>
      <c r="I484" s="27">
        <v>1</v>
      </c>
      <c r="J484" s="27">
        <v>2</v>
      </c>
      <c r="K484" s="27">
        <v>0</v>
      </c>
      <c r="L484" s="68">
        <v>0</v>
      </c>
      <c r="M484" s="65">
        <f>IF(INTRO!$E$37="Endemic",IF($H484&gt;0,IF($H484=4,"Unknown",IF($H484=99,"Stopped",$D484)),0),"Not required")</f>
        <v>0</v>
      </c>
      <c r="N484" s="20">
        <v>199070.44376493688</v>
      </c>
      <c r="O484" s="14">
        <f>IF(INTRO!$E$41="Endemic", IF(AND($J484&gt;1,$J484&lt;5), IF($J484=4, "Unknown", E484+F484), 0),"Not required")</f>
        <v>95554</v>
      </c>
      <c r="P484" s="39">
        <f>IF(INTRO!$E$43="Endemic", IF(AND($K484&gt;0,$K484&lt;5), IF($K484=4,"Unknown", IF($K484=1, $F484*0.33, IF($K484=2, $F484*0.5+$G484*0.2, SUM(F484:G484)))), 0),"Not required")</f>
        <v>0</v>
      </c>
      <c r="Q484" s="37">
        <v>0</v>
      </c>
      <c r="R484" s="27">
        <v>1</v>
      </c>
      <c r="S484" s="27">
        <v>1</v>
      </c>
      <c r="T484" s="70">
        <v>0</v>
      </c>
      <c r="U484" s="37"/>
      <c r="V484" s="27"/>
      <c r="W484" s="27"/>
      <c r="X484" s="70"/>
      <c r="Y484" s="1">
        <v>36812</v>
      </c>
      <c r="Z484" s="1" t="s">
        <v>664</v>
      </c>
      <c r="AA484" s="18"/>
    </row>
    <row r="485" spans="1:27" x14ac:dyDescent="0.25">
      <c r="A485" s="24" t="str">
        <f>IF(INTRO!$E$33&lt;&gt;0,INTRO!$E$33, " ")</f>
        <v>Nigeria</v>
      </c>
      <c r="B485" s="17" t="s">
        <v>656</v>
      </c>
      <c r="C485" s="172" t="s">
        <v>665</v>
      </c>
      <c r="D485" s="36">
        <v>161291.17180303423</v>
      </c>
      <c r="E485" s="20">
        <f>IF(INTRO!$E$48="","",ROUND($D485*INTRO!$E$48,0))</f>
        <v>32258</v>
      </c>
      <c r="F485" s="20">
        <f>IF(INTRO!$E$49="","",ROUND($D485*INTRO!$E$49,0))</f>
        <v>45162</v>
      </c>
      <c r="G485" s="38">
        <f>IF(INTRO!$E$50="","",ROUND($D485*INTRO!$E$50,0))</f>
        <v>83871</v>
      </c>
      <c r="H485" s="37">
        <v>1</v>
      </c>
      <c r="I485" s="27">
        <v>1</v>
      </c>
      <c r="J485" s="27">
        <v>2</v>
      </c>
      <c r="K485" s="27">
        <v>0</v>
      </c>
      <c r="L485" s="68">
        <v>0</v>
      </c>
      <c r="M485" s="65">
        <f>IF(INTRO!$E$37="Endemic",IF($H485&gt;0,IF($H485=4,"Unknown",IF($H485=99,"Stopped",$D485)),0),"Not required")</f>
        <v>161291.17180303423</v>
      </c>
      <c r="N485" s="20">
        <v>64440.59655468748</v>
      </c>
      <c r="O485" s="14">
        <f>IF(INTRO!$E$41="Endemic", IF(AND($J485&gt;1,$J485&lt;5), IF($J485=4, "Unknown", E485+F485), 0),"Not required")</f>
        <v>77420</v>
      </c>
      <c r="P485" s="39">
        <f>IF(INTRO!$E$43="Endemic", IF(AND($K485&gt;0,$K485&lt;5), IF($K485=4,"Unknown", IF($K485=1, $F485*0.33, IF($K485=2, $F485*0.5+$G485*0.2, SUM(F485:G485)))), 0),"Not required")</f>
        <v>0</v>
      </c>
      <c r="Q485" s="37">
        <v>1</v>
      </c>
      <c r="R485" s="27">
        <v>1</v>
      </c>
      <c r="S485" s="27">
        <v>1</v>
      </c>
      <c r="T485" s="70">
        <v>0</v>
      </c>
      <c r="U485" s="37"/>
      <c r="V485" s="27"/>
      <c r="W485" s="27"/>
      <c r="X485" s="70"/>
      <c r="Y485" s="1">
        <v>36813</v>
      </c>
      <c r="Z485" s="1" t="s">
        <v>665</v>
      </c>
      <c r="AA485" s="18"/>
    </row>
    <row r="486" spans="1:27" x14ac:dyDescent="0.25">
      <c r="A486" s="24" t="str">
        <f>IF(INTRO!$E$33&lt;&gt;0,INTRO!$E$33, " ")</f>
        <v>Nigeria</v>
      </c>
      <c r="B486" s="17" t="s">
        <v>656</v>
      </c>
      <c r="C486" s="172" t="s">
        <v>666</v>
      </c>
      <c r="D486" s="36">
        <v>195608.69993132693</v>
      </c>
      <c r="E486" s="20">
        <f>IF(INTRO!$E$48="","",ROUND($D486*INTRO!$E$48,0))</f>
        <v>39122</v>
      </c>
      <c r="F486" s="20">
        <f>IF(INTRO!$E$49="","",ROUND($D486*INTRO!$E$49,0))</f>
        <v>54770</v>
      </c>
      <c r="G486" s="38">
        <f>IF(INTRO!$E$50="","",ROUND($D486*INTRO!$E$50,0))</f>
        <v>101717</v>
      </c>
      <c r="H486" s="37">
        <v>1</v>
      </c>
      <c r="I486" s="27">
        <v>1</v>
      </c>
      <c r="J486" s="27">
        <v>1</v>
      </c>
      <c r="K486" s="27">
        <v>0</v>
      </c>
      <c r="L486" s="68">
        <v>0</v>
      </c>
      <c r="M486" s="65">
        <f>IF(INTRO!$E$37="Endemic",IF($H486&gt;0,IF($H486=4,"Unknown",IF($H486=99,"Stopped",$D486)),0),"Not required")</f>
        <v>195608.69993132693</v>
      </c>
      <c r="N486" s="20">
        <v>98349.728554687463</v>
      </c>
      <c r="O486" s="14">
        <f>IF(INTRO!$E$41="Endemic", IF(AND($J486&gt;1,$J486&lt;5), IF($J486=4, "Unknown", E486+F486), 0),"Not required")</f>
        <v>0</v>
      </c>
      <c r="P486" s="39">
        <f>IF(INTRO!$E$43="Endemic", IF(AND($K486&gt;0,$K486&lt;5), IF($K486=4,"Unknown", IF($K486=1, $F486*0.33, IF($K486=2, $F486*0.5+$G486*0.2, SUM(F486:G486)))), 0),"Not required")</f>
        <v>0</v>
      </c>
      <c r="Q486" s="37">
        <v>1</v>
      </c>
      <c r="R486" s="27">
        <v>1</v>
      </c>
      <c r="S486" s="27">
        <v>0</v>
      </c>
      <c r="T486" s="70">
        <v>0</v>
      </c>
      <c r="U486" s="37"/>
      <c r="V486" s="27"/>
      <c r="W486" s="27"/>
      <c r="X486" s="70"/>
      <c r="Y486" s="1">
        <v>36814</v>
      </c>
      <c r="Z486" s="1" t="s">
        <v>666</v>
      </c>
      <c r="AA486" s="18"/>
    </row>
    <row r="487" spans="1:27" x14ac:dyDescent="0.25">
      <c r="A487" s="24" t="str">
        <f>IF(INTRO!$E$33&lt;&gt;0,INTRO!$E$33, " ")</f>
        <v>Nigeria</v>
      </c>
      <c r="B487" s="17" t="s">
        <v>656</v>
      </c>
      <c r="C487" s="172" t="s">
        <v>656</v>
      </c>
      <c r="D487" s="36">
        <v>155872.61473014581</v>
      </c>
      <c r="E487" s="20">
        <f>IF(INTRO!$E$48="","",ROUND($D487*INTRO!$E$48,0))</f>
        <v>31175</v>
      </c>
      <c r="F487" s="20">
        <f>IF(INTRO!$E$49="","",ROUND($D487*INTRO!$E$49,0))</f>
        <v>43644</v>
      </c>
      <c r="G487" s="38">
        <f>IF(INTRO!$E$50="","",ROUND($D487*INTRO!$E$50,0))</f>
        <v>81054</v>
      </c>
      <c r="H487" s="37">
        <v>0</v>
      </c>
      <c r="I487" s="27">
        <v>1</v>
      </c>
      <c r="J487" s="27">
        <v>2</v>
      </c>
      <c r="K487" s="27">
        <v>2</v>
      </c>
      <c r="L487" s="68">
        <v>0</v>
      </c>
      <c r="M487" s="65">
        <f>IF(INTRO!$E$37="Endemic",IF($H487&gt;0,IF($H487=4,"Unknown",IF($H487=99,"Stopped",$D487)),0),"Not required")</f>
        <v>0</v>
      </c>
      <c r="N487" s="20">
        <v>155872.61473014581</v>
      </c>
      <c r="O487" s="14">
        <f>IF(INTRO!$E$41="Endemic", IF(AND($J487&gt;1,$J487&lt;5), IF($J487=4, "Unknown", E487+F487), 0),"Not required")</f>
        <v>74819</v>
      </c>
      <c r="P487" s="39">
        <f>IF(INTRO!$E$43="Endemic", IF(AND($K487&gt;0,$K487&lt;5), IF($K487=4,"Unknown", IF($K487=1, $F487*0.33, IF($K487=2, $F487*0.5+$G487*0.2, SUM(F487:G487)))), 0),"Not required")</f>
        <v>38032.800000000003</v>
      </c>
      <c r="Q487" s="37">
        <v>0</v>
      </c>
      <c r="R487" s="27">
        <v>1</v>
      </c>
      <c r="S487" s="27">
        <v>1</v>
      </c>
      <c r="T487" s="70">
        <v>1</v>
      </c>
      <c r="U487" s="37"/>
      <c r="V487" s="27"/>
      <c r="W487" s="27"/>
      <c r="X487" s="70"/>
      <c r="Y487" s="1">
        <v>36815</v>
      </c>
      <c r="Z487" s="1" t="s">
        <v>656</v>
      </c>
      <c r="AA487" s="18"/>
    </row>
    <row r="488" spans="1:27" x14ac:dyDescent="0.25">
      <c r="A488" s="24" t="str">
        <f>IF(INTRO!$E$33&lt;&gt;0,INTRO!$E$33, " ")</f>
        <v>Nigeria</v>
      </c>
      <c r="B488" s="17" t="s">
        <v>656</v>
      </c>
      <c r="C488" s="172" t="s">
        <v>667</v>
      </c>
      <c r="D488" s="36">
        <v>262604.3367111563</v>
      </c>
      <c r="E488" s="20">
        <f>IF(INTRO!$E$48="","",ROUND($D488*INTRO!$E$48,0))</f>
        <v>52521</v>
      </c>
      <c r="F488" s="20">
        <f>IF(INTRO!$E$49="","",ROUND($D488*INTRO!$E$49,0))</f>
        <v>73529</v>
      </c>
      <c r="G488" s="38">
        <f>IF(INTRO!$E$50="","",ROUND($D488*INTRO!$E$50,0))</f>
        <v>136554</v>
      </c>
      <c r="H488" s="37">
        <v>1</v>
      </c>
      <c r="I488" s="27">
        <v>1</v>
      </c>
      <c r="J488" s="27">
        <v>2</v>
      </c>
      <c r="K488" s="27">
        <v>2</v>
      </c>
      <c r="L488" s="68">
        <v>0</v>
      </c>
      <c r="M488" s="65">
        <f>IF(INTRO!$E$37="Endemic",IF($H488&gt;0,IF($H488=4,"Unknown",IF($H488=99,"Stopped",$D488)),0),"Not required")</f>
        <v>262604.3367111563</v>
      </c>
      <c r="N488" s="20">
        <v>43282.711067187483</v>
      </c>
      <c r="O488" s="14">
        <f>IF(INTRO!$E$41="Endemic", IF(AND($J488&gt;1,$J488&lt;5), IF($J488=4, "Unknown", E488+F488), 0),"Not required")</f>
        <v>126050</v>
      </c>
      <c r="P488" s="39">
        <f>IF(INTRO!$E$43="Endemic", IF(AND($K488&gt;0,$K488&lt;5), IF($K488=4,"Unknown", IF($K488=1, $F488*0.33, IF($K488=2, $F488*0.5+$G488*0.2, SUM(F488:G488)))), 0),"Not required")</f>
        <v>64075.3</v>
      </c>
      <c r="Q488" s="37">
        <v>1</v>
      </c>
      <c r="R488" s="27">
        <v>1</v>
      </c>
      <c r="S488" s="27">
        <v>1</v>
      </c>
      <c r="T488" s="70">
        <v>1</v>
      </c>
      <c r="U488" s="37"/>
      <c r="V488" s="27"/>
      <c r="W488" s="27"/>
      <c r="X488" s="70"/>
      <c r="Y488" s="1">
        <v>36816</v>
      </c>
      <c r="Z488" s="1" t="s">
        <v>667</v>
      </c>
      <c r="AA488" s="18"/>
    </row>
    <row r="489" spans="1:27" x14ac:dyDescent="0.25">
      <c r="A489" s="24" t="str">
        <f>IF(INTRO!$E$33&lt;&gt;0,INTRO!$E$33, " ")</f>
        <v>Nigeria</v>
      </c>
      <c r="B489" s="17" t="s">
        <v>656</v>
      </c>
      <c r="C489" s="172" t="s">
        <v>668</v>
      </c>
      <c r="D489" s="36">
        <v>59224.869153334192</v>
      </c>
      <c r="E489" s="20">
        <f>IF(INTRO!$E$48="","",ROUND($D489*INTRO!$E$48,0))</f>
        <v>11845</v>
      </c>
      <c r="F489" s="20">
        <f>IF(INTRO!$E$49="","",ROUND($D489*INTRO!$E$49,0))</f>
        <v>16583</v>
      </c>
      <c r="G489" s="38">
        <f>IF(INTRO!$E$50="","",ROUND($D489*INTRO!$E$50,0))</f>
        <v>30797</v>
      </c>
      <c r="H489" s="37">
        <v>0</v>
      </c>
      <c r="I489" s="27">
        <v>1</v>
      </c>
      <c r="J489" s="27">
        <v>2</v>
      </c>
      <c r="K489" s="27">
        <v>0</v>
      </c>
      <c r="L489" s="68">
        <v>0</v>
      </c>
      <c r="M489" s="65">
        <f>IF(INTRO!$E$37="Endemic",IF($H489&gt;0,IF($H489=4,"Unknown",IF($H489=99,"Stopped",$D489)),0),"Not required")</f>
        <v>0</v>
      </c>
      <c r="N489" s="20">
        <v>59224.869153334192</v>
      </c>
      <c r="O489" s="14">
        <f>IF(INTRO!$E$41="Endemic", IF(AND($J489&gt;1,$J489&lt;5), IF($J489=4, "Unknown", E489+F489), 0),"Not required")</f>
        <v>28428</v>
      </c>
      <c r="P489" s="39">
        <f>IF(INTRO!$E$43="Endemic", IF(AND($K489&gt;0,$K489&lt;5), IF($K489=4,"Unknown", IF($K489=1, $F489*0.33, IF($K489=2, $F489*0.5+$G489*0.2, SUM(F489:G489)))), 0),"Not required")</f>
        <v>0</v>
      </c>
      <c r="Q489" s="37">
        <v>0</v>
      </c>
      <c r="R489" s="27">
        <v>1</v>
      </c>
      <c r="S489" s="27">
        <v>1</v>
      </c>
      <c r="T489" s="70">
        <v>0</v>
      </c>
      <c r="U489" s="37"/>
      <c r="V489" s="27"/>
      <c r="W489" s="27"/>
      <c r="X489" s="70"/>
      <c r="Y489" s="1">
        <v>36817</v>
      </c>
      <c r="Z489" s="1" t="s">
        <v>668</v>
      </c>
      <c r="AA489" s="18"/>
    </row>
    <row r="490" spans="1:27" x14ac:dyDescent="0.25">
      <c r="A490" s="24" t="str">
        <f>IF(INTRO!$E$33&lt;&gt;0,INTRO!$E$33, " ")</f>
        <v>Nigeria</v>
      </c>
      <c r="B490" s="17" t="s">
        <v>656</v>
      </c>
      <c r="C490" s="172" t="s">
        <v>669</v>
      </c>
      <c r="D490" s="36">
        <v>258445.94046658668</v>
      </c>
      <c r="E490" s="20">
        <f>IF(INTRO!$E$48="","",ROUND($D490*INTRO!$E$48,0))</f>
        <v>51689</v>
      </c>
      <c r="F490" s="20">
        <f>IF(INTRO!$E$49="","",ROUND($D490*INTRO!$E$49,0))</f>
        <v>72365</v>
      </c>
      <c r="G490" s="38">
        <f>IF(INTRO!$E$50="","",ROUND($D490*INTRO!$E$50,0))</f>
        <v>134392</v>
      </c>
      <c r="H490" s="37">
        <v>0</v>
      </c>
      <c r="I490" s="27">
        <v>1</v>
      </c>
      <c r="J490" s="27">
        <v>2</v>
      </c>
      <c r="K490" s="27">
        <v>0</v>
      </c>
      <c r="L490" s="68">
        <v>0</v>
      </c>
      <c r="M490" s="65">
        <f>IF(INTRO!$E$37="Endemic",IF($H490&gt;0,IF($H490=4,"Unknown",IF($H490=99,"Stopped",$D490)),0),"Not required")</f>
        <v>0</v>
      </c>
      <c r="N490" s="20">
        <v>258445.94046658668</v>
      </c>
      <c r="O490" s="14">
        <f>IF(INTRO!$E$41="Endemic", IF(AND($J490&gt;1,$J490&lt;5), IF($J490=4, "Unknown", E490+F490), 0),"Not required")</f>
        <v>124054</v>
      </c>
      <c r="P490" s="39">
        <f>IF(INTRO!$E$43="Endemic", IF(AND($K490&gt;0,$K490&lt;5), IF($K490=4,"Unknown", IF($K490=1, $F490*0.33, IF($K490=2, $F490*0.5+$G490*0.2, SUM(F490:G490)))), 0),"Not required")</f>
        <v>0</v>
      </c>
      <c r="Q490" s="37">
        <v>0</v>
      </c>
      <c r="R490" s="27">
        <v>1</v>
      </c>
      <c r="S490" s="27">
        <v>1</v>
      </c>
      <c r="T490" s="70">
        <v>0</v>
      </c>
      <c r="U490" s="37"/>
      <c r="V490" s="27"/>
      <c r="W490" s="27"/>
      <c r="X490" s="70"/>
      <c r="Y490" s="1">
        <v>36818</v>
      </c>
      <c r="Z490" s="1" t="s">
        <v>669</v>
      </c>
      <c r="AA490" s="18"/>
    </row>
    <row r="491" spans="1:27" x14ac:dyDescent="0.25">
      <c r="A491" s="24" t="str">
        <f>IF(INTRO!$E$33&lt;&gt;0,INTRO!$E$33, " ")</f>
        <v>Nigeria</v>
      </c>
      <c r="B491" s="17" t="s">
        <v>656</v>
      </c>
      <c r="C491" s="172" t="s">
        <v>670</v>
      </c>
      <c r="D491" s="36">
        <v>53287.184994286792</v>
      </c>
      <c r="E491" s="20">
        <f>IF(INTRO!$E$48="","",ROUND($D491*INTRO!$E$48,0))</f>
        <v>10657</v>
      </c>
      <c r="F491" s="20">
        <f>IF(INTRO!$E$49="","",ROUND($D491*INTRO!$E$49,0))</f>
        <v>14920</v>
      </c>
      <c r="G491" s="38">
        <f>IF(INTRO!$E$50="","",ROUND($D491*INTRO!$E$50,0))</f>
        <v>27709</v>
      </c>
      <c r="H491" s="37">
        <v>0</v>
      </c>
      <c r="I491" s="27">
        <v>1</v>
      </c>
      <c r="J491" s="27">
        <v>2</v>
      </c>
      <c r="K491" s="27">
        <v>0</v>
      </c>
      <c r="L491" s="68">
        <v>0</v>
      </c>
      <c r="M491" s="65">
        <f>IF(INTRO!$E$37="Endemic",IF($H491&gt;0,IF($H491=4,"Unknown",IF($H491=99,"Stopped",$D491)),0),"Not required")</f>
        <v>0</v>
      </c>
      <c r="N491" s="20">
        <v>53287.184994286792</v>
      </c>
      <c r="O491" s="14">
        <f>IF(INTRO!$E$41="Endemic", IF(AND($J491&gt;1,$J491&lt;5), IF($J491=4, "Unknown", E491+F491), 0),"Not required")</f>
        <v>25577</v>
      </c>
      <c r="P491" s="39">
        <f>IF(INTRO!$E$43="Endemic", IF(AND($K491&gt;0,$K491&lt;5), IF($K491=4,"Unknown", IF($K491=1, $F491*0.33, IF($K491=2, $F491*0.5+$G491*0.2, SUM(F491:G491)))), 0),"Not required")</f>
        <v>0</v>
      </c>
      <c r="Q491" s="37">
        <v>0</v>
      </c>
      <c r="R491" s="27">
        <v>1</v>
      </c>
      <c r="S491" s="27">
        <v>1</v>
      </c>
      <c r="T491" s="70">
        <v>0</v>
      </c>
      <c r="U491" s="37"/>
      <c r="V491" s="27"/>
      <c r="W491" s="27"/>
      <c r="X491" s="70"/>
      <c r="Y491" s="1">
        <v>36819</v>
      </c>
      <c r="Z491" s="1" t="s">
        <v>670</v>
      </c>
      <c r="AA491" s="18"/>
    </row>
    <row r="492" spans="1:27" x14ac:dyDescent="0.25">
      <c r="A492" s="24" t="str">
        <f>IF(INTRO!$E$33&lt;&gt;0,INTRO!$E$33, " ")</f>
        <v>Nigeria</v>
      </c>
      <c r="B492" s="17" t="s">
        <v>656</v>
      </c>
      <c r="C492" s="172" t="s">
        <v>671</v>
      </c>
      <c r="D492" s="36">
        <v>268976.41996043519</v>
      </c>
      <c r="E492" s="20">
        <f>IF(INTRO!$E$48="","",ROUND($D492*INTRO!$E$48,0))</f>
        <v>53795</v>
      </c>
      <c r="F492" s="20">
        <f>IF(INTRO!$E$49="","",ROUND($D492*INTRO!$E$49,0))</f>
        <v>75313</v>
      </c>
      <c r="G492" s="38">
        <f>IF(INTRO!$E$50="","",ROUND($D492*INTRO!$E$50,0))</f>
        <v>139868</v>
      </c>
      <c r="H492" s="37">
        <v>1</v>
      </c>
      <c r="I492" s="27">
        <v>1</v>
      </c>
      <c r="J492" s="27">
        <v>2</v>
      </c>
      <c r="K492" s="27">
        <v>1</v>
      </c>
      <c r="L492" s="68">
        <v>0</v>
      </c>
      <c r="M492" s="65">
        <f>IF(INTRO!$E$37="Endemic",IF($H492&gt;0,IF($H492=4,"Unknown",IF($H492=99,"Stopped",$D492)),0),"Not required")</f>
        <v>268976.41996043519</v>
      </c>
      <c r="N492" s="20">
        <v>99190.833977343718</v>
      </c>
      <c r="O492" s="14">
        <f>IF(INTRO!$E$41="Endemic", IF(AND($J492&gt;1,$J492&lt;5), IF($J492=4, "Unknown", E492+F492), 0),"Not required")</f>
        <v>129108</v>
      </c>
      <c r="P492" s="39">
        <f>IF(INTRO!$E$43="Endemic", IF(AND($K492&gt;0,$K492&lt;5), IF($K492=4,"Unknown", IF($K492=1, $F492*0.33, IF($K492=2, $F492*0.5+$G492*0.2, SUM(F492:G492)))), 0),"Not required")</f>
        <v>24853.29</v>
      </c>
      <c r="Q492" s="37">
        <v>1</v>
      </c>
      <c r="R492" s="27">
        <v>1</v>
      </c>
      <c r="S492" s="27">
        <v>1</v>
      </c>
      <c r="T492" s="70">
        <v>0</v>
      </c>
      <c r="U492" s="37"/>
      <c r="V492" s="27"/>
      <c r="W492" s="27"/>
      <c r="X492" s="70"/>
      <c r="Y492" s="1">
        <v>36820</v>
      </c>
      <c r="Z492" s="1" t="s">
        <v>671</v>
      </c>
      <c r="AA492" s="18"/>
    </row>
    <row r="493" spans="1:27" x14ac:dyDescent="0.25">
      <c r="A493" s="24" t="str">
        <f>IF(INTRO!$E$33&lt;&gt;0,INTRO!$E$33, " ")</f>
        <v>Nigeria</v>
      </c>
      <c r="B493" s="17" t="s">
        <v>656</v>
      </c>
      <c r="C493" s="172" t="s">
        <v>672</v>
      </c>
      <c r="D493" s="36">
        <v>430714.09485311917</v>
      </c>
      <c r="E493" s="20">
        <f>IF(INTRO!$E$48="","",ROUND($D493*INTRO!$E$48,0))</f>
        <v>86143</v>
      </c>
      <c r="F493" s="20">
        <f>IF(INTRO!$E$49="","",ROUND($D493*INTRO!$E$49,0))</f>
        <v>120600</v>
      </c>
      <c r="G493" s="38">
        <f>IF(INTRO!$E$50="","",ROUND($D493*INTRO!$E$50,0))</f>
        <v>223971</v>
      </c>
      <c r="H493" s="37">
        <v>1</v>
      </c>
      <c r="I493" s="27">
        <v>1</v>
      </c>
      <c r="J493" s="27">
        <v>2</v>
      </c>
      <c r="K493" s="27">
        <v>0</v>
      </c>
      <c r="L493" s="68">
        <v>0</v>
      </c>
      <c r="M493" s="65">
        <f>IF(INTRO!$E$37="Endemic",IF($H493&gt;0,IF($H493=4,"Unknown",IF($H493=99,"Stopped",$D493)),0),"Not required")</f>
        <v>430714.09485311917</v>
      </c>
      <c r="N493" s="20">
        <v>129576.59523046869</v>
      </c>
      <c r="O493" s="14">
        <f>IF(INTRO!$E$41="Endemic", IF(AND($J493&gt;1,$J493&lt;5), IF($J493=4, "Unknown", E493+F493), 0),"Not required")</f>
        <v>206743</v>
      </c>
      <c r="P493" s="39">
        <f>IF(INTRO!$E$43="Endemic", IF(AND($K493&gt;0,$K493&lt;5), IF($K493=4,"Unknown", IF($K493=1, $F493*0.33, IF($K493=2, $F493*0.5+$G493*0.2, SUM(F493:G493)))), 0),"Not required")</f>
        <v>0</v>
      </c>
      <c r="Q493" s="37">
        <v>1</v>
      </c>
      <c r="R493" s="27">
        <v>1</v>
      </c>
      <c r="S493" s="27">
        <v>1</v>
      </c>
      <c r="T493" s="70">
        <v>0</v>
      </c>
      <c r="U493" s="37"/>
      <c r="V493" s="27"/>
      <c r="W493" s="27"/>
      <c r="X493" s="70"/>
      <c r="Y493" s="1">
        <v>36821</v>
      </c>
      <c r="Z493" s="1" t="s">
        <v>672</v>
      </c>
      <c r="AA493" s="18"/>
    </row>
    <row r="494" spans="1:27" x14ac:dyDescent="0.25">
      <c r="A494" s="24" t="str">
        <f>IF(INTRO!$E$33&lt;&gt;0,INTRO!$E$33, " ")</f>
        <v>Nigeria</v>
      </c>
      <c r="B494" s="17" t="s">
        <v>656</v>
      </c>
      <c r="C494" s="172" t="s">
        <v>673</v>
      </c>
      <c r="D494" s="36">
        <v>215386.63498069296</v>
      </c>
      <c r="E494" s="20">
        <f>IF(INTRO!$E$48="","",ROUND($D494*INTRO!$E$48,0))</f>
        <v>43077</v>
      </c>
      <c r="F494" s="20">
        <f>IF(INTRO!$E$49="","",ROUND($D494*INTRO!$E$49,0))</f>
        <v>60308</v>
      </c>
      <c r="G494" s="38">
        <f>IF(INTRO!$E$50="","",ROUND($D494*INTRO!$E$50,0))</f>
        <v>112001</v>
      </c>
      <c r="H494" s="37">
        <v>1</v>
      </c>
      <c r="I494" s="27">
        <v>1</v>
      </c>
      <c r="J494" s="27">
        <v>2</v>
      </c>
      <c r="K494" s="27">
        <v>0</v>
      </c>
      <c r="L494" s="68">
        <v>1</v>
      </c>
      <c r="M494" s="65">
        <f>IF(INTRO!$E$37="Endemic",IF($H494&gt;0,IF($H494=4,"Unknown",IF($H494=99,"Stopped",$D494)),0),"Not required")</f>
        <v>215386.63498069296</v>
      </c>
      <c r="N494" s="20">
        <v>180433.67035312494</v>
      </c>
      <c r="O494" s="14">
        <f>IF(INTRO!$E$41="Endemic", IF(AND($J494&gt;1,$J494&lt;5), IF($J494=4, "Unknown", E494+F494), 0),"Not required")</f>
        <v>103385</v>
      </c>
      <c r="P494" s="39">
        <f>IF(INTRO!$E$43="Endemic", IF(AND($K494&gt;0,$K494&lt;5), IF($K494=4,"Unknown", IF($K494=1, $F494*0.33, IF($K494=2, $F494*0.5+$G494*0.2, SUM(F494:G494)))), 0),"Not required")</f>
        <v>0</v>
      </c>
      <c r="Q494" s="37">
        <v>1</v>
      </c>
      <c r="R494" s="27">
        <v>1</v>
      </c>
      <c r="S494" s="27">
        <v>1</v>
      </c>
      <c r="T494" s="70">
        <v>0</v>
      </c>
      <c r="U494" s="37"/>
      <c r="V494" s="27"/>
      <c r="W494" s="27"/>
      <c r="X494" s="70"/>
      <c r="Y494" s="1">
        <v>36822</v>
      </c>
      <c r="Z494" s="1" t="s">
        <v>673</v>
      </c>
      <c r="AA494" s="18"/>
    </row>
    <row r="495" spans="1:27" x14ac:dyDescent="0.25">
      <c r="A495" s="24" t="str">
        <f>IF(INTRO!$E$33&lt;&gt;0,INTRO!$E$33, " ")</f>
        <v>Nigeria</v>
      </c>
      <c r="B495" s="17" t="s">
        <v>656</v>
      </c>
      <c r="C495" s="172" t="s">
        <v>674</v>
      </c>
      <c r="D495" s="36">
        <v>145788.6383259471</v>
      </c>
      <c r="E495" s="20">
        <f>IF(INTRO!$E$48="","",ROUND($D495*INTRO!$E$48,0))</f>
        <v>29158</v>
      </c>
      <c r="F495" s="20">
        <f>IF(INTRO!$E$49="","",ROUND($D495*INTRO!$E$49,0))</f>
        <v>40821</v>
      </c>
      <c r="G495" s="38">
        <f>IF(INTRO!$E$50="","",ROUND($D495*INTRO!$E$50,0))</f>
        <v>75810</v>
      </c>
      <c r="H495" s="37">
        <v>1</v>
      </c>
      <c r="I495" s="27">
        <v>1</v>
      </c>
      <c r="J495" s="27">
        <v>2</v>
      </c>
      <c r="K495" s="27">
        <v>0</v>
      </c>
      <c r="L495" s="68">
        <v>0</v>
      </c>
      <c r="M495" s="65">
        <f>IF(INTRO!$E$37="Endemic",IF($H495&gt;0,IF($H495=4,"Unknown",IF($H495=99,"Stopped",$D495)),0),"Not required")</f>
        <v>145788.6383259471</v>
      </c>
      <c r="N495" s="20">
        <v>145788.6383259471</v>
      </c>
      <c r="O495" s="14">
        <f>IF(INTRO!$E$41="Endemic", IF(AND($J495&gt;1,$J495&lt;5), IF($J495=4, "Unknown", E495+F495), 0),"Not required")</f>
        <v>69979</v>
      </c>
      <c r="P495" s="39">
        <f>IF(INTRO!$E$43="Endemic", IF(AND($K495&gt;0,$K495&lt;5), IF($K495=4,"Unknown", IF($K495=1, $F495*0.33, IF($K495=2, $F495*0.5+$G495*0.2, SUM(F495:G495)))), 0),"Not required")</f>
        <v>0</v>
      </c>
      <c r="Q495" s="37">
        <v>1</v>
      </c>
      <c r="R495" s="27">
        <v>1</v>
      </c>
      <c r="S495" s="27">
        <v>1</v>
      </c>
      <c r="T495" s="70">
        <v>0</v>
      </c>
      <c r="U495" s="37"/>
      <c r="V495" s="27"/>
      <c r="W495" s="27"/>
      <c r="X495" s="70"/>
      <c r="Y495" s="1">
        <v>36823</v>
      </c>
      <c r="Z495" s="1" t="s">
        <v>674</v>
      </c>
      <c r="AA495" s="18"/>
    </row>
    <row r="496" spans="1:27" x14ac:dyDescent="0.25">
      <c r="A496" s="24" t="str">
        <f>IF(INTRO!$E$33&lt;&gt;0,INTRO!$E$33, " ")</f>
        <v>Nigeria</v>
      </c>
      <c r="B496" s="17" t="s">
        <v>656</v>
      </c>
      <c r="C496" s="172" t="s">
        <v>675</v>
      </c>
      <c r="D496" s="36">
        <v>200419.3672556559</v>
      </c>
      <c r="E496" s="20">
        <f>IF(INTRO!$E$48="","",ROUND($D496*INTRO!$E$48,0))</f>
        <v>40084</v>
      </c>
      <c r="F496" s="20">
        <f>IF(INTRO!$E$49="","",ROUND($D496*INTRO!$E$49,0))</f>
        <v>56117</v>
      </c>
      <c r="G496" s="38">
        <f>IF(INTRO!$E$50="","",ROUND($D496*INTRO!$E$50,0))</f>
        <v>104218</v>
      </c>
      <c r="H496" s="37">
        <v>1</v>
      </c>
      <c r="I496" s="27">
        <v>1</v>
      </c>
      <c r="J496" s="27">
        <v>1</v>
      </c>
      <c r="K496" s="27">
        <v>0</v>
      </c>
      <c r="L496" s="68">
        <v>0</v>
      </c>
      <c r="M496" s="65">
        <f>IF(INTRO!$E$37="Endemic",IF($H496&gt;0,IF($H496=4,"Unknown",IF($H496=99,"Stopped",$D496)),0),"Not required")</f>
        <v>200419.3672556559</v>
      </c>
      <c r="N496" s="20">
        <v>68142.784989843727</v>
      </c>
      <c r="O496" s="14">
        <f>IF(INTRO!$E$41="Endemic", IF(AND($J496&gt;1,$J496&lt;5), IF($J496=4, "Unknown", E496+F496), 0),"Not required")</f>
        <v>0</v>
      </c>
      <c r="P496" s="39">
        <f>IF(INTRO!$E$43="Endemic", IF(AND($K496&gt;0,$K496&lt;5), IF($K496=4,"Unknown", IF($K496=1, $F496*0.33, IF($K496=2, $F496*0.5+$G496*0.2, SUM(F496:G496)))), 0),"Not required")</f>
        <v>0</v>
      </c>
      <c r="Q496" s="37">
        <v>1</v>
      </c>
      <c r="R496" s="27">
        <v>1</v>
      </c>
      <c r="S496" s="27">
        <v>0</v>
      </c>
      <c r="T496" s="70">
        <v>0</v>
      </c>
      <c r="U496" s="37"/>
      <c r="V496" s="27"/>
      <c r="W496" s="27"/>
      <c r="X496" s="70"/>
      <c r="Y496" s="1">
        <v>36824</v>
      </c>
      <c r="Z496" s="1" t="s">
        <v>675</v>
      </c>
      <c r="AA496" s="18"/>
    </row>
    <row r="497" spans="1:27" x14ac:dyDescent="0.25">
      <c r="A497" s="24" t="str">
        <f>IF(INTRO!$E$33&lt;&gt;0,INTRO!$E$33, " ")</f>
        <v>Nigeria</v>
      </c>
      <c r="B497" s="17" t="s">
        <v>656</v>
      </c>
      <c r="C497" s="172" t="s">
        <v>676</v>
      </c>
      <c r="D497" s="36">
        <v>188486.16871811854</v>
      </c>
      <c r="E497" s="20">
        <f>IF(INTRO!$E$48="","",ROUND($D497*INTRO!$E$48,0))</f>
        <v>37697</v>
      </c>
      <c r="F497" s="20">
        <f>IF(INTRO!$E$49="","",ROUND($D497*INTRO!$E$49,0))</f>
        <v>52776</v>
      </c>
      <c r="G497" s="38">
        <f>IF(INTRO!$E$50="","",ROUND($D497*INTRO!$E$50,0))</f>
        <v>98013</v>
      </c>
      <c r="H497" s="37">
        <v>0</v>
      </c>
      <c r="I497" s="27">
        <v>1</v>
      </c>
      <c r="J497" s="27">
        <v>1</v>
      </c>
      <c r="K497" s="27">
        <v>1</v>
      </c>
      <c r="L497" s="68">
        <v>0</v>
      </c>
      <c r="M497" s="65">
        <f>IF(INTRO!$E$37="Endemic",IF($H497&gt;0,IF($H497=4,"Unknown",IF($H497=99,"Stopped",$D497)),0),"Not required")</f>
        <v>0</v>
      </c>
      <c r="N497" s="20">
        <v>188486.16871811854</v>
      </c>
      <c r="O497" s="14">
        <f>IF(INTRO!$E$41="Endemic", IF(AND($J497&gt;1,$J497&lt;5), IF($J497=4, "Unknown", E497+F497), 0),"Not required")</f>
        <v>0</v>
      </c>
      <c r="P497" s="39">
        <f>IF(INTRO!$E$43="Endemic", IF(AND($K497&gt;0,$K497&lt;5), IF($K497=4,"Unknown", IF($K497=1, $F497*0.33, IF($K497=2, $F497*0.5+$G497*0.2, SUM(F497:G497)))), 0),"Not required")</f>
        <v>17416.080000000002</v>
      </c>
      <c r="Q497" s="37">
        <v>0</v>
      </c>
      <c r="R497" s="27">
        <v>1</v>
      </c>
      <c r="S497" s="27">
        <v>0</v>
      </c>
      <c r="T497" s="70">
        <v>0</v>
      </c>
      <c r="U497" s="37"/>
      <c r="V497" s="27"/>
      <c r="W497" s="27"/>
      <c r="X497" s="70"/>
      <c r="Y497" s="1">
        <v>36825</v>
      </c>
      <c r="Z497" s="1" t="s">
        <v>676</v>
      </c>
      <c r="AA497" s="18"/>
    </row>
    <row r="498" spans="1:27" x14ac:dyDescent="0.25">
      <c r="A498" s="24" t="str">
        <f>IF(INTRO!$E$33&lt;&gt;0,INTRO!$E$33, " ")</f>
        <v>Nigeria</v>
      </c>
      <c r="B498" s="17" t="s">
        <v>677</v>
      </c>
      <c r="C498" s="172" t="s">
        <v>678</v>
      </c>
      <c r="D498" s="36">
        <v>170041.0184935806</v>
      </c>
      <c r="E498" s="20">
        <f>IF(INTRO!$E$48="","",ROUND($D498*INTRO!$E$48,0))</f>
        <v>34008</v>
      </c>
      <c r="F498" s="20">
        <f>IF(INTRO!$E$49="","",ROUND($D498*INTRO!$E$49,0))</f>
        <v>47611</v>
      </c>
      <c r="G498" s="38">
        <f>IF(INTRO!$E$50="","",ROUND($D498*INTRO!$E$50,0))</f>
        <v>88421</v>
      </c>
      <c r="H498" s="37">
        <v>1</v>
      </c>
      <c r="I498" s="27">
        <v>1</v>
      </c>
      <c r="J498" s="27">
        <v>2</v>
      </c>
      <c r="K498" s="27">
        <v>1</v>
      </c>
      <c r="L498" s="68">
        <v>0</v>
      </c>
      <c r="M498" s="65">
        <f>IF(INTRO!$E$37="Endemic",IF($H498&gt;0,IF($H498=4,"Unknown",IF($H498=99,"Stopped",$D498)),0),"Not required")</f>
        <v>170041.0184935806</v>
      </c>
      <c r="N498" s="20">
        <v>97155.403007031229</v>
      </c>
      <c r="O498" s="14">
        <f>IF(INTRO!$E$41="Endemic", IF(AND($J498&gt;1,$J498&lt;5), IF($J498=4, "Unknown", E498+F498), 0),"Not required")</f>
        <v>81619</v>
      </c>
      <c r="P498" s="39">
        <f>IF(INTRO!$E$43="Endemic", IF(AND($K498&gt;0,$K498&lt;5), IF($K498=4,"Unknown", IF($K498=1, $F498*0.33, IF($K498=2, $F498*0.5+$G498*0.2, SUM(F498:G498)))), 0),"Not required")</f>
        <v>15711.630000000001</v>
      </c>
      <c r="Q498" s="37">
        <v>1</v>
      </c>
      <c r="R498" s="27">
        <v>1</v>
      </c>
      <c r="S498" s="27">
        <v>1</v>
      </c>
      <c r="T498" s="70">
        <v>0</v>
      </c>
      <c r="U498" s="37"/>
      <c r="V498" s="27" t="s">
        <v>972</v>
      </c>
      <c r="W498" s="27" t="s">
        <v>972</v>
      </c>
      <c r="X498" s="70"/>
      <c r="Y498" s="1">
        <v>36826</v>
      </c>
      <c r="Z498" s="1" t="s">
        <v>678</v>
      </c>
      <c r="AA498" s="18"/>
    </row>
    <row r="499" spans="1:27" x14ac:dyDescent="0.25">
      <c r="A499" s="24" t="str">
        <f>IF(INTRO!$E$33&lt;&gt;0,INTRO!$E$33, " ")</f>
        <v>Nigeria</v>
      </c>
      <c r="B499" s="17" t="s">
        <v>677</v>
      </c>
      <c r="C499" s="172" t="s">
        <v>679</v>
      </c>
      <c r="D499" s="36">
        <v>126759.80635168626</v>
      </c>
      <c r="E499" s="20">
        <f>IF(INTRO!$E$48="","",ROUND($D499*INTRO!$E$48,0))</f>
        <v>25352</v>
      </c>
      <c r="F499" s="20">
        <f>IF(INTRO!$E$49="","",ROUND($D499*INTRO!$E$49,0))</f>
        <v>35493</v>
      </c>
      <c r="G499" s="38">
        <f>IF(INTRO!$E$50="","",ROUND($D499*INTRO!$E$50,0))</f>
        <v>65915</v>
      </c>
      <c r="H499" s="37">
        <v>1</v>
      </c>
      <c r="I499" s="27">
        <v>1</v>
      </c>
      <c r="J499" s="27">
        <v>1</v>
      </c>
      <c r="K499" s="27">
        <v>1</v>
      </c>
      <c r="L499" s="68">
        <v>0</v>
      </c>
      <c r="M499" s="65">
        <f>IF(INTRO!$E$37="Endemic",IF($H499&gt;0,IF($H499=4,"Unknown",IF($H499=99,"Stopped",$D499)),0),"Not required")</f>
        <v>126759.80635168626</v>
      </c>
      <c r="N499" s="20">
        <v>126759.80635168626</v>
      </c>
      <c r="O499" s="14">
        <f>IF(INTRO!$E$41="Endemic", IF(AND($J499&gt;1,$J499&lt;5), IF($J499=4, "Unknown", E499+F499), 0),"Not required")</f>
        <v>0</v>
      </c>
      <c r="P499" s="39">
        <f>IF(INTRO!$E$43="Endemic", IF(AND($K499&gt;0,$K499&lt;5), IF($K499=4,"Unknown", IF($K499=1, $F499*0.33, IF($K499=2, $F499*0.5+$G499*0.2, SUM(F499:G499)))), 0),"Not required")</f>
        <v>11712.69</v>
      </c>
      <c r="Q499" s="37">
        <v>1</v>
      </c>
      <c r="R499" s="27">
        <v>1</v>
      </c>
      <c r="S499" s="27">
        <v>0</v>
      </c>
      <c r="T499" s="70">
        <v>0</v>
      </c>
      <c r="U499" s="37" t="s">
        <v>971</v>
      </c>
      <c r="V499" s="27"/>
      <c r="W499" s="27"/>
      <c r="X499" s="70" t="s">
        <v>972</v>
      </c>
      <c r="Y499" s="1">
        <v>36827</v>
      </c>
      <c r="Z499" s="1" t="s">
        <v>679</v>
      </c>
      <c r="AA499" s="18"/>
    </row>
    <row r="500" spans="1:27" x14ac:dyDescent="0.25">
      <c r="A500" s="24" t="str">
        <f>IF(INTRO!$E$33&lt;&gt;0,INTRO!$E$33, " ")</f>
        <v>Nigeria</v>
      </c>
      <c r="B500" s="17" t="s">
        <v>677</v>
      </c>
      <c r="C500" s="172" t="s">
        <v>680</v>
      </c>
      <c r="D500" s="36">
        <v>281699.0682378051</v>
      </c>
      <c r="E500" s="20">
        <f>IF(INTRO!$E$48="","",ROUND($D500*INTRO!$E$48,0))</f>
        <v>56340</v>
      </c>
      <c r="F500" s="20">
        <f>IF(INTRO!$E$49="","",ROUND($D500*INTRO!$E$49,0))</f>
        <v>78876</v>
      </c>
      <c r="G500" s="38">
        <f>IF(INTRO!$E$50="","",ROUND($D500*INTRO!$E$50,0))</f>
        <v>146484</v>
      </c>
      <c r="H500" s="37">
        <v>1</v>
      </c>
      <c r="I500" s="27">
        <v>1</v>
      </c>
      <c r="J500" s="27">
        <v>2</v>
      </c>
      <c r="K500" s="27">
        <v>2</v>
      </c>
      <c r="L500" s="68">
        <v>0</v>
      </c>
      <c r="M500" s="65">
        <f>IF(INTRO!$E$37="Endemic",IF($H500&gt;0,IF($H500=4,"Unknown",IF($H500=99,"Stopped",$D500)),0),"Not required")</f>
        <v>281699.0682378051</v>
      </c>
      <c r="N500" s="20">
        <v>281699.0682378051</v>
      </c>
      <c r="O500" s="14">
        <f>IF(INTRO!$E$41="Endemic", IF(AND($J500&gt;1,$J500&lt;5), IF($J500=4, "Unknown", E500+F500), 0),"Not required")</f>
        <v>135216</v>
      </c>
      <c r="P500" s="39">
        <f>IF(INTRO!$E$43="Endemic", IF(AND($K500&gt;0,$K500&lt;5), IF($K500=4,"Unknown", IF($K500=1, $F500*0.33, IF($K500=2, $F500*0.5+$G500*0.2, SUM(F500:G500)))), 0),"Not required")</f>
        <v>68734.8</v>
      </c>
      <c r="Q500" s="37">
        <v>1</v>
      </c>
      <c r="R500" s="27">
        <v>1</v>
      </c>
      <c r="S500" s="27">
        <v>1</v>
      </c>
      <c r="T500" s="70">
        <v>1</v>
      </c>
      <c r="U500" s="37"/>
      <c r="V500" s="27" t="s">
        <v>972</v>
      </c>
      <c r="W500" s="27" t="s">
        <v>972</v>
      </c>
      <c r="X500" s="70" t="s">
        <v>972</v>
      </c>
      <c r="Y500" s="1">
        <v>36828</v>
      </c>
      <c r="Z500" s="1" t="s">
        <v>680</v>
      </c>
      <c r="AA500" s="18"/>
    </row>
    <row r="501" spans="1:27" x14ac:dyDescent="0.25">
      <c r="A501" s="24" t="str">
        <f>IF(INTRO!$E$33&lt;&gt;0,INTRO!$E$33, " ")</f>
        <v>Nigeria</v>
      </c>
      <c r="B501" s="17" t="s">
        <v>677</v>
      </c>
      <c r="C501" s="172" t="s">
        <v>681</v>
      </c>
      <c r="D501" s="36">
        <v>270953.40653207724</v>
      </c>
      <c r="E501" s="20">
        <f>IF(INTRO!$E$48="","",ROUND($D501*INTRO!$E$48,0))</f>
        <v>54191</v>
      </c>
      <c r="F501" s="20">
        <f>IF(INTRO!$E$49="","",ROUND($D501*INTRO!$E$49,0))</f>
        <v>75867</v>
      </c>
      <c r="G501" s="38">
        <f>IF(INTRO!$E$50="","",ROUND($D501*INTRO!$E$50,0))</f>
        <v>140896</v>
      </c>
      <c r="H501" s="37">
        <v>0</v>
      </c>
      <c r="I501" s="27">
        <v>1</v>
      </c>
      <c r="J501" s="27">
        <v>1</v>
      </c>
      <c r="K501" s="27">
        <v>2</v>
      </c>
      <c r="L501" s="68">
        <v>0</v>
      </c>
      <c r="M501" s="65">
        <f>IF(INTRO!$E$37="Endemic",IF($H501&gt;0,IF($H501=4,"Unknown",IF($H501=99,"Stopped",$D501)),0),"Not required")</f>
        <v>0</v>
      </c>
      <c r="N501" s="20">
        <v>270953.40653207724</v>
      </c>
      <c r="O501" s="14">
        <f>IF(INTRO!$E$41="Endemic", IF(AND($J501&gt;1,$J501&lt;5), IF($J501=4, "Unknown", E501+F501), 0),"Not required")</f>
        <v>0</v>
      </c>
      <c r="P501" s="39">
        <f>IF(INTRO!$E$43="Endemic", IF(AND($K501&gt;0,$K501&lt;5), IF($K501=4,"Unknown", IF($K501=1, $F501*0.33, IF($K501=2, $F501*0.5+$G501*0.2, SUM(F501:G501)))), 0),"Not required")</f>
        <v>66112.7</v>
      </c>
      <c r="Q501" s="37">
        <v>0</v>
      </c>
      <c r="R501" s="27">
        <v>1</v>
      </c>
      <c r="S501" s="27">
        <v>0</v>
      </c>
      <c r="T501" s="70">
        <v>1</v>
      </c>
      <c r="U501" s="37"/>
      <c r="V501" s="27" t="s">
        <v>972</v>
      </c>
      <c r="W501" s="27"/>
      <c r="X501" s="70"/>
      <c r="Y501" s="1">
        <v>36829</v>
      </c>
      <c r="Z501" s="1" t="s">
        <v>681</v>
      </c>
      <c r="AA501" s="18"/>
    </row>
    <row r="502" spans="1:27" x14ac:dyDescent="0.25">
      <c r="A502" s="24" t="str">
        <f>IF(INTRO!$E$33&lt;&gt;0,INTRO!$E$33, " ")</f>
        <v>Nigeria</v>
      </c>
      <c r="B502" s="17" t="s">
        <v>677</v>
      </c>
      <c r="C502" s="172" t="s">
        <v>682</v>
      </c>
      <c r="D502" s="36">
        <v>73767.152009909376</v>
      </c>
      <c r="E502" s="20">
        <f>IF(INTRO!$E$48="","",ROUND($D502*INTRO!$E$48,0))</f>
        <v>14753</v>
      </c>
      <c r="F502" s="20">
        <f>IF(INTRO!$E$49="","",ROUND($D502*INTRO!$E$49,0))</f>
        <v>20655</v>
      </c>
      <c r="G502" s="38">
        <f>IF(INTRO!$E$50="","",ROUND($D502*INTRO!$E$50,0))</f>
        <v>38359</v>
      </c>
      <c r="H502" s="37">
        <v>1</v>
      </c>
      <c r="I502" s="27">
        <v>1</v>
      </c>
      <c r="J502" s="27">
        <v>2</v>
      </c>
      <c r="K502" s="27">
        <v>1</v>
      </c>
      <c r="L502" s="68">
        <v>0</v>
      </c>
      <c r="M502" s="65">
        <f>IF(INTRO!$E$37="Endemic",IF($H502&gt;0,IF($H502=4,"Unknown",IF($H502=99,"Stopped",$D502)),0),"Not required")</f>
        <v>73767.152009909376</v>
      </c>
      <c r="N502" s="20">
        <v>73767.152009909376</v>
      </c>
      <c r="O502" s="14">
        <f>IF(INTRO!$E$41="Endemic", IF(AND($J502&gt;1,$J502&lt;5), IF($J502=4, "Unknown", E502+F502), 0),"Not required")</f>
        <v>35408</v>
      </c>
      <c r="P502" s="39">
        <f>IF(INTRO!$E$43="Endemic", IF(AND($K502&gt;0,$K502&lt;5), IF($K502=4,"Unknown", IF($K502=1, $F502*0.33, IF($K502=2, $F502*0.5+$G502*0.2, SUM(F502:G502)))), 0),"Not required")</f>
        <v>6816.1500000000005</v>
      </c>
      <c r="Q502" s="37">
        <v>1</v>
      </c>
      <c r="R502" s="27">
        <v>1</v>
      </c>
      <c r="S502" s="27">
        <v>1</v>
      </c>
      <c r="T502" s="70">
        <v>0</v>
      </c>
      <c r="U502" s="37"/>
      <c r="V502" s="27"/>
      <c r="W502" s="27" t="s">
        <v>972</v>
      </c>
      <c r="X502" s="70"/>
      <c r="Y502" s="1">
        <v>36830</v>
      </c>
      <c r="Z502" s="1" t="s">
        <v>682</v>
      </c>
      <c r="AA502" s="18"/>
    </row>
    <row r="503" spans="1:27" x14ac:dyDescent="0.25">
      <c r="A503" s="24" t="str">
        <f>IF(INTRO!$E$33&lt;&gt;0,INTRO!$E$33, " ")</f>
        <v>Nigeria</v>
      </c>
      <c r="B503" s="17" t="s">
        <v>677</v>
      </c>
      <c r="C503" s="172" t="s">
        <v>683</v>
      </c>
      <c r="D503" s="36">
        <v>277103.58312535554</v>
      </c>
      <c r="E503" s="20">
        <f>IF(INTRO!$E$48="","",ROUND($D503*INTRO!$E$48,0))</f>
        <v>55421</v>
      </c>
      <c r="F503" s="20">
        <f>IF(INTRO!$E$49="","",ROUND($D503*INTRO!$E$49,0))</f>
        <v>77589</v>
      </c>
      <c r="G503" s="38">
        <f>IF(INTRO!$E$50="","",ROUND($D503*INTRO!$E$50,0))</f>
        <v>144094</v>
      </c>
      <c r="H503" s="37">
        <v>0</v>
      </c>
      <c r="I503" s="27">
        <v>1</v>
      </c>
      <c r="J503" s="27">
        <v>2</v>
      </c>
      <c r="K503" s="27">
        <v>1</v>
      </c>
      <c r="L503" s="68">
        <v>0</v>
      </c>
      <c r="M503" s="65">
        <f>IF(INTRO!$E$37="Endemic",IF($H503&gt;0,IF($H503=4,"Unknown",IF($H503=99,"Stopped",$D503)),0),"Not required")</f>
        <v>0</v>
      </c>
      <c r="N503" s="20">
        <v>277103.58312535554</v>
      </c>
      <c r="O503" s="14">
        <f>IF(INTRO!$E$41="Endemic", IF(AND($J503&gt;1,$J503&lt;5), IF($J503=4, "Unknown", E503+F503), 0),"Not required")</f>
        <v>133010</v>
      </c>
      <c r="P503" s="39">
        <f>IF(INTRO!$E$43="Endemic", IF(AND($K503&gt;0,$K503&lt;5), IF($K503=4,"Unknown", IF($K503=1, $F503*0.33, IF($K503=2, $F503*0.5+$G503*0.2, SUM(F503:G503)))), 0),"Not required")</f>
        <v>25604.370000000003</v>
      </c>
      <c r="Q503" s="37">
        <v>0</v>
      </c>
      <c r="R503" s="27">
        <v>1</v>
      </c>
      <c r="S503" s="27">
        <v>1</v>
      </c>
      <c r="T503" s="70">
        <v>0</v>
      </c>
      <c r="U503" s="37"/>
      <c r="V503" s="27" t="s">
        <v>972</v>
      </c>
      <c r="W503" s="27" t="s">
        <v>972</v>
      </c>
      <c r="X503" s="70"/>
      <c r="Y503" s="1">
        <v>36831</v>
      </c>
      <c r="Z503" s="1" t="s">
        <v>683</v>
      </c>
      <c r="AA503" s="18"/>
    </row>
    <row r="504" spans="1:27" x14ac:dyDescent="0.25">
      <c r="A504" s="24" t="str">
        <f>IF(INTRO!$E$33&lt;&gt;0,INTRO!$E$33, " ")</f>
        <v>Nigeria</v>
      </c>
      <c r="B504" s="17" t="s">
        <v>677</v>
      </c>
      <c r="C504" s="172" t="s">
        <v>684</v>
      </c>
      <c r="D504" s="36">
        <v>274774.23568176094</v>
      </c>
      <c r="E504" s="20">
        <f>IF(INTRO!$E$48="","",ROUND($D504*INTRO!$E$48,0))</f>
        <v>54955</v>
      </c>
      <c r="F504" s="20">
        <f>IF(INTRO!$E$49="","",ROUND($D504*INTRO!$E$49,0))</f>
        <v>76937</v>
      </c>
      <c r="G504" s="38">
        <f>IF(INTRO!$E$50="","",ROUND($D504*INTRO!$E$50,0))</f>
        <v>142883</v>
      </c>
      <c r="H504" s="37">
        <v>0</v>
      </c>
      <c r="I504" s="27">
        <v>1</v>
      </c>
      <c r="J504" s="27">
        <v>2</v>
      </c>
      <c r="K504" s="27">
        <v>1</v>
      </c>
      <c r="L504" s="68">
        <v>0</v>
      </c>
      <c r="M504" s="65">
        <f>IF(INTRO!$E$37="Endemic",IF($H504&gt;0,IF($H504=4,"Unknown",IF($H504=99,"Stopped",$D504)),0),"Not required")</f>
        <v>0</v>
      </c>
      <c r="N504" s="20">
        <v>274774.23568176094</v>
      </c>
      <c r="O504" s="14">
        <f>IF(INTRO!$E$41="Endemic", IF(AND($J504&gt;1,$J504&lt;5), IF($J504=4, "Unknown", E504+F504), 0),"Not required")</f>
        <v>131892</v>
      </c>
      <c r="P504" s="39">
        <f>IF(INTRO!$E$43="Endemic", IF(AND($K504&gt;0,$K504&lt;5), IF($K504=4,"Unknown", IF($K504=1, $F504*0.33, IF($K504=2, $F504*0.5+$G504*0.2, SUM(F504:G504)))), 0),"Not required")</f>
        <v>25389.210000000003</v>
      </c>
      <c r="Q504" s="37">
        <v>0</v>
      </c>
      <c r="R504" s="27">
        <v>1</v>
      </c>
      <c r="S504" s="27">
        <v>1</v>
      </c>
      <c r="T504" s="70">
        <v>0</v>
      </c>
      <c r="U504" s="37"/>
      <c r="V504" s="27"/>
      <c r="W504" s="27" t="s">
        <v>972</v>
      </c>
      <c r="X504" s="70"/>
      <c r="Y504" s="1">
        <v>36832</v>
      </c>
      <c r="Z504" s="1" t="s">
        <v>684</v>
      </c>
      <c r="AA504" s="18"/>
    </row>
    <row r="505" spans="1:27" x14ac:dyDescent="0.25">
      <c r="A505" s="24" t="str">
        <f>IF(INTRO!$E$33&lt;&gt;0,INTRO!$E$33, " ")</f>
        <v>Nigeria</v>
      </c>
      <c r="B505" s="17" t="s">
        <v>677</v>
      </c>
      <c r="C505" s="172" t="s">
        <v>685</v>
      </c>
      <c r="D505" s="36">
        <v>280666.19362078398</v>
      </c>
      <c r="E505" s="20">
        <f>IF(INTRO!$E$48="","",ROUND($D505*INTRO!$E$48,0))</f>
        <v>56133</v>
      </c>
      <c r="F505" s="20">
        <f>IF(INTRO!$E$49="","",ROUND($D505*INTRO!$E$49,0))</f>
        <v>78587</v>
      </c>
      <c r="G505" s="38">
        <f>IF(INTRO!$E$50="","",ROUND($D505*INTRO!$E$50,0))</f>
        <v>145946</v>
      </c>
      <c r="H505" s="37">
        <v>1</v>
      </c>
      <c r="I505" s="27">
        <v>1</v>
      </c>
      <c r="J505" s="27">
        <v>2</v>
      </c>
      <c r="K505" s="27">
        <v>1</v>
      </c>
      <c r="L505" s="68">
        <v>0</v>
      </c>
      <c r="M505" s="65">
        <f>IF(INTRO!$E$37="Endemic",IF($H505&gt;0,IF($H505=4,"Unknown",IF($H505=99,"Stopped",$D505)),0),"Not required")</f>
        <v>280666.19362078398</v>
      </c>
      <c r="N505" s="20">
        <v>63337.887476953103</v>
      </c>
      <c r="O505" s="14">
        <f>IF(INTRO!$E$41="Endemic", IF(AND($J505&gt;1,$J505&lt;5), IF($J505=4, "Unknown", E505+F505), 0),"Not required")</f>
        <v>134720</v>
      </c>
      <c r="P505" s="39">
        <f>IF(INTRO!$E$43="Endemic", IF(AND($K505&gt;0,$K505&lt;5), IF($K505=4,"Unknown", IF($K505=1, $F505*0.33, IF($K505=2, $F505*0.5+$G505*0.2, SUM(F505:G505)))), 0),"Not required")</f>
        <v>25933.710000000003</v>
      </c>
      <c r="Q505" s="37">
        <v>1</v>
      </c>
      <c r="R505" s="27">
        <v>1</v>
      </c>
      <c r="S505" s="27">
        <v>1</v>
      </c>
      <c r="T505" s="70">
        <v>0</v>
      </c>
      <c r="U505" s="37"/>
      <c r="V505" s="27"/>
      <c r="W505" s="27" t="s">
        <v>972</v>
      </c>
      <c r="X505" s="70"/>
      <c r="Y505" s="1">
        <v>36833</v>
      </c>
      <c r="Z505" s="1" t="s">
        <v>685</v>
      </c>
      <c r="AA505" s="18"/>
    </row>
    <row r="506" spans="1:27" x14ac:dyDescent="0.25">
      <c r="A506" s="24" t="str">
        <f>IF(INTRO!$E$33&lt;&gt;0,INTRO!$E$33, " ")</f>
        <v>Nigeria</v>
      </c>
      <c r="B506" s="17" t="s">
        <v>677</v>
      </c>
      <c r="C506" s="172" t="s">
        <v>686</v>
      </c>
      <c r="D506" s="36">
        <v>490435.22798260022</v>
      </c>
      <c r="E506" s="20">
        <f>IF(INTRO!$E$48="","",ROUND($D506*INTRO!$E$48,0))</f>
        <v>98087</v>
      </c>
      <c r="F506" s="20">
        <f>IF(INTRO!$E$49="","",ROUND($D506*INTRO!$E$49,0))</f>
        <v>137322</v>
      </c>
      <c r="G506" s="38">
        <f>IF(INTRO!$E$50="","",ROUND($D506*INTRO!$E$50,0))</f>
        <v>255026</v>
      </c>
      <c r="H506" s="37">
        <v>0</v>
      </c>
      <c r="I506" s="27">
        <v>1</v>
      </c>
      <c r="J506" s="27">
        <v>3</v>
      </c>
      <c r="K506" s="27">
        <v>2</v>
      </c>
      <c r="L506" s="68">
        <v>0</v>
      </c>
      <c r="M506" s="65">
        <f>IF(INTRO!$E$37="Endemic",IF($H506&gt;0,IF($H506=4,"Unknown",IF($H506=99,"Stopped",$D506)),0),"Not required")</f>
        <v>0</v>
      </c>
      <c r="N506" s="20">
        <v>490435.22798260022</v>
      </c>
      <c r="O506" s="14">
        <f>IF(INTRO!$E$41="Endemic", IF(AND($J506&gt;1,$J506&lt;5), IF($J506=4, "Unknown", E506+F506), 0),"Not required")</f>
        <v>235409</v>
      </c>
      <c r="P506" s="39">
        <f>IF(INTRO!$E$43="Endemic", IF(AND($K506&gt;0,$K506&lt;5), IF($K506=4,"Unknown", IF($K506=1, $F506*0.33, IF($K506=2, $F506*0.5+$G506*0.2, SUM(F506:G506)))), 0),"Not required")</f>
        <v>119666.20000000001</v>
      </c>
      <c r="Q506" s="37">
        <v>0</v>
      </c>
      <c r="R506" s="27">
        <v>1</v>
      </c>
      <c r="S506" s="27">
        <v>2</v>
      </c>
      <c r="T506" s="70">
        <v>1</v>
      </c>
      <c r="U506" s="37"/>
      <c r="V506" s="27" t="s">
        <v>972</v>
      </c>
      <c r="W506" s="27" t="s">
        <v>972</v>
      </c>
      <c r="X506" s="70" t="s">
        <v>972</v>
      </c>
      <c r="Y506" s="1">
        <v>36834</v>
      </c>
      <c r="Z506" s="1" t="s">
        <v>686</v>
      </c>
      <c r="AA506" s="18"/>
    </row>
    <row r="507" spans="1:27" x14ac:dyDescent="0.25">
      <c r="A507" s="24" t="str">
        <f>IF(INTRO!$E$33&lt;&gt;0,INTRO!$E$33, " ")</f>
        <v>Nigeria</v>
      </c>
      <c r="B507" s="17" t="s">
        <v>677</v>
      </c>
      <c r="C507" s="172" t="s">
        <v>687</v>
      </c>
      <c r="D507" s="36">
        <v>199863.92817124218</v>
      </c>
      <c r="E507" s="20">
        <f>IF(INTRO!$E$48="","",ROUND($D507*INTRO!$E$48,0))</f>
        <v>39973</v>
      </c>
      <c r="F507" s="20">
        <f>IF(INTRO!$E$49="","",ROUND($D507*INTRO!$E$49,0))</f>
        <v>55962</v>
      </c>
      <c r="G507" s="38">
        <f>IF(INTRO!$E$50="","",ROUND($D507*INTRO!$E$50,0))</f>
        <v>103929</v>
      </c>
      <c r="H507" s="37">
        <v>1</v>
      </c>
      <c r="I507" s="27">
        <v>1</v>
      </c>
      <c r="J507" s="27">
        <v>2</v>
      </c>
      <c r="K507" s="27">
        <v>2</v>
      </c>
      <c r="L507" s="68">
        <v>0</v>
      </c>
      <c r="M507" s="65">
        <f>IF(INTRO!$E$37="Endemic",IF($H507&gt;0,IF($H507=4,"Unknown",IF($H507=99,"Stopped",$D507)),0),"Not required")</f>
        <v>199863.92817124218</v>
      </c>
      <c r="N507" s="20">
        <v>182420.53355624992</v>
      </c>
      <c r="O507" s="14">
        <f>IF(INTRO!$E$41="Endemic", IF(AND($J507&gt;1,$J507&lt;5), IF($J507=4, "Unknown", E507+F507), 0),"Not required")</f>
        <v>95935</v>
      </c>
      <c r="P507" s="39">
        <f>IF(INTRO!$E$43="Endemic", IF(AND($K507&gt;0,$K507&lt;5), IF($K507=4,"Unknown", IF($K507=1, $F507*0.33, IF($K507=2, $F507*0.5+$G507*0.2, SUM(F507:G507)))), 0),"Not required")</f>
        <v>48766.8</v>
      </c>
      <c r="Q507" s="37">
        <v>1</v>
      </c>
      <c r="R507" s="27">
        <v>1</v>
      </c>
      <c r="S507" s="27">
        <v>1</v>
      </c>
      <c r="T507" s="70">
        <v>1</v>
      </c>
      <c r="U507" s="37"/>
      <c r="V507" s="27"/>
      <c r="W507" s="27" t="s">
        <v>972</v>
      </c>
      <c r="X507" s="70" t="s">
        <v>972</v>
      </c>
      <c r="Y507" s="1">
        <v>36835</v>
      </c>
      <c r="Z507" s="1" t="s">
        <v>687</v>
      </c>
      <c r="AA507" s="18"/>
    </row>
    <row r="508" spans="1:27" x14ac:dyDescent="0.25">
      <c r="A508" s="24" t="str">
        <f>IF(INTRO!$E$33&lt;&gt;0,INTRO!$E$33, " ")</f>
        <v>Nigeria</v>
      </c>
      <c r="B508" s="17" t="s">
        <v>677</v>
      </c>
      <c r="C508" s="172" t="s">
        <v>688</v>
      </c>
      <c r="D508" s="36">
        <v>80340.968582825299</v>
      </c>
      <c r="E508" s="20">
        <f>IF(INTRO!$E$48="","",ROUND($D508*INTRO!$E$48,0))</f>
        <v>16068</v>
      </c>
      <c r="F508" s="20">
        <f>IF(INTRO!$E$49="","",ROUND($D508*INTRO!$E$49,0))</f>
        <v>22495</v>
      </c>
      <c r="G508" s="38">
        <f>IF(INTRO!$E$50="","",ROUND($D508*INTRO!$E$50,0))</f>
        <v>41777</v>
      </c>
      <c r="H508" s="37">
        <v>1</v>
      </c>
      <c r="I508" s="27">
        <v>1</v>
      </c>
      <c r="J508" s="27">
        <v>2</v>
      </c>
      <c r="K508" s="27">
        <v>1</v>
      </c>
      <c r="L508" s="68">
        <v>0</v>
      </c>
      <c r="M508" s="65">
        <f>IF(INTRO!$E$37="Endemic",IF($H508&gt;0,IF($H508=4,"Unknown",IF($H508=99,"Stopped",$D508)),0),"Not required")</f>
        <v>80340.968582825299</v>
      </c>
      <c r="N508" s="20">
        <v>80340.968582825299</v>
      </c>
      <c r="O508" s="14">
        <f>IF(INTRO!$E$41="Endemic", IF(AND($J508&gt;1,$J508&lt;5), IF($J508=4, "Unknown", E508+F508), 0),"Not required")</f>
        <v>38563</v>
      </c>
      <c r="P508" s="39">
        <f>IF(INTRO!$E$43="Endemic", IF(AND($K508&gt;0,$K508&lt;5), IF($K508=4,"Unknown", IF($K508=1, $F508*0.33, IF($K508=2, $F508*0.5+$G508*0.2, SUM(F508:G508)))), 0),"Not required")</f>
        <v>7423.35</v>
      </c>
      <c r="Q508" s="37">
        <v>1</v>
      </c>
      <c r="R508" s="27">
        <v>1</v>
      </c>
      <c r="S508" s="27">
        <v>1</v>
      </c>
      <c r="T508" s="70">
        <v>0</v>
      </c>
      <c r="U508" s="37" t="s">
        <v>971</v>
      </c>
      <c r="V508" s="27" t="s">
        <v>972</v>
      </c>
      <c r="W508" s="27" t="s">
        <v>972</v>
      </c>
      <c r="X508" s="70"/>
      <c r="Y508" s="1">
        <v>36836</v>
      </c>
      <c r="Z508" s="1" t="s">
        <v>688</v>
      </c>
      <c r="AA508" s="18"/>
    </row>
    <row r="509" spans="1:27" x14ac:dyDescent="0.25">
      <c r="A509" s="24" t="str">
        <f>IF(INTRO!$E$33&lt;&gt;0,INTRO!$E$33, " ")</f>
        <v>Nigeria</v>
      </c>
      <c r="B509" s="17" t="s">
        <v>677</v>
      </c>
      <c r="C509" s="172" t="s">
        <v>689</v>
      </c>
      <c r="D509" s="36">
        <v>166986.77597371725</v>
      </c>
      <c r="E509" s="20">
        <f>IF(INTRO!$E$48="","",ROUND($D509*INTRO!$E$48,0))</f>
        <v>33397</v>
      </c>
      <c r="F509" s="20">
        <f>IF(INTRO!$E$49="","",ROUND($D509*INTRO!$E$49,0))</f>
        <v>46756</v>
      </c>
      <c r="G509" s="38">
        <f>IF(INTRO!$E$50="","",ROUND($D509*INTRO!$E$50,0))</f>
        <v>86833</v>
      </c>
      <c r="H509" s="37">
        <v>1</v>
      </c>
      <c r="I509" s="27">
        <v>1</v>
      </c>
      <c r="J509" s="27">
        <v>2</v>
      </c>
      <c r="K509" s="27">
        <v>2</v>
      </c>
      <c r="L509" s="68">
        <v>0</v>
      </c>
      <c r="M509" s="65">
        <f>IF(INTRO!$E$37="Endemic",IF($H509&gt;0,IF($H509=4,"Unknown",IF($H509=99,"Stopped",$D509)),0),"Not required")</f>
        <v>166986.77597371725</v>
      </c>
      <c r="N509" s="20">
        <v>166986.77597371725</v>
      </c>
      <c r="O509" s="14">
        <f>IF(INTRO!$E$41="Endemic", IF(AND($J509&gt;1,$J509&lt;5), IF($J509=4, "Unknown", E509+F509), 0),"Not required")</f>
        <v>80153</v>
      </c>
      <c r="P509" s="39">
        <f>IF(INTRO!$E$43="Endemic", IF(AND($K509&gt;0,$K509&lt;5), IF($K509=4,"Unknown", IF($K509=1, $F509*0.33, IF($K509=2, $F509*0.5+$G509*0.2, SUM(F509:G509)))), 0),"Not required")</f>
        <v>40744.600000000006</v>
      </c>
      <c r="Q509" s="37">
        <v>1</v>
      </c>
      <c r="R509" s="27">
        <v>1</v>
      </c>
      <c r="S509" s="27">
        <v>1</v>
      </c>
      <c r="T509" s="70">
        <v>1</v>
      </c>
      <c r="U509" s="37"/>
      <c r="V509" s="27" t="s">
        <v>972</v>
      </c>
      <c r="W509" s="27" t="s">
        <v>972</v>
      </c>
      <c r="X509" s="70" t="s">
        <v>972</v>
      </c>
      <c r="Y509" s="1">
        <v>36837</v>
      </c>
      <c r="Z509" s="1" t="s">
        <v>689</v>
      </c>
      <c r="AA509" s="18"/>
    </row>
    <row r="510" spans="1:27" x14ac:dyDescent="0.25">
      <c r="A510" s="24" t="str">
        <f>IF(INTRO!$E$33&lt;&gt;0,INTRO!$E$33, " ")</f>
        <v>Nigeria</v>
      </c>
      <c r="B510" s="17" t="s">
        <v>677</v>
      </c>
      <c r="C510" s="172" t="s">
        <v>690</v>
      </c>
      <c r="D510" s="36">
        <v>146313.14496740315</v>
      </c>
      <c r="E510" s="20">
        <f>IF(INTRO!$E$48="","",ROUND($D510*INTRO!$E$48,0))</f>
        <v>29263</v>
      </c>
      <c r="F510" s="20">
        <f>IF(INTRO!$E$49="","",ROUND($D510*INTRO!$E$49,0))</f>
        <v>40968</v>
      </c>
      <c r="G510" s="38">
        <f>IF(INTRO!$E$50="","",ROUND($D510*INTRO!$E$50,0))</f>
        <v>76083</v>
      </c>
      <c r="H510" s="37">
        <v>1</v>
      </c>
      <c r="I510" s="27">
        <v>1</v>
      </c>
      <c r="J510" s="27">
        <v>2</v>
      </c>
      <c r="K510" s="27">
        <v>1</v>
      </c>
      <c r="L510" s="68">
        <v>0</v>
      </c>
      <c r="M510" s="65">
        <f>IF(INTRO!$E$37="Endemic",IF($H510&gt;0,IF($H510=4,"Unknown",IF($H510=99,"Stopped",$D510)),0),"Not required")</f>
        <v>146313.14496740315</v>
      </c>
      <c r="N510" s="20">
        <v>88391.128655468739</v>
      </c>
      <c r="O510" s="14">
        <f>IF(INTRO!$E$41="Endemic", IF(AND($J510&gt;1,$J510&lt;5), IF($J510=4, "Unknown", E510+F510), 0),"Not required")</f>
        <v>70231</v>
      </c>
      <c r="P510" s="39">
        <f>IF(INTRO!$E$43="Endemic", IF(AND($K510&gt;0,$K510&lt;5), IF($K510=4,"Unknown", IF($K510=1, $F510*0.33, IF($K510=2, $F510*0.5+$G510*0.2, SUM(F510:G510)))), 0),"Not required")</f>
        <v>13519.44</v>
      </c>
      <c r="Q510" s="37">
        <v>1</v>
      </c>
      <c r="R510" s="27">
        <v>1</v>
      </c>
      <c r="S510" s="27">
        <v>1</v>
      </c>
      <c r="T510" s="70">
        <v>0</v>
      </c>
      <c r="U510" s="37"/>
      <c r="V510" s="27" t="s">
        <v>972</v>
      </c>
      <c r="W510" s="27" t="s">
        <v>972</v>
      </c>
      <c r="X510" s="70"/>
      <c r="Y510" s="1">
        <v>36838</v>
      </c>
      <c r="Z510" s="1" t="s">
        <v>690</v>
      </c>
      <c r="AA510" s="18"/>
    </row>
    <row r="511" spans="1:27" x14ac:dyDescent="0.25">
      <c r="A511" s="24" t="str">
        <f>IF(INTRO!$E$33&lt;&gt;0,INTRO!$E$33, " ")</f>
        <v>Nigeria</v>
      </c>
      <c r="B511" s="17" t="s">
        <v>677</v>
      </c>
      <c r="C511" s="172" t="s">
        <v>691</v>
      </c>
      <c r="D511" s="36">
        <v>120601.56042546243</v>
      </c>
      <c r="E511" s="20">
        <f>IF(INTRO!$E$48="","",ROUND($D511*INTRO!$E$48,0))</f>
        <v>24120</v>
      </c>
      <c r="F511" s="20">
        <f>IF(INTRO!$E$49="","",ROUND($D511*INTRO!$E$49,0))</f>
        <v>33768</v>
      </c>
      <c r="G511" s="38">
        <f>IF(INTRO!$E$50="","",ROUND($D511*INTRO!$E$50,0))</f>
        <v>62713</v>
      </c>
      <c r="H511" s="37">
        <v>0</v>
      </c>
      <c r="I511" s="27">
        <v>1</v>
      </c>
      <c r="J511" s="27">
        <v>2</v>
      </c>
      <c r="K511" s="27">
        <v>0</v>
      </c>
      <c r="L511" s="68">
        <v>0</v>
      </c>
      <c r="M511" s="65">
        <f>IF(INTRO!$E$37="Endemic",IF($H511&gt;0,IF($H511=4,"Unknown",IF($H511=99,"Stopped",$D511)),0),"Not required")</f>
        <v>0</v>
      </c>
      <c r="N511" s="20">
        <v>120601.56042546243</v>
      </c>
      <c r="O511" s="14">
        <f>IF(INTRO!$E$41="Endemic", IF(AND($J511&gt;1,$J511&lt;5), IF($J511=4, "Unknown", E511+F511), 0),"Not required")</f>
        <v>57888</v>
      </c>
      <c r="P511" s="39">
        <f>IF(INTRO!$E$43="Endemic", IF(AND($K511&gt;0,$K511&lt;5), IF($K511=4,"Unknown", IF($K511=1, $F511*0.33, IF($K511=2, $F511*0.5+$G511*0.2, SUM(F511:G511)))), 0),"Not required")</f>
        <v>0</v>
      </c>
      <c r="Q511" s="37">
        <v>0</v>
      </c>
      <c r="R511" s="27">
        <v>1</v>
      </c>
      <c r="S511" s="27">
        <v>1</v>
      </c>
      <c r="T511" s="70">
        <v>0</v>
      </c>
      <c r="U511" s="37"/>
      <c r="V511" s="27"/>
      <c r="W511" s="27" t="s">
        <v>972</v>
      </c>
      <c r="X511" s="70"/>
      <c r="Y511" s="1">
        <v>36839</v>
      </c>
      <c r="Z511" s="1" t="s">
        <v>691</v>
      </c>
      <c r="AA511" s="18"/>
    </row>
    <row r="512" spans="1:27" x14ac:dyDescent="0.25">
      <c r="A512" s="24" t="str">
        <f>IF(INTRO!$E$33&lt;&gt;0,INTRO!$E$33, " ")</f>
        <v>Nigeria</v>
      </c>
      <c r="B512" s="17" t="s">
        <v>677</v>
      </c>
      <c r="C512" s="172" t="s">
        <v>692</v>
      </c>
      <c r="D512" s="36">
        <v>77491.149164247399</v>
      </c>
      <c r="E512" s="20">
        <f>IF(INTRO!$E$48="","",ROUND($D512*INTRO!$E$48,0))</f>
        <v>15498</v>
      </c>
      <c r="F512" s="20">
        <f>IF(INTRO!$E$49="","",ROUND($D512*INTRO!$E$49,0))</f>
        <v>21698</v>
      </c>
      <c r="G512" s="38">
        <f>IF(INTRO!$E$50="","",ROUND($D512*INTRO!$E$50,0))</f>
        <v>40295</v>
      </c>
      <c r="H512" s="37">
        <v>1</v>
      </c>
      <c r="I512" s="27">
        <v>1</v>
      </c>
      <c r="J512" s="27">
        <v>1</v>
      </c>
      <c r="K512" s="27">
        <v>1</v>
      </c>
      <c r="L512" s="68">
        <v>0</v>
      </c>
      <c r="M512" s="65">
        <f>IF(INTRO!$E$37="Endemic",IF($H512&gt;0,IF($H512=4,"Unknown",IF($H512=99,"Stopped",$D512)),0),"Not required")</f>
        <v>77491.149164247399</v>
      </c>
      <c r="N512" s="20">
        <v>77491.149164247399</v>
      </c>
      <c r="O512" s="14">
        <f>IF(INTRO!$E$41="Endemic", IF(AND($J512&gt;1,$J512&lt;5), IF($J512=4, "Unknown", E512+F512), 0),"Not required")</f>
        <v>0</v>
      </c>
      <c r="P512" s="39">
        <f>IF(INTRO!$E$43="Endemic", IF(AND($K512&gt;0,$K512&lt;5), IF($K512=4,"Unknown", IF($K512=1, $F512*0.33, IF($K512=2, $F512*0.5+$G512*0.2, SUM(F512:G512)))), 0),"Not required")</f>
        <v>7160.34</v>
      </c>
      <c r="Q512" s="37">
        <v>1</v>
      </c>
      <c r="R512" s="27">
        <v>1</v>
      </c>
      <c r="S512" s="27">
        <v>0</v>
      </c>
      <c r="T512" s="70">
        <v>0</v>
      </c>
      <c r="U512" s="37"/>
      <c r="V512" s="27" t="s">
        <v>972</v>
      </c>
      <c r="W512" s="27"/>
      <c r="X512" s="70"/>
      <c r="Y512" s="1">
        <v>36840</v>
      </c>
      <c r="Z512" s="1" t="s">
        <v>692</v>
      </c>
      <c r="AA512" s="18"/>
    </row>
    <row r="513" spans="1:27" x14ac:dyDescent="0.25">
      <c r="A513" s="24" t="str">
        <f>IF(INTRO!$E$33&lt;&gt;0,INTRO!$E$33, " ")</f>
        <v>Nigeria</v>
      </c>
      <c r="B513" s="17" t="s">
        <v>677</v>
      </c>
      <c r="C513" s="172" t="s">
        <v>693</v>
      </c>
      <c r="D513" s="36">
        <v>151053.87807287133</v>
      </c>
      <c r="E513" s="20">
        <f>IF(INTRO!$E$48="","",ROUND($D513*INTRO!$E$48,0))</f>
        <v>30211</v>
      </c>
      <c r="F513" s="20">
        <f>IF(INTRO!$E$49="","",ROUND($D513*INTRO!$E$49,0))</f>
        <v>42295</v>
      </c>
      <c r="G513" s="38">
        <f>IF(INTRO!$E$50="","",ROUND($D513*INTRO!$E$50,0))</f>
        <v>78548</v>
      </c>
      <c r="H513" s="37">
        <v>1</v>
      </c>
      <c r="I513" s="27">
        <v>1</v>
      </c>
      <c r="J513" s="27">
        <v>1</v>
      </c>
      <c r="K513" s="27">
        <v>2</v>
      </c>
      <c r="L513" s="68">
        <v>0</v>
      </c>
      <c r="M513" s="65">
        <f>IF(INTRO!$E$37="Endemic",IF($H513&gt;0,IF($H513=4,"Unknown",IF($H513=99,"Stopped",$D513)),0),"Not required")</f>
        <v>151053.87807287133</v>
      </c>
      <c r="N513" s="20">
        <v>108248.72255781246</v>
      </c>
      <c r="O513" s="14">
        <f>IF(INTRO!$E$41="Endemic", IF(AND($J513&gt;1,$J513&lt;5), IF($J513=4, "Unknown", E513+F513), 0),"Not required")</f>
        <v>0</v>
      </c>
      <c r="P513" s="39">
        <f>IF(INTRO!$E$43="Endemic", IF(AND($K513&gt;0,$K513&lt;5), IF($K513=4,"Unknown", IF($K513=1, $F513*0.33, IF($K513=2, $F513*0.5+$G513*0.2, SUM(F513:G513)))), 0),"Not required")</f>
        <v>36857.1</v>
      </c>
      <c r="Q513" s="37">
        <v>1</v>
      </c>
      <c r="R513" s="27">
        <v>1</v>
      </c>
      <c r="S513" s="27">
        <v>0</v>
      </c>
      <c r="T513" s="70">
        <v>1</v>
      </c>
      <c r="U513" s="37"/>
      <c r="V513" s="27" t="s">
        <v>972</v>
      </c>
      <c r="W513" s="27"/>
      <c r="X513" s="70" t="s">
        <v>972</v>
      </c>
      <c r="Y513" s="1">
        <v>36841</v>
      </c>
      <c r="Z513" s="1" t="s">
        <v>693</v>
      </c>
      <c r="AA513" s="18"/>
    </row>
    <row r="514" spans="1:27" x14ac:dyDescent="0.25">
      <c r="A514" s="24" t="str">
        <f>IF(INTRO!$E$33&lt;&gt;0,INTRO!$E$33, " ")</f>
        <v>Nigeria</v>
      </c>
      <c r="B514" s="17" t="s">
        <v>694</v>
      </c>
      <c r="C514" s="172" t="s">
        <v>695</v>
      </c>
      <c r="D514" s="36">
        <v>618566.82093501778</v>
      </c>
      <c r="E514" s="20">
        <f>IF(INTRO!$E$48="","",ROUND($D514*INTRO!$E$48,0))</f>
        <v>123713</v>
      </c>
      <c r="F514" s="20">
        <f>IF(INTRO!$E$49="","",ROUND($D514*INTRO!$E$49,0))</f>
        <v>173199</v>
      </c>
      <c r="G514" s="38">
        <f>IF(INTRO!$E$50="","",ROUND($D514*INTRO!$E$50,0))</f>
        <v>321655</v>
      </c>
      <c r="H514" s="37">
        <v>0</v>
      </c>
      <c r="I514" s="27">
        <v>0</v>
      </c>
      <c r="J514" s="27">
        <v>1</v>
      </c>
      <c r="K514" s="27">
        <v>1</v>
      </c>
      <c r="L514" s="68">
        <v>0</v>
      </c>
      <c r="M514" s="65">
        <f>IF(INTRO!$E$37="Endemic",IF($H514&gt;0,IF($H514=4,"Unknown",IF($H514=99,"Stopped",$D514)),0),"Not required")</f>
        <v>0</v>
      </c>
      <c r="N514" s="20">
        <v>0</v>
      </c>
      <c r="O514" s="14">
        <f>IF(INTRO!$E$41="Endemic", IF(AND($J514&gt;1,$J514&lt;5), IF($J514=4, "Unknown", E514+F514), 0),"Not required")</f>
        <v>0</v>
      </c>
      <c r="P514" s="39">
        <f>IF(INTRO!$E$43="Endemic", IF(AND($K514&gt;0,$K514&lt;5), IF($K514=4,"Unknown", IF($K514=1, $F514*0.33, IF($K514=2, $F514*0.5+$G514*0.2, SUM(F514:G514)))), 0),"Not required")</f>
        <v>57155.670000000006</v>
      </c>
      <c r="Q514" s="37">
        <v>0</v>
      </c>
      <c r="R514" s="27">
        <v>0</v>
      </c>
      <c r="S514" s="27">
        <v>0</v>
      </c>
      <c r="T514" s="70">
        <v>1</v>
      </c>
      <c r="U514" s="37"/>
      <c r="V514" s="27"/>
      <c r="W514" s="27"/>
      <c r="X514" s="70"/>
      <c r="Y514" s="1">
        <v>36842</v>
      </c>
      <c r="Z514" s="1" t="s">
        <v>695</v>
      </c>
      <c r="AA514" s="18"/>
    </row>
    <row r="515" spans="1:27" x14ac:dyDescent="0.25">
      <c r="A515" s="24" t="str">
        <f>IF(INTRO!$E$33&lt;&gt;0,INTRO!$E$33, " ")</f>
        <v>Nigeria</v>
      </c>
      <c r="B515" s="17" t="s">
        <v>694</v>
      </c>
      <c r="C515" s="172" t="s">
        <v>696</v>
      </c>
      <c r="D515" s="36">
        <v>920045.16911101295</v>
      </c>
      <c r="E515" s="20">
        <f>IF(INTRO!$E$48="","",ROUND($D515*INTRO!$E$48,0))</f>
        <v>184009</v>
      </c>
      <c r="F515" s="20">
        <f>IF(INTRO!$E$49="","",ROUND($D515*INTRO!$E$49,0))</f>
        <v>257613</v>
      </c>
      <c r="G515" s="38">
        <f>IF(INTRO!$E$50="","",ROUND($D515*INTRO!$E$50,0))</f>
        <v>478423</v>
      </c>
      <c r="H515" s="37">
        <v>0</v>
      </c>
      <c r="I515" s="27">
        <v>0</v>
      </c>
      <c r="J515" s="27">
        <v>2</v>
      </c>
      <c r="K515" s="27">
        <v>0</v>
      </c>
      <c r="L515" s="68">
        <v>0</v>
      </c>
      <c r="M515" s="65">
        <f>IF(INTRO!$E$37="Endemic",IF($H515&gt;0,IF($H515=4,"Unknown",IF($H515=99,"Stopped",$D515)),0),"Not required")</f>
        <v>0</v>
      </c>
      <c r="N515" s="20">
        <v>0</v>
      </c>
      <c r="O515" s="14">
        <f>IF(INTRO!$E$41="Endemic", IF(AND($J515&gt;1,$J515&lt;5), IF($J515=4, "Unknown", E515+F515), 0),"Not required")</f>
        <v>441622</v>
      </c>
      <c r="P515" s="39">
        <f>IF(INTRO!$E$43="Endemic", IF(AND($K515&gt;0,$K515&lt;5), IF($K515=4,"Unknown", IF($K515=1, $F515*0.33, IF($K515=2, $F515*0.5+$G515*0.2, SUM(F515:G515)))), 0),"Not required")</f>
        <v>0</v>
      </c>
      <c r="Q515" s="37">
        <v>0</v>
      </c>
      <c r="R515" s="27">
        <v>0</v>
      </c>
      <c r="S515" s="27">
        <v>1</v>
      </c>
      <c r="T515" s="70">
        <v>0</v>
      </c>
      <c r="U515" s="37"/>
      <c r="V515" s="27"/>
      <c r="W515" s="27"/>
      <c r="X515" s="70"/>
      <c r="Y515" s="1">
        <v>36843</v>
      </c>
      <c r="Z515" s="1" t="s">
        <v>696</v>
      </c>
      <c r="AA515" s="18"/>
    </row>
    <row r="516" spans="1:27" x14ac:dyDescent="0.25">
      <c r="A516" s="24" t="str">
        <f>IF(INTRO!$E$33&lt;&gt;0,INTRO!$E$33, " ")</f>
        <v>Nigeria</v>
      </c>
      <c r="B516" s="17" t="s">
        <v>694</v>
      </c>
      <c r="C516" s="172" t="s">
        <v>697</v>
      </c>
      <c r="D516" s="36">
        <v>1718383.2791830339</v>
      </c>
      <c r="E516" s="20">
        <f>IF(INTRO!$E$48="","",ROUND($D516*INTRO!$E$48,0))</f>
        <v>343677</v>
      </c>
      <c r="F516" s="20">
        <f>IF(INTRO!$E$49="","",ROUND($D516*INTRO!$E$49,0))</f>
        <v>481147</v>
      </c>
      <c r="G516" s="38">
        <f>IF(INTRO!$E$50="","",ROUND($D516*INTRO!$E$50,0))</f>
        <v>893559</v>
      </c>
      <c r="H516" s="37">
        <v>0</v>
      </c>
      <c r="I516" s="27">
        <v>0</v>
      </c>
      <c r="J516" s="27">
        <v>1</v>
      </c>
      <c r="K516" s="27">
        <v>1</v>
      </c>
      <c r="L516" s="68">
        <v>4</v>
      </c>
      <c r="M516" s="65">
        <f>IF(INTRO!$E$37="Endemic",IF($H516&gt;0,IF($H516=4,"Unknown",IF($H516=99,"Stopped",$D516)),0),"Not required")</f>
        <v>0</v>
      </c>
      <c r="N516" s="20">
        <v>0</v>
      </c>
      <c r="O516" s="14">
        <f>IF(INTRO!$E$41="Endemic", IF(AND($J516&gt;1,$J516&lt;5), IF($J516=4, "Unknown", E516+F516), 0),"Not required")</f>
        <v>0</v>
      </c>
      <c r="P516" s="39">
        <f>IF(INTRO!$E$43="Endemic", IF(AND($K516&gt;0,$K516&lt;5), IF($K516=4,"Unknown", IF($K516=1, $F516*0.33, IF($K516=2, $F516*0.5+$G516*0.2, SUM(F516:G516)))), 0),"Not required")</f>
        <v>158778.51</v>
      </c>
      <c r="Q516" s="37">
        <v>0</v>
      </c>
      <c r="R516" s="27">
        <v>0</v>
      </c>
      <c r="S516" s="27">
        <v>0</v>
      </c>
      <c r="T516" s="70">
        <v>1</v>
      </c>
      <c r="U516" s="37"/>
      <c r="V516" s="27"/>
      <c r="W516" s="27"/>
      <c r="X516" s="70"/>
      <c r="Y516" s="1">
        <v>36844</v>
      </c>
      <c r="Z516" s="1" t="s">
        <v>697</v>
      </c>
      <c r="AA516" s="18"/>
    </row>
    <row r="517" spans="1:27" x14ac:dyDescent="0.25">
      <c r="A517" s="24" t="str">
        <f>IF(INTRO!$E$33&lt;&gt;0,INTRO!$E$33, " ")</f>
        <v>Nigeria</v>
      </c>
      <c r="B517" s="17" t="s">
        <v>694</v>
      </c>
      <c r="C517" s="172" t="s">
        <v>698</v>
      </c>
      <c r="D517" s="36">
        <v>427897.89765514742</v>
      </c>
      <c r="E517" s="20">
        <f>IF(INTRO!$E$48="","",ROUND($D517*INTRO!$E$48,0))</f>
        <v>85580</v>
      </c>
      <c r="F517" s="20">
        <f>IF(INTRO!$E$49="","",ROUND($D517*INTRO!$E$49,0))</f>
        <v>119811</v>
      </c>
      <c r="G517" s="38">
        <f>IF(INTRO!$E$50="","",ROUND($D517*INTRO!$E$50,0))</f>
        <v>222507</v>
      </c>
      <c r="H517" s="37">
        <v>0</v>
      </c>
      <c r="I517" s="27">
        <v>0</v>
      </c>
      <c r="J517" s="27">
        <v>3</v>
      </c>
      <c r="K517" s="27">
        <v>1</v>
      </c>
      <c r="L517" s="68">
        <v>4</v>
      </c>
      <c r="M517" s="65">
        <f>IF(INTRO!$E$37="Endemic",IF($H517&gt;0,IF($H517=4,"Unknown",IF($H517=99,"Stopped",$D517)),0),"Not required")</f>
        <v>0</v>
      </c>
      <c r="N517" s="20">
        <v>0</v>
      </c>
      <c r="O517" s="14">
        <f>IF(INTRO!$E$41="Endemic", IF(AND($J517&gt;1,$J517&lt;5), IF($J517=4, "Unknown", E517+F517), 0),"Not required")</f>
        <v>205391</v>
      </c>
      <c r="P517" s="39">
        <f>IF(INTRO!$E$43="Endemic", IF(AND($K517&gt;0,$K517&lt;5), IF($K517=4,"Unknown", IF($K517=1, $F517*0.33, IF($K517=2, $F517*0.5+$G517*0.2, SUM(F517:G517)))), 0),"Not required")</f>
        <v>39537.630000000005</v>
      </c>
      <c r="Q517" s="37">
        <v>0</v>
      </c>
      <c r="R517" s="27">
        <v>0</v>
      </c>
      <c r="S517" s="27">
        <v>2</v>
      </c>
      <c r="T517" s="70">
        <v>1</v>
      </c>
      <c r="U517" s="37"/>
      <c r="V517" s="27"/>
      <c r="W517" s="27"/>
      <c r="X517" s="70"/>
      <c r="Y517" s="1">
        <v>36845</v>
      </c>
      <c r="Z517" s="1" t="s">
        <v>698</v>
      </c>
      <c r="AA517" s="18"/>
    </row>
    <row r="518" spans="1:27" x14ac:dyDescent="0.25">
      <c r="A518" s="24" t="str">
        <f>IF(INTRO!$E$33&lt;&gt;0,INTRO!$E$33, " ")</f>
        <v>Nigeria</v>
      </c>
      <c r="B518" s="17" t="s">
        <v>694</v>
      </c>
      <c r="C518" s="172" t="s">
        <v>699</v>
      </c>
      <c r="D518" s="36">
        <v>292327.72461582354</v>
      </c>
      <c r="E518" s="20">
        <f>IF(INTRO!$E$48="","",ROUND($D518*INTRO!$E$48,0))</f>
        <v>58466</v>
      </c>
      <c r="F518" s="20">
        <f>IF(INTRO!$E$49="","",ROUND($D518*INTRO!$E$49,0))</f>
        <v>81852</v>
      </c>
      <c r="G518" s="38">
        <f>IF(INTRO!$E$50="","",ROUND($D518*INTRO!$E$50,0))</f>
        <v>152010</v>
      </c>
      <c r="H518" s="37">
        <v>0</v>
      </c>
      <c r="I518" s="27">
        <v>0</v>
      </c>
      <c r="J518" s="27">
        <v>2</v>
      </c>
      <c r="K518" s="27">
        <v>0</v>
      </c>
      <c r="L518" s="68">
        <v>0</v>
      </c>
      <c r="M518" s="65">
        <f>IF(INTRO!$E$37="Endemic",IF($H518&gt;0,IF($H518=4,"Unknown",IF($H518=99,"Stopped",$D518)),0),"Not required")</f>
        <v>0</v>
      </c>
      <c r="N518" s="20">
        <v>0</v>
      </c>
      <c r="O518" s="14">
        <f>IF(INTRO!$E$41="Endemic", IF(AND($J518&gt;1,$J518&lt;5), IF($J518=4, "Unknown", E518+F518), 0),"Not required")</f>
        <v>140318</v>
      </c>
      <c r="P518" s="39">
        <f>IF(INTRO!$E$43="Endemic", IF(AND($K518&gt;0,$K518&lt;5), IF($K518=4,"Unknown", IF($K518=1, $F518*0.33, IF($K518=2, $F518*0.5+$G518*0.2, SUM(F518:G518)))), 0),"Not required")</f>
        <v>0</v>
      </c>
      <c r="Q518" s="37">
        <v>0</v>
      </c>
      <c r="R518" s="27">
        <v>0</v>
      </c>
      <c r="S518" s="27">
        <v>1</v>
      </c>
      <c r="T518" s="70">
        <v>0</v>
      </c>
      <c r="U518" s="37"/>
      <c r="V518" s="27"/>
      <c r="W518" s="27"/>
      <c r="X518" s="70"/>
      <c r="Y518" s="1">
        <v>36846</v>
      </c>
      <c r="Z518" s="1" t="s">
        <v>699</v>
      </c>
      <c r="AA518" s="18"/>
    </row>
    <row r="519" spans="1:27" x14ac:dyDescent="0.25">
      <c r="A519" s="24" t="str">
        <f>IF(INTRO!$E$33&lt;&gt;0,INTRO!$E$33, " ")</f>
        <v>Nigeria</v>
      </c>
      <c r="B519" s="17" t="s">
        <v>694</v>
      </c>
      <c r="C519" s="172" t="s">
        <v>700</v>
      </c>
      <c r="D519" s="36">
        <v>324243.28130401246</v>
      </c>
      <c r="E519" s="20">
        <f>IF(INTRO!$E$48="","",ROUND($D519*INTRO!$E$48,0))</f>
        <v>64849</v>
      </c>
      <c r="F519" s="20">
        <f>IF(INTRO!$E$49="","",ROUND($D519*INTRO!$E$49,0))</f>
        <v>90788</v>
      </c>
      <c r="G519" s="38">
        <f>IF(INTRO!$E$50="","",ROUND($D519*INTRO!$E$50,0))</f>
        <v>168607</v>
      </c>
      <c r="H519" s="37">
        <v>0</v>
      </c>
      <c r="I519" s="27">
        <v>0</v>
      </c>
      <c r="J519" s="27">
        <v>2</v>
      </c>
      <c r="K519" s="27">
        <v>0</v>
      </c>
      <c r="L519" s="68">
        <v>4</v>
      </c>
      <c r="M519" s="65">
        <f>IF(INTRO!$E$37="Endemic",IF($H519&gt;0,IF($H519=4,"Unknown",IF($H519=99,"Stopped",$D519)),0),"Not required")</f>
        <v>0</v>
      </c>
      <c r="N519" s="20">
        <v>0</v>
      </c>
      <c r="O519" s="14">
        <f>IF(INTRO!$E$41="Endemic", IF(AND($J519&gt;1,$J519&lt;5), IF($J519=4, "Unknown", E519+F519), 0),"Not required")</f>
        <v>155637</v>
      </c>
      <c r="P519" s="39">
        <f>IF(INTRO!$E$43="Endemic", IF(AND($K519&gt;0,$K519&lt;5), IF($K519=4,"Unknown", IF($K519=1, $F519*0.33, IF($K519=2, $F519*0.5+$G519*0.2, SUM(F519:G519)))), 0),"Not required")</f>
        <v>0</v>
      </c>
      <c r="Q519" s="37">
        <v>0</v>
      </c>
      <c r="R519" s="27">
        <v>0</v>
      </c>
      <c r="S519" s="27">
        <v>1</v>
      </c>
      <c r="T519" s="70">
        <v>0</v>
      </c>
      <c r="U519" s="37"/>
      <c r="V519" s="27"/>
      <c r="W519" s="27"/>
      <c r="X519" s="70"/>
      <c r="Y519" s="1">
        <v>36847</v>
      </c>
      <c r="Z519" s="1" t="s">
        <v>700</v>
      </c>
      <c r="AA519" s="18"/>
    </row>
    <row r="520" spans="1:27" x14ac:dyDescent="0.25">
      <c r="A520" s="24" t="str">
        <f>IF(INTRO!$E$33&lt;&gt;0,INTRO!$E$33, " ")</f>
        <v>Nigeria</v>
      </c>
      <c r="B520" s="17" t="s">
        <v>694</v>
      </c>
      <c r="C520" s="172" t="s">
        <v>701</v>
      </c>
      <c r="D520" s="36">
        <v>243974.93671769652</v>
      </c>
      <c r="E520" s="20">
        <f>IF(INTRO!$E$48="","",ROUND($D520*INTRO!$E$48,0))</f>
        <v>48795</v>
      </c>
      <c r="F520" s="20">
        <f>IF(INTRO!$E$49="","",ROUND($D520*INTRO!$E$49,0))</f>
        <v>68313</v>
      </c>
      <c r="G520" s="38">
        <f>IF(INTRO!$E$50="","",ROUND($D520*INTRO!$E$50,0))</f>
        <v>126867</v>
      </c>
      <c r="H520" s="37">
        <v>0</v>
      </c>
      <c r="I520" s="27">
        <v>0</v>
      </c>
      <c r="J520" s="27">
        <v>2</v>
      </c>
      <c r="K520" s="27">
        <v>1</v>
      </c>
      <c r="L520" s="68">
        <v>4</v>
      </c>
      <c r="M520" s="65">
        <f>IF(INTRO!$E$37="Endemic",IF($H520&gt;0,IF($H520=4,"Unknown",IF($H520=99,"Stopped",$D520)),0),"Not required")</f>
        <v>0</v>
      </c>
      <c r="N520" s="20">
        <v>0</v>
      </c>
      <c r="O520" s="14">
        <f>IF(INTRO!$E$41="Endemic", IF(AND($J520&gt;1,$J520&lt;5), IF($J520=4, "Unknown", E520+F520), 0),"Not required")</f>
        <v>117108</v>
      </c>
      <c r="P520" s="39">
        <f>IF(INTRO!$E$43="Endemic", IF(AND($K520&gt;0,$K520&lt;5), IF($K520=4,"Unknown", IF($K520=1, $F520*0.33, IF($K520=2, $F520*0.5+$G520*0.2, SUM(F520:G520)))), 0),"Not required")</f>
        <v>22543.29</v>
      </c>
      <c r="Q520" s="37">
        <v>0</v>
      </c>
      <c r="R520" s="27">
        <v>0</v>
      </c>
      <c r="S520" s="27">
        <v>1</v>
      </c>
      <c r="T520" s="70">
        <v>1</v>
      </c>
      <c r="U520" s="37"/>
      <c r="V520" s="27"/>
      <c r="W520" s="27"/>
      <c r="X520" s="70"/>
      <c r="Y520" s="1">
        <v>36848</v>
      </c>
      <c r="Z520" s="1" t="s">
        <v>701</v>
      </c>
      <c r="AA520" s="18"/>
    </row>
    <row r="521" spans="1:27" x14ac:dyDescent="0.25">
      <c r="A521" s="24" t="str">
        <f>IF(INTRO!$E$33&lt;&gt;0,INTRO!$E$33, " ")</f>
        <v>Nigeria</v>
      </c>
      <c r="B521" s="17" t="s">
        <v>694</v>
      </c>
      <c r="C521" s="172" t="s">
        <v>702</v>
      </c>
      <c r="D521" s="36">
        <v>387038.83028572059</v>
      </c>
      <c r="E521" s="20">
        <f>IF(INTRO!$E$48="","",ROUND($D521*INTRO!$E$48,0))</f>
        <v>77408</v>
      </c>
      <c r="F521" s="20">
        <f>IF(INTRO!$E$49="","",ROUND($D521*INTRO!$E$49,0))</f>
        <v>108371</v>
      </c>
      <c r="G521" s="38">
        <f>IF(INTRO!$E$50="","",ROUND($D521*INTRO!$E$50,0))</f>
        <v>201260</v>
      </c>
      <c r="H521" s="37">
        <v>1</v>
      </c>
      <c r="I521" s="27">
        <v>0</v>
      </c>
      <c r="J521" s="27">
        <v>2</v>
      </c>
      <c r="K521" s="27">
        <v>0</v>
      </c>
      <c r="L521" s="68">
        <v>0</v>
      </c>
      <c r="M521" s="65">
        <f>IF(INTRO!$E$37="Endemic",IF($H521&gt;0,IF($H521=4,"Unknown",IF($H521=99,"Stopped",$D521)),0),"Not required")</f>
        <v>387038.83028572059</v>
      </c>
      <c r="N521" s="20">
        <v>0</v>
      </c>
      <c r="O521" s="14">
        <f>IF(INTRO!$E$41="Endemic", IF(AND($J521&gt;1,$J521&lt;5), IF($J521=4, "Unknown", E521+F521), 0),"Not required")</f>
        <v>185779</v>
      </c>
      <c r="P521" s="39">
        <f>IF(INTRO!$E$43="Endemic", IF(AND($K521&gt;0,$K521&lt;5), IF($K521=4,"Unknown", IF($K521=1, $F521*0.33, IF($K521=2, $F521*0.5+$G521*0.2, SUM(F521:G521)))), 0),"Not required")</f>
        <v>0</v>
      </c>
      <c r="Q521" s="37">
        <v>1</v>
      </c>
      <c r="R521" s="27">
        <v>0</v>
      </c>
      <c r="S521" s="27">
        <v>1</v>
      </c>
      <c r="T521" s="70">
        <v>0</v>
      </c>
      <c r="U521" s="37"/>
      <c r="V521" s="27"/>
      <c r="W521" s="27"/>
      <c r="X521" s="70"/>
      <c r="Y521" s="1">
        <v>36849</v>
      </c>
      <c r="Z521" s="1" t="s">
        <v>702</v>
      </c>
      <c r="AA521" s="18"/>
    </row>
    <row r="522" spans="1:27" x14ac:dyDescent="0.25">
      <c r="A522" s="24" t="str">
        <f>IF(INTRO!$E$33&lt;&gt;0,INTRO!$E$33, " ")</f>
        <v>Nigeria</v>
      </c>
      <c r="B522" s="17" t="s">
        <v>694</v>
      </c>
      <c r="C522" s="172" t="s">
        <v>703</v>
      </c>
      <c r="D522" s="36">
        <v>157998.88396127918</v>
      </c>
      <c r="E522" s="20">
        <f>IF(INTRO!$E$48="","",ROUND($D522*INTRO!$E$48,0))</f>
        <v>31600</v>
      </c>
      <c r="F522" s="20">
        <f>IF(INTRO!$E$49="","",ROUND($D522*INTRO!$E$49,0))</f>
        <v>44240</v>
      </c>
      <c r="G522" s="38">
        <f>IF(INTRO!$E$50="","",ROUND($D522*INTRO!$E$50,0))</f>
        <v>82159</v>
      </c>
      <c r="H522" s="37">
        <v>0</v>
      </c>
      <c r="I522" s="27">
        <v>0</v>
      </c>
      <c r="J522" s="27">
        <v>3</v>
      </c>
      <c r="K522" s="27">
        <v>0</v>
      </c>
      <c r="L522" s="68">
        <v>4</v>
      </c>
      <c r="M522" s="65">
        <f>IF(INTRO!$E$37="Endemic",IF($H522&gt;0,IF($H522=4,"Unknown",IF($H522=99,"Stopped",$D522)),0),"Not required")</f>
        <v>0</v>
      </c>
      <c r="N522" s="20">
        <v>0</v>
      </c>
      <c r="O522" s="14">
        <f>IF(INTRO!$E$41="Endemic", IF(AND($J522&gt;1,$J522&lt;5), IF($J522=4, "Unknown", E522+F522), 0),"Not required")</f>
        <v>75840</v>
      </c>
      <c r="P522" s="39">
        <f>IF(INTRO!$E$43="Endemic", IF(AND($K522&gt;0,$K522&lt;5), IF($K522=4,"Unknown", IF($K522=1, $F522*0.33, IF($K522=2, $F522*0.5+$G522*0.2, SUM(F522:G522)))), 0),"Not required")</f>
        <v>0</v>
      </c>
      <c r="Q522" s="37">
        <v>0</v>
      </c>
      <c r="R522" s="27">
        <v>0</v>
      </c>
      <c r="S522" s="27">
        <v>2</v>
      </c>
      <c r="T522" s="70">
        <v>0</v>
      </c>
      <c r="U522" s="37"/>
      <c r="V522" s="27"/>
      <c r="W522" s="27"/>
      <c r="X522" s="70"/>
      <c r="Y522" s="1">
        <v>36850</v>
      </c>
      <c r="Z522" s="1" t="s">
        <v>703</v>
      </c>
      <c r="AA522" s="18"/>
    </row>
    <row r="523" spans="1:27" x14ac:dyDescent="0.25">
      <c r="A523" s="24" t="str">
        <f>IF(INTRO!$E$33&lt;&gt;0,INTRO!$E$33, " ")</f>
        <v>Nigeria</v>
      </c>
      <c r="B523" s="17" t="s">
        <v>694</v>
      </c>
      <c r="C523" s="172" t="s">
        <v>704</v>
      </c>
      <c r="D523" s="36">
        <v>575448.34034085716</v>
      </c>
      <c r="E523" s="20">
        <f>IF(INTRO!$E$48="","",ROUND($D523*INTRO!$E$48,0))</f>
        <v>115090</v>
      </c>
      <c r="F523" s="20">
        <f>IF(INTRO!$E$49="","",ROUND($D523*INTRO!$E$49,0))</f>
        <v>161126</v>
      </c>
      <c r="G523" s="38">
        <f>IF(INTRO!$E$50="","",ROUND($D523*INTRO!$E$50,0))</f>
        <v>299233</v>
      </c>
      <c r="H523" s="37">
        <v>0</v>
      </c>
      <c r="I523" s="27">
        <v>0</v>
      </c>
      <c r="J523" s="27">
        <v>1</v>
      </c>
      <c r="K523" s="27">
        <v>1</v>
      </c>
      <c r="L523" s="68">
        <v>4</v>
      </c>
      <c r="M523" s="65">
        <f>IF(INTRO!$E$37="Endemic",IF($H523&gt;0,IF($H523=4,"Unknown",IF($H523=99,"Stopped",$D523)),0),"Not required")</f>
        <v>0</v>
      </c>
      <c r="N523" s="20">
        <v>0</v>
      </c>
      <c r="O523" s="14">
        <f>IF(INTRO!$E$41="Endemic", IF(AND($J523&gt;1,$J523&lt;5), IF($J523=4, "Unknown", E523+F523), 0),"Not required")</f>
        <v>0</v>
      </c>
      <c r="P523" s="39">
        <f>IF(INTRO!$E$43="Endemic", IF(AND($K523&gt;0,$K523&lt;5), IF($K523=4,"Unknown", IF($K523=1, $F523*0.33, IF($K523=2, $F523*0.5+$G523*0.2, SUM(F523:G523)))), 0),"Not required")</f>
        <v>53171.58</v>
      </c>
      <c r="Q523" s="37">
        <v>0</v>
      </c>
      <c r="R523" s="27">
        <v>0</v>
      </c>
      <c r="S523" s="27">
        <v>0</v>
      </c>
      <c r="T523" s="70">
        <v>1</v>
      </c>
      <c r="U523" s="37"/>
      <c r="V523" s="27"/>
      <c r="W523" s="27"/>
      <c r="X523" s="70"/>
      <c r="Y523" s="1">
        <v>36851</v>
      </c>
      <c r="Z523" s="1" t="s">
        <v>704</v>
      </c>
      <c r="AA523" s="18"/>
    </row>
    <row r="524" spans="1:27" x14ac:dyDescent="0.25">
      <c r="A524" s="24" t="str">
        <f>IF(INTRO!$E$33&lt;&gt;0,INTRO!$E$33, " ")</f>
        <v>Nigeria</v>
      </c>
      <c r="B524" s="17" t="s">
        <v>694</v>
      </c>
      <c r="C524" s="172" t="s">
        <v>705</v>
      </c>
      <c r="D524" s="36">
        <v>421213.80019864329</v>
      </c>
      <c r="E524" s="20">
        <f>IF(INTRO!$E$48="","",ROUND($D524*INTRO!$E$48,0))</f>
        <v>84243</v>
      </c>
      <c r="F524" s="20">
        <f>IF(INTRO!$E$49="","",ROUND($D524*INTRO!$E$49,0))</f>
        <v>117940</v>
      </c>
      <c r="G524" s="38">
        <f>IF(INTRO!$E$50="","",ROUND($D524*INTRO!$E$50,0))</f>
        <v>219031</v>
      </c>
      <c r="H524" s="37">
        <v>0</v>
      </c>
      <c r="I524" s="27">
        <v>0</v>
      </c>
      <c r="J524" s="27">
        <v>1</v>
      </c>
      <c r="K524" s="27">
        <v>1</v>
      </c>
      <c r="L524" s="68">
        <v>0</v>
      </c>
      <c r="M524" s="65">
        <f>IF(INTRO!$E$37="Endemic",IF($H524&gt;0,IF($H524=4,"Unknown",IF($H524=99,"Stopped",$D524)),0),"Not required")</f>
        <v>0</v>
      </c>
      <c r="N524" s="20">
        <v>0</v>
      </c>
      <c r="O524" s="14">
        <f>IF(INTRO!$E$41="Endemic", IF(AND($J524&gt;1,$J524&lt;5), IF($J524=4, "Unknown", E524+F524), 0),"Not required")</f>
        <v>0</v>
      </c>
      <c r="P524" s="39">
        <f>IF(INTRO!$E$43="Endemic", IF(AND($K524&gt;0,$K524&lt;5), IF($K524=4,"Unknown", IF($K524=1, $F524*0.33, IF($K524=2, $F524*0.5+$G524*0.2, SUM(F524:G524)))), 0),"Not required")</f>
        <v>38920.200000000004</v>
      </c>
      <c r="Q524" s="37">
        <v>0</v>
      </c>
      <c r="R524" s="27">
        <v>0</v>
      </c>
      <c r="S524" s="27">
        <v>0</v>
      </c>
      <c r="T524" s="70">
        <v>1</v>
      </c>
      <c r="U524" s="37"/>
      <c r="V524" s="27"/>
      <c r="W524" s="27"/>
      <c r="X524" s="70"/>
      <c r="Y524" s="1">
        <v>36852</v>
      </c>
      <c r="Z524" s="1" t="s">
        <v>705</v>
      </c>
      <c r="AA524" s="18"/>
    </row>
    <row r="525" spans="1:27" x14ac:dyDescent="0.25">
      <c r="A525" s="24" t="str">
        <f>IF(INTRO!$E$33&lt;&gt;0,INTRO!$E$33, " ")</f>
        <v>Nigeria</v>
      </c>
      <c r="B525" s="17" t="s">
        <v>694</v>
      </c>
      <c r="C525" s="172" t="s">
        <v>706</v>
      </c>
      <c r="D525" s="36">
        <v>720348.00715397752</v>
      </c>
      <c r="E525" s="20">
        <f>IF(INTRO!$E$48="","",ROUND($D525*INTRO!$E$48,0))</f>
        <v>144070</v>
      </c>
      <c r="F525" s="20">
        <f>IF(INTRO!$E$49="","",ROUND($D525*INTRO!$E$49,0))</f>
        <v>201697</v>
      </c>
      <c r="G525" s="38">
        <f>IF(INTRO!$E$50="","",ROUND($D525*INTRO!$E$50,0))</f>
        <v>374581</v>
      </c>
      <c r="H525" s="37">
        <v>1</v>
      </c>
      <c r="I525" s="27">
        <v>0</v>
      </c>
      <c r="J525" s="27">
        <v>1</v>
      </c>
      <c r="K525" s="27">
        <v>0</v>
      </c>
      <c r="L525" s="68">
        <v>0</v>
      </c>
      <c r="M525" s="65">
        <f>IF(INTRO!$E$37="Endemic",IF($H525&gt;0,IF($H525=4,"Unknown",IF($H525=99,"Stopped",$D525)),0),"Not required")</f>
        <v>720348.00715397752</v>
      </c>
      <c r="N525" s="20">
        <v>0</v>
      </c>
      <c r="O525" s="14">
        <f>IF(INTRO!$E$41="Endemic", IF(AND($J525&gt;1,$J525&lt;5), IF($J525=4, "Unknown", E525+F525), 0),"Not required")</f>
        <v>0</v>
      </c>
      <c r="P525" s="39">
        <f>IF(INTRO!$E$43="Endemic", IF(AND($K525&gt;0,$K525&lt;5), IF($K525=4,"Unknown", IF($K525=1, $F525*0.33, IF($K525=2, $F525*0.5+$G525*0.2, SUM(F525:G525)))), 0),"Not required")</f>
        <v>0</v>
      </c>
      <c r="Q525" s="37">
        <v>1</v>
      </c>
      <c r="R525" s="27">
        <v>0</v>
      </c>
      <c r="S525" s="27">
        <v>0</v>
      </c>
      <c r="T525" s="70">
        <v>0</v>
      </c>
      <c r="U525" s="37"/>
      <c r="V525" s="27"/>
      <c r="W525" s="27"/>
      <c r="X525" s="70"/>
      <c r="Y525" s="1">
        <v>36853</v>
      </c>
      <c r="Z525" s="1" t="s">
        <v>706</v>
      </c>
      <c r="AA525" s="18"/>
    </row>
    <row r="526" spans="1:27" x14ac:dyDescent="0.25">
      <c r="A526" s="24" t="str">
        <f>IF(INTRO!$E$33&lt;&gt;0,INTRO!$E$33, " ")</f>
        <v>Nigeria</v>
      </c>
      <c r="B526" s="17" t="s">
        <v>694</v>
      </c>
      <c r="C526" s="172" t="s">
        <v>707</v>
      </c>
      <c r="D526" s="36">
        <v>894879.60943171638</v>
      </c>
      <c r="E526" s="20">
        <f>IF(INTRO!$E$48="","",ROUND($D526*INTRO!$E$48,0))</f>
        <v>178976</v>
      </c>
      <c r="F526" s="20">
        <f>IF(INTRO!$E$49="","",ROUND($D526*INTRO!$E$49,0))</f>
        <v>250566</v>
      </c>
      <c r="G526" s="38">
        <f>IF(INTRO!$E$50="","",ROUND($D526*INTRO!$E$50,0))</f>
        <v>465337</v>
      </c>
      <c r="H526" s="37">
        <v>1</v>
      </c>
      <c r="I526" s="27">
        <v>0</v>
      </c>
      <c r="J526" s="27">
        <v>2</v>
      </c>
      <c r="K526" s="27">
        <v>0</v>
      </c>
      <c r="L526" s="68">
        <v>0</v>
      </c>
      <c r="M526" s="65">
        <f>IF(INTRO!$E$37="Endemic",IF($H526&gt;0,IF($H526=4,"Unknown",IF($H526=99,"Stopped",$D526)),0),"Not required")</f>
        <v>894879.60943171638</v>
      </c>
      <c r="N526" s="20">
        <v>0</v>
      </c>
      <c r="O526" s="14">
        <f>IF(INTRO!$E$41="Endemic", IF(AND($J526&gt;1,$J526&lt;5), IF($J526=4, "Unknown", E526+F526), 0),"Not required")</f>
        <v>429542</v>
      </c>
      <c r="P526" s="39">
        <f>IF(INTRO!$E$43="Endemic", IF(AND($K526&gt;0,$K526&lt;5), IF($K526=4,"Unknown", IF($K526=1, $F526*0.33, IF($K526=2, $F526*0.5+$G526*0.2, SUM(F526:G526)))), 0),"Not required")</f>
        <v>0</v>
      </c>
      <c r="Q526" s="37">
        <v>1</v>
      </c>
      <c r="R526" s="27">
        <v>0</v>
      </c>
      <c r="S526" s="27">
        <v>1</v>
      </c>
      <c r="T526" s="70">
        <v>0</v>
      </c>
      <c r="U526" s="37"/>
      <c r="V526" s="27"/>
      <c r="W526" s="27"/>
      <c r="X526" s="70"/>
      <c r="Y526" s="1">
        <v>36854</v>
      </c>
      <c r="Z526" s="1" t="s">
        <v>707</v>
      </c>
      <c r="AA526" s="18"/>
    </row>
    <row r="527" spans="1:27" x14ac:dyDescent="0.25">
      <c r="A527" s="24" t="str">
        <f>IF(INTRO!$E$33&lt;&gt;0,INTRO!$E$33, " ")</f>
        <v>Nigeria</v>
      </c>
      <c r="B527" s="17" t="s">
        <v>694</v>
      </c>
      <c r="C527" s="172" t="s">
        <v>708</v>
      </c>
      <c r="D527" s="36">
        <v>281669.48068367172</v>
      </c>
      <c r="E527" s="20">
        <f>IF(INTRO!$E$48="","",ROUND($D527*INTRO!$E$48,0))</f>
        <v>56334</v>
      </c>
      <c r="F527" s="20">
        <f>IF(INTRO!$E$49="","",ROUND($D527*INTRO!$E$49,0))</f>
        <v>78867</v>
      </c>
      <c r="G527" s="38">
        <f>IF(INTRO!$E$50="","",ROUND($D527*INTRO!$E$50,0))</f>
        <v>146468</v>
      </c>
      <c r="H527" s="37">
        <v>0</v>
      </c>
      <c r="I527" s="27">
        <v>0</v>
      </c>
      <c r="J527" s="27">
        <v>2</v>
      </c>
      <c r="K527" s="27">
        <v>0</v>
      </c>
      <c r="L527" s="68">
        <v>0</v>
      </c>
      <c r="M527" s="65">
        <f>IF(INTRO!$E$37="Endemic",IF($H527&gt;0,IF($H527=4,"Unknown",IF($H527=99,"Stopped",$D527)),0),"Not required")</f>
        <v>0</v>
      </c>
      <c r="N527" s="20">
        <v>0</v>
      </c>
      <c r="O527" s="14">
        <f>IF(INTRO!$E$41="Endemic", IF(AND($J527&gt;1,$J527&lt;5), IF($J527=4, "Unknown", E527+F527), 0),"Not required")</f>
        <v>135201</v>
      </c>
      <c r="P527" s="39">
        <f>IF(INTRO!$E$43="Endemic", IF(AND($K527&gt;0,$K527&lt;5), IF($K527=4,"Unknown", IF($K527=1, $F527*0.33, IF($K527=2, $F527*0.5+$G527*0.2, SUM(F527:G527)))), 0),"Not required")</f>
        <v>0</v>
      </c>
      <c r="Q527" s="37">
        <v>0</v>
      </c>
      <c r="R527" s="27">
        <v>0</v>
      </c>
      <c r="S527" s="27">
        <v>1</v>
      </c>
      <c r="T527" s="70">
        <v>0</v>
      </c>
      <c r="U527" s="37"/>
      <c r="V527" s="27"/>
      <c r="W527" s="27"/>
      <c r="X527" s="70"/>
      <c r="Y527" s="1">
        <v>36855</v>
      </c>
      <c r="Z527" s="1" t="s">
        <v>708</v>
      </c>
      <c r="AA527" s="18"/>
    </row>
    <row r="528" spans="1:27" x14ac:dyDescent="0.25">
      <c r="A528" s="24" t="str">
        <f>IF(INTRO!$E$33&lt;&gt;0,INTRO!$E$33, " ")</f>
        <v>Nigeria</v>
      </c>
      <c r="B528" s="17" t="s">
        <v>694</v>
      </c>
      <c r="C528" s="172" t="s">
        <v>709</v>
      </c>
      <c r="D528" s="36">
        <v>427298.07723953354</v>
      </c>
      <c r="E528" s="20">
        <f>IF(INTRO!$E$48="","",ROUND($D528*INTRO!$E$48,0))</f>
        <v>85460</v>
      </c>
      <c r="F528" s="20">
        <f>IF(INTRO!$E$49="","",ROUND($D528*INTRO!$E$49,0))</f>
        <v>119643</v>
      </c>
      <c r="G528" s="38">
        <f>IF(INTRO!$E$50="","",ROUND($D528*INTRO!$E$50,0))</f>
        <v>222195</v>
      </c>
      <c r="H528" s="37">
        <v>0</v>
      </c>
      <c r="I528" s="27">
        <v>0</v>
      </c>
      <c r="J528" s="27">
        <v>2</v>
      </c>
      <c r="K528" s="27">
        <v>1</v>
      </c>
      <c r="L528" s="68">
        <v>0</v>
      </c>
      <c r="M528" s="65">
        <f>IF(INTRO!$E$37="Endemic",IF($H528&gt;0,IF($H528=4,"Unknown",IF($H528=99,"Stopped",$D528)),0),"Not required")</f>
        <v>0</v>
      </c>
      <c r="N528" s="20">
        <v>0</v>
      </c>
      <c r="O528" s="14">
        <f>IF(INTRO!$E$41="Endemic", IF(AND($J528&gt;1,$J528&lt;5), IF($J528=4, "Unknown", E528+F528), 0),"Not required")</f>
        <v>205103</v>
      </c>
      <c r="P528" s="39">
        <f>IF(INTRO!$E$43="Endemic", IF(AND($K528&gt;0,$K528&lt;5), IF($K528=4,"Unknown", IF($K528=1, $F528*0.33, IF($K528=2, $F528*0.5+$G528*0.2, SUM(F528:G528)))), 0),"Not required")</f>
        <v>39482.19</v>
      </c>
      <c r="Q528" s="37">
        <v>0</v>
      </c>
      <c r="R528" s="27">
        <v>0</v>
      </c>
      <c r="S528" s="27">
        <v>1</v>
      </c>
      <c r="T528" s="70">
        <v>1</v>
      </c>
      <c r="U528" s="37"/>
      <c r="V528" s="27"/>
      <c r="W528" s="27"/>
      <c r="X528" s="70"/>
      <c r="Y528" s="1">
        <v>36856</v>
      </c>
      <c r="Z528" s="1" t="s">
        <v>709</v>
      </c>
      <c r="AA528" s="18"/>
    </row>
    <row r="529" spans="1:27" x14ac:dyDescent="0.25">
      <c r="A529" s="24" t="str">
        <f>IF(INTRO!$E$33&lt;&gt;0,INTRO!$E$33, " ")</f>
        <v>Nigeria</v>
      </c>
      <c r="B529" s="17" t="s">
        <v>694</v>
      </c>
      <c r="C529" s="172" t="s">
        <v>710</v>
      </c>
      <c r="D529" s="36">
        <v>851326.72974732437</v>
      </c>
      <c r="E529" s="20">
        <f>IF(INTRO!$E$48="","",ROUND($D529*INTRO!$E$48,0))</f>
        <v>170265</v>
      </c>
      <c r="F529" s="20">
        <f>IF(INTRO!$E$49="","",ROUND($D529*INTRO!$E$49,0))</f>
        <v>238371</v>
      </c>
      <c r="G529" s="38">
        <f>IF(INTRO!$E$50="","",ROUND($D529*INTRO!$E$50,0))</f>
        <v>442690</v>
      </c>
      <c r="H529" s="37">
        <v>1</v>
      </c>
      <c r="I529" s="27">
        <v>0</v>
      </c>
      <c r="J529" s="27">
        <v>1</v>
      </c>
      <c r="K529" s="27">
        <v>0</v>
      </c>
      <c r="L529" s="68">
        <v>0</v>
      </c>
      <c r="M529" s="65">
        <f>IF(INTRO!$E$37="Endemic",IF($H529&gt;0,IF($H529=4,"Unknown",IF($H529=99,"Stopped",$D529)),0),"Not required")</f>
        <v>851326.72974732437</v>
      </c>
      <c r="N529" s="20">
        <v>0</v>
      </c>
      <c r="O529" s="14">
        <f>IF(INTRO!$E$41="Endemic", IF(AND($J529&gt;1,$J529&lt;5), IF($J529=4, "Unknown", E529+F529), 0),"Not required")</f>
        <v>0</v>
      </c>
      <c r="P529" s="39">
        <f>IF(INTRO!$E$43="Endemic", IF(AND($K529&gt;0,$K529&lt;5), IF($K529=4,"Unknown", IF($K529=1, $F529*0.33, IF($K529=2, $F529*0.5+$G529*0.2, SUM(F529:G529)))), 0),"Not required")</f>
        <v>0</v>
      </c>
      <c r="Q529" s="37">
        <v>1</v>
      </c>
      <c r="R529" s="27">
        <v>0</v>
      </c>
      <c r="S529" s="27">
        <v>0</v>
      </c>
      <c r="T529" s="70">
        <v>0</v>
      </c>
      <c r="U529" s="37"/>
      <c r="V529" s="27"/>
      <c r="W529" s="27"/>
      <c r="X529" s="70"/>
      <c r="Y529" s="1">
        <v>36857</v>
      </c>
      <c r="Z529" s="1" t="s">
        <v>710</v>
      </c>
      <c r="AA529" s="18"/>
    </row>
    <row r="530" spans="1:27" x14ac:dyDescent="0.25">
      <c r="A530" s="24" t="str">
        <f>IF(INTRO!$E$33&lt;&gt;0,INTRO!$E$33, " ")</f>
        <v>Nigeria</v>
      </c>
      <c r="B530" s="17" t="s">
        <v>694</v>
      </c>
      <c r="C530" s="172" t="s">
        <v>711</v>
      </c>
      <c r="D530" s="36">
        <v>804339.00400580699</v>
      </c>
      <c r="E530" s="20">
        <f>IF(INTRO!$E$48="","",ROUND($D530*INTRO!$E$48,0))</f>
        <v>160868</v>
      </c>
      <c r="F530" s="20">
        <f>IF(INTRO!$E$49="","",ROUND($D530*INTRO!$E$49,0))</f>
        <v>225215</v>
      </c>
      <c r="G530" s="38">
        <f>IF(INTRO!$E$50="","",ROUND($D530*INTRO!$E$50,0))</f>
        <v>418256</v>
      </c>
      <c r="H530" s="37">
        <v>0</v>
      </c>
      <c r="I530" s="27">
        <v>0</v>
      </c>
      <c r="J530" s="27">
        <v>3</v>
      </c>
      <c r="K530" s="27">
        <v>0</v>
      </c>
      <c r="L530" s="68">
        <v>4</v>
      </c>
      <c r="M530" s="65">
        <f>IF(INTRO!$E$37="Endemic",IF($H530&gt;0,IF($H530=4,"Unknown",IF($H530=99,"Stopped",$D530)),0),"Not required")</f>
        <v>0</v>
      </c>
      <c r="N530" s="20">
        <v>0</v>
      </c>
      <c r="O530" s="14">
        <f>IF(INTRO!$E$41="Endemic", IF(AND($J530&gt;1,$J530&lt;5), IF($J530=4, "Unknown", E530+F530), 0),"Not required")</f>
        <v>386083</v>
      </c>
      <c r="P530" s="39">
        <f>IF(INTRO!$E$43="Endemic", IF(AND($K530&gt;0,$K530&lt;5), IF($K530=4,"Unknown", IF($K530=1, $F530*0.33, IF($K530=2, $F530*0.5+$G530*0.2, SUM(F530:G530)))), 0),"Not required")</f>
        <v>0</v>
      </c>
      <c r="Q530" s="37">
        <v>0</v>
      </c>
      <c r="R530" s="27">
        <v>0</v>
      </c>
      <c r="S530" s="27">
        <v>2</v>
      </c>
      <c r="T530" s="70">
        <v>0</v>
      </c>
      <c r="U530" s="37"/>
      <c r="V530" s="27"/>
      <c r="W530" s="27"/>
      <c r="X530" s="70"/>
      <c r="Y530" s="1">
        <v>36858</v>
      </c>
      <c r="Z530" s="1" t="s">
        <v>711</v>
      </c>
      <c r="AA530" s="18"/>
    </row>
    <row r="531" spans="1:27" x14ac:dyDescent="0.25">
      <c r="A531" s="24" t="str">
        <f>IF(INTRO!$E$33&lt;&gt;0,INTRO!$E$33, " ")</f>
        <v>Nigeria</v>
      </c>
      <c r="B531" s="17" t="s">
        <v>694</v>
      </c>
      <c r="C531" s="172" t="s">
        <v>712</v>
      </c>
      <c r="D531" s="36">
        <v>835860.50826849195</v>
      </c>
      <c r="E531" s="20">
        <f>IF(INTRO!$E$48="","",ROUND($D531*INTRO!$E$48,0))</f>
        <v>167172</v>
      </c>
      <c r="F531" s="20">
        <f>IF(INTRO!$E$49="","",ROUND($D531*INTRO!$E$49,0))</f>
        <v>234041</v>
      </c>
      <c r="G531" s="38">
        <f>IF(INTRO!$E$50="","",ROUND($D531*INTRO!$E$50,0))</f>
        <v>434647</v>
      </c>
      <c r="H531" s="37">
        <v>1</v>
      </c>
      <c r="I531" s="27">
        <v>0</v>
      </c>
      <c r="J531" s="27">
        <v>1</v>
      </c>
      <c r="K531" s="27">
        <v>1</v>
      </c>
      <c r="L531" s="68">
        <v>0</v>
      </c>
      <c r="M531" s="65">
        <f>IF(INTRO!$E$37="Endemic",IF($H531&gt;0,IF($H531=4,"Unknown",IF($H531=99,"Stopped",$D531)),0),"Not required")</f>
        <v>835860.50826849195</v>
      </c>
      <c r="N531" s="20">
        <v>0</v>
      </c>
      <c r="O531" s="14">
        <f>IF(INTRO!$E$41="Endemic", IF(AND($J531&gt;1,$J531&lt;5), IF($J531=4, "Unknown", E531+F531), 0),"Not required")</f>
        <v>0</v>
      </c>
      <c r="P531" s="39">
        <f>IF(INTRO!$E$43="Endemic", IF(AND($K531&gt;0,$K531&lt;5), IF($K531=4,"Unknown", IF($K531=1, $F531*0.33, IF($K531=2, $F531*0.5+$G531*0.2, SUM(F531:G531)))), 0),"Not required")</f>
        <v>77233.53</v>
      </c>
      <c r="Q531" s="37">
        <v>1</v>
      </c>
      <c r="R531" s="27">
        <v>0</v>
      </c>
      <c r="S531" s="27">
        <v>0</v>
      </c>
      <c r="T531" s="70">
        <v>1</v>
      </c>
      <c r="U531" s="37"/>
      <c r="V531" s="27"/>
      <c r="W531" s="27"/>
      <c r="X531" s="70"/>
      <c r="Y531" s="1">
        <v>36859</v>
      </c>
      <c r="Z531" s="1" t="s">
        <v>712</v>
      </c>
      <c r="AA531" s="18"/>
    </row>
    <row r="532" spans="1:27" x14ac:dyDescent="0.25">
      <c r="A532" s="24" t="str">
        <f>IF(INTRO!$E$33&lt;&gt;0,INTRO!$E$33, " ")</f>
        <v>Nigeria</v>
      </c>
      <c r="B532" s="17" t="s">
        <v>694</v>
      </c>
      <c r="C532" s="172" t="s">
        <v>713</v>
      </c>
      <c r="D532" s="36">
        <v>541550.41752572928</v>
      </c>
      <c r="E532" s="20">
        <f>IF(INTRO!$E$48="","",ROUND($D532*INTRO!$E$48,0))</f>
        <v>108310</v>
      </c>
      <c r="F532" s="20">
        <f>IF(INTRO!$E$49="","",ROUND($D532*INTRO!$E$49,0))</f>
        <v>151634</v>
      </c>
      <c r="G532" s="38">
        <f>IF(INTRO!$E$50="","",ROUND($D532*INTRO!$E$50,0))</f>
        <v>281606</v>
      </c>
      <c r="H532" s="37">
        <v>0</v>
      </c>
      <c r="I532" s="27">
        <v>0</v>
      </c>
      <c r="J532" s="27">
        <v>2</v>
      </c>
      <c r="K532" s="27">
        <v>0</v>
      </c>
      <c r="L532" s="68">
        <v>0</v>
      </c>
      <c r="M532" s="65">
        <f>IF(INTRO!$E$37="Endemic",IF($H532&gt;0,IF($H532=4,"Unknown",IF($H532=99,"Stopped",$D532)),0),"Not required")</f>
        <v>0</v>
      </c>
      <c r="N532" s="20">
        <v>0</v>
      </c>
      <c r="O532" s="14">
        <f>IF(INTRO!$E$41="Endemic", IF(AND($J532&gt;1,$J532&lt;5), IF($J532=4, "Unknown", E532+F532), 0),"Not required")</f>
        <v>259944</v>
      </c>
      <c r="P532" s="39">
        <f>IF(INTRO!$E$43="Endemic", IF(AND($K532&gt;0,$K532&lt;5), IF($K532=4,"Unknown", IF($K532=1, $F532*0.33, IF($K532=2, $F532*0.5+$G532*0.2, SUM(F532:G532)))), 0),"Not required")</f>
        <v>0</v>
      </c>
      <c r="Q532" s="37">
        <v>0</v>
      </c>
      <c r="R532" s="27">
        <v>0</v>
      </c>
      <c r="S532" s="27">
        <v>1</v>
      </c>
      <c r="T532" s="70">
        <v>0</v>
      </c>
      <c r="U532" s="37"/>
      <c r="V532" s="27"/>
      <c r="W532" s="27"/>
      <c r="X532" s="70"/>
      <c r="Y532" s="1">
        <v>36860</v>
      </c>
      <c r="Z532" s="1" t="s">
        <v>713</v>
      </c>
      <c r="AA532" s="18"/>
    </row>
    <row r="533" spans="1:27" x14ac:dyDescent="0.25">
      <c r="A533" s="24" t="str">
        <f>IF(INTRO!$E$33&lt;&gt;0,INTRO!$E$33, " ")</f>
        <v>Nigeria</v>
      </c>
      <c r="B533" s="17" t="s">
        <v>694</v>
      </c>
      <c r="C533" s="172" t="s">
        <v>714</v>
      </c>
      <c r="D533" s="36">
        <v>677784.96564423048</v>
      </c>
      <c r="E533" s="20">
        <f>IF(INTRO!$E$48="","",ROUND($D533*INTRO!$E$48,0))</f>
        <v>135557</v>
      </c>
      <c r="F533" s="20">
        <f>IF(INTRO!$E$49="","",ROUND($D533*INTRO!$E$49,0))</f>
        <v>189780</v>
      </c>
      <c r="G533" s="38">
        <f>IF(INTRO!$E$50="","",ROUND($D533*INTRO!$E$50,0))</f>
        <v>352448</v>
      </c>
      <c r="H533" s="37">
        <v>1</v>
      </c>
      <c r="I533" s="27">
        <v>0</v>
      </c>
      <c r="J533" s="27">
        <v>1</v>
      </c>
      <c r="K533" s="27">
        <v>0</v>
      </c>
      <c r="L533" s="68">
        <v>0</v>
      </c>
      <c r="M533" s="65">
        <f>IF(INTRO!$E$37="Endemic",IF($H533&gt;0,IF($H533=4,"Unknown",IF($H533=99,"Stopped",$D533)),0),"Not required")</f>
        <v>677784.96564423048</v>
      </c>
      <c r="N533" s="20">
        <v>0</v>
      </c>
      <c r="O533" s="14">
        <f>IF(INTRO!$E$41="Endemic", IF(AND($J533&gt;1,$J533&lt;5), IF($J533=4, "Unknown", E533+F533), 0),"Not required")</f>
        <v>0</v>
      </c>
      <c r="P533" s="39">
        <f>IF(INTRO!$E$43="Endemic", IF(AND($K533&gt;0,$K533&lt;5), IF($K533=4,"Unknown", IF($K533=1, $F533*0.33, IF($K533=2, $F533*0.5+$G533*0.2, SUM(F533:G533)))), 0),"Not required")</f>
        <v>0</v>
      </c>
      <c r="Q533" s="37">
        <v>1</v>
      </c>
      <c r="R533" s="27">
        <v>0</v>
      </c>
      <c r="S533" s="27">
        <v>0</v>
      </c>
      <c r="T533" s="70">
        <v>0</v>
      </c>
      <c r="U533" s="37"/>
      <c r="V533" s="27"/>
      <c r="W533" s="27"/>
      <c r="X533" s="70"/>
      <c r="Y533" s="1">
        <v>36861</v>
      </c>
      <c r="Z533" s="1" t="s">
        <v>714</v>
      </c>
      <c r="AA533" s="18"/>
    </row>
    <row r="534" spans="1:27" x14ac:dyDescent="0.25">
      <c r="A534" s="24" t="str">
        <f>IF(INTRO!$E$33&lt;&gt;0,INTRO!$E$33, " ")</f>
        <v>Nigeria</v>
      </c>
      <c r="B534" s="17" t="s">
        <v>715</v>
      </c>
      <c r="C534" s="172" t="s">
        <v>716</v>
      </c>
      <c r="D534" s="36">
        <v>152550.73933425747</v>
      </c>
      <c r="E534" s="20">
        <f>IF(INTRO!$E$48="","",ROUND($D534*INTRO!$E$48,0))</f>
        <v>30510</v>
      </c>
      <c r="F534" s="20">
        <f>IF(INTRO!$E$49="","",ROUND($D534*INTRO!$E$49,0))</f>
        <v>42714</v>
      </c>
      <c r="G534" s="38">
        <f>IF(INTRO!$E$50="","",ROUND($D534*INTRO!$E$50,0))</f>
        <v>79326</v>
      </c>
      <c r="H534" s="37">
        <v>0</v>
      </c>
      <c r="I534" s="27">
        <v>1</v>
      </c>
      <c r="J534" s="27">
        <v>1</v>
      </c>
      <c r="K534" s="27">
        <v>2</v>
      </c>
      <c r="L534" s="68">
        <v>0</v>
      </c>
      <c r="M534" s="65">
        <f>IF(INTRO!$E$37="Endemic",IF($H534&gt;0,IF($H534=4,"Unknown",IF($H534=99,"Stopped",$D534)),0),"Not required")</f>
        <v>0</v>
      </c>
      <c r="N534" s="20">
        <v>152550.73933425747</v>
      </c>
      <c r="O534" s="14">
        <f>IF(INTRO!$E$41="Endemic", IF(AND($J534&gt;1,$J534&lt;5), IF($J534=4, "Unknown", E534+F534), 0),"Not required")</f>
        <v>0</v>
      </c>
      <c r="P534" s="39">
        <f>IF(INTRO!$E$43="Endemic", IF(AND($K534&gt;0,$K534&lt;5), IF($K534=4,"Unknown", IF($K534=1, $F534*0.33, IF($K534=2, $F534*0.5+$G534*0.2, SUM(F534:G534)))), 0),"Not required")</f>
        <v>37222.199999999997</v>
      </c>
      <c r="Q534" s="37">
        <v>0</v>
      </c>
      <c r="R534" s="27">
        <v>1</v>
      </c>
      <c r="S534" s="27">
        <v>0</v>
      </c>
      <c r="T534" s="70">
        <v>1</v>
      </c>
      <c r="U534" s="37" t="s">
        <v>973</v>
      </c>
      <c r="V534" s="27"/>
      <c r="W534" s="27"/>
      <c r="X534" s="70" t="s">
        <v>972</v>
      </c>
      <c r="Y534" s="1">
        <v>36862</v>
      </c>
      <c r="Z534" s="1" t="s">
        <v>716</v>
      </c>
      <c r="AA534" s="18"/>
    </row>
    <row r="535" spans="1:27" x14ac:dyDescent="0.25">
      <c r="A535" s="24" t="str">
        <f>IF(INTRO!$E$33&lt;&gt;0,INTRO!$E$33, " ")</f>
        <v>Nigeria</v>
      </c>
      <c r="B535" s="17" t="s">
        <v>715</v>
      </c>
      <c r="C535" s="172" t="s">
        <v>717</v>
      </c>
      <c r="D535" s="36">
        <v>151399.51450070264</v>
      </c>
      <c r="E535" s="20">
        <f>IF(INTRO!$E$48="","",ROUND($D535*INTRO!$E$48,0))</f>
        <v>30280</v>
      </c>
      <c r="F535" s="20">
        <f>IF(INTRO!$E$49="","",ROUND($D535*INTRO!$E$49,0))</f>
        <v>42392</v>
      </c>
      <c r="G535" s="38">
        <f>IF(INTRO!$E$50="","",ROUND($D535*INTRO!$E$50,0))</f>
        <v>78728</v>
      </c>
      <c r="H535" s="37">
        <v>0</v>
      </c>
      <c r="I535" s="27">
        <v>0</v>
      </c>
      <c r="J535" s="27">
        <v>2</v>
      </c>
      <c r="K535" s="27">
        <v>2</v>
      </c>
      <c r="L535" s="68">
        <v>0</v>
      </c>
      <c r="M535" s="65">
        <f>IF(INTRO!$E$37="Endemic",IF($H535&gt;0,IF($H535=4,"Unknown",IF($H535=99,"Stopped",$D535)),0),"Not required")</f>
        <v>0</v>
      </c>
      <c r="N535" s="20">
        <v>0</v>
      </c>
      <c r="O535" s="14">
        <f>IF(INTRO!$E$41="Endemic", IF(AND($J535&gt;1,$J535&lt;5), IF($J535=4, "Unknown", E535+F535), 0),"Not required")</f>
        <v>72672</v>
      </c>
      <c r="P535" s="39">
        <f>IF(INTRO!$E$43="Endemic", IF(AND($K535&gt;0,$K535&lt;5), IF($K535=4,"Unknown", IF($K535=1, $F535*0.33, IF($K535=2, $F535*0.5+$G535*0.2, SUM(F535:G535)))), 0),"Not required")</f>
        <v>36941.599999999999</v>
      </c>
      <c r="Q535" s="37">
        <v>0</v>
      </c>
      <c r="R535" s="27">
        <v>0</v>
      </c>
      <c r="S535" s="27">
        <v>1</v>
      </c>
      <c r="T535" s="70">
        <v>1</v>
      </c>
      <c r="U535" s="37" t="s">
        <v>973</v>
      </c>
      <c r="V535" s="27"/>
      <c r="W535" s="27" t="s">
        <v>972</v>
      </c>
      <c r="X535" s="70" t="s">
        <v>972</v>
      </c>
      <c r="Y535" s="1">
        <v>36863</v>
      </c>
      <c r="Z535" s="1" t="s">
        <v>717</v>
      </c>
      <c r="AA535" s="18"/>
    </row>
    <row r="536" spans="1:27" x14ac:dyDescent="0.25">
      <c r="A536" s="24" t="str">
        <f>IF(INTRO!$E$33&lt;&gt;0,INTRO!$E$33, " ")</f>
        <v>Nigeria</v>
      </c>
      <c r="B536" s="17" t="s">
        <v>715</v>
      </c>
      <c r="C536" s="172" t="s">
        <v>718</v>
      </c>
      <c r="D536" s="36">
        <v>187755.89408655278</v>
      </c>
      <c r="E536" s="20">
        <f>IF(INTRO!$E$48="","",ROUND($D536*INTRO!$E$48,0))</f>
        <v>37551</v>
      </c>
      <c r="F536" s="20">
        <f>IF(INTRO!$E$49="","",ROUND($D536*INTRO!$E$49,0))</f>
        <v>52572</v>
      </c>
      <c r="G536" s="38">
        <f>IF(INTRO!$E$50="","",ROUND($D536*INTRO!$E$50,0))</f>
        <v>97633</v>
      </c>
      <c r="H536" s="37">
        <v>0</v>
      </c>
      <c r="I536" s="27">
        <v>0</v>
      </c>
      <c r="J536" s="27">
        <v>1</v>
      </c>
      <c r="K536" s="27">
        <v>2</v>
      </c>
      <c r="L536" s="68">
        <v>0</v>
      </c>
      <c r="M536" s="65">
        <f>IF(INTRO!$E$37="Endemic",IF($H536&gt;0,IF($H536=4,"Unknown",IF($H536=99,"Stopped",$D536)),0),"Not required")</f>
        <v>0</v>
      </c>
      <c r="N536" s="20">
        <v>0</v>
      </c>
      <c r="O536" s="14">
        <f>IF(INTRO!$E$41="Endemic", IF(AND($J536&gt;1,$J536&lt;5), IF($J536=4, "Unknown", E536+F536), 0),"Not required")</f>
        <v>0</v>
      </c>
      <c r="P536" s="39">
        <f>IF(INTRO!$E$43="Endemic", IF(AND($K536&gt;0,$K536&lt;5), IF($K536=4,"Unknown", IF($K536=1, $F536*0.33, IF($K536=2, $F536*0.5+$G536*0.2, SUM(F536:G536)))), 0),"Not required")</f>
        <v>45812.600000000006</v>
      </c>
      <c r="Q536" s="37">
        <v>0</v>
      </c>
      <c r="R536" s="27">
        <v>0</v>
      </c>
      <c r="S536" s="27">
        <v>0</v>
      </c>
      <c r="T536" s="70">
        <v>1</v>
      </c>
      <c r="U536" s="37" t="s">
        <v>973</v>
      </c>
      <c r="V536" s="27"/>
      <c r="W536" s="27"/>
      <c r="X536" s="70" t="s">
        <v>972</v>
      </c>
      <c r="Y536" s="1">
        <v>36864</v>
      </c>
      <c r="Z536" s="1" t="s">
        <v>718</v>
      </c>
      <c r="AA536" s="18"/>
    </row>
    <row r="537" spans="1:27" x14ac:dyDescent="0.25">
      <c r="A537" s="24" t="str">
        <f>IF(INTRO!$E$33&lt;&gt;0,INTRO!$E$33, " ")</f>
        <v>Nigeria</v>
      </c>
      <c r="B537" s="17" t="s">
        <v>715</v>
      </c>
      <c r="C537" s="172" t="s">
        <v>719</v>
      </c>
      <c r="D537" s="36">
        <v>276343.72093965637</v>
      </c>
      <c r="E537" s="20">
        <f>IF(INTRO!$E$48="","",ROUND($D537*INTRO!$E$48,0))</f>
        <v>55269</v>
      </c>
      <c r="F537" s="20">
        <f>IF(INTRO!$E$49="","",ROUND($D537*INTRO!$E$49,0))</f>
        <v>77376</v>
      </c>
      <c r="G537" s="38">
        <f>IF(INTRO!$E$50="","",ROUND($D537*INTRO!$E$50,0))</f>
        <v>143699</v>
      </c>
      <c r="H537" s="37">
        <v>0</v>
      </c>
      <c r="I537" s="27">
        <v>1</v>
      </c>
      <c r="J537" s="27">
        <v>1</v>
      </c>
      <c r="K537" s="27">
        <v>2</v>
      </c>
      <c r="L537" s="68">
        <v>0</v>
      </c>
      <c r="M537" s="65">
        <f>IF(INTRO!$E$37="Endemic",IF($H537&gt;0,IF($H537=4,"Unknown",IF($H537=99,"Stopped",$D537)),0),"Not required")</f>
        <v>0</v>
      </c>
      <c r="N537" s="20">
        <v>276343.72093965637</v>
      </c>
      <c r="O537" s="14">
        <f>IF(INTRO!$E$41="Endemic", IF(AND($J537&gt;1,$J537&lt;5), IF($J537=4, "Unknown", E537+F537), 0),"Not required")</f>
        <v>0</v>
      </c>
      <c r="P537" s="39">
        <f>IF(INTRO!$E$43="Endemic", IF(AND($K537&gt;0,$K537&lt;5), IF($K537=4,"Unknown", IF($K537=1, $F537*0.33, IF($K537=2, $F537*0.5+$G537*0.2, SUM(F537:G537)))), 0),"Not required")</f>
        <v>67427.8</v>
      </c>
      <c r="Q537" s="37">
        <v>0</v>
      </c>
      <c r="R537" s="27">
        <v>1</v>
      </c>
      <c r="S537" s="27">
        <v>0</v>
      </c>
      <c r="T537" s="70">
        <v>1</v>
      </c>
      <c r="U537" s="37" t="s">
        <v>973</v>
      </c>
      <c r="V537" s="27"/>
      <c r="W537" s="27"/>
      <c r="X537" s="70" t="s">
        <v>972</v>
      </c>
      <c r="Y537" s="1">
        <v>36865</v>
      </c>
      <c r="Z537" s="1" t="s">
        <v>719</v>
      </c>
      <c r="AA537" s="18"/>
    </row>
    <row r="538" spans="1:27" x14ac:dyDescent="0.25">
      <c r="A538" s="24" t="str">
        <f>IF(INTRO!$E$33&lt;&gt;0,INTRO!$E$33, " ")</f>
        <v>Nigeria</v>
      </c>
      <c r="B538" s="17" t="s">
        <v>715</v>
      </c>
      <c r="C538" s="172" t="s">
        <v>720</v>
      </c>
      <c r="D538" s="36">
        <v>106586.47398799181</v>
      </c>
      <c r="E538" s="20">
        <f>IF(INTRO!$E$48="","",ROUND($D538*INTRO!$E$48,0))</f>
        <v>21317</v>
      </c>
      <c r="F538" s="20">
        <f>IF(INTRO!$E$49="","",ROUND($D538*INTRO!$E$49,0))</f>
        <v>29844</v>
      </c>
      <c r="G538" s="38">
        <f>IF(INTRO!$E$50="","",ROUND($D538*INTRO!$E$50,0))</f>
        <v>55425</v>
      </c>
      <c r="H538" s="37">
        <v>0</v>
      </c>
      <c r="I538" s="27">
        <v>0</v>
      </c>
      <c r="J538" s="27">
        <v>1</v>
      </c>
      <c r="K538" s="27">
        <v>2</v>
      </c>
      <c r="L538" s="68">
        <v>0</v>
      </c>
      <c r="M538" s="65">
        <f>IF(INTRO!$E$37="Endemic",IF($H538&gt;0,IF($H538=4,"Unknown",IF($H538=99,"Stopped",$D538)),0),"Not required")</f>
        <v>0</v>
      </c>
      <c r="N538" s="20">
        <v>0</v>
      </c>
      <c r="O538" s="14">
        <f>IF(INTRO!$E$41="Endemic", IF(AND($J538&gt;1,$J538&lt;5), IF($J538=4, "Unknown", E538+F538), 0),"Not required")</f>
        <v>0</v>
      </c>
      <c r="P538" s="39">
        <f>IF(INTRO!$E$43="Endemic", IF(AND($K538&gt;0,$K538&lt;5), IF($K538=4,"Unknown", IF($K538=1, $F538*0.33, IF($K538=2, $F538*0.5+$G538*0.2, SUM(F538:G538)))), 0),"Not required")</f>
        <v>26007</v>
      </c>
      <c r="Q538" s="37">
        <v>0</v>
      </c>
      <c r="R538" s="27">
        <v>0</v>
      </c>
      <c r="S538" s="27">
        <v>0</v>
      </c>
      <c r="T538" s="70">
        <v>1</v>
      </c>
      <c r="U538" s="37" t="s">
        <v>973</v>
      </c>
      <c r="V538" s="27"/>
      <c r="W538" s="27"/>
      <c r="X538" s="70" t="s">
        <v>972</v>
      </c>
      <c r="Y538" s="1">
        <v>36866</v>
      </c>
      <c r="Z538" s="1" t="s">
        <v>720</v>
      </c>
      <c r="AA538" s="18"/>
    </row>
    <row r="539" spans="1:27" x14ac:dyDescent="0.25">
      <c r="A539" s="24" t="str">
        <f>IF(INTRO!$E$33&lt;&gt;0,INTRO!$E$33, " ")</f>
        <v>Nigeria</v>
      </c>
      <c r="B539" s="17" t="s">
        <v>715</v>
      </c>
      <c r="C539" s="172" t="s">
        <v>721</v>
      </c>
      <c r="D539" s="36">
        <v>124622.77800995884</v>
      </c>
      <c r="E539" s="20">
        <f>IF(INTRO!$E$48="","",ROUND($D539*INTRO!$E$48,0))</f>
        <v>24925</v>
      </c>
      <c r="F539" s="20">
        <f>IF(INTRO!$E$49="","",ROUND($D539*INTRO!$E$49,0))</f>
        <v>34894</v>
      </c>
      <c r="G539" s="38">
        <f>IF(INTRO!$E$50="","",ROUND($D539*INTRO!$E$50,0))</f>
        <v>64804</v>
      </c>
      <c r="H539" s="37">
        <v>0</v>
      </c>
      <c r="I539" s="27">
        <v>0</v>
      </c>
      <c r="J539" s="27">
        <v>1</v>
      </c>
      <c r="K539" s="27">
        <v>2</v>
      </c>
      <c r="L539" s="68">
        <v>0</v>
      </c>
      <c r="M539" s="65">
        <f>IF(INTRO!$E$37="Endemic",IF($H539&gt;0,IF($H539=4,"Unknown",IF($H539=99,"Stopped",$D539)),0),"Not required")</f>
        <v>0</v>
      </c>
      <c r="N539" s="20">
        <v>0</v>
      </c>
      <c r="O539" s="14">
        <f>IF(INTRO!$E$41="Endemic", IF(AND($J539&gt;1,$J539&lt;5), IF($J539=4, "Unknown", E539+F539), 0),"Not required")</f>
        <v>0</v>
      </c>
      <c r="P539" s="39">
        <f>IF(INTRO!$E$43="Endemic", IF(AND($K539&gt;0,$K539&lt;5), IF($K539=4,"Unknown", IF($K539=1, $F539*0.33, IF($K539=2, $F539*0.5+$G539*0.2, SUM(F539:G539)))), 0),"Not required")</f>
        <v>30407.800000000003</v>
      </c>
      <c r="Q539" s="37">
        <v>0</v>
      </c>
      <c r="R539" s="27">
        <v>0</v>
      </c>
      <c r="S539" s="27">
        <v>0</v>
      </c>
      <c r="T539" s="70">
        <v>1</v>
      </c>
      <c r="U539" s="37" t="s">
        <v>973</v>
      </c>
      <c r="V539" s="27"/>
      <c r="W539" s="27"/>
      <c r="X539" s="70" t="s">
        <v>972</v>
      </c>
      <c r="Y539" s="1">
        <v>36867</v>
      </c>
      <c r="Z539" s="1" t="s">
        <v>721</v>
      </c>
      <c r="AA539" s="18"/>
    </row>
    <row r="540" spans="1:27" x14ac:dyDescent="0.25">
      <c r="A540" s="24" t="str">
        <f>IF(INTRO!$E$33&lt;&gt;0,INTRO!$E$33, " ")</f>
        <v>Nigeria</v>
      </c>
      <c r="B540" s="17" t="s">
        <v>715</v>
      </c>
      <c r="C540" s="172" t="s">
        <v>722</v>
      </c>
      <c r="D540" s="36">
        <v>147600.20357220687</v>
      </c>
      <c r="E540" s="20">
        <f>IF(INTRO!$E$48="","",ROUND($D540*INTRO!$E$48,0))</f>
        <v>29520</v>
      </c>
      <c r="F540" s="20">
        <f>IF(INTRO!$E$49="","",ROUND($D540*INTRO!$E$49,0))</f>
        <v>41328</v>
      </c>
      <c r="G540" s="38">
        <f>IF(INTRO!$E$50="","",ROUND($D540*INTRO!$E$50,0))</f>
        <v>76752</v>
      </c>
      <c r="H540" s="37">
        <v>0</v>
      </c>
      <c r="I540" s="27">
        <v>1</v>
      </c>
      <c r="J540" s="27">
        <v>2</v>
      </c>
      <c r="K540" s="27">
        <v>2</v>
      </c>
      <c r="L540" s="68">
        <v>0</v>
      </c>
      <c r="M540" s="65">
        <f>IF(INTRO!$E$37="Endemic",IF($H540&gt;0,IF($H540=4,"Unknown",IF($H540=99,"Stopped",$D540)),0),"Not required")</f>
        <v>0</v>
      </c>
      <c r="N540" s="20">
        <v>147600.20357220687</v>
      </c>
      <c r="O540" s="14">
        <f>IF(INTRO!$E$41="Endemic", IF(AND($J540&gt;1,$J540&lt;5), IF($J540=4, "Unknown", E540+F540), 0),"Not required")</f>
        <v>70848</v>
      </c>
      <c r="P540" s="39">
        <f>IF(INTRO!$E$43="Endemic", IF(AND($K540&gt;0,$K540&lt;5), IF($K540=4,"Unknown", IF($K540=1, $F540*0.33, IF($K540=2, $F540*0.5+$G540*0.2, SUM(F540:G540)))), 0),"Not required")</f>
        <v>36014.400000000001</v>
      </c>
      <c r="Q540" s="37">
        <v>0</v>
      </c>
      <c r="R540" s="27">
        <v>1</v>
      </c>
      <c r="S540" s="27">
        <v>1</v>
      </c>
      <c r="T540" s="70">
        <v>1</v>
      </c>
      <c r="U540" s="37" t="s">
        <v>973</v>
      </c>
      <c r="V540" s="27"/>
      <c r="W540" s="27" t="s">
        <v>972</v>
      </c>
      <c r="X540" s="70" t="s">
        <v>972</v>
      </c>
      <c r="Y540" s="1">
        <v>36868</v>
      </c>
      <c r="Z540" s="1" t="s">
        <v>722</v>
      </c>
      <c r="AA540" s="18"/>
    </row>
    <row r="541" spans="1:27" x14ac:dyDescent="0.25">
      <c r="A541" s="24" t="str">
        <f>IF(INTRO!$E$33&lt;&gt;0,INTRO!$E$33, " ")</f>
        <v>Nigeria</v>
      </c>
      <c r="B541" s="17" t="s">
        <v>715</v>
      </c>
      <c r="C541" s="172" t="s">
        <v>723</v>
      </c>
      <c r="D541" s="36">
        <v>444770.87284414144</v>
      </c>
      <c r="E541" s="20">
        <f>IF(INTRO!$E$48="","",ROUND($D541*INTRO!$E$48,0))</f>
        <v>88954</v>
      </c>
      <c r="F541" s="20">
        <f>IF(INTRO!$E$49="","",ROUND($D541*INTRO!$E$49,0))</f>
        <v>124536</v>
      </c>
      <c r="G541" s="38">
        <f>IF(INTRO!$E$50="","",ROUND($D541*INTRO!$E$50,0))</f>
        <v>231281</v>
      </c>
      <c r="H541" s="37">
        <v>0</v>
      </c>
      <c r="I541" s="27">
        <v>1</v>
      </c>
      <c r="J541" s="27">
        <v>1</v>
      </c>
      <c r="K541" s="27">
        <v>2</v>
      </c>
      <c r="L541" s="68">
        <v>0</v>
      </c>
      <c r="M541" s="65">
        <f>IF(INTRO!$E$37="Endemic",IF($H541&gt;0,IF($H541=4,"Unknown",IF($H541=99,"Stopped",$D541)),0),"Not required")</f>
        <v>0</v>
      </c>
      <c r="N541" s="20">
        <v>444770.87284414144</v>
      </c>
      <c r="O541" s="14">
        <f>IF(INTRO!$E$41="Endemic", IF(AND($J541&gt;1,$J541&lt;5), IF($J541=4, "Unknown", E541+F541), 0),"Not required")</f>
        <v>0</v>
      </c>
      <c r="P541" s="39">
        <f>IF(INTRO!$E$43="Endemic", IF(AND($K541&gt;0,$K541&lt;5), IF($K541=4,"Unknown", IF($K541=1, $F541*0.33, IF($K541=2, $F541*0.5+$G541*0.2, SUM(F541:G541)))), 0),"Not required")</f>
        <v>108524.20000000001</v>
      </c>
      <c r="Q541" s="37">
        <v>0</v>
      </c>
      <c r="R541" s="27">
        <v>1</v>
      </c>
      <c r="S541" s="27">
        <v>0</v>
      </c>
      <c r="T541" s="70">
        <v>1</v>
      </c>
      <c r="U541" s="37" t="s">
        <v>973</v>
      </c>
      <c r="V541" s="27"/>
      <c r="W541" s="27"/>
      <c r="X541" s="70" t="s">
        <v>972</v>
      </c>
      <c r="Y541" s="1">
        <v>36869</v>
      </c>
      <c r="Z541" s="1" t="s">
        <v>723</v>
      </c>
      <c r="AA541" s="18"/>
    </row>
    <row r="542" spans="1:27" x14ac:dyDescent="0.25">
      <c r="A542" s="24" t="str">
        <f>IF(INTRO!$E$33&lt;&gt;0,INTRO!$E$33, " ")</f>
        <v>Nigeria</v>
      </c>
      <c r="B542" s="17" t="s">
        <v>715</v>
      </c>
      <c r="C542" s="172" t="s">
        <v>586</v>
      </c>
      <c r="D542" s="36">
        <v>255306.96995079581</v>
      </c>
      <c r="E542" s="20">
        <f>IF(INTRO!$E$48="","",ROUND($D542*INTRO!$E$48,0))</f>
        <v>51061</v>
      </c>
      <c r="F542" s="20">
        <f>IF(INTRO!$E$49="","",ROUND($D542*INTRO!$E$49,0))</f>
        <v>71486</v>
      </c>
      <c r="G542" s="38">
        <f>IF(INTRO!$E$50="","",ROUND($D542*INTRO!$E$50,0))</f>
        <v>132760</v>
      </c>
      <c r="H542" s="37">
        <v>0</v>
      </c>
      <c r="I542" s="27">
        <v>0</v>
      </c>
      <c r="J542" s="27">
        <v>2</v>
      </c>
      <c r="K542" s="27">
        <v>2</v>
      </c>
      <c r="L542" s="68">
        <v>0</v>
      </c>
      <c r="M542" s="65">
        <f>IF(INTRO!$E$37="Endemic",IF($H542&gt;0,IF($H542=4,"Unknown",IF($H542=99,"Stopped",$D542)),0),"Not required")</f>
        <v>0</v>
      </c>
      <c r="N542" s="20">
        <v>0</v>
      </c>
      <c r="O542" s="14">
        <f>IF(INTRO!$E$41="Endemic", IF(AND($J542&gt;1,$J542&lt;5), IF($J542=4, "Unknown", E542+F542), 0),"Not required")</f>
        <v>122547</v>
      </c>
      <c r="P542" s="39">
        <f>IF(INTRO!$E$43="Endemic", IF(AND($K542&gt;0,$K542&lt;5), IF($K542=4,"Unknown", IF($K542=1, $F542*0.33, IF($K542=2, $F542*0.5+$G542*0.2, SUM(F542:G542)))), 0),"Not required")</f>
        <v>62295</v>
      </c>
      <c r="Q542" s="37">
        <v>0</v>
      </c>
      <c r="R542" s="27">
        <v>0</v>
      </c>
      <c r="S542" s="27">
        <v>1</v>
      </c>
      <c r="T542" s="70">
        <v>1</v>
      </c>
      <c r="U542" s="37" t="s">
        <v>973</v>
      </c>
      <c r="V542" s="27"/>
      <c r="W542" s="27" t="s">
        <v>972</v>
      </c>
      <c r="X542" s="70" t="s">
        <v>972</v>
      </c>
      <c r="Y542" s="1">
        <v>36870</v>
      </c>
      <c r="Z542" s="1" t="s">
        <v>586</v>
      </c>
      <c r="AA542" s="18"/>
    </row>
    <row r="543" spans="1:27" x14ac:dyDescent="0.25">
      <c r="A543" s="24" t="str">
        <f>IF(INTRO!$E$33&lt;&gt;0,INTRO!$E$33, " ")</f>
        <v>Nigeria</v>
      </c>
      <c r="B543" s="17" t="s">
        <v>715</v>
      </c>
      <c r="C543" s="172" t="s">
        <v>724</v>
      </c>
      <c r="D543" s="36">
        <v>200561.92547102601</v>
      </c>
      <c r="E543" s="20">
        <f>IF(INTRO!$E$48="","",ROUND($D543*INTRO!$E$48,0))</f>
        <v>40112</v>
      </c>
      <c r="F543" s="20">
        <f>IF(INTRO!$E$49="","",ROUND($D543*INTRO!$E$49,0))</f>
        <v>56157</v>
      </c>
      <c r="G543" s="38">
        <f>IF(INTRO!$E$50="","",ROUND($D543*INTRO!$E$50,0))</f>
        <v>104292</v>
      </c>
      <c r="H543" s="37">
        <v>0</v>
      </c>
      <c r="I543" s="27">
        <v>1</v>
      </c>
      <c r="J543" s="27">
        <v>1</v>
      </c>
      <c r="K543" s="27">
        <v>1</v>
      </c>
      <c r="L543" s="68">
        <v>0</v>
      </c>
      <c r="M543" s="65">
        <f>IF(INTRO!$E$37="Endemic",IF($H543&gt;0,IF($H543=4,"Unknown",IF($H543=99,"Stopped",$D543)),0),"Not required")</f>
        <v>0</v>
      </c>
      <c r="N543" s="20">
        <v>200561.92547102601</v>
      </c>
      <c r="O543" s="14">
        <f>IF(INTRO!$E$41="Endemic", IF(AND($J543&gt;1,$J543&lt;5), IF($J543=4, "Unknown", E543+F543), 0),"Not required")</f>
        <v>0</v>
      </c>
      <c r="P543" s="39">
        <f>IF(INTRO!$E$43="Endemic", IF(AND($K543&gt;0,$K543&lt;5), IF($K543=4,"Unknown", IF($K543=1, $F543*0.33, IF($K543=2, $F543*0.5+$G543*0.2, SUM(F543:G543)))), 0),"Not required")</f>
        <v>18531.810000000001</v>
      </c>
      <c r="Q543" s="37">
        <v>0</v>
      </c>
      <c r="R543" s="27">
        <v>1</v>
      </c>
      <c r="S543" s="27">
        <v>0</v>
      </c>
      <c r="T543" s="70">
        <v>1</v>
      </c>
      <c r="U543" s="37" t="s">
        <v>973</v>
      </c>
      <c r="V543" s="27"/>
      <c r="W543" s="27"/>
      <c r="X543" s="70"/>
      <c r="Y543" s="1">
        <v>36871</v>
      </c>
      <c r="Z543" s="1" t="s">
        <v>724</v>
      </c>
      <c r="AA543" s="18"/>
    </row>
    <row r="544" spans="1:27" x14ac:dyDescent="0.25">
      <c r="A544" s="24" t="str">
        <f>IF(INTRO!$E$33&lt;&gt;0,INTRO!$E$33, " ")</f>
        <v>Nigeria</v>
      </c>
      <c r="B544" s="17" t="s">
        <v>715</v>
      </c>
      <c r="C544" s="172" t="s">
        <v>307</v>
      </c>
      <c r="D544" s="36">
        <v>200218.97882084321</v>
      </c>
      <c r="E544" s="20">
        <f>IF(INTRO!$E$48="","",ROUND($D544*INTRO!$E$48,0))</f>
        <v>40044</v>
      </c>
      <c r="F544" s="20">
        <f>IF(INTRO!$E$49="","",ROUND($D544*INTRO!$E$49,0))</f>
        <v>56061</v>
      </c>
      <c r="G544" s="38">
        <f>IF(INTRO!$E$50="","",ROUND($D544*INTRO!$E$50,0))</f>
        <v>104114</v>
      </c>
      <c r="H544" s="37">
        <v>0</v>
      </c>
      <c r="I544" s="27">
        <v>0</v>
      </c>
      <c r="J544" s="27">
        <v>2</v>
      </c>
      <c r="K544" s="27">
        <v>1</v>
      </c>
      <c r="L544" s="68">
        <v>0</v>
      </c>
      <c r="M544" s="65">
        <f>IF(INTRO!$E$37="Endemic",IF($H544&gt;0,IF($H544=4,"Unknown",IF($H544=99,"Stopped",$D544)),0),"Not required")</f>
        <v>0</v>
      </c>
      <c r="N544" s="20">
        <v>0</v>
      </c>
      <c r="O544" s="14">
        <f>IF(INTRO!$E$41="Endemic", IF(AND($J544&gt;1,$J544&lt;5), IF($J544=4, "Unknown", E544+F544), 0),"Not required")</f>
        <v>96105</v>
      </c>
      <c r="P544" s="39">
        <f>IF(INTRO!$E$43="Endemic", IF(AND($K544&gt;0,$K544&lt;5), IF($K544=4,"Unknown", IF($K544=1, $F544*0.33, IF($K544=2, $F544*0.5+$G544*0.2, SUM(F544:G544)))), 0),"Not required")</f>
        <v>18500.13</v>
      </c>
      <c r="Q544" s="37">
        <v>0</v>
      </c>
      <c r="R544" s="27">
        <v>0</v>
      </c>
      <c r="S544" s="27">
        <v>1</v>
      </c>
      <c r="T544" s="70">
        <v>1</v>
      </c>
      <c r="U544" s="37" t="s">
        <v>973</v>
      </c>
      <c r="V544" s="27"/>
      <c r="W544" s="27" t="s">
        <v>972</v>
      </c>
      <c r="X544" s="70"/>
      <c r="Y544" s="1">
        <v>36872</v>
      </c>
      <c r="Z544" s="1" t="s">
        <v>307</v>
      </c>
      <c r="AA544" s="18"/>
    </row>
    <row r="545" spans="1:27" x14ac:dyDescent="0.25">
      <c r="A545" s="24" t="str">
        <f>IF(INTRO!$E$33&lt;&gt;0,INTRO!$E$33, " ")</f>
        <v>Nigeria</v>
      </c>
      <c r="B545" s="17" t="s">
        <v>715</v>
      </c>
      <c r="C545" s="172" t="s">
        <v>725</v>
      </c>
      <c r="D545" s="36">
        <v>160145.32652477632</v>
      </c>
      <c r="E545" s="20">
        <f>IF(INTRO!$E$48="","",ROUND($D545*INTRO!$E$48,0))</f>
        <v>32029</v>
      </c>
      <c r="F545" s="20">
        <f>IF(INTRO!$E$49="","",ROUND($D545*INTRO!$E$49,0))</f>
        <v>44841</v>
      </c>
      <c r="G545" s="38">
        <f>IF(INTRO!$E$50="","",ROUND($D545*INTRO!$E$50,0))</f>
        <v>83276</v>
      </c>
      <c r="H545" s="37">
        <v>0</v>
      </c>
      <c r="I545" s="27">
        <v>1</v>
      </c>
      <c r="J545" s="27">
        <v>1</v>
      </c>
      <c r="K545" s="27">
        <v>1</v>
      </c>
      <c r="L545" s="68">
        <v>0</v>
      </c>
      <c r="M545" s="65">
        <f>IF(INTRO!$E$37="Endemic",IF($H545&gt;0,IF($H545=4,"Unknown",IF($H545=99,"Stopped",$D545)),0),"Not required")</f>
        <v>0</v>
      </c>
      <c r="N545" s="20">
        <v>160145.32652477632</v>
      </c>
      <c r="O545" s="14">
        <f>IF(INTRO!$E$41="Endemic", IF(AND($J545&gt;1,$J545&lt;5), IF($J545=4, "Unknown", E545+F545), 0),"Not required")</f>
        <v>0</v>
      </c>
      <c r="P545" s="39">
        <f>IF(INTRO!$E$43="Endemic", IF(AND($K545&gt;0,$K545&lt;5), IF($K545=4,"Unknown", IF($K545=1, $F545*0.33, IF($K545=2, $F545*0.5+$G545*0.2, SUM(F545:G545)))), 0),"Not required")</f>
        <v>14797.53</v>
      </c>
      <c r="Q545" s="37">
        <v>0</v>
      </c>
      <c r="R545" s="27">
        <v>1</v>
      </c>
      <c r="S545" s="27">
        <v>0</v>
      </c>
      <c r="T545" s="70">
        <v>1</v>
      </c>
      <c r="U545" s="37" t="s">
        <v>973</v>
      </c>
      <c r="V545" s="27"/>
      <c r="W545" s="27"/>
      <c r="X545" s="70"/>
      <c r="Y545" s="1">
        <v>36873</v>
      </c>
      <c r="Z545" s="1" t="s">
        <v>725</v>
      </c>
      <c r="AA545" s="18"/>
    </row>
    <row r="546" spans="1:27" x14ac:dyDescent="0.25">
      <c r="A546" s="24" t="str">
        <f>IF(INTRO!$E$33&lt;&gt;0,INTRO!$E$33, " ")</f>
        <v>Nigeria</v>
      </c>
      <c r="B546" s="17" t="s">
        <v>715</v>
      </c>
      <c r="C546" s="172" t="s">
        <v>726</v>
      </c>
      <c r="D546" s="36">
        <v>98034.32595460958</v>
      </c>
      <c r="E546" s="20">
        <f>IF(INTRO!$E$48="","",ROUND($D546*INTRO!$E$48,0))</f>
        <v>19607</v>
      </c>
      <c r="F546" s="20">
        <f>IF(INTRO!$E$49="","",ROUND($D546*INTRO!$E$49,0))</f>
        <v>27450</v>
      </c>
      <c r="G546" s="38">
        <f>IF(INTRO!$E$50="","",ROUND($D546*INTRO!$E$50,0))</f>
        <v>50978</v>
      </c>
      <c r="H546" s="37">
        <v>0</v>
      </c>
      <c r="I546" s="27">
        <v>1</v>
      </c>
      <c r="J546" s="27">
        <v>1</v>
      </c>
      <c r="K546" s="27">
        <v>2</v>
      </c>
      <c r="L546" s="68">
        <v>0</v>
      </c>
      <c r="M546" s="65">
        <f>IF(INTRO!$E$37="Endemic",IF($H546&gt;0,IF($H546=4,"Unknown",IF($H546=99,"Stopped",$D546)),0),"Not required")</f>
        <v>0</v>
      </c>
      <c r="N546" s="20">
        <v>98034.32595460958</v>
      </c>
      <c r="O546" s="14">
        <f>IF(INTRO!$E$41="Endemic", IF(AND($J546&gt;1,$J546&lt;5), IF($J546=4, "Unknown", E546+F546), 0),"Not required")</f>
        <v>0</v>
      </c>
      <c r="P546" s="39">
        <f>IF(INTRO!$E$43="Endemic", IF(AND($K546&gt;0,$K546&lt;5), IF($K546=4,"Unknown", IF($K546=1, $F546*0.33, IF($K546=2, $F546*0.5+$G546*0.2, SUM(F546:G546)))), 0),"Not required")</f>
        <v>23920.6</v>
      </c>
      <c r="Q546" s="37">
        <v>0</v>
      </c>
      <c r="R546" s="27">
        <v>1</v>
      </c>
      <c r="S546" s="27">
        <v>0</v>
      </c>
      <c r="T546" s="70">
        <v>1</v>
      </c>
      <c r="U546" s="37" t="s">
        <v>973</v>
      </c>
      <c r="V546" s="27"/>
      <c r="W546" s="27"/>
      <c r="X546" s="70" t="s">
        <v>972</v>
      </c>
      <c r="Y546" s="1">
        <v>36874</v>
      </c>
      <c r="Z546" s="1" t="s">
        <v>726</v>
      </c>
      <c r="AA546" s="18"/>
    </row>
    <row r="547" spans="1:27" x14ac:dyDescent="0.25">
      <c r="A547" s="24" t="str">
        <f>IF(INTRO!$E$33&lt;&gt;0,INTRO!$E$33, " ")</f>
        <v>Nigeria</v>
      </c>
      <c r="B547" s="17" t="s">
        <v>727</v>
      </c>
      <c r="C547" s="172" t="s">
        <v>728</v>
      </c>
      <c r="D547" s="36">
        <v>178745.13896410257</v>
      </c>
      <c r="E547" s="20">
        <f>IF(INTRO!$E$48="","",ROUND($D547*INTRO!$E$48,0))</f>
        <v>35749</v>
      </c>
      <c r="F547" s="20">
        <f>IF(INTRO!$E$49="","",ROUND($D547*INTRO!$E$49,0))</f>
        <v>50049</v>
      </c>
      <c r="G547" s="38">
        <f>IF(INTRO!$E$50="","",ROUND($D547*INTRO!$E$50,0))</f>
        <v>92947</v>
      </c>
      <c r="H547" s="37">
        <v>1</v>
      </c>
      <c r="I547" s="27">
        <v>1</v>
      </c>
      <c r="J547" s="27">
        <v>2</v>
      </c>
      <c r="K547" s="27">
        <v>2</v>
      </c>
      <c r="L547" s="68">
        <v>0</v>
      </c>
      <c r="M547" s="65">
        <f>IF(INTRO!$E$37="Endemic",IF($H547&gt;0,IF($H547=4,"Unknown",IF($H547=99,"Stopped",$D547)),0),"Not required")</f>
        <v>178745.13896410257</v>
      </c>
      <c r="N547" s="20">
        <v>104393.10413085933</v>
      </c>
      <c r="O547" s="14">
        <f>IF(INTRO!$E$41="Endemic", IF(AND($J547&gt;1,$J547&lt;5), IF($J547=4, "Unknown", E547+F547), 0),"Not required")</f>
        <v>85798</v>
      </c>
      <c r="P547" s="39">
        <f>IF(INTRO!$E$43="Endemic", IF(AND($K547&gt;0,$K547&lt;5), IF($K547=4,"Unknown", IF($K547=1, $F547*0.33, IF($K547=2, $F547*0.5+$G547*0.2, SUM(F547:G547)))), 0),"Not required")</f>
        <v>43613.9</v>
      </c>
      <c r="Q547" s="37">
        <v>1</v>
      </c>
      <c r="R547" s="27">
        <v>1</v>
      </c>
      <c r="S547" s="27">
        <v>1</v>
      </c>
      <c r="T547" s="70">
        <v>1</v>
      </c>
      <c r="U547" s="37"/>
      <c r="V547" s="27" t="s">
        <v>972</v>
      </c>
      <c r="W547" s="27"/>
      <c r="X547" s="70"/>
      <c r="Y547" s="1">
        <v>36875</v>
      </c>
      <c r="Z547" s="1" t="s">
        <v>728</v>
      </c>
      <c r="AA547" s="18"/>
    </row>
    <row r="548" spans="1:27" x14ac:dyDescent="0.25">
      <c r="A548" s="24" t="str">
        <f>IF(INTRO!$E$33&lt;&gt;0,INTRO!$E$33, " ")</f>
        <v>Nigeria</v>
      </c>
      <c r="B548" s="17" t="s">
        <v>727</v>
      </c>
      <c r="C548" s="172" t="s">
        <v>729</v>
      </c>
      <c r="D548" s="36">
        <v>77214.102066452659</v>
      </c>
      <c r="E548" s="20">
        <f>IF(INTRO!$E$48="","",ROUND($D548*INTRO!$E$48,0))</f>
        <v>15443</v>
      </c>
      <c r="F548" s="20">
        <f>IF(INTRO!$E$49="","",ROUND($D548*INTRO!$E$49,0))</f>
        <v>21620</v>
      </c>
      <c r="G548" s="38">
        <f>IF(INTRO!$E$50="","",ROUND($D548*INTRO!$E$50,0))</f>
        <v>40151</v>
      </c>
      <c r="H548" s="37">
        <v>1</v>
      </c>
      <c r="I548" s="27">
        <v>1</v>
      </c>
      <c r="J548" s="27">
        <v>2</v>
      </c>
      <c r="K548" s="27">
        <v>2</v>
      </c>
      <c r="L548" s="68">
        <v>0</v>
      </c>
      <c r="M548" s="65">
        <f>IF(INTRO!$E$37="Endemic",IF($H548&gt;0,IF($H548=4,"Unknown",IF($H548=99,"Stopped",$D548)),0),"Not required")</f>
        <v>77214.102066452659</v>
      </c>
      <c r="N548" s="20">
        <v>77214.102066452659</v>
      </c>
      <c r="O548" s="14">
        <f>IF(INTRO!$E$41="Endemic", IF(AND($J548&gt;1,$J548&lt;5), IF($J548=4, "Unknown", E548+F548), 0),"Not required")</f>
        <v>37063</v>
      </c>
      <c r="P548" s="39">
        <f>IF(INTRO!$E$43="Endemic", IF(AND($K548&gt;0,$K548&lt;5), IF($K548=4,"Unknown", IF($K548=1, $F548*0.33, IF($K548=2, $F548*0.5+$G548*0.2, SUM(F548:G548)))), 0),"Not required")</f>
        <v>18840.2</v>
      </c>
      <c r="Q548" s="37">
        <v>1</v>
      </c>
      <c r="R548" s="27">
        <v>1</v>
      </c>
      <c r="S548" s="27">
        <v>1</v>
      </c>
      <c r="T548" s="70">
        <v>1</v>
      </c>
      <c r="U548" s="37" t="s">
        <v>971</v>
      </c>
      <c r="V548" s="27" t="s">
        <v>972</v>
      </c>
      <c r="W548" s="27"/>
      <c r="X548" s="70"/>
      <c r="Y548" s="1">
        <v>36876</v>
      </c>
      <c r="Z548" s="1" t="s">
        <v>729</v>
      </c>
      <c r="AA548" s="18"/>
    </row>
    <row r="549" spans="1:27" x14ac:dyDescent="0.25">
      <c r="A549" s="24" t="str">
        <f>IF(INTRO!$E$33&lt;&gt;0,INTRO!$E$33, " ")</f>
        <v>Nigeria</v>
      </c>
      <c r="B549" s="17" t="s">
        <v>727</v>
      </c>
      <c r="C549" s="172" t="s">
        <v>730</v>
      </c>
      <c r="D549" s="36">
        <v>253082.52383549241</v>
      </c>
      <c r="E549" s="20">
        <f>IF(INTRO!$E$48="","",ROUND($D549*INTRO!$E$48,0))</f>
        <v>50617</v>
      </c>
      <c r="F549" s="20">
        <f>IF(INTRO!$E$49="","",ROUND($D549*INTRO!$E$49,0))</f>
        <v>70863</v>
      </c>
      <c r="G549" s="38">
        <f>IF(INTRO!$E$50="","",ROUND($D549*INTRO!$E$50,0))</f>
        <v>131603</v>
      </c>
      <c r="H549" s="37">
        <v>0</v>
      </c>
      <c r="I549" s="27">
        <v>0</v>
      </c>
      <c r="J549" s="27">
        <v>2</v>
      </c>
      <c r="K549" s="27">
        <v>2</v>
      </c>
      <c r="L549" s="68">
        <v>0</v>
      </c>
      <c r="M549" s="65">
        <f>IF(INTRO!$E$37="Endemic",IF($H549&gt;0,IF($H549=4,"Unknown",IF($H549=99,"Stopped",$D549)),0),"Not required")</f>
        <v>0</v>
      </c>
      <c r="N549" s="20">
        <v>0</v>
      </c>
      <c r="O549" s="14">
        <f>IF(INTRO!$E$41="Endemic", IF(AND($J549&gt;1,$J549&lt;5), IF($J549=4, "Unknown", E549+F549), 0),"Not required")</f>
        <v>121480</v>
      </c>
      <c r="P549" s="39">
        <f>IF(INTRO!$E$43="Endemic", IF(AND($K549&gt;0,$K549&lt;5), IF($K549=4,"Unknown", IF($K549=1, $F549*0.33, IF($K549=2, $F549*0.5+$G549*0.2, SUM(F549:G549)))), 0),"Not required")</f>
        <v>61752.100000000006</v>
      </c>
      <c r="Q549" s="37">
        <v>0</v>
      </c>
      <c r="R549" s="27">
        <v>0</v>
      </c>
      <c r="S549" s="27">
        <v>1</v>
      </c>
      <c r="T549" s="70">
        <v>1</v>
      </c>
      <c r="U549" s="37"/>
      <c r="V549" s="27" t="s">
        <v>972</v>
      </c>
      <c r="W549" s="27"/>
      <c r="X549" s="70"/>
      <c r="Y549" s="1">
        <v>36877</v>
      </c>
      <c r="Z549" s="1" t="s">
        <v>730</v>
      </c>
      <c r="AA549" s="18"/>
    </row>
    <row r="550" spans="1:27" x14ac:dyDescent="0.25">
      <c r="A550" s="24" t="str">
        <f>IF(INTRO!$E$33&lt;&gt;0,INTRO!$E$33, " ")</f>
        <v>Nigeria</v>
      </c>
      <c r="B550" s="17" t="s">
        <v>727</v>
      </c>
      <c r="C550" s="172" t="s">
        <v>731</v>
      </c>
      <c r="D550" s="36">
        <v>231273.80666151454</v>
      </c>
      <c r="E550" s="20">
        <f>IF(INTRO!$E$48="","",ROUND($D550*INTRO!$E$48,0))</f>
        <v>46255</v>
      </c>
      <c r="F550" s="20">
        <f>IF(INTRO!$E$49="","",ROUND($D550*INTRO!$E$49,0))</f>
        <v>64757</v>
      </c>
      <c r="G550" s="38">
        <f>IF(INTRO!$E$50="","",ROUND($D550*INTRO!$E$50,0))</f>
        <v>120262</v>
      </c>
      <c r="H550" s="37">
        <v>1</v>
      </c>
      <c r="I550" s="27">
        <v>1</v>
      </c>
      <c r="J550" s="27">
        <v>1</v>
      </c>
      <c r="K550" s="27">
        <v>3</v>
      </c>
      <c r="L550" s="68">
        <v>0</v>
      </c>
      <c r="M550" s="65">
        <f>IF(INTRO!$E$37="Endemic",IF($H550&gt;0,IF($H550=4,"Unknown",IF($H550=99,"Stopped",$D550)),0),"Not required")</f>
        <v>231273.80666151454</v>
      </c>
      <c r="N550" s="20">
        <v>231273.80666151454</v>
      </c>
      <c r="O550" s="14">
        <f>IF(INTRO!$E$41="Endemic", IF(AND($J550&gt;1,$J550&lt;5), IF($J550=4, "Unknown", E550+F550), 0),"Not required")</f>
        <v>0</v>
      </c>
      <c r="P550" s="39">
        <f>IF(INTRO!$E$43="Endemic", IF(AND($K550&gt;0,$K550&lt;5), IF($K550=4,"Unknown", IF($K550=1, $F550*0.33, IF($K550=2, $F550*0.5+$G550*0.2, SUM(F550:G550)))), 0),"Not required")</f>
        <v>185019</v>
      </c>
      <c r="Q550" s="37">
        <v>1</v>
      </c>
      <c r="R550" s="27">
        <v>1</v>
      </c>
      <c r="S550" s="27">
        <v>0</v>
      </c>
      <c r="T550" s="70">
        <v>1</v>
      </c>
      <c r="U550" s="37" t="s">
        <v>971</v>
      </c>
      <c r="V550" s="27" t="s">
        <v>972</v>
      </c>
      <c r="W550" s="27"/>
      <c r="X550" s="70"/>
      <c r="Y550" s="1">
        <v>36878</v>
      </c>
      <c r="Z550" s="1" t="s">
        <v>731</v>
      </c>
      <c r="AA550" s="18"/>
    </row>
    <row r="551" spans="1:27" x14ac:dyDescent="0.25">
      <c r="A551" s="24" t="str">
        <f>IF(INTRO!$E$33&lt;&gt;0,INTRO!$E$33, " ")</f>
        <v>Nigeria</v>
      </c>
      <c r="B551" s="17" t="s">
        <v>727</v>
      </c>
      <c r="C551" s="172" t="s">
        <v>732</v>
      </c>
      <c r="D551" s="36">
        <v>198181.47225211008</v>
      </c>
      <c r="E551" s="20">
        <f>IF(INTRO!$E$48="","",ROUND($D551*INTRO!$E$48,0))</f>
        <v>39636</v>
      </c>
      <c r="F551" s="20">
        <f>IF(INTRO!$E$49="","",ROUND($D551*INTRO!$E$49,0))</f>
        <v>55491</v>
      </c>
      <c r="G551" s="38">
        <f>IF(INTRO!$E$50="","",ROUND($D551*INTRO!$E$50,0))</f>
        <v>103054</v>
      </c>
      <c r="H551" s="37">
        <v>1</v>
      </c>
      <c r="I551" s="27">
        <v>1</v>
      </c>
      <c r="J551" s="27">
        <v>2</v>
      </c>
      <c r="K551" s="27">
        <v>2</v>
      </c>
      <c r="L551" s="68">
        <v>0</v>
      </c>
      <c r="M551" s="65">
        <f>IF(INTRO!$E$37="Endemic",IF($H551&gt;0,IF($H551=4,"Unknown",IF($H551=99,"Stopped",$D551)),0),"Not required")</f>
        <v>198181.47225211008</v>
      </c>
      <c r="N551" s="20">
        <v>93241.282496874948</v>
      </c>
      <c r="O551" s="14">
        <f>IF(INTRO!$E$41="Endemic", IF(AND($J551&gt;1,$J551&lt;5), IF($J551=4, "Unknown", E551+F551), 0),"Not required")</f>
        <v>95127</v>
      </c>
      <c r="P551" s="39">
        <f>IF(INTRO!$E$43="Endemic", IF(AND($K551&gt;0,$K551&lt;5), IF($K551=4,"Unknown", IF($K551=1, $F551*0.33, IF($K551=2, $F551*0.5+$G551*0.2, SUM(F551:G551)))), 0),"Not required")</f>
        <v>48356.3</v>
      </c>
      <c r="Q551" s="37">
        <v>1</v>
      </c>
      <c r="R551" s="27">
        <v>1</v>
      </c>
      <c r="S551" s="27">
        <v>1</v>
      </c>
      <c r="T551" s="70">
        <v>1</v>
      </c>
      <c r="U551" s="37"/>
      <c r="V551" s="27"/>
      <c r="W551" s="27"/>
      <c r="X551" s="70"/>
      <c r="Y551" s="1">
        <v>36879</v>
      </c>
      <c r="Z551" s="1" t="s">
        <v>732</v>
      </c>
      <c r="AA551" s="18"/>
    </row>
    <row r="552" spans="1:27" x14ac:dyDescent="0.25">
      <c r="A552" s="24" t="str">
        <f>IF(INTRO!$E$33&lt;&gt;0,INTRO!$E$33, " ")</f>
        <v>Nigeria</v>
      </c>
      <c r="B552" s="17" t="s">
        <v>727</v>
      </c>
      <c r="C552" s="172" t="s">
        <v>733</v>
      </c>
      <c r="D552" s="36">
        <v>270899.61097910732</v>
      </c>
      <c r="E552" s="20">
        <f>IF(INTRO!$E$48="","",ROUND($D552*INTRO!$E$48,0))</f>
        <v>54180</v>
      </c>
      <c r="F552" s="20">
        <f>IF(INTRO!$E$49="","",ROUND($D552*INTRO!$E$49,0))</f>
        <v>75852</v>
      </c>
      <c r="G552" s="38">
        <f>IF(INTRO!$E$50="","",ROUND($D552*INTRO!$E$50,0))</f>
        <v>140868</v>
      </c>
      <c r="H552" s="37">
        <v>1</v>
      </c>
      <c r="I552" s="27">
        <v>0</v>
      </c>
      <c r="J552" s="27">
        <v>2</v>
      </c>
      <c r="K552" s="27">
        <v>2</v>
      </c>
      <c r="L552" s="68">
        <v>0</v>
      </c>
      <c r="M552" s="65">
        <f>IF(INTRO!$E$37="Endemic",IF($H552&gt;0,IF($H552=4,"Unknown",IF($H552=99,"Stopped",$D552)),0),"Not required")</f>
        <v>270899.61097910732</v>
      </c>
      <c r="N552" s="20">
        <v>0</v>
      </c>
      <c r="O552" s="14">
        <f>IF(INTRO!$E$41="Endemic", IF(AND($J552&gt;1,$J552&lt;5), IF($J552=4, "Unknown", E552+F552), 0),"Not required")</f>
        <v>130032</v>
      </c>
      <c r="P552" s="39">
        <f>IF(INTRO!$E$43="Endemic", IF(AND($K552&gt;0,$K552&lt;5), IF($K552=4,"Unknown", IF($K552=1, $F552*0.33, IF($K552=2, $F552*0.5+$G552*0.2, SUM(F552:G552)))), 0),"Not required")</f>
        <v>66099.600000000006</v>
      </c>
      <c r="Q552" s="37">
        <v>1</v>
      </c>
      <c r="R552" s="27">
        <v>0</v>
      </c>
      <c r="S552" s="27">
        <v>1</v>
      </c>
      <c r="T552" s="70">
        <v>1</v>
      </c>
      <c r="U552" s="37"/>
      <c r="V552" s="27"/>
      <c r="W552" s="27"/>
      <c r="X552" s="70"/>
      <c r="Y552" s="1">
        <v>36880</v>
      </c>
      <c r="Z552" s="1" t="s">
        <v>733</v>
      </c>
      <c r="AA552" s="18"/>
    </row>
    <row r="553" spans="1:27" x14ac:dyDescent="0.25">
      <c r="A553" s="24" t="str">
        <f>IF(INTRO!$E$33&lt;&gt;0,INTRO!$E$33, " ")</f>
        <v>Nigeria</v>
      </c>
      <c r="B553" s="17" t="s">
        <v>727</v>
      </c>
      <c r="C553" s="172" t="s">
        <v>734</v>
      </c>
      <c r="D553" s="36">
        <v>215613.92119199067</v>
      </c>
      <c r="E553" s="20">
        <f>IF(INTRO!$E$48="","",ROUND($D553*INTRO!$E$48,0))</f>
        <v>43123</v>
      </c>
      <c r="F553" s="20">
        <f>IF(INTRO!$E$49="","",ROUND($D553*INTRO!$E$49,0))</f>
        <v>60372</v>
      </c>
      <c r="G553" s="38">
        <f>IF(INTRO!$E$50="","",ROUND($D553*INTRO!$E$50,0))</f>
        <v>112119</v>
      </c>
      <c r="H553" s="37">
        <v>1</v>
      </c>
      <c r="I553" s="27">
        <v>0</v>
      </c>
      <c r="J553" s="27">
        <v>2</v>
      </c>
      <c r="K553" s="27">
        <v>2</v>
      </c>
      <c r="L553" s="68">
        <v>0</v>
      </c>
      <c r="M553" s="65">
        <f>IF(INTRO!$E$37="Endemic",IF($H553&gt;0,IF($H553=4,"Unknown",IF($H553=99,"Stopped",$D553)),0),"Not required")</f>
        <v>215613.92119199067</v>
      </c>
      <c r="N553" s="20">
        <v>0</v>
      </c>
      <c r="O553" s="14">
        <f>IF(INTRO!$E$41="Endemic", IF(AND($J553&gt;1,$J553&lt;5), IF($J553=4, "Unknown", E553+F553), 0),"Not required")</f>
        <v>103495</v>
      </c>
      <c r="P553" s="39">
        <f>IF(INTRO!$E$43="Endemic", IF(AND($K553&gt;0,$K553&lt;5), IF($K553=4,"Unknown", IF($K553=1, $F553*0.33, IF($K553=2, $F553*0.5+$G553*0.2, SUM(F553:G553)))), 0),"Not required")</f>
        <v>52609.8</v>
      </c>
      <c r="Q553" s="37">
        <v>1</v>
      </c>
      <c r="R553" s="27">
        <v>0</v>
      </c>
      <c r="S553" s="27">
        <v>1</v>
      </c>
      <c r="T553" s="70">
        <v>1</v>
      </c>
      <c r="U553" s="37"/>
      <c r="V553" s="27"/>
      <c r="W553" s="27"/>
      <c r="X553" s="70"/>
      <c r="Y553" s="1">
        <v>36881</v>
      </c>
      <c r="Z553" s="1" t="s">
        <v>734</v>
      </c>
      <c r="AA553" s="18"/>
    </row>
    <row r="554" spans="1:27" x14ac:dyDescent="0.25">
      <c r="A554" s="24" t="str">
        <f>IF(INTRO!$E$33&lt;&gt;0,INTRO!$E$33, " ")</f>
        <v>Nigeria</v>
      </c>
      <c r="B554" s="17" t="s">
        <v>727</v>
      </c>
      <c r="C554" s="172" t="s">
        <v>735</v>
      </c>
      <c r="D554" s="36">
        <v>171427.59887137852</v>
      </c>
      <c r="E554" s="20">
        <f>IF(INTRO!$E$48="","",ROUND($D554*INTRO!$E$48,0))</f>
        <v>34286</v>
      </c>
      <c r="F554" s="20">
        <f>IF(INTRO!$E$49="","",ROUND($D554*INTRO!$E$49,0))</f>
        <v>48000</v>
      </c>
      <c r="G554" s="38">
        <f>IF(INTRO!$E$50="","",ROUND($D554*INTRO!$E$50,0))</f>
        <v>89142</v>
      </c>
      <c r="H554" s="37">
        <v>0</v>
      </c>
      <c r="I554" s="27">
        <v>1</v>
      </c>
      <c r="J554" s="27">
        <v>3</v>
      </c>
      <c r="K554" s="27">
        <v>1</v>
      </c>
      <c r="L554" s="68">
        <v>0</v>
      </c>
      <c r="M554" s="65">
        <f>IF(INTRO!$E$37="Endemic",IF($H554&gt;0,IF($H554=4,"Unknown",IF($H554=99,"Stopped",$D554)),0),"Not required")</f>
        <v>0</v>
      </c>
      <c r="N554" s="20">
        <v>84251.830315624989</v>
      </c>
      <c r="O554" s="14">
        <f>IF(INTRO!$E$41="Endemic", IF(AND($J554&gt;1,$J554&lt;5), IF($J554=4, "Unknown", E554+F554), 0),"Not required")</f>
        <v>82286</v>
      </c>
      <c r="P554" s="39">
        <f>IF(INTRO!$E$43="Endemic", IF(AND($K554&gt;0,$K554&lt;5), IF($K554=4,"Unknown", IF($K554=1, $F554*0.33, IF($K554=2, $F554*0.5+$G554*0.2, SUM(F554:G554)))), 0),"Not required")</f>
        <v>15840</v>
      </c>
      <c r="Q554" s="37">
        <v>0</v>
      </c>
      <c r="R554" s="27">
        <v>1</v>
      </c>
      <c r="S554" s="27">
        <v>2</v>
      </c>
      <c r="T554" s="70">
        <v>0</v>
      </c>
      <c r="U554" s="37"/>
      <c r="V554" s="27"/>
      <c r="W554" s="27"/>
      <c r="X554" s="70"/>
      <c r="Y554" s="1">
        <v>36882</v>
      </c>
      <c r="Z554" s="1" t="s">
        <v>735</v>
      </c>
      <c r="AA554" s="18"/>
    </row>
    <row r="555" spans="1:27" x14ac:dyDescent="0.25">
      <c r="A555" s="24" t="str">
        <f>IF(INTRO!$E$33&lt;&gt;0,INTRO!$E$33, " ")</f>
        <v>Nigeria</v>
      </c>
      <c r="B555" s="17" t="s">
        <v>727</v>
      </c>
      <c r="C555" s="172" t="s">
        <v>736</v>
      </c>
      <c r="D555" s="36">
        <v>122349.91589698264</v>
      </c>
      <c r="E555" s="20">
        <f>IF(INTRO!$E$48="","",ROUND($D555*INTRO!$E$48,0))</f>
        <v>24470</v>
      </c>
      <c r="F555" s="20">
        <f>IF(INTRO!$E$49="","",ROUND($D555*INTRO!$E$49,0))</f>
        <v>34258</v>
      </c>
      <c r="G555" s="38">
        <f>IF(INTRO!$E$50="","",ROUND($D555*INTRO!$E$50,0))</f>
        <v>63622</v>
      </c>
      <c r="H555" s="37">
        <v>0</v>
      </c>
      <c r="I555" s="27">
        <v>1</v>
      </c>
      <c r="J555" s="27">
        <v>2</v>
      </c>
      <c r="K555" s="27">
        <v>2</v>
      </c>
      <c r="L555" s="68">
        <v>0</v>
      </c>
      <c r="M555" s="65">
        <f>IF(INTRO!$E$37="Endemic",IF($H555&gt;0,IF($H555=4,"Unknown",IF($H555=99,"Stopped",$D555)),0),"Not required")</f>
        <v>0</v>
      </c>
      <c r="N555" s="20">
        <v>122349.91589698264</v>
      </c>
      <c r="O555" s="14">
        <f>IF(INTRO!$E$41="Endemic", IF(AND($J555&gt;1,$J555&lt;5), IF($J555=4, "Unknown", E555+F555), 0),"Not required")</f>
        <v>58728</v>
      </c>
      <c r="P555" s="39">
        <f>IF(INTRO!$E$43="Endemic", IF(AND($K555&gt;0,$K555&lt;5), IF($K555=4,"Unknown", IF($K555=1, $F555*0.33, IF($K555=2, $F555*0.5+$G555*0.2, SUM(F555:G555)))), 0),"Not required")</f>
        <v>29853.4</v>
      </c>
      <c r="Q555" s="37">
        <v>0</v>
      </c>
      <c r="R555" s="27">
        <v>1</v>
      </c>
      <c r="S555" s="27">
        <v>1</v>
      </c>
      <c r="T555" s="70">
        <v>1</v>
      </c>
      <c r="U555" s="37"/>
      <c r="V555" s="27" t="s">
        <v>972</v>
      </c>
      <c r="W555" s="27"/>
      <c r="X555" s="70"/>
      <c r="Y555" s="1">
        <v>36883</v>
      </c>
      <c r="Z555" s="1" t="s">
        <v>736</v>
      </c>
      <c r="AA555" s="18"/>
    </row>
    <row r="556" spans="1:27" x14ac:dyDescent="0.25">
      <c r="A556" s="24" t="str">
        <f>IF(INTRO!$E$33&lt;&gt;0,INTRO!$E$33, " ")</f>
        <v>Nigeria</v>
      </c>
      <c r="B556" s="17" t="s">
        <v>727</v>
      </c>
      <c r="C556" s="172" t="s">
        <v>737</v>
      </c>
      <c r="D556" s="36">
        <v>164313.13699111558</v>
      </c>
      <c r="E556" s="20">
        <f>IF(INTRO!$E$48="","",ROUND($D556*INTRO!$E$48,0))</f>
        <v>32863</v>
      </c>
      <c r="F556" s="20">
        <f>IF(INTRO!$E$49="","",ROUND($D556*INTRO!$E$49,0))</f>
        <v>46008</v>
      </c>
      <c r="G556" s="38">
        <f>IF(INTRO!$E$50="","",ROUND($D556*INTRO!$E$50,0))</f>
        <v>85443</v>
      </c>
      <c r="H556" s="37">
        <v>0</v>
      </c>
      <c r="I556" s="27">
        <v>1</v>
      </c>
      <c r="J556" s="27">
        <v>2</v>
      </c>
      <c r="K556" s="27">
        <v>2</v>
      </c>
      <c r="L556" s="68">
        <v>0</v>
      </c>
      <c r="M556" s="65">
        <f>IF(INTRO!$E$37="Endemic",IF($H556&gt;0,IF($H556=4,"Unknown",IF($H556=99,"Stopped",$D556)),0),"Not required")</f>
        <v>0</v>
      </c>
      <c r="N556" s="20">
        <v>83877.637745703105</v>
      </c>
      <c r="O556" s="14">
        <f>IF(INTRO!$E$41="Endemic", IF(AND($J556&gt;1,$J556&lt;5), IF($J556=4, "Unknown", E556+F556), 0),"Not required")</f>
        <v>78871</v>
      </c>
      <c r="P556" s="39">
        <f>IF(INTRO!$E$43="Endemic", IF(AND($K556&gt;0,$K556&lt;5), IF($K556=4,"Unknown", IF($K556=1, $F556*0.33, IF($K556=2, $F556*0.5+$G556*0.2, SUM(F556:G556)))), 0),"Not required")</f>
        <v>40092.600000000006</v>
      </c>
      <c r="Q556" s="37">
        <v>0</v>
      </c>
      <c r="R556" s="27">
        <v>1</v>
      </c>
      <c r="S556" s="27">
        <v>1</v>
      </c>
      <c r="T556" s="70">
        <v>1</v>
      </c>
      <c r="U556" s="37"/>
      <c r="V556" s="27" t="s">
        <v>972</v>
      </c>
      <c r="W556" s="27"/>
      <c r="X556" s="70"/>
      <c r="Y556" s="1">
        <v>36884</v>
      </c>
      <c r="Z556" s="1" t="s">
        <v>737</v>
      </c>
      <c r="AA556" s="18"/>
    </row>
    <row r="557" spans="1:27" x14ac:dyDescent="0.25">
      <c r="A557" s="24" t="str">
        <f>IF(INTRO!$E$33&lt;&gt;0,INTRO!$E$33, " ")</f>
        <v>Nigeria</v>
      </c>
      <c r="B557" s="17" t="s">
        <v>727</v>
      </c>
      <c r="C557" s="172" t="s">
        <v>738</v>
      </c>
      <c r="D557" s="36">
        <v>204347.78751127934</v>
      </c>
      <c r="E557" s="20">
        <f>IF(INTRO!$E$48="","",ROUND($D557*INTRO!$E$48,0))</f>
        <v>40870</v>
      </c>
      <c r="F557" s="20">
        <f>IF(INTRO!$E$49="","",ROUND($D557*INTRO!$E$49,0))</f>
        <v>57217</v>
      </c>
      <c r="G557" s="38">
        <f>IF(INTRO!$E$50="","",ROUND($D557*INTRO!$E$50,0))</f>
        <v>106261</v>
      </c>
      <c r="H557" s="37">
        <v>1</v>
      </c>
      <c r="I557" s="27">
        <v>1</v>
      </c>
      <c r="J557" s="27">
        <v>2</v>
      </c>
      <c r="K557" s="27">
        <v>2</v>
      </c>
      <c r="L557" s="68">
        <v>0</v>
      </c>
      <c r="M557" s="65">
        <f>IF(INTRO!$E$37="Endemic",IF($H557&gt;0,IF($H557=4,"Unknown",IF($H557=99,"Stopped",$D557)),0),"Not required")</f>
        <v>204347.78751127934</v>
      </c>
      <c r="N557" s="20">
        <v>156851.81175781248</v>
      </c>
      <c r="O557" s="14">
        <f>IF(INTRO!$E$41="Endemic", IF(AND($J557&gt;1,$J557&lt;5), IF($J557=4, "Unknown", E557+F557), 0),"Not required")</f>
        <v>98087</v>
      </c>
      <c r="P557" s="39">
        <f>IF(INTRO!$E$43="Endemic", IF(AND($K557&gt;0,$K557&lt;5), IF($K557=4,"Unknown", IF($K557=1, $F557*0.33, IF($K557=2, $F557*0.5+$G557*0.2, SUM(F557:G557)))), 0),"Not required")</f>
        <v>49860.7</v>
      </c>
      <c r="Q557" s="37">
        <v>1</v>
      </c>
      <c r="R557" s="27">
        <v>1</v>
      </c>
      <c r="S557" s="27">
        <v>1</v>
      </c>
      <c r="T557" s="70">
        <v>1</v>
      </c>
      <c r="U557" s="37"/>
      <c r="V557" s="27" t="s">
        <v>972</v>
      </c>
      <c r="W557" s="27"/>
      <c r="X557" s="70"/>
      <c r="Y557" s="1">
        <v>36885</v>
      </c>
      <c r="Z557" s="1" t="s">
        <v>738</v>
      </c>
      <c r="AA557" s="18"/>
    </row>
    <row r="558" spans="1:27" x14ac:dyDescent="0.25">
      <c r="A558" s="24" t="str">
        <f>IF(INTRO!$E$33&lt;&gt;0,INTRO!$E$33, " ")</f>
        <v>Nigeria</v>
      </c>
      <c r="B558" s="17" t="s">
        <v>727</v>
      </c>
      <c r="C558" s="172" t="s">
        <v>739</v>
      </c>
      <c r="D558" s="36">
        <v>148108.57154777195</v>
      </c>
      <c r="E558" s="20">
        <f>IF(INTRO!$E$48="","",ROUND($D558*INTRO!$E$48,0))</f>
        <v>29622</v>
      </c>
      <c r="F558" s="20">
        <f>IF(INTRO!$E$49="","",ROUND($D558*INTRO!$E$49,0))</f>
        <v>41470</v>
      </c>
      <c r="G558" s="38">
        <f>IF(INTRO!$E$50="","",ROUND($D558*INTRO!$E$50,0))</f>
        <v>77016</v>
      </c>
      <c r="H558" s="37">
        <v>1</v>
      </c>
      <c r="I558" s="27">
        <v>1</v>
      </c>
      <c r="J558" s="27">
        <v>3</v>
      </c>
      <c r="K558" s="27">
        <v>1</v>
      </c>
      <c r="L558" s="68">
        <v>0</v>
      </c>
      <c r="M558" s="65">
        <f>IF(INTRO!$E$37="Endemic",IF($H558&gt;0,IF($H558=4,"Unknown",IF($H558=99,"Stopped",$D558)),0),"Not required")</f>
        <v>148108.57154777195</v>
      </c>
      <c r="N558" s="20">
        <v>148108.57154777195</v>
      </c>
      <c r="O558" s="14">
        <f>IF(INTRO!$E$41="Endemic", IF(AND($J558&gt;1,$J558&lt;5), IF($J558=4, "Unknown", E558+F558), 0),"Not required")</f>
        <v>71092</v>
      </c>
      <c r="P558" s="39">
        <f>IF(INTRO!$E$43="Endemic", IF(AND($K558&gt;0,$K558&lt;5), IF($K558=4,"Unknown", IF($K558=1, $F558*0.33, IF($K558=2, $F558*0.5+$G558*0.2, SUM(F558:G558)))), 0),"Not required")</f>
        <v>13685.1</v>
      </c>
      <c r="Q558" s="37">
        <v>1</v>
      </c>
      <c r="R558" s="27">
        <v>1</v>
      </c>
      <c r="S558" s="27">
        <v>2</v>
      </c>
      <c r="T558" s="70">
        <v>0</v>
      </c>
      <c r="U558" s="37"/>
      <c r="V558" s="27" t="s">
        <v>972</v>
      </c>
      <c r="W558" s="27"/>
      <c r="X558" s="70"/>
      <c r="Y558" s="1">
        <v>36886</v>
      </c>
      <c r="Z558" s="1" t="s">
        <v>739</v>
      </c>
      <c r="AA558" s="18"/>
    </row>
    <row r="559" spans="1:27" x14ac:dyDescent="0.25">
      <c r="A559" s="24" t="str">
        <f>IF(INTRO!$E$33&lt;&gt;0,INTRO!$E$33, " ")</f>
        <v>Nigeria</v>
      </c>
      <c r="B559" s="17" t="s">
        <v>727</v>
      </c>
      <c r="C559" s="172" t="s">
        <v>740</v>
      </c>
      <c r="D559" s="36">
        <v>282315.02731931006</v>
      </c>
      <c r="E559" s="20">
        <f>IF(INTRO!$E$48="","",ROUND($D559*INTRO!$E$48,0))</f>
        <v>56463</v>
      </c>
      <c r="F559" s="20">
        <f>IF(INTRO!$E$49="","",ROUND($D559*INTRO!$E$49,0))</f>
        <v>79048</v>
      </c>
      <c r="G559" s="38">
        <f>IF(INTRO!$E$50="","",ROUND($D559*INTRO!$E$50,0))</f>
        <v>146804</v>
      </c>
      <c r="H559" s="37">
        <v>1</v>
      </c>
      <c r="I559" s="27">
        <v>1</v>
      </c>
      <c r="J559" s="27">
        <v>2</v>
      </c>
      <c r="K559" s="27">
        <v>2</v>
      </c>
      <c r="L559" s="68">
        <v>0</v>
      </c>
      <c r="M559" s="65">
        <f>IF(INTRO!$E$37="Endemic",IF($H559&gt;0,IF($H559=4,"Unknown",IF($H559=99,"Stopped",$D559)),0),"Not required")</f>
        <v>282315.02731931006</v>
      </c>
      <c r="N559" s="20">
        <v>61996.754814843727</v>
      </c>
      <c r="O559" s="14">
        <f>IF(INTRO!$E$41="Endemic", IF(AND($J559&gt;1,$J559&lt;5), IF($J559=4, "Unknown", E559+F559), 0),"Not required")</f>
        <v>135511</v>
      </c>
      <c r="P559" s="39">
        <f>IF(INTRO!$E$43="Endemic", IF(AND($K559&gt;0,$K559&lt;5), IF($K559=4,"Unknown", IF($K559=1, $F559*0.33, IF($K559=2, $F559*0.5+$G559*0.2, SUM(F559:G559)))), 0),"Not required")</f>
        <v>68884.800000000003</v>
      </c>
      <c r="Q559" s="37">
        <v>1</v>
      </c>
      <c r="R559" s="27">
        <v>1</v>
      </c>
      <c r="S559" s="27">
        <v>1</v>
      </c>
      <c r="T559" s="70">
        <v>1</v>
      </c>
      <c r="U559" s="37"/>
      <c r="V559" s="27" t="s">
        <v>972</v>
      </c>
      <c r="W559" s="27"/>
      <c r="X559" s="70"/>
      <c r="Y559" s="1">
        <v>36887</v>
      </c>
      <c r="Z559" s="1" t="s">
        <v>740</v>
      </c>
      <c r="AA559" s="18"/>
    </row>
    <row r="560" spans="1:27" x14ac:dyDescent="0.25">
      <c r="A560" s="24" t="str">
        <f>IF(INTRO!$E$33&lt;&gt;0,INTRO!$E$33, " ")</f>
        <v>Nigeria</v>
      </c>
      <c r="B560" s="17" t="s">
        <v>727</v>
      </c>
      <c r="C560" s="172" t="s">
        <v>741</v>
      </c>
      <c r="D560" s="36">
        <v>244303.08959081254</v>
      </c>
      <c r="E560" s="20">
        <f>IF(INTRO!$E$48="","",ROUND($D560*INTRO!$E$48,0))</f>
        <v>48861</v>
      </c>
      <c r="F560" s="20">
        <f>IF(INTRO!$E$49="","",ROUND($D560*INTRO!$E$49,0))</f>
        <v>68405</v>
      </c>
      <c r="G560" s="38">
        <f>IF(INTRO!$E$50="","",ROUND($D560*INTRO!$E$50,0))</f>
        <v>127038</v>
      </c>
      <c r="H560" s="37">
        <v>1</v>
      </c>
      <c r="I560" s="27">
        <v>1</v>
      </c>
      <c r="J560" s="27">
        <v>2</v>
      </c>
      <c r="K560" s="27">
        <v>2</v>
      </c>
      <c r="L560" s="68">
        <v>0</v>
      </c>
      <c r="M560" s="65">
        <f>IF(INTRO!$E$37="Endemic",IF($H560&gt;0,IF($H560=4,"Unknown",IF($H560=99,"Stopped",$D560)),0),"Not required")</f>
        <v>244303.08959081254</v>
      </c>
      <c r="N560" s="20">
        <v>138442.42036796871</v>
      </c>
      <c r="O560" s="14">
        <f>IF(INTRO!$E$41="Endemic", IF(AND($J560&gt;1,$J560&lt;5), IF($J560=4, "Unknown", E560+F560), 0),"Not required")</f>
        <v>117266</v>
      </c>
      <c r="P560" s="39">
        <f>IF(INTRO!$E$43="Endemic", IF(AND($K560&gt;0,$K560&lt;5), IF($K560=4,"Unknown", IF($K560=1, $F560*0.33, IF($K560=2, $F560*0.5+$G560*0.2, SUM(F560:G560)))), 0),"Not required")</f>
        <v>59610.100000000006</v>
      </c>
      <c r="Q560" s="37">
        <v>1</v>
      </c>
      <c r="R560" s="27">
        <v>1</v>
      </c>
      <c r="S560" s="27">
        <v>1</v>
      </c>
      <c r="T560" s="70">
        <v>1</v>
      </c>
      <c r="U560" s="37"/>
      <c r="V560" s="27" t="s">
        <v>972</v>
      </c>
      <c r="W560" s="27"/>
      <c r="X560" s="70"/>
      <c r="Y560" s="1">
        <v>36888</v>
      </c>
      <c r="Z560" s="1" t="s">
        <v>741</v>
      </c>
      <c r="AA560" s="18"/>
    </row>
    <row r="561" spans="1:27" x14ac:dyDescent="0.25">
      <c r="A561" s="24" t="str">
        <f>IF(INTRO!$E$33&lt;&gt;0,INTRO!$E$33, " ")</f>
        <v>Nigeria</v>
      </c>
      <c r="B561" s="17" t="s">
        <v>727</v>
      </c>
      <c r="C561" s="172" t="s">
        <v>742</v>
      </c>
      <c r="D561" s="36">
        <v>268211.17821943905</v>
      </c>
      <c r="E561" s="20">
        <f>IF(INTRO!$E$48="","",ROUND($D561*INTRO!$E$48,0))</f>
        <v>53642</v>
      </c>
      <c r="F561" s="20">
        <f>IF(INTRO!$E$49="","",ROUND($D561*INTRO!$E$49,0))</f>
        <v>75099</v>
      </c>
      <c r="G561" s="38">
        <f>IF(INTRO!$E$50="","",ROUND($D561*INTRO!$E$50,0))</f>
        <v>139470</v>
      </c>
      <c r="H561" s="37">
        <v>1</v>
      </c>
      <c r="I561" s="27">
        <v>1</v>
      </c>
      <c r="J561" s="27">
        <v>2</v>
      </c>
      <c r="K561" s="27">
        <v>2</v>
      </c>
      <c r="L561" s="68">
        <v>0</v>
      </c>
      <c r="M561" s="65">
        <f>IF(INTRO!$E$37="Endemic",IF($H561&gt;0,IF($H561=4,"Unknown",IF($H561=99,"Stopped",$D561)),0),"Not required")</f>
        <v>268211.17821943905</v>
      </c>
      <c r="N561" s="20">
        <v>126083.02743164058</v>
      </c>
      <c r="O561" s="14">
        <f>IF(INTRO!$E$41="Endemic", IF(AND($J561&gt;1,$J561&lt;5), IF($J561=4, "Unknown", E561+F561), 0),"Not required")</f>
        <v>128741</v>
      </c>
      <c r="P561" s="39">
        <f>IF(INTRO!$E$43="Endemic", IF(AND($K561&gt;0,$K561&lt;5), IF($K561=4,"Unknown", IF($K561=1, $F561*0.33, IF($K561=2, $F561*0.5+$G561*0.2, SUM(F561:G561)))), 0),"Not required")</f>
        <v>65443.5</v>
      </c>
      <c r="Q561" s="37">
        <v>1</v>
      </c>
      <c r="R561" s="27">
        <v>1</v>
      </c>
      <c r="S561" s="27">
        <v>1</v>
      </c>
      <c r="T561" s="70">
        <v>1</v>
      </c>
      <c r="U561" s="37"/>
      <c r="V561" s="27" t="s">
        <v>972</v>
      </c>
      <c r="W561" s="27"/>
      <c r="X561" s="70"/>
      <c r="Y561" s="1">
        <v>36889</v>
      </c>
      <c r="Z561" s="1" t="s">
        <v>742</v>
      </c>
      <c r="AA561" s="18"/>
    </row>
    <row r="562" spans="1:27" x14ac:dyDescent="0.25">
      <c r="A562" s="24" t="str">
        <f>IF(INTRO!$E$33&lt;&gt;0,INTRO!$E$33, " ")</f>
        <v>Nigeria</v>
      </c>
      <c r="B562" s="17" t="s">
        <v>727</v>
      </c>
      <c r="C562" s="172" t="s">
        <v>743</v>
      </c>
      <c r="D562" s="36">
        <v>289180.68476708728</v>
      </c>
      <c r="E562" s="20">
        <f>IF(INTRO!$E$48="","",ROUND($D562*INTRO!$E$48,0))</f>
        <v>57836</v>
      </c>
      <c r="F562" s="20">
        <f>IF(INTRO!$E$49="","",ROUND($D562*INTRO!$E$49,0))</f>
        <v>80971</v>
      </c>
      <c r="G562" s="38">
        <f>IF(INTRO!$E$50="","",ROUND($D562*INTRO!$E$50,0))</f>
        <v>150374</v>
      </c>
      <c r="H562" s="37">
        <v>1</v>
      </c>
      <c r="I562" s="27">
        <v>1</v>
      </c>
      <c r="J562" s="27">
        <v>2</v>
      </c>
      <c r="K562" s="27">
        <v>2</v>
      </c>
      <c r="L562" s="68">
        <v>0</v>
      </c>
      <c r="M562" s="65">
        <f>IF(INTRO!$E$37="Endemic",IF($H562&gt;0,IF($H562=4,"Unknown",IF($H562=99,"Stopped",$D562)),0),"Not required")</f>
        <v>289180.68476708728</v>
      </c>
      <c r="N562" s="20">
        <v>164954.90218789055</v>
      </c>
      <c r="O562" s="14">
        <f>IF(INTRO!$E$41="Endemic", IF(AND($J562&gt;1,$J562&lt;5), IF($J562=4, "Unknown", E562+F562), 0),"Not required")</f>
        <v>138807</v>
      </c>
      <c r="P562" s="39">
        <f>IF(INTRO!$E$43="Endemic", IF(AND($K562&gt;0,$K562&lt;5), IF($K562=4,"Unknown", IF($K562=1, $F562*0.33, IF($K562=2, $F562*0.5+$G562*0.2, SUM(F562:G562)))), 0),"Not required")</f>
        <v>70560.3</v>
      </c>
      <c r="Q562" s="37">
        <v>1</v>
      </c>
      <c r="R562" s="27">
        <v>1</v>
      </c>
      <c r="S562" s="27">
        <v>1</v>
      </c>
      <c r="T562" s="70">
        <v>1</v>
      </c>
      <c r="U562" s="37"/>
      <c r="V562" s="27" t="s">
        <v>972</v>
      </c>
      <c r="W562" s="27"/>
      <c r="X562" s="70"/>
      <c r="Y562" s="1">
        <v>36890</v>
      </c>
      <c r="Z562" s="1" t="s">
        <v>743</v>
      </c>
      <c r="AA562" s="18"/>
    </row>
    <row r="563" spans="1:27" x14ac:dyDescent="0.25">
      <c r="A563" s="24" t="str">
        <f>IF(INTRO!$E$33&lt;&gt;0,INTRO!$E$33, " ")</f>
        <v>Nigeria</v>
      </c>
      <c r="B563" s="17" t="s">
        <v>727</v>
      </c>
      <c r="C563" s="172" t="s">
        <v>744</v>
      </c>
      <c r="D563" s="36">
        <v>329413.03394441522</v>
      </c>
      <c r="E563" s="20">
        <f>IF(INTRO!$E$48="","",ROUND($D563*INTRO!$E$48,0))</f>
        <v>65883</v>
      </c>
      <c r="F563" s="20">
        <f>IF(INTRO!$E$49="","",ROUND($D563*INTRO!$E$49,0))</f>
        <v>92236</v>
      </c>
      <c r="G563" s="38">
        <f>IF(INTRO!$E$50="","",ROUND($D563*INTRO!$E$50,0))</f>
        <v>171295</v>
      </c>
      <c r="H563" s="37">
        <v>1</v>
      </c>
      <c r="I563" s="27">
        <v>1</v>
      </c>
      <c r="J563" s="27">
        <v>2</v>
      </c>
      <c r="K563" s="27">
        <v>2</v>
      </c>
      <c r="L563" s="68">
        <v>0</v>
      </c>
      <c r="M563" s="65">
        <f>IF(INTRO!$E$37="Endemic",IF($H563&gt;0,IF($H563=4,"Unknown",IF($H563=99,"Stopped",$D563)),0),"Not required")</f>
        <v>329413.03394441522</v>
      </c>
      <c r="N563" s="20">
        <v>181317.82447851557</v>
      </c>
      <c r="O563" s="14">
        <f>IF(INTRO!$E$41="Endemic", IF(AND($J563&gt;1,$J563&lt;5), IF($J563=4, "Unknown", E563+F563), 0),"Not required")</f>
        <v>158119</v>
      </c>
      <c r="P563" s="39">
        <f>IF(INTRO!$E$43="Endemic", IF(AND($K563&gt;0,$K563&lt;5), IF($K563=4,"Unknown", IF($K563=1, $F563*0.33, IF($K563=2, $F563*0.5+$G563*0.2, SUM(F563:G563)))), 0),"Not required")</f>
        <v>80377</v>
      </c>
      <c r="Q563" s="37">
        <v>1</v>
      </c>
      <c r="R563" s="27">
        <v>1</v>
      </c>
      <c r="S563" s="27">
        <v>1</v>
      </c>
      <c r="T563" s="70">
        <v>1</v>
      </c>
      <c r="U563" s="37"/>
      <c r="V563" s="27" t="s">
        <v>972</v>
      </c>
      <c r="W563" s="27"/>
      <c r="X563" s="70"/>
      <c r="Y563" s="1">
        <v>36891</v>
      </c>
      <c r="Z563" s="1" t="s">
        <v>744</v>
      </c>
      <c r="AA563" s="18"/>
    </row>
    <row r="564" spans="1:27" x14ac:dyDescent="0.25">
      <c r="A564" s="24" t="str">
        <f>IF(INTRO!$E$33&lt;&gt;0,INTRO!$E$33, " ")</f>
        <v>Nigeria</v>
      </c>
      <c r="B564" s="17" t="s">
        <v>727</v>
      </c>
      <c r="C564" s="172" t="s">
        <v>745</v>
      </c>
      <c r="D564" s="36">
        <v>139399.07152195298</v>
      </c>
      <c r="E564" s="20">
        <f>IF(INTRO!$E$48="","",ROUND($D564*INTRO!$E$48,0))</f>
        <v>27880</v>
      </c>
      <c r="F564" s="20">
        <f>IF(INTRO!$E$49="","",ROUND($D564*INTRO!$E$49,0))</f>
        <v>39032</v>
      </c>
      <c r="G564" s="38">
        <f>IF(INTRO!$E$50="","",ROUND($D564*INTRO!$E$50,0))</f>
        <v>72488</v>
      </c>
      <c r="H564" s="37">
        <v>0</v>
      </c>
      <c r="I564" s="27">
        <v>1</v>
      </c>
      <c r="J564" s="27">
        <v>3</v>
      </c>
      <c r="K564" s="27">
        <v>2</v>
      </c>
      <c r="L564" s="68">
        <v>0</v>
      </c>
      <c r="M564" s="65">
        <f>IF(INTRO!$E$37="Endemic",IF($H564&gt;0,IF($H564=4,"Unknown",IF($H564=99,"Stopped",$D564)),0),"Not required")</f>
        <v>0</v>
      </c>
      <c r="N564" s="20">
        <v>92743.462883203087</v>
      </c>
      <c r="O564" s="14">
        <f>IF(INTRO!$E$41="Endemic", IF(AND($J564&gt;1,$J564&lt;5), IF($J564=4, "Unknown", E564+F564), 0),"Not required")</f>
        <v>66912</v>
      </c>
      <c r="P564" s="39">
        <f>IF(INTRO!$E$43="Endemic", IF(AND($K564&gt;0,$K564&lt;5), IF($K564=4,"Unknown", IF($K564=1, $F564*0.33, IF($K564=2, $F564*0.5+$G564*0.2, SUM(F564:G564)))), 0),"Not required")</f>
        <v>34013.599999999999</v>
      </c>
      <c r="Q564" s="37">
        <v>0</v>
      </c>
      <c r="R564" s="27">
        <v>1</v>
      </c>
      <c r="S564" s="27">
        <v>2</v>
      </c>
      <c r="T564" s="70">
        <v>1</v>
      </c>
      <c r="U564" s="37"/>
      <c r="V564" s="27" t="s">
        <v>972</v>
      </c>
      <c r="W564" s="27"/>
      <c r="X564" s="70"/>
      <c r="Y564" s="1">
        <v>36892</v>
      </c>
      <c r="Z564" s="1" t="s">
        <v>745</v>
      </c>
      <c r="AA564" s="18"/>
    </row>
    <row r="565" spans="1:27" x14ac:dyDescent="0.25">
      <c r="A565" s="24" t="str">
        <f>IF(INTRO!$E$33&lt;&gt;0,INTRO!$E$33, " ")</f>
        <v>Nigeria</v>
      </c>
      <c r="B565" s="17" t="s">
        <v>727</v>
      </c>
      <c r="C565" s="172" t="s">
        <v>746</v>
      </c>
      <c r="D565" s="36">
        <v>212608.09466980016</v>
      </c>
      <c r="E565" s="20">
        <f>IF(INTRO!$E$48="","",ROUND($D565*INTRO!$E$48,0))</f>
        <v>42522</v>
      </c>
      <c r="F565" s="20">
        <f>IF(INTRO!$E$49="","",ROUND($D565*INTRO!$E$49,0))</f>
        <v>59530</v>
      </c>
      <c r="G565" s="38">
        <f>IF(INTRO!$E$50="","",ROUND($D565*INTRO!$E$50,0))</f>
        <v>110556</v>
      </c>
      <c r="H565" s="37">
        <v>1</v>
      </c>
      <c r="I565" s="27">
        <v>0</v>
      </c>
      <c r="J565" s="27">
        <v>2</v>
      </c>
      <c r="K565" s="27">
        <v>2</v>
      </c>
      <c r="L565" s="68">
        <v>0</v>
      </c>
      <c r="M565" s="65">
        <f>IF(INTRO!$E$37="Endemic",IF($H565&gt;0,IF($H565=4,"Unknown",IF($H565=99,"Stopped",$D565)),0),"Not required")</f>
        <v>212608.09466980016</v>
      </c>
      <c r="N565" s="20">
        <v>0</v>
      </c>
      <c r="O565" s="14">
        <f>IF(INTRO!$E$41="Endemic", IF(AND($J565&gt;1,$J565&lt;5), IF($J565=4, "Unknown", E565+F565), 0),"Not required")</f>
        <v>102052</v>
      </c>
      <c r="P565" s="39">
        <f>IF(INTRO!$E$43="Endemic", IF(AND($K565&gt;0,$K565&lt;5), IF($K565=4,"Unknown", IF($K565=1, $F565*0.33, IF($K565=2, $F565*0.5+$G565*0.2, SUM(F565:G565)))), 0),"Not required")</f>
        <v>51876.2</v>
      </c>
      <c r="Q565" s="37">
        <v>1</v>
      </c>
      <c r="R565" s="27">
        <v>0</v>
      </c>
      <c r="S565" s="27">
        <v>1</v>
      </c>
      <c r="T565" s="70">
        <v>1</v>
      </c>
      <c r="U565" s="37"/>
      <c r="V565" s="27"/>
      <c r="W565" s="27"/>
      <c r="X565" s="70"/>
      <c r="Y565" s="1">
        <v>36893</v>
      </c>
      <c r="Z565" s="1" t="s">
        <v>746</v>
      </c>
      <c r="AA565" s="18"/>
    </row>
    <row r="566" spans="1:27" x14ac:dyDescent="0.25">
      <c r="A566" s="24" t="str">
        <f>IF(INTRO!$E$33&lt;&gt;0,INTRO!$E$33, " ")</f>
        <v>Nigeria</v>
      </c>
      <c r="B566" s="17" t="s">
        <v>727</v>
      </c>
      <c r="C566" s="172" t="s">
        <v>747</v>
      </c>
      <c r="D566" s="36">
        <v>244674.27890630453</v>
      </c>
      <c r="E566" s="20">
        <f>IF(INTRO!$E$48="","",ROUND($D566*INTRO!$E$48,0))</f>
        <v>48935</v>
      </c>
      <c r="F566" s="20">
        <f>IF(INTRO!$E$49="","",ROUND($D566*INTRO!$E$49,0))</f>
        <v>68509</v>
      </c>
      <c r="G566" s="38">
        <f>IF(INTRO!$E$50="","",ROUND($D566*INTRO!$E$50,0))</f>
        <v>127231</v>
      </c>
      <c r="H566" s="37">
        <v>1</v>
      </c>
      <c r="I566" s="27">
        <v>1</v>
      </c>
      <c r="J566" s="27">
        <v>1</v>
      </c>
      <c r="K566" s="27">
        <v>2</v>
      </c>
      <c r="L566" s="68">
        <v>0</v>
      </c>
      <c r="M566" s="65">
        <f>IF(INTRO!$E$37="Endemic",IF($H566&gt;0,IF($H566=4,"Unknown",IF($H566=99,"Stopped",$D566)),0),"Not required")</f>
        <v>244674.27890630453</v>
      </c>
      <c r="N566" s="20">
        <v>124101.68329296869</v>
      </c>
      <c r="O566" s="14">
        <f>IF(INTRO!$E$41="Endemic", IF(AND($J566&gt;1,$J566&lt;5), IF($J566=4, "Unknown", E566+F566), 0),"Not required")</f>
        <v>0</v>
      </c>
      <c r="P566" s="39">
        <f>IF(INTRO!$E$43="Endemic", IF(AND($K566&gt;0,$K566&lt;5), IF($K566=4,"Unknown", IF($K566=1, $F566*0.33, IF($K566=2, $F566*0.5+$G566*0.2, SUM(F566:G566)))), 0),"Not required")</f>
        <v>59700.7</v>
      </c>
      <c r="Q566" s="37">
        <v>1</v>
      </c>
      <c r="R566" s="27">
        <v>1</v>
      </c>
      <c r="S566" s="27">
        <v>0</v>
      </c>
      <c r="T566" s="70">
        <v>1</v>
      </c>
      <c r="U566" s="37"/>
      <c r="V566" s="27" t="s">
        <v>972</v>
      </c>
      <c r="W566" s="27"/>
      <c r="X566" s="70"/>
      <c r="Y566" s="1">
        <v>36894</v>
      </c>
      <c r="Z566" s="1" t="s">
        <v>747</v>
      </c>
      <c r="AA566" s="18"/>
    </row>
    <row r="567" spans="1:27" x14ac:dyDescent="0.25">
      <c r="A567" s="24" t="str">
        <f>IF(INTRO!$E$33&lt;&gt;0,INTRO!$E$33, " ")</f>
        <v>Nigeria</v>
      </c>
      <c r="B567" s="17" t="s">
        <v>727</v>
      </c>
      <c r="C567" s="172" t="s">
        <v>748</v>
      </c>
      <c r="D567" s="36">
        <v>236771.71217503332</v>
      </c>
      <c r="E567" s="20">
        <f>IF(INTRO!$E$48="","",ROUND($D567*INTRO!$E$48,0))</f>
        <v>47354</v>
      </c>
      <c r="F567" s="20">
        <f>IF(INTRO!$E$49="","",ROUND($D567*INTRO!$E$49,0))</f>
        <v>66296</v>
      </c>
      <c r="G567" s="38">
        <f>IF(INTRO!$E$50="","",ROUND($D567*INTRO!$E$50,0))</f>
        <v>123121</v>
      </c>
      <c r="H567" s="37">
        <v>1</v>
      </c>
      <c r="I567" s="27">
        <v>1</v>
      </c>
      <c r="J567" s="27">
        <v>2</v>
      </c>
      <c r="K567" s="27">
        <v>3</v>
      </c>
      <c r="L567" s="68">
        <v>0</v>
      </c>
      <c r="M567" s="65">
        <f>IF(INTRO!$E$37="Endemic",IF($H567&gt;0,IF($H567=4,"Unknown",IF($H567=99,"Stopped",$D567)),0),"Not required")</f>
        <v>236771.71217503332</v>
      </c>
      <c r="N567" s="20">
        <v>236771.71217503332</v>
      </c>
      <c r="O567" s="14">
        <f>IF(INTRO!$E$41="Endemic", IF(AND($J567&gt;1,$J567&lt;5), IF($J567=4, "Unknown", E567+F567), 0),"Not required")</f>
        <v>113650</v>
      </c>
      <c r="P567" s="39">
        <f>IF(INTRO!$E$43="Endemic", IF(AND($K567&gt;0,$K567&lt;5), IF($K567=4,"Unknown", IF($K567=1, $F567*0.33, IF($K567=2, $F567*0.5+$G567*0.2, SUM(F567:G567)))), 0),"Not required")</f>
        <v>189417</v>
      </c>
      <c r="Q567" s="37">
        <v>1</v>
      </c>
      <c r="R567" s="27">
        <v>1</v>
      </c>
      <c r="S567" s="27">
        <v>1</v>
      </c>
      <c r="T567" s="70">
        <v>1</v>
      </c>
      <c r="U567" s="37" t="s">
        <v>971</v>
      </c>
      <c r="V567" s="27" t="s">
        <v>972</v>
      </c>
      <c r="W567" s="27"/>
      <c r="X567" s="70"/>
      <c r="Y567" s="1">
        <v>36895</v>
      </c>
      <c r="Z567" s="1" t="s">
        <v>748</v>
      </c>
      <c r="AA567" s="18"/>
    </row>
    <row r="568" spans="1:27" x14ac:dyDescent="0.25">
      <c r="A568" s="24" t="str">
        <f>IF(INTRO!$E$33&lt;&gt;0,INTRO!$E$33, " ")</f>
        <v>Nigeria</v>
      </c>
      <c r="B568" s="17" t="s">
        <v>727</v>
      </c>
      <c r="C568" s="172" t="s">
        <v>749</v>
      </c>
      <c r="D568" s="36">
        <v>316592.20878287533</v>
      </c>
      <c r="E568" s="20">
        <f>IF(INTRO!$E$48="","",ROUND($D568*INTRO!$E$48,0))</f>
        <v>63318</v>
      </c>
      <c r="F568" s="20">
        <f>IF(INTRO!$E$49="","",ROUND($D568*INTRO!$E$49,0))</f>
        <v>88646</v>
      </c>
      <c r="G568" s="38">
        <f>IF(INTRO!$E$50="","",ROUND($D568*INTRO!$E$50,0))</f>
        <v>164628</v>
      </c>
      <c r="H568" s="37">
        <v>1</v>
      </c>
      <c r="I568" s="27">
        <v>1</v>
      </c>
      <c r="J568" s="27">
        <v>2</v>
      </c>
      <c r="K568" s="27">
        <v>2</v>
      </c>
      <c r="L568" s="68">
        <v>0</v>
      </c>
      <c r="M568" s="65">
        <f>IF(INTRO!$E$37="Endemic",IF($H568&gt;0,IF($H568=4,"Unknown",IF($H568=99,"Stopped",$D568)),0),"Not required")</f>
        <v>316592.20878287533</v>
      </c>
      <c r="N568" s="20">
        <v>56700.660565624974</v>
      </c>
      <c r="O568" s="14">
        <f>IF(INTRO!$E$41="Endemic", IF(AND($J568&gt;1,$J568&lt;5), IF($J568=4, "Unknown", E568+F568), 0),"Not required")</f>
        <v>151964</v>
      </c>
      <c r="P568" s="39">
        <f>IF(INTRO!$E$43="Endemic", IF(AND($K568&gt;0,$K568&lt;5), IF($K568=4,"Unknown", IF($K568=1, $F568*0.33, IF($K568=2, $F568*0.5+$G568*0.2, SUM(F568:G568)))), 0),"Not required")</f>
        <v>77248.600000000006</v>
      </c>
      <c r="Q568" s="37">
        <v>1</v>
      </c>
      <c r="R568" s="27">
        <v>1</v>
      </c>
      <c r="S568" s="27">
        <v>1</v>
      </c>
      <c r="T568" s="70">
        <v>1</v>
      </c>
      <c r="U568" s="37"/>
      <c r="V568" s="27" t="s">
        <v>972</v>
      </c>
      <c r="W568" s="27"/>
      <c r="X568" s="70"/>
      <c r="Y568" s="1">
        <v>36896</v>
      </c>
      <c r="Z568" s="1" t="s">
        <v>749</v>
      </c>
      <c r="AA568" s="18"/>
    </row>
    <row r="569" spans="1:27" x14ac:dyDescent="0.25">
      <c r="A569" s="24" t="str">
        <f>IF(INTRO!$E$33&lt;&gt;0,INTRO!$E$33, " ")</f>
        <v>Nigeria</v>
      </c>
      <c r="B569" s="17" t="s">
        <v>727</v>
      </c>
      <c r="C569" s="172" t="s">
        <v>750</v>
      </c>
      <c r="D569" s="36">
        <v>291273.33177761448</v>
      </c>
      <c r="E569" s="20">
        <f>IF(INTRO!$E$48="","",ROUND($D569*INTRO!$E$48,0))</f>
        <v>58255</v>
      </c>
      <c r="F569" s="20">
        <f>IF(INTRO!$E$49="","",ROUND($D569*INTRO!$E$49,0))</f>
        <v>81557</v>
      </c>
      <c r="G569" s="38">
        <f>IF(INTRO!$E$50="","",ROUND($D569*INTRO!$E$50,0))</f>
        <v>151462</v>
      </c>
      <c r="H569" s="37">
        <v>0</v>
      </c>
      <c r="I569" s="27">
        <v>1</v>
      </c>
      <c r="J569" s="27">
        <v>2</v>
      </c>
      <c r="K569" s="27">
        <v>2</v>
      </c>
      <c r="L569" s="68">
        <v>0</v>
      </c>
      <c r="M569" s="65">
        <f>IF(INTRO!$E$37="Endemic",IF($H569&gt;0,IF($H569=4,"Unknown",IF($H569=99,"Stopped",$D569)),0),"Not required")</f>
        <v>0</v>
      </c>
      <c r="N569" s="20">
        <v>104951.63345351559</v>
      </c>
      <c r="O569" s="14">
        <f>IF(INTRO!$E$41="Endemic", IF(AND($J569&gt;1,$J569&lt;5), IF($J569=4, "Unknown", E569+F569), 0),"Not required")</f>
        <v>139812</v>
      </c>
      <c r="P569" s="39">
        <f>IF(INTRO!$E$43="Endemic", IF(AND($K569&gt;0,$K569&lt;5), IF($K569=4,"Unknown", IF($K569=1, $F569*0.33, IF($K569=2, $F569*0.5+$G569*0.2, SUM(F569:G569)))), 0),"Not required")</f>
        <v>71070.899999999994</v>
      </c>
      <c r="Q569" s="37">
        <v>0</v>
      </c>
      <c r="R569" s="27">
        <v>1</v>
      </c>
      <c r="S569" s="27">
        <v>1</v>
      </c>
      <c r="T569" s="70">
        <v>1</v>
      </c>
      <c r="U569" s="37"/>
      <c r="V569" s="27"/>
      <c r="W569" s="27"/>
      <c r="X569" s="70"/>
      <c r="Y569" s="1">
        <v>36897</v>
      </c>
      <c r="Z569" s="1" t="s">
        <v>750</v>
      </c>
      <c r="AA569" s="18"/>
    </row>
    <row r="570" spans="1:27" x14ac:dyDescent="0.25">
      <c r="A570" s="24" t="str">
        <f>IF(INTRO!$E$33&lt;&gt;0,INTRO!$E$33, " ")</f>
        <v>Nigeria</v>
      </c>
      <c r="B570" s="17" t="s">
        <v>727</v>
      </c>
      <c r="C570" s="172" t="s">
        <v>751</v>
      </c>
      <c r="D570" s="36">
        <v>112357.39193283264</v>
      </c>
      <c r="E570" s="20">
        <f>IF(INTRO!$E$48="","",ROUND($D570*INTRO!$E$48,0))</f>
        <v>22471</v>
      </c>
      <c r="F570" s="20">
        <f>IF(INTRO!$E$49="","",ROUND($D570*INTRO!$E$49,0))</f>
        <v>31460</v>
      </c>
      <c r="G570" s="38">
        <f>IF(INTRO!$E$50="","",ROUND($D570*INTRO!$E$50,0))</f>
        <v>58426</v>
      </c>
      <c r="H570" s="37">
        <v>1</v>
      </c>
      <c r="I570" s="27">
        <v>1</v>
      </c>
      <c r="J570" s="27">
        <v>1</v>
      </c>
      <c r="K570" s="27">
        <v>2</v>
      </c>
      <c r="L570" s="68">
        <v>0</v>
      </c>
      <c r="M570" s="65">
        <f>IF(INTRO!$E$37="Endemic",IF($H570&gt;0,IF($H570=4,"Unknown",IF($H570=99,"Stopped",$D570)),0),"Not required")</f>
        <v>112357.39193283264</v>
      </c>
      <c r="N570" s="20">
        <v>112357.39193283264</v>
      </c>
      <c r="O570" s="14">
        <f>IF(INTRO!$E$41="Endemic", IF(AND($J570&gt;1,$J570&lt;5), IF($J570=4, "Unknown", E570+F570), 0),"Not required")</f>
        <v>0</v>
      </c>
      <c r="P570" s="39">
        <f>IF(INTRO!$E$43="Endemic", IF(AND($K570&gt;0,$K570&lt;5), IF($K570=4,"Unknown", IF($K570=1, $F570*0.33, IF($K570=2, $F570*0.5+$G570*0.2, SUM(F570:G570)))), 0),"Not required")</f>
        <v>27415.200000000001</v>
      </c>
      <c r="Q570" s="37">
        <v>1</v>
      </c>
      <c r="R570" s="27">
        <v>1</v>
      </c>
      <c r="S570" s="27">
        <v>0</v>
      </c>
      <c r="T570" s="70">
        <v>1</v>
      </c>
      <c r="U570" s="37"/>
      <c r="V570" s="27"/>
      <c r="W570" s="27"/>
      <c r="X570" s="70"/>
      <c r="Y570" s="1">
        <v>36898</v>
      </c>
      <c r="Z570" s="1" t="s">
        <v>751</v>
      </c>
      <c r="AA570" s="18"/>
    </row>
    <row r="571" spans="1:27" x14ac:dyDescent="0.25">
      <c r="A571" s="24" t="str">
        <f>IF(INTRO!$E$33&lt;&gt;0,INTRO!$E$33, " ")</f>
        <v>Nigeria</v>
      </c>
      <c r="B571" s="17" t="s">
        <v>727</v>
      </c>
      <c r="C571" s="172" t="s">
        <v>752</v>
      </c>
      <c r="D571" s="36">
        <v>109989.04271333493</v>
      </c>
      <c r="E571" s="20">
        <f>IF(INTRO!$E$48="","",ROUND($D571*INTRO!$E$48,0))</f>
        <v>21998</v>
      </c>
      <c r="F571" s="20">
        <f>IF(INTRO!$E$49="","",ROUND($D571*INTRO!$E$49,0))</f>
        <v>30797</v>
      </c>
      <c r="G571" s="38">
        <f>IF(INTRO!$E$50="","",ROUND($D571*INTRO!$E$50,0))</f>
        <v>57194</v>
      </c>
      <c r="H571" s="37">
        <v>1</v>
      </c>
      <c r="I571" s="27">
        <v>1</v>
      </c>
      <c r="J571" s="27">
        <v>2</v>
      </c>
      <c r="K571" s="27">
        <v>2</v>
      </c>
      <c r="L571" s="68">
        <v>0</v>
      </c>
      <c r="M571" s="65">
        <f>IF(INTRO!$E$37="Endemic",IF($H571&gt;0,IF($H571=4,"Unknown",IF($H571=99,"Stopped",$D571)),0),"Not required")</f>
        <v>109989.04271333493</v>
      </c>
      <c r="N571" s="20">
        <v>109989.04271333493</v>
      </c>
      <c r="O571" s="14">
        <f>IF(INTRO!$E$41="Endemic", IF(AND($J571&gt;1,$J571&lt;5), IF($J571=4, "Unknown", E571+F571), 0),"Not required")</f>
        <v>52795</v>
      </c>
      <c r="P571" s="39">
        <f>IF(INTRO!$E$43="Endemic", IF(AND($K571&gt;0,$K571&lt;5), IF($K571=4,"Unknown", IF($K571=1, $F571*0.33, IF($K571=2, $F571*0.5+$G571*0.2, SUM(F571:G571)))), 0),"Not required")</f>
        <v>26837.300000000003</v>
      </c>
      <c r="Q571" s="37">
        <v>1</v>
      </c>
      <c r="R571" s="27">
        <v>1</v>
      </c>
      <c r="S571" s="27">
        <v>1</v>
      </c>
      <c r="T571" s="70">
        <v>1</v>
      </c>
      <c r="U571" s="37" t="s">
        <v>971</v>
      </c>
      <c r="V571" s="27" t="s">
        <v>972</v>
      </c>
      <c r="W571" s="27"/>
      <c r="X571" s="70"/>
      <c r="Y571" s="1">
        <v>36899</v>
      </c>
      <c r="Z571" s="1" t="s">
        <v>752</v>
      </c>
      <c r="AA571" s="18"/>
    </row>
    <row r="572" spans="1:27" x14ac:dyDescent="0.25">
      <c r="A572" s="24" t="str">
        <f>IF(INTRO!$E$33&lt;&gt;0,INTRO!$E$33, " ")</f>
        <v>Nigeria</v>
      </c>
      <c r="B572" s="17" t="s">
        <v>753</v>
      </c>
      <c r="C572" s="172" t="s">
        <v>754</v>
      </c>
      <c r="D572" s="36">
        <v>270765.12209668272</v>
      </c>
      <c r="E572" s="20">
        <f>IF(INTRO!$E$48="","",ROUND($D572*INTRO!$E$48,0))</f>
        <v>54153</v>
      </c>
      <c r="F572" s="20">
        <f>IF(INTRO!$E$49="","",ROUND($D572*INTRO!$E$49,0))</f>
        <v>75814</v>
      </c>
      <c r="G572" s="38">
        <f>IF(INTRO!$E$50="","",ROUND($D572*INTRO!$E$50,0))</f>
        <v>140798</v>
      </c>
      <c r="H572" s="37">
        <v>1</v>
      </c>
      <c r="I572" s="27">
        <v>1</v>
      </c>
      <c r="J572" s="27">
        <v>2</v>
      </c>
      <c r="K572" s="27">
        <v>3</v>
      </c>
      <c r="L572" s="68">
        <v>0</v>
      </c>
      <c r="M572" s="65">
        <f>IF(INTRO!$E$37="Endemic",IF($H572&gt;0,IF($H572=4,"Unknown",IF($H572=99,"Stopped",$D572)),0),"Not required")</f>
        <v>270765.12209668272</v>
      </c>
      <c r="N572" s="20">
        <v>98920.399819140584</v>
      </c>
      <c r="O572" s="14">
        <f>IF(INTRO!$E$41="Endemic", IF(AND($J572&gt;1,$J572&lt;5), IF($J572=4, "Unknown", E572+F572), 0),"Not required")</f>
        <v>129967</v>
      </c>
      <c r="P572" s="39">
        <f>IF(INTRO!$E$43="Endemic", IF(AND($K572&gt;0,$K572&lt;5), IF($K572=4,"Unknown", IF($K572=1, $F572*0.33, IF($K572=2, $F572*0.5+$G572*0.2, SUM(F572:G572)))), 0),"Not required")</f>
        <v>216612</v>
      </c>
      <c r="Q572" s="37">
        <v>1</v>
      </c>
      <c r="R572" s="27">
        <v>1</v>
      </c>
      <c r="S572" s="27">
        <v>1</v>
      </c>
      <c r="T572" s="70">
        <v>1</v>
      </c>
      <c r="U572" s="37"/>
      <c r="V572" s="27"/>
      <c r="W572" s="27"/>
      <c r="X572" s="70"/>
      <c r="Y572" s="1">
        <v>36900</v>
      </c>
      <c r="Z572" s="1" t="s">
        <v>754</v>
      </c>
      <c r="AA572" s="18"/>
    </row>
    <row r="573" spans="1:27" x14ac:dyDescent="0.25">
      <c r="A573" s="24" t="str">
        <f>IF(INTRO!$E$33&lt;&gt;0,INTRO!$E$33, " ")</f>
        <v>Nigeria</v>
      </c>
      <c r="B573" s="17" t="s">
        <v>753</v>
      </c>
      <c r="C573" s="172" t="s">
        <v>755</v>
      </c>
      <c r="D573" s="36">
        <v>336596.08515471482</v>
      </c>
      <c r="E573" s="20">
        <f>IF(INTRO!$E$48="","",ROUND($D573*INTRO!$E$48,0))</f>
        <v>67319</v>
      </c>
      <c r="F573" s="20">
        <f>IF(INTRO!$E$49="","",ROUND($D573*INTRO!$E$49,0))</f>
        <v>94247</v>
      </c>
      <c r="G573" s="38">
        <f>IF(INTRO!$E$50="","",ROUND($D573*INTRO!$E$50,0))</f>
        <v>175030</v>
      </c>
      <c r="H573" s="37">
        <v>1</v>
      </c>
      <c r="I573" s="27">
        <v>1</v>
      </c>
      <c r="J573" s="27">
        <v>2</v>
      </c>
      <c r="K573" s="27">
        <v>2</v>
      </c>
      <c r="L573" s="68">
        <v>0</v>
      </c>
      <c r="M573" s="65">
        <f>IF(INTRO!$E$37="Endemic",IF($H573&gt;0,IF($H573=4,"Unknown",IF($H573=99,"Stopped",$D573)),0),"Not required")</f>
        <v>336596.08515471482</v>
      </c>
      <c r="N573" s="20">
        <v>115369.41951523433</v>
      </c>
      <c r="O573" s="14">
        <f>IF(INTRO!$E$41="Endemic", IF(AND($J573&gt;1,$J573&lt;5), IF($J573=4, "Unknown", E573+F573), 0),"Not required")</f>
        <v>161566</v>
      </c>
      <c r="P573" s="39">
        <f>IF(INTRO!$E$43="Endemic", IF(AND($K573&gt;0,$K573&lt;5), IF($K573=4,"Unknown", IF($K573=1, $F573*0.33, IF($K573=2, $F573*0.5+$G573*0.2, SUM(F573:G573)))), 0),"Not required")</f>
        <v>82129.5</v>
      </c>
      <c r="Q573" s="37">
        <v>1</v>
      </c>
      <c r="R573" s="27">
        <v>1</v>
      </c>
      <c r="S573" s="27">
        <v>1</v>
      </c>
      <c r="T573" s="70">
        <v>1</v>
      </c>
      <c r="U573" s="37"/>
      <c r="V573" s="27"/>
      <c r="W573" s="27"/>
      <c r="X573" s="70"/>
      <c r="Y573" s="1">
        <v>36901</v>
      </c>
      <c r="Z573" s="1" t="s">
        <v>755</v>
      </c>
      <c r="AA573" s="18"/>
    </row>
    <row r="574" spans="1:27" x14ac:dyDescent="0.25">
      <c r="A574" s="24" t="str">
        <f>IF(INTRO!$E$33&lt;&gt;0,INTRO!$E$33, " ")</f>
        <v>Nigeria</v>
      </c>
      <c r="B574" s="17" t="s">
        <v>753</v>
      </c>
      <c r="C574" s="172" t="s">
        <v>756</v>
      </c>
      <c r="D574" s="36">
        <v>708171.38373925129</v>
      </c>
      <c r="E574" s="20">
        <f>IF(INTRO!$E$48="","",ROUND($D574*INTRO!$E$48,0))</f>
        <v>141634</v>
      </c>
      <c r="F574" s="20">
        <f>IF(INTRO!$E$49="","",ROUND($D574*INTRO!$E$49,0))</f>
        <v>198288</v>
      </c>
      <c r="G574" s="38">
        <f>IF(INTRO!$E$50="","",ROUND($D574*INTRO!$E$50,0))</f>
        <v>368249</v>
      </c>
      <c r="H574" s="37">
        <v>1</v>
      </c>
      <c r="I574" s="27">
        <v>1</v>
      </c>
      <c r="J574" s="27">
        <v>2</v>
      </c>
      <c r="K574" s="27">
        <v>0</v>
      </c>
      <c r="L574" s="68">
        <v>0</v>
      </c>
      <c r="M574" s="65">
        <f>IF(INTRO!$E$37="Endemic",IF($H574&gt;0,IF($H574=4,"Unknown",IF($H574=99,"Stopped",$D574)),0),"Not required")</f>
        <v>708171.38373925129</v>
      </c>
      <c r="N574" s="20">
        <v>337023.87845585926</v>
      </c>
      <c r="O574" s="14">
        <f>IF(INTRO!$E$41="Endemic", IF(AND($J574&gt;1,$J574&lt;5), IF($J574=4, "Unknown", E574+F574), 0),"Not required")</f>
        <v>339922</v>
      </c>
      <c r="P574" s="39">
        <f>IF(INTRO!$E$43="Endemic", IF(AND($K574&gt;0,$K574&lt;5), IF($K574=4,"Unknown", IF($K574=1, $F574*0.33, IF($K574=2, $F574*0.5+$G574*0.2, SUM(F574:G574)))), 0),"Not required")</f>
        <v>0</v>
      </c>
      <c r="Q574" s="37">
        <v>1</v>
      </c>
      <c r="R574" s="27">
        <v>1</v>
      </c>
      <c r="S574" s="27">
        <v>1</v>
      </c>
      <c r="T574" s="70">
        <v>0</v>
      </c>
      <c r="U574" s="37"/>
      <c r="V574" s="27"/>
      <c r="W574" s="27"/>
      <c r="X574" s="70"/>
      <c r="Y574" s="1">
        <v>36902</v>
      </c>
      <c r="Z574" s="1" t="s">
        <v>756</v>
      </c>
      <c r="AA574" s="18"/>
    </row>
    <row r="575" spans="1:27" x14ac:dyDescent="0.25">
      <c r="A575" s="24" t="str">
        <f>IF(INTRO!$E$33&lt;&gt;0,INTRO!$E$33, " ")</f>
        <v>Nigeria</v>
      </c>
      <c r="B575" s="17" t="s">
        <v>753</v>
      </c>
      <c r="C575" s="172" t="s">
        <v>757</v>
      </c>
      <c r="D575" s="36">
        <v>244535.75535740724</v>
      </c>
      <c r="E575" s="20">
        <f>IF(INTRO!$E$48="","",ROUND($D575*INTRO!$E$48,0))</f>
        <v>48907</v>
      </c>
      <c r="F575" s="20">
        <f>IF(INTRO!$E$49="","",ROUND($D575*INTRO!$E$49,0))</f>
        <v>68470</v>
      </c>
      <c r="G575" s="38">
        <f>IF(INTRO!$E$50="","",ROUND($D575*INTRO!$E$50,0))</f>
        <v>127159</v>
      </c>
      <c r="H575" s="37">
        <v>1</v>
      </c>
      <c r="I575" s="27">
        <v>1</v>
      </c>
      <c r="J575" s="27">
        <v>1</v>
      </c>
      <c r="K575" s="27">
        <v>2</v>
      </c>
      <c r="L575" s="68">
        <v>0</v>
      </c>
      <c r="M575" s="65">
        <f>IF(INTRO!$E$37="Endemic",IF($H575&gt;0,IF($H575=4,"Unknown",IF($H575=99,"Stopped",$D575)),0),"Not required")</f>
        <v>244535.75535740724</v>
      </c>
      <c r="N575" s="20">
        <v>150928.7517867187</v>
      </c>
      <c r="O575" s="14">
        <f>IF(INTRO!$E$41="Endemic", IF(AND($J575&gt;1,$J575&lt;5), IF($J575=4, "Unknown", E575+F575), 0),"Not required")</f>
        <v>0</v>
      </c>
      <c r="P575" s="39">
        <f>IF(INTRO!$E$43="Endemic", IF(AND($K575&gt;0,$K575&lt;5), IF($K575=4,"Unknown", IF($K575=1, $F575*0.33, IF($K575=2, $F575*0.5+$G575*0.2, SUM(F575:G575)))), 0),"Not required")</f>
        <v>59666.8</v>
      </c>
      <c r="Q575" s="37">
        <v>1</v>
      </c>
      <c r="R575" s="27">
        <v>1</v>
      </c>
      <c r="S575" s="27">
        <v>0</v>
      </c>
      <c r="T575" s="70">
        <v>1</v>
      </c>
      <c r="U575" s="37"/>
      <c r="V575" s="27"/>
      <c r="W575" s="27"/>
      <c r="X575" s="70"/>
      <c r="Y575" s="1">
        <v>36903</v>
      </c>
      <c r="Z575" s="1" t="s">
        <v>757</v>
      </c>
      <c r="AA575" s="18"/>
    </row>
    <row r="576" spans="1:27" x14ac:dyDescent="0.25">
      <c r="A576" s="24" t="str">
        <f>IF(INTRO!$E$33&lt;&gt;0,INTRO!$E$33, " ")</f>
        <v>Nigeria</v>
      </c>
      <c r="B576" s="17" t="s">
        <v>753</v>
      </c>
      <c r="C576" s="172" t="s">
        <v>758</v>
      </c>
      <c r="D576" s="36">
        <v>227084.47797398726</v>
      </c>
      <c r="E576" s="20">
        <f>IF(INTRO!$E$48="","",ROUND($D576*INTRO!$E$48,0))</f>
        <v>45417</v>
      </c>
      <c r="F576" s="20">
        <f>IF(INTRO!$E$49="","",ROUND($D576*INTRO!$E$49,0))</f>
        <v>63584</v>
      </c>
      <c r="G576" s="38">
        <f>IF(INTRO!$E$50="","",ROUND($D576*INTRO!$E$50,0))</f>
        <v>118084</v>
      </c>
      <c r="H576" s="37">
        <v>1</v>
      </c>
      <c r="I576" s="27">
        <v>1</v>
      </c>
      <c r="J576" s="27">
        <v>1</v>
      </c>
      <c r="K576" s="27">
        <v>2</v>
      </c>
      <c r="L576" s="68">
        <v>1</v>
      </c>
      <c r="M576" s="65">
        <f>IF(INTRO!$E$37="Endemic",IF($H576&gt;0,IF($H576=4,"Unknown",IF($H576=99,"Stopped",$D576)),0),"Not required")</f>
        <v>227084.47797398726</v>
      </c>
      <c r="N576" s="20">
        <v>108071.00868242183</v>
      </c>
      <c r="O576" s="14">
        <f>IF(INTRO!$E$41="Endemic", IF(AND($J576&gt;1,$J576&lt;5), IF($J576=4, "Unknown", E576+F576), 0),"Not required")</f>
        <v>0</v>
      </c>
      <c r="P576" s="39">
        <f>IF(INTRO!$E$43="Endemic", IF(AND($K576&gt;0,$K576&lt;5), IF($K576=4,"Unknown", IF($K576=1, $F576*0.33, IF($K576=2, $F576*0.5+$G576*0.2, SUM(F576:G576)))), 0),"Not required")</f>
        <v>55408.800000000003</v>
      </c>
      <c r="Q576" s="37">
        <v>1</v>
      </c>
      <c r="R576" s="27">
        <v>1</v>
      </c>
      <c r="S576" s="27">
        <v>0</v>
      </c>
      <c r="T576" s="70">
        <v>1</v>
      </c>
      <c r="U576" s="37"/>
      <c r="V576" s="27"/>
      <c r="W576" s="27"/>
      <c r="X576" s="70"/>
      <c r="Y576" s="1">
        <v>36904</v>
      </c>
      <c r="Z576" s="1" t="s">
        <v>758</v>
      </c>
      <c r="AA576" s="18"/>
    </row>
    <row r="577" spans="1:27" x14ac:dyDescent="0.25">
      <c r="A577" s="24" t="str">
        <f>IF(INTRO!$E$33&lt;&gt;0,INTRO!$E$33, " ")</f>
        <v>Nigeria</v>
      </c>
      <c r="B577" s="17" t="s">
        <v>753</v>
      </c>
      <c r="C577" s="172" t="s">
        <v>759</v>
      </c>
      <c r="D577" s="36">
        <v>74178.687990128761</v>
      </c>
      <c r="E577" s="20">
        <f>IF(INTRO!$E$48="","",ROUND($D577*INTRO!$E$48,0))</f>
        <v>14836</v>
      </c>
      <c r="F577" s="20">
        <f>IF(INTRO!$E$49="","",ROUND($D577*INTRO!$E$49,0))</f>
        <v>20770</v>
      </c>
      <c r="G577" s="38">
        <f>IF(INTRO!$E$50="","",ROUND($D577*INTRO!$E$50,0))</f>
        <v>38573</v>
      </c>
      <c r="H577" s="37">
        <v>1</v>
      </c>
      <c r="I577" s="27">
        <v>1</v>
      </c>
      <c r="J577" s="27">
        <v>2</v>
      </c>
      <c r="K577" s="27">
        <v>2</v>
      </c>
      <c r="L577" s="68">
        <v>0</v>
      </c>
      <c r="M577" s="65">
        <f>IF(INTRO!$E$37="Endemic",IF($H577&gt;0,IF($H577=4,"Unknown",IF($H577=99,"Stopped",$D577)),0),"Not required")</f>
        <v>74178.687990128761</v>
      </c>
      <c r="N577" s="20">
        <v>74178.687990128761</v>
      </c>
      <c r="O577" s="14">
        <f>IF(INTRO!$E$41="Endemic", IF(AND($J577&gt;1,$J577&lt;5), IF($J577=4, "Unknown", E577+F577), 0),"Not required")</f>
        <v>35606</v>
      </c>
      <c r="P577" s="39">
        <f>IF(INTRO!$E$43="Endemic", IF(AND($K577&gt;0,$K577&lt;5), IF($K577=4,"Unknown", IF($K577=1, $F577*0.33, IF($K577=2, $F577*0.5+$G577*0.2, SUM(F577:G577)))), 0),"Not required")</f>
        <v>18099.599999999999</v>
      </c>
      <c r="Q577" s="37">
        <v>1</v>
      </c>
      <c r="R577" s="27">
        <v>1</v>
      </c>
      <c r="S577" s="27">
        <v>1</v>
      </c>
      <c r="T577" s="70">
        <v>1</v>
      </c>
      <c r="U577" s="37"/>
      <c r="V577" s="27"/>
      <c r="W577" s="27"/>
      <c r="X577" s="70"/>
      <c r="Y577" s="1">
        <v>36905</v>
      </c>
      <c r="Z577" s="1" t="s">
        <v>759</v>
      </c>
      <c r="AA577" s="18"/>
    </row>
    <row r="578" spans="1:27" x14ac:dyDescent="0.25">
      <c r="A578" s="24" t="str">
        <f>IF(INTRO!$E$33&lt;&gt;0,INTRO!$E$33, " ")</f>
        <v>Nigeria</v>
      </c>
      <c r="B578" s="17" t="s">
        <v>753</v>
      </c>
      <c r="C578" s="172" t="s">
        <v>760</v>
      </c>
      <c r="D578" s="36">
        <v>705847.41585095366</v>
      </c>
      <c r="E578" s="20">
        <f>IF(INTRO!$E$48="","",ROUND($D578*INTRO!$E$48,0))</f>
        <v>141169</v>
      </c>
      <c r="F578" s="20">
        <f>IF(INTRO!$E$49="","",ROUND($D578*INTRO!$E$49,0))</f>
        <v>197637</v>
      </c>
      <c r="G578" s="38">
        <f>IF(INTRO!$E$50="","",ROUND($D578*INTRO!$E$50,0))</f>
        <v>367041</v>
      </c>
      <c r="H578" s="37">
        <v>0</v>
      </c>
      <c r="I578" s="27">
        <v>1</v>
      </c>
      <c r="J578" s="27">
        <v>1</v>
      </c>
      <c r="K578" s="27">
        <v>1</v>
      </c>
      <c r="L578" s="68">
        <v>0</v>
      </c>
      <c r="M578" s="65">
        <f>IF(INTRO!$E$37="Endemic",IF($H578&gt;0,IF($H578=4,"Unknown",IF($H578=99,"Stopped",$D578)),0),"Not required")</f>
        <v>0</v>
      </c>
      <c r="N578" s="20">
        <v>155651.96714570303</v>
      </c>
      <c r="O578" s="14">
        <f>IF(INTRO!$E$41="Endemic", IF(AND($J578&gt;1,$J578&lt;5), IF($J578=4, "Unknown", E578+F578), 0),"Not required")</f>
        <v>0</v>
      </c>
      <c r="P578" s="39">
        <f>IF(INTRO!$E$43="Endemic", IF(AND($K578&gt;0,$K578&lt;5), IF($K578=4,"Unknown", IF($K578=1, $F578*0.33, IF($K578=2, $F578*0.5+$G578*0.2, SUM(F578:G578)))), 0),"Not required")</f>
        <v>65220.210000000006</v>
      </c>
      <c r="Q578" s="37">
        <v>0</v>
      </c>
      <c r="R578" s="27">
        <v>1</v>
      </c>
      <c r="S578" s="27">
        <v>0</v>
      </c>
      <c r="T578" s="70">
        <v>0</v>
      </c>
      <c r="U578" s="37"/>
      <c r="V578" s="27"/>
      <c r="W578" s="27"/>
      <c r="X578" s="70"/>
      <c r="Y578" s="1">
        <v>36906</v>
      </c>
      <c r="Z578" s="1" t="s">
        <v>760</v>
      </c>
      <c r="AA578" s="18"/>
    </row>
    <row r="579" spans="1:27" x14ac:dyDescent="0.25">
      <c r="A579" s="24" t="str">
        <f>IF(INTRO!$E$33&lt;&gt;0,INTRO!$E$33, " ")</f>
        <v>Nigeria</v>
      </c>
      <c r="B579" s="17" t="s">
        <v>753</v>
      </c>
      <c r="C579" s="172" t="s">
        <v>761</v>
      </c>
      <c r="D579" s="36">
        <v>148201.36887664499</v>
      </c>
      <c r="E579" s="20">
        <f>IF(INTRO!$E$48="","",ROUND($D579*INTRO!$E$48,0))</f>
        <v>29640</v>
      </c>
      <c r="F579" s="20">
        <f>IF(INTRO!$E$49="","",ROUND($D579*INTRO!$E$49,0))</f>
        <v>41496</v>
      </c>
      <c r="G579" s="38">
        <f>IF(INTRO!$E$50="","",ROUND($D579*INTRO!$E$50,0))</f>
        <v>77065</v>
      </c>
      <c r="H579" s="37">
        <v>1</v>
      </c>
      <c r="I579" s="27">
        <v>1</v>
      </c>
      <c r="J579" s="27">
        <v>3</v>
      </c>
      <c r="K579" s="27">
        <v>2</v>
      </c>
      <c r="L579" s="68">
        <v>0</v>
      </c>
      <c r="M579" s="65">
        <f>IF(INTRO!$E$37="Endemic",IF($H579&gt;0,IF($H579=4,"Unknown",IF($H579=99,"Stopped",$D579)),0),"Not required")</f>
        <v>148201.36887664499</v>
      </c>
      <c r="N579" s="20">
        <v>70529.228459374979</v>
      </c>
      <c r="O579" s="14">
        <f>IF(INTRO!$E$41="Endemic", IF(AND($J579&gt;1,$J579&lt;5), IF($J579=4, "Unknown", E579+F579), 0),"Not required")</f>
        <v>71136</v>
      </c>
      <c r="P579" s="39">
        <f>IF(INTRO!$E$43="Endemic", IF(AND($K579&gt;0,$K579&lt;5), IF($K579=4,"Unknown", IF($K579=1, $F579*0.33, IF($K579=2, $F579*0.5+$G579*0.2, SUM(F579:G579)))), 0),"Not required")</f>
        <v>36161</v>
      </c>
      <c r="Q579" s="37">
        <v>1</v>
      </c>
      <c r="R579" s="27">
        <v>1</v>
      </c>
      <c r="S579" s="27">
        <v>2</v>
      </c>
      <c r="T579" s="70">
        <v>1</v>
      </c>
      <c r="U579" s="37"/>
      <c r="V579" s="27"/>
      <c r="W579" s="27"/>
      <c r="X579" s="70"/>
      <c r="Y579" s="1">
        <v>36907</v>
      </c>
      <c r="Z579" s="1" t="s">
        <v>761</v>
      </c>
      <c r="AA579" s="18"/>
    </row>
    <row r="580" spans="1:27" x14ac:dyDescent="0.25">
      <c r="A580" s="24" t="str">
        <f>IF(INTRO!$E$33&lt;&gt;0,INTRO!$E$33, " ")</f>
        <v>Nigeria</v>
      </c>
      <c r="B580" s="17" t="s">
        <v>753</v>
      </c>
      <c r="C580" s="172" t="s">
        <v>762</v>
      </c>
      <c r="D580" s="36">
        <v>382400.30873089522</v>
      </c>
      <c r="E580" s="20">
        <f>IF(INTRO!$E$48="","",ROUND($D580*INTRO!$E$48,0))</f>
        <v>76480</v>
      </c>
      <c r="F580" s="20">
        <f>IF(INTRO!$E$49="","",ROUND($D580*INTRO!$E$49,0))</f>
        <v>107072</v>
      </c>
      <c r="G580" s="38">
        <f>IF(INTRO!$E$50="","",ROUND($D580*INTRO!$E$50,0))</f>
        <v>198848</v>
      </c>
      <c r="H580" s="37">
        <v>0</v>
      </c>
      <c r="I580" s="27">
        <v>1</v>
      </c>
      <c r="J580" s="27">
        <v>3</v>
      </c>
      <c r="K580" s="27">
        <v>1</v>
      </c>
      <c r="L580" s="68">
        <v>0</v>
      </c>
      <c r="M580" s="65">
        <f>IF(INTRO!$E$37="Endemic",IF($H580&gt;0,IF($H580=4,"Unknown",IF($H580=99,"Stopped",$D580)),0),"Not required")</f>
        <v>0</v>
      </c>
      <c r="N580" s="20">
        <v>181986.73509023432</v>
      </c>
      <c r="O580" s="14">
        <f>IF(INTRO!$E$41="Endemic", IF(AND($J580&gt;1,$J580&lt;5), IF($J580=4, "Unknown", E580+F580), 0),"Not required")</f>
        <v>183552</v>
      </c>
      <c r="P580" s="39">
        <f>IF(INTRO!$E$43="Endemic", IF(AND($K580&gt;0,$K580&lt;5), IF($K580=4,"Unknown", IF($K580=1, $F580*0.33, IF($K580=2, $F580*0.5+$G580*0.2, SUM(F580:G580)))), 0),"Not required")</f>
        <v>35333.760000000002</v>
      </c>
      <c r="Q580" s="37">
        <v>0</v>
      </c>
      <c r="R580" s="27">
        <v>1</v>
      </c>
      <c r="S580" s="27">
        <v>2</v>
      </c>
      <c r="T580" s="70">
        <v>0</v>
      </c>
      <c r="U580" s="37"/>
      <c r="V580" s="27"/>
      <c r="W580" s="27"/>
      <c r="X580" s="70"/>
      <c r="Y580" s="1">
        <v>36910</v>
      </c>
      <c r="Z580" s="1" t="s">
        <v>762</v>
      </c>
      <c r="AA580" s="18"/>
    </row>
    <row r="581" spans="1:27" x14ac:dyDescent="0.25">
      <c r="A581" s="24" t="str">
        <f>IF(INTRO!$E$33&lt;&gt;0,INTRO!$E$33, " ")</f>
        <v>Nigeria</v>
      </c>
      <c r="B581" s="17" t="s">
        <v>753</v>
      </c>
      <c r="C581" s="172" t="s">
        <v>763</v>
      </c>
      <c r="D581" s="36">
        <v>90960.210739074071</v>
      </c>
      <c r="E581" s="20">
        <f>IF(INTRO!$E$48="","",ROUND($D581*INTRO!$E$48,0))</f>
        <v>18192</v>
      </c>
      <c r="F581" s="20">
        <f>IF(INTRO!$E$49="","",ROUND($D581*INTRO!$E$49,0))</f>
        <v>25469</v>
      </c>
      <c r="G581" s="38">
        <f>IF(INTRO!$E$50="","",ROUND($D581*INTRO!$E$50,0))</f>
        <v>47299</v>
      </c>
      <c r="H581" s="37">
        <v>0</v>
      </c>
      <c r="I581" s="27">
        <v>0</v>
      </c>
      <c r="J581" s="27">
        <v>2</v>
      </c>
      <c r="K581" s="27">
        <v>1</v>
      </c>
      <c r="L581" s="68">
        <v>0</v>
      </c>
      <c r="M581" s="65">
        <f>IF(INTRO!$E$37="Endemic",IF($H581&gt;0,IF($H581=4,"Unknown",IF($H581=99,"Stopped",$D581)),0),"Not required")</f>
        <v>0</v>
      </c>
      <c r="N581" s="20">
        <v>0</v>
      </c>
      <c r="O581" s="14">
        <f>IF(INTRO!$E$41="Endemic", IF(AND($J581&gt;1,$J581&lt;5), IF($J581=4, "Unknown", E581+F581), 0),"Not required")</f>
        <v>43661</v>
      </c>
      <c r="P581" s="39">
        <f>IF(INTRO!$E$43="Endemic", IF(AND($K581&gt;0,$K581&lt;5), IF($K581=4,"Unknown", IF($K581=1, $F581*0.33, IF($K581=2, $F581*0.5+$G581*0.2, SUM(F581:G581)))), 0),"Not required")</f>
        <v>8404.77</v>
      </c>
      <c r="Q581" s="37">
        <v>0</v>
      </c>
      <c r="R581" s="27">
        <v>0</v>
      </c>
      <c r="S581" s="27">
        <v>1</v>
      </c>
      <c r="T581" s="70">
        <v>0</v>
      </c>
      <c r="U581" s="37"/>
      <c r="V581" s="27"/>
      <c r="W581" s="27"/>
      <c r="X581" s="70"/>
      <c r="Y581" s="1">
        <v>36908</v>
      </c>
      <c r="Z581" s="1" t="s">
        <v>763</v>
      </c>
      <c r="AA581" s="18"/>
    </row>
    <row r="582" spans="1:27" x14ac:dyDescent="0.25">
      <c r="A582" s="24" t="str">
        <f>IF(INTRO!$E$33&lt;&gt;0,INTRO!$E$33, " ")</f>
        <v>Nigeria</v>
      </c>
      <c r="B582" s="17" t="s">
        <v>753</v>
      </c>
      <c r="C582" s="172" t="s">
        <v>764</v>
      </c>
      <c r="D582" s="36">
        <v>207155.91537630564</v>
      </c>
      <c r="E582" s="20">
        <f>IF(INTRO!$E$48="","",ROUND($D582*INTRO!$E$48,0))</f>
        <v>41431</v>
      </c>
      <c r="F582" s="20">
        <f>IF(INTRO!$E$49="","",ROUND($D582*INTRO!$E$49,0))</f>
        <v>58004</v>
      </c>
      <c r="G582" s="38">
        <f>IF(INTRO!$E$50="","",ROUND($D582*INTRO!$E$50,0))</f>
        <v>107721</v>
      </c>
      <c r="H582" s="37">
        <v>1</v>
      </c>
      <c r="I582" s="27">
        <v>1</v>
      </c>
      <c r="J582" s="27">
        <v>2</v>
      </c>
      <c r="K582" s="27">
        <v>1</v>
      </c>
      <c r="L582" s="68">
        <v>0</v>
      </c>
      <c r="M582" s="65">
        <f>IF(INTRO!$E$37="Endemic",IF($H582&gt;0,IF($H582=4,"Unknown",IF($H582=99,"Stopped",$D582)),0),"Not required")</f>
        <v>207155.91537630564</v>
      </c>
      <c r="N582" s="20">
        <v>98587.048326171847</v>
      </c>
      <c r="O582" s="14">
        <f>IF(INTRO!$E$41="Endemic", IF(AND($J582&gt;1,$J582&lt;5), IF($J582=4, "Unknown", E582+F582), 0),"Not required")</f>
        <v>99435</v>
      </c>
      <c r="P582" s="39">
        <f>IF(INTRO!$E$43="Endemic", IF(AND($K582&gt;0,$K582&lt;5), IF($K582=4,"Unknown", IF($K582=1, $F582*0.33, IF($K582=2, $F582*0.5+$G582*0.2, SUM(F582:G582)))), 0),"Not required")</f>
        <v>19141.32</v>
      </c>
      <c r="Q582" s="37">
        <v>1</v>
      </c>
      <c r="R582" s="27">
        <v>1</v>
      </c>
      <c r="S582" s="27">
        <v>1</v>
      </c>
      <c r="T582" s="70">
        <v>0</v>
      </c>
      <c r="U582" s="37"/>
      <c r="V582" s="27"/>
      <c r="W582" s="27"/>
      <c r="X582" s="70"/>
      <c r="Y582" s="1">
        <v>36909</v>
      </c>
      <c r="Z582" s="1" t="s">
        <v>764</v>
      </c>
      <c r="AA582" s="18"/>
    </row>
    <row r="583" spans="1:27" x14ac:dyDescent="0.25">
      <c r="A583" s="24" t="str">
        <f>IF(INTRO!$E$33&lt;&gt;0,INTRO!$E$33, " ")</f>
        <v>Nigeria</v>
      </c>
      <c r="B583" s="17" t="s">
        <v>753</v>
      </c>
      <c r="C583" s="172" t="s">
        <v>765</v>
      </c>
      <c r="D583" s="36">
        <v>159685.37454688409</v>
      </c>
      <c r="E583" s="20">
        <f>IF(INTRO!$E$48="","",ROUND($D583*INTRO!$E$48,0))</f>
        <v>31937</v>
      </c>
      <c r="F583" s="20">
        <f>IF(INTRO!$E$49="","",ROUND($D583*INTRO!$E$49,0))</f>
        <v>44712</v>
      </c>
      <c r="G583" s="38">
        <f>IF(INTRO!$E$50="","",ROUND($D583*INTRO!$E$50,0))</f>
        <v>83036</v>
      </c>
      <c r="H583" s="37">
        <v>0</v>
      </c>
      <c r="I583" s="27">
        <v>0</v>
      </c>
      <c r="J583" s="27">
        <v>2</v>
      </c>
      <c r="K583" s="27">
        <v>2</v>
      </c>
      <c r="L583" s="68">
        <v>0</v>
      </c>
      <c r="M583" s="65">
        <f>IF(INTRO!$E$37="Endemic",IF($H583&gt;0,IF($H583=4,"Unknown",IF($H583=99,"Stopped",$D583)),0),"Not required")</f>
        <v>0</v>
      </c>
      <c r="N583" s="20">
        <v>0</v>
      </c>
      <c r="O583" s="14">
        <f>IF(INTRO!$E$41="Endemic", IF(AND($J583&gt;1,$J583&lt;5), IF($J583=4, "Unknown", E583+F583), 0),"Not required")</f>
        <v>76649</v>
      </c>
      <c r="P583" s="39">
        <f>IF(INTRO!$E$43="Endemic", IF(AND($K583&gt;0,$K583&lt;5), IF($K583=4,"Unknown", IF($K583=1, $F583*0.33, IF($K583=2, $F583*0.5+$G583*0.2, SUM(F583:G583)))), 0),"Not required")</f>
        <v>38963.199999999997</v>
      </c>
      <c r="Q583" s="37">
        <v>0</v>
      </c>
      <c r="R583" s="27">
        <v>0</v>
      </c>
      <c r="S583" s="27">
        <v>1</v>
      </c>
      <c r="T583" s="70">
        <v>1</v>
      </c>
      <c r="U583" s="37"/>
      <c r="V583" s="27"/>
      <c r="W583" s="27"/>
      <c r="X583" s="70"/>
      <c r="Y583" s="1">
        <v>36911</v>
      </c>
      <c r="Z583" s="1" t="s">
        <v>765</v>
      </c>
      <c r="AA583" s="18"/>
    </row>
    <row r="584" spans="1:27" x14ac:dyDescent="0.25">
      <c r="A584" s="24" t="str">
        <f>IF(INTRO!$E$33&lt;&gt;0,INTRO!$E$33, " ")</f>
        <v>Nigeria</v>
      </c>
      <c r="B584" s="17" t="s">
        <v>753</v>
      </c>
      <c r="C584" s="172" t="s">
        <v>766</v>
      </c>
      <c r="D584" s="36">
        <v>110572.72446305781</v>
      </c>
      <c r="E584" s="20">
        <f>IF(INTRO!$E$48="","",ROUND($D584*INTRO!$E$48,0))</f>
        <v>22115</v>
      </c>
      <c r="F584" s="20">
        <f>IF(INTRO!$E$49="","",ROUND($D584*INTRO!$E$49,0))</f>
        <v>30960</v>
      </c>
      <c r="G584" s="38">
        <f>IF(INTRO!$E$50="","",ROUND($D584*INTRO!$E$50,0))</f>
        <v>57498</v>
      </c>
      <c r="H584" s="37">
        <v>1</v>
      </c>
      <c r="I584" s="27">
        <v>1</v>
      </c>
      <c r="J584" s="27">
        <v>1</v>
      </c>
      <c r="K584" s="27">
        <v>2</v>
      </c>
      <c r="L584" s="68">
        <v>1</v>
      </c>
      <c r="M584" s="65">
        <f>IF(INTRO!$E$37="Endemic",IF($H584&gt;0,IF($H584=4,"Unknown",IF($H584=99,"Stopped",$D584)),0),"Not required")</f>
        <v>110572.72446305781</v>
      </c>
      <c r="N584" s="20">
        <v>110572.72446305781</v>
      </c>
      <c r="O584" s="14">
        <f>IF(INTRO!$E$41="Endemic", IF(AND($J584&gt;1,$J584&lt;5), IF($J584=4, "Unknown", E584+F584), 0),"Not required")</f>
        <v>0</v>
      </c>
      <c r="P584" s="39">
        <f>IF(INTRO!$E$43="Endemic", IF(AND($K584&gt;0,$K584&lt;5), IF($K584=4,"Unknown", IF($K584=1, $F584*0.33, IF($K584=2, $F584*0.5+$G584*0.2, SUM(F584:G584)))), 0),"Not required")</f>
        <v>26979.599999999999</v>
      </c>
      <c r="Q584" s="37">
        <v>1</v>
      </c>
      <c r="R584" s="27">
        <v>1</v>
      </c>
      <c r="S584" s="27">
        <v>0</v>
      </c>
      <c r="T584" s="70">
        <v>1</v>
      </c>
      <c r="U584" s="37"/>
      <c r="V584" s="27"/>
      <c r="W584" s="27"/>
      <c r="X584" s="70"/>
      <c r="Y584" s="1">
        <v>36912</v>
      </c>
      <c r="Z584" s="1" t="s">
        <v>766</v>
      </c>
      <c r="AA584" s="18"/>
    </row>
    <row r="585" spans="1:27" x14ac:dyDescent="0.25">
      <c r="A585" s="24" t="str">
        <f>IF(INTRO!$E$33&lt;&gt;0,INTRO!$E$33, " ")</f>
        <v>Nigeria</v>
      </c>
      <c r="B585" s="17" t="s">
        <v>753</v>
      </c>
      <c r="C585" s="172" t="s">
        <v>767</v>
      </c>
      <c r="D585" s="36">
        <v>202306.24627607351</v>
      </c>
      <c r="E585" s="20">
        <f>IF(INTRO!$E$48="","",ROUND($D585*INTRO!$E$48,0))</f>
        <v>40461</v>
      </c>
      <c r="F585" s="20">
        <f>IF(INTRO!$E$49="","",ROUND($D585*INTRO!$E$49,0))</f>
        <v>56646</v>
      </c>
      <c r="G585" s="38">
        <f>IF(INTRO!$E$50="","",ROUND($D585*INTRO!$E$50,0))</f>
        <v>105199</v>
      </c>
      <c r="H585" s="37">
        <v>1</v>
      </c>
      <c r="I585" s="27">
        <v>1</v>
      </c>
      <c r="J585" s="27">
        <v>2</v>
      </c>
      <c r="K585" s="27">
        <v>1</v>
      </c>
      <c r="L585" s="68">
        <v>0</v>
      </c>
      <c r="M585" s="65">
        <f>IF(INTRO!$E$37="Endemic",IF($H585&gt;0,IF($H585=4,"Unknown",IF($H585=99,"Stopped",$D585)),0),"Not required")</f>
        <v>202306.24627607351</v>
      </c>
      <c r="N585" s="20">
        <v>96277.871758984358</v>
      </c>
      <c r="O585" s="14">
        <f>IF(INTRO!$E$41="Endemic", IF(AND($J585&gt;1,$J585&lt;5), IF($J585=4, "Unknown", E585+F585), 0),"Not required")</f>
        <v>97107</v>
      </c>
      <c r="P585" s="39">
        <f>IF(INTRO!$E$43="Endemic", IF(AND($K585&gt;0,$K585&lt;5), IF($K585=4,"Unknown", IF($K585=1, $F585*0.33, IF($K585=2, $F585*0.5+$G585*0.2, SUM(F585:G585)))), 0),"Not required")</f>
        <v>18693.18</v>
      </c>
      <c r="Q585" s="37">
        <v>1</v>
      </c>
      <c r="R585" s="27">
        <v>1</v>
      </c>
      <c r="S585" s="27">
        <v>1</v>
      </c>
      <c r="T585" s="70">
        <v>0</v>
      </c>
      <c r="U585" s="37"/>
      <c r="V585" s="27"/>
      <c r="W585" s="27"/>
      <c r="X585" s="70"/>
      <c r="Y585" s="1">
        <v>36913</v>
      </c>
      <c r="Z585" s="1" t="s">
        <v>767</v>
      </c>
      <c r="AA585" s="18"/>
    </row>
    <row r="586" spans="1:27" x14ac:dyDescent="0.25">
      <c r="A586" s="24" t="str">
        <f>IF(INTRO!$E$33&lt;&gt;0,INTRO!$E$33, " ")</f>
        <v>Nigeria</v>
      </c>
      <c r="B586" s="17" t="s">
        <v>753</v>
      </c>
      <c r="C586" s="172" t="s">
        <v>768</v>
      </c>
      <c r="D586" s="36">
        <v>307779.15231758938</v>
      </c>
      <c r="E586" s="20">
        <f>IF(INTRO!$E$48="","",ROUND($D586*INTRO!$E$48,0))</f>
        <v>61556</v>
      </c>
      <c r="F586" s="20">
        <f>IF(INTRO!$E$49="","",ROUND($D586*INTRO!$E$49,0))</f>
        <v>86178</v>
      </c>
      <c r="G586" s="38">
        <f>IF(INTRO!$E$50="","",ROUND($D586*INTRO!$E$50,0))</f>
        <v>160045</v>
      </c>
      <c r="H586" s="37">
        <v>1</v>
      </c>
      <c r="I586" s="27">
        <v>1</v>
      </c>
      <c r="J586" s="27">
        <v>3</v>
      </c>
      <c r="K586" s="27">
        <v>2</v>
      </c>
      <c r="L586" s="68">
        <v>0</v>
      </c>
      <c r="M586" s="65">
        <f>IF(INTRO!$E$37="Endemic",IF($H586&gt;0,IF($H586=4,"Unknown",IF($H586=99,"Stopped",$D586)),0),"Not required")</f>
        <v>307779.15231758938</v>
      </c>
      <c r="N586" s="20">
        <v>118963.43428710932</v>
      </c>
      <c r="O586" s="14">
        <f>IF(INTRO!$E$41="Endemic", IF(AND($J586&gt;1,$J586&lt;5), IF($J586=4, "Unknown", E586+F586), 0),"Not required")</f>
        <v>147734</v>
      </c>
      <c r="P586" s="39">
        <f>IF(INTRO!$E$43="Endemic", IF(AND($K586&gt;0,$K586&lt;5), IF($K586=4,"Unknown", IF($K586=1, $F586*0.33, IF($K586=2, $F586*0.5+$G586*0.2, SUM(F586:G586)))), 0),"Not required")</f>
        <v>75098</v>
      </c>
      <c r="Q586" s="37">
        <v>1</v>
      </c>
      <c r="R586" s="27">
        <v>1</v>
      </c>
      <c r="S586" s="27">
        <v>2</v>
      </c>
      <c r="T586" s="70">
        <v>1</v>
      </c>
      <c r="U586" s="37"/>
      <c r="V586" s="27"/>
      <c r="W586" s="27"/>
      <c r="X586" s="70"/>
      <c r="Y586" s="1">
        <v>36914</v>
      </c>
      <c r="Z586" s="1" t="s">
        <v>768</v>
      </c>
      <c r="AA586" s="18"/>
    </row>
    <row r="587" spans="1:27" x14ac:dyDescent="0.25">
      <c r="A587" s="24" t="str">
        <f>IF(INTRO!$E$33&lt;&gt;0,INTRO!$E$33, " ")</f>
        <v>Nigeria</v>
      </c>
      <c r="B587" s="17" t="s">
        <v>753</v>
      </c>
      <c r="C587" s="172" t="s">
        <v>769</v>
      </c>
      <c r="D587" s="36">
        <v>147196.73692493298</v>
      </c>
      <c r="E587" s="20">
        <f>IF(INTRO!$E$48="","",ROUND($D587*INTRO!$E$48,0))</f>
        <v>29439</v>
      </c>
      <c r="F587" s="20">
        <f>IF(INTRO!$E$49="","",ROUND($D587*INTRO!$E$49,0))</f>
        <v>41215</v>
      </c>
      <c r="G587" s="38">
        <f>IF(INTRO!$E$50="","",ROUND($D587*INTRO!$E$50,0))</f>
        <v>76542</v>
      </c>
      <c r="H587" s="37">
        <v>0</v>
      </c>
      <c r="I587" s="27">
        <v>1</v>
      </c>
      <c r="J587" s="27">
        <v>2</v>
      </c>
      <c r="K587" s="27">
        <v>3</v>
      </c>
      <c r="L587" s="68">
        <v>0</v>
      </c>
      <c r="M587" s="65">
        <f>IF(INTRO!$E$37="Endemic",IF($H587&gt;0,IF($H587=4,"Unknown",IF($H587=99,"Stopped",$D587)),0),"Not required")</f>
        <v>0</v>
      </c>
      <c r="N587" s="20">
        <v>147196.73692493298</v>
      </c>
      <c r="O587" s="14">
        <f>IF(INTRO!$E$41="Endemic", IF(AND($J587&gt;1,$J587&lt;5), IF($J587=4, "Unknown", E587+F587), 0),"Not required")</f>
        <v>70654</v>
      </c>
      <c r="P587" s="39">
        <f>IF(INTRO!$E$43="Endemic", IF(AND($K587&gt;0,$K587&lt;5), IF($K587=4,"Unknown", IF($K587=1, $F587*0.33, IF($K587=2, $F587*0.5+$G587*0.2, SUM(F587:G587)))), 0),"Not required")</f>
        <v>117757</v>
      </c>
      <c r="Q587" s="37">
        <v>0</v>
      </c>
      <c r="R587" s="27">
        <v>1</v>
      </c>
      <c r="S587" s="27">
        <v>1</v>
      </c>
      <c r="T587" s="70">
        <v>1</v>
      </c>
      <c r="U587" s="37"/>
      <c r="V587" s="27"/>
      <c r="W587" s="27"/>
      <c r="X587" s="70"/>
      <c r="Y587" s="1">
        <v>36915</v>
      </c>
      <c r="Z587" s="1" t="s">
        <v>769</v>
      </c>
      <c r="AA587" s="18"/>
    </row>
    <row r="588" spans="1:27" x14ac:dyDescent="0.25">
      <c r="A588" s="24" t="str">
        <f>IF(INTRO!$E$33&lt;&gt;0,INTRO!$E$33, " ")</f>
        <v>Nigeria</v>
      </c>
      <c r="B588" s="17" t="s">
        <v>753</v>
      </c>
      <c r="C588" s="172" t="s">
        <v>770</v>
      </c>
      <c r="D588" s="36">
        <v>170966.30200466205</v>
      </c>
      <c r="E588" s="20">
        <f>IF(INTRO!$E$48="","",ROUND($D588*INTRO!$E$48,0))</f>
        <v>34193</v>
      </c>
      <c r="F588" s="20">
        <f>IF(INTRO!$E$49="","",ROUND($D588*INTRO!$E$49,0))</f>
        <v>47871</v>
      </c>
      <c r="G588" s="38">
        <f>IF(INTRO!$E$50="","",ROUND($D588*INTRO!$E$50,0))</f>
        <v>88902</v>
      </c>
      <c r="H588" s="37">
        <v>1</v>
      </c>
      <c r="I588" s="27">
        <v>1</v>
      </c>
      <c r="J588" s="27">
        <v>2</v>
      </c>
      <c r="K588" s="27">
        <v>1</v>
      </c>
      <c r="L588" s="68">
        <v>0</v>
      </c>
      <c r="M588" s="65">
        <f>IF(INTRO!$E$37="Endemic",IF($H588&gt;0,IF($H588=4,"Unknown",IF($H588=99,"Stopped",$D588)),0),"Not required")</f>
        <v>170966.30200466205</v>
      </c>
      <c r="N588" s="20">
        <v>81363.151980859344</v>
      </c>
      <c r="O588" s="14">
        <f>IF(INTRO!$E$41="Endemic", IF(AND($J588&gt;1,$J588&lt;5), IF($J588=4, "Unknown", E588+F588), 0),"Not required")</f>
        <v>82064</v>
      </c>
      <c r="P588" s="39">
        <f>IF(INTRO!$E$43="Endemic", IF(AND($K588&gt;0,$K588&lt;5), IF($K588=4,"Unknown", IF($K588=1, $F588*0.33, IF($K588=2, $F588*0.5+$G588*0.2, SUM(F588:G588)))), 0),"Not required")</f>
        <v>15797.43</v>
      </c>
      <c r="Q588" s="37">
        <v>1</v>
      </c>
      <c r="R588" s="27">
        <v>1</v>
      </c>
      <c r="S588" s="27">
        <v>1</v>
      </c>
      <c r="T588" s="70">
        <v>0</v>
      </c>
      <c r="U588" s="37"/>
      <c r="V588" s="27"/>
      <c r="W588" s="27"/>
      <c r="X588" s="70"/>
      <c r="Y588" s="1">
        <v>36916</v>
      </c>
      <c r="Z588" s="1" t="s">
        <v>770</v>
      </c>
      <c r="AA588" s="18"/>
    </row>
    <row r="589" spans="1:27" x14ac:dyDescent="0.25">
      <c r="A589" s="24" t="str">
        <f>IF(INTRO!$E$33&lt;&gt;0,INTRO!$E$33, " ")</f>
        <v>Nigeria</v>
      </c>
      <c r="B589" s="17" t="s">
        <v>753</v>
      </c>
      <c r="C589" s="172" t="s">
        <v>771</v>
      </c>
      <c r="D589" s="36">
        <v>98089.466396403688</v>
      </c>
      <c r="E589" s="20">
        <f>IF(INTRO!$E$48="","",ROUND($D589*INTRO!$E$48,0))</f>
        <v>19618</v>
      </c>
      <c r="F589" s="20">
        <f>IF(INTRO!$E$49="","",ROUND($D589*INTRO!$E$49,0))</f>
        <v>27465</v>
      </c>
      <c r="G589" s="38">
        <f>IF(INTRO!$E$50="","",ROUND($D589*INTRO!$E$50,0))</f>
        <v>51007</v>
      </c>
      <c r="H589" s="37">
        <v>0</v>
      </c>
      <c r="I589" s="27">
        <v>1</v>
      </c>
      <c r="J589" s="27">
        <v>3</v>
      </c>
      <c r="K589" s="27">
        <v>2</v>
      </c>
      <c r="L589" s="68">
        <v>0</v>
      </c>
      <c r="M589" s="65">
        <f>IF(INTRO!$E$37="Endemic",IF($H589&gt;0,IF($H589=4,"Unknown",IF($H589=99,"Stopped",$D589)),0),"Not required")</f>
        <v>0</v>
      </c>
      <c r="N589" s="20">
        <v>98089.466396403688</v>
      </c>
      <c r="O589" s="14">
        <f>IF(INTRO!$E$41="Endemic", IF(AND($J589&gt;1,$J589&lt;5), IF($J589=4, "Unknown", E589+F589), 0),"Not required")</f>
        <v>47083</v>
      </c>
      <c r="P589" s="39">
        <f>IF(INTRO!$E$43="Endemic", IF(AND($K589&gt;0,$K589&lt;5), IF($K589=4,"Unknown", IF($K589=1, $F589*0.33, IF($K589=2, $F589*0.5+$G589*0.2, SUM(F589:G589)))), 0),"Not required")</f>
        <v>23933.9</v>
      </c>
      <c r="Q589" s="37">
        <v>0</v>
      </c>
      <c r="R589" s="27">
        <v>1</v>
      </c>
      <c r="S589" s="27">
        <v>2</v>
      </c>
      <c r="T589" s="70">
        <v>1</v>
      </c>
      <c r="U589" s="37"/>
      <c r="V589" s="27"/>
      <c r="W589" s="27"/>
      <c r="X589" s="70"/>
      <c r="Y589" s="1">
        <v>36917</v>
      </c>
      <c r="Z589" s="1" t="s">
        <v>771</v>
      </c>
      <c r="AA589" s="18"/>
    </row>
    <row r="590" spans="1:27" x14ac:dyDescent="0.25">
      <c r="A590" s="24" t="str">
        <f>IF(INTRO!$E$33&lt;&gt;0,INTRO!$E$33, " ")</f>
        <v>Nigeria</v>
      </c>
      <c r="B590" s="17" t="s">
        <v>753</v>
      </c>
      <c r="C590" s="172" t="s">
        <v>772</v>
      </c>
      <c r="D590" s="36">
        <v>80573.634349419895</v>
      </c>
      <c r="E590" s="20">
        <f>IF(INTRO!$E$48="","",ROUND($D590*INTRO!$E$48,0))</f>
        <v>16115</v>
      </c>
      <c r="F590" s="20">
        <f>IF(INTRO!$E$49="","",ROUND($D590*INTRO!$E$49,0))</f>
        <v>22561</v>
      </c>
      <c r="G590" s="38">
        <f>IF(INTRO!$E$50="","",ROUND($D590*INTRO!$E$50,0))</f>
        <v>41898</v>
      </c>
      <c r="H590" s="37">
        <v>1</v>
      </c>
      <c r="I590" s="27">
        <v>1</v>
      </c>
      <c r="J590" s="27">
        <v>1</v>
      </c>
      <c r="K590" s="27">
        <v>2</v>
      </c>
      <c r="L590" s="68">
        <v>0</v>
      </c>
      <c r="M590" s="65">
        <f>IF(INTRO!$E$37="Endemic",IF($H590&gt;0,IF($H590=4,"Unknown",IF($H590=99,"Stopped",$D590)),0),"Not required")</f>
        <v>80573.634349419895</v>
      </c>
      <c r="N590" s="20">
        <v>38345.356007421862</v>
      </c>
      <c r="O590" s="14">
        <f>IF(INTRO!$E$41="Endemic", IF(AND($J590&gt;1,$J590&lt;5), IF($J590=4, "Unknown", E590+F590), 0),"Not required")</f>
        <v>0</v>
      </c>
      <c r="P590" s="39">
        <f>IF(INTRO!$E$43="Endemic", IF(AND($K590&gt;0,$K590&lt;5), IF($K590=4,"Unknown", IF($K590=1, $F590*0.33, IF($K590=2, $F590*0.5+$G590*0.2, SUM(F590:G590)))), 0),"Not required")</f>
        <v>19660.099999999999</v>
      </c>
      <c r="Q590" s="37">
        <v>1</v>
      </c>
      <c r="R590" s="27">
        <v>1</v>
      </c>
      <c r="S590" s="27">
        <v>0</v>
      </c>
      <c r="T590" s="70">
        <v>1</v>
      </c>
      <c r="U590" s="37"/>
      <c r="V590" s="27"/>
      <c r="W590" s="27"/>
      <c r="X590" s="70"/>
      <c r="Y590" s="1">
        <v>36918</v>
      </c>
      <c r="Z590" s="1" t="s">
        <v>772</v>
      </c>
      <c r="AA590" s="18"/>
    </row>
    <row r="591" spans="1:27" x14ac:dyDescent="0.25">
      <c r="A591" s="24" t="str">
        <f>IF(INTRO!$E$33&lt;&gt;0,INTRO!$E$33, " ")</f>
        <v>Nigeria</v>
      </c>
      <c r="B591" s="17" t="s">
        <v>753</v>
      </c>
      <c r="C591" s="172" t="s">
        <v>773</v>
      </c>
      <c r="D591" s="36">
        <v>340810.9667299026</v>
      </c>
      <c r="E591" s="20">
        <f>IF(INTRO!$E$48="","",ROUND($D591*INTRO!$E$48,0))</f>
        <v>68162</v>
      </c>
      <c r="F591" s="20">
        <f>IF(INTRO!$E$49="","",ROUND($D591*INTRO!$E$49,0))</f>
        <v>95427</v>
      </c>
      <c r="G591" s="38">
        <f>IF(INTRO!$E$50="","",ROUND($D591*INTRO!$E$50,0))</f>
        <v>177222</v>
      </c>
      <c r="H591" s="37">
        <v>1</v>
      </c>
      <c r="I591" s="27">
        <v>1</v>
      </c>
      <c r="J591" s="27">
        <v>1</v>
      </c>
      <c r="K591" s="27">
        <v>1</v>
      </c>
      <c r="L591" s="68">
        <v>0</v>
      </c>
      <c r="M591" s="65">
        <f>IF(INTRO!$E$37="Endemic",IF($H591&gt;0,IF($H591=4,"Unknown",IF($H591=99,"Stopped",$D591)),0),"Not required")</f>
        <v>340810.9667299026</v>
      </c>
      <c r="N591" s="20">
        <v>162194.26614843745</v>
      </c>
      <c r="O591" s="14">
        <f>IF(INTRO!$E$41="Endemic", IF(AND($J591&gt;1,$J591&lt;5), IF($J591=4, "Unknown", E591+F591), 0),"Not required")</f>
        <v>0</v>
      </c>
      <c r="P591" s="39">
        <f>IF(INTRO!$E$43="Endemic", IF(AND($K591&gt;0,$K591&lt;5), IF($K591=4,"Unknown", IF($K591=1, $F591*0.33, IF($K591=2, $F591*0.5+$G591*0.2, SUM(F591:G591)))), 0),"Not required")</f>
        <v>31490.91</v>
      </c>
      <c r="Q591" s="37">
        <v>1</v>
      </c>
      <c r="R591" s="27">
        <v>1</v>
      </c>
      <c r="S591" s="27">
        <v>0</v>
      </c>
      <c r="T591" s="70">
        <v>0</v>
      </c>
      <c r="U591" s="37"/>
      <c r="V591" s="27"/>
      <c r="W591" s="27"/>
      <c r="X591" s="70"/>
      <c r="Y591" s="1">
        <v>36919</v>
      </c>
      <c r="Z591" s="1" t="s">
        <v>773</v>
      </c>
      <c r="AA591" s="18"/>
    </row>
    <row r="592" spans="1:27" x14ac:dyDescent="0.25">
      <c r="A592" s="24" t="str">
        <f>IF(INTRO!$E$33&lt;&gt;0,INTRO!$E$33, " ")</f>
        <v>Nigeria</v>
      </c>
      <c r="B592" s="17" t="s">
        <v>774</v>
      </c>
      <c r="C592" s="172" t="s">
        <v>775</v>
      </c>
      <c r="D592" s="36">
        <v>235905.60377221872</v>
      </c>
      <c r="E592" s="20">
        <f>IF(INTRO!$E$48="","",ROUND($D592*INTRO!$E$48,0))</f>
        <v>47181</v>
      </c>
      <c r="F592" s="20">
        <f>IF(INTRO!$E$49="","",ROUND($D592*INTRO!$E$49,0))</f>
        <v>66054</v>
      </c>
      <c r="G592" s="38">
        <f>IF(INTRO!$E$50="","",ROUND($D592*INTRO!$E$50,0))</f>
        <v>122671</v>
      </c>
      <c r="H592" s="37">
        <v>1</v>
      </c>
      <c r="I592" s="27">
        <v>1</v>
      </c>
      <c r="J592" s="27">
        <v>1</v>
      </c>
      <c r="K592" s="27">
        <v>0</v>
      </c>
      <c r="L592" s="68">
        <v>0</v>
      </c>
      <c r="M592" s="65">
        <f>IF(INTRO!$E$37="Endemic",IF($H592&gt;0,IF($H592=4,"Unknown",IF($H592=99,"Stopped",$D592)),0),"Not required")</f>
        <v>235905.60377221872</v>
      </c>
      <c r="N592" s="20">
        <v>122069.56376132807</v>
      </c>
      <c r="O592" s="14">
        <f>IF(INTRO!$E$41="Endemic", IF(AND($J592&gt;1,$J592&lt;5), IF($J592=4, "Unknown", E592+F592), 0),"Not required")</f>
        <v>0</v>
      </c>
      <c r="P592" s="39">
        <f>IF(INTRO!$E$43="Endemic", IF(AND($K592&gt;0,$K592&lt;5), IF($K592=4,"Unknown", IF($K592=1, $F592*0.33, IF($K592=2, $F592*0.5+$G592*0.2, SUM(F592:G592)))), 0),"Not required")</f>
        <v>0</v>
      </c>
      <c r="Q592" s="37">
        <v>1</v>
      </c>
      <c r="R592" s="27">
        <v>1</v>
      </c>
      <c r="S592" s="27">
        <v>0</v>
      </c>
      <c r="T592" s="70">
        <v>0</v>
      </c>
      <c r="U592" s="37"/>
      <c r="V592" s="27"/>
      <c r="W592" s="27"/>
      <c r="X592" s="70"/>
      <c r="Y592" s="1">
        <v>36920</v>
      </c>
      <c r="Z592" s="1" t="s">
        <v>775</v>
      </c>
      <c r="AA592" s="18"/>
    </row>
    <row r="593" spans="1:27" x14ac:dyDescent="0.25">
      <c r="A593" s="24" t="str">
        <f>IF(INTRO!$E$33&lt;&gt;0,INTRO!$E$33, " ")</f>
        <v>Nigeria</v>
      </c>
      <c r="B593" s="17" t="s">
        <v>774</v>
      </c>
      <c r="C593" s="172" t="s">
        <v>776</v>
      </c>
      <c r="D593" s="36">
        <v>287526.47151326435</v>
      </c>
      <c r="E593" s="20">
        <f>IF(INTRO!$E$48="","",ROUND($D593*INTRO!$E$48,0))</f>
        <v>57505</v>
      </c>
      <c r="F593" s="20">
        <f>IF(INTRO!$E$49="","",ROUND($D593*INTRO!$E$49,0))</f>
        <v>80507</v>
      </c>
      <c r="G593" s="38">
        <f>IF(INTRO!$E$50="","",ROUND($D593*INTRO!$E$50,0))</f>
        <v>149514</v>
      </c>
      <c r="H593" s="37">
        <v>1</v>
      </c>
      <c r="I593" s="27">
        <v>1</v>
      </c>
      <c r="J593" s="27">
        <v>1</v>
      </c>
      <c r="K593" s="27">
        <v>0</v>
      </c>
      <c r="L593" s="68">
        <v>0</v>
      </c>
      <c r="M593" s="65">
        <f>IF(INTRO!$E$37="Endemic",IF($H593&gt;0,IF($H593=4,"Unknown",IF($H593=99,"Stopped",$D593)),0),"Not required")</f>
        <v>287526.47151326435</v>
      </c>
      <c r="N593" s="20">
        <v>117391.60473085934</v>
      </c>
      <c r="O593" s="14">
        <f>IF(INTRO!$E$41="Endemic", IF(AND($J593&gt;1,$J593&lt;5), IF($J593=4, "Unknown", E593+F593), 0),"Not required")</f>
        <v>0</v>
      </c>
      <c r="P593" s="39">
        <f>IF(INTRO!$E$43="Endemic", IF(AND($K593&gt;0,$K593&lt;5), IF($K593=4,"Unknown", IF($K593=1, $F593*0.33, IF($K593=2, $F593*0.5+$G593*0.2, SUM(F593:G593)))), 0),"Not required")</f>
        <v>0</v>
      </c>
      <c r="Q593" s="37">
        <v>1</v>
      </c>
      <c r="R593" s="27">
        <v>1</v>
      </c>
      <c r="S593" s="27">
        <v>0</v>
      </c>
      <c r="T593" s="70">
        <v>0</v>
      </c>
      <c r="U593" s="37"/>
      <c r="V593" s="27"/>
      <c r="W593" s="27"/>
      <c r="X593" s="70"/>
      <c r="Y593" s="1">
        <v>36921</v>
      </c>
      <c r="Z593" s="1" t="s">
        <v>776</v>
      </c>
      <c r="AA593" s="18"/>
    </row>
    <row r="594" spans="1:27" x14ac:dyDescent="0.25">
      <c r="A594" s="24" t="str">
        <f>IF(INTRO!$E$33&lt;&gt;0,INTRO!$E$33, " ")</f>
        <v>Nigeria</v>
      </c>
      <c r="B594" s="17" t="s">
        <v>774</v>
      </c>
      <c r="C594" s="172" t="s">
        <v>777</v>
      </c>
      <c r="D594" s="36">
        <v>110853.8062273253</v>
      </c>
      <c r="E594" s="20">
        <f>IF(INTRO!$E$48="","",ROUND($D594*INTRO!$E$48,0))</f>
        <v>22171</v>
      </c>
      <c r="F594" s="20">
        <f>IF(INTRO!$E$49="","",ROUND($D594*INTRO!$E$49,0))</f>
        <v>31039</v>
      </c>
      <c r="G594" s="38">
        <f>IF(INTRO!$E$50="","",ROUND($D594*INTRO!$E$50,0))</f>
        <v>57644</v>
      </c>
      <c r="H594" s="37">
        <v>1</v>
      </c>
      <c r="I594" s="27">
        <v>1</v>
      </c>
      <c r="J594" s="27">
        <v>1</v>
      </c>
      <c r="K594" s="27">
        <v>0</v>
      </c>
      <c r="L594" s="68">
        <v>0</v>
      </c>
      <c r="M594" s="65">
        <f>IF(INTRO!$E$37="Endemic",IF($H594&gt;0,IF($H594=4,"Unknown",IF($H594=99,"Stopped",$D594)),0),"Not required")</f>
        <v>110853.8062273253</v>
      </c>
      <c r="N594" s="20">
        <v>110853.8062273253</v>
      </c>
      <c r="O594" s="14">
        <f>IF(INTRO!$E$41="Endemic", IF(AND($J594&gt;1,$J594&lt;5), IF($J594=4, "Unknown", E594+F594), 0),"Not required")</f>
        <v>0</v>
      </c>
      <c r="P594" s="39">
        <f>IF(INTRO!$E$43="Endemic", IF(AND($K594&gt;0,$K594&lt;5), IF($K594=4,"Unknown", IF($K594=1, $F594*0.33, IF($K594=2, $F594*0.5+$G594*0.2, SUM(F594:G594)))), 0),"Not required")</f>
        <v>0</v>
      </c>
      <c r="Q594" s="37">
        <v>1</v>
      </c>
      <c r="R594" s="27">
        <v>1</v>
      </c>
      <c r="S594" s="27">
        <v>0</v>
      </c>
      <c r="T594" s="70">
        <v>0</v>
      </c>
      <c r="U594" s="37"/>
      <c r="V594" s="27"/>
      <c r="W594" s="27"/>
      <c r="X594" s="70"/>
      <c r="Y594" s="1">
        <v>36922</v>
      </c>
      <c r="Z594" s="1" t="s">
        <v>777</v>
      </c>
      <c r="AA594" s="18"/>
    </row>
    <row r="595" spans="1:27" x14ac:dyDescent="0.25">
      <c r="A595" s="24" t="str">
        <f>IF(INTRO!$E$33&lt;&gt;0,INTRO!$E$33, " ")</f>
        <v>Nigeria</v>
      </c>
      <c r="B595" s="17" t="s">
        <v>774</v>
      </c>
      <c r="C595" s="172" t="s">
        <v>778</v>
      </c>
      <c r="D595" s="36">
        <v>308633.15672098577</v>
      </c>
      <c r="E595" s="20">
        <f>IF(INTRO!$E$48="","",ROUND($D595*INTRO!$E$48,0))</f>
        <v>61727</v>
      </c>
      <c r="F595" s="20">
        <f>IF(INTRO!$E$49="","",ROUND($D595*INTRO!$E$49,0))</f>
        <v>86417</v>
      </c>
      <c r="G595" s="38">
        <f>IF(INTRO!$E$50="","",ROUND($D595*INTRO!$E$50,0))</f>
        <v>160489</v>
      </c>
      <c r="H595" s="37">
        <v>1</v>
      </c>
      <c r="I595" s="27">
        <v>1</v>
      </c>
      <c r="J595" s="27">
        <v>2</v>
      </c>
      <c r="K595" s="27">
        <v>1</v>
      </c>
      <c r="L595" s="68">
        <v>0</v>
      </c>
      <c r="M595" s="65">
        <f>IF(INTRO!$E$37="Endemic",IF($H595&gt;0,IF($H595=4,"Unknown",IF($H595=99,"Stopped",$D595)),0),"Not required")</f>
        <v>308633.15672098577</v>
      </c>
      <c r="N595" s="20">
        <v>116796.64958281246</v>
      </c>
      <c r="O595" s="14">
        <f>IF(INTRO!$E$41="Endemic", IF(AND($J595&gt;1,$J595&lt;5), IF($J595=4, "Unknown", E595+F595), 0),"Not required")</f>
        <v>148144</v>
      </c>
      <c r="P595" s="39">
        <f>IF(INTRO!$E$43="Endemic", IF(AND($K595&gt;0,$K595&lt;5), IF($K595=4,"Unknown", IF($K595=1, $F595*0.33, IF($K595=2, $F595*0.5+$G595*0.2, SUM(F595:G595)))), 0),"Not required")</f>
        <v>28517.61</v>
      </c>
      <c r="Q595" s="37">
        <v>1</v>
      </c>
      <c r="R595" s="27">
        <v>1</v>
      </c>
      <c r="S595" s="27">
        <v>1</v>
      </c>
      <c r="T595" s="70">
        <v>0</v>
      </c>
      <c r="U595" s="37"/>
      <c r="V595" s="27"/>
      <c r="W595" s="27" t="s">
        <v>972</v>
      </c>
      <c r="X595" s="70"/>
      <c r="Y595" s="1">
        <v>36923</v>
      </c>
      <c r="Z595" s="1" t="s">
        <v>778</v>
      </c>
      <c r="AA595" s="18"/>
    </row>
    <row r="596" spans="1:27" x14ac:dyDescent="0.25">
      <c r="A596" s="24" t="str">
        <f>IF(INTRO!$E$33&lt;&gt;0,INTRO!$E$33, " ")</f>
        <v>Nigeria</v>
      </c>
      <c r="B596" s="17" t="s">
        <v>774</v>
      </c>
      <c r="C596" s="172" t="s">
        <v>779</v>
      </c>
      <c r="D596" s="36">
        <v>176969.88571609752</v>
      </c>
      <c r="E596" s="20">
        <f>IF(INTRO!$E$48="","",ROUND($D596*INTRO!$E$48,0))</f>
        <v>35394</v>
      </c>
      <c r="F596" s="20">
        <f>IF(INTRO!$E$49="","",ROUND($D596*INTRO!$E$49,0))</f>
        <v>49552</v>
      </c>
      <c r="G596" s="38">
        <f>IF(INTRO!$E$50="","",ROUND($D596*INTRO!$E$50,0))</f>
        <v>92024</v>
      </c>
      <c r="H596" s="37">
        <v>1</v>
      </c>
      <c r="I596" s="27">
        <v>1</v>
      </c>
      <c r="J596" s="27">
        <v>2</v>
      </c>
      <c r="K596" s="27">
        <v>2</v>
      </c>
      <c r="L596" s="68">
        <v>0</v>
      </c>
      <c r="M596" s="65">
        <f>IF(INTRO!$E$37="Endemic",IF($H596&gt;0,IF($H596=4,"Unknown",IF($H596=99,"Stopped",$D596)),0),"Not required")</f>
        <v>176969.88571609752</v>
      </c>
      <c r="N596" s="20">
        <v>117974.41793710933</v>
      </c>
      <c r="O596" s="14">
        <f>IF(INTRO!$E$41="Endemic", IF(AND($J596&gt;1,$J596&lt;5), IF($J596=4, "Unknown", E596+F596), 0),"Not required")</f>
        <v>84946</v>
      </c>
      <c r="P596" s="39">
        <f>IF(INTRO!$E$43="Endemic", IF(AND($K596&gt;0,$K596&lt;5), IF($K596=4,"Unknown", IF($K596=1, $F596*0.33, IF($K596=2, $F596*0.5+$G596*0.2, SUM(F596:G596)))), 0),"Not required")</f>
        <v>43180.800000000003</v>
      </c>
      <c r="Q596" s="37">
        <v>1</v>
      </c>
      <c r="R596" s="27">
        <v>1</v>
      </c>
      <c r="S596" s="27">
        <v>1</v>
      </c>
      <c r="T596" s="70">
        <v>1</v>
      </c>
      <c r="U596" s="37"/>
      <c r="V596" s="27"/>
      <c r="W596" s="27" t="s">
        <v>972</v>
      </c>
      <c r="X596" s="70" t="s">
        <v>972</v>
      </c>
      <c r="Y596" s="1">
        <v>36924</v>
      </c>
      <c r="Z596" s="1" t="s">
        <v>779</v>
      </c>
      <c r="AA596" s="18"/>
    </row>
    <row r="597" spans="1:27" x14ac:dyDescent="0.25">
      <c r="A597" s="24" t="str">
        <f>IF(INTRO!$E$33&lt;&gt;0,INTRO!$E$33, " ")</f>
        <v>Nigeria</v>
      </c>
      <c r="B597" s="17" t="s">
        <v>774</v>
      </c>
      <c r="C597" s="172" t="s">
        <v>780</v>
      </c>
      <c r="D597" s="36">
        <v>475029.52650085895</v>
      </c>
      <c r="E597" s="20">
        <f>IF(INTRO!$E$48="","",ROUND($D597*INTRO!$E$48,0))</f>
        <v>95006</v>
      </c>
      <c r="F597" s="20">
        <f>IF(INTRO!$E$49="","",ROUND($D597*INTRO!$E$49,0))</f>
        <v>133008</v>
      </c>
      <c r="G597" s="38">
        <f>IF(INTRO!$E$50="","",ROUND($D597*INTRO!$E$50,0))</f>
        <v>247015</v>
      </c>
      <c r="H597" s="37">
        <v>0</v>
      </c>
      <c r="I597" s="27">
        <v>1</v>
      </c>
      <c r="J597" s="27">
        <v>2</v>
      </c>
      <c r="K597" s="27">
        <v>1</v>
      </c>
      <c r="L597" s="68">
        <v>0</v>
      </c>
      <c r="M597" s="65">
        <f>IF(INTRO!$E$37="Endemic",IF($H597&gt;0,IF($H597=4,"Unknown",IF($H597=99,"Stopped",$D597)),0),"Not required")</f>
        <v>0</v>
      </c>
      <c r="N597" s="20">
        <v>140689.7834132812</v>
      </c>
      <c r="O597" s="14">
        <f>IF(INTRO!$E$41="Endemic", IF(AND($J597&gt;1,$J597&lt;5), IF($J597=4, "Unknown", E597+F597), 0),"Not required")</f>
        <v>228014</v>
      </c>
      <c r="P597" s="39">
        <f>IF(INTRO!$E$43="Endemic", IF(AND($K597&gt;0,$K597&lt;5), IF($K597=4,"Unknown", IF($K597=1, $F597*0.33, IF($K597=2, $F597*0.5+$G597*0.2, SUM(F597:G597)))), 0),"Not required")</f>
        <v>43892.639999999999</v>
      </c>
      <c r="Q597" s="37">
        <v>0</v>
      </c>
      <c r="R597" s="27">
        <v>1</v>
      </c>
      <c r="S597" s="27">
        <v>1</v>
      </c>
      <c r="T597" s="70">
        <v>0</v>
      </c>
      <c r="U597" s="37"/>
      <c r="V597" s="27"/>
      <c r="W597" s="27" t="s">
        <v>972</v>
      </c>
      <c r="X597" s="70" t="s">
        <v>972</v>
      </c>
      <c r="Y597" s="1">
        <v>36925</v>
      </c>
      <c r="Z597" s="1" t="s">
        <v>780</v>
      </c>
      <c r="AA597" s="18"/>
    </row>
    <row r="598" spans="1:27" x14ac:dyDescent="0.25">
      <c r="A598" s="24" t="str">
        <f>IF(INTRO!$E$33&lt;&gt;0,INTRO!$E$33, " ")</f>
        <v>Nigeria</v>
      </c>
      <c r="B598" s="17" t="s">
        <v>774</v>
      </c>
      <c r="C598" s="172" t="s">
        <v>781</v>
      </c>
      <c r="D598" s="36">
        <v>208428.18020404261</v>
      </c>
      <c r="E598" s="20">
        <f>IF(INTRO!$E$48="","",ROUND($D598*INTRO!$E$48,0))</f>
        <v>41686</v>
      </c>
      <c r="F598" s="20">
        <f>IF(INTRO!$E$49="","",ROUND($D598*INTRO!$E$49,0))</f>
        <v>58360</v>
      </c>
      <c r="G598" s="38">
        <f>IF(INTRO!$E$50="","",ROUND($D598*INTRO!$E$50,0))</f>
        <v>108383</v>
      </c>
      <c r="H598" s="37">
        <v>1</v>
      </c>
      <c r="I598" s="27">
        <v>0</v>
      </c>
      <c r="J598" s="27">
        <v>2</v>
      </c>
      <c r="K598" s="27">
        <v>1</v>
      </c>
      <c r="L598" s="68">
        <v>0</v>
      </c>
      <c r="M598" s="65">
        <f>IF(INTRO!$E$37="Endemic",IF($H598&gt;0,IF($H598=4,"Unknown",IF($H598=99,"Stopped",$D598)),0),"Not required")</f>
        <v>208428.18020404261</v>
      </c>
      <c r="N598" s="20">
        <v>0</v>
      </c>
      <c r="O598" s="14">
        <f>IF(INTRO!$E$41="Endemic", IF(AND($J598&gt;1,$J598&lt;5), IF($J598=4, "Unknown", E598+F598), 0),"Not required")</f>
        <v>100046</v>
      </c>
      <c r="P598" s="39">
        <f>IF(INTRO!$E$43="Endemic", IF(AND($K598&gt;0,$K598&lt;5), IF($K598=4,"Unknown", IF($K598=1, $F598*0.33, IF($K598=2, $F598*0.5+$G598*0.2, SUM(F598:G598)))), 0),"Not required")</f>
        <v>19258.8</v>
      </c>
      <c r="Q598" s="37">
        <v>1</v>
      </c>
      <c r="R598" s="27">
        <v>0</v>
      </c>
      <c r="S598" s="27">
        <v>1</v>
      </c>
      <c r="T598" s="70">
        <v>0</v>
      </c>
      <c r="U598" s="37"/>
      <c r="V598" s="27"/>
      <c r="W598" s="27" t="s">
        <v>972</v>
      </c>
      <c r="X598" s="70"/>
      <c r="Y598" s="1">
        <v>36926</v>
      </c>
      <c r="Z598" s="1" t="s">
        <v>781</v>
      </c>
      <c r="AA598" s="18"/>
    </row>
    <row r="599" spans="1:27" x14ac:dyDescent="0.25">
      <c r="A599" s="24" t="str">
        <f>IF(INTRO!$E$33&lt;&gt;0,INTRO!$E$33, " ")</f>
        <v>Nigeria</v>
      </c>
      <c r="B599" s="17" t="s">
        <v>774</v>
      </c>
      <c r="C599" s="172" t="s">
        <v>782</v>
      </c>
      <c r="D599" s="36">
        <v>173522.9356595542</v>
      </c>
      <c r="E599" s="20">
        <f>IF(INTRO!$E$48="","",ROUND($D599*INTRO!$E$48,0))</f>
        <v>34705</v>
      </c>
      <c r="F599" s="20">
        <f>IF(INTRO!$E$49="","",ROUND($D599*INTRO!$E$49,0))</f>
        <v>48586</v>
      </c>
      <c r="G599" s="38">
        <f>IF(INTRO!$E$50="","",ROUND($D599*INTRO!$E$50,0))</f>
        <v>90232</v>
      </c>
      <c r="H599" s="37">
        <v>1</v>
      </c>
      <c r="I599" s="27">
        <v>1</v>
      </c>
      <c r="J599" s="27">
        <v>1</v>
      </c>
      <c r="K599" s="27">
        <v>1</v>
      </c>
      <c r="L599" s="68">
        <v>0</v>
      </c>
      <c r="M599" s="65">
        <f>IF(INTRO!$E$37="Endemic",IF($H599&gt;0,IF($H599=4,"Unknown",IF($H599=99,"Stopped",$D599)),0),"Not required")</f>
        <v>173522.9356595542</v>
      </c>
      <c r="N599" s="20">
        <v>106123.88274335934</v>
      </c>
      <c r="O599" s="14">
        <f>IF(INTRO!$E$41="Endemic", IF(AND($J599&gt;1,$J599&lt;5), IF($J599=4, "Unknown", E599+F599), 0),"Not required")</f>
        <v>0</v>
      </c>
      <c r="P599" s="39">
        <f>IF(INTRO!$E$43="Endemic", IF(AND($K599&gt;0,$K599&lt;5), IF($K599=4,"Unknown", IF($K599=1, $F599*0.33, IF($K599=2, $F599*0.5+$G599*0.2, SUM(F599:G599)))), 0),"Not required")</f>
        <v>16033.380000000001</v>
      </c>
      <c r="Q599" s="37">
        <v>1</v>
      </c>
      <c r="R599" s="27">
        <v>1</v>
      </c>
      <c r="S599" s="27">
        <v>0</v>
      </c>
      <c r="T599" s="70">
        <v>0</v>
      </c>
      <c r="U599" s="37"/>
      <c r="V599" s="27"/>
      <c r="W599" s="27"/>
      <c r="X599" s="70"/>
      <c r="Y599" s="1">
        <v>36927</v>
      </c>
      <c r="Z599" s="1" t="s">
        <v>782</v>
      </c>
      <c r="AA599" s="18"/>
    </row>
    <row r="600" spans="1:27" x14ac:dyDescent="0.25">
      <c r="A600" s="24" t="str">
        <f>IF(INTRO!$E$33&lt;&gt;0,INTRO!$E$33, " ")</f>
        <v>Nigeria</v>
      </c>
      <c r="B600" s="17" t="s">
        <v>774</v>
      </c>
      <c r="C600" s="172" t="s">
        <v>783</v>
      </c>
      <c r="D600" s="36">
        <v>237140.21171287689</v>
      </c>
      <c r="E600" s="20">
        <f>IF(INTRO!$E$48="","",ROUND($D600*INTRO!$E$48,0))</f>
        <v>47428</v>
      </c>
      <c r="F600" s="20">
        <f>IF(INTRO!$E$49="","",ROUND($D600*INTRO!$E$49,0))</f>
        <v>66399</v>
      </c>
      <c r="G600" s="38">
        <f>IF(INTRO!$E$50="","",ROUND($D600*INTRO!$E$50,0))</f>
        <v>123313</v>
      </c>
      <c r="H600" s="37">
        <v>1</v>
      </c>
      <c r="I600" s="27">
        <v>1</v>
      </c>
      <c r="J600" s="27">
        <v>2</v>
      </c>
      <c r="K600" s="27">
        <v>1</v>
      </c>
      <c r="L600" s="68">
        <v>1</v>
      </c>
      <c r="M600" s="65">
        <f>IF(INTRO!$E$37="Endemic",IF($H600&gt;0,IF($H600=4,"Unknown",IF($H600=99,"Stopped",$D600)),0),"Not required")</f>
        <v>237140.21171287689</v>
      </c>
      <c r="N600" s="20">
        <v>118232.7101535156</v>
      </c>
      <c r="O600" s="14">
        <f>IF(INTRO!$E$41="Endemic", IF(AND($J600&gt;1,$J600&lt;5), IF($J600=4, "Unknown", E600+F600), 0),"Not required")</f>
        <v>113827</v>
      </c>
      <c r="P600" s="39">
        <f>IF(INTRO!$E$43="Endemic", IF(AND($K600&gt;0,$K600&lt;5), IF($K600=4,"Unknown", IF($K600=1, $F600*0.33, IF($K600=2, $F600*0.5+$G600*0.2, SUM(F600:G600)))), 0),"Not required")</f>
        <v>21911.670000000002</v>
      </c>
      <c r="Q600" s="37">
        <v>1</v>
      </c>
      <c r="R600" s="27">
        <v>1</v>
      </c>
      <c r="S600" s="27">
        <v>1</v>
      </c>
      <c r="T600" s="70">
        <v>0</v>
      </c>
      <c r="U600" s="37"/>
      <c r="V600" s="27"/>
      <c r="W600" s="27" t="s">
        <v>972</v>
      </c>
      <c r="X600" s="70" t="s">
        <v>972</v>
      </c>
      <c r="Y600" s="1">
        <v>36928</v>
      </c>
      <c r="Z600" s="1" t="s">
        <v>783</v>
      </c>
      <c r="AA600" s="18"/>
    </row>
    <row r="601" spans="1:27" x14ac:dyDescent="0.25">
      <c r="A601" s="24" t="str">
        <f>IF(INTRO!$E$33&lt;&gt;0,INTRO!$E$33, " ")</f>
        <v>Nigeria</v>
      </c>
      <c r="B601" s="17" t="s">
        <v>774</v>
      </c>
      <c r="C601" s="172" t="s">
        <v>784</v>
      </c>
      <c r="D601" s="36">
        <v>390844.86565833766</v>
      </c>
      <c r="E601" s="20">
        <f>IF(INTRO!$E$48="","",ROUND($D601*INTRO!$E$48,0))</f>
        <v>78169</v>
      </c>
      <c r="F601" s="20">
        <f>IF(INTRO!$E$49="","",ROUND($D601*INTRO!$E$49,0))</f>
        <v>109437</v>
      </c>
      <c r="G601" s="38">
        <f>IF(INTRO!$E$50="","",ROUND($D601*INTRO!$E$50,0))</f>
        <v>203239</v>
      </c>
      <c r="H601" s="37">
        <v>1</v>
      </c>
      <c r="I601" s="27">
        <v>0</v>
      </c>
      <c r="J601" s="27">
        <v>3</v>
      </c>
      <c r="K601" s="27">
        <v>0</v>
      </c>
      <c r="L601" s="68">
        <v>0</v>
      </c>
      <c r="M601" s="65">
        <f>IF(INTRO!$E$37="Endemic",IF($H601&gt;0,IF($H601=4,"Unknown",IF($H601=99,"Stopped",$D601)),0),"Not required")</f>
        <v>390844.86565833766</v>
      </c>
      <c r="N601" s="20">
        <v>0</v>
      </c>
      <c r="O601" s="14">
        <f>IF(INTRO!$E$41="Endemic", IF(AND($J601&gt;1,$J601&lt;5), IF($J601=4, "Unknown", E601+F601), 0),"Not required")</f>
        <v>187606</v>
      </c>
      <c r="P601" s="39">
        <f>IF(INTRO!$E$43="Endemic", IF(AND($K601&gt;0,$K601&lt;5), IF($K601=4,"Unknown", IF($K601=1, $F601*0.33, IF($K601=2, $F601*0.5+$G601*0.2, SUM(F601:G601)))), 0),"Not required")</f>
        <v>0</v>
      </c>
      <c r="Q601" s="37">
        <v>1</v>
      </c>
      <c r="R601" s="27">
        <v>0</v>
      </c>
      <c r="S601" s="27">
        <v>2</v>
      </c>
      <c r="T601" s="70">
        <v>0</v>
      </c>
      <c r="U601" s="37"/>
      <c r="V601" s="27"/>
      <c r="W601" s="27" t="s">
        <v>972</v>
      </c>
      <c r="X601" s="70"/>
      <c r="Y601" s="1">
        <v>36929</v>
      </c>
      <c r="Z601" s="1" t="s">
        <v>784</v>
      </c>
      <c r="AA601" s="18"/>
    </row>
    <row r="602" spans="1:27" x14ac:dyDescent="0.25">
      <c r="A602" s="24" t="str">
        <f>IF(INTRO!$E$33&lt;&gt;0,INTRO!$E$33, " ")</f>
        <v>Nigeria</v>
      </c>
      <c r="B602" s="17" t="s">
        <v>774</v>
      </c>
      <c r="C602" s="172" t="s">
        <v>785</v>
      </c>
      <c r="D602" s="36">
        <v>232490.93104745739</v>
      </c>
      <c r="E602" s="20">
        <f>IF(INTRO!$E$48="","",ROUND($D602*INTRO!$E$48,0))</f>
        <v>46498</v>
      </c>
      <c r="F602" s="20">
        <f>IF(INTRO!$E$49="","",ROUND($D602*INTRO!$E$49,0))</f>
        <v>65097</v>
      </c>
      <c r="G602" s="38">
        <f>IF(INTRO!$E$50="","",ROUND($D602*INTRO!$E$50,0))</f>
        <v>120895</v>
      </c>
      <c r="H602" s="37">
        <v>1</v>
      </c>
      <c r="I602" s="27">
        <v>1</v>
      </c>
      <c r="J602" s="27">
        <v>2</v>
      </c>
      <c r="K602" s="27">
        <v>1</v>
      </c>
      <c r="L602" s="68">
        <v>0</v>
      </c>
      <c r="M602" s="65">
        <f>IF(INTRO!$E$37="Endemic",IF($H602&gt;0,IF($H602=4,"Unknown",IF($H602=99,"Stopped",$D602)),0),"Not required")</f>
        <v>232490.93104745739</v>
      </c>
      <c r="N602" s="20">
        <v>99847.602647265579</v>
      </c>
      <c r="O602" s="14">
        <f>IF(INTRO!$E$41="Endemic", IF(AND($J602&gt;1,$J602&lt;5), IF($J602=4, "Unknown", E602+F602), 0),"Not required")</f>
        <v>111595</v>
      </c>
      <c r="P602" s="39">
        <f>IF(INTRO!$E$43="Endemic", IF(AND($K602&gt;0,$K602&lt;5), IF($K602=4,"Unknown", IF($K602=1, $F602*0.33, IF($K602=2, $F602*0.5+$G602*0.2, SUM(F602:G602)))), 0),"Not required")</f>
        <v>21482.010000000002</v>
      </c>
      <c r="Q602" s="37">
        <v>1</v>
      </c>
      <c r="R602" s="27">
        <v>1</v>
      </c>
      <c r="S602" s="27">
        <v>1</v>
      </c>
      <c r="T602" s="70">
        <v>0</v>
      </c>
      <c r="U602" s="37"/>
      <c r="V602" s="27"/>
      <c r="W602" s="27" t="s">
        <v>972</v>
      </c>
      <c r="X602" s="70" t="s">
        <v>972</v>
      </c>
      <c r="Y602" s="1">
        <v>36930</v>
      </c>
      <c r="Z602" s="1" t="s">
        <v>785</v>
      </c>
      <c r="AA602" s="18"/>
    </row>
    <row r="603" spans="1:27" x14ac:dyDescent="0.25">
      <c r="A603" s="24" t="str">
        <f>IF(INTRO!$E$33&lt;&gt;0,INTRO!$E$33, " ")</f>
        <v>Nigeria</v>
      </c>
      <c r="B603" s="17" t="s">
        <v>774</v>
      </c>
      <c r="C603" s="172" t="s">
        <v>786</v>
      </c>
      <c r="D603" s="36">
        <v>195232.13106053797</v>
      </c>
      <c r="E603" s="20">
        <f>IF(INTRO!$E$48="","",ROUND($D603*INTRO!$E$48,0))</f>
        <v>39046</v>
      </c>
      <c r="F603" s="20">
        <f>IF(INTRO!$E$49="","",ROUND($D603*INTRO!$E$49,0))</f>
        <v>54665</v>
      </c>
      <c r="G603" s="38">
        <f>IF(INTRO!$E$50="","",ROUND($D603*INTRO!$E$50,0))</f>
        <v>101521</v>
      </c>
      <c r="H603" s="37">
        <v>1</v>
      </c>
      <c r="I603" s="27">
        <v>1</v>
      </c>
      <c r="J603" s="27">
        <v>3</v>
      </c>
      <c r="K603" s="27">
        <v>1</v>
      </c>
      <c r="L603" s="68">
        <v>0</v>
      </c>
      <c r="M603" s="65">
        <f>IF(INTRO!$E$37="Endemic",IF($H603&gt;0,IF($H603=4,"Unknown",IF($H603=99,"Stopped",$D603)),0),"Not required")</f>
        <v>195232.13106053797</v>
      </c>
      <c r="N603" s="20">
        <v>119126.79859492184</v>
      </c>
      <c r="O603" s="14">
        <f>IF(INTRO!$E$41="Endemic", IF(AND($J603&gt;1,$J603&lt;5), IF($J603=4, "Unknown", E603+F603), 0),"Not required")</f>
        <v>93711</v>
      </c>
      <c r="P603" s="39">
        <f>IF(INTRO!$E$43="Endemic", IF(AND($K603&gt;0,$K603&lt;5), IF($K603=4,"Unknown", IF($K603=1, $F603*0.33, IF($K603=2, $F603*0.5+$G603*0.2, SUM(F603:G603)))), 0),"Not required")</f>
        <v>18039.45</v>
      </c>
      <c r="Q603" s="37">
        <v>1</v>
      </c>
      <c r="R603" s="27">
        <v>1</v>
      </c>
      <c r="S603" s="27">
        <v>2</v>
      </c>
      <c r="T603" s="70">
        <v>0</v>
      </c>
      <c r="U603" s="37"/>
      <c r="V603" s="27"/>
      <c r="W603" s="27" t="s">
        <v>972</v>
      </c>
      <c r="X603" s="70" t="s">
        <v>972</v>
      </c>
      <c r="Y603" s="1">
        <v>36931</v>
      </c>
      <c r="Z603" s="1" t="s">
        <v>786</v>
      </c>
      <c r="AA603" s="18"/>
    </row>
    <row r="604" spans="1:27" x14ac:dyDescent="0.25">
      <c r="A604" s="24" t="str">
        <f>IF(INTRO!$E$33&lt;&gt;0,INTRO!$E$33, " ")</f>
        <v>Nigeria</v>
      </c>
      <c r="B604" s="17" t="s">
        <v>774</v>
      </c>
      <c r="C604" s="172" t="s">
        <v>787</v>
      </c>
      <c r="D604" s="36">
        <v>309796.48555395874</v>
      </c>
      <c r="E604" s="20">
        <f>IF(INTRO!$E$48="","",ROUND($D604*INTRO!$E$48,0))</f>
        <v>61959</v>
      </c>
      <c r="F604" s="20">
        <f>IF(INTRO!$E$49="","",ROUND($D604*INTRO!$E$49,0))</f>
        <v>86743</v>
      </c>
      <c r="G604" s="38">
        <f>IF(INTRO!$E$50="","",ROUND($D604*INTRO!$E$50,0))</f>
        <v>161094</v>
      </c>
      <c r="H604" s="37">
        <v>1</v>
      </c>
      <c r="I604" s="27">
        <v>0</v>
      </c>
      <c r="J604" s="27">
        <v>2</v>
      </c>
      <c r="K604" s="27">
        <v>2</v>
      </c>
      <c r="L604" s="68">
        <v>0</v>
      </c>
      <c r="M604" s="65">
        <f>IF(INTRO!$E$37="Endemic",IF($H604&gt;0,IF($H604=4,"Unknown",IF($H604=99,"Stopped",$D604)),0),"Not required")</f>
        <v>309796.48555395874</v>
      </c>
      <c r="N604" s="20">
        <v>0</v>
      </c>
      <c r="O604" s="14">
        <f>IF(INTRO!$E$41="Endemic", IF(AND($J604&gt;1,$J604&lt;5), IF($J604=4, "Unknown", E604+F604), 0),"Not required")</f>
        <v>148702</v>
      </c>
      <c r="P604" s="39">
        <f>IF(INTRO!$E$43="Endemic", IF(AND($K604&gt;0,$K604&lt;5), IF($K604=4,"Unknown", IF($K604=1, $F604*0.33, IF($K604=2, $F604*0.5+$G604*0.2, SUM(F604:G604)))), 0),"Not required")</f>
        <v>75590.3</v>
      </c>
      <c r="Q604" s="37">
        <v>1</v>
      </c>
      <c r="R604" s="27">
        <v>0</v>
      </c>
      <c r="S604" s="27">
        <v>1</v>
      </c>
      <c r="T604" s="70">
        <v>1</v>
      </c>
      <c r="U604" s="37"/>
      <c r="V604" s="27"/>
      <c r="W604" s="27" t="s">
        <v>972</v>
      </c>
      <c r="X604" s="70" t="s">
        <v>972</v>
      </c>
      <c r="Y604" s="1">
        <v>36932</v>
      </c>
      <c r="Z604" s="1" t="s">
        <v>787</v>
      </c>
      <c r="AA604" s="18"/>
    </row>
    <row r="605" spans="1:27" x14ac:dyDescent="0.25">
      <c r="A605" s="24" t="str">
        <f>IF(INTRO!$E$33&lt;&gt;0,INTRO!$E$33, " ")</f>
        <v>Nigeria</v>
      </c>
      <c r="B605" s="17" t="s">
        <v>774</v>
      </c>
      <c r="C605" s="172" t="s">
        <v>788</v>
      </c>
      <c r="D605" s="36">
        <v>314118.95823508641</v>
      </c>
      <c r="E605" s="20">
        <f>IF(INTRO!$E$48="","",ROUND($D605*INTRO!$E$48,0))</f>
        <v>62824</v>
      </c>
      <c r="F605" s="20">
        <f>IF(INTRO!$E$49="","",ROUND($D605*INTRO!$E$49,0))</f>
        <v>87953</v>
      </c>
      <c r="G605" s="38">
        <f>IF(INTRO!$E$50="","",ROUND($D605*INTRO!$E$50,0))</f>
        <v>163342</v>
      </c>
      <c r="H605" s="37">
        <v>1</v>
      </c>
      <c r="I605" s="27">
        <v>0</v>
      </c>
      <c r="J605" s="27">
        <v>2</v>
      </c>
      <c r="K605" s="27">
        <v>0</v>
      </c>
      <c r="L605" s="68">
        <v>0</v>
      </c>
      <c r="M605" s="65">
        <f>IF(INTRO!$E$37="Endemic",IF($H605&gt;0,IF($H605=4,"Unknown",IF($H605=99,"Stopped",$D605)),0),"Not required")</f>
        <v>314118.95823508641</v>
      </c>
      <c r="N605" s="20">
        <v>0</v>
      </c>
      <c r="O605" s="14">
        <f>IF(INTRO!$E$41="Endemic", IF(AND($J605&gt;1,$J605&lt;5), IF($J605=4, "Unknown", E605+F605), 0),"Not required")</f>
        <v>150777</v>
      </c>
      <c r="P605" s="39">
        <f>IF(INTRO!$E$43="Endemic", IF(AND($K605&gt;0,$K605&lt;5), IF($K605=4,"Unknown", IF($K605=1, $F605*0.33, IF($K605=2, $F605*0.5+$G605*0.2, SUM(F605:G605)))), 0),"Not required")</f>
        <v>0</v>
      </c>
      <c r="Q605" s="37">
        <v>1</v>
      </c>
      <c r="R605" s="27">
        <v>0</v>
      </c>
      <c r="S605" s="27">
        <v>1</v>
      </c>
      <c r="T605" s="70">
        <v>0</v>
      </c>
      <c r="U605" s="37"/>
      <c r="V605" s="27"/>
      <c r="W605" s="27" t="s">
        <v>972</v>
      </c>
      <c r="X605" s="70"/>
      <c r="Y605" s="1">
        <v>36933</v>
      </c>
      <c r="Z605" s="1" t="s">
        <v>788</v>
      </c>
      <c r="AA605" s="18"/>
    </row>
    <row r="606" spans="1:27" x14ac:dyDescent="0.25">
      <c r="A606" s="24" t="str">
        <f>IF(INTRO!$E$33&lt;&gt;0,INTRO!$E$33, " ")</f>
        <v>Nigeria</v>
      </c>
      <c r="B606" s="17" t="s">
        <v>774</v>
      </c>
      <c r="C606" s="172" t="s">
        <v>789</v>
      </c>
      <c r="D606" s="36">
        <v>100541.19872300467</v>
      </c>
      <c r="E606" s="20">
        <f>IF(INTRO!$E$48="","",ROUND($D606*INTRO!$E$48,0))</f>
        <v>20108</v>
      </c>
      <c r="F606" s="20">
        <f>IF(INTRO!$E$49="","",ROUND($D606*INTRO!$E$49,0))</f>
        <v>28152</v>
      </c>
      <c r="G606" s="38">
        <f>IF(INTRO!$E$50="","",ROUND($D606*INTRO!$E$50,0))</f>
        <v>52281</v>
      </c>
      <c r="H606" s="37">
        <v>1</v>
      </c>
      <c r="I606" s="27">
        <v>1</v>
      </c>
      <c r="J606" s="27">
        <v>2</v>
      </c>
      <c r="K606" s="27">
        <v>1</v>
      </c>
      <c r="L606" s="68">
        <v>0</v>
      </c>
      <c r="M606" s="65">
        <f>IF(INTRO!$E$37="Endemic",IF($H606&gt;0,IF($H606=4,"Unknown",IF($H606=99,"Stopped",$D606)),0),"Not required")</f>
        <v>100541.19872300467</v>
      </c>
      <c r="N606" s="20">
        <v>100541.19872300467</v>
      </c>
      <c r="O606" s="14">
        <f>IF(INTRO!$E$41="Endemic", IF(AND($J606&gt;1,$J606&lt;5), IF($J606=4, "Unknown", E606+F606), 0),"Not required")</f>
        <v>48260</v>
      </c>
      <c r="P606" s="39">
        <f>IF(INTRO!$E$43="Endemic", IF(AND($K606&gt;0,$K606&lt;5), IF($K606=4,"Unknown", IF($K606=1, $F606*0.33, IF($K606=2, $F606*0.5+$G606*0.2, SUM(F606:G606)))), 0),"Not required")</f>
        <v>9290.16</v>
      </c>
      <c r="Q606" s="37">
        <v>1</v>
      </c>
      <c r="R606" s="27">
        <v>1</v>
      </c>
      <c r="S606" s="27">
        <v>1</v>
      </c>
      <c r="T606" s="70">
        <v>0</v>
      </c>
      <c r="U606" s="37" t="s">
        <v>971</v>
      </c>
      <c r="V606" s="27"/>
      <c r="W606" s="27" t="s">
        <v>972</v>
      </c>
      <c r="X606" s="70" t="s">
        <v>972</v>
      </c>
      <c r="Y606" s="1">
        <v>36934</v>
      </c>
      <c r="Z606" s="1" t="s">
        <v>789</v>
      </c>
      <c r="AA606" s="18"/>
    </row>
    <row r="607" spans="1:27" x14ac:dyDescent="0.25">
      <c r="A607" s="24" t="str">
        <f>IF(INTRO!$E$33&lt;&gt;0,INTRO!$E$33, " ")</f>
        <v>Nigeria</v>
      </c>
      <c r="B607" s="17" t="s">
        <v>774</v>
      </c>
      <c r="C607" s="172" t="s">
        <v>790</v>
      </c>
      <c r="D607" s="36">
        <v>381507.30255159561</v>
      </c>
      <c r="E607" s="20">
        <f>IF(INTRO!$E$48="","",ROUND($D607*INTRO!$E$48,0))</f>
        <v>76301</v>
      </c>
      <c r="F607" s="20">
        <f>IF(INTRO!$E$49="","",ROUND($D607*INTRO!$E$49,0))</f>
        <v>106822</v>
      </c>
      <c r="G607" s="38">
        <f>IF(INTRO!$E$50="","",ROUND($D607*INTRO!$E$50,0))</f>
        <v>198384</v>
      </c>
      <c r="H607" s="37">
        <v>1</v>
      </c>
      <c r="I607" s="27">
        <v>1</v>
      </c>
      <c r="J607" s="27">
        <v>2</v>
      </c>
      <c r="K607" s="27">
        <v>0</v>
      </c>
      <c r="L607" s="68">
        <v>0</v>
      </c>
      <c r="M607" s="65">
        <f>IF(INTRO!$E$37="Endemic",IF($H607&gt;0,IF($H607=4,"Unknown",IF($H607=99,"Stopped",$D607)),0),"Not required")</f>
        <v>381507.30255159561</v>
      </c>
      <c r="N607" s="20">
        <v>132637.46837617183</v>
      </c>
      <c r="O607" s="14">
        <f>IF(INTRO!$E$41="Endemic", IF(AND($J607&gt;1,$J607&lt;5), IF($J607=4, "Unknown", E607+F607), 0),"Not required")</f>
        <v>183123</v>
      </c>
      <c r="P607" s="39">
        <f>IF(INTRO!$E$43="Endemic", IF(AND($K607&gt;0,$K607&lt;5), IF($K607=4,"Unknown", IF($K607=1, $F607*0.33, IF($K607=2, $F607*0.5+$G607*0.2, SUM(F607:G607)))), 0),"Not required")</f>
        <v>0</v>
      </c>
      <c r="Q607" s="37">
        <v>1</v>
      </c>
      <c r="R607" s="27">
        <v>1</v>
      </c>
      <c r="S607" s="27">
        <v>1</v>
      </c>
      <c r="T607" s="70">
        <v>0</v>
      </c>
      <c r="U607" s="37"/>
      <c r="V607" s="27"/>
      <c r="W607" s="27" t="s">
        <v>972</v>
      </c>
      <c r="X607" s="70"/>
      <c r="Y607" s="1">
        <v>36935</v>
      </c>
      <c r="Z607" s="1" t="s">
        <v>790</v>
      </c>
      <c r="AA607" s="18"/>
    </row>
    <row r="608" spans="1:27" x14ac:dyDescent="0.25">
      <c r="A608" s="24" t="str">
        <f>IF(INTRO!$E$33&lt;&gt;0,INTRO!$E$33, " ")</f>
        <v>Nigeria</v>
      </c>
      <c r="B608" s="17" t="s">
        <v>774</v>
      </c>
      <c r="C608" s="172" t="s">
        <v>791</v>
      </c>
      <c r="D608" s="36">
        <v>194875.73552211272</v>
      </c>
      <c r="E608" s="20">
        <f>IF(INTRO!$E$48="","",ROUND($D608*INTRO!$E$48,0))</f>
        <v>38975</v>
      </c>
      <c r="F608" s="20">
        <f>IF(INTRO!$E$49="","",ROUND($D608*INTRO!$E$49,0))</f>
        <v>54565</v>
      </c>
      <c r="G608" s="38">
        <f>IF(INTRO!$E$50="","",ROUND($D608*INTRO!$E$50,0))</f>
        <v>101335</v>
      </c>
      <c r="H608" s="37">
        <v>1</v>
      </c>
      <c r="I608" s="27">
        <v>1</v>
      </c>
      <c r="J608" s="27">
        <v>2</v>
      </c>
      <c r="K608" s="27">
        <v>1</v>
      </c>
      <c r="L608" s="68">
        <v>0</v>
      </c>
      <c r="M608" s="65">
        <f>IF(INTRO!$E$37="Endemic",IF($H608&gt;0,IF($H608=4,"Unknown",IF($H608=99,"Stopped",$D608)),0),"Not required")</f>
        <v>194875.73552211272</v>
      </c>
      <c r="N608" s="20">
        <v>103836.78243398435</v>
      </c>
      <c r="O608" s="14">
        <f>IF(INTRO!$E$41="Endemic", IF(AND($J608&gt;1,$J608&lt;5), IF($J608=4, "Unknown", E608+F608), 0),"Not required")</f>
        <v>93540</v>
      </c>
      <c r="P608" s="39">
        <f>IF(INTRO!$E$43="Endemic", IF(AND($K608&gt;0,$K608&lt;5), IF($K608=4,"Unknown", IF($K608=1, $F608*0.33, IF($K608=2, $F608*0.5+$G608*0.2, SUM(F608:G608)))), 0),"Not required")</f>
        <v>18006.45</v>
      </c>
      <c r="Q608" s="37">
        <v>1</v>
      </c>
      <c r="R608" s="27">
        <v>1</v>
      </c>
      <c r="S608" s="27">
        <v>1</v>
      </c>
      <c r="T608" s="70">
        <v>0</v>
      </c>
      <c r="U608" s="37"/>
      <c r="V608" s="27"/>
      <c r="W608" s="27" t="s">
        <v>972</v>
      </c>
      <c r="X608" s="70"/>
      <c r="Y608" s="1">
        <v>36936</v>
      </c>
      <c r="Z608" s="1" t="s">
        <v>791</v>
      </c>
      <c r="AA608" s="18"/>
    </row>
    <row r="609" spans="1:27" x14ac:dyDescent="0.25">
      <c r="A609" s="24" t="str">
        <f>IF(INTRO!$E$33&lt;&gt;0,INTRO!$E$33, " ")</f>
        <v>Nigeria</v>
      </c>
      <c r="B609" s="17" t="s">
        <v>774</v>
      </c>
      <c r="C609" s="172" t="s">
        <v>792</v>
      </c>
      <c r="D609" s="36">
        <v>294377.335183975</v>
      </c>
      <c r="E609" s="20">
        <f>IF(INTRO!$E$48="","",ROUND($D609*INTRO!$E$48,0))</f>
        <v>58875</v>
      </c>
      <c r="F609" s="20">
        <f>IF(INTRO!$E$49="","",ROUND($D609*INTRO!$E$49,0))</f>
        <v>82426</v>
      </c>
      <c r="G609" s="38">
        <f>IF(INTRO!$E$50="","",ROUND($D609*INTRO!$E$50,0))</f>
        <v>153076</v>
      </c>
      <c r="H609" s="37">
        <v>1</v>
      </c>
      <c r="I609" s="27">
        <v>1</v>
      </c>
      <c r="J609" s="27">
        <v>2</v>
      </c>
      <c r="K609" s="27">
        <v>1</v>
      </c>
      <c r="L609" s="68">
        <v>0</v>
      </c>
      <c r="M609" s="65">
        <f>IF(INTRO!$E$37="Endemic",IF($H609&gt;0,IF($H609=4,"Unknown",IF($H609=99,"Stopped",$D609)),0),"Not required")</f>
        <v>294377.335183975</v>
      </c>
      <c r="N609" s="20">
        <v>121442.59803945308</v>
      </c>
      <c r="O609" s="14">
        <f>IF(INTRO!$E$41="Endemic", IF(AND($J609&gt;1,$J609&lt;5), IF($J609=4, "Unknown", E609+F609), 0),"Not required")</f>
        <v>141301</v>
      </c>
      <c r="P609" s="39">
        <f>IF(INTRO!$E$43="Endemic", IF(AND($K609&gt;0,$K609&lt;5), IF($K609=4,"Unknown", IF($K609=1, $F609*0.33, IF($K609=2, $F609*0.5+$G609*0.2, SUM(F609:G609)))), 0),"Not required")</f>
        <v>27200.58</v>
      </c>
      <c r="Q609" s="37">
        <v>1</v>
      </c>
      <c r="R609" s="27">
        <v>1</v>
      </c>
      <c r="S609" s="27">
        <v>1</v>
      </c>
      <c r="T609" s="70">
        <v>0</v>
      </c>
      <c r="U609" s="37"/>
      <c r="V609" s="27"/>
      <c r="W609" s="27" t="s">
        <v>972</v>
      </c>
      <c r="X609" s="70" t="s">
        <v>972</v>
      </c>
      <c r="Y609" s="1">
        <v>36937</v>
      </c>
      <c r="Z609" s="1" t="s">
        <v>792</v>
      </c>
      <c r="AA609" s="18"/>
    </row>
    <row r="610" spans="1:27" x14ac:dyDescent="0.25">
      <c r="A610" s="24" t="str">
        <f>IF(INTRO!$E$33&lt;&gt;0,INTRO!$E$33, " ")</f>
        <v>Nigeria</v>
      </c>
      <c r="B610" s="17" t="s">
        <v>793</v>
      </c>
      <c r="C610" s="172" t="s">
        <v>794</v>
      </c>
      <c r="D610" s="36">
        <v>202260.52005604914</v>
      </c>
      <c r="E610" s="20">
        <f>IF(INTRO!$E$48="","",ROUND($D610*INTRO!$E$48,0))</f>
        <v>40452</v>
      </c>
      <c r="F610" s="20">
        <f>IF(INTRO!$E$49="","",ROUND($D610*INTRO!$E$49,0))</f>
        <v>56633</v>
      </c>
      <c r="G610" s="38">
        <f>IF(INTRO!$E$50="","",ROUND($D610*INTRO!$E$50,0))</f>
        <v>105175</v>
      </c>
      <c r="H610" s="37">
        <v>1</v>
      </c>
      <c r="I610" s="27">
        <v>1</v>
      </c>
      <c r="J610" s="27">
        <v>2</v>
      </c>
      <c r="K610" s="27">
        <v>1</v>
      </c>
      <c r="L610" s="68">
        <v>0</v>
      </c>
      <c r="M610" s="65">
        <f>IF(INTRO!$E$37="Endemic",IF($H610&gt;0,IF($H610=4,"Unknown",IF($H610=99,"Stopped",$D610)),0),"Not required")</f>
        <v>202260.52005604914</v>
      </c>
      <c r="N610" s="20">
        <v>63926.219747656221</v>
      </c>
      <c r="O610" s="14">
        <f>IF(INTRO!$E$41="Endemic", IF(AND($J610&gt;1,$J610&lt;5), IF($J610=4, "Unknown", E610+F610), 0),"Not required")</f>
        <v>97085</v>
      </c>
      <c r="P610" s="39">
        <f>IF(INTRO!$E$43="Endemic", IF(AND($K610&gt;0,$K610&lt;5), IF($K610=4,"Unknown", IF($K610=1, $F610*0.33, IF($K610=2, $F610*0.5+$G610*0.2, SUM(F610:G610)))), 0),"Not required")</f>
        <v>18688.89</v>
      </c>
      <c r="Q610" s="37">
        <v>1</v>
      </c>
      <c r="R610" s="27">
        <v>1</v>
      </c>
      <c r="S610" s="27">
        <v>1</v>
      </c>
      <c r="T610" s="70">
        <v>0</v>
      </c>
      <c r="U610" s="37"/>
      <c r="V610" s="27"/>
      <c r="W610" s="27"/>
      <c r="X610" s="70"/>
      <c r="Y610" s="1">
        <v>36938</v>
      </c>
      <c r="Z610" s="1" t="s">
        <v>794</v>
      </c>
      <c r="AA610" s="18"/>
    </row>
    <row r="611" spans="1:27" x14ac:dyDescent="0.25">
      <c r="A611" s="24" t="str">
        <f>IF(INTRO!$E$33&lt;&gt;0,INTRO!$E$33, " ")</f>
        <v>Nigeria</v>
      </c>
      <c r="B611" s="17" t="s">
        <v>793</v>
      </c>
      <c r="C611" s="172" t="s">
        <v>795</v>
      </c>
      <c r="D611" s="36">
        <v>102004.43776378463</v>
      </c>
      <c r="E611" s="20">
        <f>IF(INTRO!$E$48="","",ROUND($D611*INTRO!$E$48,0))</f>
        <v>20401</v>
      </c>
      <c r="F611" s="20">
        <f>IF(INTRO!$E$49="","",ROUND($D611*INTRO!$E$49,0))</f>
        <v>28561</v>
      </c>
      <c r="G611" s="38">
        <f>IF(INTRO!$E$50="","",ROUND($D611*INTRO!$E$50,0))</f>
        <v>53042</v>
      </c>
      <c r="H611" s="37">
        <v>1</v>
      </c>
      <c r="I611" s="27">
        <v>1</v>
      </c>
      <c r="J611" s="27">
        <v>2</v>
      </c>
      <c r="K611" s="27">
        <v>1</v>
      </c>
      <c r="L611" s="68">
        <v>0</v>
      </c>
      <c r="M611" s="65">
        <f>IF(INTRO!$E$37="Endemic",IF($H611&gt;0,IF($H611=4,"Unknown",IF($H611=99,"Stopped",$D611)),0),"Not required")</f>
        <v>102004.43776378463</v>
      </c>
      <c r="N611" s="20">
        <v>76848.557258203102</v>
      </c>
      <c r="O611" s="14">
        <f>IF(INTRO!$E$41="Endemic", IF(AND($J611&gt;1,$J611&lt;5), IF($J611=4, "Unknown", E611+F611), 0),"Not required")</f>
        <v>48962</v>
      </c>
      <c r="P611" s="39">
        <f>IF(INTRO!$E$43="Endemic", IF(AND($K611&gt;0,$K611&lt;5), IF($K611=4,"Unknown", IF($K611=1, $F611*0.33, IF($K611=2, $F611*0.5+$G611*0.2, SUM(F611:G611)))), 0),"Not required")</f>
        <v>9425.130000000001</v>
      </c>
      <c r="Q611" s="37">
        <v>1</v>
      </c>
      <c r="R611" s="27">
        <v>1</v>
      </c>
      <c r="S611" s="27">
        <v>1</v>
      </c>
      <c r="T611" s="70">
        <v>0</v>
      </c>
      <c r="U611" s="37"/>
      <c r="V611" s="27"/>
      <c r="W611" s="27"/>
      <c r="X611" s="70"/>
      <c r="Y611" s="1">
        <v>36939</v>
      </c>
      <c r="Z611" s="1" t="s">
        <v>795</v>
      </c>
      <c r="AA611" s="18"/>
    </row>
    <row r="612" spans="1:27" x14ac:dyDescent="0.25">
      <c r="A612" s="24" t="str">
        <f>IF(INTRO!$E$33&lt;&gt;0,INTRO!$E$33, " ")</f>
        <v>Nigeria</v>
      </c>
      <c r="B612" s="17" t="s">
        <v>793</v>
      </c>
      <c r="C612" s="172" t="s">
        <v>796</v>
      </c>
      <c r="D612" s="36">
        <v>92317.203562738607</v>
      </c>
      <c r="E612" s="20">
        <f>IF(INTRO!$E$48="","",ROUND($D612*INTRO!$E$48,0))</f>
        <v>18463</v>
      </c>
      <c r="F612" s="20">
        <f>IF(INTRO!$E$49="","",ROUND($D612*INTRO!$E$49,0))</f>
        <v>25849</v>
      </c>
      <c r="G612" s="38">
        <f>IF(INTRO!$E$50="","",ROUND($D612*INTRO!$E$50,0))</f>
        <v>48005</v>
      </c>
      <c r="H612" s="37">
        <v>0</v>
      </c>
      <c r="I612" s="27">
        <v>1</v>
      </c>
      <c r="J612" s="27">
        <v>3</v>
      </c>
      <c r="K612" s="27">
        <v>2</v>
      </c>
      <c r="L612" s="68">
        <v>0</v>
      </c>
      <c r="M612" s="65">
        <f>IF(INTRO!$E$37="Endemic",IF($H612&gt;0,IF($H612=4,"Unknown",IF($H612=99,"Stopped",$D612)),0),"Not required")</f>
        <v>0</v>
      </c>
      <c r="N612" s="20">
        <v>48752.103940234367</v>
      </c>
      <c r="O612" s="14">
        <f>IF(INTRO!$E$41="Endemic", IF(AND($J612&gt;1,$J612&lt;5), IF($J612=4, "Unknown", E612+F612), 0),"Not required")</f>
        <v>44312</v>
      </c>
      <c r="P612" s="39">
        <f>IF(INTRO!$E$43="Endemic", IF(AND($K612&gt;0,$K612&lt;5), IF($K612=4,"Unknown", IF($K612=1, $F612*0.33, IF($K612=2, $F612*0.5+$G612*0.2, SUM(F612:G612)))), 0),"Not required")</f>
        <v>22525.5</v>
      </c>
      <c r="Q612" s="37">
        <v>0</v>
      </c>
      <c r="R612" s="27">
        <v>1</v>
      </c>
      <c r="S612" s="27">
        <v>2</v>
      </c>
      <c r="T612" s="70">
        <v>1</v>
      </c>
      <c r="U612" s="37"/>
      <c r="V612" s="27"/>
      <c r="W612" s="27"/>
      <c r="X612" s="70"/>
      <c r="Y612" s="1">
        <v>36940</v>
      </c>
      <c r="Z612" s="1" t="s">
        <v>796</v>
      </c>
      <c r="AA612" s="18"/>
    </row>
    <row r="613" spans="1:27" x14ac:dyDescent="0.25">
      <c r="A613" s="24" t="str">
        <f>IF(INTRO!$E$33&lt;&gt;0,INTRO!$E$33, " ")</f>
        <v>Nigeria</v>
      </c>
      <c r="B613" s="17" t="s">
        <v>793</v>
      </c>
      <c r="C613" s="172" t="s">
        <v>797</v>
      </c>
      <c r="D613" s="36">
        <v>102476.49374109511</v>
      </c>
      <c r="E613" s="20">
        <f>IF(INTRO!$E$48="","",ROUND($D613*INTRO!$E$48,0))</f>
        <v>20495</v>
      </c>
      <c r="F613" s="20">
        <f>IF(INTRO!$E$49="","",ROUND($D613*INTRO!$E$49,0))</f>
        <v>28693</v>
      </c>
      <c r="G613" s="38">
        <f>IF(INTRO!$E$50="","",ROUND($D613*INTRO!$E$50,0))</f>
        <v>53288</v>
      </c>
      <c r="H613" s="37">
        <v>1</v>
      </c>
      <c r="I613" s="27">
        <v>1</v>
      </c>
      <c r="J613" s="27">
        <v>3</v>
      </c>
      <c r="K613" s="27">
        <v>1</v>
      </c>
      <c r="L613" s="68">
        <v>1</v>
      </c>
      <c r="M613" s="65">
        <f>IF(INTRO!$E$37="Endemic",IF($H613&gt;0,IF($H613=4,"Unknown",IF($H613=99,"Stopped",$D613)),0),"Not required")</f>
        <v>102476.49374109511</v>
      </c>
      <c r="N613" s="20">
        <v>102476.49374109511</v>
      </c>
      <c r="O613" s="14">
        <f>IF(INTRO!$E$41="Endemic", IF(AND($J613&gt;1,$J613&lt;5), IF($J613=4, "Unknown", E613+F613), 0),"Not required")</f>
        <v>49188</v>
      </c>
      <c r="P613" s="39">
        <f>IF(INTRO!$E$43="Endemic", IF(AND($K613&gt;0,$K613&lt;5), IF($K613=4,"Unknown", IF($K613=1, $F613*0.33, IF($K613=2, $F613*0.5+$G613*0.2, SUM(F613:G613)))), 0),"Not required")</f>
        <v>9468.69</v>
      </c>
      <c r="Q613" s="37">
        <v>1</v>
      </c>
      <c r="R613" s="27">
        <v>1</v>
      </c>
      <c r="S613" s="27">
        <v>2</v>
      </c>
      <c r="T613" s="70">
        <v>0</v>
      </c>
      <c r="U613" s="37"/>
      <c r="V613" s="27"/>
      <c r="W613" s="27"/>
      <c r="X613" s="70"/>
      <c r="Y613" s="1">
        <v>36941</v>
      </c>
      <c r="Z613" s="1" t="s">
        <v>797</v>
      </c>
      <c r="AA613" s="18"/>
    </row>
    <row r="614" spans="1:27" x14ac:dyDescent="0.25">
      <c r="A614" s="24" t="str">
        <f>IF(INTRO!$E$33&lt;&gt;0,INTRO!$E$33, " ")</f>
        <v>Nigeria</v>
      </c>
      <c r="B614" s="17" t="s">
        <v>793</v>
      </c>
      <c r="C614" s="172" t="s">
        <v>798</v>
      </c>
      <c r="D614" s="36">
        <v>95184.506536031695</v>
      </c>
      <c r="E614" s="20">
        <f>IF(INTRO!$E$48="","",ROUND($D614*INTRO!$E$48,0))</f>
        <v>19037</v>
      </c>
      <c r="F614" s="20">
        <f>IF(INTRO!$E$49="","",ROUND($D614*INTRO!$E$49,0))</f>
        <v>26652</v>
      </c>
      <c r="G614" s="38">
        <f>IF(INTRO!$E$50="","",ROUND($D614*INTRO!$E$50,0))</f>
        <v>49496</v>
      </c>
      <c r="H614" s="37">
        <v>1</v>
      </c>
      <c r="I614" s="27">
        <v>0</v>
      </c>
      <c r="J614" s="27">
        <v>2</v>
      </c>
      <c r="K614" s="27">
        <v>0</v>
      </c>
      <c r="L614" s="68">
        <v>0</v>
      </c>
      <c r="M614" s="65">
        <f>IF(INTRO!$E$37="Endemic",IF($H614&gt;0,IF($H614=4,"Unknown",IF($H614=99,"Stopped",$D614)),0),"Not required")</f>
        <v>95184.506536031695</v>
      </c>
      <c r="N614" s="20">
        <v>0</v>
      </c>
      <c r="O614" s="14">
        <f>IF(INTRO!$E$41="Endemic", IF(AND($J614&gt;1,$J614&lt;5), IF($J614=4, "Unknown", E614+F614), 0),"Not required")</f>
        <v>45689</v>
      </c>
      <c r="P614" s="39">
        <f>IF(INTRO!$E$43="Endemic", IF(AND($K614&gt;0,$K614&lt;5), IF($K614=4,"Unknown", IF($K614=1, $F614*0.33, IF($K614=2, $F614*0.5+$G614*0.2, SUM(F614:G614)))), 0),"Not required")</f>
        <v>0</v>
      </c>
      <c r="Q614" s="37">
        <v>1</v>
      </c>
      <c r="R614" s="27">
        <v>0</v>
      </c>
      <c r="S614" s="27">
        <v>1</v>
      </c>
      <c r="T614" s="70">
        <v>0</v>
      </c>
      <c r="U614" s="37"/>
      <c r="V614" s="27"/>
      <c r="W614" s="27"/>
      <c r="X614" s="70"/>
      <c r="Y614" s="1">
        <v>36942</v>
      </c>
      <c r="Z614" s="1" t="s">
        <v>798</v>
      </c>
      <c r="AA614" s="18"/>
    </row>
    <row r="615" spans="1:27" x14ac:dyDescent="0.25">
      <c r="A615" s="24" t="str">
        <f>IF(INTRO!$E$33&lt;&gt;0,INTRO!$E$33, " ")</f>
        <v>Nigeria</v>
      </c>
      <c r="B615" s="17" t="s">
        <v>793</v>
      </c>
      <c r="C615" s="172" t="s">
        <v>799</v>
      </c>
      <c r="D615" s="36">
        <v>187421.01676931544</v>
      </c>
      <c r="E615" s="20">
        <f>IF(INTRO!$E$48="","",ROUND($D615*INTRO!$E$48,0))</f>
        <v>37484</v>
      </c>
      <c r="F615" s="20">
        <f>IF(INTRO!$E$49="","",ROUND($D615*INTRO!$E$49,0))</f>
        <v>52478</v>
      </c>
      <c r="G615" s="38">
        <f>IF(INTRO!$E$50="","",ROUND($D615*INTRO!$E$50,0))</f>
        <v>97459</v>
      </c>
      <c r="H615" s="37">
        <v>1</v>
      </c>
      <c r="I615" s="27">
        <v>1</v>
      </c>
      <c r="J615" s="27">
        <v>2</v>
      </c>
      <c r="K615" s="27">
        <v>1</v>
      </c>
      <c r="L615" s="68">
        <v>1</v>
      </c>
      <c r="M615" s="65">
        <f>IF(INTRO!$E$37="Endemic",IF($H615&gt;0,IF($H615=4,"Unknown",IF($H615=99,"Stopped",$D615)),0),"Not required")</f>
        <v>187421.01676931544</v>
      </c>
      <c r="N615" s="20">
        <v>65336.892621874969</v>
      </c>
      <c r="O615" s="14">
        <f>IF(INTRO!$E$41="Endemic", IF(AND($J615&gt;1,$J615&lt;5), IF($J615=4, "Unknown", E615+F615), 0),"Not required")</f>
        <v>89962</v>
      </c>
      <c r="P615" s="39">
        <f>IF(INTRO!$E$43="Endemic", IF(AND($K615&gt;0,$K615&lt;5), IF($K615=4,"Unknown", IF($K615=1, $F615*0.33, IF($K615=2, $F615*0.5+$G615*0.2, SUM(F615:G615)))), 0),"Not required")</f>
        <v>17317.740000000002</v>
      </c>
      <c r="Q615" s="37">
        <v>1</v>
      </c>
      <c r="R615" s="27">
        <v>1</v>
      </c>
      <c r="S615" s="27">
        <v>1</v>
      </c>
      <c r="T615" s="70">
        <v>0</v>
      </c>
      <c r="U615" s="37"/>
      <c r="V615" s="27"/>
      <c r="W615" s="27"/>
      <c r="X615" s="70"/>
      <c r="Y615" s="1">
        <v>36943</v>
      </c>
      <c r="Z615" s="1" t="s">
        <v>799</v>
      </c>
      <c r="AA615" s="18"/>
    </row>
    <row r="616" spans="1:27" x14ac:dyDescent="0.25">
      <c r="A616" s="24" t="str">
        <f>IF(INTRO!$E$33&lt;&gt;0,INTRO!$E$33, " ")</f>
        <v>Nigeria</v>
      </c>
      <c r="B616" s="17" t="s">
        <v>793</v>
      </c>
      <c r="C616" s="172" t="s">
        <v>800</v>
      </c>
      <c r="D616" s="36">
        <v>112743.37502539136</v>
      </c>
      <c r="E616" s="20">
        <f>IF(INTRO!$E$48="","",ROUND($D616*INTRO!$E$48,0))</f>
        <v>22549</v>
      </c>
      <c r="F616" s="20">
        <f>IF(INTRO!$E$49="","",ROUND($D616*INTRO!$E$49,0))</f>
        <v>31568</v>
      </c>
      <c r="G616" s="38">
        <f>IF(INTRO!$E$50="","",ROUND($D616*INTRO!$E$50,0))</f>
        <v>58627</v>
      </c>
      <c r="H616" s="37">
        <v>1</v>
      </c>
      <c r="I616" s="27">
        <v>1</v>
      </c>
      <c r="J616" s="27">
        <v>2</v>
      </c>
      <c r="K616" s="27">
        <v>1</v>
      </c>
      <c r="L616" s="68">
        <v>1</v>
      </c>
      <c r="M616" s="65">
        <f>IF(INTRO!$E$37="Endemic",IF($H616&gt;0,IF($H616=4,"Unknown",IF($H616=99,"Stopped",$D616)),0),"Not required")</f>
        <v>112743.37502539136</v>
      </c>
      <c r="N616" s="20">
        <v>73948.840794531221</v>
      </c>
      <c r="O616" s="14">
        <f>IF(INTRO!$E$41="Endemic", IF(AND($J616&gt;1,$J616&lt;5), IF($J616=4, "Unknown", E616+F616), 0),"Not required")</f>
        <v>54117</v>
      </c>
      <c r="P616" s="39">
        <f>IF(INTRO!$E$43="Endemic", IF(AND($K616&gt;0,$K616&lt;5), IF($K616=4,"Unknown", IF($K616=1, $F616*0.33, IF($K616=2, $F616*0.5+$G616*0.2, SUM(F616:G616)))), 0),"Not required")</f>
        <v>10417.44</v>
      </c>
      <c r="Q616" s="37">
        <v>1</v>
      </c>
      <c r="R616" s="27">
        <v>1</v>
      </c>
      <c r="S616" s="27">
        <v>1</v>
      </c>
      <c r="T616" s="70">
        <v>0</v>
      </c>
      <c r="U616" s="37"/>
      <c r="V616" s="27"/>
      <c r="W616" s="27"/>
      <c r="X616" s="70"/>
      <c r="Y616" s="1">
        <v>36944</v>
      </c>
      <c r="Z616" s="1" t="s">
        <v>800</v>
      </c>
      <c r="AA616" s="18"/>
    </row>
    <row r="617" spans="1:27" x14ac:dyDescent="0.25">
      <c r="A617" s="24" t="str">
        <f>IF(INTRO!$E$33&lt;&gt;0,INTRO!$E$33, " ")</f>
        <v>Nigeria</v>
      </c>
      <c r="B617" s="17" t="s">
        <v>793</v>
      </c>
      <c r="C617" s="172" t="s">
        <v>801</v>
      </c>
      <c r="D617" s="36">
        <v>102258.62175156723</v>
      </c>
      <c r="E617" s="20">
        <f>IF(INTRO!$E$48="","",ROUND($D617*INTRO!$E$48,0))</f>
        <v>20452</v>
      </c>
      <c r="F617" s="20">
        <f>IF(INTRO!$E$49="","",ROUND($D617*INTRO!$E$49,0))</f>
        <v>28632</v>
      </c>
      <c r="G617" s="38">
        <f>IF(INTRO!$E$50="","",ROUND($D617*INTRO!$E$50,0))</f>
        <v>53174</v>
      </c>
      <c r="H617" s="37">
        <v>1</v>
      </c>
      <c r="I617" s="27">
        <v>1</v>
      </c>
      <c r="J617" s="27">
        <v>3</v>
      </c>
      <c r="K617" s="27">
        <v>1</v>
      </c>
      <c r="L617" s="68">
        <v>0</v>
      </c>
      <c r="M617" s="65">
        <f>IF(INTRO!$E$37="Endemic",IF($H617&gt;0,IF($H617=4,"Unknown",IF($H617=99,"Stopped",$D617)),0),"Not required")</f>
        <v>102258.62175156723</v>
      </c>
      <c r="N617" s="20">
        <v>72965.343508984355</v>
      </c>
      <c r="O617" s="14">
        <f>IF(INTRO!$E$41="Endemic", IF(AND($J617&gt;1,$J617&lt;5), IF($J617=4, "Unknown", E617+F617), 0),"Not required")</f>
        <v>49084</v>
      </c>
      <c r="P617" s="39">
        <f>IF(INTRO!$E$43="Endemic", IF(AND($K617&gt;0,$K617&lt;5), IF($K617=4,"Unknown", IF($K617=1, $F617*0.33, IF($K617=2, $F617*0.5+$G617*0.2, SUM(F617:G617)))), 0),"Not required")</f>
        <v>9448.5600000000013</v>
      </c>
      <c r="Q617" s="37">
        <v>1</v>
      </c>
      <c r="R617" s="27">
        <v>1</v>
      </c>
      <c r="S617" s="27">
        <v>2</v>
      </c>
      <c r="T617" s="70">
        <v>0</v>
      </c>
      <c r="U617" s="37"/>
      <c r="V617" s="27"/>
      <c r="W617" s="27"/>
      <c r="X617" s="70"/>
      <c r="Y617" s="1">
        <v>36945</v>
      </c>
      <c r="Z617" s="1" t="s">
        <v>801</v>
      </c>
      <c r="AA617" s="18"/>
    </row>
    <row r="618" spans="1:27" x14ac:dyDescent="0.25">
      <c r="A618" s="24" t="str">
        <f>IF(INTRO!$E$33&lt;&gt;0,INTRO!$E$33, " ")</f>
        <v>Nigeria</v>
      </c>
      <c r="B618" s="17" t="s">
        <v>793</v>
      </c>
      <c r="C618" s="172" t="s">
        <v>802</v>
      </c>
      <c r="D618" s="36">
        <v>100106.79963277314</v>
      </c>
      <c r="E618" s="20">
        <f>IF(INTRO!$E$48="","",ROUND($D618*INTRO!$E$48,0))</f>
        <v>20021</v>
      </c>
      <c r="F618" s="20">
        <f>IF(INTRO!$E$49="","",ROUND($D618*INTRO!$E$49,0))</f>
        <v>28030</v>
      </c>
      <c r="G618" s="38">
        <f>IF(INTRO!$E$50="","",ROUND($D618*INTRO!$E$50,0))</f>
        <v>52056</v>
      </c>
      <c r="H618" s="37">
        <v>1</v>
      </c>
      <c r="I618" s="27">
        <v>1</v>
      </c>
      <c r="J618" s="27">
        <v>2</v>
      </c>
      <c r="K618" s="27">
        <v>1</v>
      </c>
      <c r="L618" s="68">
        <v>0</v>
      </c>
      <c r="M618" s="65">
        <f>IF(INTRO!$E$37="Endemic",IF($H618&gt;0,IF($H618=4,"Unknown",IF($H618=99,"Stopped",$D618)),0),"Not required")</f>
        <v>100106.79963277314</v>
      </c>
      <c r="N618" s="20">
        <v>63597.28350624998</v>
      </c>
      <c r="O618" s="14">
        <f>IF(INTRO!$E$41="Endemic", IF(AND($J618&gt;1,$J618&lt;5), IF($J618=4, "Unknown", E618+F618), 0),"Not required")</f>
        <v>48051</v>
      </c>
      <c r="P618" s="39">
        <f>IF(INTRO!$E$43="Endemic", IF(AND($K618&gt;0,$K618&lt;5), IF($K618=4,"Unknown", IF($K618=1, $F618*0.33, IF($K618=2, $F618*0.5+$G618*0.2, SUM(F618:G618)))), 0),"Not required")</f>
        <v>9249.9</v>
      </c>
      <c r="Q618" s="37">
        <v>1</v>
      </c>
      <c r="R618" s="27">
        <v>1</v>
      </c>
      <c r="S618" s="27">
        <v>1</v>
      </c>
      <c r="T618" s="70">
        <v>0</v>
      </c>
      <c r="U618" s="37"/>
      <c r="V618" s="27"/>
      <c r="W618" s="27"/>
      <c r="X618" s="70"/>
      <c r="Y618" s="1">
        <v>36946</v>
      </c>
      <c r="Z618" s="1" t="s">
        <v>802</v>
      </c>
      <c r="AA618" s="18"/>
    </row>
    <row r="619" spans="1:27" x14ac:dyDescent="0.25">
      <c r="A619" s="24" t="str">
        <f>IF(INTRO!$E$33&lt;&gt;0,INTRO!$E$33, " ")</f>
        <v>Nigeria</v>
      </c>
      <c r="B619" s="17" t="s">
        <v>793</v>
      </c>
      <c r="C619" s="172" t="s">
        <v>803</v>
      </c>
      <c r="D619" s="36">
        <v>178387.39853685317</v>
      </c>
      <c r="E619" s="20">
        <f>IF(INTRO!$E$48="","",ROUND($D619*INTRO!$E$48,0))</f>
        <v>35677</v>
      </c>
      <c r="F619" s="20">
        <f>IF(INTRO!$E$49="","",ROUND($D619*INTRO!$E$49,0))</f>
        <v>49948</v>
      </c>
      <c r="G619" s="38">
        <f>IF(INTRO!$E$50="","",ROUND($D619*INTRO!$E$50,0))</f>
        <v>92761</v>
      </c>
      <c r="H619" s="37">
        <v>1</v>
      </c>
      <c r="I619" s="27">
        <v>1</v>
      </c>
      <c r="J619" s="27">
        <v>2</v>
      </c>
      <c r="K619" s="27">
        <v>2</v>
      </c>
      <c r="L619" s="68">
        <v>0</v>
      </c>
      <c r="M619" s="65">
        <f>IF(INTRO!$E$37="Endemic",IF($H619&gt;0,IF($H619=4,"Unknown",IF($H619=99,"Stopped",$D619)),0),"Not required")</f>
        <v>178387.39853685317</v>
      </c>
      <c r="N619" s="20">
        <v>68295.11116874998</v>
      </c>
      <c r="O619" s="14">
        <f>IF(INTRO!$E$41="Endemic", IF(AND($J619&gt;1,$J619&lt;5), IF($J619=4, "Unknown", E619+F619), 0),"Not required")</f>
        <v>85625</v>
      </c>
      <c r="P619" s="39">
        <f>IF(INTRO!$E$43="Endemic", IF(AND($K619&gt;0,$K619&lt;5), IF($K619=4,"Unknown", IF($K619=1, $F619*0.33, IF($K619=2, $F619*0.5+$G619*0.2, SUM(F619:G619)))), 0),"Not required")</f>
        <v>43526.2</v>
      </c>
      <c r="Q619" s="37">
        <v>1</v>
      </c>
      <c r="R619" s="27">
        <v>1</v>
      </c>
      <c r="S619" s="27">
        <v>1</v>
      </c>
      <c r="T619" s="70">
        <v>1</v>
      </c>
      <c r="U619" s="37"/>
      <c r="V619" s="27"/>
      <c r="W619" s="27"/>
      <c r="X619" s="70"/>
      <c r="Y619" s="1">
        <v>36947</v>
      </c>
      <c r="Z619" s="1" t="s">
        <v>803</v>
      </c>
      <c r="AA619" s="18"/>
    </row>
    <row r="620" spans="1:27" x14ac:dyDescent="0.25">
      <c r="A620" s="24" t="str">
        <f>IF(INTRO!$E$33&lt;&gt;0,INTRO!$E$33, " ")</f>
        <v>Nigeria</v>
      </c>
      <c r="B620" s="17" t="s">
        <v>793</v>
      </c>
      <c r="C620" s="172" t="s">
        <v>804</v>
      </c>
      <c r="D620" s="36">
        <v>224938.03541049018</v>
      </c>
      <c r="E620" s="20">
        <f>IF(INTRO!$E$48="","",ROUND($D620*INTRO!$E$48,0))</f>
        <v>44988</v>
      </c>
      <c r="F620" s="20">
        <f>IF(INTRO!$E$49="","",ROUND($D620*INTRO!$E$49,0))</f>
        <v>62983</v>
      </c>
      <c r="G620" s="38">
        <f>IF(INTRO!$E$50="","",ROUND($D620*INTRO!$E$50,0))</f>
        <v>116968</v>
      </c>
      <c r="H620" s="37">
        <v>0</v>
      </c>
      <c r="I620" s="27">
        <v>1</v>
      </c>
      <c r="J620" s="27">
        <v>2</v>
      </c>
      <c r="K620" s="27">
        <v>1</v>
      </c>
      <c r="L620" s="68">
        <v>0</v>
      </c>
      <c r="M620" s="65">
        <f>IF(INTRO!$E$37="Endemic",IF($H620&gt;0,IF($H620=4,"Unknown",IF($H620=99,"Stopped",$D620)),0),"Not required")</f>
        <v>0</v>
      </c>
      <c r="N620" s="20">
        <v>37173.106717578114</v>
      </c>
      <c r="O620" s="14">
        <f>IF(INTRO!$E$41="Endemic", IF(AND($J620&gt;1,$J620&lt;5), IF($J620=4, "Unknown", E620+F620), 0),"Not required")</f>
        <v>107971</v>
      </c>
      <c r="P620" s="39">
        <f>IF(INTRO!$E$43="Endemic", IF(AND($K620&gt;0,$K620&lt;5), IF($K620=4,"Unknown", IF($K620=1, $F620*0.33, IF($K620=2, $F620*0.5+$G620*0.2, SUM(F620:G620)))), 0),"Not required")</f>
        <v>20784.39</v>
      </c>
      <c r="Q620" s="37">
        <v>0</v>
      </c>
      <c r="R620" s="27">
        <v>1</v>
      </c>
      <c r="S620" s="27">
        <v>1</v>
      </c>
      <c r="T620" s="70">
        <v>0</v>
      </c>
      <c r="U620" s="37"/>
      <c r="V620" s="27"/>
      <c r="W620" s="27"/>
      <c r="X620" s="70"/>
      <c r="Y620" s="1">
        <v>36948</v>
      </c>
      <c r="Z620" s="1" t="s">
        <v>804</v>
      </c>
      <c r="AA620" s="18"/>
    </row>
    <row r="621" spans="1:27" x14ac:dyDescent="0.25">
      <c r="A621" s="24" t="str">
        <f>IF(INTRO!$E$33&lt;&gt;0,INTRO!$E$33, " ")</f>
        <v>Nigeria</v>
      </c>
      <c r="B621" s="17" t="s">
        <v>793</v>
      </c>
      <c r="C621" s="172" t="s">
        <v>805</v>
      </c>
      <c r="D621" s="36">
        <v>252956.10428601335</v>
      </c>
      <c r="E621" s="20">
        <f>IF(INTRO!$E$48="","",ROUND($D621*INTRO!$E$48,0))</f>
        <v>50591</v>
      </c>
      <c r="F621" s="20">
        <f>IF(INTRO!$E$49="","",ROUND($D621*INTRO!$E$49,0))</f>
        <v>70828</v>
      </c>
      <c r="G621" s="38">
        <f>IF(INTRO!$E$50="","",ROUND($D621*INTRO!$E$50,0))</f>
        <v>131537</v>
      </c>
      <c r="H621" s="37">
        <v>1</v>
      </c>
      <c r="I621" s="27">
        <v>1</v>
      </c>
      <c r="J621" s="27">
        <v>3</v>
      </c>
      <c r="K621" s="27">
        <v>1</v>
      </c>
      <c r="L621" s="68">
        <v>0</v>
      </c>
      <c r="M621" s="65">
        <f>IF(INTRO!$E$37="Endemic",IF($H621&gt;0,IF($H621=4,"Unknown",IF($H621=99,"Stopped",$D621)),0),"Not required")</f>
        <v>252956.10428601335</v>
      </c>
      <c r="N621" s="20">
        <v>107859.07660742183</v>
      </c>
      <c r="O621" s="14">
        <f>IF(INTRO!$E$41="Endemic", IF(AND($J621&gt;1,$J621&lt;5), IF($J621=4, "Unknown", E621+F621), 0),"Not required")</f>
        <v>121419</v>
      </c>
      <c r="P621" s="39">
        <f>IF(INTRO!$E$43="Endemic", IF(AND($K621&gt;0,$K621&lt;5), IF($K621=4,"Unknown", IF($K621=1, $F621*0.33, IF($K621=2, $F621*0.5+$G621*0.2, SUM(F621:G621)))), 0),"Not required")</f>
        <v>23373.24</v>
      </c>
      <c r="Q621" s="37">
        <v>1</v>
      </c>
      <c r="R621" s="27">
        <v>1</v>
      </c>
      <c r="S621" s="27">
        <v>2</v>
      </c>
      <c r="T621" s="70">
        <v>0</v>
      </c>
      <c r="U621" s="37"/>
      <c r="V621" s="27"/>
      <c r="W621" s="27"/>
      <c r="X621" s="70"/>
      <c r="Y621" s="1">
        <v>36949</v>
      </c>
      <c r="Z621" s="1" t="s">
        <v>805</v>
      </c>
      <c r="AA621" s="18"/>
    </row>
    <row r="622" spans="1:27" x14ac:dyDescent="0.25">
      <c r="A622" s="24" t="str">
        <f>IF(INTRO!$E$33&lt;&gt;0,INTRO!$E$33, " ")</f>
        <v>Nigeria</v>
      </c>
      <c r="B622" s="17" t="s">
        <v>793</v>
      </c>
      <c r="C622" s="172" t="s">
        <v>806</v>
      </c>
      <c r="D622" s="36">
        <v>206701.34295371035</v>
      </c>
      <c r="E622" s="20">
        <f>IF(INTRO!$E$48="","",ROUND($D622*INTRO!$E$48,0))</f>
        <v>41340</v>
      </c>
      <c r="F622" s="20">
        <f>IF(INTRO!$E$49="","",ROUND($D622*INTRO!$E$49,0))</f>
        <v>57876</v>
      </c>
      <c r="G622" s="38">
        <f>IF(INTRO!$E$50="","",ROUND($D622*INTRO!$E$50,0))</f>
        <v>107485</v>
      </c>
      <c r="H622" s="37">
        <v>1</v>
      </c>
      <c r="I622" s="27">
        <v>1</v>
      </c>
      <c r="J622" s="27">
        <v>3</v>
      </c>
      <c r="K622" s="27">
        <v>2</v>
      </c>
      <c r="L622" s="68">
        <v>0</v>
      </c>
      <c r="M622" s="65">
        <f>IF(INTRO!$E$37="Endemic",IF($H622&gt;0,IF($H622=4,"Unknown",IF($H622=99,"Stopped",$D622)),0),"Not required")</f>
        <v>206701.34295371035</v>
      </c>
      <c r="N622" s="20">
        <v>79997.735435156224</v>
      </c>
      <c r="O622" s="14">
        <f>IF(INTRO!$E$41="Endemic", IF(AND($J622&gt;1,$J622&lt;5), IF($J622=4, "Unknown", E622+F622), 0),"Not required")</f>
        <v>99216</v>
      </c>
      <c r="P622" s="39">
        <f>IF(INTRO!$E$43="Endemic", IF(AND($K622&gt;0,$K622&lt;5), IF($K622=4,"Unknown", IF($K622=1, $F622*0.33, IF($K622=2, $F622*0.5+$G622*0.2, SUM(F622:G622)))), 0),"Not required")</f>
        <v>50435</v>
      </c>
      <c r="Q622" s="37">
        <v>1</v>
      </c>
      <c r="R622" s="27">
        <v>1</v>
      </c>
      <c r="S622" s="27">
        <v>2</v>
      </c>
      <c r="T622" s="70">
        <v>1</v>
      </c>
      <c r="U622" s="37"/>
      <c r="V622" s="27"/>
      <c r="W622" s="27"/>
      <c r="X622" s="70"/>
      <c r="Y622" s="1">
        <v>36950</v>
      </c>
      <c r="Z622" s="1" t="s">
        <v>806</v>
      </c>
      <c r="AA622" s="18"/>
    </row>
    <row r="623" spans="1:27" x14ac:dyDescent="0.25">
      <c r="A623" s="24" t="str">
        <f>IF(INTRO!$E$33&lt;&gt;0,INTRO!$E$33, " ")</f>
        <v>Nigeria</v>
      </c>
      <c r="B623" s="17" t="s">
        <v>793</v>
      </c>
      <c r="C623" s="172" t="s">
        <v>807</v>
      </c>
      <c r="D623" s="36">
        <v>182014.56369584531</v>
      </c>
      <c r="E623" s="20">
        <f>IF(INTRO!$E$48="","",ROUND($D623*INTRO!$E$48,0))</f>
        <v>36403</v>
      </c>
      <c r="F623" s="20">
        <f>IF(INTRO!$E$49="","",ROUND($D623*INTRO!$E$49,0))</f>
        <v>50964</v>
      </c>
      <c r="G623" s="38">
        <f>IF(INTRO!$E$50="","",ROUND($D623*INTRO!$E$50,0))</f>
        <v>94648</v>
      </c>
      <c r="H623" s="37">
        <v>1</v>
      </c>
      <c r="I623" s="27">
        <v>1</v>
      </c>
      <c r="J623" s="27">
        <v>3</v>
      </c>
      <c r="K623" s="27">
        <v>1</v>
      </c>
      <c r="L623" s="68">
        <v>0</v>
      </c>
      <c r="M623" s="65">
        <f>IF(INTRO!$E$37="Endemic",IF($H623&gt;0,IF($H623=4,"Unknown",IF($H623=99,"Stopped",$D623)),0),"Not required")</f>
        <v>182014.56369584531</v>
      </c>
      <c r="N623" s="20">
        <v>86809.364783203098</v>
      </c>
      <c r="O623" s="14">
        <f>IF(INTRO!$E$41="Endemic", IF(AND($J623&gt;1,$J623&lt;5), IF($J623=4, "Unknown", E623+F623), 0),"Not required")</f>
        <v>87367</v>
      </c>
      <c r="P623" s="39">
        <f>IF(INTRO!$E$43="Endemic", IF(AND($K623&gt;0,$K623&lt;5), IF($K623=4,"Unknown", IF($K623=1, $F623*0.33, IF($K623=2, $F623*0.5+$G623*0.2, SUM(F623:G623)))), 0),"Not required")</f>
        <v>16818.12</v>
      </c>
      <c r="Q623" s="37">
        <v>1</v>
      </c>
      <c r="R623" s="27">
        <v>1</v>
      </c>
      <c r="S623" s="27">
        <v>2</v>
      </c>
      <c r="T623" s="70">
        <v>0</v>
      </c>
      <c r="U623" s="37"/>
      <c r="V623" s="27"/>
      <c r="W623" s="27"/>
      <c r="X623" s="70"/>
      <c r="Y623" s="1">
        <v>36951</v>
      </c>
      <c r="Z623" s="1" t="s">
        <v>807</v>
      </c>
      <c r="AA623" s="18"/>
    </row>
    <row r="624" spans="1:27" x14ac:dyDescent="0.25">
      <c r="A624" s="24" t="str">
        <f>IF(INTRO!$E$33&lt;&gt;0,INTRO!$E$33, " ")</f>
        <v>Nigeria</v>
      </c>
      <c r="B624" s="17" t="s">
        <v>793</v>
      </c>
      <c r="C624" s="172" t="s">
        <v>808</v>
      </c>
      <c r="D624" s="36">
        <v>49838.890048919275</v>
      </c>
      <c r="E624" s="20">
        <f>IF(INTRO!$E$48="","",ROUND($D624*INTRO!$E$48,0))</f>
        <v>9968</v>
      </c>
      <c r="F624" s="20">
        <f>IF(INTRO!$E$49="","",ROUND($D624*INTRO!$E$49,0))</f>
        <v>13955</v>
      </c>
      <c r="G624" s="38">
        <f>IF(INTRO!$E$50="","",ROUND($D624*INTRO!$E$50,0))</f>
        <v>25916</v>
      </c>
      <c r="H624" s="37">
        <v>1</v>
      </c>
      <c r="I624" s="27">
        <v>1</v>
      </c>
      <c r="J624" s="27">
        <v>2</v>
      </c>
      <c r="K624" s="27">
        <v>0</v>
      </c>
      <c r="L624" s="68">
        <v>0</v>
      </c>
      <c r="M624" s="65">
        <f>IF(INTRO!$E$37="Endemic",IF($H624&gt;0,IF($H624=4,"Unknown",IF($H624=99,"Stopped",$D624)),0),"Not required")</f>
        <v>49838.890048919275</v>
      </c>
      <c r="N624" s="20">
        <v>34264.559750781242</v>
      </c>
      <c r="O624" s="14">
        <f>IF(INTRO!$E$41="Endemic", IF(AND($J624&gt;1,$J624&lt;5), IF($J624=4, "Unknown", E624+F624), 0),"Not required")</f>
        <v>23923</v>
      </c>
      <c r="P624" s="39">
        <f>IF(INTRO!$E$43="Endemic", IF(AND($K624&gt;0,$K624&lt;5), IF($K624=4,"Unknown", IF($K624=1, $F624*0.33, IF($K624=2, $F624*0.5+$G624*0.2, SUM(F624:G624)))), 0),"Not required")</f>
        <v>0</v>
      </c>
      <c r="Q624" s="37">
        <v>1</v>
      </c>
      <c r="R624" s="27">
        <v>1</v>
      </c>
      <c r="S624" s="27">
        <v>1</v>
      </c>
      <c r="T624" s="70">
        <v>0</v>
      </c>
      <c r="U624" s="37"/>
      <c r="V624" s="27"/>
      <c r="W624" s="27"/>
      <c r="X624" s="70"/>
      <c r="Y624" s="1">
        <v>36952</v>
      </c>
      <c r="Z624" s="1" t="s">
        <v>808</v>
      </c>
      <c r="AA624" s="18"/>
    </row>
    <row r="625" spans="1:27" x14ac:dyDescent="0.25">
      <c r="A625" s="24" t="str">
        <f>IF(INTRO!$E$33&lt;&gt;0,INTRO!$E$33, " ")</f>
        <v>Nigeria</v>
      </c>
      <c r="B625" s="17" t="s">
        <v>793</v>
      </c>
      <c r="C625" s="172" t="s">
        <v>683</v>
      </c>
      <c r="D625" s="36">
        <v>130115.30396818077</v>
      </c>
      <c r="E625" s="20">
        <f>IF(INTRO!$E$48="","",ROUND($D625*INTRO!$E$48,0))</f>
        <v>26023</v>
      </c>
      <c r="F625" s="20">
        <f>IF(INTRO!$E$49="","",ROUND($D625*INTRO!$E$49,0))</f>
        <v>36432</v>
      </c>
      <c r="G625" s="38">
        <f>IF(INTRO!$E$50="","",ROUND($D625*INTRO!$E$50,0))</f>
        <v>67660</v>
      </c>
      <c r="H625" s="37">
        <v>1</v>
      </c>
      <c r="I625" s="27">
        <v>1</v>
      </c>
      <c r="J625" s="27">
        <v>2</v>
      </c>
      <c r="K625" s="27">
        <v>1</v>
      </c>
      <c r="L625" s="68">
        <v>0</v>
      </c>
      <c r="M625" s="65">
        <f>IF(INTRO!$E$37="Endemic",IF($H625&gt;0,IF($H625=4,"Unknown",IF($H625=99,"Stopped",$D625)),0),"Not required")</f>
        <v>130115.30396818077</v>
      </c>
      <c r="N625" s="20">
        <v>52105.487501953103</v>
      </c>
      <c r="O625" s="14">
        <f>IF(INTRO!$E$41="Endemic", IF(AND($J625&gt;1,$J625&lt;5), IF($J625=4, "Unknown", E625+F625), 0),"Not required")</f>
        <v>62455</v>
      </c>
      <c r="P625" s="39">
        <f>IF(INTRO!$E$43="Endemic", IF(AND($K625&gt;0,$K625&lt;5), IF($K625=4,"Unknown", IF($K625=1, $F625*0.33, IF($K625=2, $F625*0.5+$G625*0.2, SUM(F625:G625)))), 0),"Not required")</f>
        <v>12022.560000000001</v>
      </c>
      <c r="Q625" s="37">
        <v>1</v>
      </c>
      <c r="R625" s="27">
        <v>1</v>
      </c>
      <c r="S625" s="27">
        <v>1</v>
      </c>
      <c r="T625" s="70">
        <v>0</v>
      </c>
      <c r="U625" s="37"/>
      <c r="V625" s="27"/>
      <c r="W625" s="27"/>
      <c r="X625" s="70"/>
      <c r="Y625" s="1">
        <v>36953</v>
      </c>
      <c r="Z625" s="1" t="s">
        <v>683</v>
      </c>
      <c r="AA625" s="18"/>
    </row>
    <row r="626" spans="1:27" x14ac:dyDescent="0.25">
      <c r="A626" s="24" t="str">
        <f>IF(INTRO!$E$33&lt;&gt;0,INTRO!$E$33, " ")</f>
        <v>Nigeria</v>
      </c>
      <c r="B626" s="17" t="s">
        <v>793</v>
      </c>
      <c r="C626" s="172" t="s">
        <v>809</v>
      </c>
      <c r="D626" s="36">
        <v>83449.006655658493</v>
      </c>
      <c r="E626" s="20">
        <f>IF(INTRO!$E$48="","",ROUND($D626*INTRO!$E$48,0))</f>
        <v>16690</v>
      </c>
      <c r="F626" s="20">
        <f>IF(INTRO!$E$49="","",ROUND($D626*INTRO!$E$49,0))</f>
        <v>23366</v>
      </c>
      <c r="G626" s="38">
        <f>IF(INTRO!$E$50="","",ROUND($D626*INTRO!$E$50,0))</f>
        <v>43393</v>
      </c>
      <c r="H626" s="37">
        <v>1</v>
      </c>
      <c r="I626" s="27">
        <v>1</v>
      </c>
      <c r="J626" s="27">
        <v>2</v>
      </c>
      <c r="K626" s="27">
        <v>1</v>
      </c>
      <c r="L626" s="68">
        <v>0</v>
      </c>
      <c r="M626" s="65">
        <f>IF(INTRO!$E$37="Endemic",IF($H626&gt;0,IF($H626=4,"Unknown",IF($H626=99,"Stopped",$D626)),0),"Not required")</f>
        <v>83449.006655658493</v>
      </c>
      <c r="N626" s="20">
        <v>83449.006655658493</v>
      </c>
      <c r="O626" s="14">
        <f>IF(INTRO!$E$41="Endemic", IF(AND($J626&gt;1,$J626&lt;5), IF($J626=4, "Unknown", E626+F626), 0),"Not required")</f>
        <v>40056</v>
      </c>
      <c r="P626" s="39">
        <f>IF(INTRO!$E$43="Endemic", IF(AND($K626&gt;0,$K626&lt;5), IF($K626=4,"Unknown", IF($K626=1, $F626*0.33, IF($K626=2, $F626*0.5+$G626*0.2, SUM(F626:G626)))), 0),"Not required")</f>
        <v>7710.7800000000007</v>
      </c>
      <c r="Q626" s="37">
        <v>1</v>
      </c>
      <c r="R626" s="27">
        <v>1</v>
      </c>
      <c r="S626" s="27">
        <v>1</v>
      </c>
      <c r="T626" s="70">
        <v>0</v>
      </c>
      <c r="U626" s="37" t="s">
        <v>971</v>
      </c>
      <c r="V626" s="27"/>
      <c r="W626" s="27"/>
      <c r="X626" s="70"/>
      <c r="Y626" s="1">
        <v>36954</v>
      </c>
      <c r="Z626" s="1" t="s">
        <v>809</v>
      </c>
      <c r="AA626" s="18"/>
    </row>
    <row r="627" spans="1:27" x14ac:dyDescent="0.25">
      <c r="A627" s="24" t="str">
        <f>IF(INTRO!$E$33&lt;&gt;0,INTRO!$E$33, " ")</f>
        <v>Nigeria</v>
      </c>
      <c r="B627" s="17" t="s">
        <v>793</v>
      </c>
      <c r="C627" s="172" t="s">
        <v>810</v>
      </c>
      <c r="D627" s="36">
        <v>143346.32022111581</v>
      </c>
      <c r="E627" s="20">
        <f>IF(INTRO!$E$48="","",ROUND($D627*INTRO!$E$48,0))</f>
        <v>28669</v>
      </c>
      <c r="F627" s="20">
        <f>IF(INTRO!$E$49="","",ROUND($D627*INTRO!$E$49,0))</f>
        <v>40137</v>
      </c>
      <c r="G627" s="38">
        <f>IF(INTRO!$E$50="","",ROUND($D627*INTRO!$E$50,0))</f>
        <v>74540</v>
      </c>
      <c r="H627" s="37">
        <v>1</v>
      </c>
      <c r="I627" s="27">
        <v>1</v>
      </c>
      <c r="J627" s="27">
        <v>2</v>
      </c>
      <c r="K627" s="27">
        <v>1</v>
      </c>
      <c r="L627" s="68">
        <v>0</v>
      </c>
      <c r="M627" s="65">
        <f>IF(INTRO!$E$37="Endemic",IF($H627&gt;0,IF($H627=4,"Unknown",IF($H627=99,"Stopped",$D627)),0),"Not required")</f>
        <v>143346.32022111581</v>
      </c>
      <c r="N627" s="20">
        <v>68648.331293749972</v>
      </c>
      <c r="O627" s="14">
        <f>IF(INTRO!$E$41="Endemic", IF(AND($J627&gt;1,$J627&lt;5), IF($J627=4, "Unknown", E627+F627), 0),"Not required")</f>
        <v>68806</v>
      </c>
      <c r="P627" s="39">
        <f>IF(INTRO!$E$43="Endemic", IF(AND($K627&gt;0,$K627&lt;5), IF($K627=4,"Unknown", IF($K627=1, $F627*0.33, IF($K627=2, $F627*0.5+$G627*0.2, SUM(F627:G627)))), 0),"Not required")</f>
        <v>13245.210000000001</v>
      </c>
      <c r="Q627" s="37">
        <v>1</v>
      </c>
      <c r="R627" s="27">
        <v>1</v>
      </c>
      <c r="S627" s="27">
        <v>1</v>
      </c>
      <c r="T627" s="70">
        <v>0</v>
      </c>
      <c r="U627" s="37"/>
      <c r="V627" s="27"/>
      <c r="W627" s="27"/>
      <c r="X627" s="70"/>
      <c r="Y627" s="1">
        <v>36955</v>
      </c>
      <c r="Z627" s="1" t="s">
        <v>810</v>
      </c>
      <c r="AA627" s="18"/>
    </row>
    <row r="628" spans="1:27" x14ac:dyDescent="0.25">
      <c r="A628" s="24" t="str">
        <f>IF(INTRO!$E$33&lt;&gt;0,INTRO!$E$33, " ")</f>
        <v>Nigeria</v>
      </c>
      <c r="B628" s="17" t="s">
        <v>793</v>
      </c>
      <c r="C628" s="172" t="s">
        <v>811</v>
      </c>
      <c r="D628" s="36">
        <v>139269.96219482529</v>
      </c>
      <c r="E628" s="20">
        <f>IF(INTRO!$E$48="","",ROUND($D628*INTRO!$E$48,0))</f>
        <v>27854</v>
      </c>
      <c r="F628" s="20">
        <f>IF(INTRO!$E$49="","",ROUND($D628*INTRO!$E$49,0))</f>
        <v>38996</v>
      </c>
      <c r="G628" s="38">
        <f>IF(INTRO!$E$50="","",ROUND($D628*INTRO!$E$50,0))</f>
        <v>72420</v>
      </c>
      <c r="H628" s="37">
        <v>0</v>
      </c>
      <c r="I628" s="27">
        <v>1</v>
      </c>
      <c r="J628" s="27">
        <v>2</v>
      </c>
      <c r="K628" s="27">
        <v>1</v>
      </c>
      <c r="L628" s="68">
        <v>0</v>
      </c>
      <c r="M628" s="65">
        <f>IF(INTRO!$E$37="Endemic",IF($H628&gt;0,IF($H628=4,"Unknown",IF($H628=99,"Stopped",$D628)),0),"Not required")</f>
        <v>0</v>
      </c>
      <c r="N628" s="20">
        <v>68647.227480859365</v>
      </c>
      <c r="O628" s="14">
        <f>IF(INTRO!$E$41="Endemic", IF(AND($J628&gt;1,$J628&lt;5), IF($J628=4, "Unknown", E628+F628), 0),"Not required")</f>
        <v>66850</v>
      </c>
      <c r="P628" s="39">
        <f>IF(INTRO!$E$43="Endemic", IF(AND($K628&gt;0,$K628&lt;5), IF($K628=4,"Unknown", IF($K628=1, $F628*0.33, IF($K628=2, $F628*0.5+$G628*0.2, SUM(F628:G628)))), 0),"Not required")</f>
        <v>12868.68</v>
      </c>
      <c r="Q628" s="37">
        <v>0</v>
      </c>
      <c r="R628" s="27">
        <v>1</v>
      </c>
      <c r="S628" s="27">
        <v>1</v>
      </c>
      <c r="T628" s="70">
        <v>0</v>
      </c>
      <c r="U628" s="37"/>
      <c r="V628" s="27"/>
      <c r="W628" s="27"/>
      <c r="X628" s="70"/>
      <c r="Y628" s="1">
        <v>36956</v>
      </c>
      <c r="Z628" s="1" t="s">
        <v>811</v>
      </c>
      <c r="AA628" s="18"/>
    </row>
    <row r="629" spans="1:27" x14ac:dyDescent="0.25">
      <c r="A629" s="24" t="str">
        <f>IF(INTRO!$E$33&lt;&gt;0,INTRO!$E$33, " ")</f>
        <v>Nigeria</v>
      </c>
      <c r="B629" s="17" t="s">
        <v>793</v>
      </c>
      <c r="C629" s="172" t="s">
        <v>687</v>
      </c>
      <c r="D629" s="36">
        <v>160710.17983095979</v>
      </c>
      <c r="E629" s="20">
        <f>IF(INTRO!$E$48="","",ROUND($D629*INTRO!$E$48,0))</f>
        <v>32142</v>
      </c>
      <c r="F629" s="20">
        <f>IF(INTRO!$E$49="","",ROUND($D629*INTRO!$E$49,0))</f>
        <v>44999</v>
      </c>
      <c r="G629" s="38">
        <f>IF(INTRO!$E$50="","",ROUND($D629*INTRO!$E$50,0))</f>
        <v>83569</v>
      </c>
      <c r="H629" s="37">
        <v>1</v>
      </c>
      <c r="I629" s="27">
        <v>1</v>
      </c>
      <c r="J629" s="27">
        <v>2</v>
      </c>
      <c r="K629" s="27">
        <v>1</v>
      </c>
      <c r="L629" s="68">
        <v>0</v>
      </c>
      <c r="M629" s="65">
        <f>IF(INTRO!$E$37="Endemic",IF($H629&gt;0,IF($H629=4,"Unknown",IF($H629=99,"Stopped",$D629)),0),"Not required")</f>
        <v>160710.17983095979</v>
      </c>
      <c r="N629" s="20">
        <v>75175.176916015611</v>
      </c>
      <c r="O629" s="14">
        <f>IF(INTRO!$E$41="Endemic", IF(AND($J629&gt;1,$J629&lt;5), IF($J629=4, "Unknown", E629+F629), 0),"Not required")</f>
        <v>77141</v>
      </c>
      <c r="P629" s="39">
        <f>IF(INTRO!$E$43="Endemic", IF(AND($K629&gt;0,$K629&lt;5), IF($K629=4,"Unknown", IF($K629=1, $F629*0.33, IF($K629=2, $F629*0.5+$G629*0.2, SUM(F629:G629)))), 0),"Not required")</f>
        <v>14849.67</v>
      </c>
      <c r="Q629" s="37">
        <v>1</v>
      </c>
      <c r="R629" s="27">
        <v>1</v>
      </c>
      <c r="S629" s="27">
        <v>1</v>
      </c>
      <c r="T629" s="70">
        <v>0</v>
      </c>
      <c r="U629" s="37"/>
      <c r="V629" s="27"/>
      <c r="W629" s="27"/>
      <c r="X629" s="70"/>
      <c r="Y629" s="1">
        <v>36957</v>
      </c>
      <c r="Z629" s="1" t="s">
        <v>687</v>
      </c>
      <c r="AA629" s="18"/>
    </row>
    <row r="630" spans="1:27" x14ac:dyDescent="0.25">
      <c r="A630" s="24" t="str">
        <f>IF(INTRO!$E$33&lt;&gt;0,INTRO!$E$33, " ")</f>
        <v>Nigeria</v>
      </c>
      <c r="B630" s="17" t="s">
        <v>793</v>
      </c>
      <c r="C630" s="172" t="s">
        <v>812</v>
      </c>
      <c r="D630" s="36">
        <v>193124.69027294405</v>
      </c>
      <c r="E630" s="20">
        <f>IF(INTRO!$E$48="","",ROUND($D630*INTRO!$E$48,0))</f>
        <v>38625</v>
      </c>
      <c r="F630" s="20">
        <f>IF(INTRO!$E$49="","",ROUND($D630*INTRO!$E$49,0))</f>
        <v>54075</v>
      </c>
      <c r="G630" s="38">
        <f>IF(INTRO!$E$50="","",ROUND($D630*INTRO!$E$50,0))</f>
        <v>100425</v>
      </c>
      <c r="H630" s="37">
        <v>1</v>
      </c>
      <c r="I630" s="27">
        <v>1</v>
      </c>
      <c r="J630" s="27">
        <v>3</v>
      </c>
      <c r="K630" s="27">
        <v>1</v>
      </c>
      <c r="L630" s="68">
        <v>0</v>
      </c>
      <c r="M630" s="65">
        <f>IF(INTRO!$E$37="Endemic",IF($H630&gt;0,IF($H630=4,"Unknown",IF($H630=99,"Stopped",$D630)),0),"Not required")</f>
        <v>193124.69027294405</v>
      </c>
      <c r="N630" s="20">
        <v>66374.476739062477</v>
      </c>
      <c r="O630" s="14">
        <f>IF(INTRO!$E$41="Endemic", IF(AND($J630&gt;1,$J630&lt;5), IF($J630=4, "Unknown", E630+F630), 0),"Not required")</f>
        <v>92700</v>
      </c>
      <c r="P630" s="39">
        <f>IF(INTRO!$E$43="Endemic", IF(AND($K630&gt;0,$K630&lt;5), IF($K630=4,"Unknown", IF($K630=1, $F630*0.33, IF($K630=2, $F630*0.5+$G630*0.2, SUM(F630:G630)))), 0),"Not required")</f>
        <v>17844.75</v>
      </c>
      <c r="Q630" s="37">
        <v>1</v>
      </c>
      <c r="R630" s="27">
        <v>1</v>
      </c>
      <c r="S630" s="27">
        <v>2</v>
      </c>
      <c r="T630" s="70">
        <v>0</v>
      </c>
      <c r="U630" s="37"/>
      <c r="V630" s="27"/>
      <c r="W630" s="27"/>
      <c r="X630" s="70"/>
      <c r="Y630" s="1">
        <v>36958</v>
      </c>
      <c r="Z630" s="1" t="s">
        <v>812</v>
      </c>
      <c r="AA630" s="18"/>
    </row>
    <row r="631" spans="1:27" x14ac:dyDescent="0.25">
      <c r="A631" s="24" t="str">
        <f>IF(INTRO!$E$33&lt;&gt;0,INTRO!$E$33, " ")</f>
        <v>Nigeria</v>
      </c>
      <c r="B631" s="17" t="s">
        <v>793</v>
      </c>
      <c r="C631" s="172" t="s">
        <v>813</v>
      </c>
      <c r="D631" s="36">
        <v>138761.59421926024</v>
      </c>
      <c r="E631" s="20">
        <f>IF(INTRO!$E$48="","",ROUND($D631*INTRO!$E$48,0))</f>
        <v>27752</v>
      </c>
      <c r="F631" s="20">
        <f>IF(INTRO!$E$49="","",ROUND($D631*INTRO!$E$49,0))</f>
        <v>38853</v>
      </c>
      <c r="G631" s="38">
        <f>IF(INTRO!$E$50="","",ROUND($D631*INTRO!$E$50,0))</f>
        <v>72156</v>
      </c>
      <c r="H631" s="37">
        <v>1</v>
      </c>
      <c r="I631" s="27">
        <v>1</v>
      </c>
      <c r="J631" s="27">
        <v>3</v>
      </c>
      <c r="K631" s="27">
        <v>1</v>
      </c>
      <c r="L631" s="68">
        <v>0</v>
      </c>
      <c r="M631" s="65">
        <f>IF(INTRO!$E$37="Endemic",IF($H631&gt;0,IF($H631=4,"Unknown",IF($H631=99,"Stopped",$D631)),0),"Not required")</f>
        <v>138761.59421926024</v>
      </c>
      <c r="N631" s="20">
        <v>86116.170287890593</v>
      </c>
      <c r="O631" s="14">
        <f>IF(INTRO!$E$41="Endemic", IF(AND($J631&gt;1,$J631&lt;5), IF($J631=4, "Unknown", E631+F631), 0),"Not required")</f>
        <v>66605</v>
      </c>
      <c r="P631" s="39">
        <f>IF(INTRO!$E$43="Endemic", IF(AND($K631&gt;0,$K631&lt;5), IF($K631=4,"Unknown", IF($K631=1, $F631*0.33, IF($K631=2, $F631*0.5+$G631*0.2, SUM(F631:G631)))), 0),"Not required")</f>
        <v>12821.49</v>
      </c>
      <c r="Q631" s="37">
        <v>1</v>
      </c>
      <c r="R631" s="27">
        <v>1</v>
      </c>
      <c r="S631" s="27">
        <v>2</v>
      </c>
      <c r="T631" s="70">
        <v>0</v>
      </c>
      <c r="U631" s="37"/>
      <c r="V631" s="27"/>
      <c r="W631" s="27"/>
      <c r="X631" s="70"/>
      <c r="Y631" s="1">
        <v>36959</v>
      </c>
      <c r="Z631" s="1" t="s">
        <v>813</v>
      </c>
      <c r="AA631" s="18"/>
    </row>
    <row r="632" spans="1:27" x14ac:dyDescent="0.25">
      <c r="A632" s="24" t="str">
        <f>IF(INTRO!$E$33&lt;&gt;0,INTRO!$E$33, " ")</f>
        <v>Nigeria</v>
      </c>
      <c r="B632" s="17" t="s">
        <v>793</v>
      </c>
      <c r="C632" s="172" t="s">
        <v>814</v>
      </c>
      <c r="D632" s="36">
        <v>257380.78851778363</v>
      </c>
      <c r="E632" s="20">
        <f>IF(INTRO!$E$48="","",ROUND($D632*INTRO!$E$48,0))</f>
        <v>51476</v>
      </c>
      <c r="F632" s="20">
        <f>IF(INTRO!$E$49="","",ROUND($D632*INTRO!$E$49,0))</f>
        <v>72067</v>
      </c>
      <c r="G632" s="38">
        <f>IF(INTRO!$E$50="","",ROUND($D632*INTRO!$E$50,0))</f>
        <v>133838</v>
      </c>
      <c r="H632" s="37">
        <v>1</v>
      </c>
      <c r="I632" s="27">
        <v>1</v>
      </c>
      <c r="J632" s="27">
        <v>3</v>
      </c>
      <c r="K632" s="27">
        <v>1</v>
      </c>
      <c r="L632" s="68">
        <v>0</v>
      </c>
      <c r="M632" s="65">
        <f>IF(INTRO!$E$37="Endemic",IF($H632&gt;0,IF($H632=4,"Unknown",IF($H632=99,"Stopped",$D632)),0),"Not required")</f>
        <v>257380.78851778363</v>
      </c>
      <c r="N632" s="20">
        <v>87075.383689843715</v>
      </c>
      <c r="O632" s="14">
        <f>IF(INTRO!$E$41="Endemic", IF(AND($J632&gt;1,$J632&lt;5), IF($J632=4, "Unknown", E632+F632), 0),"Not required")</f>
        <v>123543</v>
      </c>
      <c r="P632" s="39">
        <f>IF(INTRO!$E$43="Endemic", IF(AND($K632&gt;0,$K632&lt;5), IF($K632=4,"Unknown", IF($K632=1, $F632*0.33, IF($K632=2, $F632*0.5+$G632*0.2, SUM(F632:G632)))), 0),"Not required")</f>
        <v>23782.11</v>
      </c>
      <c r="Q632" s="37">
        <v>1</v>
      </c>
      <c r="R632" s="27">
        <v>1</v>
      </c>
      <c r="S632" s="27">
        <v>2</v>
      </c>
      <c r="T632" s="70">
        <v>0</v>
      </c>
      <c r="U632" s="37"/>
      <c r="V632" s="27"/>
      <c r="W632" s="27"/>
      <c r="X632" s="70"/>
      <c r="Y632" s="1">
        <v>36960</v>
      </c>
      <c r="Z632" s="1" t="s">
        <v>814</v>
      </c>
      <c r="AA632" s="18"/>
    </row>
    <row r="633" spans="1:27" x14ac:dyDescent="0.25">
      <c r="A633" s="24" t="str">
        <f>IF(INTRO!$E$33&lt;&gt;0,INTRO!$E$33, " ")</f>
        <v>Nigeria</v>
      </c>
      <c r="B633" s="17" t="s">
        <v>793</v>
      </c>
      <c r="C633" s="172" t="s">
        <v>815</v>
      </c>
      <c r="D633" s="36">
        <v>156694.34180176034</v>
      </c>
      <c r="E633" s="20">
        <f>IF(INTRO!$E$48="","",ROUND($D633*INTRO!$E$48,0))</f>
        <v>31339</v>
      </c>
      <c r="F633" s="20">
        <f>IF(INTRO!$E$49="","",ROUND($D633*INTRO!$E$49,0))</f>
        <v>43874</v>
      </c>
      <c r="G633" s="38">
        <f>IF(INTRO!$E$50="","",ROUND($D633*INTRO!$E$50,0))</f>
        <v>81481</v>
      </c>
      <c r="H633" s="37">
        <v>1</v>
      </c>
      <c r="I633" s="27">
        <v>1</v>
      </c>
      <c r="J633" s="27">
        <v>2</v>
      </c>
      <c r="K633" s="27">
        <v>0</v>
      </c>
      <c r="L633" s="68">
        <v>0</v>
      </c>
      <c r="M633" s="65">
        <f>IF(INTRO!$E$37="Endemic",IF($H633&gt;0,IF($H633=4,"Unknown",IF($H633=99,"Stopped",$D633)),0),"Not required")</f>
        <v>156694.34180176034</v>
      </c>
      <c r="N633" s="20">
        <v>88001.482705078117</v>
      </c>
      <c r="O633" s="14">
        <f>IF(INTRO!$E$41="Endemic", IF(AND($J633&gt;1,$J633&lt;5), IF($J633=4, "Unknown", E633+F633), 0),"Not required")</f>
        <v>75213</v>
      </c>
      <c r="P633" s="39">
        <f>IF(INTRO!$E$43="Endemic", IF(AND($K633&gt;0,$K633&lt;5), IF($K633=4,"Unknown", IF($K633=1, $F633*0.33, IF($K633=2, $F633*0.5+$G633*0.2, SUM(F633:G633)))), 0),"Not required")</f>
        <v>0</v>
      </c>
      <c r="Q633" s="37">
        <v>1</v>
      </c>
      <c r="R633" s="27">
        <v>1</v>
      </c>
      <c r="S633" s="27">
        <v>1</v>
      </c>
      <c r="T633" s="70">
        <v>0</v>
      </c>
      <c r="U633" s="37"/>
      <c r="V633" s="27"/>
      <c r="W633" s="27"/>
      <c r="X633" s="70"/>
      <c r="Y633" s="1">
        <v>36961</v>
      </c>
      <c r="Z633" s="1" t="s">
        <v>815</v>
      </c>
      <c r="AA633" s="18"/>
    </row>
    <row r="634" spans="1:27" x14ac:dyDescent="0.25">
      <c r="A634" s="24" t="str">
        <f>IF(INTRO!$E$33&lt;&gt;0,INTRO!$E$33, " ")</f>
        <v>Nigeria</v>
      </c>
      <c r="B634" s="17" t="s">
        <v>793</v>
      </c>
      <c r="C634" s="172" t="s">
        <v>816</v>
      </c>
      <c r="D634" s="36">
        <v>180363.04021967092</v>
      </c>
      <c r="E634" s="20">
        <f>IF(INTRO!$E$48="","",ROUND($D634*INTRO!$E$48,0))</f>
        <v>36073</v>
      </c>
      <c r="F634" s="20">
        <f>IF(INTRO!$E$49="","",ROUND($D634*INTRO!$E$49,0))</f>
        <v>50502</v>
      </c>
      <c r="G634" s="38">
        <f>IF(INTRO!$E$50="","",ROUND($D634*INTRO!$E$50,0))</f>
        <v>93789</v>
      </c>
      <c r="H634" s="37">
        <v>1</v>
      </c>
      <c r="I634" s="27">
        <v>1</v>
      </c>
      <c r="J634" s="27">
        <v>2</v>
      </c>
      <c r="K634" s="27">
        <v>1</v>
      </c>
      <c r="L634" s="68">
        <v>0</v>
      </c>
      <c r="M634" s="65">
        <f>IF(INTRO!$E$37="Endemic",IF($H634&gt;0,IF($H634=4,"Unknown",IF($H634=99,"Stopped",$D634)),0),"Not required")</f>
        <v>180363.04021967092</v>
      </c>
      <c r="N634" s="20">
        <v>40323.388707421858</v>
      </c>
      <c r="O634" s="14">
        <f>IF(INTRO!$E$41="Endemic", IF(AND($J634&gt;1,$J634&lt;5), IF($J634=4, "Unknown", E634+F634), 0),"Not required")</f>
        <v>86575</v>
      </c>
      <c r="P634" s="39">
        <f>IF(INTRO!$E$43="Endemic", IF(AND($K634&gt;0,$K634&lt;5), IF($K634=4,"Unknown", IF($K634=1, $F634*0.33, IF($K634=2, $F634*0.5+$G634*0.2, SUM(F634:G634)))), 0),"Not required")</f>
        <v>16665.66</v>
      </c>
      <c r="Q634" s="37">
        <v>1</v>
      </c>
      <c r="R634" s="27">
        <v>1</v>
      </c>
      <c r="S634" s="27">
        <v>1</v>
      </c>
      <c r="T634" s="70">
        <v>0</v>
      </c>
      <c r="U634" s="37"/>
      <c r="V634" s="27"/>
      <c r="W634" s="27"/>
      <c r="X634" s="70"/>
      <c r="Y634" s="1">
        <v>36962</v>
      </c>
      <c r="Z634" s="1" t="s">
        <v>816</v>
      </c>
      <c r="AA634" s="18"/>
    </row>
    <row r="635" spans="1:27" x14ac:dyDescent="0.25">
      <c r="A635" s="24" t="str">
        <f>IF(INTRO!$E$33&lt;&gt;0,INTRO!$E$33, " ")</f>
        <v>Nigeria</v>
      </c>
      <c r="B635" s="17" t="s">
        <v>793</v>
      </c>
      <c r="C635" s="172" t="s">
        <v>817</v>
      </c>
      <c r="D635" s="36">
        <v>103009.06971549665</v>
      </c>
      <c r="E635" s="20">
        <f>IF(INTRO!$E$48="","",ROUND($D635*INTRO!$E$48,0))</f>
        <v>20602</v>
      </c>
      <c r="F635" s="20">
        <f>IF(INTRO!$E$49="","",ROUND($D635*INTRO!$E$49,0))</f>
        <v>28843</v>
      </c>
      <c r="G635" s="38">
        <f>IF(INTRO!$E$50="","",ROUND($D635*INTRO!$E$50,0))</f>
        <v>53565</v>
      </c>
      <c r="H635" s="37">
        <v>1</v>
      </c>
      <c r="I635" s="27">
        <v>1</v>
      </c>
      <c r="J635" s="27">
        <v>2</v>
      </c>
      <c r="K635" s="27">
        <v>1</v>
      </c>
      <c r="L635" s="68">
        <v>0</v>
      </c>
      <c r="M635" s="65">
        <f>IF(INTRO!$E$37="Endemic",IF($H635&gt;0,IF($H635=4,"Unknown",IF($H635=99,"Stopped",$D635)),0),"Not required")</f>
        <v>103009.06971549665</v>
      </c>
      <c r="N635" s="20">
        <v>44654.750490234364</v>
      </c>
      <c r="O635" s="14">
        <f>IF(INTRO!$E$41="Endemic", IF(AND($J635&gt;1,$J635&lt;5), IF($J635=4, "Unknown", E635+F635), 0),"Not required")</f>
        <v>49445</v>
      </c>
      <c r="P635" s="39">
        <f>IF(INTRO!$E$43="Endemic", IF(AND($K635&gt;0,$K635&lt;5), IF($K635=4,"Unknown", IF($K635=1, $F635*0.33, IF($K635=2, $F635*0.5+$G635*0.2, SUM(F635:G635)))), 0),"Not required")</f>
        <v>9518.19</v>
      </c>
      <c r="Q635" s="37">
        <v>1</v>
      </c>
      <c r="R635" s="27">
        <v>1</v>
      </c>
      <c r="S635" s="27">
        <v>1</v>
      </c>
      <c r="T635" s="70">
        <v>0</v>
      </c>
      <c r="U635" s="37"/>
      <c r="V635" s="27"/>
      <c r="W635" s="27"/>
      <c r="X635" s="70"/>
      <c r="Y635" s="1">
        <v>36963</v>
      </c>
      <c r="Z635" s="1" t="s">
        <v>817</v>
      </c>
      <c r="AA635" s="18"/>
    </row>
    <row r="636" spans="1:27" x14ac:dyDescent="0.25">
      <c r="A636" s="24" t="str">
        <f>IF(INTRO!$E$33&lt;&gt;0,INTRO!$E$33, " ")</f>
        <v>Nigeria</v>
      </c>
      <c r="B636" s="17" t="s">
        <v>793</v>
      </c>
      <c r="C636" s="172" t="s">
        <v>818</v>
      </c>
      <c r="D636" s="36">
        <v>177203.8963715164</v>
      </c>
      <c r="E636" s="20">
        <f>IF(INTRO!$E$48="","",ROUND($D636*INTRO!$E$48,0))</f>
        <v>35441</v>
      </c>
      <c r="F636" s="20">
        <f>IF(INTRO!$E$49="","",ROUND($D636*INTRO!$E$49,0))</f>
        <v>49617</v>
      </c>
      <c r="G636" s="38">
        <f>IF(INTRO!$E$50="","",ROUND($D636*INTRO!$E$50,0))</f>
        <v>92146</v>
      </c>
      <c r="H636" s="37">
        <v>1</v>
      </c>
      <c r="I636" s="27">
        <v>1</v>
      </c>
      <c r="J636" s="27">
        <v>2</v>
      </c>
      <c r="K636" s="27">
        <v>2</v>
      </c>
      <c r="L636" s="68">
        <v>0</v>
      </c>
      <c r="M636" s="65">
        <f>IF(INTRO!$E$37="Endemic",IF($H636&gt;0,IF($H636=4,"Unknown",IF($H636=99,"Stopped",$D636)),0),"Not required")</f>
        <v>177203.8963715164</v>
      </c>
      <c r="N636" s="20">
        <v>41034.244208984368</v>
      </c>
      <c r="O636" s="14">
        <f>IF(INTRO!$E$41="Endemic", IF(AND($J636&gt;1,$J636&lt;5), IF($J636=4, "Unknown", E636+F636), 0),"Not required")</f>
        <v>85058</v>
      </c>
      <c r="P636" s="39">
        <f>IF(INTRO!$E$43="Endemic", IF(AND($K636&gt;0,$K636&lt;5), IF($K636=4,"Unknown", IF($K636=1, $F636*0.33, IF($K636=2, $F636*0.5+$G636*0.2, SUM(F636:G636)))), 0),"Not required")</f>
        <v>43237.7</v>
      </c>
      <c r="Q636" s="37">
        <v>1</v>
      </c>
      <c r="R636" s="27">
        <v>1</v>
      </c>
      <c r="S636" s="27">
        <v>1</v>
      </c>
      <c r="T636" s="70">
        <v>1</v>
      </c>
      <c r="U636" s="37"/>
      <c r="V636" s="27"/>
      <c r="W636" s="27"/>
      <c r="X636" s="70"/>
      <c r="Y636" s="1">
        <v>36964</v>
      </c>
      <c r="Z636" s="1" t="s">
        <v>818</v>
      </c>
      <c r="AA636" s="18"/>
    </row>
    <row r="637" spans="1:27" x14ac:dyDescent="0.25">
      <c r="A637" s="24" t="str">
        <f>IF(INTRO!$E$33&lt;&gt;0,INTRO!$E$33, " ")</f>
        <v>Nigeria</v>
      </c>
      <c r="B637" s="17" t="s">
        <v>793</v>
      </c>
      <c r="C637" s="172" t="s">
        <v>819</v>
      </c>
      <c r="D637" s="36">
        <v>199873.34239301199</v>
      </c>
      <c r="E637" s="20">
        <f>IF(INTRO!$E$48="","",ROUND($D637*INTRO!$E$48,0))</f>
        <v>39975</v>
      </c>
      <c r="F637" s="20">
        <f>IF(INTRO!$E$49="","",ROUND($D637*INTRO!$E$49,0))</f>
        <v>55965</v>
      </c>
      <c r="G637" s="38">
        <f>IF(INTRO!$E$50="","",ROUND($D637*INTRO!$E$50,0))</f>
        <v>103934</v>
      </c>
      <c r="H637" s="37">
        <v>1</v>
      </c>
      <c r="I637" s="27">
        <v>1</v>
      </c>
      <c r="J637" s="27">
        <v>2</v>
      </c>
      <c r="K637" s="27">
        <v>1</v>
      </c>
      <c r="L637" s="68">
        <v>0</v>
      </c>
      <c r="M637" s="65">
        <f>IF(INTRO!$E$37="Endemic",IF($H637&gt;0,IF($H637=4,"Unknown",IF($H637=99,"Stopped",$D637)),0),"Not required")</f>
        <v>199873.34239301199</v>
      </c>
      <c r="N637" s="20">
        <v>73492.9660707031</v>
      </c>
      <c r="O637" s="14">
        <f>IF(INTRO!$E$41="Endemic", IF(AND($J637&gt;1,$J637&lt;5), IF($J637=4, "Unknown", E637+F637), 0),"Not required")</f>
        <v>95940</v>
      </c>
      <c r="P637" s="39">
        <f>IF(INTRO!$E$43="Endemic", IF(AND($K637&gt;0,$K637&lt;5), IF($K637=4,"Unknown", IF($K637=1, $F637*0.33, IF($K637=2, $F637*0.5+$G637*0.2, SUM(F637:G637)))), 0),"Not required")</f>
        <v>18468.45</v>
      </c>
      <c r="Q637" s="37">
        <v>1</v>
      </c>
      <c r="R637" s="27">
        <v>1</v>
      </c>
      <c r="S637" s="27">
        <v>1</v>
      </c>
      <c r="T637" s="70">
        <v>0</v>
      </c>
      <c r="U637" s="37"/>
      <c r="V637" s="27"/>
      <c r="W637" s="27"/>
      <c r="X637" s="70"/>
      <c r="Y637" s="1">
        <v>36965</v>
      </c>
      <c r="Z637" s="1" t="s">
        <v>819</v>
      </c>
      <c r="AA637" s="18"/>
    </row>
    <row r="638" spans="1:27" x14ac:dyDescent="0.25">
      <c r="A638" s="24" t="str">
        <f>IF(INTRO!$E$33&lt;&gt;0,INTRO!$E$33, " ")</f>
        <v>Nigeria</v>
      </c>
      <c r="B638" s="17" t="s">
        <v>793</v>
      </c>
      <c r="C638" s="172" t="s">
        <v>820</v>
      </c>
      <c r="D638" s="36">
        <v>138627.10533683555</v>
      </c>
      <c r="E638" s="20">
        <f>IF(INTRO!$E$48="","",ROUND($D638*INTRO!$E$48,0))</f>
        <v>27725</v>
      </c>
      <c r="F638" s="20">
        <f>IF(INTRO!$E$49="","",ROUND($D638*INTRO!$E$49,0))</f>
        <v>38816</v>
      </c>
      <c r="G638" s="38">
        <f>IF(INTRO!$E$50="","",ROUND($D638*INTRO!$E$50,0))</f>
        <v>72086</v>
      </c>
      <c r="H638" s="37">
        <v>1</v>
      </c>
      <c r="I638" s="27">
        <v>1</v>
      </c>
      <c r="J638" s="27">
        <v>3</v>
      </c>
      <c r="K638" s="27">
        <v>1</v>
      </c>
      <c r="L638" s="68">
        <v>0</v>
      </c>
      <c r="M638" s="65">
        <f>IF(INTRO!$E$37="Endemic",IF($H638&gt;0,IF($H638=4,"Unknown",IF($H638=99,"Stopped",$D638)),0),"Not required")</f>
        <v>138627.10533683555</v>
      </c>
      <c r="N638" s="20">
        <v>53038.20939453123</v>
      </c>
      <c r="O638" s="14">
        <f>IF(INTRO!$E$41="Endemic", IF(AND($J638&gt;1,$J638&lt;5), IF($J638=4, "Unknown", E638+F638), 0),"Not required")</f>
        <v>66541</v>
      </c>
      <c r="P638" s="39">
        <f>IF(INTRO!$E$43="Endemic", IF(AND($K638&gt;0,$K638&lt;5), IF($K638=4,"Unknown", IF($K638=1, $F638*0.33, IF($K638=2, $F638*0.5+$G638*0.2, SUM(F638:G638)))), 0),"Not required")</f>
        <v>12809.28</v>
      </c>
      <c r="Q638" s="37">
        <v>1</v>
      </c>
      <c r="R638" s="27">
        <v>1</v>
      </c>
      <c r="S638" s="27">
        <v>2</v>
      </c>
      <c r="T638" s="70">
        <v>0</v>
      </c>
      <c r="U638" s="37"/>
      <c r="V638" s="27"/>
      <c r="W638" s="27"/>
      <c r="X638" s="70"/>
      <c r="Y638" s="1">
        <v>36967</v>
      </c>
      <c r="Z638" s="1" t="s">
        <v>820</v>
      </c>
      <c r="AA638" s="18"/>
    </row>
    <row r="639" spans="1:27" x14ac:dyDescent="0.25">
      <c r="A639" s="24" t="str">
        <f>IF(INTRO!$E$33&lt;&gt;0,INTRO!$E$33, " ")</f>
        <v>Nigeria</v>
      </c>
      <c r="B639" s="17" t="s">
        <v>793</v>
      </c>
      <c r="C639" s="172" t="s">
        <v>821</v>
      </c>
      <c r="D639" s="36">
        <v>210736.00942644919</v>
      </c>
      <c r="E639" s="20">
        <f>IF(INTRO!$E$48="","",ROUND($D639*INTRO!$E$48,0))</f>
        <v>42147</v>
      </c>
      <c r="F639" s="20">
        <f>IF(INTRO!$E$49="","",ROUND($D639*INTRO!$E$49,0))</f>
        <v>59006</v>
      </c>
      <c r="G639" s="38">
        <f>IF(INTRO!$E$50="","",ROUND($D639*INTRO!$E$50,0))</f>
        <v>109583</v>
      </c>
      <c r="H639" s="37">
        <v>1</v>
      </c>
      <c r="I639" s="27">
        <v>0</v>
      </c>
      <c r="J639" s="27">
        <v>2</v>
      </c>
      <c r="K639" s="27">
        <v>1</v>
      </c>
      <c r="L639" s="68">
        <v>0</v>
      </c>
      <c r="M639" s="65">
        <f>IF(INTRO!$E$37="Endemic",IF($H639&gt;0,IF($H639=4,"Unknown",IF($H639=99,"Stopped",$D639)),0),"Not required")</f>
        <v>210736.00942644919</v>
      </c>
      <c r="N639" s="20">
        <v>0</v>
      </c>
      <c r="O639" s="14">
        <f>IF(INTRO!$E$41="Endemic", IF(AND($J639&gt;1,$J639&lt;5), IF($J639=4, "Unknown", E639+F639), 0),"Not required")</f>
        <v>101153</v>
      </c>
      <c r="P639" s="39">
        <f>IF(INTRO!$E$43="Endemic", IF(AND($K639&gt;0,$K639&lt;5), IF($K639=4,"Unknown", IF($K639=1, $F639*0.33, IF($K639=2, $F639*0.5+$G639*0.2, SUM(F639:G639)))), 0),"Not required")</f>
        <v>19471.98</v>
      </c>
      <c r="Q639" s="37">
        <v>1</v>
      </c>
      <c r="R639" s="27">
        <v>0</v>
      </c>
      <c r="S639" s="27">
        <v>1</v>
      </c>
      <c r="T639" s="70">
        <v>0</v>
      </c>
      <c r="U639" s="37"/>
      <c r="V639" s="27"/>
      <c r="W639" s="27"/>
      <c r="X639" s="70"/>
      <c r="Y639" s="1">
        <v>36966</v>
      </c>
      <c r="Z639" s="1" t="s">
        <v>821</v>
      </c>
      <c r="AA639" s="18"/>
    </row>
    <row r="640" spans="1:27" x14ac:dyDescent="0.25">
      <c r="A640" s="24" t="str">
        <f>IF(INTRO!$E$33&lt;&gt;0,INTRO!$E$33, " ")</f>
        <v>Nigeria</v>
      </c>
      <c r="B640" s="17" t="s">
        <v>822</v>
      </c>
      <c r="C640" s="172" t="s">
        <v>823</v>
      </c>
      <c r="D640" s="36">
        <v>180447.76821559845</v>
      </c>
      <c r="E640" s="20">
        <f>IF(INTRO!$E$48="","",ROUND($D640*INTRO!$E$48,0))</f>
        <v>36090</v>
      </c>
      <c r="F640" s="20">
        <f>IF(INTRO!$E$49="","",ROUND($D640*INTRO!$E$49,0))</f>
        <v>50525</v>
      </c>
      <c r="G640" s="38">
        <f>IF(INTRO!$E$50="","",ROUND($D640*INTRO!$E$50,0))</f>
        <v>93833</v>
      </c>
      <c r="H640" s="37">
        <v>0</v>
      </c>
      <c r="I640" s="27">
        <v>1</v>
      </c>
      <c r="J640" s="27">
        <v>3</v>
      </c>
      <c r="K640" s="27">
        <v>0</v>
      </c>
      <c r="L640" s="68">
        <v>0</v>
      </c>
      <c r="M640" s="65">
        <f>IF(INTRO!$E$37="Endemic",IF($H640&gt;0,IF($H640=4,"Unknown",IF($H640=99,"Stopped",$D640)),0),"Not required")</f>
        <v>0</v>
      </c>
      <c r="N640" s="20">
        <v>68700.21049960934</v>
      </c>
      <c r="O640" s="14">
        <f>IF(INTRO!$E$41="Endemic", IF(AND($J640&gt;1,$J640&lt;5), IF($J640=4, "Unknown", E640+F640), 0),"Not required")</f>
        <v>86615</v>
      </c>
      <c r="P640" s="39">
        <f>IF(INTRO!$E$43="Endemic", IF(AND($K640&gt;0,$K640&lt;5), IF($K640=4,"Unknown", IF($K640=1, $F640*0.33, IF($K640=2, $F640*0.5+$G640*0.2, SUM(F640:G640)))), 0),"Not required")</f>
        <v>0</v>
      </c>
      <c r="Q640" s="37">
        <v>0</v>
      </c>
      <c r="R640" s="27">
        <v>1</v>
      </c>
      <c r="S640" s="27">
        <v>2</v>
      </c>
      <c r="T640" s="70">
        <v>0</v>
      </c>
      <c r="U640" s="37"/>
      <c r="V640" s="27"/>
      <c r="W640" s="27"/>
      <c r="X640" s="70"/>
      <c r="Y640" s="1">
        <v>36968</v>
      </c>
      <c r="Z640" s="1" t="s">
        <v>823</v>
      </c>
      <c r="AA640" s="18"/>
    </row>
    <row r="641" spans="1:27" x14ac:dyDescent="0.25">
      <c r="A641" s="24" t="str">
        <f>IF(INTRO!$E$33&lt;&gt;0,INTRO!$E$33, " ")</f>
        <v>Nigeria</v>
      </c>
      <c r="B641" s="17" t="s">
        <v>822</v>
      </c>
      <c r="C641" s="172" t="s">
        <v>824</v>
      </c>
      <c r="D641" s="36">
        <v>284254.3570038731</v>
      </c>
      <c r="E641" s="20">
        <f>IF(INTRO!$E$48="","",ROUND($D641*INTRO!$E$48,0))</f>
        <v>56851</v>
      </c>
      <c r="F641" s="20">
        <f>IF(INTRO!$E$49="","",ROUND($D641*INTRO!$E$49,0))</f>
        <v>79591</v>
      </c>
      <c r="G641" s="38">
        <f>IF(INTRO!$E$50="","",ROUND($D641*INTRO!$E$50,0))</f>
        <v>147812</v>
      </c>
      <c r="H641" s="37">
        <v>0</v>
      </c>
      <c r="I641" s="27">
        <v>1</v>
      </c>
      <c r="J641" s="27">
        <v>3</v>
      </c>
      <c r="K641" s="27">
        <v>1</v>
      </c>
      <c r="L641" s="68">
        <v>0</v>
      </c>
      <c r="M641" s="65">
        <f>IF(INTRO!$E$37="Endemic",IF($H641&gt;0,IF($H641=4,"Unknown",IF($H641=99,"Stopped",$D641)),0),"Not required")</f>
        <v>0</v>
      </c>
      <c r="N641" s="20">
        <v>18871.888991015618</v>
      </c>
      <c r="O641" s="14">
        <f>IF(INTRO!$E$41="Endemic", IF(AND($J641&gt;1,$J641&lt;5), IF($J641=4, "Unknown", E641+F641), 0),"Not required")</f>
        <v>136442</v>
      </c>
      <c r="P641" s="39">
        <f>IF(INTRO!$E$43="Endemic", IF(AND($K641&gt;0,$K641&lt;5), IF($K641=4,"Unknown", IF($K641=1, $F641*0.33, IF($K641=2, $F641*0.5+$G641*0.2, SUM(F641:G641)))), 0),"Not required")</f>
        <v>26265.030000000002</v>
      </c>
      <c r="Q641" s="37">
        <v>0</v>
      </c>
      <c r="R641" s="27">
        <v>1</v>
      </c>
      <c r="S641" s="27">
        <v>2</v>
      </c>
      <c r="T641" s="70">
        <v>0</v>
      </c>
      <c r="U641" s="37"/>
      <c r="V641" s="27"/>
      <c r="W641" s="27"/>
      <c r="X641" s="70"/>
      <c r="Y641" s="1">
        <v>36969</v>
      </c>
      <c r="Z641" s="1" t="s">
        <v>824</v>
      </c>
      <c r="AA641" s="18"/>
    </row>
    <row r="642" spans="1:27" x14ac:dyDescent="0.25">
      <c r="A642" s="24" t="str">
        <f>IF(INTRO!$E$33&lt;&gt;0,INTRO!$E$33, " ")</f>
        <v>Nigeria</v>
      </c>
      <c r="B642" s="17" t="s">
        <v>822</v>
      </c>
      <c r="C642" s="172" t="s">
        <v>825</v>
      </c>
      <c r="D642" s="36">
        <v>228230.32325224514</v>
      </c>
      <c r="E642" s="20">
        <f>IF(INTRO!$E$48="","",ROUND($D642*INTRO!$E$48,0))</f>
        <v>45646</v>
      </c>
      <c r="F642" s="20">
        <f>IF(INTRO!$E$49="","",ROUND($D642*INTRO!$E$49,0))</f>
        <v>63904</v>
      </c>
      <c r="G642" s="38">
        <f>IF(INTRO!$E$50="","",ROUND($D642*INTRO!$E$50,0))</f>
        <v>118680</v>
      </c>
      <c r="H642" s="37">
        <v>0</v>
      </c>
      <c r="I642" s="27">
        <v>1</v>
      </c>
      <c r="J642" s="27">
        <v>3</v>
      </c>
      <c r="K642" s="27">
        <v>1</v>
      </c>
      <c r="L642" s="68">
        <v>0</v>
      </c>
      <c r="M642" s="65">
        <f>IF(INTRO!$E$37="Endemic",IF($H642&gt;0,IF($H642=4,"Unknown",IF($H642=99,"Stopped",$D642)),0),"Not required")</f>
        <v>0</v>
      </c>
      <c r="N642" s="20">
        <v>64571.950288671855</v>
      </c>
      <c r="O642" s="14">
        <f>IF(INTRO!$E$41="Endemic", IF(AND($J642&gt;1,$J642&lt;5), IF($J642=4, "Unknown", E642+F642), 0),"Not required")</f>
        <v>109550</v>
      </c>
      <c r="P642" s="39">
        <f>IF(INTRO!$E$43="Endemic", IF(AND($K642&gt;0,$K642&lt;5), IF($K642=4,"Unknown", IF($K642=1, $F642*0.33, IF($K642=2, $F642*0.5+$G642*0.2, SUM(F642:G642)))), 0),"Not required")</f>
        <v>21088.32</v>
      </c>
      <c r="Q642" s="37">
        <v>0</v>
      </c>
      <c r="R642" s="27">
        <v>1</v>
      </c>
      <c r="S642" s="27">
        <v>2</v>
      </c>
      <c r="T642" s="70">
        <v>0</v>
      </c>
      <c r="U642" s="37"/>
      <c r="V642" s="27"/>
      <c r="W642" s="27"/>
      <c r="X642" s="70"/>
      <c r="Y642" s="1">
        <v>36970</v>
      </c>
      <c r="Z642" s="1" t="s">
        <v>825</v>
      </c>
      <c r="AA642" s="18"/>
    </row>
    <row r="643" spans="1:27" x14ac:dyDescent="0.25">
      <c r="A643" s="24" t="str">
        <f>IF(INTRO!$E$33&lt;&gt;0,INTRO!$E$33, " ")</f>
        <v>Nigeria</v>
      </c>
      <c r="B643" s="17" t="s">
        <v>822</v>
      </c>
      <c r="C643" s="172" t="s">
        <v>826</v>
      </c>
      <c r="D643" s="36">
        <v>149002.92261589572</v>
      </c>
      <c r="E643" s="20">
        <f>IF(INTRO!$E$48="","",ROUND($D643*INTRO!$E$48,0))</f>
        <v>29801</v>
      </c>
      <c r="F643" s="20">
        <f>IF(INTRO!$E$49="","",ROUND($D643*INTRO!$E$49,0))</f>
        <v>41721</v>
      </c>
      <c r="G643" s="38">
        <f>IF(INTRO!$E$50="","",ROUND($D643*INTRO!$E$50,0))</f>
        <v>77482</v>
      </c>
      <c r="H643" s="37">
        <v>0</v>
      </c>
      <c r="I643" s="27">
        <v>1</v>
      </c>
      <c r="J643" s="27">
        <v>1</v>
      </c>
      <c r="K643" s="27">
        <v>1</v>
      </c>
      <c r="L643" s="68">
        <v>0</v>
      </c>
      <c r="M643" s="65">
        <f>IF(INTRO!$E$37="Endemic",IF($H643&gt;0,IF($H643=4,"Unknown",IF($H643=99,"Stopped",$D643)),0),"Not required")</f>
        <v>0</v>
      </c>
      <c r="N643" s="20">
        <v>111109.80557031246</v>
      </c>
      <c r="O643" s="14">
        <f>IF(INTRO!$E$41="Endemic", IF(AND($J643&gt;1,$J643&lt;5), IF($J643=4, "Unknown", E643+F643), 0),"Not required")</f>
        <v>0</v>
      </c>
      <c r="P643" s="39">
        <f>IF(INTRO!$E$43="Endemic", IF(AND($K643&gt;0,$K643&lt;5), IF($K643=4,"Unknown", IF($K643=1, $F643*0.33, IF($K643=2, $F643*0.5+$G643*0.2, SUM(F643:G643)))), 0),"Not required")</f>
        <v>13767.93</v>
      </c>
      <c r="Q643" s="37">
        <v>0</v>
      </c>
      <c r="R643" s="27">
        <v>1</v>
      </c>
      <c r="S643" s="27">
        <v>0</v>
      </c>
      <c r="T643" s="70">
        <v>0</v>
      </c>
      <c r="U643" s="37"/>
      <c r="V643" s="27"/>
      <c r="W643" s="27"/>
      <c r="X643" s="70"/>
      <c r="Y643" s="1">
        <v>36971</v>
      </c>
      <c r="Z643" s="1" t="s">
        <v>826</v>
      </c>
      <c r="AA643" s="18"/>
    </row>
    <row r="644" spans="1:27" x14ac:dyDescent="0.25">
      <c r="A644" s="24" t="str">
        <f>IF(INTRO!$E$33&lt;&gt;0,INTRO!$E$33, " ")</f>
        <v>Nigeria</v>
      </c>
      <c r="B644" s="17" t="s">
        <v>822</v>
      </c>
      <c r="C644" s="172" t="s">
        <v>827</v>
      </c>
      <c r="D644" s="36">
        <v>378684.38090950274</v>
      </c>
      <c r="E644" s="20">
        <f>IF(INTRO!$E$48="","",ROUND($D644*INTRO!$E$48,0))</f>
        <v>75737</v>
      </c>
      <c r="F644" s="20">
        <f>IF(INTRO!$E$49="","",ROUND($D644*INTRO!$E$49,0))</f>
        <v>106032</v>
      </c>
      <c r="G644" s="38">
        <f>IF(INTRO!$E$50="","",ROUND($D644*INTRO!$E$50,0))</f>
        <v>196916</v>
      </c>
      <c r="H644" s="37">
        <v>0</v>
      </c>
      <c r="I644" s="27">
        <v>1</v>
      </c>
      <c r="J644" s="27">
        <v>3</v>
      </c>
      <c r="K644" s="27">
        <v>1</v>
      </c>
      <c r="L644" s="68">
        <v>0</v>
      </c>
      <c r="M644" s="65">
        <f>IF(INTRO!$E$37="Endemic",IF($H644&gt;0,IF($H644=4,"Unknown",IF($H644=99,"Stopped",$D644)),0),"Not required")</f>
        <v>0</v>
      </c>
      <c r="N644" s="20">
        <v>27731.091251171863</v>
      </c>
      <c r="O644" s="14">
        <f>IF(INTRO!$E$41="Endemic", IF(AND($J644&gt;1,$J644&lt;5), IF($J644=4, "Unknown", E644+F644), 0),"Not required")</f>
        <v>181769</v>
      </c>
      <c r="P644" s="39">
        <f>IF(INTRO!$E$43="Endemic", IF(AND($K644&gt;0,$K644&lt;5), IF($K644=4,"Unknown", IF($K644=1, $F644*0.33, IF($K644=2, $F644*0.5+$G644*0.2, SUM(F644:G644)))), 0),"Not required")</f>
        <v>34990.560000000005</v>
      </c>
      <c r="Q644" s="37">
        <v>0</v>
      </c>
      <c r="R644" s="27">
        <v>1</v>
      </c>
      <c r="S644" s="27">
        <v>2</v>
      </c>
      <c r="T644" s="70">
        <v>0</v>
      </c>
      <c r="U644" s="37"/>
      <c r="V644" s="27"/>
      <c r="W644" s="27"/>
      <c r="X644" s="70"/>
      <c r="Y644" s="1">
        <v>36972</v>
      </c>
      <c r="Z644" s="1" t="s">
        <v>827</v>
      </c>
      <c r="AA644" s="18"/>
    </row>
    <row r="645" spans="1:27" x14ac:dyDescent="0.25">
      <c r="A645" s="24" t="str">
        <f>IF(INTRO!$E$33&lt;&gt;0,INTRO!$E$33, " ")</f>
        <v>Nigeria</v>
      </c>
      <c r="B645" s="17" t="s">
        <v>822</v>
      </c>
      <c r="C645" s="172" t="s">
        <v>828</v>
      </c>
      <c r="D645" s="36">
        <v>412605.16683464282</v>
      </c>
      <c r="E645" s="20">
        <f>IF(INTRO!$E$48="","",ROUND($D645*INTRO!$E$48,0))</f>
        <v>82521</v>
      </c>
      <c r="F645" s="20">
        <f>IF(INTRO!$E$49="","",ROUND($D645*INTRO!$E$49,0))</f>
        <v>115529</v>
      </c>
      <c r="G645" s="38">
        <f>IF(INTRO!$E$50="","",ROUND($D645*INTRO!$E$50,0))</f>
        <v>214555</v>
      </c>
      <c r="H645" s="37">
        <v>1</v>
      </c>
      <c r="I645" s="27">
        <v>0</v>
      </c>
      <c r="J645" s="27">
        <v>2</v>
      </c>
      <c r="K645" s="27">
        <v>1</v>
      </c>
      <c r="L645" s="68">
        <v>0</v>
      </c>
      <c r="M645" s="65">
        <f>IF(INTRO!$E$37="Endemic",IF($H645&gt;0,IF($H645=4,"Unknown",IF($H645=99,"Stopped",$D645)),0),"Not required")</f>
        <v>412605.16683464282</v>
      </c>
      <c r="N645" s="20">
        <v>0</v>
      </c>
      <c r="O645" s="14">
        <f>IF(INTRO!$E$41="Endemic", IF(AND($J645&gt;1,$J645&lt;5), IF($J645=4, "Unknown", E645+F645), 0),"Not required")</f>
        <v>198050</v>
      </c>
      <c r="P645" s="39">
        <f>IF(INTRO!$E$43="Endemic", IF(AND($K645&gt;0,$K645&lt;5), IF($K645=4,"Unknown", IF($K645=1, $F645*0.33, IF($K645=2, $F645*0.5+$G645*0.2, SUM(F645:G645)))), 0),"Not required")</f>
        <v>38124.57</v>
      </c>
      <c r="Q645" s="37">
        <v>1</v>
      </c>
      <c r="R645" s="27">
        <v>0</v>
      </c>
      <c r="S645" s="27">
        <v>1</v>
      </c>
      <c r="T645" s="70">
        <v>0</v>
      </c>
      <c r="U645" s="37"/>
      <c r="V645" s="27"/>
      <c r="W645" s="27"/>
      <c r="X645" s="70"/>
      <c r="Y645" s="1">
        <v>36973</v>
      </c>
      <c r="Z645" s="1" t="s">
        <v>828</v>
      </c>
      <c r="AA645" s="18"/>
    </row>
    <row r="646" spans="1:27" x14ac:dyDescent="0.25">
      <c r="A646" s="24" t="str">
        <f>IF(INTRO!$E$33&lt;&gt;0,INTRO!$E$33, " ")</f>
        <v>Nigeria</v>
      </c>
      <c r="B646" s="17" t="s">
        <v>822</v>
      </c>
      <c r="C646" s="172" t="s">
        <v>829</v>
      </c>
      <c r="D646" s="36">
        <v>444349.92264215229</v>
      </c>
      <c r="E646" s="20">
        <f>IF(INTRO!$E$48="","",ROUND($D646*INTRO!$E$48,0))</f>
        <v>88870</v>
      </c>
      <c r="F646" s="20">
        <f>IF(INTRO!$E$49="","",ROUND($D646*INTRO!$E$49,0))</f>
        <v>124418</v>
      </c>
      <c r="G646" s="38">
        <f>IF(INTRO!$E$50="","",ROUND($D646*INTRO!$E$50,0))</f>
        <v>231062</v>
      </c>
      <c r="H646" s="37">
        <v>1</v>
      </c>
      <c r="I646" s="27">
        <v>0</v>
      </c>
      <c r="J646" s="27">
        <v>2</v>
      </c>
      <c r="K646" s="27">
        <v>0</v>
      </c>
      <c r="L646" s="68">
        <v>0</v>
      </c>
      <c r="M646" s="65">
        <f>IF(INTRO!$E$37="Endemic",IF($H646&gt;0,IF($H646=4,"Unknown",IF($H646=99,"Stopped",$D646)),0),"Not required")</f>
        <v>444349.92264215229</v>
      </c>
      <c r="N646" s="20">
        <v>0</v>
      </c>
      <c r="O646" s="14">
        <f>IF(INTRO!$E$41="Endemic", IF(AND($J646&gt;1,$J646&lt;5), IF($J646=4, "Unknown", E646+F646), 0),"Not required")</f>
        <v>213288</v>
      </c>
      <c r="P646" s="39">
        <f>IF(INTRO!$E$43="Endemic", IF(AND($K646&gt;0,$K646&lt;5), IF($K646=4,"Unknown", IF($K646=1, $F646*0.33, IF($K646=2, $F646*0.5+$G646*0.2, SUM(F646:G646)))), 0),"Not required")</f>
        <v>0</v>
      </c>
      <c r="Q646" s="37">
        <v>1</v>
      </c>
      <c r="R646" s="27">
        <v>0</v>
      </c>
      <c r="S646" s="27">
        <v>1</v>
      </c>
      <c r="T646" s="70">
        <v>0</v>
      </c>
      <c r="U646" s="37"/>
      <c r="V646" s="27"/>
      <c r="W646" s="27"/>
      <c r="X646" s="70"/>
      <c r="Y646" s="1">
        <v>36974</v>
      </c>
      <c r="Z646" s="1" t="s">
        <v>829</v>
      </c>
      <c r="AA646" s="18"/>
    </row>
    <row r="647" spans="1:27" x14ac:dyDescent="0.25">
      <c r="A647" s="24" t="str">
        <f>IF(INTRO!$E$33&lt;&gt;0,INTRO!$E$33, " ")</f>
        <v>Nigeria</v>
      </c>
      <c r="B647" s="17" t="s">
        <v>822</v>
      </c>
      <c r="C647" s="172" t="s">
        <v>830</v>
      </c>
      <c r="D647" s="36">
        <v>205544.73856485859</v>
      </c>
      <c r="E647" s="20">
        <f>IF(INTRO!$E$48="","",ROUND($D647*INTRO!$E$48,0))</f>
        <v>41109</v>
      </c>
      <c r="F647" s="20">
        <f>IF(INTRO!$E$49="","",ROUND($D647*INTRO!$E$49,0))</f>
        <v>57553</v>
      </c>
      <c r="G647" s="38">
        <f>IF(INTRO!$E$50="","",ROUND($D647*INTRO!$E$50,0))</f>
        <v>106883</v>
      </c>
      <c r="H647" s="37">
        <v>0</v>
      </c>
      <c r="I647" s="27">
        <v>0</v>
      </c>
      <c r="J647" s="27">
        <v>2</v>
      </c>
      <c r="K647" s="27">
        <v>0</v>
      </c>
      <c r="L647" s="68">
        <v>0</v>
      </c>
      <c r="M647" s="65">
        <f>IF(INTRO!$E$37="Endemic",IF($H647&gt;0,IF($H647=4,"Unknown",IF($H647=99,"Stopped",$D647)),0),"Not required")</f>
        <v>0</v>
      </c>
      <c r="N647" s="20">
        <v>0</v>
      </c>
      <c r="O647" s="14">
        <f>IF(INTRO!$E$41="Endemic", IF(AND($J647&gt;1,$J647&lt;5), IF($J647=4, "Unknown", E647+F647), 0),"Not required")</f>
        <v>98662</v>
      </c>
      <c r="P647" s="39">
        <f>IF(INTRO!$E$43="Endemic", IF(AND($K647&gt;0,$K647&lt;5), IF($K647=4,"Unknown", IF($K647=1, $F647*0.33, IF($K647=2, $F647*0.5+$G647*0.2, SUM(F647:G647)))), 0),"Not required")</f>
        <v>0</v>
      </c>
      <c r="Q647" s="37">
        <v>0</v>
      </c>
      <c r="R647" s="27">
        <v>0</v>
      </c>
      <c r="S647" s="27">
        <v>1</v>
      </c>
      <c r="T647" s="70">
        <v>0</v>
      </c>
      <c r="U647" s="37"/>
      <c r="V647" s="27"/>
      <c r="W647" s="27"/>
      <c r="X647" s="70"/>
      <c r="Y647" s="1">
        <v>36975</v>
      </c>
      <c r="Z647" s="1" t="s">
        <v>830</v>
      </c>
      <c r="AA647" s="18"/>
    </row>
    <row r="648" spans="1:27" x14ac:dyDescent="0.25">
      <c r="A648" s="24" t="str">
        <f>IF(INTRO!$E$33&lt;&gt;0,INTRO!$E$33, " ")</f>
        <v>Nigeria</v>
      </c>
      <c r="B648" s="17" t="s">
        <v>822</v>
      </c>
      <c r="C648" s="172" t="s">
        <v>831</v>
      </c>
      <c r="D648" s="36">
        <v>357802.29213543033</v>
      </c>
      <c r="E648" s="20">
        <f>IF(INTRO!$E$48="","",ROUND($D648*INTRO!$E$48,0))</f>
        <v>71560</v>
      </c>
      <c r="F648" s="20">
        <f>IF(INTRO!$E$49="","",ROUND($D648*INTRO!$E$49,0))</f>
        <v>100185</v>
      </c>
      <c r="G648" s="38">
        <f>IF(INTRO!$E$50="","",ROUND($D648*INTRO!$E$50,0))</f>
        <v>186057</v>
      </c>
      <c r="H648" s="37">
        <v>0</v>
      </c>
      <c r="I648" s="27">
        <v>0</v>
      </c>
      <c r="J648" s="27">
        <v>2</v>
      </c>
      <c r="K648" s="27">
        <v>1</v>
      </c>
      <c r="L648" s="68">
        <v>0</v>
      </c>
      <c r="M648" s="65">
        <f>IF(INTRO!$E$37="Endemic",IF($H648&gt;0,IF($H648=4,"Unknown",IF($H648=99,"Stopped",$D648)),0),"Not required")</f>
        <v>0</v>
      </c>
      <c r="N648" s="20">
        <v>0</v>
      </c>
      <c r="O648" s="14">
        <f>IF(INTRO!$E$41="Endemic", IF(AND($J648&gt;1,$J648&lt;5), IF($J648=4, "Unknown", E648+F648), 0),"Not required")</f>
        <v>171745</v>
      </c>
      <c r="P648" s="39">
        <f>IF(INTRO!$E$43="Endemic", IF(AND($K648&gt;0,$K648&lt;5), IF($K648=4,"Unknown", IF($K648=1, $F648*0.33, IF($K648=2, $F648*0.5+$G648*0.2, SUM(F648:G648)))), 0),"Not required")</f>
        <v>33061.050000000003</v>
      </c>
      <c r="Q648" s="37">
        <v>0</v>
      </c>
      <c r="R648" s="27">
        <v>0</v>
      </c>
      <c r="S648" s="27">
        <v>1</v>
      </c>
      <c r="T648" s="70">
        <v>0</v>
      </c>
      <c r="U648" s="37"/>
      <c r="V648" s="27"/>
      <c r="W648" s="27"/>
      <c r="X648" s="70"/>
      <c r="Y648" s="1">
        <v>36976</v>
      </c>
      <c r="Z648" s="1" t="s">
        <v>831</v>
      </c>
      <c r="AA648" s="18"/>
    </row>
    <row r="649" spans="1:27" x14ac:dyDescent="0.25">
      <c r="A649" s="24" t="str">
        <f>IF(INTRO!$E$33&lt;&gt;0,INTRO!$E$33, " ")</f>
        <v>Nigeria</v>
      </c>
      <c r="B649" s="17" t="s">
        <v>822</v>
      </c>
      <c r="C649" s="172" t="s">
        <v>832</v>
      </c>
      <c r="D649" s="36">
        <v>380045.40839963988</v>
      </c>
      <c r="E649" s="20">
        <f>IF(INTRO!$E$48="","",ROUND($D649*INTRO!$E$48,0))</f>
        <v>76009</v>
      </c>
      <c r="F649" s="20">
        <f>IF(INTRO!$E$49="","",ROUND($D649*INTRO!$E$49,0))</f>
        <v>106413</v>
      </c>
      <c r="G649" s="38">
        <f>IF(INTRO!$E$50="","",ROUND($D649*INTRO!$E$50,0))</f>
        <v>197624</v>
      </c>
      <c r="H649" s="37">
        <v>1</v>
      </c>
      <c r="I649" s="27">
        <v>0</v>
      </c>
      <c r="J649" s="27">
        <v>2</v>
      </c>
      <c r="K649" s="27">
        <v>1</v>
      </c>
      <c r="L649" s="68">
        <v>0</v>
      </c>
      <c r="M649" s="65">
        <f>IF(INTRO!$E$37="Endemic",IF($H649&gt;0,IF($H649=4,"Unknown",IF($H649=99,"Stopped",$D649)),0),"Not required")</f>
        <v>380045.40839963988</v>
      </c>
      <c r="N649" s="20">
        <v>0</v>
      </c>
      <c r="O649" s="14">
        <f>IF(INTRO!$E$41="Endemic", IF(AND($J649&gt;1,$J649&lt;5), IF($J649=4, "Unknown", E649+F649), 0),"Not required")</f>
        <v>182422</v>
      </c>
      <c r="P649" s="39">
        <f>IF(INTRO!$E$43="Endemic", IF(AND($K649&gt;0,$K649&lt;5), IF($K649=4,"Unknown", IF($K649=1, $F649*0.33, IF($K649=2, $F649*0.5+$G649*0.2, SUM(F649:G649)))), 0),"Not required")</f>
        <v>35116.29</v>
      </c>
      <c r="Q649" s="37">
        <v>1</v>
      </c>
      <c r="R649" s="27">
        <v>0</v>
      </c>
      <c r="S649" s="27">
        <v>1</v>
      </c>
      <c r="T649" s="70">
        <v>0</v>
      </c>
      <c r="U649" s="37"/>
      <c r="V649" s="27"/>
      <c r="W649" s="27"/>
      <c r="X649" s="70"/>
      <c r="Y649" s="1">
        <v>36977</v>
      </c>
      <c r="Z649" s="1" t="s">
        <v>832</v>
      </c>
      <c r="AA649" s="18"/>
    </row>
    <row r="650" spans="1:27" x14ac:dyDescent="0.25">
      <c r="A650" s="24" t="str">
        <f>IF(INTRO!$E$33&lt;&gt;0,INTRO!$E$33, " ")</f>
        <v>Nigeria</v>
      </c>
      <c r="B650" s="17" t="s">
        <v>822</v>
      </c>
      <c r="C650" s="172" t="s">
        <v>833</v>
      </c>
      <c r="D650" s="36">
        <v>138495.30623205946</v>
      </c>
      <c r="E650" s="20">
        <f>IF(INTRO!$E$48="","",ROUND($D650*INTRO!$E$48,0))</f>
        <v>27699</v>
      </c>
      <c r="F650" s="20">
        <f>IF(INTRO!$E$49="","",ROUND($D650*INTRO!$E$49,0))</f>
        <v>38779</v>
      </c>
      <c r="G650" s="38">
        <f>IF(INTRO!$E$50="","",ROUND($D650*INTRO!$E$50,0))</f>
        <v>72018</v>
      </c>
      <c r="H650" s="37">
        <v>0</v>
      </c>
      <c r="I650" s="27">
        <v>1</v>
      </c>
      <c r="J650" s="27">
        <v>2</v>
      </c>
      <c r="K650" s="27">
        <v>1</v>
      </c>
      <c r="L650" s="68">
        <v>0</v>
      </c>
      <c r="M650" s="65">
        <f>IF(INTRO!$E$37="Endemic",IF($H650&gt;0,IF($H650=4,"Unknown",IF($H650=99,"Stopped",$D650)),0),"Not required")</f>
        <v>0</v>
      </c>
      <c r="N650" s="20">
        <v>62909.608075390599</v>
      </c>
      <c r="O650" s="14">
        <f>IF(INTRO!$E$41="Endemic", IF(AND($J650&gt;1,$J650&lt;5), IF($J650=4, "Unknown", E650+F650), 0),"Not required")</f>
        <v>66478</v>
      </c>
      <c r="P650" s="39">
        <f>IF(INTRO!$E$43="Endemic", IF(AND($K650&gt;0,$K650&lt;5), IF($K650=4,"Unknown", IF($K650=1, $F650*0.33, IF($K650=2, $F650*0.5+$G650*0.2, SUM(F650:G650)))), 0),"Not required")</f>
        <v>12797.07</v>
      </c>
      <c r="Q650" s="37">
        <v>0</v>
      </c>
      <c r="R650" s="27">
        <v>1</v>
      </c>
      <c r="S650" s="27">
        <v>1</v>
      </c>
      <c r="T650" s="70">
        <v>0</v>
      </c>
      <c r="U650" s="37"/>
      <c r="V650" s="27"/>
      <c r="W650" s="27"/>
      <c r="X650" s="70"/>
      <c r="Y650" s="1">
        <v>36978</v>
      </c>
      <c r="Z650" s="1" t="s">
        <v>833</v>
      </c>
      <c r="AA650" s="18"/>
    </row>
    <row r="651" spans="1:27" x14ac:dyDescent="0.25">
      <c r="A651" s="24" t="str">
        <f>IF(INTRO!$E$33&lt;&gt;0,INTRO!$E$33, " ")</f>
        <v>Nigeria</v>
      </c>
      <c r="B651" s="17" t="s">
        <v>822</v>
      </c>
      <c r="C651" s="172" t="s">
        <v>834</v>
      </c>
      <c r="D651" s="36">
        <v>159000.82613534277</v>
      </c>
      <c r="E651" s="20">
        <f>IF(INTRO!$E$48="","",ROUND($D651*INTRO!$E$48,0))</f>
        <v>31800</v>
      </c>
      <c r="F651" s="20">
        <f>IF(INTRO!$E$49="","",ROUND($D651*INTRO!$E$49,0))</f>
        <v>44520</v>
      </c>
      <c r="G651" s="38">
        <f>IF(INTRO!$E$50="","",ROUND($D651*INTRO!$E$50,0))</f>
        <v>82680</v>
      </c>
      <c r="H651" s="37">
        <v>1</v>
      </c>
      <c r="I651" s="27">
        <v>1</v>
      </c>
      <c r="J651" s="27">
        <v>2</v>
      </c>
      <c r="K651" s="27">
        <v>1</v>
      </c>
      <c r="L651" s="68">
        <v>0</v>
      </c>
      <c r="M651" s="65">
        <f>IF(INTRO!$E$37="Endemic",IF($H651&gt;0,IF($H651=4,"Unknown",IF($H651=99,"Stopped",$D651)),0),"Not required")</f>
        <v>159000.82613534277</v>
      </c>
      <c r="N651" s="20">
        <v>33204.899375781235</v>
      </c>
      <c r="O651" s="14">
        <f>IF(INTRO!$E$41="Endemic", IF(AND($J651&gt;1,$J651&lt;5), IF($J651=4, "Unknown", E651+F651), 0),"Not required")</f>
        <v>76320</v>
      </c>
      <c r="P651" s="39">
        <f>IF(INTRO!$E$43="Endemic", IF(AND($K651&gt;0,$K651&lt;5), IF($K651=4,"Unknown", IF($K651=1, $F651*0.33, IF($K651=2, $F651*0.5+$G651*0.2, SUM(F651:G651)))), 0),"Not required")</f>
        <v>14691.6</v>
      </c>
      <c r="Q651" s="37">
        <v>1</v>
      </c>
      <c r="R651" s="27">
        <v>1</v>
      </c>
      <c r="S651" s="27">
        <v>1</v>
      </c>
      <c r="T651" s="70">
        <v>0</v>
      </c>
      <c r="U651" s="37"/>
      <c r="V651" s="27"/>
      <c r="W651" s="27"/>
      <c r="X651" s="70"/>
      <c r="Y651" s="1">
        <v>36979</v>
      </c>
      <c r="Z651" s="1" t="s">
        <v>834</v>
      </c>
      <c r="AA651" s="18"/>
    </row>
    <row r="652" spans="1:27" x14ac:dyDescent="0.25">
      <c r="A652" s="24" t="str">
        <f>IF(INTRO!$E$33&lt;&gt;0,INTRO!$E$33, " ")</f>
        <v>Nigeria</v>
      </c>
      <c r="B652" s="17" t="s">
        <v>822</v>
      </c>
      <c r="C652" s="172" t="s">
        <v>835</v>
      </c>
      <c r="D652" s="36">
        <v>135957.50102070667</v>
      </c>
      <c r="E652" s="20">
        <f>IF(INTRO!$E$48="","",ROUND($D652*INTRO!$E$48,0))</f>
        <v>27192</v>
      </c>
      <c r="F652" s="20">
        <f>IF(INTRO!$E$49="","",ROUND($D652*INTRO!$E$49,0))</f>
        <v>38068</v>
      </c>
      <c r="G652" s="38">
        <f>IF(INTRO!$E$50="","",ROUND($D652*INTRO!$E$50,0))</f>
        <v>70698</v>
      </c>
      <c r="H652" s="37">
        <v>1</v>
      </c>
      <c r="I652" s="27">
        <v>1</v>
      </c>
      <c r="J652" s="27">
        <v>2</v>
      </c>
      <c r="K652" s="27">
        <v>1</v>
      </c>
      <c r="L652" s="68">
        <v>0</v>
      </c>
      <c r="M652" s="65">
        <f>IF(INTRO!$E$37="Endemic",IF($H652&gt;0,IF($H652=4,"Unknown",IF($H652=99,"Stopped",$D652)),0),"Not required")</f>
        <v>135957.50102070667</v>
      </c>
      <c r="N652" s="20">
        <v>75506.320783203104</v>
      </c>
      <c r="O652" s="14">
        <f>IF(INTRO!$E$41="Endemic", IF(AND($J652&gt;1,$J652&lt;5), IF($J652=4, "Unknown", E652+F652), 0),"Not required")</f>
        <v>65260</v>
      </c>
      <c r="P652" s="39">
        <f>IF(INTRO!$E$43="Endemic", IF(AND($K652&gt;0,$K652&lt;5), IF($K652=4,"Unknown", IF($K652=1, $F652*0.33, IF($K652=2, $F652*0.5+$G652*0.2, SUM(F652:G652)))), 0),"Not required")</f>
        <v>12562.44</v>
      </c>
      <c r="Q652" s="37">
        <v>1</v>
      </c>
      <c r="R652" s="27">
        <v>1</v>
      </c>
      <c r="S652" s="27">
        <v>1</v>
      </c>
      <c r="T652" s="70">
        <v>0</v>
      </c>
      <c r="U652" s="37"/>
      <c r="V652" s="27"/>
      <c r="W652" s="27"/>
      <c r="X652" s="70"/>
      <c r="Y652" s="1">
        <v>36980</v>
      </c>
      <c r="Z652" s="1" t="s">
        <v>835</v>
      </c>
      <c r="AA652" s="18"/>
    </row>
    <row r="653" spans="1:27" x14ac:dyDescent="0.25">
      <c r="A653" s="24" t="str">
        <f>IF(INTRO!$E$33&lt;&gt;0,INTRO!$E$33, " ")</f>
        <v>Nigeria</v>
      </c>
      <c r="B653" s="17" t="s">
        <v>822</v>
      </c>
      <c r="C653" s="172" t="s">
        <v>836</v>
      </c>
      <c r="D653" s="36">
        <v>138874.56488049685</v>
      </c>
      <c r="E653" s="20">
        <f>IF(INTRO!$E$48="","",ROUND($D653*INTRO!$E$48,0))</f>
        <v>27775</v>
      </c>
      <c r="F653" s="20">
        <f>IF(INTRO!$E$49="","",ROUND($D653*INTRO!$E$49,0))</f>
        <v>38885</v>
      </c>
      <c r="G653" s="38">
        <f>IF(INTRO!$E$50="","",ROUND($D653*INTRO!$E$50,0))</f>
        <v>72215</v>
      </c>
      <c r="H653" s="37">
        <v>0</v>
      </c>
      <c r="I653" s="27">
        <v>1</v>
      </c>
      <c r="J653" s="27">
        <v>2</v>
      </c>
      <c r="K653" s="27">
        <v>0</v>
      </c>
      <c r="L653" s="68">
        <v>0</v>
      </c>
      <c r="M653" s="65">
        <f>IF(INTRO!$E$37="Endemic",IF($H653&gt;0,IF($H653=4,"Unknown",IF($H653=99,"Stopped",$D653)),0),"Not required")</f>
        <v>0</v>
      </c>
      <c r="N653" s="20">
        <v>52123.148508203107</v>
      </c>
      <c r="O653" s="14">
        <f>IF(INTRO!$E$41="Endemic", IF(AND($J653&gt;1,$J653&lt;5), IF($J653=4, "Unknown", E653+F653), 0),"Not required")</f>
        <v>66660</v>
      </c>
      <c r="P653" s="39">
        <f>IF(INTRO!$E$43="Endemic", IF(AND($K653&gt;0,$K653&lt;5), IF($K653=4,"Unknown", IF($K653=1, $F653*0.33, IF($K653=2, $F653*0.5+$G653*0.2, SUM(F653:G653)))), 0),"Not required")</f>
        <v>0</v>
      </c>
      <c r="Q653" s="37">
        <v>0</v>
      </c>
      <c r="R653" s="27">
        <v>1</v>
      </c>
      <c r="S653" s="27">
        <v>1</v>
      </c>
      <c r="T653" s="70">
        <v>0</v>
      </c>
      <c r="U653" s="37"/>
      <c r="V653" s="27"/>
      <c r="W653" s="27"/>
      <c r="X653" s="70"/>
      <c r="Y653" s="1">
        <v>36981</v>
      </c>
      <c r="Z653" s="1" t="s">
        <v>836</v>
      </c>
      <c r="AA653" s="18"/>
    </row>
    <row r="654" spans="1:27" x14ac:dyDescent="0.25">
      <c r="A654" s="24" t="str">
        <f>IF(INTRO!$E$33&lt;&gt;0,INTRO!$E$33, " ")</f>
        <v>Nigeria</v>
      </c>
      <c r="B654" s="17" t="s">
        <v>822</v>
      </c>
      <c r="C654" s="172" t="s">
        <v>837</v>
      </c>
      <c r="D654" s="36">
        <v>164820.16007785639</v>
      </c>
      <c r="E654" s="20">
        <f>IF(INTRO!$E$48="","",ROUND($D654*INTRO!$E$48,0))</f>
        <v>32964</v>
      </c>
      <c r="F654" s="20">
        <f>IF(INTRO!$E$49="","",ROUND($D654*INTRO!$E$49,0))</f>
        <v>46150</v>
      </c>
      <c r="G654" s="38">
        <f>IF(INTRO!$E$50="","",ROUND($D654*INTRO!$E$50,0))</f>
        <v>85706</v>
      </c>
      <c r="H654" s="37">
        <v>0</v>
      </c>
      <c r="I654" s="27">
        <v>1</v>
      </c>
      <c r="J654" s="27">
        <v>3</v>
      </c>
      <c r="K654" s="27">
        <v>1</v>
      </c>
      <c r="L654" s="68">
        <v>0</v>
      </c>
      <c r="M654" s="65">
        <f>IF(INTRO!$E$37="Endemic",IF($H654&gt;0,IF($H654=4,"Unknown",IF($H654=99,"Stopped",$D654)),0),"Not required")</f>
        <v>0</v>
      </c>
      <c r="N654" s="20">
        <v>71805.236160937464</v>
      </c>
      <c r="O654" s="14">
        <f>IF(INTRO!$E$41="Endemic", IF(AND($J654&gt;1,$J654&lt;5), IF($J654=4, "Unknown", E654+F654), 0),"Not required")</f>
        <v>79114</v>
      </c>
      <c r="P654" s="39">
        <f>IF(INTRO!$E$43="Endemic", IF(AND($K654&gt;0,$K654&lt;5), IF($K654=4,"Unknown", IF($K654=1, $F654*0.33, IF($K654=2, $F654*0.5+$G654*0.2, SUM(F654:G654)))), 0),"Not required")</f>
        <v>15229.5</v>
      </c>
      <c r="Q654" s="37">
        <v>0</v>
      </c>
      <c r="R654" s="27">
        <v>1</v>
      </c>
      <c r="S654" s="27">
        <v>2</v>
      </c>
      <c r="T654" s="70">
        <v>0</v>
      </c>
      <c r="U654" s="37"/>
      <c r="V654" s="27"/>
      <c r="W654" s="27"/>
      <c r="X654" s="70"/>
      <c r="Y654" s="1">
        <v>36982</v>
      </c>
      <c r="Z654" s="1" t="s">
        <v>837</v>
      </c>
      <c r="AA654" s="18"/>
    </row>
    <row r="655" spans="1:27" x14ac:dyDescent="0.25">
      <c r="A655" s="24" t="str">
        <f>IF(INTRO!$E$33&lt;&gt;0,INTRO!$E$33, " ")</f>
        <v>Nigeria</v>
      </c>
      <c r="B655" s="17" t="s">
        <v>822</v>
      </c>
      <c r="C655" s="172" t="s">
        <v>838</v>
      </c>
      <c r="D655" s="36">
        <v>345536.90605830407</v>
      </c>
      <c r="E655" s="20">
        <f>IF(INTRO!$E$48="","",ROUND($D655*INTRO!$E$48,0))</f>
        <v>69107</v>
      </c>
      <c r="F655" s="20">
        <f>IF(INTRO!$E$49="","",ROUND($D655*INTRO!$E$49,0))</f>
        <v>96750</v>
      </c>
      <c r="G655" s="38">
        <f>IF(INTRO!$E$50="","",ROUND($D655*INTRO!$E$50,0))</f>
        <v>179679</v>
      </c>
      <c r="H655" s="37">
        <v>0</v>
      </c>
      <c r="I655" s="27">
        <v>1</v>
      </c>
      <c r="J655" s="27">
        <v>3</v>
      </c>
      <c r="K655" s="27">
        <v>1</v>
      </c>
      <c r="L655" s="68">
        <v>0</v>
      </c>
      <c r="M655" s="65">
        <f>IF(INTRO!$E$37="Endemic",IF($H655&gt;0,IF($H655=4,"Unknown",IF($H655=99,"Stopped",$D655)),0),"Not required")</f>
        <v>0</v>
      </c>
      <c r="N655" s="20">
        <v>51125.30165507811</v>
      </c>
      <c r="O655" s="14">
        <f>IF(INTRO!$E$41="Endemic", IF(AND($J655&gt;1,$J655&lt;5), IF($J655=4, "Unknown", E655+F655), 0),"Not required")</f>
        <v>165857</v>
      </c>
      <c r="P655" s="39">
        <f>IF(INTRO!$E$43="Endemic", IF(AND($K655&gt;0,$K655&lt;5), IF($K655=4,"Unknown", IF($K655=1, $F655*0.33, IF($K655=2, $F655*0.5+$G655*0.2, SUM(F655:G655)))), 0),"Not required")</f>
        <v>31927.5</v>
      </c>
      <c r="Q655" s="37">
        <v>0</v>
      </c>
      <c r="R655" s="27">
        <v>1</v>
      </c>
      <c r="S655" s="27">
        <v>2</v>
      </c>
      <c r="T655" s="70">
        <v>0</v>
      </c>
      <c r="U655" s="37"/>
      <c r="V655" s="27"/>
      <c r="W655" s="27"/>
      <c r="X655" s="70"/>
      <c r="Y655" s="1">
        <v>36983</v>
      </c>
      <c r="Z655" s="1" t="s">
        <v>838</v>
      </c>
      <c r="AA655" s="18"/>
    </row>
    <row r="656" spans="1:27" x14ac:dyDescent="0.25">
      <c r="A656" s="24" t="str">
        <f>IF(INTRO!$E$33&lt;&gt;0,INTRO!$E$33, " ")</f>
        <v>Nigeria</v>
      </c>
      <c r="B656" s="17" t="s">
        <v>822</v>
      </c>
      <c r="C656" s="172" t="s">
        <v>839</v>
      </c>
      <c r="D656" s="36">
        <v>173022.63701693463</v>
      </c>
      <c r="E656" s="20">
        <f>IF(INTRO!$E$48="","",ROUND($D656*INTRO!$E$48,0))</f>
        <v>34605</v>
      </c>
      <c r="F656" s="20">
        <f>IF(INTRO!$E$49="","",ROUND($D656*INTRO!$E$49,0))</f>
        <v>48446</v>
      </c>
      <c r="G656" s="38">
        <f>IF(INTRO!$E$50="","",ROUND($D656*INTRO!$E$50,0))</f>
        <v>89972</v>
      </c>
      <c r="H656" s="37">
        <v>0</v>
      </c>
      <c r="I656" s="27">
        <v>1</v>
      </c>
      <c r="J656" s="27">
        <v>2</v>
      </c>
      <c r="K656" s="27">
        <v>1</v>
      </c>
      <c r="L656" s="68">
        <v>0</v>
      </c>
      <c r="M656" s="65">
        <f>IF(INTRO!$E$37="Endemic",IF($H656&gt;0,IF($H656=4,"Unknown",IF($H656=99,"Stopped",$D656)),0),"Not required")</f>
        <v>0</v>
      </c>
      <c r="N656" s="20">
        <v>116719.3826804687</v>
      </c>
      <c r="O656" s="14">
        <f>IF(INTRO!$E$41="Endemic", IF(AND($J656&gt;1,$J656&lt;5), IF($J656=4, "Unknown", E656+F656), 0),"Not required")</f>
        <v>83051</v>
      </c>
      <c r="P656" s="39">
        <f>IF(INTRO!$E$43="Endemic", IF(AND($K656&gt;0,$K656&lt;5), IF($K656=4,"Unknown", IF($K656=1, $F656*0.33, IF($K656=2, $F656*0.5+$G656*0.2, SUM(F656:G656)))), 0),"Not required")</f>
        <v>15987.18</v>
      </c>
      <c r="Q656" s="37">
        <v>0</v>
      </c>
      <c r="R656" s="27">
        <v>1</v>
      </c>
      <c r="S656" s="27">
        <v>1</v>
      </c>
      <c r="T656" s="70">
        <v>0</v>
      </c>
      <c r="U656" s="37"/>
      <c r="V656" s="27"/>
      <c r="W656" s="27"/>
      <c r="X656" s="70"/>
      <c r="Y656" s="1">
        <v>36984</v>
      </c>
      <c r="Z656" s="1" t="s">
        <v>839</v>
      </c>
      <c r="AA656" s="18"/>
    </row>
    <row r="657" spans="1:27" x14ac:dyDescent="0.25">
      <c r="A657" s="24" t="str">
        <f>IF(INTRO!$E$33&lt;&gt;0,INTRO!$E$33, " ")</f>
        <v>Nigeria</v>
      </c>
      <c r="B657" s="17" t="s">
        <v>822</v>
      </c>
      <c r="C657" s="172" t="s">
        <v>840</v>
      </c>
      <c r="D657" s="36">
        <v>138496.65112088367</v>
      </c>
      <c r="E657" s="20">
        <f>IF(INTRO!$E$48="","",ROUND($D657*INTRO!$E$48,0))</f>
        <v>27699</v>
      </c>
      <c r="F657" s="20">
        <f>IF(INTRO!$E$49="","",ROUND($D657*INTRO!$E$49,0))</f>
        <v>38779</v>
      </c>
      <c r="G657" s="38">
        <f>IF(INTRO!$E$50="","",ROUND($D657*INTRO!$E$50,0))</f>
        <v>72018</v>
      </c>
      <c r="H657" s="37">
        <v>0</v>
      </c>
      <c r="I657" s="27">
        <v>1</v>
      </c>
      <c r="J657" s="27">
        <v>2</v>
      </c>
      <c r="K657" s="27">
        <v>2</v>
      </c>
      <c r="L657" s="68">
        <v>0</v>
      </c>
      <c r="M657" s="65">
        <f>IF(INTRO!$E$37="Endemic",IF($H657&gt;0,IF($H657=4,"Unknown",IF($H657=99,"Stopped",$D657)),0),"Not required")</f>
        <v>0</v>
      </c>
      <c r="N657" s="20">
        <v>52576.815606249977</v>
      </c>
      <c r="O657" s="14">
        <f>IF(INTRO!$E$41="Endemic", IF(AND($J657&gt;1,$J657&lt;5), IF($J657=4, "Unknown", E657+F657), 0),"Not required")</f>
        <v>66478</v>
      </c>
      <c r="P657" s="39">
        <f>IF(INTRO!$E$43="Endemic", IF(AND($K657&gt;0,$K657&lt;5), IF($K657=4,"Unknown", IF($K657=1, $F657*0.33, IF($K657=2, $F657*0.5+$G657*0.2, SUM(F657:G657)))), 0),"Not required")</f>
        <v>33793.1</v>
      </c>
      <c r="Q657" s="37">
        <v>0</v>
      </c>
      <c r="R657" s="27">
        <v>1</v>
      </c>
      <c r="S657" s="27">
        <v>1</v>
      </c>
      <c r="T657" s="70">
        <v>1</v>
      </c>
      <c r="U657" s="37"/>
      <c r="V657" s="27"/>
      <c r="W657" s="27"/>
      <c r="X657" s="70"/>
      <c r="Y657" s="1">
        <v>36985</v>
      </c>
      <c r="Z657" s="1" t="s">
        <v>840</v>
      </c>
      <c r="AA657" s="18"/>
    </row>
    <row r="658" spans="1:27" x14ac:dyDescent="0.25">
      <c r="A658" s="24" t="str">
        <f>IF(INTRO!$E$33&lt;&gt;0,INTRO!$E$33, " ")</f>
        <v>Nigeria</v>
      </c>
      <c r="B658" s="17" t="s">
        <v>822</v>
      </c>
      <c r="C658" s="172" t="s">
        <v>841</v>
      </c>
      <c r="D658" s="36">
        <v>270318.61900703295</v>
      </c>
      <c r="E658" s="20">
        <f>IF(INTRO!$E$48="","",ROUND($D658*INTRO!$E$48,0))</f>
        <v>54064</v>
      </c>
      <c r="F658" s="20">
        <f>IF(INTRO!$E$49="","",ROUND($D658*INTRO!$E$49,0))</f>
        <v>75689</v>
      </c>
      <c r="G658" s="38">
        <f>IF(INTRO!$E$50="","",ROUND($D658*INTRO!$E$50,0))</f>
        <v>140566</v>
      </c>
      <c r="H658" s="37">
        <v>1</v>
      </c>
      <c r="I658" s="27">
        <v>1</v>
      </c>
      <c r="J658" s="27">
        <v>2</v>
      </c>
      <c r="K658" s="27">
        <v>0</v>
      </c>
      <c r="L658" s="68">
        <v>0</v>
      </c>
      <c r="M658" s="65">
        <f>IF(INTRO!$E$37="Endemic",IF($H658&gt;0,IF($H658=4,"Unknown",IF($H658=99,"Stopped",$D658)),0),"Not required")</f>
        <v>270318.61900703295</v>
      </c>
      <c r="N658" s="20">
        <v>40320.077268749992</v>
      </c>
      <c r="O658" s="14">
        <f>IF(INTRO!$E$41="Endemic", IF(AND($J658&gt;1,$J658&lt;5), IF($J658=4, "Unknown", E658+F658), 0),"Not required")</f>
        <v>129753</v>
      </c>
      <c r="P658" s="39">
        <f>IF(INTRO!$E$43="Endemic", IF(AND($K658&gt;0,$K658&lt;5), IF($K658=4,"Unknown", IF($K658=1, $F658*0.33, IF($K658=2, $F658*0.5+$G658*0.2, SUM(F658:G658)))), 0),"Not required")</f>
        <v>0</v>
      </c>
      <c r="Q658" s="37">
        <v>1</v>
      </c>
      <c r="R658" s="27">
        <v>1</v>
      </c>
      <c r="S658" s="27">
        <v>1</v>
      </c>
      <c r="T658" s="70">
        <v>0</v>
      </c>
      <c r="U658" s="37"/>
      <c r="V658" s="27"/>
      <c r="W658" s="27"/>
      <c r="X658" s="70"/>
      <c r="Y658" s="1">
        <v>36986</v>
      </c>
      <c r="Z658" s="1" t="s">
        <v>841</v>
      </c>
      <c r="AA658" s="18"/>
    </row>
    <row r="659" spans="1:27" x14ac:dyDescent="0.25">
      <c r="A659" s="24" t="str">
        <f>IF(INTRO!$E$33&lt;&gt;0,INTRO!$E$33, " ")</f>
        <v>Nigeria</v>
      </c>
      <c r="B659" s="17" t="s">
        <v>822</v>
      </c>
      <c r="C659" s="172" t="s">
        <v>842</v>
      </c>
      <c r="D659" s="36">
        <v>198985.71576900934</v>
      </c>
      <c r="E659" s="20">
        <f>IF(INTRO!$E$48="","",ROUND($D659*INTRO!$E$48,0))</f>
        <v>39797</v>
      </c>
      <c r="F659" s="20">
        <f>IF(INTRO!$E$49="","",ROUND($D659*INTRO!$E$49,0))</f>
        <v>55716</v>
      </c>
      <c r="G659" s="38">
        <f>IF(INTRO!$E$50="","",ROUND($D659*INTRO!$E$50,0))</f>
        <v>103473</v>
      </c>
      <c r="H659" s="37">
        <v>0</v>
      </c>
      <c r="I659" s="27">
        <v>1</v>
      </c>
      <c r="J659" s="27">
        <v>3</v>
      </c>
      <c r="K659" s="27">
        <v>1</v>
      </c>
      <c r="L659" s="68">
        <v>0</v>
      </c>
      <c r="M659" s="65">
        <f>IF(INTRO!$E$37="Endemic",IF($H659&gt;0,IF($H659=4,"Unknown",IF($H659=99,"Stopped",$D659)),0),"Not required")</f>
        <v>0</v>
      </c>
      <c r="N659" s="20">
        <v>35193.970204687488</v>
      </c>
      <c r="O659" s="14">
        <f>IF(INTRO!$E$41="Endemic", IF(AND($J659&gt;1,$J659&lt;5), IF($J659=4, "Unknown", E659+F659), 0),"Not required")</f>
        <v>95513</v>
      </c>
      <c r="P659" s="39">
        <f>IF(INTRO!$E$43="Endemic", IF(AND($K659&gt;0,$K659&lt;5), IF($K659=4,"Unknown", IF($K659=1, $F659*0.33, IF($K659=2, $F659*0.5+$G659*0.2, SUM(F659:G659)))), 0),"Not required")</f>
        <v>18386.280000000002</v>
      </c>
      <c r="Q659" s="37">
        <v>0</v>
      </c>
      <c r="R659" s="27">
        <v>1</v>
      </c>
      <c r="S659" s="27">
        <v>2</v>
      </c>
      <c r="T659" s="70">
        <v>0</v>
      </c>
      <c r="U659" s="37"/>
      <c r="V659" s="27"/>
      <c r="W659" s="27"/>
      <c r="X659" s="70"/>
      <c r="Y659" s="1">
        <v>36987</v>
      </c>
      <c r="Z659" s="1" t="s">
        <v>842</v>
      </c>
      <c r="AA659" s="18"/>
    </row>
    <row r="660" spans="1:27" x14ac:dyDescent="0.25">
      <c r="A660" s="24" t="str">
        <f>IF(INTRO!$E$33&lt;&gt;0,INTRO!$E$33, " ")</f>
        <v>Nigeria</v>
      </c>
      <c r="B660" s="17" t="s">
        <v>822</v>
      </c>
      <c r="C660" s="172" t="s">
        <v>843</v>
      </c>
      <c r="D660" s="36">
        <v>267256.30715422414</v>
      </c>
      <c r="E660" s="20">
        <f>IF(INTRO!$E$48="","",ROUND($D660*INTRO!$E$48,0))</f>
        <v>53451</v>
      </c>
      <c r="F660" s="20">
        <f>IF(INTRO!$E$49="","",ROUND($D660*INTRO!$E$49,0))</f>
        <v>74832</v>
      </c>
      <c r="G660" s="38">
        <f>IF(INTRO!$E$50="","",ROUND($D660*INTRO!$E$50,0))</f>
        <v>138973</v>
      </c>
      <c r="H660" s="37">
        <v>0</v>
      </c>
      <c r="I660" s="27">
        <v>1</v>
      </c>
      <c r="J660" s="27">
        <v>2</v>
      </c>
      <c r="K660" s="27">
        <v>1</v>
      </c>
      <c r="L660" s="68">
        <v>0</v>
      </c>
      <c r="M660" s="65">
        <f>IF(INTRO!$E$37="Endemic",IF($H660&gt;0,IF($H660=4,"Unknown",IF($H660=99,"Stopped",$D660)),0),"Not required")</f>
        <v>0</v>
      </c>
      <c r="N660" s="20">
        <v>101750.57607070309</v>
      </c>
      <c r="O660" s="14">
        <f>IF(INTRO!$E$41="Endemic", IF(AND($J660&gt;1,$J660&lt;5), IF($J660=4, "Unknown", E660+F660), 0),"Not required")</f>
        <v>128283</v>
      </c>
      <c r="P660" s="39">
        <f>IF(INTRO!$E$43="Endemic", IF(AND($K660&gt;0,$K660&lt;5), IF($K660=4,"Unknown", IF($K660=1, $F660*0.33, IF($K660=2, $F660*0.5+$G660*0.2, SUM(F660:G660)))), 0),"Not required")</f>
        <v>24694.560000000001</v>
      </c>
      <c r="Q660" s="37">
        <v>0</v>
      </c>
      <c r="R660" s="27">
        <v>1</v>
      </c>
      <c r="S660" s="27">
        <v>1</v>
      </c>
      <c r="T660" s="70">
        <v>0</v>
      </c>
      <c r="U660" s="37"/>
      <c r="V660" s="27"/>
      <c r="W660" s="27"/>
      <c r="X660" s="70"/>
      <c r="Y660" s="1">
        <v>36988</v>
      </c>
      <c r="Z660" s="1" t="s">
        <v>843</v>
      </c>
      <c r="AA660" s="18"/>
    </row>
    <row r="661" spans="1:27" x14ac:dyDescent="0.25">
      <c r="A661" s="24" t="str">
        <f>IF(INTRO!$E$33&lt;&gt;0,INTRO!$E$33, " ")</f>
        <v>Nigeria</v>
      </c>
      <c r="B661" s="17" t="s">
        <v>822</v>
      </c>
      <c r="C661" s="172" t="s">
        <v>844</v>
      </c>
      <c r="D661" s="36">
        <v>135584.96681639043</v>
      </c>
      <c r="E661" s="20">
        <f>IF(INTRO!$E$48="","",ROUND($D661*INTRO!$E$48,0))</f>
        <v>27117</v>
      </c>
      <c r="F661" s="20">
        <f>IF(INTRO!$E$49="","",ROUND($D661*INTRO!$E$49,0))</f>
        <v>37964</v>
      </c>
      <c r="G661" s="38">
        <f>IF(INTRO!$E$50="","",ROUND($D661*INTRO!$E$50,0))</f>
        <v>70504</v>
      </c>
      <c r="H661" s="37">
        <v>0</v>
      </c>
      <c r="I661" s="27">
        <v>1</v>
      </c>
      <c r="J661" s="27">
        <v>2</v>
      </c>
      <c r="K661" s="27">
        <v>1</v>
      </c>
      <c r="L661" s="68">
        <v>0</v>
      </c>
      <c r="M661" s="65">
        <f>IF(INTRO!$E$37="Endemic",IF($H661&gt;0,IF($H661=4,"Unknown",IF($H661=99,"Stopped",$D661)),0),"Not required")</f>
        <v>0</v>
      </c>
      <c r="N661" s="20">
        <v>51619.809830078106</v>
      </c>
      <c r="O661" s="14">
        <f>IF(INTRO!$E$41="Endemic", IF(AND($J661&gt;1,$J661&lt;5), IF($J661=4, "Unknown", E661+F661), 0),"Not required")</f>
        <v>65081</v>
      </c>
      <c r="P661" s="39">
        <f>IF(INTRO!$E$43="Endemic", IF(AND($K661&gt;0,$K661&lt;5), IF($K661=4,"Unknown", IF($K661=1, $F661*0.33, IF($K661=2, $F661*0.5+$G661*0.2, SUM(F661:G661)))), 0),"Not required")</f>
        <v>12528.12</v>
      </c>
      <c r="Q661" s="37">
        <v>0</v>
      </c>
      <c r="R661" s="27">
        <v>1</v>
      </c>
      <c r="S661" s="27">
        <v>1</v>
      </c>
      <c r="T661" s="70">
        <v>0</v>
      </c>
      <c r="U661" s="37"/>
      <c r="V661" s="27"/>
      <c r="W661" s="27"/>
      <c r="X661" s="70"/>
      <c r="Y661" s="1">
        <v>36989</v>
      </c>
      <c r="Z661" s="1" t="s">
        <v>844</v>
      </c>
      <c r="AA661" s="18"/>
    </row>
    <row r="662" spans="1:27" x14ac:dyDescent="0.25">
      <c r="A662" s="24" t="str">
        <f>IF(INTRO!$E$33&lt;&gt;0,INTRO!$E$33, " ")</f>
        <v>Nigeria</v>
      </c>
      <c r="B662" s="17" t="s">
        <v>822</v>
      </c>
      <c r="C662" s="172" t="s">
        <v>845</v>
      </c>
      <c r="D662" s="36">
        <v>87665.233119670622</v>
      </c>
      <c r="E662" s="20">
        <f>IF(INTRO!$E$48="","",ROUND($D662*INTRO!$E$48,0))</f>
        <v>17533</v>
      </c>
      <c r="F662" s="20">
        <f>IF(INTRO!$E$49="","",ROUND($D662*INTRO!$E$49,0))</f>
        <v>24546</v>
      </c>
      <c r="G662" s="38">
        <f>IF(INTRO!$E$50="","",ROUND($D662*INTRO!$E$50,0))</f>
        <v>45586</v>
      </c>
      <c r="H662" s="37">
        <v>1</v>
      </c>
      <c r="I662" s="27">
        <v>1</v>
      </c>
      <c r="J662" s="27">
        <v>3</v>
      </c>
      <c r="K662" s="27">
        <v>2</v>
      </c>
      <c r="L662" s="68">
        <v>1</v>
      </c>
      <c r="M662" s="65">
        <f>IF(INTRO!$E$37="Endemic",IF($H662&gt;0,IF($H662=4,"Unknown",IF($H662=99,"Stopped",$D662)),0),"Not required")</f>
        <v>87665.233119670622</v>
      </c>
      <c r="N662" s="20">
        <v>56238.162964453113</v>
      </c>
      <c r="O662" s="14">
        <f>IF(INTRO!$E$41="Endemic", IF(AND($J662&gt;1,$J662&lt;5), IF($J662=4, "Unknown", E662+F662), 0),"Not required")</f>
        <v>42079</v>
      </c>
      <c r="P662" s="39">
        <f>IF(INTRO!$E$43="Endemic", IF(AND($K662&gt;0,$K662&lt;5), IF($K662=4,"Unknown", IF($K662=1, $F662*0.33, IF($K662=2, $F662*0.5+$G662*0.2, SUM(F662:G662)))), 0),"Not required")</f>
        <v>21390.2</v>
      </c>
      <c r="Q662" s="37">
        <v>1</v>
      </c>
      <c r="R662" s="27">
        <v>1</v>
      </c>
      <c r="S662" s="27">
        <v>2</v>
      </c>
      <c r="T662" s="70">
        <v>1</v>
      </c>
      <c r="U662" s="37"/>
      <c r="V662" s="27"/>
      <c r="W662" s="27"/>
      <c r="X662" s="70"/>
      <c r="Y662" s="1">
        <v>36990</v>
      </c>
      <c r="Z662" s="1" t="s">
        <v>845</v>
      </c>
      <c r="AA662" s="18"/>
    </row>
    <row r="663" spans="1:27" x14ac:dyDescent="0.25">
      <c r="A663" s="24" t="str">
        <f>IF(INTRO!$E$33&lt;&gt;0,INTRO!$E$33, " ")</f>
        <v>Nigeria</v>
      </c>
      <c r="B663" s="17" t="s">
        <v>822</v>
      </c>
      <c r="C663" s="172" t="s">
        <v>846</v>
      </c>
      <c r="D663" s="36">
        <v>109956.76538155302</v>
      </c>
      <c r="E663" s="20">
        <f>IF(INTRO!$E$48="","",ROUND($D663*INTRO!$E$48,0))</f>
        <v>21991</v>
      </c>
      <c r="F663" s="20">
        <f>IF(INTRO!$E$49="","",ROUND($D663*INTRO!$E$49,0))</f>
        <v>30788</v>
      </c>
      <c r="G663" s="38">
        <f>IF(INTRO!$E$50="","",ROUND($D663*INTRO!$E$50,0))</f>
        <v>57178</v>
      </c>
      <c r="H663" s="37">
        <v>0</v>
      </c>
      <c r="I663" s="27">
        <v>1</v>
      </c>
      <c r="J663" s="27">
        <v>2</v>
      </c>
      <c r="K663" s="27">
        <v>1</v>
      </c>
      <c r="L663" s="68">
        <v>0</v>
      </c>
      <c r="M663" s="65">
        <f>IF(INTRO!$E$37="Endemic",IF($H663&gt;0,IF($H663=4,"Unknown",IF($H663=99,"Stopped",$D663)),0),"Not required")</f>
        <v>0</v>
      </c>
      <c r="N663" s="20">
        <v>44278.350294531236</v>
      </c>
      <c r="O663" s="14">
        <f>IF(INTRO!$E$41="Endemic", IF(AND($J663&gt;1,$J663&lt;5), IF($J663=4, "Unknown", E663+F663), 0),"Not required")</f>
        <v>52779</v>
      </c>
      <c r="P663" s="39">
        <f>IF(INTRO!$E$43="Endemic", IF(AND($K663&gt;0,$K663&lt;5), IF($K663=4,"Unknown", IF($K663=1, $F663*0.33, IF($K663=2, $F663*0.5+$G663*0.2, SUM(F663:G663)))), 0),"Not required")</f>
        <v>10160.040000000001</v>
      </c>
      <c r="Q663" s="37">
        <v>0</v>
      </c>
      <c r="R663" s="27">
        <v>1</v>
      </c>
      <c r="S663" s="27">
        <v>1</v>
      </c>
      <c r="T663" s="70">
        <v>0</v>
      </c>
      <c r="U663" s="37"/>
      <c r="V663" s="27"/>
      <c r="W663" s="27"/>
      <c r="X663" s="70"/>
      <c r="Y663" s="1">
        <v>36991</v>
      </c>
      <c r="Z663" s="1" t="s">
        <v>846</v>
      </c>
      <c r="AA663" s="18"/>
    </row>
    <row r="664" spans="1:27" x14ac:dyDescent="0.25">
      <c r="A664" s="24" t="str">
        <f>IF(INTRO!$E$33&lt;&gt;0,INTRO!$E$33, " ")</f>
        <v>Nigeria</v>
      </c>
      <c r="B664" s="17" t="s">
        <v>822</v>
      </c>
      <c r="C664" s="172" t="s">
        <v>847</v>
      </c>
      <c r="D664" s="36">
        <v>272642.58689533058</v>
      </c>
      <c r="E664" s="20">
        <f>IF(INTRO!$E$48="","",ROUND($D664*INTRO!$E$48,0))</f>
        <v>54529</v>
      </c>
      <c r="F664" s="20">
        <f>IF(INTRO!$E$49="","",ROUND($D664*INTRO!$E$49,0))</f>
        <v>76340</v>
      </c>
      <c r="G664" s="38">
        <f>IF(INTRO!$E$50="","",ROUND($D664*INTRO!$E$50,0))</f>
        <v>141774</v>
      </c>
      <c r="H664" s="37">
        <v>1</v>
      </c>
      <c r="I664" s="27">
        <v>1</v>
      </c>
      <c r="J664" s="27">
        <v>3</v>
      </c>
      <c r="K664" s="27">
        <v>1</v>
      </c>
      <c r="L664" s="68">
        <v>0</v>
      </c>
      <c r="M664" s="65">
        <f>IF(INTRO!$E$37="Endemic",IF($H664&gt;0,IF($H664=4,"Unknown",IF($H664=99,"Stopped",$D664)),0),"Not required")</f>
        <v>272642.58689533058</v>
      </c>
      <c r="N664" s="20">
        <v>61428.291176171857</v>
      </c>
      <c r="O664" s="14">
        <f>IF(INTRO!$E$41="Endemic", IF(AND($J664&gt;1,$J664&lt;5), IF($J664=4, "Unknown", E664+F664), 0),"Not required")</f>
        <v>130869</v>
      </c>
      <c r="P664" s="39">
        <f>IF(INTRO!$E$43="Endemic", IF(AND($K664&gt;0,$K664&lt;5), IF($K664=4,"Unknown", IF($K664=1, $F664*0.33, IF($K664=2, $F664*0.5+$G664*0.2, SUM(F664:G664)))), 0),"Not required")</f>
        <v>25192.2</v>
      </c>
      <c r="Q664" s="37">
        <v>1</v>
      </c>
      <c r="R664" s="27">
        <v>1</v>
      </c>
      <c r="S664" s="27">
        <v>2</v>
      </c>
      <c r="T664" s="70">
        <v>0</v>
      </c>
      <c r="U664" s="37"/>
      <c r="V664" s="27"/>
      <c r="W664" s="27"/>
      <c r="X664" s="70"/>
      <c r="Y664" s="1">
        <v>36992</v>
      </c>
      <c r="Z664" s="1" t="s">
        <v>847</v>
      </c>
      <c r="AA664" s="18"/>
    </row>
    <row r="665" spans="1:27" x14ac:dyDescent="0.25">
      <c r="A665" s="24" t="str">
        <f>IF(INTRO!$E$33&lt;&gt;0,INTRO!$E$33, " ")</f>
        <v>Nigeria</v>
      </c>
      <c r="B665" s="17" t="s">
        <v>822</v>
      </c>
      <c r="C665" s="172" t="s">
        <v>848</v>
      </c>
      <c r="D665" s="36">
        <v>356474.8868658992</v>
      </c>
      <c r="E665" s="20">
        <f>IF(INTRO!$E$48="","",ROUND($D665*INTRO!$E$48,0))</f>
        <v>71295</v>
      </c>
      <c r="F665" s="20">
        <f>IF(INTRO!$E$49="","",ROUND($D665*INTRO!$E$49,0))</f>
        <v>99813</v>
      </c>
      <c r="G665" s="38">
        <f>IF(INTRO!$E$50="","",ROUND($D665*INTRO!$E$50,0))</f>
        <v>185367</v>
      </c>
      <c r="H665" s="37">
        <v>0</v>
      </c>
      <c r="I665" s="27">
        <v>1</v>
      </c>
      <c r="J665" s="27">
        <v>3</v>
      </c>
      <c r="K665" s="27">
        <v>1</v>
      </c>
      <c r="L665" s="68">
        <v>0</v>
      </c>
      <c r="M665" s="65">
        <f>IF(INTRO!$E$37="Endemic",IF($H665&gt;0,IF($H665=4,"Unknown",IF($H665=99,"Stopped",$D665)),0),"Not required")</f>
        <v>0</v>
      </c>
      <c r="N665" s="20">
        <v>17986.631052734367</v>
      </c>
      <c r="O665" s="14">
        <f>IF(INTRO!$E$41="Endemic", IF(AND($J665&gt;1,$J665&lt;5), IF($J665=4, "Unknown", E665+F665), 0),"Not required")</f>
        <v>171108</v>
      </c>
      <c r="P665" s="39">
        <f>IF(INTRO!$E$43="Endemic", IF(AND($K665&gt;0,$K665&lt;5), IF($K665=4,"Unknown", IF($K665=1, $F665*0.33, IF($K665=2, $F665*0.5+$G665*0.2, SUM(F665:G665)))), 0),"Not required")</f>
        <v>32938.29</v>
      </c>
      <c r="Q665" s="37">
        <v>0</v>
      </c>
      <c r="R665" s="27">
        <v>1</v>
      </c>
      <c r="S665" s="27">
        <v>2</v>
      </c>
      <c r="T665" s="70">
        <v>0</v>
      </c>
      <c r="U665" s="37"/>
      <c r="V665" s="27"/>
      <c r="W665" s="27"/>
      <c r="X665" s="70"/>
      <c r="Y665" s="1">
        <v>36993</v>
      </c>
      <c r="Z665" s="1" t="s">
        <v>848</v>
      </c>
      <c r="AA665" s="18"/>
    </row>
    <row r="666" spans="1:27" x14ac:dyDescent="0.25">
      <c r="A666" s="24" t="str">
        <f>IF(INTRO!$E$33&lt;&gt;0,INTRO!$E$33, " ")</f>
        <v>Nigeria</v>
      </c>
      <c r="B666" s="17" t="s">
        <v>822</v>
      </c>
      <c r="C666" s="172" t="s">
        <v>849</v>
      </c>
      <c r="D666" s="36">
        <v>140461.53369310754</v>
      </c>
      <c r="E666" s="20">
        <f>IF(INTRO!$E$48="","",ROUND($D666*INTRO!$E$48,0))</f>
        <v>28092</v>
      </c>
      <c r="F666" s="20">
        <f>IF(INTRO!$E$49="","",ROUND($D666*INTRO!$E$49,0))</f>
        <v>39329</v>
      </c>
      <c r="G666" s="38">
        <f>IF(INTRO!$E$50="","",ROUND($D666*INTRO!$E$50,0))</f>
        <v>73040</v>
      </c>
      <c r="H666" s="37">
        <v>1</v>
      </c>
      <c r="I666" s="27">
        <v>1</v>
      </c>
      <c r="J666" s="27">
        <v>2</v>
      </c>
      <c r="K666" s="27">
        <v>1</v>
      </c>
      <c r="L666" s="68">
        <v>0</v>
      </c>
      <c r="M666" s="65">
        <f>IF(INTRO!$E$37="Endemic",IF($H666&gt;0,IF($H666=4,"Unknown",IF($H666=99,"Stopped",$D666)),0),"Not required")</f>
        <v>140461.53369310754</v>
      </c>
      <c r="N666" s="20">
        <v>63746.298246484359</v>
      </c>
      <c r="O666" s="14">
        <f>IF(INTRO!$E$41="Endemic", IF(AND($J666&gt;1,$J666&lt;5), IF($J666=4, "Unknown", E666+F666), 0),"Not required")</f>
        <v>67421</v>
      </c>
      <c r="P666" s="39">
        <f>IF(INTRO!$E$43="Endemic", IF(AND($K666&gt;0,$K666&lt;5), IF($K666=4,"Unknown", IF($K666=1, $F666*0.33, IF($K666=2, $F666*0.5+$G666*0.2, SUM(F666:G666)))), 0),"Not required")</f>
        <v>12978.57</v>
      </c>
      <c r="Q666" s="37">
        <v>1</v>
      </c>
      <c r="R666" s="27">
        <v>1</v>
      </c>
      <c r="S666" s="27">
        <v>1</v>
      </c>
      <c r="T666" s="70">
        <v>0</v>
      </c>
      <c r="U666" s="37"/>
      <c r="V666" s="27"/>
      <c r="W666" s="27"/>
      <c r="X666" s="70"/>
      <c r="Y666" s="1">
        <v>36994</v>
      </c>
      <c r="Z666" s="1" t="s">
        <v>849</v>
      </c>
      <c r="AA666" s="18"/>
    </row>
    <row r="667" spans="1:27" x14ac:dyDescent="0.25">
      <c r="A667" s="24" t="str">
        <f>IF(INTRO!$E$33&lt;&gt;0,INTRO!$E$33, " ")</f>
        <v>Nigeria</v>
      </c>
      <c r="B667" s="17" t="s">
        <v>822</v>
      </c>
      <c r="C667" s="172" t="s">
        <v>850</v>
      </c>
      <c r="D667" s="36">
        <v>202577.91381857128</v>
      </c>
      <c r="E667" s="20">
        <f>IF(INTRO!$E$48="","",ROUND($D667*INTRO!$E$48,0))</f>
        <v>40516</v>
      </c>
      <c r="F667" s="20">
        <f>IF(INTRO!$E$49="","",ROUND($D667*INTRO!$E$49,0))</f>
        <v>56722</v>
      </c>
      <c r="G667" s="38">
        <f>IF(INTRO!$E$50="","",ROUND($D667*INTRO!$E$50,0))</f>
        <v>105341</v>
      </c>
      <c r="H667" s="37">
        <v>0</v>
      </c>
      <c r="I667" s="27">
        <v>1</v>
      </c>
      <c r="J667" s="27">
        <v>2</v>
      </c>
      <c r="K667" s="27">
        <v>1</v>
      </c>
      <c r="L667" s="68">
        <v>0</v>
      </c>
      <c r="M667" s="65">
        <f>IF(INTRO!$E$37="Endemic",IF($H667&gt;0,IF($H667=4,"Unknown",IF($H667=99,"Stopped",$D667)),0),"Not required")</f>
        <v>0</v>
      </c>
      <c r="N667" s="20">
        <v>84571.936053906218</v>
      </c>
      <c r="O667" s="14">
        <f>IF(INTRO!$E$41="Endemic", IF(AND($J667&gt;1,$J667&lt;5), IF($J667=4, "Unknown", E667+F667), 0),"Not required")</f>
        <v>97238</v>
      </c>
      <c r="P667" s="39">
        <f>IF(INTRO!$E$43="Endemic", IF(AND($K667&gt;0,$K667&lt;5), IF($K667=4,"Unknown", IF($K667=1, $F667*0.33, IF($K667=2, $F667*0.5+$G667*0.2, SUM(F667:G667)))), 0),"Not required")</f>
        <v>18718.260000000002</v>
      </c>
      <c r="Q667" s="37">
        <v>0</v>
      </c>
      <c r="R667" s="27">
        <v>1</v>
      </c>
      <c r="S667" s="27">
        <v>1</v>
      </c>
      <c r="T667" s="70">
        <v>0</v>
      </c>
      <c r="U667" s="37"/>
      <c r="V667" s="27"/>
      <c r="W667" s="27"/>
      <c r="X667" s="70"/>
      <c r="Y667" s="1">
        <v>36995</v>
      </c>
      <c r="Z667" s="1" t="s">
        <v>850</v>
      </c>
      <c r="AA667" s="18"/>
    </row>
    <row r="668" spans="1:27" x14ac:dyDescent="0.25">
      <c r="A668" s="24" t="str">
        <f>IF(INTRO!$E$33&lt;&gt;0,INTRO!$E$33, " ")</f>
        <v>Nigeria</v>
      </c>
      <c r="B668" s="17" t="s">
        <v>822</v>
      </c>
      <c r="C668" s="172" t="s">
        <v>851</v>
      </c>
      <c r="D668" s="36">
        <v>166559.10132760694</v>
      </c>
      <c r="E668" s="20">
        <f>IF(INTRO!$E$48="","",ROUND($D668*INTRO!$E$48,0))</f>
        <v>33312</v>
      </c>
      <c r="F668" s="20">
        <f>IF(INTRO!$E$49="","",ROUND($D668*INTRO!$E$49,0))</f>
        <v>46637</v>
      </c>
      <c r="G668" s="38">
        <f>IF(INTRO!$E$50="","",ROUND($D668*INTRO!$E$50,0))</f>
        <v>86611</v>
      </c>
      <c r="H668" s="37">
        <v>0</v>
      </c>
      <c r="I668" s="27">
        <v>1</v>
      </c>
      <c r="J668" s="27">
        <v>3</v>
      </c>
      <c r="K668" s="27">
        <v>1</v>
      </c>
      <c r="L668" s="68">
        <v>0</v>
      </c>
      <c r="M668" s="65">
        <f>IF(INTRO!$E$37="Endemic",IF($H668&gt;0,IF($H668=4,"Unknown",IF($H668=99,"Stopped",$D668)),0),"Not required")</f>
        <v>0</v>
      </c>
      <c r="N668" s="20">
        <v>23010.083517968746</v>
      </c>
      <c r="O668" s="14">
        <f>IF(INTRO!$E$41="Endemic", IF(AND($J668&gt;1,$J668&lt;5), IF($J668=4, "Unknown", E668+F668), 0),"Not required")</f>
        <v>79949</v>
      </c>
      <c r="P668" s="39">
        <f>IF(INTRO!$E$43="Endemic", IF(AND($K668&gt;0,$K668&lt;5), IF($K668=4,"Unknown", IF($K668=1, $F668*0.33, IF($K668=2, $F668*0.5+$G668*0.2, SUM(F668:G668)))), 0),"Not required")</f>
        <v>15390.210000000001</v>
      </c>
      <c r="Q668" s="37">
        <v>0</v>
      </c>
      <c r="R668" s="27">
        <v>1</v>
      </c>
      <c r="S668" s="27">
        <v>2</v>
      </c>
      <c r="T668" s="70">
        <v>0</v>
      </c>
      <c r="U668" s="37"/>
      <c r="V668" s="27"/>
      <c r="W668" s="27"/>
      <c r="X668" s="70"/>
      <c r="Y668" s="1">
        <v>36996</v>
      </c>
      <c r="Z668" s="1" t="s">
        <v>851</v>
      </c>
      <c r="AA668" s="18"/>
    </row>
    <row r="669" spans="1:27" x14ac:dyDescent="0.25">
      <c r="A669" s="24" t="str">
        <f>IF(INTRO!$E$33&lt;&gt;0,INTRO!$E$33, " ")</f>
        <v>Nigeria</v>
      </c>
      <c r="B669" s="17" t="s">
        <v>822</v>
      </c>
      <c r="C669" s="172" t="s">
        <v>852</v>
      </c>
      <c r="D669" s="36">
        <v>183222.27386001855</v>
      </c>
      <c r="E669" s="20">
        <f>IF(INTRO!$E$48="","",ROUND($D669*INTRO!$E$48,0))</f>
        <v>36644</v>
      </c>
      <c r="F669" s="20">
        <f>IF(INTRO!$E$49="","",ROUND($D669*INTRO!$E$49,0))</f>
        <v>51302</v>
      </c>
      <c r="G669" s="38">
        <f>IF(INTRO!$E$50="","",ROUND($D669*INTRO!$E$50,0))</f>
        <v>95276</v>
      </c>
      <c r="H669" s="37">
        <v>1</v>
      </c>
      <c r="I669" s="27">
        <v>1</v>
      </c>
      <c r="J669" s="27">
        <v>3</v>
      </c>
      <c r="K669" s="27">
        <v>1</v>
      </c>
      <c r="L669" s="68">
        <v>0</v>
      </c>
      <c r="M669" s="65">
        <f>IF(INTRO!$E$37="Endemic",IF($H669&gt;0,IF($H669=4,"Unknown",IF($H669=99,"Stopped",$D669)),0),"Not required")</f>
        <v>183222.27386001855</v>
      </c>
      <c r="N669" s="20">
        <v>31264.396314062491</v>
      </c>
      <c r="O669" s="14">
        <f>IF(INTRO!$E$41="Endemic", IF(AND($J669&gt;1,$J669&lt;5), IF($J669=4, "Unknown", E669+F669), 0),"Not required")</f>
        <v>87946</v>
      </c>
      <c r="P669" s="39">
        <f>IF(INTRO!$E$43="Endemic", IF(AND($K669&gt;0,$K669&lt;5), IF($K669=4,"Unknown", IF($K669=1, $F669*0.33, IF($K669=2, $F669*0.5+$G669*0.2, SUM(F669:G669)))), 0),"Not required")</f>
        <v>16929.66</v>
      </c>
      <c r="Q669" s="37">
        <v>1</v>
      </c>
      <c r="R669" s="27">
        <v>1</v>
      </c>
      <c r="S669" s="27">
        <v>2</v>
      </c>
      <c r="T669" s="70">
        <v>0</v>
      </c>
      <c r="U669" s="37"/>
      <c r="V669" s="27"/>
      <c r="W669" s="27"/>
      <c r="X669" s="70"/>
      <c r="Y669" s="1">
        <v>36997</v>
      </c>
      <c r="Z669" s="1" t="s">
        <v>852</v>
      </c>
      <c r="AA669" s="18"/>
    </row>
    <row r="670" spans="1:27" x14ac:dyDescent="0.25">
      <c r="A670" s="24" t="str">
        <f>IF(INTRO!$E$33&lt;&gt;0,INTRO!$E$33, " ")</f>
        <v>Nigeria</v>
      </c>
      <c r="B670" s="17" t="s">
        <v>822</v>
      </c>
      <c r="C670" s="172" t="s">
        <v>853</v>
      </c>
      <c r="D670" s="36">
        <v>148237.68087489964</v>
      </c>
      <c r="E670" s="20">
        <f>IF(INTRO!$E$48="","",ROUND($D670*INTRO!$E$48,0))</f>
        <v>29648</v>
      </c>
      <c r="F670" s="20">
        <f>IF(INTRO!$E$49="","",ROUND($D670*INTRO!$E$49,0))</f>
        <v>41507</v>
      </c>
      <c r="G670" s="38">
        <f>IF(INTRO!$E$50="","",ROUND($D670*INTRO!$E$50,0))</f>
        <v>77084</v>
      </c>
      <c r="H670" s="37">
        <v>0</v>
      </c>
      <c r="I670" s="27">
        <v>1</v>
      </c>
      <c r="J670" s="27">
        <v>2</v>
      </c>
      <c r="K670" s="27">
        <v>2</v>
      </c>
      <c r="L670" s="68">
        <v>0</v>
      </c>
      <c r="M670" s="65">
        <f>IF(INTRO!$E$37="Endemic",IF($H670&gt;0,IF($H670=4,"Unknown",IF($H670=99,"Stopped",$D670)),0),"Not required")</f>
        <v>0</v>
      </c>
      <c r="N670" s="20">
        <v>105364.45947460934</v>
      </c>
      <c r="O670" s="14">
        <f>IF(INTRO!$E$41="Endemic", IF(AND($J670&gt;1,$J670&lt;5), IF($J670=4, "Unknown", E670+F670), 0),"Not required")</f>
        <v>71155</v>
      </c>
      <c r="P670" s="39">
        <f>IF(INTRO!$E$43="Endemic", IF(AND($K670&gt;0,$K670&lt;5), IF($K670=4,"Unknown", IF($K670=1, $F670*0.33, IF($K670=2, $F670*0.5+$G670*0.2, SUM(F670:G670)))), 0),"Not required")</f>
        <v>36170.300000000003</v>
      </c>
      <c r="Q670" s="37">
        <v>0</v>
      </c>
      <c r="R670" s="27">
        <v>1</v>
      </c>
      <c r="S670" s="27">
        <v>1</v>
      </c>
      <c r="T670" s="70">
        <v>1</v>
      </c>
      <c r="U670" s="37"/>
      <c r="V670" s="27"/>
      <c r="W670" s="27"/>
      <c r="X670" s="70"/>
      <c r="Y670" s="1">
        <v>36998</v>
      </c>
      <c r="Z670" s="1" t="s">
        <v>853</v>
      </c>
      <c r="AA670" s="18"/>
    </row>
    <row r="671" spans="1:27" x14ac:dyDescent="0.25">
      <c r="A671" s="24" t="str">
        <f>IF(INTRO!$E$33&lt;&gt;0,INTRO!$E$33, " ")</f>
        <v>Nigeria</v>
      </c>
      <c r="B671" s="17" t="s">
        <v>822</v>
      </c>
      <c r="C671" s="172" t="s">
        <v>854</v>
      </c>
      <c r="D671" s="36">
        <v>373881.7829181191</v>
      </c>
      <c r="E671" s="20">
        <f>IF(INTRO!$E$48="","",ROUND($D671*INTRO!$E$48,0))</f>
        <v>74776</v>
      </c>
      <c r="F671" s="20">
        <f>IF(INTRO!$E$49="","",ROUND($D671*INTRO!$E$49,0))</f>
        <v>104687</v>
      </c>
      <c r="G671" s="38">
        <f>IF(INTRO!$E$50="","",ROUND($D671*INTRO!$E$50,0))</f>
        <v>194419</v>
      </c>
      <c r="H671" s="37">
        <v>0</v>
      </c>
      <c r="I671" s="27">
        <v>1</v>
      </c>
      <c r="J671" s="27">
        <v>3</v>
      </c>
      <c r="K671" s="27">
        <v>2</v>
      </c>
      <c r="L671" s="68">
        <v>0</v>
      </c>
      <c r="M671" s="65">
        <f>IF(INTRO!$E$37="Endemic",IF($H671&gt;0,IF($H671=4,"Unknown",IF($H671=99,"Stopped",$D671)),0),"Not required")</f>
        <v>0</v>
      </c>
      <c r="N671" s="20">
        <v>23484.723060937489</v>
      </c>
      <c r="O671" s="14">
        <f>IF(INTRO!$E$41="Endemic", IF(AND($J671&gt;1,$J671&lt;5), IF($J671=4, "Unknown", E671+F671), 0),"Not required")</f>
        <v>179463</v>
      </c>
      <c r="P671" s="39">
        <f>IF(INTRO!$E$43="Endemic", IF(AND($K671&gt;0,$K671&lt;5), IF($K671=4,"Unknown", IF($K671=1, $F671*0.33, IF($K671=2, $F671*0.5+$G671*0.2, SUM(F671:G671)))), 0),"Not required")</f>
        <v>91227.3</v>
      </c>
      <c r="Q671" s="37">
        <v>0</v>
      </c>
      <c r="R671" s="27">
        <v>1</v>
      </c>
      <c r="S671" s="27">
        <v>2</v>
      </c>
      <c r="T671" s="70">
        <v>1</v>
      </c>
      <c r="U671" s="37"/>
      <c r="V671" s="27"/>
      <c r="W671" s="27"/>
      <c r="X671" s="70"/>
      <c r="Y671" s="1">
        <v>36999</v>
      </c>
      <c r="Z671" s="1" t="s">
        <v>854</v>
      </c>
      <c r="AA671" s="18"/>
    </row>
    <row r="672" spans="1:27" x14ac:dyDescent="0.25">
      <c r="A672" s="24" t="str">
        <f>IF(INTRO!$E$33&lt;&gt;0,INTRO!$E$33, " ")</f>
        <v>Nigeria</v>
      </c>
      <c r="B672" s="17" t="s">
        <v>822</v>
      </c>
      <c r="C672" s="172" t="s">
        <v>855</v>
      </c>
      <c r="D672" s="36">
        <v>191068.35526067147</v>
      </c>
      <c r="E672" s="20">
        <f>IF(INTRO!$E$48="","",ROUND($D672*INTRO!$E$48,0))</f>
        <v>38214</v>
      </c>
      <c r="F672" s="20">
        <f>IF(INTRO!$E$49="","",ROUND($D672*INTRO!$E$49,0))</f>
        <v>53499</v>
      </c>
      <c r="G672" s="38">
        <f>IF(INTRO!$E$50="","",ROUND($D672*INTRO!$E$50,0))</f>
        <v>99356</v>
      </c>
      <c r="H672" s="37">
        <v>0</v>
      </c>
      <c r="I672" s="27">
        <v>1</v>
      </c>
      <c r="J672" s="27">
        <v>2</v>
      </c>
      <c r="K672" s="27">
        <v>1</v>
      </c>
      <c r="L672" s="68">
        <v>0</v>
      </c>
      <c r="M672" s="65">
        <f>IF(INTRO!$E$37="Endemic",IF($H672&gt;0,IF($H672=4,"Unknown",IF($H672=99,"Stopped",$D672)),0),"Not required")</f>
        <v>0</v>
      </c>
      <c r="N672" s="20">
        <v>27595.322265624985</v>
      </c>
      <c r="O672" s="14">
        <f>IF(INTRO!$E$41="Endemic", IF(AND($J672&gt;1,$J672&lt;5), IF($J672=4, "Unknown", E672+F672), 0),"Not required")</f>
        <v>91713</v>
      </c>
      <c r="P672" s="39">
        <f>IF(INTRO!$E$43="Endemic", IF(AND($K672&gt;0,$K672&lt;5), IF($K672=4,"Unknown", IF($K672=1, $F672*0.33, IF($K672=2, $F672*0.5+$G672*0.2, SUM(F672:G672)))), 0),"Not required")</f>
        <v>17654.670000000002</v>
      </c>
      <c r="Q672" s="37">
        <v>0</v>
      </c>
      <c r="R672" s="27">
        <v>1</v>
      </c>
      <c r="S672" s="27">
        <v>1</v>
      </c>
      <c r="T672" s="70">
        <v>0</v>
      </c>
      <c r="U672" s="37"/>
      <c r="V672" s="27"/>
      <c r="W672" s="27"/>
      <c r="X672" s="70"/>
      <c r="Y672" s="1">
        <v>37000</v>
      </c>
      <c r="Z672" s="1" t="s">
        <v>855</v>
      </c>
      <c r="AA672" s="18"/>
    </row>
    <row r="673" spans="1:27" x14ac:dyDescent="0.25">
      <c r="A673" s="24" t="str">
        <f>IF(INTRO!$E$33&lt;&gt;0,INTRO!$E$33, " ")</f>
        <v>Nigeria</v>
      </c>
      <c r="B673" s="17" t="s">
        <v>856</v>
      </c>
      <c r="C673" s="172" t="s">
        <v>857</v>
      </c>
      <c r="D673" s="36">
        <v>235714.62955917578</v>
      </c>
      <c r="E673" s="20">
        <f>IF(INTRO!$E$48="","",ROUND($D673*INTRO!$E$48,0))</f>
        <v>47143</v>
      </c>
      <c r="F673" s="20">
        <f>IF(INTRO!$E$49="","",ROUND($D673*INTRO!$E$49,0))</f>
        <v>66000</v>
      </c>
      <c r="G673" s="38">
        <f>IF(INTRO!$E$50="","",ROUND($D673*INTRO!$E$50,0))</f>
        <v>122572</v>
      </c>
      <c r="H673" s="37">
        <v>0</v>
      </c>
      <c r="I673" s="27">
        <v>0</v>
      </c>
      <c r="J673" s="27">
        <v>1</v>
      </c>
      <c r="K673" s="27">
        <v>1</v>
      </c>
      <c r="L673" s="68">
        <v>0</v>
      </c>
      <c r="M673" s="65">
        <f>IF(INTRO!$E$37="Endemic",IF($H673&gt;0,IF($H673=4,"Unknown",IF($H673=99,"Stopped",$D673)),0),"Not required")</f>
        <v>0</v>
      </c>
      <c r="N673" s="20">
        <v>0</v>
      </c>
      <c r="O673" s="14">
        <f>IF(INTRO!$E$41="Endemic", IF(AND($J673&gt;1,$J673&lt;5), IF($J673=4, "Unknown", E673+F673), 0),"Not required")</f>
        <v>0</v>
      </c>
      <c r="P673" s="39">
        <f>IF(INTRO!$E$43="Endemic", IF(AND($K673&gt;0,$K673&lt;5), IF($K673=4,"Unknown", IF($K673=1, $F673*0.33, IF($K673=2, $F673*0.5+$G673*0.2, SUM(F673:G673)))), 0),"Not required")</f>
        <v>21780</v>
      </c>
      <c r="Q673" s="37">
        <v>0</v>
      </c>
      <c r="R673" s="27">
        <v>0</v>
      </c>
      <c r="S673" s="27">
        <v>0</v>
      </c>
      <c r="T673" s="70">
        <v>0</v>
      </c>
      <c r="U673" s="37" t="s">
        <v>973</v>
      </c>
      <c r="V673" s="27"/>
      <c r="W673" s="27"/>
      <c r="X673" s="70"/>
      <c r="Y673" s="1">
        <v>37001</v>
      </c>
      <c r="Z673" s="1" t="s">
        <v>857</v>
      </c>
      <c r="AA673" s="18"/>
    </row>
    <row r="674" spans="1:27" x14ac:dyDescent="0.25">
      <c r="A674" s="24" t="str">
        <f>IF(INTRO!$E$33&lt;&gt;0,INTRO!$E$33, " ")</f>
        <v>Nigeria</v>
      </c>
      <c r="B674" s="17" t="s">
        <v>856</v>
      </c>
      <c r="C674" s="172" t="s">
        <v>660</v>
      </c>
      <c r="D674" s="36">
        <v>251304.58080983881</v>
      </c>
      <c r="E674" s="20">
        <f>IF(INTRO!$E$48="","",ROUND($D674*INTRO!$E$48,0))</f>
        <v>50261</v>
      </c>
      <c r="F674" s="20">
        <f>IF(INTRO!$E$49="","",ROUND($D674*INTRO!$E$49,0))</f>
        <v>70365</v>
      </c>
      <c r="G674" s="38">
        <f>IF(INTRO!$E$50="","",ROUND($D674*INTRO!$E$50,0))</f>
        <v>130678</v>
      </c>
      <c r="H674" s="37">
        <v>0</v>
      </c>
      <c r="I674" s="27">
        <v>1</v>
      </c>
      <c r="J674" s="27">
        <v>1</v>
      </c>
      <c r="K674" s="27">
        <v>2</v>
      </c>
      <c r="L674" s="68">
        <v>0</v>
      </c>
      <c r="M674" s="65">
        <f>IF(INTRO!$E$37="Endemic",IF($H674&gt;0,IF($H674=4,"Unknown",IF($H674=99,"Stopped",$D674)),0),"Not required")</f>
        <v>0</v>
      </c>
      <c r="N674" s="20">
        <v>251304.58080983881</v>
      </c>
      <c r="O674" s="14">
        <f>IF(INTRO!$E$41="Endemic", IF(AND($J674&gt;1,$J674&lt;5), IF($J674=4, "Unknown", E674+F674), 0),"Not required")</f>
        <v>0</v>
      </c>
      <c r="P674" s="39">
        <f>IF(INTRO!$E$43="Endemic", IF(AND($K674&gt;0,$K674&lt;5), IF($K674=4,"Unknown", IF($K674=1, $F674*0.33, IF($K674=2, $F674*0.5+$G674*0.2, SUM(F674:G674)))), 0),"Not required")</f>
        <v>61318.100000000006</v>
      </c>
      <c r="Q674" s="37">
        <v>0</v>
      </c>
      <c r="R674" s="27">
        <v>1</v>
      </c>
      <c r="S674" s="27">
        <v>0</v>
      </c>
      <c r="T674" s="70">
        <v>1</v>
      </c>
      <c r="U674" s="37" t="s">
        <v>973</v>
      </c>
      <c r="V674" s="27"/>
      <c r="W674" s="27"/>
      <c r="X674" s="70"/>
      <c r="Y674" s="1">
        <v>37002</v>
      </c>
      <c r="Z674" s="1" t="s">
        <v>660</v>
      </c>
      <c r="AA674" s="18"/>
    </row>
    <row r="675" spans="1:27" x14ac:dyDescent="0.25">
      <c r="A675" s="24" t="str">
        <f>IF(INTRO!$E$33&lt;&gt;0,INTRO!$E$33, " ")</f>
        <v>Nigeria</v>
      </c>
      <c r="B675" s="17" t="s">
        <v>856</v>
      </c>
      <c r="C675" s="172" t="s">
        <v>858</v>
      </c>
      <c r="D675" s="36">
        <v>240000.79024204868</v>
      </c>
      <c r="E675" s="20">
        <f>IF(INTRO!$E$48="","",ROUND($D675*INTRO!$E$48,0))</f>
        <v>48000</v>
      </c>
      <c r="F675" s="20">
        <f>IF(INTRO!$E$49="","",ROUND($D675*INTRO!$E$49,0))</f>
        <v>67200</v>
      </c>
      <c r="G675" s="38">
        <f>IF(INTRO!$E$50="","",ROUND($D675*INTRO!$E$50,0))</f>
        <v>124800</v>
      </c>
      <c r="H675" s="37">
        <v>0</v>
      </c>
      <c r="I675" s="27">
        <v>1</v>
      </c>
      <c r="J675" s="27">
        <v>1</v>
      </c>
      <c r="K675" s="27">
        <v>1</v>
      </c>
      <c r="L675" s="68">
        <v>0</v>
      </c>
      <c r="M675" s="65">
        <f>IF(INTRO!$E$37="Endemic",IF($H675&gt;0,IF($H675=4,"Unknown",IF($H675=99,"Stopped",$D675)),0),"Not required")</f>
        <v>0</v>
      </c>
      <c r="N675" s="20">
        <v>240000.79024204868</v>
      </c>
      <c r="O675" s="14">
        <f>IF(INTRO!$E$41="Endemic", IF(AND($J675&gt;1,$J675&lt;5), IF($J675=4, "Unknown", E675+F675), 0),"Not required")</f>
        <v>0</v>
      </c>
      <c r="P675" s="39">
        <f>IF(INTRO!$E$43="Endemic", IF(AND($K675&gt;0,$K675&lt;5), IF($K675=4,"Unknown", IF($K675=1, $F675*0.33, IF($K675=2, $F675*0.5+$G675*0.2, SUM(F675:G675)))), 0),"Not required")</f>
        <v>22176</v>
      </c>
      <c r="Q675" s="37">
        <v>0</v>
      </c>
      <c r="R675" s="27">
        <v>1</v>
      </c>
      <c r="S675" s="27">
        <v>0</v>
      </c>
      <c r="T675" s="70">
        <v>0</v>
      </c>
      <c r="U675" s="37" t="s">
        <v>973</v>
      </c>
      <c r="V675" s="27"/>
      <c r="W675" s="27"/>
      <c r="X675" s="70"/>
      <c r="Y675" s="1">
        <v>37003</v>
      </c>
      <c r="Z675" s="1" t="s">
        <v>858</v>
      </c>
      <c r="AA675" s="18"/>
    </row>
    <row r="676" spans="1:27" x14ac:dyDescent="0.25">
      <c r="A676" s="24" t="str">
        <f>IF(INTRO!$E$33&lt;&gt;0,INTRO!$E$33, " ")</f>
        <v>Nigeria</v>
      </c>
      <c r="B676" s="17" t="s">
        <v>856</v>
      </c>
      <c r="C676" s="172" t="s">
        <v>859</v>
      </c>
      <c r="D676" s="36">
        <v>115125.17313313154</v>
      </c>
      <c r="E676" s="20">
        <f>IF(INTRO!$E$48="","",ROUND($D676*INTRO!$E$48,0))</f>
        <v>23025</v>
      </c>
      <c r="F676" s="20">
        <f>IF(INTRO!$E$49="","",ROUND($D676*INTRO!$E$49,0))</f>
        <v>32235</v>
      </c>
      <c r="G676" s="38">
        <f>IF(INTRO!$E$50="","",ROUND($D676*INTRO!$E$50,0))</f>
        <v>59865</v>
      </c>
      <c r="H676" s="37">
        <v>0</v>
      </c>
      <c r="I676" s="27">
        <v>1</v>
      </c>
      <c r="J676" s="27">
        <v>1</v>
      </c>
      <c r="K676" s="27">
        <v>1</v>
      </c>
      <c r="L676" s="68">
        <v>0</v>
      </c>
      <c r="M676" s="65">
        <f>IF(INTRO!$E$37="Endemic",IF($H676&gt;0,IF($H676=4,"Unknown",IF($H676=99,"Stopped",$D676)),0),"Not required")</f>
        <v>0</v>
      </c>
      <c r="N676" s="20">
        <v>115125.17313313154</v>
      </c>
      <c r="O676" s="14">
        <f>IF(INTRO!$E$41="Endemic", IF(AND($J676&gt;1,$J676&lt;5), IF($J676=4, "Unknown", E676+F676), 0),"Not required")</f>
        <v>0</v>
      </c>
      <c r="P676" s="39">
        <f>IF(INTRO!$E$43="Endemic", IF(AND($K676&gt;0,$K676&lt;5), IF($K676=4,"Unknown", IF($K676=1, $F676*0.33, IF($K676=2, $F676*0.5+$G676*0.2, SUM(F676:G676)))), 0),"Not required")</f>
        <v>10637.550000000001</v>
      </c>
      <c r="Q676" s="37">
        <v>0</v>
      </c>
      <c r="R676" s="27">
        <v>1</v>
      </c>
      <c r="S676" s="27">
        <v>0</v>
      </c>
      <c r="T676" s="70">
        <v>0</v>
      </c>
      <c r="U676" s="37" t="s">
        <v>973</v>
      </c>
      <c r="V676" s="27"/>
      <c r="W676" s="27"/>
      <c r="X676" s="70"/>
      <c r="Y676" s="1">
        <v>37004</v>
      </c>
      <c r="Z676" s="1" t="s">
        <v>859</v>
      </c>
      <c r="AA676" s="18"/>
    </row>
    <row r="677" spans="1:27" x14ac:dyDescent="0.25">
      <c r="A677" s="24" t="str">
        <f>IF(INTRO!$E$33&lt;&gt;0,INTRO!$E$33, " ")</f>
        <v>Nigeria</v>
      </c>
      <c r="B677" s="17" t="s">
        <v>856</v>
      </c>
      <c r="C677" s="172" t="s">
        <v>860</v>
      </c>
      <c r="D677" s="36">
        <v>577360.7722489353</v>
      </c>
      <c r="E677" s="20">
        <f>IF(INTRO!$E$48="","",ROUND($D677*INTRO!$E$48,0))</f>
        <v>115472</v>
      </c>
      <c r="F677" s="20">
        <f>IF(INTRO!$E$49="","",ROUND($D677*INTRO!$E$49,0))</f>
        <v>161661</v>
      </c>
      <c r="G677" s="38">
        <f>IF(INTRO!$E$50="","",ROUND($D677*INTRO!$E$50,0))</f>
        <v>300228</v>
      </c>
      <c r="H677" s="37">
        <v>0</v>
      </c>
      <c r="I677" s="27">
        <v>0</v>
      </c>
      <c r="J677" s="27">
        <v>1</v>
      </c>
      <c r="K677" s="27">
        <v>1</v>
      </c>
      <c r="L677" s="68">
        <v>0</v>
      </c>
      <c r="M677" s="65">
        <f>IF(INTRO!$E$37="Endemic",IF($H677&gt;0,IF($H677=4,"Unknown",IF($H677=99,"Stopped",$D677)),0),"Not required")</f>
        <v>0</v>
      </c>
      <c r="N677" s="20">
        <v>0</v>
      </c>
      <c r="O677" s="14">
        <f>IF(INTRO!$E$41="Endemic", IF(AND($J677&gt;1,$J677&lt;5), IF($J677=4, "Unknown", E677+F677), 0),"Not required")</f>
        <v>0</v>
      </c>
      <c r="P677" s="39">
        <f>IF(INTRO!$E$43="Endemic", IF(AND($K677&gt;0,$K677&lt;5), IF($K677=4,"Unknown", IF($K677=1, $F677*0.33, IF($K677=2, $F677*0.5+$G677*0.2, SUM(F677:G677)))), 0),"Not required")</f>
        <v>53348.130000000005</v>
      </c>
      <c r="Q677" s="37">
        <v>0</v>
      </c>
      <c r="R677" s="27">
        <v>0</v>
      </c>
      <c r="S677" s="27">
        <v>0</v>
      </c>
      <c r="T677" s="70">
        <v>0</v>
      </c>
      <c r="U677" s="37" t="s">
        <v>973</v>
      </c>
      <c r="V677" s="27"/>
      <c r="W677" s="27"/>
      <c r="X677" s="70"/>
      <c r="Y677" s="1">
        <v>37005</v>
      </c>
      <c r="Z677" s="1" t="s">
        <v>860</v>
      </c>
      <c r="AA677" s="18"/>
    </row>
    <row r="678" spans="1:27" x14ac:dyDescent="0.25">
      <c r="A678" s="24" t="str">
        <f>IF(INTRO!$E$33&lt;&gt;0,INTRO!$E$33, " ")</f>
        <v>Nigeria</v>
      </c>
      <c r="B678" s="17" t="s">
        <v>856</v>
      </c>
      <c r="C678" s="172" t="s">
        <v>861</v>
      </c>
      <c r="D678" s="36">
        <v>412498.92061752715</v>
      </c>
      <c r="E678" s="20">
        <f>IF(INTRO!$E$48="","",ROUND($D678*INTRO!$E$48,0))</f>
        <v>82500</v>
      </c>
      <c r="F678" s="20">
        <f>IF(INTRO!$E$49="","",ROUND($D678*INTRO!$E$49,0))</f>
        <v>115500</v>
      </c>
      <c r="G678" s="38">
        <f>IF(INTRO!$E$50="","",ROUND($D678*INTRO!$E$50,0))</f>
        <v>214499</v>
      </c>
      <c r="H678" s="37">
        <v>0</v>
      </c>
      <c r="I678" s="27">
        <v>0</v>
      </c>
      <c r="J678" s="27">
        <v>1</v>
      </c>
      <c r="K678" s="27">
        <v>2</v>
      </c>
      <c r="L678" s="68">
        <v>0</v>
      </c>
      <c r="M678" s="65">
        <f>IF(INTRO!$E$37="Endemic",IF($H678&gt;0,IF($H678=4,"Unknown",IF($H678=99,"Stopped",$D678)),0),"Not required")</f>
        <v>0</v>
      </c>
      <c r="N678" s="20">
        <v>0</v>
      </c>
      <c r="O678" s="14">
        <f>IF(INTRO!$E$41="Endemic", IF(AND($J678&gt;1,$J678&lt;5), IF($J678=4, "Unknown", E678+F678), 0),"Not required")</f>
        <v>0</v>
      </c>
      <c r="P678" s="39">
        <f>IF(INTRO!$E$43="Endemic", IF(AND($K678&gt;0,$K678&lt;5), IF($K678=4,"Unknown", IF($K678=1, $F678*0.33, IF($K678=2, $F678*0.5+$G678*0.2, SUM(F678:G678)))), 0),"Not required")</f>
        <v>100649.8</v>
      </c>
      <c r="Q678" s="37">
        <v>0</v>
      </c>
      <c r="R678" s="27">
        <v>0</v>
      </c>
      <c r="S678" s="27">
        <v>0</v>
      </c>
      <c r="T678" s="70">
        <v>1</v>
      </c>
      <c r="U678" s="37" t="s">
        <v>973</v>
      </c>
      <c r="V678" s="27"/>
      <c r="W678" s="27"/>
      <c r="X678" s="70"/>
      <c r="Y678" s="1">
        <v>37006</v>
      </c>
      <c r="Z678" s="1" t="s">
        <v>861</v>
      </c>
      <c r="AA678" s="18"/>
    </row>
    <row r="679" spans="1:27" x14ac:dyDescent="0.25">
      <c r="A679" s="24" t="str">
        <f>IF(INTRO!$E$33&lt;&gt;0,INTRO!$E$33, " ")</f>
        <v>Nigeria</v>
      </c>
      <c r="B679" s="17" t="s">
        <v>856</v>
      </c>
      <c r="C679" s="172" t="s">
        <v>862</v>
      </c>
      <c r="D679" s="36">
        <v>223114.36616481218</v>
      </c>
      <c r="E679" s="20">
        <f>IF(INTRO!$E$48="","",ROUND($D679*INTRO!$E$48,0))</f>
        <v>44623</v>
      </c>
      <c r="F679" s="20">
        <f>IF(INTRO!$E$49="","",ROUND($D679*INTRO!$E$49,0))</f>
        <v>62472</v>
      </c>
      <c r="G679" s="38">
        <f>IF(INTRO!$E$50="","",ROUND($D679*INTRO!$E$50,0))</f>
        <v>116019</v>
      </c>
      <c r="H679" s="37">
        <v>0</v>
      </c>
      <c r="I679" s="27">
        <v>0</v>
      </c>
      <c r="J679" s="27">
        <v>1</v>
      </c>
      <c r="K679" s="27">
        <v>2</v>
      </c>
      <c r="L679" s="68">
        <v>0</v>
      </c>
      <c r="M679" s="65">
        <f>IF(INTRO!$E$37="Endemic",IF($H679&gt;0,IF($H679=4,"Unknown",IF($H679=99,"Stopped",$D679)),0),"Not required")</f>
        <v>0</v>
      </c>
      <c r="N679" s="20">
        <v>0</v>
      </c>
      <c r="O679" s="14">
        <f>IF(INTRO!$E$41="Endemic", IF(AND($J679&gt;1,$J679&lt;5), IF($J679=4, "Unknown", E679+F679), 0),"Not required")</f>
        <v>0</v>
      </c>
      <c r="P679" s="39">
        <f>IF(INTRO!$E$43="Endemic", IF(AND($K679&gt;0,$K679&lt;5), IF($K679=4,"Unknown", IF($K679=1, $F679*0.33, IF($K679=2, $F679*0.5+$G679*0.2, SUM(F679:G679)))), 0),"Not required")</f>
        <v>54439.8</v>
      </c>
      <c r="Q679" s="37">
        <v>0</v>
      </c>
      <c r="R679" s="27">
        <v>0</v>
      </c>
      <c r="S679" s="27">
        <v>0</v>
      </c>
      <c r="T679" s="70">
        <v>1</v>
      </c>
      <c r="U679" s="37" t="s">
        <v>973</v>
      </c>
      <c r="V679" s="27"/>
      <c r="W679" s="27"/>
      <c r="X679" s="70"/>
      <c r="Y679" s="1">
        <v>37007</v>
      </c>
      <c r="Z679" s="1" t="s">
        <v>862</v>
      </c>
      <c r="AA679" s="18"/>
    </row>
    <row r="680" spans="1:27" x14ac:dyDescent="0.25">
      <c r="A680" s="24" t="str">
        <f>IF(INTRO!$E$33&lt;&gt;0,INTRO!$E$33, " ")</f>
        <v>Nigeria</v>
      </c>
      <c r="B680" s="17" t="s">
        <v>856</v>
      </c>
      <c r="C680" s="172" t="s">
        <v>863</v>
      </c>
      <c r="D680" s="36">
        <v>163301.78059528238</v>
      </c>
      <c r="E680" s="20">
        <f>IF(INTRO!$E$48="","",ROUND($D680*INTRO!$E$48,0))</f>
        <v>32660</v>
      </c>
      <c r="F680" s="20">
        <f>IF(INTRO!$E$49="","",ROUND($D680*INTRO!$E$49,0))</f>
        <v>45724</v>
      </c>
      <c r="G680" s="38">
        <f>IF(INTRO!$E$50="","",ROUND($D680*INTRO!$E$50,0))</f>
        <v>84917</v>
      </c>
      <c r="H680" s="37">
        <v>0</v>
      </c>
      <c r="I680" s="27">
        <v>1</v>
      </c>
      <c r="J680" s="27">
        <v>1</v>
      </c>
      <c r="K680" s="27">
        <v>1</v>
      </c>
      <c r="L680" s="68">
        <v>0</v>
      </c>
      <c r="M680" s="65">
        <f>IF(INTRO!$E$37="Endemic",IF($H680&gt;0,IF($H680=4,"Unknown",IF($H680=99,"Stopped",$D680)),0),"Not required")</f>
        <v>0</v>
      </c>
      <c r="N680" s="20">
        <v>163301.78059528238</v>
      </c>
      <c r="O680" s="14">
        <f>IF(INTRO!$E$41="Endemic", IF(AND($J680&gt;1,$J680&lt;5), IF($J680=4, "Unknown", E680+F680), 0),"Not required")</f>
        <v>0</v>
      </c>
      <c r="P680" s="39">
        <f>IF(INTRO!$E$43="Endemic", IF(AND($K680&gt;0,$K680&lt;5), IF($K680=4,"Unknown", IF($K680=1, $F680*0.33, IF($K680=2, $F680*0.5+$G680*0.2, SUM(F680:G680)))), 0),"Not required")</f>
        <v>15088.92</v>
      </c>
      <c r="Q680" s="37">
        <v>0</v>
      </c>
      <c r="R680" s="27">
        <v>1</v>
      </c>
      <c r="S680" s="27">
        <v>0</v>
      </c>
      <c r="T680" s="70">
        <v>0</v>
      </c>
      <c r="U680" s="37" t="s">
        <v>973</v>
      </c>
      <c r="V680" s="27"/>
      <c r="W680" s="27"/>
      <c r="X680" s="70"/>
      <c r="Y680" s="1">
        <v>37008</v>
      </c>
      <c r="Z680" s="1" t="s">
        <v>863</v>
      </c>
      <c r="AA680" s="18"/>
    </row>
    <row r="681" spans="1:27" x14ac:dyDescent="0.25">
      <c r="A681" s="24" t="str">
        <f>IF(INTRO!$E$33&lt;&gt;0,INTRO!$E$33, " ")</f>
        <v>Nigeria</v>
      </c>
      <c r="B681" s="17" t="s">
        <v>856</v>
      </c>
      <c r="C681" s="172" t="s">
        <v>864</v>
      </c>
      <c r="D681" s="36">
        <v>189149.198908472</v>
      </c>
      <c r="E681" s="20">
        <f>IF(INTRO!$E$48="","",ROUND($D681*INTRO!$E$48,0))</f>
        <v>37830</v>
      </c>
      <c r="F681" s="20">
        <f>IF(INTRO!$E$49="","",ROUND($D681*INTRO!$E$49,0))</f>
        <v>52962</v>
      </c>
      <c r="G681" s="38">
        <f>IF(INTRO!$E$50="","",ROUND($D681*INTRO!$E$50,0))</f>
        <v>98358</v>
      </c>
      <c r="H681" s="37">
        <v>0</v>
      </c>
      <c r="I681" s="27">
        <v>0</v>
      </c>
      <c r="J681" s="27">
        <v>1</v>
      </c>
      <c r="K681" s="27">
        <v>2</v>
      </c>
      <c r="L681" s="68">
        <v>0</v>
      </c>
      <c r="M681" s="65">
        <f>IF(INTRO!$E$37="Endemic",IF($H681&gt;0,IF($H681=4,"Unknown",IF($H681=99,"Stopped",$D681)),0),"Not required")</f>
        <v>0</v>
      </c>
      <c r="N681" s="20">
        <v>0</v>
      </c>
      <c r="O681" s="14">
        <f>IF(INTRO!$E$41="Endemic", IF(AND($J681&gt;1,$J681&lt;5), IF($J681=4, "Unknown", E681+F681), 0),"Not required")</f>
        <v>0</v>
      </c>
      <c r="P681" s="39">
        <f>IF(INTRO!$E$43="Endemic", IF(AND($K681&gt;0,$K681&lt;5), IF($K681=4,"Unknown", IF($K681=1, $F681*0.33, IF($K681=2, $F681*0.5+$G681*0.2, SUM(F681:G681)))), 0),"Not required")</f>
        <v>46152.600000000006</v>
      </c>
      <c r="Q681" s="37">
        <v>0</v>
      </c>
      <c r="R681" s="27">
        <v>0</v>
      </c>
      <c r="S681" s="27">
        <v>0</v>
      </c>
      <c r="T681" s="70">
        <v>1</v>
      </c>
      <c r="U681" s="37" t="s">
        <v>973</v>
      </c>
      <c r="V681" s="27"/>
      <c r="W681" s="27"/>
      <c r="X681" s="70"/>
      <c r="Y681" s="1">
        <v>37009</v>
      </c>
      <c r="Z681" s="1" t="s">
        <v>864</v>
      </c>
      <c r="AA681" s="18"/>
    </row>
    <row r="682" spans="1:27" x14ac:dyDescent="0.25">
      <c r="A682" s="24" t="str">
        <f>IF(INTRO!$E$33&lt;&gt;0,INTRO!$E$33, " ")</f>
        <v>Nigeria</v>
      </c>
      <c r="B682" s="17" t="s">
        <v>856</v>
      </c>
      <c r="C682" s="172" t="s">
        <v>865</v>
      </c>
      <c r="D682" s="36">
        <v>142968.40646150263</v>
      </c>
      <c r="E682" s="20">
        <f>IF(INTRO!$E$48="","",ROUND($D682*INTRO!$E$48,0))</f>
        <v>28594</v>
      </c>
      <c r="F682" s="20">
        <f>IF(INTRO!$E$49="","",ROUND($D682*INTRO!$E$49,0))</f>
        <v>40031</v>
      </c>
      <c r="G682" s="38">
        <f>IF(INTRO!$E$50="","",ROUND($D682*INTRO!$E$50,0))</f>
        <v>74344</v>
      </c>
      <c r="H682" s="37">
        <v>0</v>
      </c>
      <c r="I682" s="27">
        <v>0</v>
      </c>
      <c r="J682" s="27">
        <v>1</v>
      </c>
      <c r="K682" s="27">
        <v>1</v>
      </c>
      <c r="L682" s="68">
        <v>0</v>
      </c>
      <c r="M682" s="65">
        <f>IF(INTRO!$E$37="Endemic",IF($H682&gt;0,IF($H682=4,"Unknown",IF($H682=99,"Stopped",$D682)),0),"Not required")</f>
        <v>0</v>
      </c>
      <c r="N682" s="20">
        <v>0</v>
      </c>
      <c r="O682" s="14">
        <f>IF(INTRO!$E$41="Endemic", IF(AND($J682&gt;1,$J682&lt;5), IF($J682=4, "Unknown", E682+F682), 0),"Not required")</f>
        <v>0</v>
      </c>
      <c r="P682" s="39">
        <f>IF(INTRO!$E$43="Endemic", IF(AND($K682&gt;0,$K682&lt;5), IF($K682=4,"Unknown", IF($K682=1, $F682*0.33, IF($K682=2, $F682*0.5+$G682*0.2, SUM(F682:G682)))), 0),"Not required")</f>
        <v>13210.230000000001</v>
      </c>
      <c r="Q682" s="37">
        <v>0</v>
      </c>
      <c r="R682" s="27">
        <v>0</v>
      </c>
      <c r="S682" s="27">
        <v>0</v>
      </c>
      <c r="T682" s="70">
        <v>0</v>
      </c>
      <c r="U682" s="37" t="s">
        <v>973</v>
      </c>
      <c r="V682" s="27"/>
      <c r="W682" s="27"/>
      <c r="X682" s="70"/>
      <c r="Y682" s="1">
        <v>37010</v>
      </c>
      <c r="Z682" s="1" t="s">
        <v>865</v>
      </c>
      <c r="AA682" s="18"/>
    </row>
    <row r="683" spans="1:27" x14ac:dyDescent="0.25">
      <c r="A683" s="24" t="str">
        <f>IF(INTRO!$E$33&lt;&gt;0,INTRO!$E$33, " ")</f>
        <v>Nigeria</v>
      </c>
      <c r="B683" s="17" t="s">
        <v>856</v>
      </c>
      <c r="C683" s="172" t="s">
        <v>866</v>
      </c>
      <c r="D683" s="36">
        <v>396649.40582378471</v>
      </c>
      <c r="E683" s="20">
        <f>IF(INTRO!$E$48="","",ROUND($D683*INTRO!$E$48,0))</f>
        <v>79330</v>
      </c>
      <c r="F683" s="20">
        <f>IF(INTRO!$E$49="","",ROUND($D683*INTRO!$E$49,0))</f>
        <v>111062</v>
      </c>
      <c r="G683" s="38">
        <f>IF(INTRO!$E$50="","",ROUND($D683*INTRO!$E$50,0))</f>
        <v>206258</v>
      </c>
      <c r="H683" s="37">
        <v>0</v>
      </c>
      <c r="I683" s="27">
        <v>0</v>
      </c>
      <c r="J683" s="27">
        <v>1</v>
      </c>
      <c r="K683" s="27">
        <v>1</v>
      </c>
      <c r="L683" s="68">
        <v>0</v>
      </c>
      <c r="M683" s="65">
        <f>IF(INTRO!$E$37="Endemic",IF($H683&gt;0,IF($H683=4,"Unknown",IF($H683=99,"Stopped",$D683)),0),"Not required")</f>
        <v>0</v>
      </c>
      <c r="N683" s="20">
        <v>0</v>
      </c>
      <c r="O683" s="14">
        <f>IF(INTRO!$E$41="Endemic", IF(AND($J683&gt;1,$J683&lt;5), IF($J683=4, "Unknown", E683+F683), 0),"Not required")</f>
        <v>0</v>
      </c>
      <c r="P683" s="39">
        <f>IF(INTRO!$E$43="Endemic", IF(AND($K683&gt;0,$K683&lt;5), IF($K683=4,"Unknown", IF($K683=1, $F683*0.33, IF($K683=2, $F683*0.5+$G683*0.2, SUM(F683:G683)))), 0),"Not required")</f>
        <v>36650.46</v>
      </c>
      <c r="Q683" s="37">
        <v>0</v>
      </c>
      <c r="R683" s="27">
        <v>0</v>
      </c>
      <c r="S683" s="27">
        <v>0</v>
      </c>
      <c r="T683" s="70">
        <v>0</v>
      </c>
      <c r="U683" s="37" t="s">
        <v>973</v>
      </c>
      <c r="V683" s="27"/>
      <c r="W683" s="27"/>
      <c r="X683" s="70"/>
      <c r="Y683" s="1">
        <v>37011</v>
      </c>
      <c r="Z683" s="1" t="s">
        <v>866</v>
      </c>
      <c r="AA683" s="18"/>
    </row>
    <row r="684" spans="1:27" x14ac:dyDescent="0.25">
      <c r="A684" s="24" t="str">
        <f>IF(INTRO!$E$33&lt;&gt;0,INTRO!$E$33, " ")</f>
        <v>Nigeria</v>
      </c>
      <c r="B684" s="17" t="s">
        <v>856</v>
      </c>
      <c r="C684" s="172" t="s">
        <v>867</v>
      </c>
      <c r="D684" s="36">
        <v>131006.96525865604</v>
      </c>
      <c r="E684" s="20">
        <f>IF(INTRO!$E$48="","",ROUND($D684*INTRO!$E$48,0))</f>
        <v>26201</v>
      </c>
      <c r="F684" s="20">
        <f>IF(INTRO!$E$49="","",ROUND($D684*INTRO!$E$49,0))</f>
        <v>36682</v>
      </c>
      <c r="G684" s="38">
        <f>IF(INTRO!$E$50="","",ROUND($D684*INTRO!$E$50,0))</f>
        <v>68124</v>
      </c>
      <c r="H684" s="37">
        <v>0</v>
      </c>
      <c r="I684" s="27">
        <v>0</v>
      </c>
      <c r="J684" s="27">
        <v>1</v>
      </c>
      <c r="K684" s="27">
        <v>2</v>
      </c>
      <c r="L684" s="68">
        <v>0</v>
      </c>
      <c r="M684" s="65">
        <f>IF(INTRO!$E$37="Endemic",IF($H684&gt;0,IF($H684=4,"Unknown",IF($H684=99,"Stopped",$D684)),0),"Not required")</f>
        <v>0</v>
      </c>
      <c r="N684" s="20">
        <v>0</v>
      </c>
      <c r="O684" s="14">
        <f>IF(INTRO!$E$41="Endemic", IF(AND($J684&gt;1,$J684&lt;5), IF($J684=4, "Unknown", E684+F684), 0),"Not required")</f>
        <v>0</v>
      </c>
      <c r="P684" s="39">
        <f>IF(INTRO!$E$43="Endemic", IF(AND($K684&gt;0,$K684&lt;5), IF($K684=4,"Unknown", IF($K684=1, $F684*0.33, IF($K684=2, $F684*0.5+$G684*0.2, SUM(F684:G684)))), 0),"Not required")</f>
        <v>31965.800000000003</v>
      </c>
      <c r="Q684" s="37">
        <v>0</v>
      </c>
      <c r="R684" s="27">
        <v>0</v>
      </c>
      <c r="S684" s="27">
        <v>0</v>
      </c>
      <c r="T684" s="70">
        <v>1</v>
      </c>
      <c r="U684" s="37" t="s">
        <v>973</v>
      </c>
      <c r="V684" s="27"/>
      <c r="W684" s="27"/>
      <c r="X684" s="70"/>
      <c r="Y684" s="1">
        <v>37012</v>
      </c>
      <c r="Z684" s="1" t="s">
        <v>867</v>
      </c>
      <c r="AA684" s="18"/>
    </row>
    <row r="685" spans="1:27" x14ac:dyDescent="0.25">
      <c r="A685" s="24" t="str">
        <f>IF(INTRO!$E$33&lt;&gt;0,INTRO!$E$33, " ")</f>
        <v>Nigeria</v>
      </c>
      <c r="B685" s="17" t="s">
        <v>856</v>
      </c>
      <c r="C685" s="172" t="s">
        <v>868</v>
      </c>
      <c r="D685" s="36">
        <v>257795.01427565145</v>
      </c>
      <c r="E685" s="20">
        <f>IF(INTRO!$E$48="","",ROUND($D685*INTRO!$E$48,0))</f>
        <v>51559</v>
      </c>
      <c r="F685" s="20">
        <f>IF(INTRO!$E$49="","",ROUND($D685*INTRO!$E$49,0))</f>
        <v>72183</v>
      </c>
      <c r="G685" s="38">
        <f>IF(INTRO!$E$50="","",ROUND($D685*INTRO!$E$50,0))</f>
        <v>134053</v>
      </c>
      <c r="H685" s="37">
        <v>0</v>
      </c>
      <c r="I685" s="27">
        <v>1</v>
      </c>
      <c r="J685" s="27">
        <v>1</v>
      </c>
      <c r="K685" s="27">
        <v>2</v>
      </c>
      <c r="L685" s="68">
        <v>0</v>
      </c>
      <c r="M685" s="65">
        <f>IF(INTRO!$E$37="Endemic",IF($H685&gt;0,IF($H685=4,"Unknown",IF($H685=99,"Stopped",$D685)),0),"Not required")</f>
        <v>0</v>
      </c>
      <c r="N685" s="20">
        <v>257795.01427565145</v>
      </c>
      <c r="O685" s="14">
        <f>IF(INTRO!$E$41="Endemic", IF(AND($J685&gt;1,$J685&lt;5), IF($J685=4, "Unknown", E685+F685), 0),"Not required")</f>
        <v>0</v>
      </c>
      <c r="P685" s="39">
        <f>IF(INTRO!$E$43="Endemic", IF(AND($K685&gt;0,$K685&lt;5), IF($K685=4,"Unknown", IF($K685=1, $F685*0.33, IF($K685=2, $F685*0.5+$G685*0.2, SUM(F685:G685)))), 0),"Not required")</f>
        <v>62902.100000000006</v>
      </c>
      <c r="Q685" s="37">
        <v>0</v>
      </c>
      <c r="R685" s="27">
        <v>1</v>
      </c>
      <c r="S685" s="27">
        <v>0</v>
      </c>
      <c r="T685" s="70">
        <v>1</v>
      </c>
      <c r="U685" s="37" t="s">
        <v>973</v>
      </c>
      <c r="V685" s="27"/>
      <c r="W685" s="27"/>
      <c r="X685" s="70"/>
      <c r="Y685" s="1">
        <v>37013</v>
      </c>
      <c r="Z685" s="1" t="s">
        <v>868</v>
      </c>
      <c r="AA685" s="18"/>
    </row>
    <row r="686" spans="1:27" x14ac:dyDescent="0.25">
      <c r="A686" s="24" t="str">
        <f>IF(INTRO!$E$33&lt;&gt;0,INTRO!$E$33, " ")</f>
        <v>Nigeria</v>
      </c>
      <c r="B686" s="17" t="s">
        <v>856</v>
      </c>
      <c r="C686" s="172" t="s">
        <v>869</v>
      </c>
      <c r="D686" s="36">
        <v>264847.61126999906</v>
      </c>
      <c r="E686" s="20">
        <f>IF(INTRO!$E$48="","",ROUND($D686*INTRO!$E$48,0))</f>
        <v>52970</v>
      </c>
      <c r="F686" s="20">
        <f>IF(INTRO!$E$49="","",ROUND($D686*INTRO!$E$49,0))</f>
        <v>74157</v>
      </c>
      <c r="G686" s="38">
        <f>IF(INTRO!$E$50="","",ROUND($D686*INTRO!$E$50,0))</f>
        <v>137721</v>
      </c>
      <c r="H686" s="37">
        <v>0</v>
      </c>
      <c r="I686" s="27">
        <v>0</v>
      </c>
      <c r="J686" s="27">
        <v>1</v>
      </c>
      <c r="K686" s="27">
        <v>1</v>
      </c>
      <c r="L686" s="68">
        <v>0</v>
      </c>
      <c r="M686" s="65">
        <f>IF(INTRO!$E$37="Endemic",IF($H686&gt;0,IF($H686=4,"Unknown",IF($H686=99,"Stopped",$D686)),0),"Not required")</f>
        <v>0</v>
      </c>
      <c r="N686" s="20">
        <v>0</v>
      </c>
      <c r="O686" s="14">
        <f>IF(INTRO!$E$41="Endemic", IF(AND($J686&gt;1,$J686&lt;5), IF($J686=4, "Unknown", E686+F686), 0),"Not required")</f>
        <v>0</v>
      </c>
      <c r="P686" s="39">
        <f>IF(INTRO!$E$43="Endemic", IF(AND($K686&gt;0,$K686&lt;5), IF($K686=4,"Unknown", IF($K686=1, $F686*0.33, IF($K686=2, $F686*0.5+$G686*0.2, SUM(F686:G686)))), 0),"Not required")</f>
        <v>24471.81</v>
      </c>
      <c r="Q686" s="37">
        <v>0</v>
      </c>
      <c r="R686" s="27">
        <v>0</v>
      </c>
      <c r="S686" s="27">
        <v>0</v>
      </c>
      <c r="T686" s="70">
        <v>0</v>
      </c>
      <c r="U686" s="37" t="s">
        <v>973</v>
      </c>
      <c r="V686" s="27"/>
      <c r="W686" s="27"/>
      <c r="X686" s="70"/>
      <c r="Y686" s="1">
        <v>37014</v>
      </c>
      <c r="Z686" s="1" t="s">
        <v>869</v>
      </c>
      <c r="AA686" s="18"/>
    </row>
    <row r="687" spans="1:27" x14ac:dyDescent="0.25">
      <c r="A687" s="24" t="str">
        <f>IF(INTRO!$E$33&lt;&gt;0,INTRO!$E$33, " ")</f>
        <v>Nigeria</v>
      </c>
      <c r="B687" s="17" t="s">
        <v>856</v>
      </c>
      <c r="C687" s="172" t="s">
        <v>870</v>
      </c>
      <c r="D687" s="36">
        <v>176929.53905137008</v>
      </c>
      <c r="E687" s="20">
        <f>IF(INTRO!$E$48="","",ROUND($D687*INTRO!$E$48,0))</f>
        <v>35386</v>
      </c>
      <c r="F687" s="20">
        <f>IF(INTRO!$E$49="","",ROUND($D687*INTRO!$E$49,0))</f>
        <v>49540</v>
      </c>
      <c r="G687" s="38">
        <f>IF(INTRO!$E$50="","",ROUND($D687*INTRO!$E$50,0))</f>
        <v>92003</v>
      </c>
      <c r="H687" s="37">
        <v>0</v>
      </c>
      <c r="I687" s="27">
        <v>0</v>
      </c>
      <c r="J687" s="27">
        <v>1</v>
      </c>
      <c r="K687" s="27">
        <v>2</v>
      </c>
      <c r="L687" s="68">
        <v>0</v>
      </c>
      <c r="M687" s="65">
        <f>IF(INTRO!$E$37="Endemic",IF($H687&gt;0,IF($H687=4,"Unknown",IF($H687=99,"Stopped",$D687)),0),"Not required")</f>
        <v>0</v>
      </c>
      <c r="N687" s="20">
        <v>0</v>
      </c>
      <c r="O687" s="14">
        <f>IF(INTRO!$E$41="Endemic", IF(AND($J687&gt;1,$J687&lt;5), IF($J687=4, "Unknown", E687+F687), 0),"Not required")</f>
        <v>0</v>
      </c>
      <c r="P687" s="39">
        <f>IF(INTRO!$E$43="Endemic", IF(AND($K687&gt;0,$K687&lt;5), IF($K687=4,"Unknown", IF($K687=1, $F687*0.33, IF($K687=2, $F687*0.5+$G687*0.2, SUM(F687:G687)))), 0),"Not required")</f>
        <v>43170.600000000006</v>
      </c>
      <c r="Q687" s="37">
        <v>0</v>
      </c>
      <c r="R687" s="27">
        <v>0</v>
      </c>
      <c r="S687" s="27">
        <v>0</v>
      </c>
      <c r="T687" s="70">
        <v>1</v>
      </c>
      <c r="U687" s="37" t="s">
        <v>973</v>
      </c>
      <c r="V687" s="27"/>
      <c r="W687" s="27"/>
      <c r="X687" s="70"/>
      <c r="Y687" s="1">
        <v>37015</v>
      </c>
      <c r="Z687" s="1" t="s">
        <v>870</v>
      </c>
      <c r="AA687" s="18"/>
    </row>
    <row r="688" spans="1:27" x14ac:dyDescent="0.25">
      <c r="A688" s="24" t="str">
        <f>IF(INTRO!$E$33&lt;&gt;0,INTRO!$E$33, " ")</f>
        <v>Nigeria</v>
      </c>
      <c r="B688" s="17" t="s">
        <v>856</v>
      </c>
      <c r="C688" s="172" t="s">
        <v>871</v>
      </c>
      <c r="D688" s="36">
        <v>279759.73855324206</v>
      </c>
      <c r="E688" s="20">
        <f>IF(INTRO!$E$48="","",ROUND($D688*INTRO!$E$48,0))</f>
        <v>55952</v>
      </c>
      <c r="F688" s="20">
        <f>IF(INTRO!$E$49="","",ROUND($D688*INTRO!$E$49,0))</f>
        <v>78333</v>
      </c>
      <c r="G688" s="38">
        <f>IF(INTRO!$E$50="","",ROUND($D688*INTRO!$E$50,0))</f>
        <v>145475</v>
      </c>
      <c r="H688" s="37">
        <v>0</v>
      </c>
      <c r="I688" s="27">
        <v>0</v>
      </c>
      <c r="J688" s="27">
        <v>1</v>
      </c>
      <c r="K688" s="27">
        <v>2</v>
      </c>
      <c r="L688" s="68">
        <v>0</v>
      </c>
      <c r="M688" s="65">
        <f>IF(INTRO!$E$37="Endemic",IF($H688&gt;0,IF($H688=4,"Unknown",IF($H688=99,"Stopped",$D688)),0),"Not required")</f>
        <v>0</v>
      </c>
      <c r="N688" s="20">
        <v>0</v>
      </c>
      <c r="O688" s="14">
        <f>IF(INTRO!$E$41="Endemic", IF(AND($J688&gt;1,$J688&lt;5), IF($J688=4, "Unknown", E688+F688), 0),"Not required")</f>
        <v>0</v>
      </c>
      <c r="P688" s="39">
        <f>IF(INTRO!$E$43="Endemic", IF(AND($K688&gt;0,$K688&lt;5), IF($K688=4,"Unknown", IF($K688=1, $F688*0.33, IF($K688=2, $F688*0.5+$G688*0.2, SUM(F688:G688)))), 0),"Not required")</f>
        <v>68261.5</v>
      </c>
      <c r="Q688" s="37">
        <v>0</v>
      </c>
      <c r="R688" s="27">
        <v>0</v>
      </c>
      <c r="S688" s="27">
        <v>0</v>
      </c>
      <c r="T688" s="70">
        <v>1</v>
      </c>
      <c r="U688" s="37" t="s">
        <v>973</v>
      </c>
      <c r="V688" s="27"/>
      <c r="W688" s="27"/>
      <c r="X688" s="70"/>
      <c r="Y688" s="1">
        <v>37016</v>
      </c>
      <c r="Z688" s="1" t="s">
        <v>871</v>
      </c>
      <c r="AA688" s="18"/>
    </row>
    <row r="689" spans="1:27" x14ac:dyDescent="0.25">
      <c r="A689" s="24" t="str">
        <f>IF(INTRO!$E$33&lt;&gt;0,INTRO!$E$33, " ")</f>
        <v>Nigeria</v>
      </c>
      <c r="B689" s="17" t="s">
        <v>856</v>
      </c>
      <c r="C689" s="172" t="s">
        <v>872</v>
      </c>
      <c r="D689" s="36">
        <v>217487.35132416568</v>
      </c>
      <c r="E689" s="20">
        <f>IF(INTRO!$E$48="","",ROUND($D689*INTRO!$E$48,0))</f>
        <v>43497</v>
      </c>
      <c r="F689" s="20">
        <f>IF(INTRO!$E$49="","",ROUND($D689*INTRO!$E$49,0))</f>
        <v>60896</v>
      </c>
      <c r="G689" s="38">
        <f>IF(INTRO!$E$50="","",ROUND($D689*INTRO!$E$50,0))</f>
        <v>113093</v>
      </c>
      <c r="H689" s="37">
        <v>0</v>
      </c>
      <c r="I689" s="27">
        <v>1</v>
      </c>
      <c r="J689" s="27">
        <v>1</v>
      </c>
      <c r="K689" s="27">
        <v>2</v>
      </c>
      <c r="L689" s="68">
        <v>0</v>
      </c>
      <c r="M689" s="65">
        <f>IF(INTRO!$E$37="Endemic",IF($H689&gt;0,IF($H689=4,"Unknown",IF($H689=99,"Stopped",$D689)),0),"Not required")</f>
        <v>0</v>
      </c>
      <c r="N689" s="20">
        <v>217487.35132416568</v>
      </c>
      <c r="O689" s="14">
        <f>IF(INTRO!$E$41="Endemic", IF(AND($J689&gt;1,$J689&lt;5), IF($J689=4, "Unknown", E689+F689), 0),"Not required")</f>
        <v>0</v>
      </c>
      <c r="P689" s="39">
        <f>IF(INTRO!$E$43="Endemic", IF(AND($K689&gt;0,$K689&lt;5), IF($K689=4,"Unknown", IF($K689=1, $F689*0.33, IF($K689=2, $F689*0.5+$G689*0.2, SUM(F689:G689)))), 0),"Not required")</f>
        <v>53066.600000000006</v>
      </c>
      <c r="Q689" s="37">
        <v>0</v>
      </c>
      <c r="R689" s="27">
        <v>1</v>
      </c>
      <c r="S689" s="27">
        <v>0</v>
      </c>
      <c r="T689" s="70">
        <v>1</v>
      </c>
      <c r="U689" s="37" t="s">
        <v>973</v>
      </c>
      <c r="V689" s="27"/>
      <c r="W689" s="27"/>
      <c r="X689" s="70"/>
      <c r="Y689" s="1">
        <v>37017</v>
      </c>
      <c r="Z689" s="1" t="s">
        <v>872</v>
      </c>
      <c r="AA689" s="18"/>
    </row>
    <row r="690" spans="1:27" x14ac:dyDescent="0.25">
      <c r="A690" s="24" t="str">
        <f>IF(INTRO!$E$33&lt;&gt;0,INTRO!$E$33, " ")</f>
        <v>Nigeria</v>
      </c>
      <c r="B690" s="17" t="s">
        <v>873</v>
      </c>
      <c r="C690" s="172" t="s">
        <v>874</v>
      </c>
      <c r="D690" s="36">
        <v>380587.39859581116</v>
      </c>
      <c r="E690" s="20">
        <f>IF(INTRO!$E$48="","",ROUND($D690*INTRO!$E$48,0))</f>
        <v>76117</v>
      </c>
      <c r="F690" s="20">
        <f>IF(INTRO!$E$49="","",ROUND($D690*INTRO!$E$49,0))</f>
        <v>106564</v>
      </c>
      <c r="G690" s="38">
        <f>IF(INTRO!$E$50="","",ROUND($D690*INTRO!$E$50,0))</f>
        <v>197905</v>
      </c>
      <c r="H690" s="37">
        <v>0</v>
      </c>
      <c r="I690" s="27">
        <v>0</v>
      </c>
      <c r="J690" s="27">
        <v>3</v>
      </c>
      <c r="K690" s="27">
        <v>0</v>
      </c>
      <c r="L690" s="68">
        <v>4</v>
      </c>
      <c r="M690" s="65">
        <f>IF(INTRO!$E$37="Endemic",IF($H690&gt;0,IF($H690=4,"Unknown",IF($H690=99,"Stopped",$D690)),0),"Not required")</f>
        <v>0</v>
      </c>
      <c r="N690" s="20">
        <v>0</v>
      </c>
      <c r="O690" s="14">
        <f>IF(INTRO!$E$41="Endemic", IF(AND($J690&gt;1,$J690&lt;5), IF($J690=4, "Unknown", E690+F690), 0),"Not required")</f>
        <v>182681</v>
      </c>
      <c r="P690" s="39">
        <f>IF(INTRO!$E$43="Endemic", IF(AND($K690&gt;0,$K690&lt;5), IF($K690=4,"Unknown", IF($K690=1, $F690*0.33, IF($K690=2, $F690*0.5+$G690*0.2, SUM(F690:G690)))), 0),"Not required")</f>
        <v>0</v>
      </c>
      <c r="Q690" s="37">
        <v>0</v>
      </c>
      <c r="R690" s="27">
        <v>0</v>
      </c>
      <c r="S690" s="27">
        <v>2</v>
      </c>
      <c r="T690" s="70">
        <v>0</v>
      </c>
      <c r="U690" s="37"/>
      <c r="V690" s="27"/>
      <c r="W690" s="27"/>
      <c r="X690" s="70"/>
      <c r="Y690" s="1">
        <v>37018</v>
      </c>
      <c r="Z690" s="1" t="s">
        <v>874</v>
      </c>
      <c r="AA690" s="18"/>
    </row>
    <row r="691" spans="1:27" x14ac:dyDescent="0.25">
      <c r="A691" s="24" t="str">
        <f>IF(INTRO!$E$33&lt;&gt;0,INTRO!$E$33, " ")</f>
        <v>Nigeria</v>
      </c>
      <c r="B691" s="17" t="s">
        <v>873</v>
      </c>
      <c r="C691" s="172" t="s">
        <v>875</v>
      </c>
      <c r="D691" s="36">
        <v>224256.17677659731</v>
      </c>
      <c r="E691" s="20">
        <f>IF(INTRO!$E$48="","",ROUND($D691*INTRO!$E$48,0))</f>
        <v>44851</v>
      </c>
      <c r="F691" s="20">
        <f>IF(INTRO!$E$49="","",ROUND($D691*INTRO!$E$49,0))</f>
        <v>62792</v>
      </c>
      <c r="G691" s="38">
        <f>IF(INTRO!$E$50="","",ROUND($D691*INTRO!$E$50,0))</f>
        <v>116613</v>
      </c>
      <c r="H691" s="37">
        <v>1</v>
      </c>
      <c r="I691" s="27">
        <v>0</v>
      </c>
      <c r="J691" s="27">
        <v>3</v>
      </c>
      <c r="K691" s="27">
        <v>0</v>
      </c>
      <c r="L691" s="68">
        <v>0</v>
      </c>
      <c r="M691" s="65">
        <f>IF(INTRO!$E$37="Endemic",IF($H691&gt;0,IF($H691=4,"Unknown",IF($H691=99,"Stopped",$D691)),0),"Not required")</f>
        <v>224256.17677659731</v>
      </c>
      <c r="N691" s="20">
        <v>0</v>
      </c>
      <c r="O691" s="14">
        <f>IF(INTRO!$E$41="Endemic", IF(AND($J691&gt;1,$J691&lt;5), IF($J691=4, "Unknown", E691+F691), 0),"Not required")</f>
        <v>107643</v>
      </c>
      <c r="P691" s="39">
        <f>IF(INTRO!$E$43="Endemic", IF(AND($K691&gt;0,$K691&lt;5), IF($K691=4,"Unknown", IF($K691=1, $F691*0.33, IF($K691=2, $F691*0.5+$G691*0.2, SUM(F691:G691)))), 0),"Not required")</f>
        <v>0</v>
      </c>
      <c r="Q691" s="37">
        <v>1</v>
      </c>
      <c r="R691" s="27">
        <v>0</v>
      </c>
      <c r="S691" s="27">
        <v>2</v>
      </c>
      <c r="T691" s="70">
        <v>0</v>
      </c>
      <c r="U691" s="37"/>
      <c r="V691" s="27"/>
      <c r="W691" s="27"/>
      <c r="X691" s="70"/>
      <c r="Y691" s="1">
        <v>37019</v>
      </c>
      <c r="Z691" s="1" t="s">
        <v>875</v>
      </c>
      <c r="AA691" s="18"/>
    </row>
    <row r="692" spans="1:27" x14ac:dyDescent="0.25">
      <c r="A692" s="24" t="str">
        <f>IF(INTRO!$E$33&lt;&gt;0,INTRO!$E$33, " ")</f>
        <v>Nigeria</v>
      </c>
      <c r="B692" s="17" t="s">
        <v>873</v>
      </c>
      <c r="C692" s="172" t="s">
        <v>876</v>
      </c>
      <c r="D692" s="36">
        <v>335448.89498763258</v>
      </c>
      <c r="E692" s="20">
        <f>IF(INTRO!$E$48="","",ROUND($D692*INTRO!$E$48,0))</f>
        <v>67090</v>
      </c>
      <c r="F692" s="20">
        <f>IF(INTRO!$E$49="","",ROUND($D692*INTRO!$E$49,0))</f>
        <v>93926</v>
      </c>
      <c r="G692" s="38">
        <f>IF(INTRO!$E$50="","",ROUND($D692*INTRO!$E$50,0))</f>
        <v>174433</v>
      </c>
      <c r="H692" s="37">
        <v>0</v>
      </c>
      <c r="I692" s="27">
        <v>0</v>
      </c>
      <c r="J692" s="27">
        <v>2</v>
      </c>
      <c r="K692" s="27">
        <v>0</v>
      </c>
      <c r="L692" s="68">
        <v>4</v>
      </c>
      <c r="M692" s="65">
        <f>IF(INTRO!$E$37="Endemic",IF($H692&gt;0,IF($H692=4,"Unknown",IF($H692=99,"Stopped",$D692)),0),"Not required")</f>
        <v>0</v>
      </c>
      <c r="N692" s="20">
        <v>0</v>
      </c>
      <c r="O692" s="14">
        <f>IF(INTRO!$E$41="Endemic", IF(AND($J692&gt;1,$J692&lt;5), IF($J692=4, "Unknown", E692+F692), 0),"Not required")</f>
        <v>161016</v>
      </c>
      <c r="P692" s="39">
        <f>IF(INTRO!$E$43="Endemic", IF(AND($K692&gt;0,$K692&lt;5), IF($K692=4,"Unknown", IF($K692=1, $F692*0.33, IF($K692=2, $F692*0.5+$G692*0.2, SUM(F692:G692)))), 0),"Not required")</f>
        <v>0</v>
      </c>
      <c r="Q692" s="37">
        <v>0</v>
      </c>
      <c r="R692" s="27">
        <v>0</v>
      </c>
      <c r="S692" s="27">
        <v>1</v>
      </c>
      <c r="T692" s="70">
        <v>0</v>
      </c>
      <c r="U692" s="37"/>
      <c r="V692" s="27"/>
      <c r="W692" s="27"/>
      <c r="X692" s="70"/>
      <c r="Y692" s="1">
        <v>37020</v>
      </c>
      <c r="Z692" s="1" t="s">
        <v>876</v>
      </c>
      <c r="AA692" s="18"/>
    </row>
    <row r="693" spans="1:27" x14ac:dyDescent="0.25">
      <c r="A693" s="24" t="str">
        <f>IF(INTRO!$E$33&lt;&gt;0,INTRO!$E$33, " ")</f>
        <v>Nigeria</v>
      </c>
      <c r="B693" s="17" t="s">
        <v>873</v>
      </c>
      <c r="C693" s="172" t="s">
        <v>877</v>
      </c>
      <c r="D693" s="36">
        <v>209810.72591536786</v>
      </c>
      <c r="E693" s="20">
        <f>IF(INTRO!$E$48="","",ROUND($D693*INTRO!$E$48,0))</f>
        <v>41962</v>
      </c>
      <c r="F693" s="20">
        <f>IF(INTRO!$E$49="","",ROUND($D693*INTRO!$E$49,0))</f>
        <v>58747</v>
      </c>
      <c r="G693" s="38">
        <f>IF(INTRO!$E$50="","",ROUND($D693*INTRO!$E$50,0))</f>
        <v>109102</v>
      </c>
      <c r="H693" s="37">
        <v>1</v>
      </c>
      <c r="I693" s="27">
        <v>0</v>
      </c>
      <c r="J693" s="27">
        <v>2</v>
      </c>
      <c r="K693" s="27">
        <v>0</v>
      </c>
      <c r="L693" s="68">
        <v>0</v>
      </c>
      <c r="M693" s="65">
        <f>IF(INTRO!$E$37="Endemic",IF($H693&gt;0,IF($H693=4,"Unknown",IF($H693=99,"Stopped",$D693)),0),"Not required")</f>
        <v>209810.72591536786</v>
      </c>
      <c r="N693" s="20">
        <v>0</v>
      </c>
      <c r="O693" s="14">
        <f>IF(INTRO!$E$41="Endemic", IF(AND($J693&gt;1,$J693&lt;5), IF($J693=4, "Unknown", E693+F693), 0),"Not required")</f>
        <v>100709</v>
      </c>
      <c r="P693" s="39">
        <f>IF(INTRO!$E$43="Endemic", IF(AND($K693&gt;0,$K693&lt;5), IF($K693=4,"Unknown", IF($K693=1, $F693*0.33, IF($K693=2, $F693*0.5+$G693*0.2, SUM(F693:G693)))), 0),"Not required")</f>
        <v>0</v>
      </c>
      <c r="Q693" s="37">
        <v>1</v>
      </c>
      <c r="R693" s="27">
        <v>0</v>
      </c>
      <c r="S693" s="27">
        <v>1</v>
      </c>
      <c r="T693" s="70">
        <v>0</v>
      </c>
      <c r="U693" s="37"/>
      <c r="V693" s="27"/>
      <c r="W693" s="27"/>
      <c r="X693" s="70"/>
      <c r="Y693" s="1">
        <v>37021</v>
      </c>
      <c r="Z693" s="1" t="s">
        <v>877</v>
      </c>
      <c r="AA693" s="18"/>
    </row>
    <row r="694" spans="1:27" x14ac:dyDescent="0.25">
      <c r="A694" s="24" t="str">
        <f>IF(INTRO!$E$33&lt;&gt;0,INTRO!$E$33, " ")</f>
        <v>Nigeria</v>
      </c>
      <c r="B694" s="17" t="s">
        <v>873</v>
      </c>
      <c r="C694" s="172" t="s">
        <v>878</v>
      </c>
      <c r="D694" s="36">
        <v>283783.64591538685</v>
      </c>
      <c r="E694" s="20">
        <f>IF(INTRO!$E$48="","",ROUND($D694*INTRO!$E$48,0))</f>
        <v>56757</v>
      </c>
      <c r="F694" s="20">
        <f>IF(INTRO!$E$49="","",ROUND($D694*INTRO!$E$49,0))</f>
        <v>79459</v>
      </c>
      <c r="G694" s="38">
        <f>IF(INTRO!$E$50="","",ROUND($D694*INTRO!$E$50,0))</f>
        <v>147567</v>
      </c>
      <c r="H694" s="37">
        <v>1</v>
      </c>
      <c r="I694" s="27">
        <v>0</v>
      </c>
      <c r="J694" s="27">
        <v>3</v>
      </c>
      <c r="K694" s="27">
        <v>0</v>
      </c>
      <c r="L694" s="68">
        <v>1</v>
      </c>
      <c r="M694" s="65">
        <f>IF(INTRO!$E$37="Endemic",IF($H694&gt;0,IF($H694=4,"Unknown",IF($H694=99,"Stopped",$D694)),0),"Not required")</f>
        <v>283783.64591538685</v>
      </c>
      <c r="N694" s="20">
        <v>0</v>
      </c>
      <c r="O694" s="14">
        <f>IF(INTRO!$E$41="Endemic", IF(AND($J694&gt;1,$J694&lt;5), IF($J694=4, "Unknown", E694+F694), 0),"Not required")</f>
        <v>136216</v>
      </c>
      <c r="P694" s="39">
        <f>IF(INTRO!$E$43="Endemic", IF(AND($K694&gt;0,$K694&lt;5), IF($K694=4,"Unknown", IF($K694=1, $F694*0.33, IF($K694=2, $F694*0.5+$G694*0.2, SUM(F694:G694)))), 0),"Not required")</f>
        <v>0</v>
      </c>
      <c r="Q694" s="37">
        <v>1</v>
      </c>
      <c r="R694" s="27">
        <v>0</v>
      </c>
      <c r="S694" s="27">
        <v>2</v>
      </c>
      <c r="T694" s="70">
        <v>0</v>
      </c>
      <c r="U694" s="37"/>
      <c r="V694" s="27"/>
      <c r="W694" s="27"/>
      <c r="X694" s="70"/>
      <c r="Y694" s="1">
        <v>37022</v>
      </c>
      <c r="Z694" s="1" t="s">
        <v>878</v>
      </c>
      <c r="AA694" s="18"/>
    </row>
    <row r="695" spans="1:27" x14ac:dyDescent="0.25">
      <c r="A695" s="24" t="str">
        <f>IF(INTRO!$E$33&lt;&gt;0,INTRO!$E$33, " ")</f>
        <v>Nigeria</v>
      </c>
      <c r="B695" s="17" t="s">
        <v>873</v>
      </c>
      <c r="C695" s="172" t="s">
        <v>879</v>
      </c>
      <c r="D695" s="36">
        <v>296010.03021661</v>
      </c>
      <c r="E695" s="20">
        <f>IF(INTRO!$E$48="","",ROUND($D695*INTRO!$E$48,0))</f>
        <v>59202</v>
      </c>
      <c r="F695" s="20">
        <f>IF(INTRO!$E$49="","",ROUND($D695*INTRO!$E$49,0))</f>
        <v>82883</v>
      </c>
      <c r="G695" s="38">
        <f>IF(INTRO!$E$50="","",ROUND($D695*INTRO!$E$50,0))</f>
        <v>153925</v>
      </c>
      <c r="H695" s="37">
        <v>1</v>
      </c>
      <c r="I695" s="27">
        <v>0</v>
      </c>
      <c r="J695" s="27">
        <v>2</v>
      </c>
      <c r="K695" s="27">
        <v>0</v>
      </c>
      <c r="L695" s="68">
        <v>0</v>
      </c>
      <c r="M695" s="65">
        <f>IF(INTRO!$E$37="Endemic",IF($H695&gt;0,IF($H695=4,"Unknown",IF($H695=99,"Stopped",$D695)),0),"Not required")</f>
        <v>296010.03021661</v>
      </c>
      <c r="N695" s="20">
        <v>0</v>
      </c>
      <c r="O695" s="14">
        <f>IF(INTRO!$E$41="Endemic", IF(AND($J695&gt;1,$J695&lt;5), IF($J695=4, "Unknown", E695+F695), 0),"Not required")</f>
        <v>142085</v>
      </c>
      <c r="P695" s="39">
        <f>IF(INTRO!$E$43="Endemic", IF(AND($K695&gt;0,$K695&lt;5), IF($K695=4,"Unknown", IF($K695=1, $F695*0.33, IF($K695=2, $F695*0.5+$G695*0.2, SUM(F695:G695)))), 0),"Not required")</f>
        <v>0</v>
      </c>
      <c r="Q695" s="37">
        <v>1</v>
      </c>
      <c r="R695" s="27">
        <v>0</v>
      </c>
      <c r="S695" s="27">
        <v>1</v>
      </c>
      <c r="T695" s="70">
        <v>0</v>
      </c>
      <c r="U695" s="37"/>
      <c r="V695" s="27"/>
      <c r="W695" s="27"/>
      <c r="X695" s="70"/>
      <c r="Y695" s="1">
        <v>37023</v>
      </c>
      <c r="Z695" s="1" t="s">
        <v>879</v>
      </c>
      <c r="AA695" s="18"/>
    </row>
    <row r="696" spans="1:27" x14ac:dyDescent="0.25">
      <c r="A696" s="24" t="str">
        <f>IF(INTRO!$E$33&lt;&gt;0,INTRO!$E$33, " ")</f>
        <v>Nigeria</v>
      </c>
      <c r="B696" s="17" t="s">
        <v>873</v>
      </c>
      <c r="C696" s="172" t="s">
        <v>880</v>
      </c>
      <c r="D696" s="36">
        <v>289632.56741203414</v>
      </c>
      <c r="E696" s="20">
        <f>IF(INTRO!$E$48="","",ROUND($D696*INTRO!$E$48,0))</f>
        <v>57927</v>
      </c>
      <c r="F696" s="20">
        <f>IF(INTRO!$E$49="","",ROUND($D696*INTRO!$E$49,0))</f>
        <v>81097</v>
      </c>
      <c r="G696" s="38">
        <f>IF(INTRO!$E$50="","",ROUND($D696*INTRO!$E$50,0))</f>
        <v>150609</v>
      </c>
      <c r="H696" s="37">
        <v>1</v>
      </c>
      <c r="I696" s="27">
        <v>0</v>
      </c>
      <c r="J696" s="27">
        <v>3</v>
      </c>
      <c r="K696" s="27">
        <v>0</v>
      </c>
      <c r="L696" s="68">
        <v>1</v>
      </c>
      <c r="M696" s="65">
        <f>IF(INTRO!$E$37="Endemic",IF($H696&gt;0,IF($H696=4,"Unknown",IF($H696=99,"Stopped",$D696)),0),"Not required")</f>
        <v>289632.56741203414</v>
      </c>
      <c r="N696" s="20">
        <v>0</v>
      </c>
      <c r="O696" s="14">
        <f>IF(INTRO!$E$41="Endemic", IF(AND($J696&gt;1,$J696&lt;5), IF($J696=4, "Unknown", E696+F696), 0),"Not required")</f>
        <v>139024</v>
      </c>
      <c r="P696" s="39">
        <f>IF(INTRO!$E$43="Endemic", IF(AND($K696&gt;0,$K696&lt;5), IF($K696=4,"Unknown", IF($K696=1, $F696*0.33, IF($K696=2, $F696*0.5+$G696*0.2, SUM(F696:G696)))), 0),"Not required")</f>
        <v>0</v>
      </c>
      <c r="Q696" s="37">
        <v>1</v>
      </c>
      <c r="R696" s="27">
        <v>0</v>
      </c>
      <c r="S696" s="27">
        <v>2</v>
      </c>
      <c r="T696" s="70">
        <v>0</v>
      </c>
      <c r="U696" s="37"/>
      <c r="V696" s="27"/>
      <c r="W696" s="27"/>
      <c r="X696" s="70"/>
      <c r="Y696" s="1">
        <v>37024</v>
      </c>
      <c r="Z696" s="1" t="s">
        <v>880</v>
      </c>
      <c r="AA696" s="18"/>
    </row>
    <row r="697" spans="1:27" x14ac:dyDescent="0.25">
      <c r="A697" s="24" t="str">
        <f>IF(INTRO!$E$33&lt;&gt;0,INTRO!$E$33, " ")</f>
        <v>Nigeria</v>
      </c>
      <c r="B697" s="17" t="s">
        <v>873</v>
      </c>
      <c r="C697" s="172" t="s">
        <v>881</v>
      </c>
      <c r="D697" s="36">
        <v>335916.91629847034</v>
      </c>
      <c r="E697" s="20">
        <f>IF(INTRO!$E$48="","",ROUND($D697*INTRO!$E$48,0))</f>
        <v>67183</v>
      </c>
      <c r="F697" s="20">
        <f>IF(INTRO!$E$49="","",ROUND($D697*INTRO!$E$49,0))</f>
        <v>94057</v>
      </c>
      <c r="G697" s="38">
        <f>IF(INTRO!$E$50="","",ROUND($D697*INTRO!$E$50,0))</f>
        <v>174677</v>
      </c>
      <c r="H697" s="37">
        <v>1</v>
      </c>
      <c r="I697" s="27">
        <v>0</v>
      </c>
      <c r="J697" s="27">
        <v>2</v>
      </c>
      <c r="K697" s="27">
        <v>0</v>
      </c>
      <c r="L697" s="68">
        <v>0</v>
      </c>
      <c r="M697" s="65">
        <f>IF(INTRO!$E$37="Endemic",IF($H697&gt;0,IF($H697=4,"Unknown",IF($H697=99,"Stopped",$D697)),0),"Not required")</f>
        <v>335916.91629847034</v>
      </c>
      <c r="N697" s="20">
        <v>0</v>
      </c>
      <c r="O697" s="14">
        <f>IF(INTRO!$E$41="Endemic", IF(AND($J697&gt;1,$J697&lt;5), IF($J697=4, "Unknown", E697+F697), 0),"Not required")</f>
        <v>161240</v>
      </c>
      <c r="P697" s="39">
        <f>IF(INTRO!$E$43="Endemic", IF(AND($K697&gt;0,$K697&lt;5), IF($K697=4,"Unknown", IF($K697=1, $F697*0.33, IF($K697=2, $F697*0.5+$G697*0.2, SUM(F697:G697)))), 0),"Not required")</f>
        <v>0</v>
      </c>
      <c r="Q697" s="37">
        <v>1</v>
      </c>
      <c r="R697" s="27">
        <v>0</v>
      </c>
      <c r="S697" s="27">
        <v>1</v>
      </c>
      <c r="T697" s="70">
        <v>0</v>
      </c>
      <c r="U697" s="37"/>
      <c r="V697" s="27"/>
      <c r="W697" s="27"/>
      <c r="X697" s="70"/>
      <c r="Y697" s="1">
        <v>37025</v>
      </c>
      <c r="Z697" s="1" t="s">
        <v>881</v>
      </c>
      <c r="AA697" s="18"/>
    </row>
    <row r="698" spans="1:27" x14ac:dyDescent="0.25">
      <c r="A698" s="24" t="str">
        <f>IF(INTRO!$E$33&lt;&gt;0,INTRO!$E$33, " ")</f>
        <v>Nigeria</v>
      </c>
      <c r="B698" s="17" t="s">
        <v>873</v>
      </c>
      <c r="C698" s="172" t="s">
        <v>882</v>
      </c>
      <c r="D698" s="36">
        <v>256717.75832743017</v>
      </c>
      <c r="E698" s="20">
        <f>IF(INTRO!$E$48="","",ROUND($D698*INTRO!$E$48,0))</f>
        <v>51344</v>
      </c>
      <c r="F698" s="20">
        <f>IF(INTRO!$E$49="","",ROUND($D698*INTRO!$E$49,0))</f>
        <v>71881</v>
      </c>
      <c r="G698" s="38">
        <f>IF(INTRO!$E$50="","",ROUND($D698*INTRO!$E$50,0))</f>
        <v>133493</v>
      </c>
      <c r="H698" s="37">
        <v>0</v>
      </c>
      <c r="I698" s="27">
        <v>0</v>
      </c>
      <c r="J698" s="27">
        <v>2</v>
      </c>
      <c r="K698" s="27">
        <v>0</v>
      </c>
      <c r="L698" s="68">
        <v>4</v>
      </c>
      <c r="M698" s="65">
        <f>IF(INTRO!$E$37="Endemic",IF($H698&gt;0,IF($H698=4,"Unknown",IF($H698=99,"Stopped",$D698)),0),"Not required")</f>
        <v>0</v>
      </c>
      <c r="N698" s="20">
        <v>0</v>
      </c>
      <c r="O698" s="14">
        <f>IF(INTRO!$E$41="Endemic", IF(AND($J698&gt;1,$J698&lt;5), IF($J698=4, "Unknown", E698+F698), 0),"Not required")</f>
        <v>123225</v>
      </c>
      <c r="P698" s="39">
        <f>IF(INTRO!$E$43="Endemic", IF(AND($K698&gt;0,$K698&lt;5), IF($K698=4,"Unknown", IF($K698=1, $F698*0.33, IF($K698=2, $F698*0.5+$G698*0.2, SUM(F698:G698)))), 0),"Not required")</f>
        <v>0</v>
      </c>
      <c r="Q698" s="37">
        <v>0</v>
      </c>
      <c r="R698" s="27">
        <v>0</v>
      </c>
      <c r="S698" s="27">
        <v>1</v>
      </c>
      <c r="T698" s="70">
        <v>0</v>
      </c>
      <c r="U698" s="37"/>
      <c r="V698" s="27"/>
      <c r="W698" s="27"/>
      <c r="X698" s="70"/>
      <c r="Y698" s="1">
        <v>37026</v>
      </c>
      <c r="Z698" s="1" t="s">
        <v>882</v>
      </c>
      <c r="AA698" s="18"/>
    </row>
    <row r="699" spans="1:27" x14ac:dyDescent="0.25">
      <c r="A699" s="24" t="str">
        <f>IF(INTRO!$E$33&lt;&gt;0,INTRO!$E$33, " ")</f>
        <v>Nigeria</v>
      </c>
      <c r="B699" s="17" t="s">
        <v>873</v>
      </c>
      <c r="C699" s="172" t="s">
        <v>883</v>
      </c>
      <c r="D699" s="36">
        <v>271534.39850415167</v>
      </c>
      <c r="E699" s="20">
        <f>IF(INTRO!$E$48="","",ROUND($D699*INTRO!$E$48,0))</f>
        <v>54307</v>
      </c>
      <c r="F699" s="20">
        <f>IF(INTRO!$E$49="","",ROUND($D699*INTRO!$E$49,0))</f>
        <v>76030</v>
      </c>
      <c r="G699" s="38">
        <f>IF(INTRO!$E$50="","",ROUND($D699*INTRO!$E$50,0))</f>
        <v>141198</v>
      </c>
      <c r="H699" s="37">
        <v>0</v>
      </c>
      <c r="I699" s="27">
        <v>0</v>
      </c>
      <c r="J699" s="27">
        <v>3</v>
      </c>
      <c r="K699" s="27">
        <v>0</v>
      </c>
      <c r="L699" s="68">
        <v>4</v>
      </c>
      <c r="M699" s="65">
        <f>IF(INTRO!$E$37="Endemic",IF($H699&gt;0,IF($H699=4,"Unknown",IF($H699=99,"Stopped",$D699)),0),"Not required")</f>
        <v>0</v>
      </c>
      <c r="N699" s="20">
        <v>0</v>
      </c>
      <c r="O699" s="14">
        <f>IF(INTRO!$E$41="Endemic", IF(AND($J699&gt;1,$J699&lt;5), IF($J699=4, "Unknown", E699+F699), 0),"Not required")</f>
        <v>130337</v>
      </c>
      <c r="P699" s="39">
        <f>IF(INTRO!$E$43="Endemic", IF(AND($K699&gt;0,$K699&lt;5), IF($K699=4,"Unknown", IF($K699=1, $F699*0.33, IF($K699=2, $F699*0.5+$G699*0.2, SUM(F699:G699)))), 0),"Not required")</f>
        <v>0</v>
      </c>
      <c r="Q699" s="37">
        <v>0</v>
      </c>
      <c r="R699" s="27">
        <v>0</v>
      </c>
      <c r="S699" s="27">
        <v>2</v>
      </c>
      <c r="T699" s="70">
        <v>0</v>
      </c>
      <c r="U699" s="37"/>
      <c r="V699" s="27"/>
      <c r="W699" s="27"/>
      <c r="X699" s="70"/>
      <c r="Y699" s="1">
        <v>37027</v>
      </c>
      <c r="Z699" s="1" t="s">
        <v>883</v>
      </c>
      <c r="AA699" s="18"/>
    </row>
    <row r="700" spans="1:27" x14ac:dyDescent="0.25">
      <c r="A700" s="24" t="str">
        <f>IF(INTRO!$E$33&lt;&gt;0,INTRO!$E$33, " ")</f>
        <v>Nigeria</v>
      </c>
      <c r="B700" s="17" t="s">
        <v>873</v>
      </c>
      <c r="C700" s="172" t="s">
        <v>884</v>
      </c>
      <c r="D700" s="36">
        <v>335487.89676353574</v>
      </c>
      <c r="E700" s="20">
        <f>IF(INTRO!$E$48="","",ROUND($D700*INTRO!$E$48,0))</f>
        <v>67098</v>
      </c>
      <c r="F700" s="20">
        <f>IF(INTRO!$E$49="","",ROUND($D700*INTRO!$E$49,0))</f>
        <v>93937</v>
      </c>
      <c r="G700" s="38">
        <f>IF(INTRO!$E$50="","",ROUND($D700*INTRO!$E$50,0))</f>
        <v>174454</v>
      </c>
      <c r="H700" s="37">
        <v>1</v>
      </c>
      <c r="I700" s="27">
        <v>0</v>
      </c>
      <c r="J700" s="27">
        <v>2</v>
      </c>
      <c r="K700" s="27">
        <v>0</v>
      </c>
      <c r="L700" s="68">
        <v>0</v>
      </c>
      <c r="M700" s="65">
        <f>IF(INTRO!$E$37="Endemic",IF($H700&gt;0,IF($H700=4,"Unknown",IF($H700=99,"Stopped",$D700)),0),"Not required")</f>
        <v>335487.89676353574</v>
      </c>
      <c r="N700" s="20">
        <v>0</v>
      </c>
      <c r="O700" s="14">
        <f>IF(INTRO!$E$41="Endemic", IF(AND($J700&gt;1,$J700&lt;5), IF($J700=4, "Unknown", E700+F700), 0),"Not required")</f>
        <v>161035</v>
      </c>
      <c r="P700" s="39">
        <f>IF(INTRO!$E$43="Endemic", IF(AND($K700&gt;0,$K700&lt;5), IF($K700=4,"Unknown", IF($K700=1, $F700*0.33, IF($K700=2, $F700*0.5+$G700*0.2, SUM(F700:G700)))), 0),"Not required")</f>
        <v>0</v>
      </c>
      <c r="Q700" s="37">
        <v>1</v>
      </c>
      <c r="R700" s="27">
        <v>0</v>
      </c>
      <c r="S700" s="27">
        <v>1</v>
      </c>
      <c r="T700" s="70">
        <v>0</v>
      </c>
      <c r="U700" s="37"/>
      <c r="V700" s="27"/>
      <c r="W700" s="27"/>
      <c r="X700" s="70"/>
      <c r="Y700" s="1">
        <v>37028</v>
      </c>
      <c r="Z700" s="1" t="s">
        <v>884</v>
      </c>
      <c r="AA700" s="18"/>
    </row>
    <row r="701" spans="1:27" x14ac:dyDescent="0.25">
      <c r="A701" s="24" t="str">
        <f>IF(INTRO!$E$33&lt;&gt;0,INTRO!$E$33, " ")</f>
        <v>Nigeria</v>
      </c>
      <c r="B701" s="17" t="s">
        <v>873</v>
      </c>
      <c r="C701" s="172" t="s">
        <v>885</v>
      </c>
      <c r="D701" s="36">
        <v>307748.21987463173</v>
      </c>
      <c r="E701" s="20">
        <f>IF(INTRO!$E$48="","",ROUND($D701*INTRO!$E$48,0))</f>
        <v>61550</v>
      </c>
      <c r="F701" s="20">
        <f>IF(INTRO!$E$49="","",ROUND($D701*INTRO!$E$49,0))</f>
        <v>86170</v>
      </c>
      <c r="G701" s="38">
        <f>IF(INTRO!$E$50="","",ROUND($D701*INTRO!$E$50,0))</f>
        <v>160029</v>
      </c>
      <c r="H701" s="37">
        <v>0</v>
      </c>
      <c r="I701" s="27">
        <v>0</v>
      </c>
      <c r="J701" s="27">
        <v>3</v>
      </c>
      <c r="K701" s="27">
        <v>0</v>
      </c>
      <c r="L701" s="68">
        <v>4</v>
      </c>
      <c r="M701" s="65">
        <f>IF(INTRO!$E$37="Endemic",IF($H701&gt;0,IF($H701=4,"Unknown",IF($H701=99,"Stopped",$D701)),0),"Not required")</f>
        <v>0</v>
      </c>
      <c r="N701" s="20">
        <v>0</v>
      </c>
      <c r="O701" s="14">
        <f>IF(INTRO!$E$41="Endemic", IF(AND($J701&gt;1,$J701&lt;5), IF($J701=4, "Unknown", E701+F701), 0),"Not required")</f>
        <v>147720</v>
      </c>
      <c r="P701" s="39">
        <f>IF(INTRO!$E$43="Endemic", IF(AND($K701&gt;0,$K701&lt;5), IF($K701=4,"Unknown", IF($K701=1, $F701*0.33, IF($K701=2, $F701*0.5+$G701*0.2, SUM(F701:G701)))), 0),"Not required")</f>
        <v>0</v>
      </c>
      <c r="Q701" s="37">
        <v>0</v>
      </c>
      <c r="R701" s="27">
        <v>0</v>
      </c>
      <c r="S701" s="27">
        <v>2</v>
      </c>
      <c r="T701" s="70">
        <v>0</v>
      </c>
      <c r="U701" s="37"/>
      <c r="V701" s="27"/>
      <c r="W701" s="27"/>
      <c r="X701" s="70"/>
      <c r="Y701" s="1">
        <v>37029</v>
      </c>
      <c r="Z701" s="1" t="s">
        <v>885</v>
      </c>
      <c r="AA701" s="18"/>
    </row>
    <row r="702" spans="1:27" x14ac:dyDescent="0.25">
      <c r="A702" s="24" t="str">
        <f>IF(INTRO!$E$33&lt;&gt;0,INTRO!$E$33, " ")</f>
        <v>Nigeria</v>
      </c>
      <c r="B702" s="17" t="s">
        <v>873</v>
      </c>
      <c r="C702" s="172" t="s">
        <v>886</v>
      </c>
      <c r="D702" s="36">
        <v>255160.37706895306</v>
      </c>
      <c r="E702" s="20">
        <f>IF(INTRO!$E$48="","",ROUND($D702*INTRO!$E$48,0))</f>
        <v>51032</v>
      </c>
      <c r="F702" s="20">
        <f>IF(INTRO!$E$49="","",ROUND($D702*INTRO!$E$49,0))</f>
        <v>71445</v>
      </c>
      <c r="G702" s="38">
        <f>IF(INTRO!$E$50="","",ROUND($D702*INTRO!$E$50,0))</f>
        <v>132683</v>
      </c>
      <c r="H702" s="37">
        <v>1</v>
      </c>
      <c r="I702" s="27">
        <v>0</v>
      </c>
      <c r="J702" s="27">
        <v>2</v>
      </c>
      <c r="K702" s="27">
        <v>0</v>
      </c>
      <c r="L702" s="68">
        <v>0</v>
      </c>
      <c r="M702" s="65">
        <f>IF(INTRO!$E$37="Endemic",IF($H702&gt;0,IF($H702=4,"Unknown",IF($H702=99,"Stopped",$D702)),0),"Not required")</f>
        <v>255160.37706895306</v>
      </c>
      <c r="N702" s="20">
        <v>0</v>
      </c>
      <c r="O702" s="14">
        <f>IF(INTRO!$E$41="Endemic", IF(AND($J702&gt;1,$J702&lt;5), IF($J702=4, "Unknown", E702+F702), 0),"Not required")</f>
        <v>122477</v>
      </c>
      <c r="P702" s="39">
        <f>IF(INTRO!$E$43="Endemic", IF(AND($K702&gt;0,$K702&lt;5), IF($K702=4,"Unknown", IF($K702=1, $F702*0.33, IF($K702=2, $F702*0.5+$G702*0.2, SUM(F702:G702)))), 0),"Not required")</f>
        <v>0</v>
      </c>
      <c r="Q702" s="37">
        <v>1</v>
      </c>
      <c r="R702" s="27">
        <v>0</v>
      </c>
      <c r="S702" s="27">
        <v>1</v>
      </c>
      <c r="T702" s="70">
        <v>0</v>
      </c>
      <c r="U702" s="37"/>
      <c r="V702" s="27"/>
      <c r="W702" s="27"/>
      <c r="X702" s="70"/>
      <c r="Y702" s="1">
        <v>37030</v>
      </c>
      <c r="Z702" s="1" t="s">
        <v>886</v>
      </c>
      <c r="AA702" s="18"/>
    </row>
    <row r="703" spans="1:27" x14ac:dyDescent="0.25">
      <c r="A703" s="24" t="str">
        <f>IF(INTRO!$E$33&lt;&gt;0,INTRO!$E$33, " ")</f>
        <v>Nigeria</v>
      </c>
      <c r="B703" s="17" t="s">
        <v>873</v>
      </c>
      <c r="C703" s="172" t="s">
        <v>887</v>
      </c>
      <c r="D703" s="36">
        <v>395689.15520327288</v>
      </c>
      <c r="E703" s="20">
        <f>IF(INTRO!$E$48="","",ROUND($D703*INTRO!$E$48,0))</f>
        <v>79138</v>
      </c>
      <c r="F703" s="20">
        <f>IF(INTRO!$E$49="","",ROUND($D703*INTRO!$E$49,0))</f>
        <v>110793</v>
      </c>
      <c r="G703" s="38">
        <f>IF(INTRO!$E$50="","",ROUND($D703*INTRO!$E$50,0))</f>
        <v>205758</v>
      </c>
      <c r="H703" s="37">
        <v>1</v>
      </c>
      <c r="I703" s="27">
        <v>0</v>
      </c>
      <c r="J703" s="27">
        <v>3</v>
      </c>
      <c r="K703" s="27">
        <v>0</v>
      </c>
      <c r="L703" s="68">
        <v>0</v>
      </c>
      <c r="M703" s="65">
        <f>IF(INTRO!$E$37="Endemic",IF($H703&gt;0,IF($H703=4,"Unknown",IF($H703=99,"Stopped",$D703)),0),"Not required")</f>
        <v>395689.15520327288</v>
      </c>
      <c r="N703" s="20">
        <v>0</v>
      </c>
      <c r="O703" s="14">
        <f>IF(INTRO!$E$41="Endemic", IF(AND($J703&gt;1,$J703&lt;5), IF($J703=4, "Unknown", E703+F703), 0),"Not required")</f>
        <v>189931</v>
      </c>
      <c r="P703" s="39">
        <f>IF(INTRO!$E$43="Endemic", IF(AND($K703&gt;0,$K703&lt;5), IF($K703=4,"Unknown", IF($K703=1, $F703*0.33, IF($K703=2, $F703*0.5+$G703*0.2, SUM(F703:G703)))), 0),"Not required")</f>
        <v>0</v>
      </c>
      <c r="Q703" s="37">
        <v>1</v>
      </c>
      <c r="R703" s="27">
        <v>0</v>
      </c>
      <c r="S703" s="27">
        <v>2</v>
      </c>
      <c r="T703" s="70">
        <v>0</v>
      </c>
      <c r="U703" s="37"/>
      <c r="V703" s="27"/>
      <c r="W703" s="27"/>
      <c r="X703" s="70"/>
      <c r="Y703" s="1">
        <v>37031</v>
      </c>
      <c r="Z703" s="1" t="s">
        <v>887</v>
      </c>
      <c r="AA703" s="18"/>
    </row>
    <row r="704" spans="1:27" x14ac:dyDescent="0.25">
      <c r="A704" s="24" t="str">
        <f>IF(INTRO!$E$33&lt;&gt;0,INTRO!$E$33, " ")</f>
        <v>Nigeria</v>
      </c>
      <c r="B704" s="17" t="s">
        <v>873</v>
      </c>
      <c r="C704" s="172" t="s">
        <v>888</v>
      </c>
      <c r="D704" s="36">
        <v>625089.53173261217</v>
      </c>
      <c r="E704" s="20">
        <f>IF(INTRO!$E$48="","",ROUND($D704*INTRO!$E$48,0))</f>
        <v>125018</v>
      </c>
      <c r="F704" s="20">
        <f>IF(INTRO!$E$49="","",ROUND($D704*INTRO!$E$49,0))</f>
        <v>175025</v>
      </c>
      <c r="G704" s="38">
        <f>IF(INTRO!$E$50="","",ROUND($D704*INTRO!$E$50,0))</f>
        <v>325047</v>
      </c>
      <c r="H704" s="37">
        <v>0</v>
      </c>
      <c r="I704" s="27">
        <v>0</v>
      </c>
      <c r="J704" s="27">
        <v>2</v>
      </c>
      <c r="K704" s="27">
        <v>0</v>
      </c>
      <c r="L704" s="68">
        <v>4</v>
      </c>
      <c r="M704" s="65">
        <f>IF(INTRO!$E$37="Endemic",IF($H704&gt;0,IF($H704=4,"Unknown",IF($H704=99,"Stopped",$D704)),0),"Not required")</f>
        <v>0</v>
      </c>
      <c r="N704" s="20">
        <v>0</v>
      </c>
      <c r="O704" s="14">
        <f>IF(INTRO!$E$41="Endemic", IF(AND($J704&gt;1,$J704&lt;5), IF($J704=4, "Unknown", E704+F704), 0),"Not required")</f>
        <v>300043</v>
      </c>
      <c r="P704" s="39">
        <f>IF(INTRO!$E$43="Endemic", IF(AND($K704&gt;0,$K704&lt;5), IF($K704=4,"Unknown", IF($K704=1, $F704*0.33, IF($K704=2, $F704*0.5+$G704*0.2, SUM(F704:G704)))), 0),"Not required")</f>
        <v>0</v>
      </c>
      <c r="Q704" s="37">
        <v>0</v>
      </c>
      <c r="R704" s="27">
        <v>0</v>
      </c>
      <c r="S704" s="27">
        <v>1</v>
      </c>
      <c r="T704" s="70">
        <v>0</v>
      </c>
      <c r="U704" s="37"/>
      <c r="V704" s="27"/>
      <c r="W704" s="27"/>
      <c r="X704" s="70"/>
      <c r="Y704" s="1">
        <v>37032</v>
      </c>
      <c r="Z704" s="1" t="s">
        <v>888</v>
      </c>
      <c r="AA704" s="18"/>
    </row>
    <row r="705" spans="1:27" x14ac:dyDescent="0.25">
      <c r="A705" s="24" t="str">
        <f>IF(INTRO!$E$33&lt;&gt;0,INTRO!$E$33, " ")</f>
        <v>Nigeria</v>
      </c>
      <c r="B705" s="17" t="s">
        <v>873</v>
      </c>
      <c r="C705" s="172" t="s">
        <v>889</v>
      </c>
      <c r="D705" s="36">
        <v>381961.87497419084</v>
      </c>
      <c r="E705" s="20">
        <f>IF(INTRO!$E$48="","",ROUND($D705*INTRO!$E$48,0))</f>
        <v>76392</v>
      </c>
      <c r="F705" s="20">
        <f>IF(INTRO!$E$49="","",ROUND($D705*INTRO!$E$49,0))</f>
        <v>106949</v>
      </c>
      <c r="G705" s="38">
        <f>IF(INTRO!$E$50="","",ROUND($D705*INTRO!$E$50,0))</f>
        <v>198620</v>
      </c>
      <c r="H705" s="37">
        <v>0</v>
      </c>
      <c r="I705" s="27">
        <v>0</v>
      </c>
      <c r="J705" s="27">
        <v>2</v>
      </c>
      <c r="K705" s="27">
        <v>0</v>
      </c>
      <c r="L705" s="68">
        <v>4</v>
      </c>
      <c r="M705" s="65">
        <f>IF(INTRO!$E$37="Endemic",IF($H705&gt;0,IF($H705=4,"Unknown",IF($H705=99,"Stopped",$D705)),0),"Not required")</f>
        <v>0</v>
      </c>
      <c r="N705" s="20">
        <v>0</v>
      </c>
      <c r="O705" s="14">
        <f>IF(INTRO!$E$41="Endemic", IF(AND($J705&gt;1,$J705&lt;5), IF($J705=4, "Unknown", E705+F705), 0),"Not required")</f>
        <v>183341</v>
      </c>
      <c r="P705" s="39">
        <f>IF(INTRO!$E$43="Endemic", IF(AND($K705&gt;0,$K705&lt;5), IF($K705=4,"Unknown", IF($K705=1, $F705*0.33, IF($K705=2, $F705*0.5+$G705*0.2, SUM(F705:G705)))), 0),"Not required")</f>
        <v>0</v>
      </c>
      <c r="Q705" s="37">
        <v>0</v>
      </c>
      <c r="R705" s="27">
        <v>0</v>
      </c>
      <c r="S705" s="27">
        <v>1</v>
      </c>
      <c r="T705" s="70">
        <v>0</v>
      </c>
      <c r="U705" s="37"/>
      <c r="V705" s="27"/>
      <c r="W705" s="27"/>
      <c r="X705" s="70"/>
      <c r="Y705" s="1">
        <v>37033</v>
      </c>
      <c r="Z705" s="1" t="s">
        <v>889</v>
      </c>
      <c r="AA705" s="18"/>
    </row>
    <row r="706" spans="1:27" x14ac:dyDescent="0.25">
      <c r="A706" s="24" t="str">
        <f>IF(INTRO!$E$33&lt;&gt;0,INTRO!$E$33, " ")</f>
        <v>Nigeria</v>
      </c>
      <c r="B706" s="17" t="s">
        <v>873</v>
      </c>
      <c r="C706" s="172" t="s">
        <v>890</v>
      </c>
      <c r="D706" s="36">
        <v>100440.33206118621</v>
      </c>
      <c r="E706" s="20">
        <f>IF(INTRO!$E$48="","",ROUND($D706*INTRO!$E$48,0))</f>
        <v>20088</v>
      </c>
      <c r="F706" s="20">
        <f>IF(INTRO!$E$49="","",ROUND($D706*INTRO!$E$49,0))</f>
        <v>28123</v>
      </c>
      <c r="G706" s="38">
        <f>IF(INTRO!$E$50="","",ROUND($D706*INTRO!$E$50,0))</f>
        <v>52229</v>
      </c>
      <c r="H706" s="37">
        <v>1</v>
      </c>
      <c r="I706" s="27">
        <v>0</v>
      </c>
      <c r="J706" s="27">
        <v>2</v>
      </c>
      <c r="K706" s="27">
        <v>0</v>
      </c>
      <c r="L706" s="68">
        <v>0</v>
      </c>
      <c r="M706" s="65">
        <f>IF(INTRO!$E$37="Endemic",IF($H706&gt;0,IF($H706=4,"Unknown",IF($H706=99,"Stopped",$D706)),0),"Not required")</f>
        <v>100440.33206118621</v>
      </c>
      <c r="N706" s="20">
        <v>0</v>
      </c>
      <c r="O706" s="14">
        <f>IF(INTRO!$E$41="Endemic", IF(AND($J706&gt;1,$J706&lt;5), IF($J706=4, "Unknown", E706+F706), 0),"Not required")</f>
        <v>48211</v>
      </c>
      <c r="P706" s="39">
        <f>IF(INTRO!$E$43="Endemic", IF(AND($K706&gt;0,$K706&lt;5), IF($K706=4,"Unknown", IF($K706=1, $F706*0.33, IF($K706=2, $F706*0.5+$G706*0.2, SUM(F706:G706)))), 0),"Not required")</f>
        <v>0</v>
      </c>
      <c r="Q706" s="37">
        <v>1</v>
      </c>
      <c r="R706" s="27">
        <v>0</v>
      </c>
      <c r="S706" s="27">
        <v>1</v>
      </c>
      <c r="T706" s="70">
        <v>0</v>
      </c>
      <c r="U706" s="37"/>
      <c r="V706" s="27"/>
      <c r="W706" s="27"/>
      <c r="X706" s="70"/>
      <c r="Y706" s="1">
        <v>37034</v>
      </c>
      <c r="Z706" s="1" t="s">
        <v>890</v>
      </c>
      <c r="AA706" s="18"/>
    </row>
    <row r="707" spans="1:27" x14ac:dyDescent="0.25">
      <c r="A707" s="24" t="str">
        <f>IF(INTRO!$E$33&lt;&gt;0,INTRO!$E$33, " ")</f>
        <v>Nigeria</v>
      </c>
      <c r="B707" s="17" t="s">
        <v>873</v>
      </c>
      <c r="C707" s="172" t="s">
        <v>891</v>
      </c>
      <c r="D707" s="36">
        <v>298600.28609210835</v>
      </c>
      <c r="E707" s="20">
        <f>IF(INTRO!$E$48="","",ROUND($D707*INTRO!$E$48,0))</f>
        <v>59720</v>
      </c>
      <c r="F707" s="20">
        <f>IF(INTRO!$E$49="","",ROUND($D707*INTRO!$E$49,0))</f>
        <v>83608</v>
      </c>
      <c r="G707" s="38">
        <f>IF(INTRO!$E$50="","",ROUND($D707*INTRO!$E$50,0))</f>
        <v>155272</v>
      </c>
      <c r="H707" s="37">
        <v>1</v>
      </c>
      <c r="I707" s="27">
        <v>0</v>
      </c>
      <c r="J707" s="27">
        <v>2</v>
      </c>
      <c r="K707" s="27">
        <v>0</v>
      </c>
      <c r="L707" s="68">
        <v>0</v>
      </c>
      <c r="M707" s="65">
        <f>IF(INTRO!$E$37="Endemic",IF($H707&gt;0,IF($H707=4,"Unknown",IF($H707=99,"Stopped",$D707)),0),"Not required")</f>
        <v>298600.28609210835</v>
      </c>
      <c r="N707" s="20">
        <v>0</v>
      </c>
      <c r="O707" s="14">
        <f>IF(INTRO!$E$41="Endemic", IF(AND($J707&gt;1,$J707&lt;5), IF($J707=4, "Unknown", E707+F707), 0),"Not required")</f>
        <v>143328</v>
      </c>
      <c r="P707" s="39">
        <f>IF(INTRO!$E$43="Endemic", IF(AND($K707&gt;0,$K707&lt;5), IF($K707=4,"Unknown", IF($K707=1, $F707*0.33, IF($K707=2, $F707*0.5+$G707*0.2, SUM(F707:G707)))), 0),"Not required")</f>
        <v>0</v>
      </c>
      <c r="Q707" s="37">
        <v>1</v>
      </c>
      <c r="R707" s="27">
        <v>0</v>
      </c>
      <c r="S707" s="27">
        <v>1</v>
      </c>
      <c r="T707" s="70">
        <v>0</v>
      </c>
      <c r="U707" s="37"/>
      <c r="V707" s="27"/>
      <c r="W707" s="27"/>
      <c r="X707" s="70"/>
      <c r="Y707" s="1">
        <v>37035</v>
      </c>
      <c r="Z707" s="1" t="s">
        <v>891</v>
      </c>
      <c r="AA707" s="18"/>
    </row>
    <row r="708" spans="1:27" x14ac:dyDescent="0.25">
      <c r="A708" s="24" t="str">
        <f>IF(INTRO!$E$33&lt;&gt;0,INTRO!$E$33, " ")</f>
        <v>Nigeria</v>
      </c>
      <c r="B708" s="17" t="s">
        <v>873</v>
      </c>
      <c r="C708" s="172" t="s">
        <v>892</v>
      </c>
      <c r="D708" s="36">
        <v>134981.11173430388</v>
      </c>
      <c r="E708" s="20">
        <f>IF(INTRO!$E$48="","",ROUND($D708*INTRO!$E$48,0))</f>
        <v>26996</v>
      </c>
      <c r="F708" s="20">
        <f>IF(INTRO!$E$49="","",ROUND($D708*INTRO!$E$49,0))</f>
        <v>37795</v>
      </c>
      <c r="G708" s="38">
        <f>IF(INTRO!$E$50="","",ROUND($D708*INTRO!$E$50,0))</f>
        <v>70190</v>
      </c>
      <c r="H708" s="37">
        <v>1</v>
      </c>
      <c r="I708" s="27">
        <v>0</v>
      </c>
      <c r="J708" s="27">
        <v>3</v>
      </c>
      <c r="K708" s="27">
        <v>0</v>
      </c>
      <c r="L708" s="68">
        <v>0</v>
      </c>
      <c r="M708" s="65">
        <f>IF(INTRO!$E$37="Endemic",IF($H708&gt;0,IF($H708=4,"Unknown",IF($H708=99,"Stopped",$D708)),0),"Not required")</f>
        <v>134981.11173430388</v>
      </c>
      <c r="N708" s="20">
        <v>0</v>
      </c>
      <c r="O708" s="14">
        <f>IF(INTRO!$E$41="Endemic", IF(AND($J708&gt;1,$J708&lt;5), IF($J708=4, "Unknown", E708+F708), 0),"Not required")</f>
        <v>64791</v>
      </c>
      <c r="P708" s="39">
        <f>IF(INTRO!$E$43="Endemic", IF(AND($K708&gt;0,$K708&lt;5), IF($K708=4,"Unknown", IF($K708=1, $F708*0.33, IF($K708=2, $F708*0.5+$G708*0.2, SUM(F708:G708)))), 0),"Not required")</f>
        <v>0</v>
      </c>
      <c r="Q708" s="37">
        <v>1</v>
      </c>
      <c r="R708" s="27">
        <v>0</v>
      </c>
      <c r="S708" s="27">
        <v>2</v>
      </c>
      <c r="T708" s="70">
        <v>0</v>
      </c>
      <c r="U708" s="37"/>
      <c r="V708" s="27"/>
      <c r="W708" s="27"/>
      <c r="X708" s="70"/>
      <c r="Y708" s="1">
        <v>37036</v>
      </c>
      <c r="Z708" s="1" t="s">
        <v>892</v>
      </c>
      <c r="AA708" s="18"/>
    </row>
    <row r="709" spans="1:27" x14ac:dyDescent="0.25">
      <c r="A709" s="24" t="str">
        <f>IF(INTRO!$E$33&lt;&gt;0,INTRO!$E$33, " ")</f>
        <v>Nigeria</v>
      </c>
      <c r="B709" s="17" t="s">
        <v>873</v>
      </c>
      <c r="C709" s="172" t="s">
        <v>893</v>
      </c>
      <c r="D709" s="36">
        <v>203765.45065038072</v>
      </c>
      <c r="E709" s="20">
        <f>IF(INTRO!$E$48="","",ROUND($D709*INTRO!$E$48,0))</f>
        <v>40753</v>
      </c>
      <c r="F709" s="20">
        <f>IF(INTRO!$E$49="","",ROUND($D709*INTRO!$E$49,0))</f>
        <v>57054</v>
      </c>
      <c r="G709" s="38">
        <f>IF(INTRO!$E$50="","",ROUND($D709*INTRO!$E$50,0))</f>
        <v>105958</v>
      </c>
      <c r="H709" s="37">
        <v>1</v>
      </c>
      <c r="I709" s="27">
        <v>0</v>
      </c>
      <c r="J709" s="27">
        <v>3</v>
      </c>
      <c r="K709" s="27">
        <v>0</v>
      </c>
      <c r="L709" s="68">
        <v>0</v>
      </c>
      <c r="M709" s="65">
        <f>IF(INTRO!$E$37="Endemic",IF($H709&gt;0,IF($H709=4,"Unknown",IF($H709=99,"Stopped",$D709)),0),"Not required")</f>
        <v>203765.45065038072</v>
      </c>
      <c r="N709" s="20">
        <v>0</v>
      </c>
      <c r="O709" s="14">
        <f>IF(INTRO!$E$41="Endemic", IF(AND($J709&gt;1,$J709&lt;5), IF($J709=4, "Unknown", E709+F709), 0),"Not required")</f>
        <v>97807</v>
      </c>
      <c r="P709" s="39">
        <f>IF(INTRO!$E$43="Endemic", IF(AND($K709&gt;0,$K709&lt;5), IF($K709=4,"Unknown", IF($K709=1, $F709*0.33, IF($K709=2, $F709*0.5+$G709*0.2, SUM(F709:G709)))), 0),"Not required")</f>
        <v>0</v>
      </c>
      <c r="Q709" s="37">
        <v>1</v>
      </c>
      <c r="R709" s="27">
        <v>0</v>
      </c>
      <c r="S709" s="27">
        <v>2</v>
      </c>
      <c r="T709" s="70">
        <v>0</v>
      </c>
      <c r="U709" s="37"/>
      <c r="V709" s="27"/>
      <c r="W709" s="27"/>
      <c r="X709" s="70"/>
      <c r="Y709" s="1">
        <v>37037</v>
      </c>
      <c r="Z709" s="1" t="s">
        <v>893</v>
      </c>
      <c r="AA709" s="18"/>
    </row>
    <row r="710" spans="1:27" x14ac:dyDescent="0.25">
      <c r="A710" s="24" t="str">
        <f>IF(INTRO!$E$33&lt;&gt;0,INTRO!$E$33, " ")</f>
        <v>Nigeria</v>
      </c>
      <c r="B710" s="17" t="s">
        <v>873</v>
      </c>
      <c r="C710" s="172" t="s">
        <v>894</v>
      </c>
      <c r="D710" s="36">
        <v>165000.37518030542</v>
      </c>
      <c r="E710" s="20">
        <f>IF(INTRO!$E$48="","",ROUND($D710*INTRO!$E$48,0))</f>
        <v>33000</v>
      </c>
      <c r="F710" s="20">
        <f>IF(INTRO!$E$49="","",ROUND($D710*INTRO!$E$49,0))</f>
        <v>46200</v>
      </c>
      <c r="G710" s="38">
        <f>IF(INTRO!$E$50="","",ROUND($D710*INTRO!$E$50,0))</f>
        <v>85800</v>
      </c>
      <c r="H710" s="37">
        <v>0</v>
      </c>
      <c r="I710" s="27">
        <v>0</v>
      </c>
      <c r="J710" s="27">
        <v>1</v>
      </c>
      <c r="K710" s="27">
        <v>0</v>
      </c>
      <c r="L710" s="68">
        <v>4</v>
      </c>
      <c r="M710" s="65">
        <f>IF(INTRO!$E$37="Endemic",IF($H710&gt;0,IF($H710=4,"Unknown",IF($H710=99,"Stopped",$D710)),0),"Not required")</f>
        <v>0</v>
      </c>
      <c r="N710" s="20">
        <v>0</v>
      </c>
      <c r="O710" s="14">
        <f>IF(INTRO!$E$41="Endemic", IF(AND($J710&gt;1,$J710&lt;5), IF($J710=4, "Unknown", E710+F710), 0),"Not required")</f>
        <v>0</v>
      </c>
      <c r="P710" s="39">
        <f>IF(INTRO!$E$43="Endemic", IF(AND($K710&gt;0,$K710&lt;5), IF($K710=4,"Unknown", IF($K710=1, $F710*0.33, IF($K710=2, $F710*0.5+$G710*0.2, SUM(F710:G710)))), 0),"Not required")</f>
        <v>0</v>
      </c>
      <c r="Q710" s="37">
        <v>0</v>
      </c>
      <c r="R710" s="27">
        <v>0</v>
      </c>
      <c r="S710" s="27">
        <v>0</v>
      </c>
      <c r="T710" s="70">
        <v>0</v>
      </c>
      <c r="U710" s="37"/>
      <c r="V710" s="27"/>
      <c r="W710" s="27"/>
      <c r="X710" s="70"/>
      <c r="Y710" s="1">
        <v>37038</v>
      </c>
      <c r="Z710" s="1" t="s">
        <v>894</v>
      </c>
      <c r="AA710" s="18"/>
    </row>
    <row r="711" spans="1:27" x14ac:dyDescent="0.25">
      <c r="A711" s="24" t="str">
        <f>IF(INTRO!$E$33&lt;&gt;0,INTRO!$E$33, " ")</f>
        <v>Nigeria</v>
      </c>
      <c r="B711" s="17" t="s">
        <v>873</v>
      </c>
      <c r="C711" s="172" t="s">
        <v>895</v>
      </c>
      <c r="D711" s="36">
        <v>727739.51613203518</v>
      </c>
      <c r="E711" s="20">
        <f>IF(INTRO!$E$48="","",ROUND($D711*INTRO!$E$48,0))</f>
        <v>145548</v>
      </c>
      <c r="F711" s="20">
        <f>IF(INTRO!$E$49="","",ROUND($D711*INTRO!$E$49,0))</f>
        <v>203767</v>
      </c>
      <c r="G711" s="38">
        <f>IF(INTRO!$E$50="","",ROUND($D711*INTRO!$E$50,0))</f>
        <v>378425</v>
      </c>
      <c r="H711" s="37">
        <v>0</v>
      </c>
      <c r="I711" s="27">
        <v>0</v>
      </c>
      <c r="J711" s="27">
        <v>1</v>
      </c>
      <c r="K711" s="27">
        <v>0</v>
      </c>
      <c r="L711" s="68">
        <v>0</v>
      </c>
      <c r="M711" s="65">
        <f>IF(INTRO!$E$37="Endemic",IF($H711&gt;0,IF($H711=4,"Unknown",IF($H711=99,"Stopped",$D711)),0),"Not required")</f>
        <v>0</v>
      </c>
      <c r="N711" s="20">
        <v>0</v>
      </c>
      <c r="O711" s="14">
        <f>IF(INTRO!$E$41="Endemic", IF(AND($J711&gt;1,$J711&lt;5), IF($J711=4, "Unknown", E711+F711), 0),"Not required")</f>
        <v>0</v>
      </c>
      <c r="P711" s="39">
        <f>IF(INTRO!$E$43="Endemic", IF(AND($K711&gt;0,$K711&lt;5), IF($K711=4,"Unknown", IF($K711=1, $F711*0.33, IF($K711=2, $F711*0.5+$G711*0.2, SUM(F711:G711)))), 0),"Not required")</f>
        <v>0</v>
      </c>
      <c r="Q711" s="37">
        <v>0</v>
      </c>
      <c r="R711" s="27">
        <v>0</v>
      </c>
      <c r="S711" s="27">
        <v>0</v>
      </c>
      <c r="T711" s="70">
        <v>0</v>
      </c>
      <c r="U711" s="37"/>
      <c r="V711" s="27"/>
      <c r="W711" s="27"/>
      <c r="X711" s="70"/>
      <c r="Y711" s="1">
        <v>37039</v>
      </c>
      <c r="Z711" s="1" t="s">
        <v>895</v>
      </c>
      <c r="AA711" s="18"/>
    </row>
    <row r="712" spans="1:27" x14ac:dyDescent="0.25">
      <c r="A712" s="24" t="str">
        <f>IF(INTRO!$E$33&lt;&gt;0,INTRO!$E$33, " ")</f>
        <v>Nigeria</v>
      </c>
      <c r="B712" s="17" t="s">
        <v>873</v>
      </c>
      <c r="C712" s="172" t="s">
        <v>896</v>
      </c>
      <c r="D712" s="36">
        <v>158423.86882974111</v>
      </c>
      <c r="E712" s="20">
        <f>IF(INTRO!$E$48="","",ROUND($D712*INTRO!$E$48,0))</f>
        <v>31685</v>
      </c>
      <c r="F712" s="20">
        <f>IF(INTRO!$E$49="","",ROUND($D712*INTRO!$E$49,0))</f>
        <v>44359</v>
      </c>
      <c r="G712" s="38">
        <f>IF(INTRO!$E$50="","",ROUND($D712*INTRO!$E$50,0))</f>
        <v>82380</v>
      </c>
      <c r="H712" s="37">
        <v>0</v>
      </c>
      <c r="I712" s="27">
        <v>0</v>
      </c>
      <c r="J712" s="27">
        <v>2</v>
      </c>
      <c r="K712" s="27">
        <v>0</v>
      </c>
      <c r="L712" s="68">
        <v>4</v>
      </c>
      <c r="M712" s="65">
        <f>IF(INTRO!$E$37="Endemic",IF($H712&gt;0,IF($H712=4,"Unknown",IF($H712=99,"Stopped",$D712)),0),"Not required")</f>
        <v>0</v>
      </c>
      <c r="N712" s="20">
        <v>0</v>
      </c>
      <c r="O712" s="14">
        <f>IF(INTRO!$E$41="Endemic", IF(AND($J712&gt;1,$J712&lt;5), IF($J712=4, "Unknown", E712+F712), 0),"Not required")</f>
        <v>76044</v>
      </c>
      <c r="P712" s="39">
        <f>IF(INTRO!$E$43="Endemic", IF(AND($K712&gt;0,$K712&lt;5), IF($K712=4,"Unknown", IF($K712=1, $F712*0.33, IF($K712=2, $F712*0.5+$G712*0.2, SUM(F712:G712)))), 0),"Not required")</f>
        <v>0</v>
      </c>
      <c r="Q712" s="37">
        <v>0</v>
      </c>
      <c r="R712" s="27">
        <v>0</v>
      </c>
      <c r="S712" s="27">
        <v>1</v>
      </c>
      <c r="T712" s="70">
        <v>0</v>
      </c>
      <c r="U712" s="37"/>
      <c r="V712" s="27"/>
      <c r="W712" s="27"/>
      <c r="X712" s="70"/>
      <c r="Y712" s="1">
        <v>37040</v>
      </c>
      <c r="Z712" s="1" t="s">
        <v>896</v>
      </c>
      <c r="AA712" s="18"/>
    </row>
    <row r="713" spans="1:27" x14ac:dyDescent="0.25">
      <c r="A713" s="24" t="str">
        <f>IF(INTRO!$E$33&lt;&gt;0,INTRO!$E$33, " ")</f>
        <v>Nigeria</v>
      </c>
      <c r="B713" s="17" t="s">
        <v>897</v>
      </c>
      <c r="C713" s="172" t="s">
        <v>898</v>
      </c>
      <c r="D713" s="36">
        <v>141249.63854411582</v>
      </c>
      <c r="E713" s="20">
        <f>IF(INTRO!$E$48="","",ROUND($D713*INTRO!$E$48,0))</f>
        <v>28250</v>
      </c>
      <c r="F713" s="20">
        <f>IF(INTRO!$E$49="","",ROUND($D713*INTRO!$E$49,0))</f>
        <v>39550</v>
      </c>
      <c r="G713" s="38">
        <f>IF(INTRO!$E$50="","",ROUND($D713*INTRO!$E$50,0))</f>
        <v>73450</v>
      </c>
      <c r="H713" s="37">
        <v>1</v>
      </c>
      <c r="I713" s="27">
        <v>0</v>
      </c>
      <c r="J713" s="27">
        <v>1</v>
      </c>
      <c r="K713" s="27">
        <v>1</v>
      </c>
      <c r="L713" s="68">
        <v>0</v>
      </c>
      <c r="M713" s="65">
        <f>IF(INTRO!$E$37="Endemic",IF($H713&gt;0,IF($H713=4,"Unknown",IF($H713=99,"Stopped",$D713)),0),"Not required")</f>
        <v>141249.63854411582</v>
      </c>
      <c r="N713" s="20">
        <v>0</v>
      </c>
      <c r="O713" s="14">
        <f>IF(INTRO!$E$41="Endemic", IF(AND($J713&gt;1,$J713&lt;5), IF($J713=4, "Unknown", E713+F713), 0),"Not required")</f>
        <v>0</v>
      </c>
      <c r="P713" s="39">
        <f>IF(INTRO!$E$43="Endemic", IF(AND($K713&gt;0,$K713&lt;5), IF($K713=4,"Unknown", IF($K713=1, $F713*0.33, IF($K713=2, $F713*0.5+$G713*0.2, SUM(F713:G713)))), 0),"Not required")</f>
        <v>13051.5</v>
      </c>
      <c r="Q713" s="37">
        <v>1</v>
      </c>
      <c r="R713" s="27">
        <v>0</v>
      </c>
      <c r="S713" s="27">
        <v>0</v>
      </c>
      <c r="T713" s="70">
        <v>0</v>
      </c>
      <c r="U713" s="37"/>
      <c r="V713" s="27"/>
      <c r="W713" s="27"/>
      <c r="X713" s="70"/>
      <c r="Y713" s="1">
        <v>37041</v>
      </c>
      <c r="Z713" s="1" t="s">
        <v>898</v>
      </c>
      <c r="AA713" s="18"/>
    </row>
    <row r="714" spans="1:27" x14ac:dyDescent="0.25">
      <c r="A714" s="24" t="str">
        <f>IF(INTRO!$E$33&lt;&gt;0,INTRO!$E$33, " ")</f>
        <v>Nigeria</v>
      </c>
      <c r="B714" s="17" t="s">
        <v>897</v>
      </c>
      <c r="C714" s="172" t="s">
        <v>899</v>
      </c>
      <c r="D714" s="36">
        <v>235901.56910574602</v>
      </c>
      <c r="E714" s="20">
        <f>IF(INTRO!$E$48="","",ROUND($D714*INTRO!$E$48,0))</f>
        <v>47180</v>
      </c>
      <c r="F714" s="20">
        <f>IF(INTRO!$E$49="","",ROUND($D714*INTRO!$E$49,0))</f>
        <v>66052</v>
      </c>
      <c r="G714" s="38">
        <f>IF(INTRO!$E$50="","",ROUND($D714*INTRO!$E$50,0))</f>
        <v>122669</v>
      </c>
      <c r="H714" s="37">
        <v>1</v>
      </c>
      <c r="I714" s="27">
        <v>0</v>
      </c>
      <c r="J714" s="27">
        <v>1</v>
      </c>
      <c r="K714" s="27">
        <v>1</v>
      </c>
      <c r="L714" s="68">
        <v>0</v>
      </c>
      <c r="M714" s="65">
        <f>IF(INTRO!$E$37="Endemic",IF($H714&gt;0,IF($H714=4,"Unknown",IF($H714=99,"Stopped",$D714)),0),"Not required")</f>
        <v>235901.56910574602</v>
      </c>
      <c r="N714" s="20">
        <v>0</v>
      </c>
      <c r="O714" s="14">
        <f>IF(INTRO!$E$41="Endemic", IF(AND($J714&gt;1,$J714&lt;5), IF($J714=4, "Unknown", E714+F714), 0),"Not required")</f>
        <v>0</v>
      </c>
      <c r="P714" s="39">
        <f>IF(INTRO!$E$43="Endemic", IF(AND($K714&gt;0,$K714&lt;5), IF($K714=4,"Unknown", IF($K714=1, $F714*0.33, IF($K714=2, $F714*0.5+$G714*0.2, SUM(F714:G714)))), 0),"Not required")</f>
        <v>21797.16</v>
      </c>
      <c r="Q714" s="37">
        <v>1</v>
      </c>
      <c r="R714" s="27">
        <v>0</v>
      </c>
      <c r="S714" s="27">
        <v>0</v>
      </c>
      <c r="T714" s="70">
        <v>0</v>
      </c>
      <c r="U714" s="37"/>
      <c r="V714" s="27"/>
      <c r="W714" s="27"/>
      <c r="X714" s="70"/>
      <c r="Y714" s="1">
        <v>37042</v>
      </c>
      <c r="Z714" s="1" t="s">
        <v>899</v>
      </c>
      <c r="AA714" s="18"/>
    </row>
    <row r="715" spans="1:27" x14ac:dyDescent="0.25">
      <c r="A715" s="24" t="str">
        <f>IF(INTRO!$E$33&lt;&gt;0,INTRO!$E$33, " ")</f>
        <v>Nigeria</v>
      </c>
      <c r="B715" s="17" t="s">
        <v>897</v>
      </c>
      <c r="C715" s="172" t="s">
        <v>900</v>
      </c>
      <c r="D715" s="36">
        <v>261642.74120182008</v>
      </c>
      <c r="E715" s="20">
        <f>IF(INTRO!$E$48="","",ROUND($D715*INTRO!$E$48,0))</f>
        <v>52329</v>
      </c>
      <c r="F715" s="20">
        <f>IF(INTRO!$E$49="","",ROUND($D715*INTRO!$E$49,0))</f>
        <v>73260</v>
      </c>
      <c r="G715" s="38">
        <f>IF(INTRO!$E$50="","",ROUND($D715*INTRO!$E$50,0))</f>
        <v>136054</v>
      </c>
      <c r="H715" s="37">
        <v>1</v>
      </c>
      <c r="I715" s="27">
        <v>0</v>
      </c>
      <c r="J715" s="27">
        <v>1</v>
      </c>
      <c r="K715" s="27">
        <v>2</v>
      </c>
      <c r="L715" s="68">
        <v>0</v>
      </c>
      <c r="M715" s="65">
        <f>IF(INTRO!$E$37="Endemic",IF($H715&gt;0,IF($H715=4,"Unknown",IF($H715=99,"Stopped",$D715)),0),"Not required")</f>
        <v>261642.74120182008</v>
      </c>
      <c r="N715" s="20">
        <v>0</v>
      </c>
      <c r="O715" s="14">
        <f>IF(INTRO!$E$41="Endemic", IF(AND($J715&gt;1,$J715&lt;5), IF($J715=4, "Unknown", E715+F715), 0),"Not required")</f>
        <v>0</v>
      </c>
      <c r="P715" s="39">
        <f>IF(INTRO!$E$43="Endemic", IF(AND($K715&gt;0,$K715&lt;5), IF($K715=4,"Unknown", IF($K715=1, $F715*0.33, IF($K715=2, $F715*0.5+$G715*0.2, SUM(F715:G715)))), 0),"Not required")</f>
        <v>63840.800000000003</v>
      </c>
      <c r="Q715" s="37">
        <v>1</v>
      </c>
      <c r="R715" s="27">
        <v>0</v>
      </c>
      <c r="S715" s="27">
        <v>0</v>
      </c>
      <c r="T715" s="70">
        <v>1</v>
      </c>
      <c r="U715" s="37"/>
      <c r="V715" s="27"/>
      <c r="W715" s="27"/>
      <c r="X715" s="70"/>
      <c r="Y715" s="1">
        <v>37043</v>
      </c>
      <c r="Z715" s="1" t="s">
        <v>900</v>
      </c>
      <c r="AA715" s="18"/>
    </row>
    <row r="716" spans="1:27" x14ac:dyDescent="0.25">
      <c r="A716" s="24" t="str">
        <f>IF(INTRO!$E$33&lt;&gt;0,INTRO!$E$33, " ")</f>
        <v>Nigeria</v>
      </c>
      <c r="B716" s="17" t="s">
        <v>897</v>
      </c>
      <c r="C716" s="172" t="s">
        <v>901</v>
      </c>
      <c r="D716" s="36">
        <v>333891.51372915553</v>
      </c>
      <c r="E716" s="20">
        <f>IF(INTRO!$E$48="","",ROUND($D716*INTRO!$E$48,0))</f>
        <v>66778</v>
      </c>
      <c r="F716" s="20">
        <f>IF(INTRO!$E$49="","",ROUND($D716*INTRO!$E$49,0))</f>
        <v>93490</v>
      </c>
      <c r="G716" s="38">
        <f>IF(INTRO!$E$50="","",ROUND($D716*INTRO!$E$50,0))</f>
        <v>173624</v>
      </c>
      <c r="H716" s="37">
        <v>1</v>
      </c>
      <c r="I716" s="27">
        <v>0</v>
      </c>
      <c r="J716" s="27">
        <v>1</v>
      </c>
      <c r="K716" s="27">
        <v>2</v>
      </c>
      <c r="L716" s="68">
        <v>0</v>
      </c>
      <c r="M716" s="65">
        <f>IF(INTRO!$E$37="Endemic",IF($H716&gt;0,IF($H716=4,"Unknown",IF($H716=99,"Stopped",$D716)),0),"Not required")</f>
        <v>333891.51372915553</v>
      </c>
      <c r="N716" s="20">
        <v>0</v>
      </c>
      <c r="O716" s="14">
        <f>IF(INTRO!$E$41="Endemic", IF(AND($J716&gt;1,$J716&lt;5), IF($J716=4, "Unknown", E716+F716), 0),"Not required")</f>
        <v>0</v>
      </c>
      <c r="P716" s="39">
        <f>IF(INTRO!$E$43="Endemic", IF(AND($K716&gt;0,$K716&lt;5), IF($K716=4,"Unknown", IF($K716=1, $F716*0.33, IF($K716=2, $F716*0.5+$G716*0.2, SUM(F716:G716)))), 0),"Not required")</f>
        <v>81469.8</v>
      </c>
      <c r="Q716" s="37">
        <v>1</v>
      </c>
      <c r="R716" s="27">
        <v>0</v>
      </c>
      <c r="S716" s="27">
        <v>0</v>
      </c>
      <c r="T716" s="70">
        <v>1</v>
      </c>
      <c r="U716" s="37"/>
      <c r="V716" s="27"/>
      <c r="W716" s="27"/>
      <c r="X716" s="70"/>
      <c r="Y716" s="1">
        <v>37044</v>
      </c>
      <c r="Z716" s="1" t="s">
        <v>901</v>
      </c>
      <c r="AA716" s="18"/>
    </row>
    <row r="717" spans="1:27" x14ac:dyDescent="0.25">
      <c r="A717" s="24" t="str">
        <f>IF(INTRO!$E$33&lt;&gt;0,INTRO!$E$33, " ")</f>
        <v>Nigeria</v>
      </c>
      <c r="B717" s="17" t="s">
        <v>897</v>
      </c>
      <c r="C717" s="172" t="s">
        <v>902</v>
      </c>
      <c r="D717" s="36">
        <v>245167.85310480298</v>
      </c>
      <c r="E717" s="20">
        <f>IF(INTRO!$E$48="","",ROUND($D717*INTRO!$E$48,0))</f>
        <v>49034</v>
      </c>
      <c r="F717" s="20">
        <f>IF(INTRO!$E$49="","",ROUND($D717*INTRO!$E$49,0))</f>
        <v>68647</v>
      </c>
      <c r="G717" s="38">
        <f>IF(INTRO!$E$50="","",ROUND($D717*INTRO!$E$50,0))</f>
        <v>127487</v>
      </c>
      <c r="H717" s="37">
        <v>1</v>
      </c>
      <c r="I717" s="27">
        <v>1</v>
      </c>
      <c r="J717" s="27">
        <v>2</v>
      </c>
      <c r="K717" s="27">
        <v>2</v>
      </c>
      <c r="L717" s="68">
        <v>0</v>
      </c>
      <c r="M717" s="65">
        <f>IF(INTRO!$E$37="Endemic",IF($H717&gt;0,IF($H717=4,"Unknown",IF($H717=99,"Stopped",$D717)),0),"Not required")</f>
        <v>245167.85310480298</v>
      </c>
      <c r="N717" s="20">
        <v>245167.85310480298</v>
      </c>
      <c r="O717" s="14">
        <f>IF(INTRO!$E$41="Endemic", IF(AND($J717&gt;1,$J717&lt;5), IF($J717=4, "Unknown", E717+F717), 0),"Not required")</f>
        <v>117681</v>
      </c>
      <c r="P717" s="39">
        <f>IF(INTRO!$E$43="Endemic", IF(AND($K717&gt;0,$K717&lt;5), IF($K717=4,"Unknown", IF($K717=1, $F717*0.33, IF($K717=2, $F717*0.5+$G717*0.2, SUM(F717:G717)))), 0),"Not required")</f>
        <v>59820.9</v>
      </c>
      <c r="Q717" s="37">
        <v>1</v>
      </c>
      <c r="R717" s="27">
        <v>1</v>
      </c>
      <c r="S717" s="27">
        <v>1</v>
      </c>
      <c r="T717" s="70">
        <v>1</v>
      </c>
      <c r="U717" s="37"/>
      <c r="V717" s="27"/>
      <c r="W717" s="27"/>
      <c r="X717" s="70"/>
      <c r="Y717" s="1">
        <v>37045</v>
      </c>
      <c r="Z717" s="1" t="s">
        <v>902</v>
      </c>
      <c r="AA717" s="18"/>
    </row>
    <row r="718" spans="1:27" x14ac:dyDescent="0.25">
      <c r="A718" s="24" t="str">
        <f>IF(INTRO!$E$33&lt;&gt;0,INTRO!$E$33, " ")</f>
        <v>Nigeria</v>
      </c>
      <c r="B718" s="17" t="s">
        <v>897</v>
      </c>
      <c r="C718" s="172" t="s">
        <v>903</v>
      </c>
      <c r="D718" s="36">
        <v>128496.05782378823</v>
      </c>
      <c r="E718" s="20">
        <f>IF(INTRO!$E$48="","",ROUND($D718*INTRO!$E$48,0))</f>
        <v>25699</v>
      </c>
      <c r="F718" s="20">
        <f>IF(INTRO!$E$49="","",ROUND($D718*INTRO!$E$49,0))</f>
        <v>35979</v>
      </c>
      <c r="G718" s="38">
        <f>IF(INTRO!$E$50="","",ROUND($D718*INTRO!$E$50,0))</f>
        <v>66818</v>
      </c>
      <c r="H718" s="37">
        <v>1</v>
      </c>
      <c r="I718" s="27">
        <v>0</v>
      </c>
      <c r="J718" s="27">
        <v>1</v>
      </c>
      <c r="K718" s="27">
        <v>1</v>
      </c>
      <c r="L718" s="68">
        <v>0</v>
      </c>
      <c r="M718" s="65">
        <f>IF(INTRO!$E$37="Endemic",IF($H718&gt;0,IF($H718=4,"Unknown",IF($H718=99,"Stopped",$D718)),0),"Not required")</f>
        <v>128496.05782378823</v>
      </c>
      <c r="N718" s="20">
        <v>0</v>
      </c>
      <c r="O718" s="14">
        <f>IF(INTRO!$E$41="Endemic", IF(AND($J718&gt;1,$J718&lt;5), IF($J718=4, "Unknown", E718+F718), 0),"Not required")</f>
        <v>0</v>
      </c>
      <c r="P718" s="39">
        <f>IF(INTRO!$E$43="Endemic", IF(AND($K718&gt;0,$K718&lt;5), IF($K718=4,"Unknown", IF($K718=1, $F718*0.33, IF($K718=2, $F718*0.5+$G718*0.2, SUM(F718:G718)))), 0),"Not required")</f>
        <v>11873.07</v>
      </c>
      <c r="Q718" s="37">
        <v>1</v>
      </c>
      <c r="R718" s="27">
        <v>0</v>
      </c>
      <c r="S718" s="27">
        <v>0</v>
      </c>
      <c r="T718" s="70">
        <v>0</v>
      </c>
      <c r="U718" s="37"/>
      <c r="V718" s="27"/>
      <c r="W718" s="27"/>
      <c r="X718" s="70"/>
      <c r="Y718" s="1">
        <v>37046</v>
      </c>
      <c r="Z718" s="1" t="s">
        <v>903</v>
      </c>
      <c r="AA718" s="18"/>
    </row>
    <row r="719" spans="1:27" x14ac:dyDescent="0.25">
      <c r="A719" s="24" t="str">
        <f>IF(INTRO!$E$33&lt;&gt;0,INTRO!$E$33, " ")</f>
        <v>Nigeria</v>
      </c>
      <c r="B719" s="17" t="s">
        <v>897</v>
      </c>
      <c r="C719" s="172" t="s">
        <v>904</v>
      </c>
      <c r="D719" s="36">
        <v>311150.78859997488</v>
      </c>
      <c r="E719" s="20">
        <f>IF(INTRO!$E$48="","",ROUND($D719*INTRO!$E$48,0))</f>
        <v>62230</v>
      </c>
      <c r="F719" s="20">
        <f>IF(INTRO!$E$49="","",ROUND($D719*INTRO!$E$49,0))</f>
        <v>87122</v>
      </c>
      <c r="G719" s="38">
        <f>IF(INTRO!$E$50="","",ROUND($D719*INTRO!$E$50,0))</f>
        <v>161798</v>
      </c>
      <c r="H719" s="37">
        <v>1</v>
      </c>
      <c r="I719" s="27">
        <v>0</v>
      </c>
      <c r="J719" s="27">
        <v>2</v>
      </c>
      <c r="K719" s="27">
        <v>2</v>
      </c>
      <c r="L719" s="68">
        <v>0</v>
      </c>
      <c r="M719" s="65">
        <f>IF(INTRO!$E$37="Endemic",IF($H719&gt;0,IF($H719=4,"Unknown",IF($H719=99,"Stopped",$D719)),0),"Not required")</f>
        <v>311150.78859997488</v>
      </c>
      <c r="N719" s="20">
        <v>0</v>
      </c>
      <c r="O719" s="14">
        <f>IF(INTRO!$E$41="Endemic", IF(AND($J719&gt;1,$J719&lt;5), IF($J719=4, "Unknown", E719+F719), 0),"Not required")</f>
        <v>149352</v>
      </c>
      <c r="P719" s="39">
        <f>IF(INTRO!$E$43="Endemic", IF(AND($K719&gt;0,$K719&lt;5), IF($K719=4,"Unknown", IF($K719=1, $F719*0.33, IF($K719=2, $F719*0.5+$G719*0.2, SUM(F719:G719)))), 0),"Not required")</f>
        <v>75920.600000000006</v>
      </c>
      <c r="Q719" s="37">
        <v>1</v>
      </c>
      <c r="R719" s="27">
        <v>0</v>
      </c>
      <c r="S719" s="27">
        <v>1</v>
      </c>
      <c r="T719" s="70">
        <v>1</v>
      </c>
      <c r="U719" s="37"/>
      <c r="V719" s="27"/>
      <c r="W719" s="27"/>
      <c r="X719" s="70"/>
      <c r="Y719" s="1">
        <v>37047</v>
      </c>
      <c r="Z719" s="1" t="s">
        <v>904</v>
      </c>
      <c r="AA719" s="18"/>
    </row>
    <row r="720" spans="1:27" x14ac:dyDescent="0.25">
      <c r="A720" s="24" t="str">
        <f>IF(INTRO!$E$33&lt;&gt;0,INTRO!$E$33, " ")</f>
        <v>Nigeria</v>
      </c>
      <c r="B720" s="17" t="s">
        <v>897</v>
      </c>
      <c r="C720" s="172" t="s">
        <v>905</v>
      </c>
      <c r="D720" s="36">
        <v>202390.97427200104</v>
      </c>
      <c r="E720" s="20">
        <f>IF(INTRO!$E$48="","",ROUND($D720*INTRO!$E$48,0))</f>
        <v>40478</v>
      </c>
      <c r="F720" s="20">
        <f>IF(INTRO!$E$49="","",ROUND($D720*INTRO!$E$49,0))</f>
        <v>56669</v>
      </c>
      <c r="G720" s="38">
        <f>IF(INTRO!$E$50="","",ROUND($D720*INTRO!$E$50,0))</f>
        <v>105243</v>
      </c>
      <c r="H720" s="37">
        <v>1</v>
      </c>
      <c r="I720" s="27">
        <v>0</v>
      </c>
      <c r="J720" s="27">
        <v>1</v>
      </c>
      <c r="K720" s="27">
        <v>2</v>
      </c>
      <c r="L720" s="68">
        <v>0</v>
      </c>
      <c r="M720" s="65">
        <f>IF(INTRO!$E$37="Endemic",IF($H720&gt;0,IF($H720=4,"Unknown",IF($H720=99,"Stopped",$D720)),0),"Not required")</f>
        <v>202390.97427200104</v>
      </c>
      <c r="N720" s="20">
        <v>0</v>
      </c>
      <c r="O720" s="14">
        <f>IF(INTRO!$E$41="Endemic", IF(AND($J720&gt;1,$J720&lt;5), IF($J720=4, "Unknown", E720+F720), 0),"Not required")</f>
        <v>0</v>
      </c>
      <c r="P720" s="39">
        <f>IF(INTRO!$E$43="Endemic", IF(AND($K720&gt;0,$K720&lt;5), IF($K720=4,"Unknown", IF($K720=1, $F720*0.33, IF($K720=2, $F720*0.5+$G720*0.2, SUM(F720:G720)))), 0),"Not required")</f>
        <v>49383.100000000006</v>
      </c>
      <c r="Q720" s="37">
        <v>1</v>
      </c>
      <c r="R720" s="27">
        <v>0</v>
      </c>
      <c r="S720" s="27">
        <v>0</v>
      </c>
      <c r="T720" s="70">
        <v>1</v>
      </c>
      <c r="U720" s="37"/>
      <c r="V720" s="27"/>
      <c r="W720" s="27"/>
      <c r="X720" s="70"/>
      <c r="Y720" s="1">
        <v>37048</v>
      </c>
      <c r="Z720" s="1" t="s">
        <v>905</v>
      </c>
      <c r="AA720" s="18"/>
    </row>
    <row r="721" spans="1:27" x14ac:dyDescent="0.25">
      <c r="A721" s="24" t="str">
        <f>IF(INTRO!$E$33&lt;&gt;0,INTRO!$E$33, " ")</f>
        <v>Nigeria</v>
      </c>
      <c r="B721" s="17" t="s">
        <v>897</v>
      </c>
      <c r="C721" s="172" t="s">
        <v>906</v>
      </c>
      <c r="D721" s="36">
        <v>196492.29188885679</v>
      </c>
      <c r="E721" s="20">
        <f>IF(INTRO!$E$48="","",ROUND($D721*INTRO!$E$48,0))</f>
        <v>39298</v>
      </c>
      <c r="F721" s="20">
        <f>IF(INTRO!$E$49="","",ROUND($D721*INTRO!$E$49,0))</f>
        <v>55018</v>
      </c>
      <c r="G721" s="38">
        <f>IF(INTRO!$E$50="","",ROUND($D721*INTRO!$E$50,0))</f>
        <v>102176</v>
      </c>
      <c r="H721" s="37">
        <v>0</v>
      </c>
      <c r="I721" s="27">
        <v>0</v>
      </c>
      <c r="J721" s="27">
        <v>1</v>
      </c>
      <c r="K721" s="27">
        <v>1</v>
      </c>
      <c r="L721" s="68">
        <v>0</v>
      </c>
      <c r="M721" s="65">
        <f>IF(INTRO!$E$37="Endemic",IF($H721&gt;0,IF($H721=4,"Unknown",IF($H721=99,"Stopped",$D721)),0),"Not required")</f>
        <v>0</v>
      </c>
      <c r="N721" s="20">
        <v>0</v>
      </c>
      <c r="O721" s="14">
        <f>IF(INTRO!$E$41="Endemic", IF(AND($J721&gt;1,$J721&lt;5), IF($J721=4, "Unknown", E721+F721), 0),"Not required")</f>
        <v>0</v>
      </c>
      <c r="P721" s="39">
        <f>IF(INTRO!$E$43="Endemic", IF(AND($K721&gt;0,$K721&lt;5), IF($K721=4,"Unknown", IF($K721=1, $F721*0.33, IF($K721=2, $F721*0.5+$G721*0.2, SUM(F721:G721)))), 0),"Not required")</f>
        <v>18155.940000000002</v>
      </c>
      <c r="Q721" s="37">
        <v>0</v>
      </c>
      <c r="R721" s="27">
        <v>0</v>
      </c>
      <c r="S721" s="27">
        <v>0</v>
      </c>
      <c r="T721" s="70">
        <v>0</v>
      </c>
      <c r="U721" s="37"/>
      <c r="V721" s="27"/>
      <c r="W721" s="27"/>
      <c r="X721" s="70"/>
      <c r="Y721" s="1">
        <v>37049</v>
      </c>
      <c r="Z721" s="1" t="s">
        <v>906</v>
      </c>
      <c r="AA721" s="18"/>
    </row>
    <row r="722" spans="1:27" x14ac:dyDescent="0.25">
      <c r="A722" s="24" t="str">
        <f>IF(INTRO!$E$33&lt;&gt;0,INTRO!$E$33, " ")</f>
        <v>Nigeria</v>
      </c>
      <c r="B722" s="17" t="s">
        <v>897</v>
      </c>
      <c r="C722" s="172" t="s">
        <v>907</v>
      </c>
      <c r="D722" s="36">
        <v>167651.15105289491</v>
      </c>
      <c r="E722" s="20">
        <f>IF(INTRO!$E$48="","",ROUND($D722*INTRO!$E$48,0))</f>
        <v>33530</v>
      </c>
      <c r="F722" s="20">
        <f>IF(INTRO!$E$49="","",ROUND($D722*INTRO!$E$49,0))</f>
        <v>46942</v>
      </c>
      <c r="G722" s="38">
        <f>IF(INTRO!$E$50="","",ROUND($D722*INTRO!$E$50,0))</f>
        <v>87179</v>
      </c>
      <c r="H722" s="37">
        <v>1</v>
      </c>
      <c r="I722" s="27">
        <v>0</v>
      </c>
      <c r="J722" s="27">
        <v>2</v>
      </c>
      <c r="K722" s="27">
        <v>3</v>
      </c>
      <c r="L722" s="68">
        <v>0</v>
      </c>
      <c r="M722" s="65">
        <f>IF(INTRO!$E$37="Endemic",IF($H722&gt;0,IF($H722=4,"Unknown",IF($H722=99,"Stopped",$D722)),0),"Not required")</f>
        <v>167651.15105289491</v>
      </c>
      <c r="N722" s="20">
        <v>0</v>
      </c>
      <c r="O722" s="14">
        <f>IF(INTRO!$E$41="Endemic", IF(AND($J722&gt;1,$J722&lt;5), IF($J722=4, "Unknown", E722+F722), 0),"Not required")</f>
        <v>80472</v>
      </c>
      <c r="P722" s="39">
        <f>IF(INTRO!$E$43="Endemic", IF(AND($K722&gt;0,$K722&lt;5), IF($K722=4,"Unknown", IF($K722=1, $F722*0.33, IF($K722=2, $F722*0.5+$G722*0.2, SUM(F722:G722)))), 0),"Not required")</f>
        <v>134121</v>
      </c>
      <c r="Q722" s="37">
        <v>1</v>
      </c>
      <c r="R722" s="27">
        <v>0</v>
      </c>
      <c r="S722" s="27">
        <v>1</v>
      </c>
      <c r="T722" s="70">
        <v>1</v>
      </c>
      <c r="U722" s="37"/>
      <c r="V722" s="27"/>
      <c r="W722" s="27"/>
      <c r="X722" s="70"/>
      <c r="Y722" s="1">
        <v>37050</v>
      </c>
      <c r="Z722" s="1" t="s">
        <v>907</v>
      </c>
      <c r="AA722" s="18"/>
    </row>
    <row r="723" spans="1:27" x14ac:dyDescent="0.25">
      <c r="A723" s="24" t="str">
        <f>IF(INTRO!$E$33&lt;&gt;0,INTRO!$E$33, " ")</f>
        <v>Nigeria</v>
      </c>
      <c r="B723" s="17" t="s">
        <v>897</v>
      </c>
      <c r="C723" s="172" t="s">
        <v>908</v>
      </c>
      <c r="D723" s="36">
        <v>180079.26867775494</v>
      </c>
      <c r="E723" s="20">
        <f>IF(INTRO!$E$48="","",ROUND($D723*INTRO!$E$48,0))</f>
        <v>36016</v>
      </c>
      <c r="F723" s="20">
        <f>IF(INTRO!$E$49="","",ROUND($D723*INTRO!$E$49,0))</f>
        <v>50422</v>
      </c>
      <c r="G723" s="38">
        <f>IF(INTRO!$E$50="","",ROUND($D723*INTRO!$E$50,0))</f>
        <v>93641</v>
      </c>
      <c r="H723" s="37">
        <v>1</v>
      </c>
      <c r="I723" s="27">
        <v>0</v>
      </c>
      <c r="J723" s="27">
        <v>1</v>
      </c>
      <c r="K723" s="27">
        <v>1</v>
      </c>
      <c r="L723" s="68">
        <v>0</v>
      </c>
      <c r="M723" s="65">
        <f>IF(INTRO!$E$37="Endemic",IF($H723&gt;0,IF($H723=4,"Unknown",IF($H723=99,"Stopped",$D723)),0),"Not required")</f>
        <v>180079.26867775494</v>
      </c>
      <c r="N723" s="20">
        <v>0</v>
      </c>
      <c r="O723" s="14">
        <f>IF(INTRO!$E$41="Endemic", IF(AND($J723&gt;1,$J723&lt;5), IF($J723=4, "Unknown", E723+F723), 0),"Not required")</f>
        <v>0</v>
      </c>
      <c r="P723" s="39">
        <f>IF(INTRO!$E$43="Endemic", IF(AND($K723&gt;0,$K723&lt;5), IF($K723=4,"Unknown", IF($K723=1, $F723*0.33, IF($K723=2, $F723*0.5+$G723*0.2, SUM(F723:G723)))), 0),"Not required")</f>
        <v>16639.260000000002</v>
      </c>
      <c r="Q723" s="37">
        <v>1</v>
      </c>
      <c r="R723" s="27">
        <v>0</v>
      </c>
      <c r="S723" s="27">
        <v>0</v>
      </c>
      <c r="T723" s="70">
        <v>0</v>
      </c>
      <c r="U723" s="37"/>
      <c r="V723" s="27"/>
      <c r="W723" s="27"/>
      <c r="X723" s="70"/>
      <c r="Y723" s="1">
        <v>37051</v>
      </c>
      <c r="Z723" s="1" t="s">
        <v>908</v>
      </c>
      <c r="AA723" s="18"/>
    </row>
    <row r="724" spans="1:27" x14ac:dyDescent="0.25">
      <c r="A724" s="24" t="str">
        <f>IF(INTRO!$E$33&lt;&gt;0,INTRO!$E$33, " ")</f>
        <v>Nigeria</v>
      </c>
      <c r="B724" s="17" t="s">
        <v>897</v>
      </c>
      <c r="C724" s="172" t="s">
        <v>909</v>
      </c>
      <c r="D724" s="36">
        <v>200610.34146869893</v>
      </c>
      <c r="E724" s="20">
        <f>IF(INTRO!$E$48="","",ROUND($D724*INTRO!$E$48,0))</f>
        <v>40122</v>
      </c>
      <c r="F724" s="20">
        <f>IF(INTRO!$E$49="","",ROUND($D724*INTRO!$E$49,0))</f>
        <v>56171</v>
      </c>
      <c r="G724" s="38">
        <f>IF(INTRO!$E$50="","",ROUND($D724*INTRO!$E$50,0))</f>
        <v>104317</v>
      </c>
      <c r="H724" s="37">
        <v>1</v>
      </c>
      <c r="I724" s="27">
        <v>0</v>
      </c>
      <c r="J724" s="27">
        <v>1</v>
      </c>
      <c r="K724" s="27">
        <v>2</v>
      </c>
      <c r="L724" s="68">
        <v>0</v>
      </c>
      <c r="M724" s="65">
        <f>IF(INTRO!$E$37="Endemic",IF($H724&gt;0,IF($H724=4,"Unknown",IF($H724=99,"Stopped",$D724)),0),"Not required")</f>
        <v>200610.34146869893</v>
      </c>
      <c r="N724" s="20">
        <v>0</v>
      </c>
      <c r="O724" s="14">
        <f>IF(INTRO!$E$41="Endemic", IF(AND($J724&gt;1,$J724&lt;5), IF($J724=4, "Unknown", E724+F724), 0),"Not required")</f>
        <v>0</v>
      </c>
      <c r="P724" s="39">
        <f>IF(INTRO!$E$43="Endemic", IF(AND($K724&gt;0,$K724&lt;5), IF($K724=4,"Unknown", IF($K724=1, $F724*0.33, IF($K724=2, $F724*0.5+$G724*0.2, SUM(F724:G724)))), 0),"Not required")</f>
        <v>48948.9</v>
      </c>
      <c r="Q724" s="37">
        <v>1</v>
      </c>
      <c r="R724" s="27">
        <v>0</v>
      </c>
      <c r="S724" s="27">
        <v>0</v>
      </c>
      <c r="T724" s="70">
        <v>1</v>
      </c>
      <c r="U724" s="37"/>
      <c r="V724" s="27"/>
      <c r="W724" s="27"/>
      <c r="X724" s="70"/>
      <c r="Y724" s="1">
        <v>37052</v>
      </c>
      <c r="Z724" s="1" t="s">
        <v>909</v>
      </c>
      <c r="AA724" s="18"/>
    </row>
    <row r="725" spans="1:27" x14ac:dyDescent="0.25">
      <c r="A725" s="24" t="str">
        <f>IF(INTRO!$E$33&lt;&gt;0,INTRO!$E$33, " ")</f>
        <v>Nigeria</v>
      </c>
      <c r="B725" s="17" t="s">
        <v>897</v>
      </c>
      <c r="C725" s="172" t="s">
        <v>910</v>
      </c>
      <c r="D725" s="36">
        <v>279197.57502470701</v>
      </c>
      <c r="E725" s="20">
        <f>IF(INTRO!$E$48="","",ROUND($D725*INTRO!$E$48,0))</f>
        <v>55840</v>
      </c>
      <c r="F725" s="20">
        <f>IF(INTRO!$E$49="","",ROUND($D725*INTRO!$E$49,0))</f>
        <v>78175</v>
      </c>
      <c r="G725" s="38">
        <f>IF(INTRO!$E$50="","",ROUND($D725*INTRO!$E$50,0))</f>
        <v>145183</v>
      </c>
      <c r="H725" s="37">
        <v>1</v>
      </c>
      <c r="I725" s="27">
        <v>0</v>
      </c>
      <c r="J725" s="27">
        <v>1</v>
      </c>
      <c r="K725" s="27">
        <v>2</v>
      </c>
      <c r="L725" s="68">
        <v>0</v>
      </c>
      <c r="M725" s="65">
        <f>IF(INTRO!$E$37="Endemic",IF($H725&gt;0,IF($H725=4,"Unknown",IF($H725=99,"Stopped",$D725)),0),"Not required")</f>
        <v>279197.57502470701</v>
      </c>
      <c r="N725" s="20">
        <v>0</v>
      </c>
      <c r="O725" s="14">
        <f>IF(INTRO!$E$41="Endemic", IF(AND($J725&gt;1,$J725&lt;5), IF($J725=4, "Unknown", E725+F725), 0),"Not required")</f>
        <v>0</v>
      </c>
      <c r="P725" s="39">
        <f>IF(INTRO!$E$43="Endemic", IF(AND($K725&gt;0,$K725&lt;5), IF($K725=4,"Unknown", IF($K725=1, $F725*0.33, IF($K725=2, $F725*0.5+$G725*0.2, SUM(F725:G725)))), 0),"Not required")</f>
        <v>68124.100000000006</v>
      </c>
      <c r="Q725" s="37">
        <v>1</v>
      </c>
      <c r="R725" s="27">
        <v>0</v>
      </c>
      <c r="S725" s="27">
        <v>0</v>
      </c>
      <c r="T725" s="70">
        <v>1</v>
      </c>
      <c r="U725" s="37"/>
      <c r="V725" s="27"/>
      <c r="W725" s="27"/>
      <c r="X725" s="70"/>
      <c r="Y725" s="1">
        <v>37053</v>
      </c>
      <c r="Z725" s="1" t="s">
        <v>910</v>
      </c>
      <c r="AA725" s="18"/>
    </row>
    <row r="726" spans="1:27" x14ac:dyDescent="0.25">
      <c r="A726" s="24" t="str">
        <f>IF(INTRO!$E$33&lt;&gt;0,INTRO!$E$33, " ")</f>
        <v>Nigeria</v>
      </c>
      <c r="B726" s="17" t="s">
        <v>897</v>
      </c>
      <c r="C726" s="172" t="s">
        <v>911</v>
      </c>
      <c r="D726" s="36">
        <v>210358.09566683604</v>
      </c>
      <c r="E726" s="20">
        <f>IF(INTRO!$E$48="","",ROUND($D726*INTRO!$E$48,0))</f>
        <v>42072</v>
      </c>
      <c r="F726" s="20">
        <f>IF(INTRO!$E$49="","",ROUND($D726*INTRO!$E$49,0))</f>
        <v>58900</v>
      </c>
      <c r="G726" s="38">
        <f>IF(INTRO!$E$50="","",ROUND($D726*INTRO!$E$50,0))</f>
        <v>109386</v>
      </c>
      <c r="H726" s="37">
        <v>1</v>
      </c>
      <c r="I726" s="27">
        <v>0</v>
      </c>
      <c r="J726" s="27">
        <v>1</v>
      </c>
      <c r="K726" s="27">
        <v>2</v>
      </c>
      <c r="L726" s="68">
        <v>0</v>
      </c>
      <c r="M726" s="65">
        <f>IF(INTRO!$E$37="Endemic",IF($H726&gt;0,IF($H726=4,"Unknown",IF($H726=99,"Stopped",$D726)),0),"Not required")</f>
        <v>210358.09566683604</v>
      </c>
      <c r="N726" s="20">
        <v>0</v>
      </c>
      <c r="O726" s="14">
        <f>IF(INTRO!$E$41="Endemic", IF(AND($J726&gt;1,$J726&lt;5), IF($J726=4, "Unknown", E726+F726), 0),"Not required")</f>
        <v>0</v>
      </c>
      <c r="P726" s="39">
        <f>IF(INTRO!$E$43="Endemic", IF(AND($K726&gt;0,$K726&lt;5), IF($K726=4,"Unknown", IF($K726=1, $F726*0.33, IF($K726=2, $F726*0.5+$G726*0.2, SUM(F726:G726)))), 0),"Not required")</f>
        <v>51327.199999999997</v>
      </c>
      <c r="Q726" s="37">
        <v>1</v>
      </c>
      <c r="R726" s="27">
        <v>0</v>
      </c>
      <c r="S726" s="27">
        <v>0</v>
      </c>
      <c r="T726" s="70">
        <v>1</v>
      </c>
      <c r="U726" s="37"/>
      <c r="V726" s="27"/>
      <c r="W726" s="27"/>
      <c r="X726" s="70"/>
      <c r="Y726" s="1">
        <v>37054</v>
      </c>
      <c r="Z726" s="1" t="s">
        <v>911</v>
      </c>
      <c r="AA726" s="18"/>
    </row>
    <row r="727" spans="1:27" x14ac:dyDescent="0.25">
      <c r="A727" s="24" t="str">
        <f>IF(INTRO!$E$33&lt;&gt;0,INTRO!$E$33, " ")</f>
        <v>Nigeria</v>
      </c>
      <c r="B727" s="17" t="s">
        <v>897</v>
      </c>
      <c r="C727" s="172" t="s">
        <v>912</v>
      </c>
      <c r="D727" s="36">
        <v>140376.80569718001</v>
      </c>
      <c r="E727" s="20">
        <f>IF(INTRO!$E$48="","",ROUND($D727*INTRO!$E$48,0))</f>
        <v>28075</v>
      </c>
      <c r="F727" s="20">
        <f>IF(INTRO!$E$49="","",ROUND($D727*INTRO!$E$49,0))</f>
        <v>39306</v>
      </c>
      <c r="G727" s="38">
        <f>IF(INTRO!$E$50="","",ROUND($D727*INTRO!$E$50,0))</f>
        <v>72996</v>
      </c>
      <c r="H727" s="37">
        <v>1</v>
      </c>
      <c r="I727" s="27">
        <v>0</v>
      </c>
      <c r="J727" s="27">
        <v>1</v>
      </c>
      <c r="K727" s="27">
        <v>2</v>
      </c>
      <c r="L727" s="68">
        <v>0</v>
      </c>
      <c r="M727" s="65">
        <f>IF(INTRO!$E$37="Endemic",IF($H727&gt;0,IF($H727=4,"Unknown",IF($H727=99,"Stopped",$D727)),0),"Not required")</f>
        <v>140376.80569718001</v>
      </c>
      <c r="N727" s="20">
        <v>0</v>
      </c>
      <c r="O727" s="14">
        <f>IF(INTRO!$E$41="Endemic", IF(AND($J727&gt;1,$J727&lt;5), IF($J727=4, "Unknown", E727+F727), 0),"Not required")</f>
        <v>0</v>
      </c>
      <c r="P727" s="39">
        <f>IF(INTRO!$E$43="Endemic", IF(AND($K727&gt;0,$K727&lt;5), IF($K727=4,"Unknown", IF($K727=1, $F727*0.33, IF($K727=2, $F727*0.5+$G727*0.2, SUM(F727:G727)))), 0),"Not required")</f>
        <v>34252.199999999997</v>
      </c>
      <c r="Q727" s="37">
        <v>1</v>
      </c>
      <c r="R727" s="27">
        <v>0</v>
      </c>
      <c r="S727" s="27">
        <v>0</v>
      </c>
      <c r="T727" s="70">
        <v>1</v>
      </c>
      <c r="U727" s="37"/>
      <c r="V727" s="27"/>
      <c r="W727" s="27"/>
      <c r="X727" s="70"/>
      <c r="Y727" s="1">
        <v>37055</v>
      </c>
      <c r="Z727" s="1" t="s">
        <v>912</v>
      </c>
      <c r="AA727" s="18"/>
    </row>
    <row r="728" spans="1:27" x14ac:dyDescent="0.25">
      <c r="A728" s="24" t="str">
        <f>IF(INTRO!$E$33&lt;&gt;0,INTRO!$E$33, " ")</f>
        <v>Nigeria</v>
      </c>
      <c r="B728" s="17" t="s">
        <v>897</v>
      </c>
      <c r="C728" s="172" t="s">
        <v>913</v>
      </c>
      <c r="D728" s="36">
        <v>262137.66028914275</v>
      </c>
      <c r="E728" s="20">
        <f>IF(INTRO!$E$48="","",ROUND($D728*INTRO!$E$48,0))</f>
        <v>52428</v>
      </c>
      <c r="F728" s="20">
        <f>IF(INTRO!$E$49="","",ROUND($D728*INTRO!$E$49,0))</f>
        <v>73399</v>
      </c>
      <c r="G728" s="38">
        <f>IF(INTRO!$E$50="","",ROUND($D728*INTRO!$E$50,0))</f>
        <v>136312</v>
      </c>
      <c r="H728" s="37">
        <v>1</v>
      </c>
      <c r="I728" s="27">
        <v>0</v>
      </c>
      <c r="J728" s="27">
        <v>1</v>
      </c>
      <c r="K728" s="27">
        <v>1</v>
      </c>
      <c r="L728" s="68">
        <v>0</v>
      </c>
      <c r="M728" s="65">
        <f>IF(INTRO!$E$37="Endemic",IF($H728&gt;0,IF($H728=4,"Unknown",IF($H728=99,"Stopped",$D728)),0),"Not required")</f>
        <v>262137.66028914275</v>
      </c>
      <c r="N728" s="20">
        <v>0</v>
      </c>
      <c r="O728" s="14">
        <f>IF(INTRO!$E$41="Endemic", IF(AND($J728&gt;1,$J728&lt;5), IF($J728=4, "Unknown", E728+F728), 0),"Not required")</f>
        <v>0</v>
      </c>
      <c r="P728" s="39">
        <f>IF(INTRO!$E$43="Endemic", IF(AND($K728&gt;0,$K728&lt;5), IF($K728=4,"Unknown", IF($K728=1, $F728*0.33, IF($K728=2, $F728*0.5+$G728*0.2, SUM(F728:G728)))), 0),"Not required")</f>
        <v>24221.670000000002</v>
      </c>
      <c r="Q728" s="37">
        <v>1</v>
      </c>
      <c r="R728" s="27">
        <v>0</v>
      </c>
      <c r="S728" s="27">
        <v>0</v>
      </c>
      <c r="T728" s="70">
        <v>0</v>
      </c>
      <c r="U728" s="37"/>
      <c r="V728" s="27"/>
      <c r="W728" s="27"/>
      <c r="X728" s="70"/>
      <c r="Y728" s="1">
        <v>37056</v>
      </c>
      <c r="Z728" s="1" t="s">
        <v>913</v>
      </c>
      <c r="AA728" s="18"/>
    </row>
    <row r="729" spans="1:27" x14ac:dyDescent="0.25">
      <c r="A729" s="24" t="str">
        <f>IF(INTRO!$E$33&lt;&gt;0,INTRO!$E$33, " ")</f>
        <v>Nigeria</v>
      </c>
      <c r="B729" s="17" t="s">
        <v>897</v>
      </c>
      <c r="C729" s="172" t="s">
        <v>914</v>
      </c>
      <c r="D729" s="36">
        <v>313151.98317045334</v>
      </c>
      <c r="E729" s="20">
        <f>IF(INTRO!$E$48="","",ROUND($D729*INTRO!$E$48,0))</f>
        <v>62630</v>
      </c>
      <c r="F729" s="20">
        <f>IF(INTRO!$E$49="","",ROUND($D729*INTRO!$E$49,0))</f>
        <v>87683</v>
      </c>
      <c r="G729" s="38">
        <f>IF(INTRO!$E$50="","",ROUND($D729*INTRO!$E$50,0))</f>
        <v>162839</v>
      </c>
      <c r="H729" s="37">
        <v>0</v>
      </c>
      <c r="I729" s="27">
        <v>0</v>
      </c>
      <c r="J729" s="27">
        <v>1</v>
      </c>
      <c r="K729" s="27">
        <v>1</v>
      </c>
      <c r="L729" s="68">
        <v>0</v>
      </c>
      <c r="M729" s="65">
        <f>IF(INTRO!$E$37="Endemic",IF($H729&gt;0,IF($H729=4,"Unknown",IF($H729=99,"Stopped",$D729)),0),"Not required")</f>
        <v>0</v>
      </c>
      <c r="N729" s="20">
        <v>0</v>
      </c>
      <c r="O729" s="14">
        <f>IF(INTRO!$E$41="Endemic", IF(AND($J729&gt;1,$J729&lt;5), IF($J729=4, "Unknown", E729+F729), 0),"Not required")</f>
        <v>0</v>
      </c>
      <c r="P729" s="39">
        <f>IF(INTRO!$E$43="Endemic", IF(AND($K729&gt;0,$K729&lt;5), IF($K729=4,"Unknown", IF($K729=1, $F729*0.33, IF($K729=2, $F729*0.5+$G729*0.2, SUM(F729:G729)))), 0),"Not required")</f>
        <v>28935.390000000003</v>
      </c>
      <c r="Q729" s="37">
        <v>0</v>
      </c>
      <c r="R729" s="27">
        <v>0</v>
      </c>
      <c r="S729" s="27">
        <v>0</v>
      </c>
      <c r="T729" s="70">
        <v>0</v>
      </c>
      <c r="U729" s="37"/>
      <c r="V729" s="27"/>
      <c r="W729" s="27"/>
      <c r="X729" s="70"/>
      <c r="Y729" s="1">
        <v>37057</v>
      </c>
      <c r="Z729" s="1" t="s">
        <v>914</v>
      </c>
      <c r="AA729" s="18"/>
    </row>
    <row r="730" spans="1:27" x14ac:dyDescent="0.25">
      <c r="A730" s="24" t="str">
        <f>IF(INTRO!$E$33&lt;&gt;0,INTRO!$E$33, " ")</f>
        <v>Nigeria</v>
      </c>
      <c r="B730" s="17" t="s">
        <v>897</v>
      </c>
      <c r="C730" s="172" t="s">
        <v>915</v>
      </c>
      <c r="D730" s="36">
        <v>302507.18812654383</v>
      </c>
      <c r="E730" s="20">
        <f>IF(INTRO!$E$48="","",ROUND($D730*INTRO!$E$48,0))</f>
        <v>60501</v>
      </c>
      <c r="F730" s="20">
        <f>IF(INTRO!$E$49="","",ROUND($D730*INTRO!$E$49,0))</f>
        <v>84702</v>
      </c>
      <c r="G730" s="38">
        <f>IF(INTRO!$E$50="","",ROUND($D730*INTRO!$E$50,0))</f>
        <v>157304</v>
      </c>
      <c r="H730" s="37">
        <v>1</v>
      </c>
      <c r="I730" s="27">
        <v>0</v>
      </c>
      <c r="J730" s="27">
        <v>1</v>
      </c>
      <c r="K730" s="27">
        <v>2</v>
      </c>
      <c r="L730" s="68">
        <v>0</v>
      </c>
      <c r="M730" s="65">
        <f>IF(INTRO!$E$37="Endemic",IF($H730&gt;0,IF($H730=4,"Unknown",IF($H730=99,"Stopped",$D730)),0),"Not required")</f>
        <v>302507.18812654383</v>
      </c>
      <c r="N730" s="20">
        <v>0</v>
      </c>
      <c r="O730" s="14">
        <f>IF(INTRO!$E$41="Endemic", IF(AND($J730&gt;1,$J730&lt;5), IF($J730=4, "Unknown", E730+F730), 0),"Not required")</f>
        <v>0</v>
      </c>
      <c r="P730" s="39">
        <f>IF(INTRO!$E$43="Endemic", IF(AND($K730&gt;0,$K730&lt;5), IF($K730=4,"Unknown", IF($K730=1, $F730*0.33, IF($K730=2, $F730*0.5+$G730*0.2, SUM(F730:G730)))), 0),"Not required")</f>
        <v>73811.8</v>
      </c>
      <c r="Q730" s="37">
        <v>1</v>
      </c>
      <c r="R730" s="27">
        <v>0</v>
      </c>
      <c r="S730" s="27">
        <v>0</v>
      </c>
      <c r="T730" s="70">
        <v>1</v>
      </c>
      <c r="U730" s="37"/>
      <c r="V730" s="27"/>
      <c r="W730" s="27"/>
      <c r="X730" s="70"/>
      <c r="Y730" s="1">
        <v>37058</v>
      </c>
      <c r="Z730" s="1" t="s">
        <v>915</v>
      </c>
      <c r="AA730" s="18"/>
    </row>
    <row r="731" spans="1:27" x14ac:dyDescent="0.25">
      <c r="A731" s="24" t="str">
        <f>IF(INTRO!$E$33&lt;&gt;0,INTRO!$E$33, " ")</f>
        <v>Nigeria</v>
      </c>
      <c r="B731" s="17" t="s">
        <v>897</v>
      </c>
      <c r="C731" s="172" t="s">
        <v>916</v>
      </c>
      <c r="D731" s="36">
        <v>153119.6273069137</v>
      </c>
      <c r="E731" s="20">
        <f>IF(INTRO!$E$48="","",ROUND($D731*INTRO!$E$48,0))</f>
        <v>30624</v>
      </c>
      <c r="F731" s="20">
        <f>IF(INTRO!$E$49="","",ROUND($D731*INTRO!$E$49,0))</f>
        <v>42873</v>
      </c>
      <c r="G731" s="38">
        <f>IF(INTRO!$E$50="","",ROUND($D731*INTRO!$E$50,0))</f>
        <v>79622</v>
      </c>
      <c r="H731" s="37">
        <v>1</v>
      </c>
      <c r="I731" s="27">
        <v>0</v>
      </c>
      <c r="J731" s="27">
        <v>1</v>
      </c>
      <c r="K731" s="27">
        <v>1</v>
      </c>
      <c r="L731" s="68">
        <v>0</v>
      </c>
      <c r="M731" s="65">
        <f>IF(INTRO!$E$37="Endemic",IF($H731&gt;0,IF($H731=4,"Unknown",IF($H731=99,"Stopped",$D731)),0),"Not required")</f>
        <v>153119.6273069137</v>
      </c>
      <c r="N731" s="20">
        <v>0</v>
      </c>
      <c r="O731" s="14">
        <f>IF(INTRO!$E$41="Endemic", IF(AND($J731&gt;1,$J731&lt;5), IF($J731=4, "Unknown", E731+F731), 0),"Not required")</f>
        <v>0</v>
      </c>
      <c r="P731" s="39">
        <f>IF(INTRO!$E$43="Endemic", IF(AND($K731&gt;0,$K731&lt;5), IF($K731=4,"Unknown", IF($K731=1, $F731*0.33, IF($K731=2, $F731*0.5+$G731*0.2, SUM(F731:G731)))), 0),"Not required")</f>
        <v>14148.09</v>
      </c>
      <c r="Q731" s="37">
        <v>1</v>
      </c>
      <c r="R731" s="27">
        <v>0</v>
      </c>
      <c r="S731" s="27">
        <v>0</v>
      </c>
      <c r="T731" s="70">
        <v>0</v>
      </c>
      <c r="U731" s="37"/>
      <c r="V731" s="27"/>
      <c r="W731" s="27"/>
      <c r="X731" s="70"/>
      <c r="Y731" s="1">
        <v>37059</v>
      </c>
      <c r="Z731" s="1" t="s">
        <v>916</v>
      </c>
      <c r="AA731" s="18"/>
    </row>
    <row r="732" spans="1:27" x14ac:dyDescent="0.25">
      <c r="A732" s="24" t="str">
        <f>IF(INTRO!$E$33&lt;&gt;0,INTRO!$E$33, " ")</f>
        <v>Nigeria</v>
      </c>
      <c r="B732" s="17" t="s">
        <v>897</v>
      </c>
      <c r="C732" s="172" t="s">
        <v>917</v>
      </c>
      <c r="D732" s="36">
        <v>91950.048913719336</v>
      </c>
      <c r="E732" s="20">
        <f>IF(INTRO!$E$48="","",ROUND($D732*INTRO!$E$48,0))</f>
        <v>18390</v>
      </c>
      <c r="F732" s="20">
        <f>IF(INTRO!$E$49="","",ROUND($D732*INTRO!$E$49,0))</f>
        <v>25746</v>
      </c>
      <c r="G732" s="38">
        <f>IF(INTRO!$E$50="","",ROUND($D732*INTRO!$E$50,0))</f>
        <v>47814</v>
      </c>
      <c r="H732" s="37">
        <v>1</v>
      </c>
      <c r="I732" s="27">
        <v>0</v>
      </c>
      <c r="J732" s="27">
        <v>2</v>
      </c>
      <c r="K732" s="27">
        <v>2</v>
      </c>
      <c r="L732" s="68">
        <v>0</v>
      </c>
      <c r="M732" s="65">
        <f>IF(INTRO!$E$37="Endemic",IF($H732&gt;0,IF($H732=4,"Unknown",IF($H732=99,"Stopped",$D732)),0),"Not required")</f>
        <v>91950.048913719336</v>
      </c>
      <c r="N732" s="20">
        <v>0</v>
      </c>
      <c r="O732" s="14">
        <f>IF(INTRO!$E$41="Endemic", IF(AND($J732&gt;1,$J732&lt;5), IF($J732=4, "Unknown", E732+F732), 0),"Not required")</f>
        <v>44136</v>
      </c>
      <c r="P732" s="39">
        <f>IF(INTRO!$E$43="Endemic", IF(AND($K732&gt;0,$K732&lt;5), IF($K732=4,"Unknown", IF($K732=1, $F732*0.33, IF($K732=2, $F732*0.5+$G732*0.2, SUM(F732:G732)))), 0),"Not required")</f>
        <v>22435.800000000003</v>
      </c>
      <c r="Q732" s="37">
        <v>1</v>
      </c>
      <c r="R732" s="27">
        <v>0</v>
      </c>
      <c r="S732" s="27">
        <v>1</v>
      </c>
      <c r="T732" s="70">
        <v>1</v>
      </c>
      <c r="U732" s="37"/>
      <c r="V732" s="27"/>
      <c r="W732" s="27"/>
      <c r="X732" s="70"/>
      <c r="Y732" s="1">
        <v>37060</v>
      </c>
      <c r="Z732" s="1" t="s">
        <v>917</v>
      </c>
      <c r="AA732" s="18"/>
    </row>
    <row r="733" spans="1:27" x14ac:dyDescent="0.25">
      <c r="A733" s="24" t="str">
        <f>IF(INTRO!$E$33&lt;&gt;0,INTRO!$E$33, " ")</f>
        <v>Nigeria</v>
      </c>
      <c r="B733" s="17" t="s">
        <v>897</v>
      </c>
      <c r="C733" s="172" t="s">
        <v>918</v>
      </c>
      <c r="D733" s="36">
        <v>241567.58572229563</v>
      </c>
      <c r="E733" s="20">
        <f>IF(INTRO!$E$48="","",ROUND($D733*INTRO!$E$48,0))</f>
        <v>48314</v>
      </c>
      <c r="F733" s="20">
        <f>IF(INTRO!$E$49="","",ROUND($D733*INTRO!$E$49,0))</f>
        <v>67639</v>
      </c>
      <c r="G733" s="38">
        <f>IF(INTRO!$E$50="","",ROUND($D733*INTRO!$E$50,0))</f>
        <v>125615</v>
      </c>
      <c r="H733" s="37">
        <v>0</v>
      </c>
      <c r="I733" s="27">
        <v>0</v>
      </c>
      <c r="J733" s="27">
        <v>1</v>
      </c>
      <c r="K733" s="27">
        <v>2</v>
      </c>
      <c r="L733" s="68">
        <v>0</v>
      </c>
      <c r="M733" s="65">
        <f>IF(INTRO!$E$37="Endemic",IF($H733&gt;0,IF($H733=4,"Unknown",IF($H733=99,"Stopped",$D733)),0),"Not required")</f>
        <v>0</v>
      </c>
      <c r="N733" s="20">
        <v>0</v>
      </c>
      <c r="O733" s="14">
        <f>IF(INTRO!$E$41="Endemic", IF(AND($J733&gt;1,$J733&lt;5), IF($J733=4, "Unknown", E733+F733), 0),"Not required")</f>
        <v>0</v>
      </c>
      <c r="P733" s="39">
        <f>IF(INTRO!$E$43="Endemic", IF(AND($K733&gt;0,$K733&lt;5), IF($K733=4,"Unknown", IF($K733=1, $F733*0.33, IF($K733=2, $F733*0.5+$G733*0.2, SUM(F733:G733)))), 0),"Not required")</f>
        <v>58942.5</v>
      </c>
      <c r="Q733" s="37">
        <v>0</v>
      </c>
      <c r="R733" s="27">
        <v>0</v>
      </c>
      <c r="S733" s="27">
        <v>0</v>
      </c>
      <c r="T733" s="70">
        <v>1</v>
      </c>
      <c r="U733" s="37"/>
      <c r="V733" s="27"/>
      <c r="W733" s="27"/>
      <c r="X733" s="70"/>
      <c r="Y733" s="1">
        <v>37061</v>
      </c>
      <c r="Z733" s="1" t="s">
        <v>918</v>
      </c>
      <c r="AA733" s="18"/>
    </row>
    <row r="734" spans="1:27" x14ac:dyDescent="0.25">
      <c r="A734" s="24" t="str">
        <f>IF(INTRO!$E$33&lt;&gt;0,INTRO!$E$33, " ")</f>
        <v>Nigeria</v>
      </c>
      <c r="B734" s="17" t="s">
        <v>897</v>
      </c>
      <c r="C734" s="172" t="s">
        <v>919</v>
      </c>
      <c r="D734" s="36">
        <v>218284.87039694376</v>
      </c>
      <c r="E734" s="20">
        <f>IF(INTRO!$E$48="","",ROUND($D734*INTRO!$E$48,0))</f>
        <v>43657</v>
      </c>
      <c r="F734" s="20">
        <f>IF(INTRO!$E$49="","",ROUND($D734*INTRO!$E$49,0))</f>
        <v>61120</v>
      </c>
      <c r="G734" s="38">
        <f>IF(INTRO!$E$50="","",ROUND($D734*INTRO!$E$50,0))</f>
        <v>113508</v>
      </c>
      <c r="H734" s="37">
        <v>1</v>
      </c>
      <c r="I734" s="27">
        <v>0</v>
      </c>
      <c r="J734" s="27">
        <v>2</v>
      </c>
      <c r="K734" s="27">
        <v>2</v>
      </c>
      <c r="L734" s="68">
        <v>0</v>
      </c>
      <c r="M734" s="65">
        <f>IF(INTRO!$E$37="Endemic",IF($H734&gt;0,IF($H734=4,"Unknown",IF($H734=99,"Stopped",$D734)),0),"Not required")</f>
        <v>218284.87039694376</v>
      </c>
      <c r="N734" s="20">
        <v>0</v>
      </c>
      <c r="O734" s="14">
        <f>IF(INTRO!$E$41="Endemic", IF(AND($J734&gt;1,$J734&lt;5), IF($J734=4, "Unknown", E734+F734), 0),"Not required")</f>
        <v>104777</v>
      </c>
      <c r="P734" s="39">
        <f>IF(INTRO!$E$43="Endemic", IF(AND($K734&gt;0,$K734&lt;5), IF($K734=4,"Unknown", IF($K734=1, $F734*0.33, IF($K734=2, $F734*0.5+$G734*0.2, SUM(F734:G734)))), 0),"Not required")</f>
        <v>53261.600000000006</v>
      </c>
      <c r="Q734" s="37">
        <v>1</v>
      </c>
      <c r="R734" s="27">
        <v>0</v>
      </c>
      <c r="S734" s="27">
        <v>1</v>
      </c>
      <c r="T734" s="70">
        <v>1</v>
      </c>
      <c r="U734" s="37"/>
      <c r="V734" s="27"/>
      <c r="W734" s="27"/>
      <c r="X734" s="70"/>
      <c r="Y734" s="1">
        <v>37062</v>
      </c>
      <c r="Z734" s="1" t="s">
        <v>919</v>
      </c>
      <c r="AA734" s="18"/>
    </row>
    <row r="735" spans="1:27" x14ac:dyDescent="0.25">
      <c r="A735" s="24" t="str">
        <f>IF(INTRO!$E$33&lt;&gt;0,INTRO!$E$33, " ")</f>
        <v>Nigeria</v>
      </c>
      <c r="B735" s="17" t="s">
        <v>897</v>
      </c>
      <c r="C735" s="172" t="s">
        <v>920</v>
      </c>
      <c r="D735" s="36">
        <v>154677.00856539086</v>
      </c>
      <c r="E735" s="20">
        <f>IF(INTRO!$E$48="","",ROUND($D735*INTRO!$E$48,0))</f>
        <v>30935</v>
      </c>
      <c r="F735" s="20">
        <f>IF(INTRO!$E$49="","",ROUND($D735*INTRO!$E$49,0))</f>
        <v>43310</v>
      </c>
      <c r="G735" s="38">
        <f>IF(INTRO!$E$50="","",ROUND($D735*INTRO!$E$50,0))</f>
        <v>80432</v>
      </c>
      <c r="H735" s="37">
        <v>1</v>
      </c>
      <c r="I735" s="27">
        <v>0</v>
      </c>
      <c r="J735" s="27">
        <v>1</v>
      </c>
      <c r="K735" s="27">
        <v>2</v>
      </c>
      <c r="L735" s="68">
        <v>0</v>
      </c>
      <c r="M735" s="65">
        <f>IF(INTRO!$E$37="Endemic",IF($H735&gt;0,IF($H735=4,"Unknown",IF($H735=99,"Stopped",$D735)),0),"Not required")</f>
        <v>154677.00856539086</v>
      </c>
      <c r="N735" s="20">
        <v>0</v>
      </c>
      <c r="O735" s="14">
        <f>IF(INTRO!$E$41="Endemic", IF(AND($J735&gt;1,$J735&lt;5), IF($J735=4, "Unknown", E735+F735), 0),"Not required")</f>
        <v>0</v>
      </c>
      <c r="P735" s="39">
        <f>IF(INTRO!$E$43="Endemic", IF(AND($K735&gt;0,$K735&lt;5), IF($K735=4,"Unknown", IF($K735=1, $F735*0.33, IF($K735=2, $F735*0.5+$G735*0.2, SUM(F735:G735)))), 0),"Not required")</f>
        <v>37741.4</v>
      </c>
      <c r="Q735" s="37">
        <v>1</v>
      </c>
      <c r="R735" s="27">
        <v>0</v>
      </c>
      <c r="S735" s="27">
        <v>0</v>
      </c>
      <c r="T735" s="70">
        <v>1</v>
      </c>
      <c r="U735" s="37"/>
      <c r="V735" s="27"/>
      <c r="W735" s="27"/>
      <c r="X735" s="70"/>
      <c r="Y735" s="1">
        <v>37063</v>
      </c>
      <c r="Z735" s="1" t="s">
        <v>920</v>
      </c>
      <c r="AA735" s="18"/>
    </row>
    <row r="736" spans="1:27" x14ac:dyDescent="0.25">
      <c r="A736" s="24" t="str">
        <f>IF(INTRO!$E$33&lt;&gt;0,INTRO!$E$33, " ")</f>
        <v>Nigeria</v>
      </c>
      <c r="B736" s="17" t="s">
        <v>921</v>
      </c>
      <c r="C736" s="172" t="s">
        <v>922</v>
      </c>
      <c r="D736" s="36">
        <v>116899.08149231241</v>
      </c>
      <c r="E736" s="20">
        <f>IF(INTRO!$E$48="","",ROUND($D736*INTRO!$E$48,0))</f>
        <v>23380</v>
      </c>
      <c r="F736" s="20">
        <f>IF(INTRO!$E$49="","",ROUND($D736*INTRO!$E$49,0))</f>
        <v>32732</v>
      </c>
      <c r="G736" s="38">
        <f>IF(INTRO!$E$50="","",ROUND($D736*INTRO!$E$50,0))</f>
        <v>60788</v>
      </c>
      <c r="H736" s="37">
        <v>1</v>
      </c>
      <c r="I736" s="27">
        <v>1</v>
      </c>
      <c r="J736" s="27">
        <v>2</v>
      </c>
      <c r="K736" s="27">
        <v>1</v>
      </c>
      <c r="L736" s="68">
        <v>0</v>
      </c>
      <c r="M736" s="65">
        <f>IF(INTRO!$E$37="Endemic",IF($H736&gt;0,IF($H736=4,"Unknown",IF($H736=99,"Stopped",$D736)),0),"Not required")</f>
        <v>116899.08149231241</v>
      </c>
      <c r="N736" s="20">
        <v>116899.08149231241</v>
      </c>
      <c r="O736" s="14">
        <f>IF(INTRO!$E$41="Endemic", IF(AND($J736&gt;1,$J736&lt;5), IF($J736=4, "Unknown", E736+F736), 0),"Not required")</f>
        <v>56112</v>
      </c>
      <c r="P736" s="39">
        <f>IF(INTRO!$E$43="Endemic", IF(AND($K736&gt;0,$K736&lt;5), IF($K736=4,"Unknown", IF($K736=1, $F736*0.33, IF($K736=2, $F736*0.5+$G736*0.2, SUM(F736:G736)))), 0),"Not required")</f>
        <v>10801.560000000001</v>
      </c>
      <c r="Q736" s="37">
        <v>1</v>
      </c>
      <c r="R736" s="27">
        <v>1</v>
      </c>
      <c r="S736" s="27">
        <v>1</v>
      </c>
      <c r="T736" s="70">
        <v>0</v>
      </c>
      <c r="U736" s="37"/>
      <c r="V736" s="27"/>
      <c r="W736" s="27"/>
      <c r="X736" s="70"/>
      <c r="Y736" s="1">
        <v>37064</v>
      </c>
      <c r="Z736" s="1" t="s">
        <v>922</v>
      </c>
      <c r="AA736" s="18"/>
    </row>
    <row r="737" spans="1:27" x14ac:dyDescent="0.25">
      <c r="A737" s="24" t="str">
        <f>IF(INTRO!$E$33&lt;&gt;0,INTRO!$E$33, " ")</f>
        <v>Nigeria</v>
      </c>
      <c r="B737" s="17" t="s">
        <v>921</v>
      </c>
      <c r="C737" s="172" t="s">
        <v>923</v>
      </c>
      <c r="D737" s="36">
        <v>280994.34649390006</v>
      </c>
      <c r="E737" s="20">
        <f>IF(INTRO!$E$48="","",ROUND($D737*INTRO!$E$48,0))</f>
        <v>56199</v>
      </c>
      <c r="F737" s="20">
        <f>IF(INTRO!$E$49="","",ROUND($D737*INTRO!$E$49,0))</f>
        <v>78678</v>
      </c>
      <c r="G737" s="38">
        <f>IF(INTRO!$E$50="","",ROUND($D737*INTRO!$E$50,0))</f>
        <v>146117</v>
      </c>
      <c r="H737" s="37">
        <v>1</v>
      </c>
      <c r="I737" s="27">
        <v>1</v>
      </c>
      <c r="J737" s="27">
        <v>1</v>
      </c>
      <c r="K737" s="27">
        <v>1</v>
      </c>
      <c r="L737" s="68">
        <v>0</v>
      </c>
      <c r="M737" s="65">
        <f>IF(INTRO!$E$37="Endemic",IF($H737&gt;0,IF($H737=4,"Unknown",IF($H737=99,"Stopped",$D737)),0),"Not required")</f>
        <v>280994.34649390006</v>
      </c>
      <c r="N737" s="20">
        <v>280994.33612773428</v>
      </c>
      <c r="O737" s="14">
        <f>IF(INTRO!$E$41="Endemic", IF(AND($J737&gt;1,$J737&lt;5), IF($J737=4, "Unknown", E737+F737), 0),"Not required")</f>
        <v>0</v>
      </c>
      <c r="P737" s="39">
        <f>IF(INTRO!$E$43="Endemic", IF(AND($K737&gt;0,$K737&lt;5), IF($K737=4,"Unknown", IF($K737=1, $F737*0.33, IF($K737=2, $F737*0.5+$G737*0.2, SUM(F737:G737)))), 0),"Not required")</f>
        <v>25963.74</v>
      </c>
      <c r="Q737" s="37">
        <v>1</v>
      </c>
      <c r="R737" s="27">
        <v>1</v>
      </c>
      <c r="S737" s="27">
        <v>0</v>
      </c>
      <c r="T737" s="70">
        <v>0</v>
      </c>
      <c r="U737" s="37"/>
      <c r="V737" s="27"/>
      <c r="W737" s="27"/>
      <c r="X737" s="70"/>
      <c r="Y737" s="1">
        <v>37065</v>
      </c>
      <c r="Z737" s="1" t="s">
        <v>923</v>
      </c>
      <c r="AA737" s="18"/>
    </row>
    <row r="738" spans="1:27" x14ac:dyDescent="0.25">
      <c r="A738" s="24" t="str">
        <f>IF(INTRO!$E$33&lt;&gt;0,INTRO!$E$33, " ")</f>
        <v>Nigeria</v>
      </c>
      <c r="B738" s="17" t="s">
        <v>921</v>
      </c>
      <c r="C738" s="172" t="s">
        <v>924</v>
      </c>
      <c r="D738" s="36">
        <v>180364.38510849516</v>
      </c>
      <c r="E738" s="20">
        <f>IF(INTRO!$E$48="","",ROUND($D738*INTRO!$E$48,0))</f>
        <v>36073</v>
      </c>
      <c r="F738" s="20">
        <f>IF(INTRO!$E$49="","",ROUND($D738*INTRO!$E$49,0))</f>
        <v>50502</v>
      </c>
      <c r="G738" s="38">
        <f>IF(INTRO!$E$50="","",ROUND($D738*INTRO!$E$50,0))</f>
        <v>93789</v>
      </c>
      <c r="H738" s="37">
        <v>1</v>
      </c>
      <c r="I738" s="27">
        <v>1</v>
      </c>
      <c r="J738" s="27">
        <v>1</v>
      </c>
      <c r="K738" s="27">
        <v>1</v>
      </c>
      <c r="L738" s="68">
        <v>0</v>
      </c>
      <c r="M738" s="65">
        <f>IF(INTRO!$E$37="Endemic",IF($H738&gt;0,IF($H738=4,"Unknown",IF($H738=99,"Stopped",$D738)),0),"Not required")</f>
        <v>180364.38510849516</v>
      </c>
      <c r="N738" s="20">
        <v>180364.38510849516</v>
      </c>
      <c r="O738" s="14">
        <f>IF(INTRO!$E$41="Endemic", IF(AND($J738&gt;1,$J738&lt;5), IF($J738=4, "Unknown", E738+F738), 0),"Not required")</f>
        <v>0</v>
      </c>
      <c r="P738" s="39">
        <f>IF(INTRO!$E$43="Endemic", IF(AND($K738&gt;0,$K738&lt;5), IF($K738=4,"Unknown", IF($K738=1, $F738*0.33, IF($K738=2, $F738*0.5+$G738*0.2, SUM(F738:G738)))), 0),"Not required")</f>
        <v>16665.66</v>
      </c>
      <c r="Q738" s="37">
        <v>1</v>
      </c>
      <c r="R738" s="27">
        <v>2</v>
      </c>
      <c r="S738" s="27">
        <v>0</v>
      </c>
      <c r="T738" s="70">
        <v>0</v>
      </c>
      <c r="U738" s="37"/>
      <c r="V738" s="27"/>
      <c r="W738" s="27"/>
      <c r="X738" s="70" t="s">
        <v>972</v>
      </c>
      <c r="Y738" s="1">
        <v>37066</v>
      </c>
      <c r="Z738" s="1" t="s">
        <v>924</v>
      </c>
      <c r="AA738" s="18"/>
    </row>
    <row r="739" spans="1:27" x14ac:dyDescent="0.25">
      <c r="A739" s="24" t="str">
        <f>IF(INTRO!$E$33&lt;&gt;0,INTRO!$E$33, " ")</f>
        <v>Nigeria</v>
      </c>
      <c r="B739" s="17" t="s">
        <v>921</v>
      </c>
      <c r="C739" s="172" t="s">
        <v>925</v>
      </c>
      <c r="D739" s="36">
        <v>118055.6858811642</v>
      </c>
      <c r="E739" s="20">
        <f>IF(INTRO!$E$48="","",ROUND($D739*INTRO!$E$48,0))</f>
        <v>23611</v>
      </c>
      <c r="F739" s="20">
        <f>IF(INTRO!$E$49="","",ROUND($D739*INTRO!$E$49,0))</f>
        <v>33056</v>
      </c>
      <c r="G739" s="38">
        <f>IF(INTRO!$E$50="","",ROUND($D739*INTRO!$E$50,0))</f>
        <v>61389</v>
      </c>
      <c r="H739" s="37">
        <v>1</v>
      </c>
      <c r="I739" s="27">
        <v>1</v>
      </c>
      <c r="J739" s="27">
        <v>1</v>
      </c>
      <c r="K739" s="27">
        <v>1</v>
      </c>
      <c r="L739" s="68">
        <v>0</v>
      </c>
      <c r="M739" s="65">
        <f>IF(INTRO!$E$37="Endemic",IF($H739&gt;0,IF($H739=4,"Unknown",IF($H739=99,"Stopped",$D739)),0),"Not required")</f>
        <v>118055.6858811642</v>
      </c>
      <c r="N739" s="20">
        <v>118056.10009101559</v>
      </c>
      <c r="O739" s="14">
        <f>IF(INTRO!$E$41="Endemic", IF(AND($J739&gt;1,$J739&lt;5), IF($J739=4, "Unknown", E739+F739), 0),"Not required")</f>
        <v>0</v>
      </c>
      <c r="P739" s="39">
        <f>IF(INTRO!$E$43="Endemic", IF(AND($K739&gt;0,$K739&lt;5), IF($K739=4,"Unknown", IF($K739=1, $F739*0.33, IF($K739=2, $F739*0.5+$G739*0.2, SUM(F739:G739)))), 0),"Not required")</f>
        <v>10908.480000000001</v>
      </c>
      <c r="Q739" s="37">
        <v>1</v>
      </c>
      <c r="R739" s="27">
        <v>2</v>
      </c>
      <c r="S739" s="27">
        <v>0</v>
      </c>
      <c r="T739" s="70">
        <v>0</v>
      </c>
      <c r="U739" s="37" t="s">
        <v>971</v>
      </c>
      <c r="V739" s="27"/>
      <c r="W739" s="27"/>
      <c r="X739" s="70" t="s">
        <v>972</v>
      </c>
      <c r="Y739" s="1">
        <v>37067</v>
      </c>
      <c r="Z739" s="1" t="s">
        <v>925</v>
      </c>
      <c r="AA739" s="18"/>
    </row>
    <row r="740" spans="1:27" x14ac:dyDescent="0.25">
      <c r="A740" s="24" t="str">
        <f>IF(INTRO!$E$33&lt;&gt;0,INTRO!$E$33, " ")</f>
        <v>Nigeria</v>
      </c>
      <c r="B740" s="17" t="s">
        <v>921</v>
      </c>
      <c r="C740" s="172" t="s">
        <v>926</v>
      </c>
      <c r="D740" s="36">
        <v>329160.19484545692</v>
      </c>
      <c r="E740" s="20">
        <f>IF(INTRO!$E$48="","",ROUND($D740*INTRO!$E$48,0))</f>
        <v>65832</v>
      </c>
      <c r="F740" s="20">
        <f>IF(INTRO!$E$49="","",ROUND($D740*INTRO!$E$49,0))</f>
        <v>92165</v>
      </c>
      <c r="G740" s="38">
        <f>IF(INTRO!$E$50="","",ROUND($D740*INTRO!$E$50,0))</f>
        <v>171163</v>
      </c>
      <c r="H740" s="37">
        <v>1</v>
      </c>
      <c r="I740" s="27">
        <v>0</v>
      </c>
      <c r="J740" s="27">
        <v>1</v>
      </c>
      <c r="K740" s="27">
        <v>2</v>
      </c>
      <c r="L740" s="68">
        <v>4</v>
      </c>
      <c r="M740" s="65">
        <f>IF(INTRO!$E$37="Endemic",IF($H740&gt;0,IF($H740=4,"Unknown",IF($H740=99,"Stopped",$D740)),0),"Not required")</f>
        <v>329160.19484545692</v>
      </c>
      <c r="N740" s="20">
        <v>0</v>
      </c>
      <c r="O740" s="14">
        <f>IF(INTRO!$E$41="Endemic", IF(AND($J740&gt;1,$J740&lt;5), IF($J740=4, "Unknown", E740+F740), 0),"Not required")</f>
        <v>0</v>
      </c>
      <c r="P740" s="39">
        <f>IF(INTRO!$E$43="Endemic", IF(AND($K740&gt;0,$K740&lt;5), IF($K740=4,"Unknown", IF($K740=1, $F740*0.33, IF($K740=2, $F740*0.5+$G740*0.2, SUM(F740:G740)))), 0),"Not required")</f>
        <v>80315.100000000006</v>
      </c>
      <c r="Q740" s="37">
        <v>1</v>
      </c>
      <c r="R740" s="27">
        <v>0</v>
      </c>
      <c r="S740" s="27">
        <v>0</v>
      </c>
      <c r="T740" s="70">
        <v>1</v>
      </c>
      <c r="U740" s="37" t="s">
        <v>971</v>
      </c>
      <c r="V740" s="27"/>
      <c r="W740" s="27"/>
      <c r="X740" s="70"/>
      <c r="Y740" s="1">
        <v>37068</v>
      </c>
      <c r="Z740" s="1" t="s">
        <v>926</v>
      </c>
      <c r="AA740" s="18"/>
    </row>
    <row r="741" spans="1:27" x14ac:dyDescent="0.25">
      <c r="A741" s="24" t="str">
        <f>IF(INTRO!$E$33&lt;&gt;0,INTRO!$E$33, " ")</f>
        <v>Nigeria</v>
      </c>
      <c r="B741" s="17" t="s">
        <v>921</v>
      </c>
      <c r="C741" s="172" t="s">
        <v>927</v>
      </c>
      <c r="D741" s="36">
        <v>113043.28523319829</v>
      </c>
      <c r="E741" s="20">
        <f>IF(INTRO!$E$48="","",ROUND($D741*INTRO!$E$48,0))</f>
        <v>22609</v>
      </c>
      <c r="F741" s="20">
        <f>IF(INTRO!$E$49="","",ROUND($D741*INTRO!$E$49,0))</f>
        <v>31652</v>
      </c>
      <c r="G741" s="38">
        <f>IF(INTRO!$E$50="","",ROUND($D741*INTRO!$E$50,0))</f>
        <v>58783</v>
      </c>
      <c r="H741" s="37">
        <v>1</v>
      </c>
      <c r="I741" s="27">
        <v>1</v>
      </c>
      <c r="J741" s="27">
        <v>2</v>
      </c>
      <c r="K741" s="27">
        <v>1</v>
      </c>
      <c r="L741" s="68">
        <v>4</v>
      </c>
      <c r="M741" s="65">
        <f>IF(INTRO!$E$37="Endemic",IF($H741&gt;0,IF($H741=4,"Unknown",IF($H741=99,"Stopped",$D741)),0),"Not required")</f>
        <v>113043.28523319829</v>
      </c>
      <c r="N741" s="20">
        <v>113043.28523319829</v>
      </c>
      <c r="O741" s="14">
        <f>IF(INTRO!$E$41="Endemic", IF(AND($J741&gt;1,$J741&lt;5), IF($J741=4, "Unknown", E741+F741), 0),"Not required")</f>
        <v>54261</v>
      </c>
      <c r="P741" s="39">
        <f>IF(INTRO!$E$43="Endemic", IF(AND($K741&gt;0,$K741&lt;5), IF($K741=4,"Unknown", IF($K741=1, $F741*0.33, IF($K741=2, $F741*0.5+$G741*0.2, SUM(F741:G741)))), 0),"Not required")</f>
        <v>10445.16</v>
      </c>
      <c r="Q741" s="37">
        <v>1</v>
      </c>
      <c r="R741" s="27">
        <v>1</v>
      </c>
      <c r="S741" s="27">
        <v>1</v>
      </c>
      <c r="T741" s="70">
        <v>0</v>
      </c>
      <c r="U741" s="37"/>
      <c r="V741" s="27"/>
      <c r="W741" s="27" t="s">
        <v>972</v>
      </c>
      <c r="X741" s="70"/>
      <c r="Y741" s="1">
        <v>37069</v>
      </c>
      <c r="Z741" s="1" t="s">
        <v>927</v>
      </c>
      <c r="AA741" s="18"/>
    </row>
    <row r="742" spans="1:27" x14ac:dyDescent="0.25">
      <c r="A742" s="24" t="str">
        <f>IF(INTRO!$E$33&lt;&gt;0,INTRO!$E$33, " ")</f>
        <v>Nigeria</v>
      </c>
      <c r="B742" s="17" t="s">
        <v>921</v>
      </c>
      <c r="C742" s="172" t="s">
        <v>928</v>
      </c>
      <c r="D742" s="36">
        <v>188075.97762672341</v>
      </c>
      <c r="E742" s="20">
        <f>IF(INTRO!$E$48="","",ROUND($D742*INTRO!$E$48,0))</f>
        <v>37615</v>
      </c>
      <c r="F742" s="20">
        <f>IF(INTRO!$E$49="","",ROUND($D742*INTRO!$E$49,0))</f>
        <v>52661</v>
      </c>
      <c r="G742" s="38">
        <f>IF(INTRO!$E$50="","",ROUND($D742*INTRO!$E$50,0))</f>
        <v>97800</v>
      </c>
      <c r="H742" s="37">
        <v>1</v>
      </c>
      <c r="I742" s="27">
        <v>0</v>
      </c>
      <c r="J742" s="27">
        <v>2</v>
      </c>
      <c r="K742" s="27">
        <v>1</v>
      </c>
      <c r="L742" s="68">
        <v>4</v>
      </c>
      <c r="M742" s="65">
        <f>IF(INTRO!$E$37="Endemic",IF($H742&gt;0,IF($H742=4,"Unknown",IF($H742=99,"Stopped",$D742)),0),"Not required")</f>
        <v>188075.97762672341</v>
      </c>
      <c r="N742" s="20">
        <v>0</v>
      </c>
      <c r="O742" s="14">
        <f>IF(INTRO!$E$41="Endemic", IF(AND($J742&gt;1,$J742&lt;5), IF($J742=4, "Unknown", E742+F742), 0),"Not required")</f>
        <v>90276</v>
      </c>
      <c r="P742" s="39">
        <f>IF(INTRO!$E$43="Endemic", IF(AND($K742&gt;0,$K742&lt;5), IF($K742=4,"Unknown", IF($K742=1, $F742*0.33, IF($K742=2, $F742*0.5+$G742*0.2, SUM(F742:G742)))), 0),"Not required")</f>
        <v>17378.13</v>
      </c>
      <c r="Q742" s="37">
        <v>1</v>
      </c>
      <c r="R742" s="27">
        <v>0</v>
      </c>
      <c r="S742" s="27">
        <v>1</v>
      </c>
      <c r="T742" s="70">
        <v>0</v>
      </c>
      <c r="U742" s="37"/>
      <c r="V742" s="27"/>
      <c r="W742" s="27" t="s">
        <v>972</v>
      </c>
      <c r="X742" s="70"/>
      <c r="Y742" s="1">
        <v>37070</v>
      </c>
      <c r="Z742" s="1" t="s">
        <v>928</v>
      </c>
      <c r="AA742" s="18"/>
    </row>
    <row r="743" spans="1:27" x14ac:dyDescent="0.25">
      <c r="A743" s="24" t="str">
        <f>IF(INTRO!$E$33&lt;&gt;0,INTRO!$E$33, " ")</f>
        <v>Nigeria</v>
      </c>
      <c r="B743" s="17" t="s">
        <v>921</v>
      </c>
      <c r="C743" s="172" t="s">
        <v>929</v>
      </c>
      <c r="D743" s="36">
        <v>263388.40689569182</v>
      </c>
      <c r="E743" s="20">
        <f>IF(INTRO!$E$48="","",ROUND($D743*INTRO!$E$48,0))</f>
        <v>52678</v>
      </c>
      <c r="F743" s="20">
        <f>IF(INTRO!$E$49="","",ROUND($D743*INTRO!$E$49,0))</f>
        <v>73749</v>
      </c>
      <c r="G743" s="38">
        <f>IF(INTRO!$E$50="","",ROUND($D743*INTRO!$E$50,0))</f>
        <v>136962</v>
      </c>
      <c r="H743" s="37">
        <v>1</v>
      </c>
      <c r="I743" s="27">
        <v>1</v>
      </c>
      <c r="J743" s="27">
        <v>1</v>
      </c>
      <c r="K743" s="27">
        <v>1</v>
      </c>
      <c r="L743" s="68">
        <v>0</v>
      </c>
      <c r="M743" s="65">
        <f>IF(INTRO!$E$37="Endemic",IF($H743&gt;0,IF($H743=4,"Unknown",IF($H743=99,"Stopped",$D743)),0),"Not required")</f>
        <v>263388.40689569182</v>
      </c>
      <c r="N743" s="20">
        <v>263388.40689569182</v>
      </c>
      <c r="O743" s="14">
        <f>IF(INTRO!$E$41="Endemic", IF(AND($J743&gt;1,$J743&lt;5), IF($J743=4, "Unknown", E743+F743), 0),"Not required")</f>
        <v>0</v>
      </c>
      <c r="P743" s="39">
        <f>IF(INTRO!$E$43="Endemic", IF(AND($K743&gt;0,$K743&lt;5), IF($K743=4,"Unknown", IF($K743=1, $F743*0.33, IF($K743=2, $F743*0.5+$G743*0.2, SUM(F743:G743)))), 0),"Not required")</f>
        <v>24337.170000000002</v>
      </c>
      <c r="Q743" s="37">
        <v>1</v>
      </c>
      <c r="R743" s="27">
        <v>1</v>
      </c>
      <c r="S743" s="27">
        <v>0</v>
      </c>
      <c r="T743" s="70">
        <v>0</v>
      </c>
      <c r="U743" s="37" t="s">
        <v>971</v>
      </c>
      <c r="V743" s="27"/>
      <c r="W743" s="27"/>
      <c r="X743" s="70"/>
      <c r="Y743" s="1">
        <v>37071</v>
      </c>
      <c r="Z743" s="1" t="s">
        <v>929</v>
      </c>
      <c r="AA743" s="18"/>
    </row>
    <row r="744" spans="1:27" x14ac:dyDescent="0.25">
      <c r="A744" s="24" t="str">
        <f>IF(INTRO!$E$33&lt;&gt;0,INTRO!$E$33, " ")</f>
        <v>Nigeria</v>
      </c>
      <c r="B744" s="17" t="s">
        <v>921</v>
      </c>
      <c r="C744" s="172" t="s">
        <v>930</v>
      </c>
      <c r="D744" s="36">
        <v>123099.01897208786</v>
      </c>
      <c r="E744" s="20">
        <f>IF(INTRO!$E$48="","",ROUND($D744*INTRO!$E$48,0))</f>
        <v>24620</v>
      </c>
      <c r="F744" s="20">
        <f>IF(INTRO!$E$49="","",ROUND($D744*INTRO!$E$49,0))</f>
        <v>34468</v>
      </c>
      <c r="G744" s="38">
        <f>IF(INTRO!$E$50="","",ROUND($D744*INTRO!$E$50,0))</f>
        <v>64011</v>
      </c>
      <c r="H744" s="37">
        <v>1</v>
      </c>
      <c r="I744" s="27">
        <v>1</v>
      </c>
      <c r="J744" s="27">
        <v>2</v>
      </c>
      <c r="K744" s="27">
        <v>2</v>
      </c>
      <c r="L744" s="68">
        <v>0</v>
      </c>
      <c r="M744" s="65">
        <f>IF(INTRO!$E$37="Endemic",IF($H744&gt;0,IF($H744=4,"Unknown",IF($H744=99,"Stopped",$D744)),0),"Not required")</f>
        <v>123099.01897208786</v>
      </c>
      <c r="N744" s="20">
        <v>123099.01897208786</v>
      </c>
      <c r="O744" s="14">
        <f>IF(INTRO!$E$41="Endemic", IF(AND($J744&gt;1,$J744&lt;5), IF($J744=4, "Unknown", E744+F744), 0),"Not required")</f>
        <v>59088</v>
      </c>
      <c r="P744" s="39">
        <f>IF(INTRO!$E$43="Endemic", IF(AND($K744&gt;0,$K744&lt;5), IF($K744=4,"Unknown", IF($K744=1, $F744*0.33, IF($K744=2, $F744*0.5+$G744*0.2, SUM(F744:G744)))), 0),"Not required")</f>
        <v>30036.2</v>
      </c>
      <c r="Q744" s="37">
        <v>1</v>
      </c>
      <c r="R744" s="27">
        <v>2</v>
      </c>
      <c r="S744" s="27">
        <v>1</v>
      </c>
      <c r="T744" s="70">
        <v>1</v>
      </c>
      <c r="U744" s="37"/>
      <c r="V744" s="27"/>
      <c r="W744" s="27" t="s">
        <v>972</v>
      </c>
      <c r="X744" s="70"/>
      <c r="Y744" s="1">
        <v>37072</v>
      </c>
      <c r="Z744" s="1" t="s">
        <v>930</v>
      </c>
      <c r="AA744" s="18"/>
    </row>
    <row r="745" spans="1:27" x14ac:dyDescent="0.25">
      <c r="A745" s="24" t="str">
        <f>IF(INTRO!$E$33&lt;&gt;0,INTRO!$E$33, " ")</f>
        <v>Nigeria</v>
      </c>
      <c r="B745" s="17" t="s">
        <v>921</v>
      </c>
      <c r="C745" s="172" t="s">
        <v>931</v>
      </c>
      <c r="D745" s="36">
        <v>129902.81153394983</v>
      </c>
      <c r="E745" s="20">
        <f>IF(INTRO!$E$48="","",ROUND($D745*INTRO!$E$48,0))</f>
        <v>25981</v>
      </c>
      <c r="F745" s="20">
        <f>IF(INTRO!$E$49="","",ROUND($D745*INTRO!$E$49,0))</f>
        <v>36373</v>
      </c>
      <c r="G745" s="38">
        <f>IF(INTRO!$E$50="","",ROUND($D745*INTRO!$E$50,0))</f>
        <v>67549</v>
      </c>
      <c r="H745" s="37">
        <v>1</v>
      </c>
      <c r="I745" s="27">
        <v>1</v>
      </c>
      <c r="J745" s="27">
        <v>1</v>
      </c>
      <c r="K745" s="27">
        <v>1</v>
      </c>
      <c r="L745" s="68">
        <v>4</v>
      </c>
      <c r="M745" s="65">
        <f>IF(INTRO!$E$37="Endemic",IF($H745&gt;0,IF($H745=4,"Unknown",IF($H745=99,"Stopped",$D745)),0),"Not required")</f>
        <v>129902.81153394983</v>
      </c>
      <c r="N745" s="20">
        <v>129902.81153394983</v>
      </c>
      <c r="O745" s="14">
        <f>IF(INTRO!$E$41="Endemic", IF(AND($J745&gt;1,$J745&lt;5), IF($J745=4, "Unknown", E745+F745), 0),"Not required")</f>
        <v>0</v>
      </c>
      <c r="P745" s="39">
        <f>IF(INTRO!$E$43="Endemic", IF(AND($K745&gt;0,$K745&lt;5), IF($K745=4,"Unknown", IF($K745=1, $F745*0.33, IF($K745=2, $F745*0.5+$G745*0.2, SUM(F745:G745)))), 0),"Not required")</f>
        <v>12003.09</v>
      </c>
      <c r="Q745" s="37">
        <v>1</v>
      </c>
      <c r="R745" s="27">
        <v>1</v>
      </c>
      <c r="S745" s="27">
        <v>0</v>
      </c>
      <c r="T745" s="70">
        <v>0</v>
      </c>
      <c r="U745" s="37" t="s">
        <v>971</v>
      </c>
      <c r="V745" s="27"/>
      <c r="W745" s="27"/>
      <c r="X745" s="70" t="s">
        <v>972</v>
      </c>
      <c r="Y745" s="1">
        <v>37073</v>
      </c>
      <c r="Z745" s="1" t="s">
        <v>931</v>
      </c>
      <c r="AA745" s="18"/>
    </row>
    <row r="746" spans="1:27" x14ac:dyDescent="0.25">
      <c r="A746" s="24" t="str">
        <f>IF(INTRO!$E$33&lt;&gt;0,INTRO!$E$33, " ")</f>
        <v>Nigeria</v>
      </c>
      <c r="B746" s="17" t="s">
        <v>921</v>
      </c>
      <c r="C746" s="172" t="s">
        <v>932</v>
      </c>
      <c r="D746" s="36">
        <v>301842.81304736616</v>
      </c>
      <c r="E746" s="20">
        <f>IF(INTRO!$E$48="","",ROUND($D746*INTRO!$E$48,0))</f>
        <v>60369</v>
      </c>
      <c r="F746" s="20">
        <f>IF(INTRO!$E$49="","",ROUND($D746*INTRO!$E$49,0))</f>
        <v>84516</v>
      </c>
      <c r="G746" s="38">
        <f>IF(INTRO!$E$50="","",ROUND($D746*INTRO!$E$50,0))</f>
        <v>156958</v>
      </c>
      <c r="H746" s="37">
        <v>0</v>
      </c>
      <c r="I746" s="27">
        <v>1</v>
      </c>
      <c r="J746" s="27">
        <v>2</v>
      </c>
      <c r="K746" s="27">
        <v>1</v>
      </c>
      <c r="L746" s="68">
        <v>0</v>
      </c>
      <c r="M746" s="65">
        <f>IF(INTRO!$E$37="Endemic",IF($H746&gt;0,IF($H746=4,"Unknown",IF($H746=99,"Stopped",$D746)),0),"Not required")</f>
        <v>0</v>
      </c>
      <c r="N746" s="20">
        <v>301842.81304736616</v>
      </c>
      <c r="O746" s="14">
        <f>IF(INTRO!$E$41="Endemic", IF(AND($J746&gt;1,$J746&lt;5), IF($J746=4, "Unknown", E746+F746), 0),"Not required")</f>
        <v>144885</v>
      </c>
      <c r="P746" s="39">
        <f>IF(INTRO!$E$43="Endemic", IF(AND($K746&gt;0,$K746&lt;5), IF($K746=4,"Unknown", IF($K746=1, $F746*0.33, IF($K746=2, $F746*0.5+$G746*0.2, SUM(F746:G746)))), 0),"Not required")</f>
        <v>27890.280000000002</v>
      </c>
      <c r="Q746" s="37">
        <v>0</v>
      </c>
      <c r="R746" s="27">
        <v>1</v>
      </c>
      <c r="S746" s="27">
        <v>1</v>
      </c>
      <c r="T746" s="70">
        <v>0</v>
      </c>
      <c r="U746" s="37"/>
      <c r="V746" s="27"/>
      <c r="W746" s="27" t="s">
        <v>972</v>
      </c>
      <c r="X746" s="70"/>
      <c r="Y746" s="1">
        <v>37074</v>
      </c>
      <c r="Z746" s="1" t="s">
        <v>932</v>
      </c>
      <c r="AA746" s="18"/>
    </row>
    <row r="747" spans="1:27" x14ac:dyDescent="0.25">
      <c r="A747" s="24" t="str">
        <f>IF(INTRO!$E$33&lt;&gt;0,INTRO!$E$33, " ")</f>
        <v>Nigeria</v>
      </c>
      <c r="B747" s="17" t="s">
        <v>921</v>
      </c>
      <c r="C747" s="172" t="s">
        <v>933</v>
      </c>
      <c r="D747" s="36">
        <v>182029.35747291203</v>
      </c>
      <c r="E747" s="20">
        <f>IF(INTRO!$E$48="","",ROUND($D747*INTRO!$E$48,0))</f>
        <v>36406</v>
      </c>
      <c r="F747" s="20">
        <f>IF(INTRO!$E$49="","",ROUND($D747*INTRO!$E$49,0))</f>
        <v>50968</v>
      </c>
      <c r="G747" s="38">
        <f>IF(INTRO!$E$50="","",ROUND($D747*INTRO!$E$50,0))</f>
        <v>94655</v>
      </c>
      <c r="H747" s="37">
        <v>0</v>
      </c>
      <c r="I747" s="27">
        <v>1</v>
      </c>
      <c r="J747" s="27">
        <v>2</v>
      </c>
      <c r="K747" s="27">
        <v>1</v>
      </c>
      <c r="L747" s="68">
        <v>0</v>
      </c>
      <c r="M747" s="65">
        <f>IF(INTRO!$E$37="Endemic",IF($H747&gt;0,IF($H747=4,"Unknown",IF($H747=99,"Stopped",$D747)),0),"Not required")</f>
        <v>0</v>
      </c>
      <c r="N747" s="20">
        <v>182029.35747291203</v>
      </c>
      <c r="O747" s="14">
        <f>IF(INTRO!$E$41="Endemic", IF(AND($J747&gt;1,$J747&lt;5), IF($J747=4, "Unknown", E747+F747), 0),"Not required")</f>
        <v>87374</v>
      </c>
      <c r="P747" s="39">
        <f>IF(INTRO!$E$43="Endemic", IF(AND($K747&gt;0,$K747&lt;5), IF($K747=4,"Unknown", IF($K747=1, $F747*0.33, IF($K747=2, $F747*0.5+$G747*0.2, SUM(F747:G747)))), 0),"Not required")</f>
        <v>16819.440000000002</v>
      </c>
      <c r="Q747" s="37">
        <v>0</v>
      </c>
      <c r="R747" s="27">
        <v>1</v>
      </c>
      <c r="S747" s="27">
        <v>1</v>
      </c>
      <c r="T747" s="70">
        <v>0</v>
      </c>
      <c r="U747" s="37"/>
      <c r="V747" s="27"/>
      <c r="W747" s="27" t="s">
        <v>972</v>
      </c>
      <c r="X747" s="70"/>
      <c r="Y747" s="1">
        <v>37075</v>
      </c>
      <c r="Z747" s="1" t="s">
        <v>933</v>
      </c>
      <c r="AA747" s="18"/>
    </row>
    <row r="748" spans="1:27" x14ac:dyDescent="0.25">
      <c r="A748" s="24" t="str">
        <f>IF(INTRO!$E$33&lt;&gt;0,INTRO!$E$33, " ")</f>
        <v>Nigeria</v>
      </c>
      <c r="B748" s="17" t="s">
        <v>921</v>
      </c>
      <c r="C748" s="172" t="s">
        <v>934</v>
      </c>
      <c r="D748" s="36">
        <v>123752.63494067156</v>
      </c>
      <c r="E748" s="20">
        <f>IF(INTRO!$E$48="","",ROUND($D748*INTRO!$E$48,0))</f>
        <v>24751</v>
      </c>
      <c r="F748" s="20">
        <f>IF(INTRO!$E$49="","",ROUND($D748*INTRO!$E$49,0))</f>
        <v>34651</v>
      </c>
      <c r="G748" s="38">
        <f>IF(INTRO!$E$50="","",ROUND($D748*INTRO!$E$50,0))</f>
        <v>64351</v>
      </c>
      <c r="H748" s="37">
        <v>0</v>
      </c>
      <c r="I748" s="27">
        <v>1</v>
      </c>
      <c r="J748" s="27">
        <v>2</v>
      </c>
      <c r="K748" s="27">
        <v>1</v>
      </c>
      <c r="L748" s="68">
        <v>0</v>
      </c>
      <c r="M748" s="65">
        <f>IF(INTRO!$E$37="Endemic",IF($H748&gt;0,IF($H748=4,"Unknown",IF($H748=99,"Stopped",$D748)),0),"Not required")</f>
        <v>0</v>
      </c>
      <c r="N748" s="20">
        <v>123752.63494067156</v>
      </c>
      <c r="O748" s="14">
        <f>IF(INTRO!$E$41="Endemic", IF(AND($J748&gt;1,$J748&lt;5), IF($J748=4, "Unknown", E748+F748), 0),"Not required")</f>
        <v>59402</v>
      </c>
      <c r="P748" s="39">
        <f>IF(INTRO!$E$43="Endemic", IF(AND($K748&gt;0,$K748&lt;5), IF($K748=4,"Unknown", IF($K748=1, $F748*0.33, IF($K748=2, $F748*0.5+$G748*0.2, SUM(F748:G748)))), 0),"Not required")</f>
        <v>11434.83</v>
      </c>
      <c r="Q748" s="37">
        <v>0</v>
      </c>
      <c r="R748" s="27">
        <v>1</v>
      </c>
      <c r="S748" s="27">
        <v>1</v>
      </c>
      <c r="T748" s="70">
        <v>0</v>
      </c>
      <c r="U748" s="37"/>
      <c r="V748" s="27"/>
      <c r="W748" s="27" t="s">
        <v>972</v>
      </c>
      <c r="X748" s="70"/>
      <c r="Y748" s="1">
        <v>37076</v>
      </c>
      <c r="Z748" s="1" t="s">
        <v>934</v>
      </c>
      <c r="AA748" s="18"/>
    </row>
    <row r="749" spans="1:27" x14ac:dyDescent="0.25">
      <c r="A749" s="24" t="str">
        <f>IF(INTRO!$E$33&lt;&gt;0,INTRO!$E$33, " ")</f>
        <v>Nigeria</v>
      </c>
      <c r="B749" s="17" t="s">
        <v>921</v>
      </c>
      <c r="C749" s="172" t="s">
        <v>935</v>
      </c>
      <c r="D749" s="36">
        <v>324852.51594139612</v>
      </c>
      <c r="E749" s="20">
        <f>IF(INTRO!$E$48="","",ROUND($D749*INTRO!$E$48,0))</f>
        <v>64971</v>
      </c>
      <c r="F749" s="20">
        <f>IF(INTRO!$E$49="","",ROUND($D749*INTRO!$E$49,0))</f>
        <v>90959</v>
      </c>
      <c r="G749" s="38">
        <f>IF(INTRO!$E$50="","",ROUND($D749*INTRO!$E$50,0))</f>
        <v>168923</v>
      </c>
      <c r="H749" s="37">
        <v>1</v>
      </c>
      <c r="I749" s="27">
        <v>0</v>
      </c>
      <c r="J749" s="27">
        <v>2</v>
      </c>
      <c r="K749" s="27">
        <v>1</v>
      </c>
      <c r="L749" s="68">
        <v>4</v>
      </c>
      <c r="M749" s="65">
        <f>IF(INTRO!$E$37="Endemic",IF($H749&gt;0,IF($H749=4,"Unknown",IF($H749=99,"Stopped",$D749)),0),"Not required")</f>
        <v>324852.51594139612</v>
      </c>
      <c r="N749" s="20">
        <v>0</v>
      </c>
      <c r="O749" s="14">
        <f>IF(INTRO!$E$41="Endemic", IF(AND($J749&gt;1,$J749&lt;5), IF($J749=4, "Unknown", E749+F749), 0),"Not required")</f>
        <v>155930</v>
      </c>
      <c r="P749" s="39">
        <f>IF(INTRO!$E$43="Endemic", IF(AND($K749&gt;0,$K749&lt;5), IF($K749=4,"Unknown", IF($K749=1, $F749*0.33, IF($K749=2, $F749*0.5+$G749*0.2, SUM(F749:G749)))), 0),"Not required")</f>
        <v>30016.47</v>
      </c>
      <c r="Q749" s="37">
        <v>1</v>
      </c>
      <c r="R749" s="27">
        <v>0</v>
      </c>
      <c r="S749" s="27">
        <v>1</v>
      </c>
      <c r="T749" s="70">
        <v>0</v>
      </c>
      <c r="U749" s="37"/>
      <c r="V749" s="27"/>
      <c r="W749" s="27" t="s">
        <v>972</v>
      </c>
      <c r="X749" s="70"/>
      <c r="Y749" s="1">
        <v>37077</v>
      </c>
      <c r="Z749" s="1" t="s">
        <v>935</v>
      </c>
      <c r="AA749" s="18"/>
    </row>
    <row r="750" spans="1:27" x14ac:dyDescent="0.25">
      <c r="A750" s="24" t="str">
        <f>IF(INTRO!$E$33&lt;&gt;0,INTRO!$E$33, " ")</f>
        <v>Nigeria</v>
      </c>
      <c r="B750" s="17" t="s">
        <v>921</v>
      </c>
      <c r="C750" s="172" t="s">
        <v>936</v>
      </c>
      <c r="D750" s="36">
        <v>120246.5097758614</v>
      </c>
      <c r="E750" s="20">
        <f>IF(INTRO!$E$48="","",ROUND($D750*INTRO!$E$48,0))</f>
        <v>24049</v>
      </c>
      <c r="F750" s="20">
        <f>IF(INTRO!$E$49="","",ROUND($D750*INTRO!$E$49,0))</f>
        <v>33669</v>
      </c>
      <c r="G750" s="38">
        <f>IF(INTRO!$E$50="","",ROUND($D750*INTRO!$E$50,0))</f>
        <v>62528</v>
      </c>
      <c r="H750" s="37">
        <v>1</v>
      </c>
      <c r="I750" s="27">
        <v>1</v>
      </c>
      <c r="J750" s="27">
        <v>1</v>
      </c>
      <c r="K750" s="27">
        <v>1</v>
      </c>
      <c r="L750" s="68">
        <v>0</v>
      </c>
      <c r="M750" s="65">
        <f>IF(INTRO!$E$37="Endemic",IF($H750&gt;0,IF($H750=4,"Unknown",IF($H750=99,"Stopped",$D750)),0),"Not required")</f>
        <v>120246.5097758614</v>
      </c>
      <c r="N750" s="20">
        <v>120246.06486601559</v>
      </c>
      <c r="O750" s="14">
        <f>IF(INTRO!$E$41="Endemic", IF(AND($J750&gt;1,$J750&lt;5), IF($J750=4, "Unknown", E750+F750), 0),"Not required")</f>
        <v>0</v>
      </c>
      <c r="P750" s="39">
        <f>IF(INTRO!$E$43="Endemic", IF(AND($K750&gt;0,$K750&lt;5), IF($K750=4,"Unknown", IF($K750=1, $F750*0.33, IF($K750=2, $F750*0.5+$G750*0.2, SUM(F750:G750)))), 0),"Not required")</f>
        <v>11110.77</v>
      </c>
      <c r="Q750" s="37">
        <v>1</v>
      </c>
      <c r="R750" s="27">
        <v>1</v>
      </c>
      <c r="S750" s="27">
        <v>0</v>
      </c>
      <c r="T750" s="70">
        <v>0</v>
      </c>
      <c r="U750" s="37" t="s">
        <v>971</v>
      </c>
      <c r="V750" s="27"/>
      <c r="W750" s="27"/>
      <c r="X750" s="70"/>
      <c r="Y750" s="1">
        <v>37078</v>
      </c>
      <c r="Z750" s="1" t="s">
        <v>936</v>
      </c>
      <c r="AA750" s="18"/>
    </row>
    <row r="751" spans="1:27" x14ac:dyDescent="0.25">
      <c r="A751" s="24" t="str">
        <f>IF(INTRO!$E$33&lt;&gt;0,INTRO!$E$33, " ")</f>
        <v>Nigeria</v>
      </c>
      <c r="B751" s="17" t="s">
        <v>921</v>
      </c>
      <c r="C751" s="172" t="s">
        <v>937</v>
      </c>
      <c r="D751" s="36">
        <v>171289.07532248113</v>
      </c>
      <c r="E751" s="20">
        <f>IF(INTRO!$E$48="","",ROUND($D751*INTRO!$E$48,0))</f>
        <v>34258</v>
      </c>
      <c r="F751" s="20">
        <f>IF(INTRO!$E$49="","",ROUND($D751*INTRO!$E$49,0))</f>
        <v>47961</v>
      </c>
      <c r="G751" s="38">
        <f>IF(INTRO!$E$50="","",ROUND($D751*INTRO!$E$50,0))</f>
        <v>89070</v>
      </c>
      <c r="H751" s="37">
        <v>1</v>
      </c>
      <c r="I751" s="27">
        <v>1</v>
      </c>
      <c r="J751" s="27">
        <v>1</v>
      </c>
      <c r="K751" s="27">
        <v>1</v>
      </c>
      <c r="L751" s="68">
        <v>0</v>
      </c>
      <c r="M751" s="65">
        <f>IF(INTRO!$E$37="Endemic",IF($H751&gt;0,IF($H751=4,"Unknown",IF($H751=99,"Stopped",$D751)),0),"Not required")</f>
        <v>171289.07532248113</v>
      </c>
      <c r="N751" s="20">
        <v>171289.07532248113</v>
      </c>
      <c r="O751" s="14">
        <f>IF(INTRO!$E$41="Endemic", IF(AND($J751&gt;1,$J751&lt;5), IF($J751=4, "Unknown", E751+F751), 0),"Not required")</f>
        <v>0</v>
      </c>
      <c r="P751" s="39">
        <f>IF(INTRO!$E$43="Endemic", IF(AND($K751&gt;0,$K751&lt;5), IF($K751=4,"Unknown", IF($K751=1, $F751*0.33, IF($K751=2, $F751*0.5+$G751*0.2, SUM(F751:G751)))), 0),"Not required")</f>
        <v>15827.130000000001</v>
      </c>
      <c r="Q751" s="37">
        <v>1</v>
      </c>
      <c r="R751" s="27">
        <v>1</v>
      </c>
      <c r="S751" s="27">
        <v>0</v>
      </c>
      <c r="T751" s="70">
        <v>0</v>
      </c>
      <c r="U751" s="37" t="s">
        <v>971</v>
      </c>
      <c r="V751" s="27"/>
      <c r="W751" s="27"/>
      <c r="X751" s="70"/>
      <c r="Y751" s="1">
        <v>37079</v>
      </c>
      <c r="Z751" s="1" t="s">
        <v>937</v>
      </c>
      <c r="AA751" s="18"/>
    </row>
    <row r="752" spans="1:27" x14ac:dyDescent="0.25">
      <c r="A752" s="24" t="str">
        <f>IF(INTRO!$E$33&lt;&gt;0,INTRO!$E$33, " ")</f>
        <v>Nigeria</v>
      </c>
      <c r="B752" s="17" t="s">
        <v>938</v>
      </c>
      <c r="C752" s="172" t="s">
        <v>939</v>
      </c>
      <c r="D752" s="36">
        <v>103830.7967871111</v>
      </c>
      <c r="E752" s="20">
        <f>IF(INTRO!$E$48="","",ROUND($D752*INTRO!$E$48,0))</f>
        <v>20766</v>
      </c>
      <c r="F752" s="20">
        <f>IF(INTRO!$E$49="","",ROUND($D752*INTRO!$E$49,0))</f>
        <v>29073</v>
      </c>
      <c r="G752" s="38">
        <f>IF(INTRO!$E$50="","",ROUND($D752*INTRO!$E$50,0))</f>
        <v>53992</v>
      </c>
      <c r="H752" s="37">
        <v>1</v>
      </c>
      <c r="I752" s="27">
        <v>1</v>
      </c>
      <c r="J752" s="27">
        <v>1</v>
      </c>
      <c r="K752" s="27">
        <v>2</v>
      </c>
      <c r="L752" s="68">
        <v>0</v>
      </c>
      <c r="M752" s="65">
        <f>IF(INTRO!$E$37="Endemic",IF($H752&gt;0,IF($H752=4,"Unknown",IF($H752=99,"Stopped",$D752)),0),"Not required")</f>
        <v>103830.7967871111</v>
      </c>
      <c r="N752" s="20">
        <v>51293.081214453108</v>
      </c>
      <c r="O752" s="14">
        <f>IF(INTRO!$E$41="Endemic", IF(AND($J752&gt;1,$J752&lt;5), IF($J752=4, "Unknown", E752+F752), 0),"Not required")</f>
        <v>0</v>
      </c>
      <c r="P752" s="39">
        <f>IF(INTRO!$E$43="Endemic", IF(AND($K752&gt;0,$K752&lt;5), IF($K752=4,"Unknown", IF($K752=1, $F752*0.33, IF($K752=2, $F752*0.5+$G752*0.2, SUM(F752:G752)))), 0),"Not required")</f>
        <v>25334.9</v>
      </c>
      <c r="Q752" s="37">
        <v>1</v>
      </c>
      <c r="R752" s="27">
        <v>1</v>
      </c>
      <c r="S752" s="27">
        <v>0</v>
      </c>
      <c r="T752" s="70">
        <v>1</v>
      </c>
      <c r="U752" s="37" t="s">
        <v>971</v>
      </c>
      <c r="V752" s="27"/>
      <c r="W752" s="27"/>
      <c r="X752" s="70"/>
      <c r="Y752" s="1">
        <v>37080</v>
      </c>
      <c r="Z752" s="1" t="s">
        <v>939</v>
      </c>
      <c r="AA752" s="18"/>
    </row>
    <row r="753" spans="1:27" x14ac:dyDescent="0.25">
      <c r="A753" s="24" t="str">
        <f>IF(INTRO!$E$33&lt;&gt;0,INTRO!$E$33, " ")</f>
        <v>Nigeria</v>
      </c>
      <c r="B753" s="17" t="s">
        <v>938</v>
      </c>
      <c r="C753" s="172" t="s">
        <v>940</v>
      </c>
      <c r="D753" s="36">
        <v>187991.24963079591</v>
      </c>
      <c r="E753" s="20">
        <f>IF(INTRO!$E$48="","",ROUND($D753*INTRO!$E$48,0))</f>
        <v>37598</v>
      </c>
      <c r="F753" s="20">
        <f>IF(INTRO!$E$49="","",ROUND($D753*INTRO!$E$49,0))</f>
        <v>52638</v>
      </c>
      <c r="G753" s="38">
        <f>IF(INTRO!$E$50="","",ROUND($D753*INTRO!$E$50,0))</f>
        <v>97755</v>
      </c>
      <c r="H753" s="37">
        <v>0</v>
      </c>
      <c r="I753" s="27">
        <v>1</v>
      </c>
      <c r="J753" s="27">
        <v>1</v>
      </c>
      <c r="K753" s="27">
        <v>2</v>
      </c>
      <c r="L753" s="68">
        <v>0</v>
      </c>
      <c r="M753" s="65">
        <f>IF(INTRO!$E$37="Endemic",IF($H753&gt;0,IF($H753=4,"Unknown",IF($H753=99,"Stopped",$D753)),0),"Not required")</f>
        <v>0</v>
      </c>
      <c r="N753" s="20">
        <v>115742.50827226559</v>
      </c>
      <c r="O753" s="14">
        <f>IF(INTRO!$E$41="Endemic", IF(AND($J753&gt;1,$J753&lt;5), IF($J753=4, "Unknown", E753+F753), 0),"Not required")</f>
        <v>0</v>
      </c>
      <c r="P753" s="39">
        <f>IF(INTRO!$E$43="Endemic", IF(AND($K753&gt;0,$K753&lt;5), IF($K753=4,"Unknown", IF($K753=1, $F753*0.33, IF($K753=2, $F753*0.5+$G753*0.2, SUM(F753:G753)))), 0),"Not required")</f>
        <v>45870</v>
      </c>
      <c r="Q753" s="37">
        <v>0</v>
      </c>
      <c r="R753" s="27">
        <v>1</v>
      </c>
      <c r="S753" s="27">
        <v>0</v>
      </c>
      <c r="T753" s="70">
        <v>1</v>
      </c>
      <c r="U753" s="37"/>
      <c r="V753" s="27"/>
      <c r="W753" s="27"/>
      <c r="X753" s="70"/>
      <c r="Y753" s="1">
        <v>37081</v>
      </c>
      <c r="Z753" s="1" t="s">
        <v>940</v>
      </c>
      <c r="AA753" s="18"/>
    </row>
    <row r="754" spans="1:27" x14ac:dyDescent="0.25">
      <c r="A754" s="24" t="str">
        <f>IF(INTRO!$E$33&lt;&gt;0,INTRO!$E$33, " ")</f>
        <v>Nigeria</v>
      </c>
      <c r="B754" s="17" t="s">
        <v>938</v>
      </c>
      <c r="C754" s="172" t="s">
        <v>941</v>
      </c>
      <c r="D754" s="36">
        <v>146759.64805705289</v>
      </c>
      <c r="E754" s="20">
        <f>IF(INTRO!$E$48="","",ROUND($D754*INTRO!$E$48,0))</f>
        <v>29352</v>
      </c>
      <c r="F754" s="20">
        <f>IF(INTRO!$E$49="","",ROUND($D754*INTRO!$E$49,0))</f>
        <v>41093</v>
      </c>
      <c r="G754" s="38">
        <f>IF(INTRO!$E$50="","",ROUND($D754*INTRO!$E$50,0))</f>
        <v>76315</v>
      </c>
      <c r="H754" s="37">
        <v>1</v>
      </c>
      <c r="I754" s="27">
        <v>0</v>
      </c>
      <c r="J754" s="27">
        <v>1</v>
      </c>
      <c r="K754" s="27">
        <v>2</v>
      </c>
      <c r="L754" s="68">
        <v>0</v>
      </c>
      <c r="M754" s="65">
        <f>IF(INTRO!$E$37="Endemic",IF($H754&gt;0,IF($H754=4,"Unknown",IF($H754=99,"Stopped",$D754)),0),"Not required")</f>
        <v>146759.64805705289</v>
      </c>
      <c r="N754" s="20">
        <v>0</v>
      </c>
      <c r="O754" s="14">
        <f>IF(INTRO!$E$41="Endemic", IF(AND($J754&gt;1,$J754&lt;5), IF($J754=4, "Unknown", E754+F754), 0),"Not required")</f>
        <v>0</v>
      </c>
      <c r="P754" s="39">
        <f>IF(INTRO!$E$43="Endemic", IF(AND($K754&gt;0,$K754&lt;5), IF($K754=4,"Unknown", IF($K754=1, $F754*0.33, IF($K754=2, $F754*0.5+$G754*0.2, SUM(F754:G754)))), 0),"Not required")</f>
        <v>35809.5</v>
      </c>
      <c r="Q754" s="37">
        <v>1</v>
      </c>
      <c r="R754" s="27">
        <v>0</v>
      </c>
      <c r="S754" s="27">
        <v>0</v>
      </c>
      <c r="T754" s="70">
        <v>1</v>
      </c>
      <c r="U754" s="37"/>
      <c r="V754" s="27"/>
      <c r="W754" s="27"/>
      <c r="X754" s="70"/>
      <c r="Y754" s="1">
        <v>37082</v>
      </c>
      <c r="Z754" s="1" t="s">
        <v>941</v>
      </c>
      <c r="AA754" s="18"/>
    </row>
    <row r="755" spans="1:27" x14ac:dyDescent="0.25">
      <c r="A755" s="24" t="str">
        <f>IF(INTRO!$E$33&lt;&gt;0,INTRO!$E$33, " ")</f>
        <v>Nigeria</v>
      </c>
      <c r="B755" s="17" t="s">
        <v>938</v>
      </c>
      <c r="C755" s="172" t="s">
        <v>942</v>
      </c>
      <c r="D755" s="36">
        <v>118369.04497721359</v>
      </c>
      <c r="E755" s="20">
        <f>IF(INTRO!$E$48="","",ROUND($D755*INTRO!$E$48,0))</f>
        <v>23674</v>
      </c>
      <c r="F755" s="20">
        <f>IF(INTRO!$E$49="","",ROUND($D755*INTRO!$E$49,0))</f>
        <v>33143</v>
      </c>
      <c r="G755" s="38">
        <f>IF(INTRO!$E$50="","",ROUND($D755*INTRO!$E$50,0))</f>
        <v>61552</v>
      </c>
      <c r="H755" s="37">
        <v>0</v>
      </c>
      <c r="I755" s="27">
        <v>1</v>
      </c>
      <c r="J755" s="27">
        <v>1</v>
      </c>
      <c r="K755" s="27">
        <v>1</v>
      </c>
      <c r="L755" s="68">
        <v>0</v>
      </c>
      <c r="M755" s="65">
        <f>IF(INTRO!$E$37="Endemic",IF($H755&gt;0,IF($H755=4,"Unknown",IF($H755=99,"Stopped",$D755)),0),"Not required")</f>
        <v>0</v>
      </c>
      <c r="N755" s="20">
        <v>124039.86977109371</v>
      </c>
      <c r="O755" s="14">
        <f>IF(INTRO!$E$41="Endemic", IF(AND($J755&gt;1,$J755&lt;5), IF($J755=4, "Unknown", E755+F755), 0),"Not required")</f>
        <v>0</v>
      </c>
      <c r="P755" s="39">
        <f>IF(INTRO!$E$43="Endemic", IF(AND($K755&gt;0,$K755&lt;5), IF($K755=4,"Unknown", IF($K755=1, $F755*0.33, IF($K755=2, $F755*0.5+$G755*0.2, SUM(F755:G755)))), 0),"Not required")</f>
        <v>10937.19</v>
      </c>
      <c r="Q755" s="37">
        <v>0</v>
      </c>
      <c r="R755" s="27">
        <v>1</v>
      </c>
      <c r="S755" s="27">
        <v>0</v>
      </c>
      <c r="T755" s="70">
        <v>0</v>
      </c>
      <c r="U755" s="37"/>
      <c r="V755" s="27"/>
      <c r="W755" s="27"/>
      <c r="X755" s="70"/>
      <c r="Y755" s="1">
        <v>37083</v>
      </c>
      <c r="Z755" s="1" t="s">
        <v>942</v>
      </c>
      <c r="AA755" s="18"/>
    </row>
    <row r="756" spans="1:27" x14ac:dyDescent="0.25">
      <c r="A756" s="24" t="str">
        <f>IF(INTRO!$E$33&lt;&gt;0,INTRO!$E$33, " ")</f>
        <v>Nigeria</v>
      </c>
      <c r="B756" s="17" t="s">
        <v>938</v>
      </c>
      <c r="C756" s="172" t="s">
        <v>943</v>
      </c>
      <c r="D756" s="36">
        <v>184108.55559519681</v>
      </c>
      <c r="E756" s="20">
        <f>IF(INTRO!$E$48="","",ROUND($D756*INTRO!$E$48,0))</f>
        <v>36822</v>
      </c>
      <c r="F756" s="20">
        <f>IF(INTRO!$E$49="","",ROUND($D756*INTRO!$E$49,0))</f>
        <v>51550</v>
      </c>
      <c r="G756" s="38">
        <f>IF(INTRO!$E$50="","",ROUND($D756*INTRO!$E$50,0))</f>
        <v>95736</v>
      </c>
      <c r="H756" s="37">
        <v>1</v>
      </c>
      <c r="I756" s="27">
        <v>1</v>
      </c>
      <c r="J756" s="27">
        <v>1</v>
      </c>
      <c r="K756" s="27">
        <v>1</v>
      </c>
      <c r="L756" s="68">
        <v>0</v>
      </c>
      <c r="M756" s="65">
        <f>IF(INTRO!$E$37="Endemic",IF($H756&gt;0,IF($H756=4,"Unknown",IF($H756=99,"Stopped",$D756)),0),"Not required")</f>
        <v>184108.55559519681</v>
      </c>
      <c r="N756" s="20">
        <v>58158.797394140609</v>
      </c>
      <c r="O756" s="14">
        <f>IF(INTRO!$E$41="Endemic", IF(AND($J756&gt;1,$J756&lt;5), IF($J756=4, "Unknown", E756+F756), 0),"Not required")</f>
        <v>0</v>
      </c>
      <c r="P756" s="39">
        <f>IF(INTRO!$E$43="Endemic", IF(AND($K756&gt;0,$K756&lt;5), IF($K756=4,"Unknown", IF($K756=1, $F756*0.33, IF($K756=2, $F756*0.5+$G756*0.2, SUM(F756:G756)))), 0),"Not required")</f>
        <v>17011.5</v>
      </c>
      <c r="Q756" s="37">
        <v>1</v>
      </c>
      <c r="R756" s="27">
        <v>1</v>
      </c>
      <c r="S756" s="27">
        <v>0</v>
      </c>
      <c r="T756" s="70">
        <v>0</v>
      </c>
      <c r="U756" s="37"/>
      <c r="V756" s="27"/>
      <c r="W756" s="27"/>
      <c r="X756" s="70"/>
      <c r="Y756" s="1">
        <v>37084</v>
      </c>
      <c r="Z756" s="1" t="s">
        <v>943</v>
      </c>
      <c r="AA756" s="18"/>
    </row>
    <row r="757" spans="1:27" x14ac:dyDescent="0.25">
      <c r="A757" s="24" t="str">
        <f>IF(INTRO!$E$33&lt;&gt;0,INTRO!$E$33, " ")</f>
        <v>Nigeria</v>
      </c>
      <c r="B757" s="17" t="s">
        <v>938</v>
      </c>
      <c r="C757" s="172" t="s">
        <v>944</v>
      </c>
      <c r="D757" s="36">
        <v>404488.76278031635</v>
      </c>
      <c r="E757" s="20">
        <f>IF(INTRO!$E$48="","",ROUND($D757*INTRO!$E$48,0))</f>
        <v>80898</v>
      </c>
      <c r="F757" s="20">
        <f>IF(INTRO!$E$49="","",ROUND($D757*INTRO!$E$49,0))</f>
        <v>113257</v>
      </c>
      <c r="G757" s="38">
        <f>IF(INTRO!$E$50="","",ROUND($D757*INTRO!$E$50,0))</f>
        <v>210334</v>
      </c>
      <c r="H757" s="37">
        <v>0</v>
      </c>
      <c r="I757" s="27">
        <v>0</v>
      </c>
      <c r="J757" s="27">
        <v>1</v>
      </c>
      <c r="K757" s="27">
        <v>2</v>
      </c>
      <c r="L757" s="68">
        <v>0</v>
      </c>
      <c r="M757" s="65">
        <f>IF(INTRO!$E$37="Endemic",IF($H757&gt;0,IF($H757=4,"Unknown",IF($H757=99,"Stopped",$D757)),0),"Not required")</f>
        <v>0</v>
      </c>
      <c r="N757" s="20">
        <v>0</v>
      </c>
      <c r="O757" s="14">
        <f>IF(INTRO!$E$41="Endemic", IF(AND($J757&gt;1,$J757&lt;5), IF($J757=4, "Unknown", E757+F757), 0),"Not required")</f>
        <v>0</v>
      </c>
      <c r="P757" s="39">
        <f>IF(INTRO!$E$43="Endemic", IF(AND($K757&gt;0,$K757&lt;5), IF($K757=4,"Unknown", IF($K757=1, $F757*0.33, IF($K757=2, $F757*0.5+$G757*0.2, SUM(F757:G757)))), 0),"Not required")</f>
        <v>98695.3</v>
      </c>
      <c r="Q757" s="37">
        <v>0</v>
      </c>
      <c r="R757" s="27">
        <v>0</v>
      </c>
      <c r="S757" s="27">
        <v>0</v>
      </c>
      <c r="T757" s="70">
        <v>1</v>
      </c>
      <c r="U757" s="37"/>
      <c r="V757" s="27"/>
      <c r="W757" s="27"/>
      <c r="X757" s="70"/>
      <c r="Y757" s="1">
        <v>37085</v>
      </c>
      <c r="Z757" s="1" t="s">
        <v>944</v>
      </c>
      <c r="AA757" s="18"/>
    </row>
    <row r="758" spans="1:27" x14ac:dyDescent="0.25">
      <c r="A758" s="24" t="str">
        <f>IF(INTRO!$E$33&lt;&gt;0,INTRO!$E$33, " ")</f>
        <v>Nigeria</v>
      </c>
      <c r="B758" s="17" t="s">
        <v>938</v>
      </c>
      <c r="C758" s="172" t="s">
        <v>945</v>
      </c>
      <c r="D758" s="36">
        <v>211544.28760982136</v>
      </c>
      <c r="E758" s="20">
        <f>IF(INTRO!$E$48="","",ROUND($D758*INTRO!$E$48,0))</f>
        <v>42309</v>
      </c>
      <c r="F758" s="20">
        <f>IF(INTRO!$E$49="","",ROUND($D758*INTRO!$E$49,0))</f>
        <v>59232</v>
      </c>
      <c r="G758" s="38">
        <f>IF(INTRO!$E$50="","",ROUND($D758*INTRO!$E$50,0))</f>
        <v>110003</v>
      </c>
      <c r="H758" s="37">
        <v>1</v>
      </c>
      <c r="I758" s="27">
        <v>1</v>
      </c>
      <c r="J758" s="27">
        <v>1</v>
      </c>
      <c r="K758" s="27">
        <v>1</v>
      </c>
      <c r="L758" s="68">
        <v>0</v>
      </c>
      <c r="M758" s="65">
        <f>IF(INTRO!$E$37="Endemic",IF($H758&gt;0,IF($H758=4,"Unknown",IF($H758=99,"Stopped",$D758)),0),"Not required")</f>
        <v>211544.28760982136</v>
      </c>
      <c r="N758" s="20">
        <v>51468.587464062482</v>
      </c>
      <c r="O758" s="14">
        <f>IF(INTRO!$E$41="Endemic", IF(AND($J758&gt;1,$J758&lt;5), IF($J758=4, "Unknown", E758+F758), 0),"Not required")</f>
        <v>0</v>
      </c>
      <c r="P758" s="39">
        <f>IF(INTRO!$E$43="Endemic", IF(AND($K758&gt;0,$K758&lt;5), IF($K758=4,"Unknown", IF($K758=1, $F758*0.33, IF($K758=2, $F758*0.5+$G758*0.2, SUM(F758:G758)))), 0),"Not required")</f>
        <v>19546.560000000001</v>
      </c>
      <c r="Q758" s="37">
        <v>1</v>
      </c>
      <c r="R758" s="27">
        <v>1</v>
      </c>
      <c r="S758" s="27">
        <v>0</v>
      </c>
      <c r="T758" s="70">
        <v>0</v>
      </c>
      <c r="U758" s="37"/>
      <c r="V758" s="27"/>
      <c r="W758" s="27"/>
      <c r="X758" s="70"/>
      <c r="Y758" s="1">
        <v>37086</v>
      </c>
      <c r="Z758" s="1" t="s">
        <v>945</v>
      </c>
      <c r="AA758" s="18"/>
    </row>
    <row r="759" spans="1:27" x14ac:dyDescent="0.25">
      <c r="A759" s="24" t="str">
        <f>IF(INTRO!$E$33&lt;&gt;0,INTRO!$E$33, " ")</f>
        <v>Nigeria</v>
      </c>
      <c r="B759" s="17" t="s">
        <v>938</v>
      </c>
      <c r="C759" s="172" t="s">
        <v>946</v>
      </c>
      <c r="D759" s="36">
        <v>174953.89736855231</v>
      </c>
      <c r="E759" s="20">
        <f>IF(INTRO!$E$48="","",ROUND($D759*INTRO!$E$48,0))</f>
        <v>34991</v>
      </c>
      <c r="F759" s="20">
        <f>IF(INTRO!$E$49="","",ROUND($D759*INTRO!$E$49,0))</f>
        <v>48987</v>
      </c>
      <c r="G759" s="38">
        <f>IF(INTRO!$E$50="","",ROUND($D759*INTRO!$E$50,0))</f>
        <v>90976</v>
      </c>
      <c r="H759" s="37">
        <v>1</v>
      </c>
      <c r="I759" s="27">
        <v>1</v>
      </c>
      <c r="J759" s="27">
        <v>1</v>
      </c>
      <c r="K759" s="27">
        <v>1</v>
      </c>
      <c r="L759" s="68">
        <v>0</v>
      </c>
      <c r="M759" s="65">
        <f>IF(INTRO!$E$37="Endemic",IF($H759&gt;0,IF($H759=4,"Unknown",IF($H759=99,"Stopped",$D759)),0),"Not required")</f>
        <v>174953.89736855231</v>
      </c>
      <c r="N759" s="20">
        <v>56545.022948046862</v>
      </c>
      <c r="O759" s="14">
        <f>IF(INTRO!$E$41="Endemic", IF(AND($J759&gt;1,$J759&lt;5), IF($J759=4, "Unknown", E759+F759), 0),"Not required")</f>
        <v>0</v>
      </c>
      <c r="P759" s="39">
        <f>IF(INTRO!$E$43="Endemic", IF(AND($K759&gt;0,$K759&lt;5), IF($K759=4,"Unknown", IF($K759=1, $F759*0.33, IF($K759=2, $F759*0.5+$G759*0.2, SUM(F759:G759)))), 0),"Not required")</f>
        <v>16165.710000000001</v>
      </c>
      <c r="Q759" s="37">
        <v>1</v>
      </c>
      <c r="R759" s="27">
        <v>1</v>
      </c>
      <c r="S759" s="27">
        <v>0</v>
      </c>
      <c r="T759" s="70">
        <v>0</v>
      </c>
      <c r="U759" s="37"/>
      <c r="V759" s="27"/>
      <c r="W759" s="27"/>
      <c r="X759" s="70"/>
      <c r="Y759" s="1">
        <v>37087</v>
      </c>
      <c r="Z759" s="1" t="s">
        <v>946</v>
      </c>
      <c r="AA759" s="18"/>
    </row>
    <row r="760" spans="1:27" x14ac:dyDescent="0.25">
      <c r="A760" s="24" t="str">
        <f>IF(INTRO!$E$33&lt;&gt;0,INTRO!$E$33, " ")</f>
        <v>Nigeria</v>
      </c>
      <c r="B760" s="17" t="s">
        <v>938</v>
      </c>
      <c r="C760" s="172" t="s">
        <v>947</v>
      </c>
      <c r="D760" s="36">
        <v>139209.4421977342</v>
      </c>
      <c r="E760" s="20">
        <f>IF(INTRO!$E$48="","",ROUND($D760*INTRO!$E$48,0))</f>
        <v>27842</v>
      </c>
      <c r="F760" s="20">
        <f>IF(INTRO!$E$49="","",ROUND($D760*INTRO!$E$49,0))</f>
        <v>38979</v>
      </c>
      <c r="G760" s="38">
        <f>IF(INTRO!$E$50="","",ROUND($D760*INTRO!$E$50,0))</f>
        <v>72389</v>
      </c>
      <c r="H760" s="37">
        <v>0</v>
      </c>
      <c r="I760" s="27">
        <v>1</v>
      </c>
      <c r="J760" s="27">
        <v>1</v>
      </c>
      <c r="K760" s="27">
        <v>2</v>
      </c>
      <c r="L760" s="68">
        <v>0</v>
      </c>
      <c r="M760" s="65">
        <f>IF(INTRO!$E$37="Endemic",IF($H760&gt;0,IF($H760=4,"Unknown",IF($H760=99,"Stopped",$D760)),0),"Not required")</f>
        <v>0</v>
      </c>
      <c r="N760" s="20">
        <v>88176.988954687477</v>
      </c>
      <c r="O760" s="14">
        <f>IF(INTRO!$E$41="Endemic", IF(AND($J760&gt;1,$J760&lt;5), IF($J760=4, "Unknown", E760+F760), 0),"Not required")</f>
        <v>0</v>
      </c>
      <c r="P760" s="39">
        <f>IF(INTRO!$E$43="Endemic", IF(AND($K760&gt;0,$K760&lt;5), IF($K760=4,"Unknown", IF($K760=1, $F760*0.33, IF($K760=2, $F760*0.5+$G760*0.2, SUM(F760:G760)))), 0),"Not required")</f>
        <v>33967.300000000003</v>
      </c>
      <c r="Q760" s="37">
        <v>0</v>
      </c>
      <c r="R760" s="27">
        <v>1</v>
      </c>
      <c r="S760" s="27">
        <v>0</v>
      </c>
      <c r="T760" s="70">
        <v>1</v>
      </c>
      <c r="U760" s="37"/>
      <c r="V760" s="27"/>
      <c r="W760" s="27"/>
      <c r="X760" s="70"/>
      <c r="Y760" s="1">
        <v>37088</v>
      </c>
      <c r="Z760" s="1" t="s">
        <v>947</v>
      </c>
      <c r="AA760" s="18"/>
    </row>
    <row r="761" spans="1:27" x14ac:dyDescent="0.25">
      <c r="A761" s="24" t="str">
        <f>IF(INTRO!$E$33&lt;&gt;0,INTRO!$E$33, " ")</f>
        <v>Nigeria</v>
      </c>
      <c r="B761" s="17" t="s">
        <v>938</v>
      </c>
      <c r="C761" s="172" t="s">
        <v>948</v>
      </c>
      <c r="D761" s="36">
        <v>308091.16652481444</v>
      </c>
      <c r="E761" s="20">
        <f>IF(INTRO!$E$48="","",ROUND($D761*INTRO!$E$48,0))</f>
        <v>61618</v>
      </c>
      <c r="F761" s="20">
        <f>IF(INTRO!$E$49="","",ROUND($D761*INTRO!$E$49,0))</f>
        <v>86266</v>
      </c>
      <c r="G761" s="38">
        <f>IF(INTRO!$E$50="","",ROUND($D761*INTRO!$E$50,0))</f>
        <v>160207</v>
      </c>
      <c r="H761" s="37">
        <v>1</v>
      </c>
      <c r="I761" s="27">
        <v>1</v>
      </c>
      <c r="J761" s="27">
        <v>1</v>
      </c>
      <c r="K761" s="27">
        <v>2</v>
      </c>
      <c r="L761" s="68">
        <v>0</v>
      </c>
      <c r="M761" s="65">
        <f>IF(INTRO!$E$37="Endemic",IF($H761&gt;0,IF($H761=4,"Unknown",IF($H761=99,"Stopped",$D761)),0),"Not required")</f>
        <v>308091.16652481444</v>
      </c>
      <c r="N761" s="20">
        <v>31405.68436406249</v>
      </c>
      <c r="O761" s="14">
        <f>IF(INTRO!$E$41="Endemic", IF(AND($J761&gt;1,$J761&lt;5), IF($J761=4, "Unknown", E761+F761), 0),"Not required")</f>
        <v>0</v>
      </c>
      <c r="P761" s="39">
        <f>IF(INTRO!$E$43="Endemic", IF(AND($K761&gt;0,$K761&lt;5), IF($K761=4,"Unknown", IF($K761=1, $F761*0.33, IF($K761=2, $F761*0.5+$G761*0.2, SUM(F761:G761)))), 0),"Not required")</f>
        <v>75174.399999999994</v>
      </c>
      <c r="Q761" s="37">
        <v>1</v>
      </c>
      <c r="R761" s="27">
        <v>1</v>
      </c>
      <c r="S761" s="27">
        <v>0</v>
      </c>
      <c r="T761" s="70">
        <v>1</v>
      </c>
      <c r="U761" s="37"/>
      <c r="V761" s="27"/>
      <c r="W761" s="27"/>
      <c r="X761" s="70"/>
      <c r="Y761" s="1">
        <v>37089</v>
      </c>
      <c r="Z761" s="1" t="s">
        <v>948</v>
      </c>
      <c r="AA761" s="18"/>
    </row>
    <row r="762" spans="1:27" x14ac:dyDescent="0.25">
      <c r="A762" s="24" t="str">
        <f>IF(INTRO!$E$33&lt;&gt;0,INTRO!$E$33, " ")</f>
        <v>Nigeria</v>
      </c>
      <c r="B762" s="17" t="s">
        <v>938</v>
      </c>
      <c r="C762" s="172" t="s">
        <v>949</v>
      </c>
      <c r="D762" s="36">
        <v>143892.34508375984</v>
      </c>
      <c r="E762" s="20">
        <f>IF(INTRO!$E$48="","",ROUND($D762*INTRO!$E$48,0))</f>
        <v>28778</v>
      </c>
      <c r="F762" s="20">
        <f>IF(INTRO!$E$49="","",ROUND($D762*INTRO!$E$49,0))</f>
        <v>40290</v>
      </c>
      <c r="G762" s="38">
        <f>IF(INTRO!$E$50="","",ROUND($D762*INTRO!$E$50,0))</f>
        <v>74824</v>
      </c>
      <c r="H762" s="37">
        <v>1</v>
      </c>
      <c r="I762" s="27">
        <v>0</v>
      </c>
      <c r="J762" s="27">
        <v>0</v>
      </c>
      <c r="K762" s="27">
        <v>1</v>
      </c>
      <c r="L762" s="68">
        <v>0</v>
      </c>
      <c r="M762" s="65">
        <f>IF(INTRO!$E$37="Endemic",IF($H762&gt;0,IF($H762=4,"Unknown",IF($H762=99,"Stopped",$D762)),0),"Not required")</f>
        <v>143892.34508375984</v>
      </c>
      <c r="N762" s="20">
        <v>0</v>
      </c>
      <c r="O762" s="14">
        <f>IF(INTRO!$E$41="Endemic", IF(AND($J762&gt;1,$J762&lt;5), IF($J762=4, "Unknown", E762+F762), 0),"Not required")</f>
        <v>0</v>
      </c>
      <c r="P762" s="39">
        <f>IF(INTRO!$E$43="Endemic", IF(AND($K762&gt;0,$K762&lt;5), IF($K762=4,"Unknown", IF($K762=1, $F762*0.33, IF($K762=2, $F762*0.5+$G762*0.2, SUM(F762:G762)))), 0),"Not required")</f>
        <v>13295.7</v>
      </c>
      <c r="Q762" s="37">
        <v>1</v>
      </c>
      <c r="R762" s="27">
        <v>0</v>
      </c>
      <c r="S762" s="27">
        <v>0</v>
      </c>
      <c r="T762" s="70">
        <v>0</v>
      </c>
      <c r="U762" s="37"/>
      <c r="V762" s="27"/>
      <c r="W762" s="27"/>
      <c r="X762" s="70"/>
      <c r="Y762" s="1">
        <v>37090</v>
      </c>
      <c r="Z762" s="1" t="s">
        <v>949</v>
      </c>
      <c r="AA762" s="18"/>
    </row>
    <row r="763" spans="1:27" x14ac:dyDescent="0.25">
      <c r="A763" s="24" t="str">
        <f>IF(INTRO!$E$33&lt;&gt;0,INTRO!$E$33, " ")</f>
        <v>Nigeria</v>
      </c>
      <c r="B763" s="17" t="s">
        <v>938</v>
      </c>
      <c r="C763" s="172" t="s">
        <v>950</v>
      </c>
      <c r="D763" s="36">
        <v>82853.22090651741</v>
      </c>
      <c r="E763" s="20">
        <f>IF(INTRO!$E$48="","",ROUND($D763*INTRO!$E$48,0))</f>
        <v>16571</v>
      </c>
      <c r="F763" s="20">
        <f>IF(INTRO!$E$49="","",ROUND($D763*INTRO!$E$49,0))</f>
        <v>23199</v>
      </c>
      <c r="G763" s="38">
        <f>IF(INTRO!$E$50="","",ROUND($D763*INTRO!$E$50,0))</f>
        <v>43084</v>
      </c>
      <c r="H763" s="37">
        <v>1</v>
      </c>
      <c r="I763" s="27">
        <v>1</v>
      </c>
      <c r="J763" s="27">
        <v>1</v>
      </c>
      <c r="K763" s="27">
        <v>1</v>
      </c>
      <c r="L763" s="68">
        <v>0</v>
      </c>
      <c r="M763" s="65">
        <f>IF(INTRO!$E$37="Endemic",IF($H763&gt;0,IF($H763=4,"Unknown",IF($H763=99,"Stopped",$D763)),0),"Not required")</f>
        <v>82853.22090651741</v>
      </c>
      <c r="N763" s="20">
        <v>30567.890380078112</v>
      </c>
      <c r="O763" s="14">
        <f>IF(INTRO!$E$41="Endemic", IF(AND($J763&gt;1,$J763&lt;5), IF($J763=4, "Unknown", E763+F763), 0),"Not required")</f>
        <v>0</v>
      </c>
      <c r="P763" s="39">
        <f>IF(INTRO!$E$43="Endemic", IF(AND($K763&gt;0,$K763&lt;5), IF($K763=4,"Unknown", IF($K763=1, $F763*0.33, IF($K763=2, $F763*0.5+$G763*0.2, SUM(F763:G763)))), 0),"Not required")</f>
        <v>7655.67</v>
      </c>
      <c r="Q763" s="37">
        <v>1</v>
      </c>
      <c r="R763" s="27">
        <v>1</v>
      </c>
      <c r="S763" s="27">
        <v>0</v>
      </c>
      <c r="T763" s="70">
        <v>0</v>
      </c>
      <c r="U763" s="37"/>
      <c r="V763" s="27"/>
      <c r="W763" s="27"/>
      <c r="X763" s="70"/>
      <c r="Y763" s="1">
        <v>37091</v>
      </c>
      <c r="Z763" s="1" t="s">
        <v>950</v>
      </c>
      <c r="AA763" s="18"/>
    </row>
    <row r="764" spans="1:27" x14ac:dyDescent="0.25">
      <c r="A764" s="24" t="str">
        <f>IF(INTRO!$E$33&lt;&gt;0,INTRO!$E$33, " ")</f>
        <v>Nigeria</v>
      </c>
      <c r="B764" s="17" t="s">
        <v>938</v>
      </c>
      <c r="C764" s="172" t="s">
        <v>951</v>
      </c>
      <c r="D764" s="36">
        <v>118112.17121178257</v>
      </c>
      <c r="E764" s="20">
        <f>IF(INTRO!$E$48="","",ROUND($D764*INTRO!$E$48,0))</f>
        <v>23622</v>
      </c>
      <c r="F764" s="20">
        <f>IF(INTRO!$E$49="","",ROUND($D764*INTRO!$E$49,0))</f>
        <v>33071</v>
      </c>
      <c r="G764" s="38">
        <f>IF(INTRO!$E$50="","",ROUND($D764*INTRO!$E$50,0))</f>
        <v>61418</v>
      </c>
      <c r="H764" s="37">
        <v>1</v>
      </c>
      <c r="I764" s="27">
        <v>1</v>
      </c>
      <c r="J764" s="27">
        <v>1</v>
      </c>
      <c r="K764" s="27">
        <v>2</v>
      </c>
      <c r="L764" s="68">
        <v>0</v>
      </c>
      <c r="M764" s="65">
        <f>IF(INTRO!$E$37="Endemic",IF($H764&gt;0,IF($H764=4,"Unknown",IF($H764=99,"Stopped",$D764)),0),"Not required")</f>
        <v>118112.17121178257</v>
      </c>
      <c r="N764" s="20">
        <v>64489.164321874974</v>
      </c>
      <c r="O764" s="14">
        <f>IF(INTRO!$E$41="Endemic", IF(AND($J764&gt;1,$J764&lt;5), IF($J764=4, "Unknown", E764+F764), 0),"Not required")</f>
        <v>0</v>
      </c>
      <c r="P764" s="39">
        <f>IF(INTRO!$E$43="Endemic", IF(AND($K764&gt;0,$K764&lt;5), IF($K764=4,"Unknown", IF($K764=1, $F764*0.33, IF($K764=2, $F764*0.5+$G764*0.2, SUM(F764:G764)))), 0),"Not required")</f>
        <v>28819.1</v>
      </c>
      <c r="Q764" s="37">
        <v>1</v>
      </c>
      <c r="R764" s="27">
        <v>1</v>
      </c>
      <c r="S764" s="27">
        <v>0</v>
      </c>
      <c r="T764" s="70">
        <v>1</v>
      </c>
      <c r="U764" s="37"/>
      <c r="V764" s="27"/>
      <c r="W764" s="27"/>
      <c r="X764" s="70"/>
      <c r="Y764" s="1">
        <v>37092</v>
      </c>
      <c r="Z764" s="1" t="s">
        <v>951</v>
      </c>
      <c r="AA764" s="18"/>
    </row>
    <row r="765" spans="1:27" x14ac:dyDescent="0.25">
      <c r="A765" s="24" t="str">
        <f>IF(INTRO!$E$33&lt;&gt;0,INTRO!$E$33, " ")</f>
        <v>Nigeria</v>
      </c>
      <c r="B765" s="17" t="s">
        <v>938</v>
      </c>
      <c r="C765" s="172" t="s">
        <v>952</v>
      </c>
      <c r="D765" s="36">
        <v>202583.29337386822</v>
      </c>
      <c r="E765" s="20">
        <f>IF(INTRO!$E$48="","",ROUND($D765*INTRO!$E$48,0))</f>
        <v>40517</v>
      </c>
      <c r="F765" s="20">
        <f>IF(INTRO!$E$49="","",ROUND($D765*INTRO!$E$49,0))</f>
        <v>56723</v>
      </c>
      <c r="G765" s="38">
        <f>IF(INTRO!$E$50="","",ROUND($D765*INTRO!$E$50,0))</f>
        <v>105343</v>
      </c>
      <c r="H765" s="37">
        <v>0</v>
      </c>
      <c r="I765" s="27">
        <v>1</v>
      </c>
      <c r="J765" s="27">
        <v>1</v>
      </c>
      <c r="K765" s="27">
        <v>1</v>
      </c>
      <c r="L765" s="68">
        <v>0</v>
      </c>
      <c r="M765" s="65">
        <f>IF(INTRO!$E$37="Endemic",IF($H765&gt;0,IF($H765=4,"Unknown",IF($H765=99,"Stopped",$D765)),0),"Not required")</f>
        <v>0</v>
      </c>
      <c r="N765" s="20">
        <v>74499.643426953102</v>
      </c>
      <c r="O765" s="14">
        <f>IF(INTRO!$E$41="Endemic", IF(AND($J765&gt;1,$J765&lt;5), IF($J765=4, "Unknown", E765+F765), 0),"Not required")</f>
        <v>0</v>
      </c>
      <c r="P765" s="39">
        <f>IF(INTRO!$E$43="Endemic", IF(AND($K765&gt;0,$K765&lt;5), IF($K765=4,"Unknown", IF($K765=1, $F765*0.33, IF($K765=2, $F765*0.5+$G765*0.2, SUM(F765:G765)))), 0),"Not required")</f>
        <v>18718.59</v>
      </c>
      <c r="Q765" s="37">
        <v>0</v>
      </c>
      <c r="R765" s="27">
        <v>1</v>
      </c>
      <c r="S765" s="27">
        <v>0</v>
      </c>
      <c r="T765" s="70">
        <v>0</v>
      </c>
      <c r="U765" s="37"/>
      <c r="V765" s="27"/>
      <c r="W765" s="27"/>
      <c r="X765" s="70"/>
      <c r="Y765" s="1">
        <v>37093</v>
      </c>
      <c r="Z765" s="1" t="s">
        <v>952</v>
      </c>
      <c r="AA765" s="18"/>
    </row>
    <row r="766" spans="1:27" x14ac:dyDescent="0.25">
      <c r="A766" s="24" t="str">
        <f>IF(INTRO!$E$33&lt;&gt;0,INTRO!$E$33, " ")</f>
        <v>Nigeria</v>
      </c>
      <c r="B766" s="17" t="s">
        <v>938</v>
      </c>
      <c r="C766" s="172" t="s">
        <v>953</v>
      </c>
      <c r="D766" s="36">
        <v>276880.33158053068</v>
      </c>
      <c r="E766" s="20">
        <f>IF(INTRO!$E$48="","",ROUND($D766*INTRO!$E$48,0))</f>
        <v>55376</v>
      </c>
      <c r="F766" s="20">
        <f>IF(INTRO!$E$49="","",ROUND($D766*INTRO!$E$49,0))</f>
        <v>77526</v>
      </c>
      <c r="G766" s="38">
        <f>IF(INTRO!$E$50="","",ROUND($D766*INTRO!$E$50,0))</f>
        <v>143978</v>
      </c>
      <c r="H766" s="37">
        <v>0</v>
      </c>
      <c r="I766" s="27">
        <v>1</v>
      </c>
      <c r="J766" s="27">
        <v>0</v>
      </c>
      <c r="K766" s="27">
        <v>2</v>
      </c>
      <c r="L766" s="68">
        <v>0</v>
      </c>
      <c r="M766" s="65">
        <f>IF(INTRO!$E$37="Endemic",IF($H766&gt;0,IF($H766=4,"Unknown",IF($H766=99,"Stopped",$D766)),0),"Not required")</f>
        <v>0</v>
      </c>
      <c r="N766" s="20">
        <v>67127.277130468719</v>
      </c>
      <c r="O766" s="14">
        <f>IF(INTRO!$E$41="Endemic", IF(AND($J766&gt;1,$J766&lt;5), IF($J766=4, "Unknown", E766+F766), 0),"Not required")</f>
        <v>0</v>
      </c>
      <c r="P766" s="39">
        <f>IF(INTRO!$E$43="Endemic", IF(AND($K766&gt;0,$K766&lt;5), IF($K766=4,"Unknown", IF($K766=1, $F766*0.33, IF($K766=2, $F766*0.5+$G766*0.2, SUM(F766:G766)))), 0),"Not required")</f>
        <v>67558.600000000006</v>
      </c>
      <c r="Q766" s="37">
        <v>0</v>
      </c>
      <c r="R766" s="27">
        <v>1</v>
      </c>
      <c r="S766" s="27">
        <v>0</v>
      </c>
      <c r="T766" s="70">
        <v>1</v>
      </c>
      <c r="U766" s="37"/>
      <c r="V766" s="27"/>
      <c r="W766" s="27"/>
      <c r="X766" s="70"/>
      <c r="Y766" s="1">
        <v>37094</v>
      </c>
      <c r="Z766" s="1" t="s">
        <v>953</v>
      </c>
      <c r="AA766" s="18"/>
    </row>
    <row r="767" spans="1:27" x14ac:dyDescent="0.25">
      <c r="A767" s="24" t="str">
        <f>IF(INTRO!$E$33&lt;&gt;0,INTRO!$E$33, " ")</f>
        <v>Nigeria</v>
      </c>
      <c r="B767" s="17" t="s">
        <v>938</v>
      </c>
      <c r="C767" s="172" t="s">
        <v>954</v>
      </c>
      <c r="D767" s="36">
        <v>169215.25675549341</v>
      </c>
      <c r="E767" s="20">
        <f>IF(INTRO!$E$48="","",ROUND($D767*INTRO!$E$48,0))</f>
        <v>33843</v>
      </c>
      <c r="F767" s="20">
        <f>IF(INTRO!$E$49="","",ROUND($D767*INTRO!$E$49,0))</f>
        <v>47380</v>
      </c>
      <c r="G767" s="38">
        <f>IF(INTRO!$E$50="","",ROUND($D767*INTRO!$E$50,0))</f>
        <v>87992</v>
      </c>
      <c r="H767" s="37">
        <v>1</v>
      </c>
      <c r="I767" s="27">
        <v>0</v>
      </c>
      <c r="J767" s="27">
        <v>1</v>
      </c>
      <c r="K767" s="27">
        <v>2</v>
      </c>
      <c r="L767" s="68">
        <v>0</v>
      </c>
      <c r="M767" s="65">
        <f>IF(INTRO!$E$37="Endemic",IF($H767&gt;0,IF($H767=4,"Unknown",IF($H767=99,"Stopped",$D767)),0),"Not required")</f>
        <v>169215.25675549341</v>
      </c>
      <c r="N767" s="20">
        <v>0</v>
      </c>
      <c r="O767" s="14">
        <f>IF(INTRO!$E$41="Endemic", IF(AND($J767&gt;1,$J767&lt;5), IF($J767=4, "Unknown", E767+F767), 0),"Not required")</f>
        <v>0</v>
      </c>
      <c r="P767" s="39">
        <f>IF(INTRO!$E$43="Endemic", IF(AND($K767&gt;0,$K767&lt;5), IF($K767=4,"Unknown", IF($K767=1, $F767*0.33, IF($K767=2, $F767*0.5+$G767*0.2, SUM(F767:G767)))), 0),"Not required")</f>
        <v>41288.400000000001</v>
      </c>
      <c r="Q767" s="37">
        <v>1</v>
      </c>
      <c r="R767" s="27">
        <v>0</v>
      </c>
      <c r="S767" s="27">
        <v>0</v>
      </c>
      <c r="T767" s="70">
        <v>1</v>
      </c>
      <c r="U767" s="37"/>
      <c r="V767" s="27"/>
      <c r="W767" s="27"/>
      <c r="X767" s="70"/>
      <c r="Y767" s="1">
        <v>37095</v>
      </c>
      <c r="Z767" s="1" t="s">
        <v>954</v>
      </c>
      <c r="AA767" s="18"/>
    </row>
    <row r="768" spans="1:27" x14ac:dyDescent="0.25">
      <c r="A768" s="24" t="str">
        <f>IF(INTRO!$E$33&lt;&gt;0,INTRO!$E$33, " ")</f>
        <v>Nigeria</v>
      </c>
      <c r="B768" s="17" t="s">
        <v>938</v>
      </c>
      <c r="C768" s="172" t="s">
        <v>955</v>
      </c>
      <c r="D768" s="36">
        <v>149398.31993022418</v>
      </c>
      <c r="E768" s="20">
        <f>IF(INTRO!$E$48="","",ROUND($D768*INTRO!$E$48,0))</f>
        <v>29880</v>
      </c>
      <c r="F768" s="20">
        <f>IF(INTRO!$E$49="","",ROUND($D768*INTRO!$E$49,0))</f>
        <v>41832</v>
      </c>
      <c r="G768" s="38">
        <f>IF(INTRO!$E$50="","",ROUND($D768*INTRO!$E$50,0))</f>
        <v>77687</v>
      </c>
      <c r="H768" s="37">
        <v>1</v>
      </c>
      <c r="I768" s="27">
        <v>0</v>
      </c>
      <c r="J768" s="27">
        <v>1</v>
      </c>
      <c r="K768" s="27">
        <v>1</v>
      </c>
      <c r="L768" s="68">
        <v>0</v>
      </c>
      <c r="M768" s="65">
        <f>IF(INTRO!$E$37="Endemic",IF($H768&gt;0,IF($H768=4,"Unknown",IF($H768=99,"Stopped",$D768)),0),"Not required")</f>
        <v>149398.31993022418</v>
      </c>
      <c r="N768" s="20">
        <v>0</v>
      </c>
      <c r="O768" s="14">
        <f>IF(INTRO!$E$41="Endemic", IF(AND($J768&gt;1,$J768&lt;5), IF($J768=4, "Unknown", E768+F768), 0),"Not required")</f>
        <v>0</v>
      </c>
      <c r="P768" s="39">
        <f>IF(INTRO!$E$43="Endemic", IF(AND($K768&gt;0,$K768&lt;5), IF($K768=4,"Unknown", IF($K768=1, $F768*0.33, IF($K768=2, $F768*0.5+$G768*0.2, SUM(F768:G768)))), 0),"Not required")</f>
        <v>13804.560000000001</v>
      </c>
      <c r="Q768" s="37">
        <v>1</v>
      </c>
      <c r="R768" s="27">
        <v>0</v>
      </c>
      <c r="S768" s="27">
        <v>0</v>
      </c>
      <c r="T768" s="70">
        <v>0</v>
      </c>
      <c r="U768" s="37"/>
      <c r="V768" s="27"/>
      <c r="W768" s="27"/>
      <c r="X768" s="70"/>
      <c r="Y768" s="1">
        <v>37096</v>
      </c>
      <c r="Z768" s="1" t="s">
        <v>955</v>
      </c>
      <c r="AA768" s="18"/>
    </row>
    <row r="769" spans="1:27" x14ac:dyDescent="0.25">
      <c r="A769" s="24" t="str">
        <f>IF(INTRO!$E$33&lt;&gt;0,INTRO!$E$33, " ")</f>
        <v>Nigeria</v>
      </c>
      <c r="B769" s="17" t="s">
        <v>956</v>
      </c>
      <c r="C769" s="172" t="s">
        <v>957</v>
      </c>
      <c r="D769" s="36">
        <v>191350.78191376317</v>
      </c>
      <c r="E769" s="20">
        <f>IF(INTRO!$E$48="","",ROUND($D769*INTRO!$E$48,0))</f>
        <v>38270</v>
      </c>
      <c r="F769" s="20">
        <f>IF(INTRO!$E$49="","",ROUND($D769*INTRO!$E$49,0))</f>
        <v>53578</v>
      </c>
      <c r="G769" s="38">
        <f>IF(INTRO!$E$50="","",ROUND($D769*INTRO!$E$50,0))</f>
        <v>99502</v>
      </c>
      <c r="H769" s="37">
        <v>1</v>
      </c>
      <c r="I769" s="27">
        <v>1</v>
      </c>
      <c r="J769" s="27">
        <v>1</v>
      </c>
      <c r="K769" s="27">
        <v>2</v>
      </c>
      <c r="L769" s="68">
        <v>0</v>
      </c>
      <c r="M769" s="65">
        <f>IF(INTRO!$E$37="Endemic",IF($H769&gt;0,IF($H769=4,"Unknown",IF($H769=99,"Stopped",$D769)),0),"Not required")</f>
        <v>191350.78191376317</v>
      </c>
      <c r="N769" s="20">
        <v>19465.740326171868</v>
      </c>
      <c r="O769" s="14">
        <f>IF(INTRO!$E$41="Endemic", IF(AND($J769&gt;1,$J769&lt;5), IF($J769=4, "Unknown", E769+F769), 0),"Not required")</f>
        <v>0</v>
      </c>
      <c r="P769" s="39">
        <f>IF(INTRO!$E$43="Endemic", IF(AND($K769&gt;0,$K769&lt;5), IF($K769=4,"Unknown", IF($K769=1, $F769*0.33, IF($K769=2, $F769*0.5+$G769*0.2, SUM(F769:G769)))), 0),"Not required")</f>
        <v>46689.4</v>
      </c>
      <c r="Q769" s="37">
        <v>1</v>
      </c>
      <c r="R769" s="27">
        <v>1</v>
      </c>
      <c r="S769" s="27">
        <v>0</v>
      </c>
      <c r="T769" s="70">
        <v>1</v>
      </c>
      <c r="U769" s="37"/>
      <c r="V769" s="27"/>
      <c r="W769" s="27"/>
      <c r="X769" s="70" t="s">
        <v>972</v>
      </c>
      <c r="Y769" s="1">
        <v>37097</v>
      </c>
      <c r="Z769" s="1" t="s">
        <v>957</v>
      </c>
      <c r="AA769" s="18"/>
    </row>
    <row r="770" spans="1:27" x14ac:dyDescent="0.25">
      <c r="A770" s="24" t="str">
        <f>IF(INTRO!$E$33&lt;&gt;0,INTRO!$E$33, " ")</f>
        <v>Nigeria</v>
      </c>
      <c r="B770" s="17" t="s">
        <v>956</v>
      </c>
      <c r="C770" s="172" t="s">
        <v>958</v>
      </c>
      <c r="D770" s="36">
        <v>251366.4456957542</v>
      </c>
      <c r="E770" s="20">
        <f>IF(INTRO!$E$48="","",ROUND($D770*INTRO!$E$48,0))</f>
        <v>50273</v>
      </c>
      <c r="F770" s="20">
        <f>IF(INTRO!$E$49="","",ROUND($D770*INTRO!$E$49,0))</f>
        <v>70383</v>
      </c>
      <c r="G770" s="38">
        <f>IF(INTRO!$E$50="","",ROUND($D770*INTRO!$E$50,0))</f>
        <v>130711</v>
      </c>
      <c r="H770" s="37">
        <v>1</v>
      </c>
      <c r="I770" s="27">
        <v>0</v>
      </c>
      <c r="J770" s="27">
        <v>1</v>
      </c>
      <c r="K770" s="27">
        <v>2</v>
      </c>
      <c r="L770" s="68">
        <v>0</v>
      </c>
      <c r="M770" s="65">
        <f>IF(INTRO!$E$37="Endemic",IF($H770&gt;0,IF($H770=4,"Unknown",IF($H770=99,"Stopped",$D770)),0),"Not required")</f>
        <v>251366.4456957542</v>
      </c>
      <c r="N770" s="20">
        <v>0</v>
      </c>
      <c r="O770" s="14">
        <f>IF(INTRO!$E$41="Endemic", IF(AND($J770&gt;1,$J770&lt;5), IF($J770=4, "Unknown", E770+F770), 0),"Not required")</f>
        <v>0</v>
      </c>
      <c r="P770" s="39">
        <f>IF(INTRO!$E$43="Endemic", IF(AND($K770&gt;0,$K770&lt;5), IF($K770=4,"Unknown", IF($K770=1, $F770*0.33, IF($K770=2, $F770*0.5+$G770*0.2, SUM(F770:G770)))), 0),"Not required")</f>
        <v>61333.7</v>
      </c>
      <c r="Q770" s="37">
        <v>1</v>
      </c>
      <c r="R770" s="27">
        <v>0</v>
      </c>
      <c r="S770" s="27">
        <v>0</v>
      </c>
      <c r="T770" s="70">
        <v>1</v>
      </c>
      <c r="U770" s="37"/>
      <c r="V770" s="27"/>
      <c r="W770" s="27"/>
      <c r="X770" s="70" t="s">
        <v>972</v>
      </c>
      <c r="Y770" s="1">
        <v>37098</v>
      </c>
      <c r="Z770" s="1" t="s">
        <v>958</v>
      </c>
      <c r="AA770" s="18"/>
    </row>
    <row r="771" spans="1:27" x14ac:dyDescent="0.25">
      <c r="A771" s="24" t="str">
        <f>IF(INTRO!$E$33&lt;&gt;0,INTRO!$E$33, " ")</f>
        <v>Nigeria</v>
      </c>
      <c r="B771" s="17" t="s">
        <v>956</v>
      </c>
      <c r="C771" s="172" t="s">
        <v>959</v>
      </c>
      <c r="D771" s="36">
        <v>240222.69689804938</v>
      </c>
      <c r="E771" s="20">
        <f>IF(INTRO!$E$48="","",ROUND($D771*INTRO!$E$48,0))</f>
        <v>48045</v>
      </c>
      <c r="F771" s="20">
        <f>IF(INTRO!$E$49="","",ROUND($D771*INTRO!$E$49,0))</f>
        <v>67262</v>
      </c>
      <c r="G771" s="38">
        <f>IF(INTRO!$E$50="","",ROUND($D771*INTRO!$E$50,0))</f>
        <v>124916</v>
      </c>
      <c r="H771" s="37">
        <v>1</v>
      </c>
      <c r="I771" s="27">
        <v>0</v>
      </c>
      <c r="J771" s="27">
        <v>2</v>
      </c>
      <c r="K771" s="27">
        <v>2</v>
      </c>
      <c r="L771" s="68">
        <v>0</v>
      </c>
      <c r="M771" s="65">
        <f>IF(INTRO!$E$37="Endemic",IF($H771&gt;0,IF($H771=4,"Unknown",IF($H771=99,"Stopped",$D771)),0),"Not required")</f>
        <v>240222.69689804938</v>
      </c>
      <c r="N771" s="20">
        <v>0</v>
      </c>
      <c r="O771" s="14">
        <f>IF(INTRO!$E$41="Endemic", IF(AND($J771&gt;1,$J771&lt;5), IF($J771=4, "Unknown", E771+F771), 0),"Not required")</f>
        <v>115307</v>
      </c>
      <c r="P771" s="39">
        <f>IF(INTRO!$E$43="Endemic", IF(AND($K771&gt;0,$K771&lt;5), IF($K771=4,"Unknown", IF($K771=1, $F771*0.33, IF($K771=2, $F771*0.5+$G771*0.2, SUM(F771:G771)))), 0),"Not required")</f>
        <v>58614.2</v>
      </c>
      <c r="Q771" s="37">
        <v>1</v>
      </c>
      <c r="R771" s="27">
        <v>0</v>
      </c>
      <c r="S771" s="27">
        <v>1</v>
      </c>
      <c r="T771" s="70">
        <v>1</v>
      </c>
      <c r="U771" s="37"/>
      <c r="V771" s="27"/>
      <c r="W771" s="27" t="s">
        <v>972</v>
      </c>
      <c r="X771" s="70" t="s">
        <v>972</v>
      </c>
      <c r="Y771" s="1">
        <v>37099</v>
      </c>
      <c r="Z771" s="1" t="s">
        <v>959</v>
      </c>
      <c r="AA771" s="18"/>
    </row>
    <row r="772" spans="1:27" x14ac:dyDescent="0.25">
      <c r="A772" s="24" t="str">
        <f>IF(INTRO!$E$33&lt;&gt;0,INTRO!$E$33, " ")</f>
        <v>Nigeria</v>
      </c>
      <c r="B772" s="17" t="s">
        <v>956</v>
      </c>
      <c r="C772" s="172" t="s">
        <v>960</v>
      </c>
      <c r="D772" s="36">
        <v>284622.85654171655</v>
      </c>
      <c r="E772" s="20">
        <f>IF(INTRO!$E$48="","",ROUND($D772*INTRO!$E$48,0))</f>
        <v>56925</v>
      </c>
      <c r="F772" s="20">
        <f>IF(INTRO!$E$49="","",ROUND($D772*INTRO!$E$49,0))</f>
        <v>79694</v>
      </c>
      <c r="G772" s="38">
        <f>IF(INTRO!$E$50="","",ROUND($D772*INTRO!$E$50,0))</f>
        <v>148004</v>
      </c>
      <c r="H772" s="37">
        <v>1</v>
      </c>
      <c r="I772" s="27">
        <v>1</v>
      </c>
      <c r="J772" s="27">
        <v>1</v>
      </c>
      <c r="K772" s="27">
        <v>2</v>
      </c>
      <c r="L772" s="68">
        <v>0</v>
      </c>
      <c r="M772" s="65">
        <f>IF(INTRO!$E$37="Endemic",IF($H772&gt;0,IF($H772=4,"Unknown",IF($H772=99,"Stopped",$D772)),0),"Not required")</f>
        <v>284622.85654171655</v>
      </c>
      <c r="N772" s="20">
        <v>45479.298719531238</v>
      </c>
      <c r="O772" s="14">
        <f>IF(INTRO!$E$41="Endemic", IF(AND($J772&gt;1,$J772&lt;5), IF($J772=4, "Unknown", E772+F772), 0),"Not required")</f>
        <v>0</v>
      </c>
      <c r="P772" s="39">
        <f>IF(INTRO!$E$43="Endemic", IF(AND($K772&gt;0,$K772&lt;5), IF($K772=4,"Unknown", IF($K772=1, $F772*0.33, IF($K772=2, $F772*0.5+$G772*0.2, SUM(F772:G772)))), 0),"Not required")</f>
        <v>69447.8</v>
      </c>
      <c r="Q772" s="37">
        <v>1</v>
      </c>
      <c r="R772" s="27">
        <v>1</v>
      </c>
      <c r="S772" s="27">
        <v>0</v>
      </c>
      <c r="T772" s="70">
        <v>1</v>
      </c>
      <c r="U772" s="37"/>
      <c r="V772" s="27"/>
      <c r="W772" s="27"/>
      <c r="X772" s="70" t="s">
        <v>972</v>
      </c>
      <c r="Y772" s="1">
        <v>37100</v>
      </c>
      <c r="Z772" s="1" t="s">
        <v>960</v>
      </c>
      <c r="AA772" s="18"/>
    </row>
    <row r="773" spans="1:27" x14ac:dyDescent="0.25">
      <c r="A773" s="24" t="str">
        <f>IF(INTRO!$E$33&lt;&gt;0,INTRO!$E$33, " ")</f>
        <v>Nigeria</v>
      </c>
      <c r="B773" s="17" t="s">
        <v>956</v>
      </c>
      <c r="C773" s="172" t="s">
        <v>961</v>
      </c>
      <c r="D773" s="36">
        <v>346869.69088313228</v>
      </c>
      <c r="E773" s="20">
        <f>IF(INTRO!$E$48="","",ROUND($D773*INTRO!$E$48,0))</f>
        <v>69374</v>
      </c>
      <c r="F773" s="20">
        <f>IF(INTRO!$E$49="","",ROUND($D773*INTRO!$E$49,0))</f>
        <v>97124</v>
      </c>
      <c r="G773" s="38">
        <f>IF(INTRO!$E$50="","",ROUND($D773*INTRO!$E$50,0))</f>
        <v>180372</v>
      </c>
      <c r="H773" s="37">
        <v>1</v>
      </c>
      <c r="I773" s="27">
        <v>1</v>
      </c>
      <c r="J773" s="27">
        <v>1</v>
      </c>
      <c r="K773" s="27">
        <v>2</v>
      </c>
      <c r="L773" s="68">
        <v>0</v>
      </c>
      <c r="M773" s="65">
        <f>IF(INTRO!$E$37="Endemic",IF($H773&gt;0,IF($H773=4,"Unknown",IF($H773=99,"Stopped",$D773)),0),"Not required")</f>
        <v>346869.69088313228</v>
      </c>
      <c r="N773" s="20">
        <v>119880.70279921871</v>
      </c>
      <c r="O773" s="14">
        <f>IF(INTRO!$E$41="Endemic", IF(AND($J773&gt;1,$J773&lt;5), IF($J773=4, "Unknown", E773+F773), 0),"Not required")</f>
        <v>0</v>
      </c>
      <c r="P773" s="39">
        <f>IF(INTRO!$E$43="Endemic", IF(AND($K773&gt;0,$K773&lt;5), IF($K773=4,"Unknown", IF($K773=1, $F773*0.33, IF($K773=2, $F773*0.5+$G773*0.2, SUM(F773:G773)))), 0),"Not required")</f>
        <v>84636.4</v>
      </c>
      <c r="Q773" s="37">
        <v>1</v>
      </c>
      <c r="R773" s="27">
        <v>1</v>
      </c>
      <c r="S773" s="27">
        <v>0</v>
      </c>
      <c r="T773" s="70">
        <v>1</v>
      </c>
      <c r="U773" s="37"/>
      <c r="V773" s="27"/>
      <c r="W773" s="27"/>
      <c r="X773" s="70" t="s">
        <v>972</v>
      </c>
      <c r="Y773" s="1">
        <v>37101</v>
      </c>
      <c r="Z773" s="1" t="s">
        <v>961</v>
      </c>
      <c r="AA773" s="18"/>
    </row>
    <row r="774" spans="1:27" x14ac:dyDescent="0.25">
      <c r="A774" s="24" t="str">
        <f>IF(INTRO!$E$33&lt;&gt;0,INTRO!$E$33, " ")</f>
        <v>Nigeria</v>
      </c>
      <c r="B774" s="17" t="s">
        <v>956</v>
      </c>
      <c r="C774" s="172" t="s">
        <v>962</v>
      </c>
      <c r="D774" s="36">
        <v>275082.21522251336</v>
      </c>
      <c r="E774" s="20">
        <f>IF(INTRO!$E$48="","",ROUND($D774*INTRO!$E$48,0))</f>
        <v>55016</v>
      </c>
      <c r="F774" s="20">
        <f>IF(INTRO!$E$49="","",ROUND($D774*INTRO!$E$49,0))</f>
        <v>77023</v>
      </c>
      <c r="G774" s="38">
        <f>IF(INTRO!$E$50="","",ROUND($D774*INTRO!$E$50,0))</f>
        <v>143043</v>
      </c>
      <c r="H774" s="37">
        <v>1</v>
      </c>
      <c r="I774" s="27">
        <v>0</v>
      </c>
      <c r="J774" s="27">
        <v>1</v>
      </c>
      <c r="K774" s="27">
        <v>2</v>
      </c>
      <c r="L774" s="68">
        <v>0</v>
      </c>
      <c r="M774" s="65">
        <f>IF(INTRO!$E$37="Endemic",IF($H774&gt;0,IF($H774=4,"Unknown",IF($H774=99,"Stopped",$D774)),0),"Not required")</f>
        <v>275082.21522251336</v>
      </c>
      <c r="N774" s="20">
        <v>0</v>
      </c>
      <c r="O774" s="14">
        <f>IF(INTRO!$E$41="Endemic", IF(AND($J774&gt;1,$J774&lt;5), IF($J774=4, "Unknown", E774+F774), 0),"Not required")</f>
        <v>0</v>
      </c>
      <c r="P774" s="39">
        <f>IF(INTRO!$E$43="Endemic", IF(AND($K774&gt;0,$K774&lt;5), IF($K774=4,"Unknown", IF($K774=1, $F774*0.33, IF($K774=2, $F774*0.5+$G774*0.2, SUM(F774:G774)))), 0),"Not required")</f>
        <v>67120.100000000006</v>
      </c>
      <c r="Q774" s="37">
        <v>1</v>
      </c>
      <c r="R774" s="27">
        <v>0</v>
      </c>
      <c r="S774" s="27">
        <v>0</v>
      </c>
      <c r="T774" s="70">
        <v>1</v>
      </c>
      <c r="U774" s="37"/>
      <c r="V774" s="27"/>
      <c r="W774" s="27"/>
      <c r="X774" s="70" t="s">
        <v>972</v>
      </c>
      <c r="Y774" s="1">
        <v>37102</v>
      </c>
      <c r="Z774" s="1" t="s">
        <v>962</v>
      </c>
      <c r="AA774" s="18"/>
    </row>
    <row r="775" spans="1:27" x14ac:dyDescent="0.25">
      <c r="A775" s="24" t="str">
        <f>IF(INTRO!$E$33&lt;&gt;0,INTRO!$E$33, " ")</f>
        <v>Nigeria</v>
      </c>
      <c r="B775" s="17" t="s">
        <v>956</v>
      </c>
      <c r="C775" s="172" t="s">
        <v>963</v>
      </c>
      <c r="D775" s="36">
        <v>515310.29167585965</v>
      </c>
      <c r="E775" s="20">
        <f>IF(INTRO!$E$48="","",ROUND($D775*INTRO!$E$48,0))</f>
        <v>103062</v>
      </c>
      <c r="F775" s="20">
        <f>IF(INTRO!$E$49="","",ROUND($D775*INTRO!$E$49,0))</f>
        <v>144287</v>
      </c>
      <c r="G775" s="38">
        <f>IF(INTRO!$E$50="","",ROUND($D775*INTRO!$E$50,0))</f>
        <v>267961</v>
      </c>
      <c r="H775" s="37">
        <v>1</v>
      </c>
      <c r="I775" s="27">
        <v>0</v>
      </c>
      <c r="J775" s="27">
        <v>1</v>
      </c>
      <c r="K775" s="27">
        <v>2</v>
      </c>
      <c r="L775" s="68">
        <v>0</v>
      </c>
      <c r="M775" s="65">
        <f>IF(INTRO!$E$37="Endemic",IF($H775&gt;0,IF($H775=4,"Unknown",IF($H775=99,"Stopped",$D775)),0),"Not required")</f>
        <v>515310.29167585965</v>
      </c>
      <c r="N775" s="20">
        <v>0</v>
      </c>
      <c r="O775" s="14">
        <f>IF(INTRO!$E$41="Endemic", IF(AND($J775&gt;1,$J775&lt;5), IF($J775=4, "Unknown", E775+F775), 0),"Not required")</f>
        <v>0</v>
      </c>
      <c r="P775" s="39">
        <f>IF(INTRO!$E$43="Endemic", IF(AND($K775&gt;0,$K775&lt;5), IF($K775=4,"Unknown", IF($K775=1, $F775*0.33, IF($K775=2, $F775*0.5+$G775*0.2, SUM(F775:G775)))), 0),"Not required")</f>
        <v>125735.70000000001</v>
      </c>
      <c r="Q775" s="37">
        <v>1</v>
      </c>
      <c r="R775" s="27">
        <v>0</v>
      </c>
      <c r="S775" s="27">
        <v>0</v>
      </c>
      <c r="T775" s="70">
        <v>1</v>
      </c>
      <c r="U775" s="37"/>
      <c r="V775" s="27"/>
      <c r="W775" s="27"/>
      <c r="X775" s="70" t="s">
        <v>972</v>
      </c>
      <c r="Y775" s="1">
        <v>37103</v>
      </c>
      <c r="Z775" s="1" t="s">
        <v>963</v>
      </c>
      <c r="AA775" s="18"/>
    </row>
    <row r="776" spans="1:27" x14ac:dyDescent="0.25">
      <c r="A776" s="24" t="str">
        <f>IF(INTRO!$E$33&lt;&gt;0,INTRO!$E$33, " ")</f>
        <v>Nigeria</v>
      </c>
      <c r="B776" s="17" t="s">
        <v>956</v>
      </c>
      <c r="C776" s="172" t="s">
        <v>964</v>
      </c>
      <c r="D776" s="36">
        <v>378407.33381170797</v>
      </c>
      <c r="E776" s="20">
        <f>IF(INTRO!$E$48="","",ROUND($D776*INTRO!$E$48,0))</f>
        <v>75681</v>
      </c>
      <c r="F776" s="20">
        <f>IF(INTRO!$E$49="","",ROUND($D776*INTRO!$E$49,0))</f>
        <v>105954</v>
      </c>
      <c r="G776" s="38">
        <f>IF(INTRO!$E$50="","",ROUND($D776*INTRO!$E$50,0))</f>
        <v>196772</v>
      </c>
      <c r="H776" s="37">
        <v>1</v>
      </c>
      <c r="I776" s="27">
        <v>0</v>
      </c>
      <c r="J776" s="27">
        <v>1</v>
      </c>
      <c r="K776" s="27">
        <v>2</v>
      </c>
      <c r="L776" s="68">
        <v>0</v>
      </c>
      <c r="M776" s="65">
        <f>IF(INTRO!$E$37="Endemic",IF($H776&gt;0,IF($H776=4,"Unknown",IF($H776=99,"Stopped",$D776)),0),"Not required")</f>
        <v>378407.33381170797</v>
      </c>
      <c r="N776" s="20">
        <v>0</v>
      </c>
      <c r="O776" s="14">
        <f>IF(INTRO!$E$41="Endemic", IF(AND($J776&gt;1,$J776&lt;5), IF($J776=4, "Unknown", E776+F776), 0),"Not required")</f>
        <v>0</v>
      </c>
      <c r="P776" s="39">
        <f>IF(INTRO!$E$43="Endemic", IF(AND($K776&gt;0,$K776&lt;5), IF($K776=4,"Unknown", IF($K776=1, $F776*0.33, IF($K776=2, $F776*0.5+$G776*0.2, SUM(F776:G776)))), 0),"Not required")</f>
        <v>92331.4</v>
      </c>
      <c r="Q776" s="37">
        <v>1</v>
      </c>
      <c r="R776" s="27">
        <v>0</v>
      </c>
      <c r="S776" s="27">
        <v>0</v>
      </c>
      <c r="T776" s="70">
        <v>1</v>
      </c>
      <c r="U776" s="37"/>
      <c r="V776" s="27"/>
      <c r="W776" s="27"/>
      <c r="X776" s="70" t="s">
        <v>972</v>
      </c>
      <c r="Y776" s="1">
        <v>37104</v>
      </c>
      <c r="Z776" s="1" t="s">
        <v>964</v>
      </c>
      <c r="AA776" s="18"/>
    </row>
    <row r="777" spans="1:27" x14ac:dyDescent="0.25">
      <c r="A777" s="24" t="str">
        <f>IF(INTRO!$E$33&lt;&gt;0,INTRO!$E$33, " ")</f>
        <v>Nigeria</v>
      </c>
      <c r="B777" s="17" t="s">
        <v>956</v>
      </c>
      <c r="C777" s="172" t="s">
        <v>965</v>
      </c>
      <c r="D777" s="36">
        <v>283572.4983699802</v>
      </c>
      <c r="E777" s="20">
        <f>IF(INTRO!$E$48="","",ROUND($D777*INTRO!$E$48,0))</f>
        <v>56714</v>
      </c>
      <c r="F777" s="20">
        <f>IF(INTRO!$E$49="","",ROUND($D777*INTRO!$E$49,0))</f>
        <v>79400</v>
      </c>
      <c r="G777" s="38">
        <f>IF(INTRO!$E$50="","",ROUND($D777*INTRO!$E$50,0))</f>
        <v>147458</v>
      </c>
      <c r="H777" s="37">
        <v>1</v>
      </c>
      <c r="I777" s="27">
        <v>0</v>
      </c>
      <c r="J777" s="27">
        <v>1</v>
      </c>
      <c r="K777" s="27">
        <v>2</v>
      </c>
      <c r="L777" s="68">
        <v>0</v>
      </c>
      <c r="M777" s="65">
        <f>IF(INTRO!$E$37="Endemic",IF($H777&gt;0,IF($H777=4,"Unknown",IF($H777=99,"Stopped",$D777)),0),"Not required")</f>
        <v>283572.4983699802</v>
      </c>
      <c r="N777" s="20">
        <v>0</v>
      </c>
      <c r="O777" s="14">
        <f>IF(INTRO!$E$41="Endemic", IF(AND($J777&gt;1,$J777&lt;5), IF($J777=4, "Unknown", E777+F777), 0),"Not required")</f>
        <v>0</v>
      </c>
      <c r="P777" s="39">
        <f>IF(INTRO!$E$43="Endemic", IF(AND($K777&gt;0,$K777&lt;5), IF($K777=4,"Unknown", IF($K777=1, $F777*0.33, IF($K777=2, $F777*0.5+$G777*0.2, SUM(F777:G777)))), 0),"Not required")</f>
        <v>69191.600000000006</v>
      </c>
      <c r="Q777" s="37">
        <v>1</v>
      </c>
      <c r="R777" s="27">
        <v>0</v>
      </c>
      <c r="S777" s="27">
        <v>0</v>
      </c>
      <c r="T777" s="70">
        <v>1</v>
      </c>
      <c r="U777" s="37"/>
      <c r="V777" s="27"/>
      <c r="W777" s="27"/>
      <c r="X777" s="70" t="s">
        <v>972</v>
      </c>
      <c r="Y777" s="1">
        <v>37105</v>
      </c>
      <c r="Z777" s="1" t="s">
        <v>965</v>
      </c>
      <c r="AA777" s="18"/>
    </row>
    <row r="778" spans="1:27" x14ac:dyDescent="0.25">
      <c r="A778" s="24" t="str">
        <f>IF(INTRO!$E$33&lt;&gt;0,INTRO!$E$33, " ")</f>
        <v>Nigeria</v>
      </c>
      <c r="B778" s="17" t="s">
        <v>956</v>
      </c>
      <c r="C778" s="172" t="s">
        <v>966</v>
      </c>
      <c r="D778" s="36">
        <v>392573.04779749422</v>
      </c>
      <c r="E778" s="20">
        <f>IF(INTRO!$E$48="","",ROUND($D778*INTRO!$E$48,0))</f>
        <v>78515</v>
      </c>
      <c r="F778" s="20">
        <f>IF(INTRO!$E$49="","",ROUND($D778*INTRO!$E$49,0))</f>
        <v>109920</v>
      </c>
      <c r="G778" s="38">
        <f>IF(INTRO!$E$50="","",ROUND($D778*INTRO!$E$50,0))</f>
        <v>204138</v>
      </c>
      <c r="H778" s="37">
        <v>1</v>
      </c>
      <c r="I778" s="27">
        <v>1</v>
      </c>
      <c r="J778" s="27">
        <v>1</v>
      </c>
      <c r="K778" s="27">
        <v>2</v>
      </c>
      <c r="L778" s="68">
        <v>0</v>
      </c>
      <c r="M778" s="65">
        <f>IF(INTRO!$E$37="Endemic",IF($H778&gt;0,IF($H778=4,"Unknown",IF($H778=99,"Stopped",$D778)),0),"Not required")</f>
        <v>392573.04779749422</v>
      </c>
      <c r="N778" s="20">
        <v>33927.896819140609</v>
      </c>
      <c r="O778" s="14">
        <f>IF(INTRO!$E$41="Endemic", IF(AND($J778&gt;1,$J778&lt;5), IF($J778=4, "Unknown", E778+F778), 0),"Not required")</f>
        <v>0</v>
      </c>
      <c r="P778" s="39">
        <f>IF(INTRO!$E$43="Endemic", IF(AND($K778&gt;0,$K778&lt;5), IF($K778=4,"Unknown", IF($K778=1, $F778*0.33, IF($K778=2, $F778*0.5+$G778*0.2, SUM(F778:G778)))), 0),"Not required")</f>
        <v>95787.6</v>
      </c>
      <c r="Q778" s="37">
        <v>1</v>
      </c>
      <c r="R778" s="27">
        <v>1</v>
      </c>
      <c r="S778" s="27">
        <v>0</v>
      </c>
      <c r="T778" s="70">
        <v>1</v>
      </c>
      <c r="U778" s="37"/>
      <c r="V778" s="27"/>
      <c r="W778" s="27"/>
      <c r="X778" s="70" t="s">
        <v>972</v>
      </c>
      <c r="Y778" s="1">
        <v>37106</v>
      </c>
      <c r="Z778" s="1" t="s">
        <v>966</v>
      </c>
      <c r="AA778" s="18"/>
    </row>
    <row r="779" spans="1:27" x14ac:dyDescent="0.25">
      <c r="A779" s="24" t="str">
        <f>IF(INTRO!$E$33&lt;&gt;0,INTRO!$E$33, " ")</f>
        <v>Nigeria</v>
      </c>
      <c r="B779" s="17" t="s">
        <v>956</v>
      </c>
      <c r="C779" s="172" t="s">
        <v>967</v>
      </c>
      <c r="D779" s="36">
        <v>182432.82412018595</v>
      </c>
      <c r="E779" s="20">
        <f>IF(INTRO!$E$48="","",ROUND($D779*INTRO!$E$48,0))</f>
        <v>36487</v>
      </c>
      <c r="F779" s="20">
        <f>IF(INTRO!$E$49="","",ROUND($D779*INTRO!$E$49,0))</f>
        <v>51081</v>
      </c>
      <c r="G779" s="38">
        <f>IF(INTRO!$E$50="","",ROUND($D779*INTRO!$E$50,0))</f>
        <v>94865</v>
      </c>
      <c r="H779" s="37">
        <v>1</v>
      </c>
      <c r="I779" s="27">
        <v>0</v>
      </c>
      <c r="J779" s="27">
        <v>1</v>
      </c>
      <c r="K779" s="27">
        <v>2</v>
      </c>
      <c r="L779" s="68">
        <v>0</v>
      </c>
      <c r="M779" s="65">
        <f>IF(INTRO!$E$37="Endemic",IF($H779&gt;0,IF($H779=4,"Unknown",IF($H779=99,"Stopped",$D779)),0),"Not required")</f>
        <v>182432.82412018595</v>
      </c>
      <c r="N779" s="20">
        <v>0</v>
      </c>
      <c r="O779" s="14">
        <f>IF(INTRO!$E$41="Endemic", IF(AND($J779&gt;1,$J779&lt;5), IF($J779=4, "Unknown", E779+F779), 0),"Not required")</f>
        <v>0</v>
      </c>
      <c r="P779" s="39">
        <f>IF(INTRO!$E$43="Endemic", IF(AND($K779&gt;0,$K779&lt;5), IF($K779=4,"Unknown", IF($K779=1, $F779*0.33, IF($K779=2, $F779*0.5+$G779*0.2, SUM(F779:G779)))), 0),"Not required")</f>
        <v>44513.5</v>
      </c>
      <c r="Q779" s="37">
        <v>1</v>
      </c>
      <c r="R779" s="27">
        <v>0</v>
      </c>
      <c r="S779" s="27">
        <v>0</v>
      </c>
      <c r="T779" s="70">
        <v>1</v>
      </c>
      <c r="U779" s="37"/>
      <c r="V779" s="27"/>
      <c r="W779" s="27"/>
      <c r="X779" s="70" t="s">
        <v>972</v>
      </c>
      <c r="Y779" s="1">
        <v>37107</v>
      </c>
      <c r="Z779" s="1" t="s">
        <v>967</v>
      </c>
      <c r="AA779" s="18"/>
    </row>
    <row r="780" spans="1:27" x14ac:dyDescent="0.25">
      <c r="A780" s="24" t="str">
        <f>IF(INTRO!$E$33&lt;&gt;0,INTRO!$E$33, " ")</f>
        <v>Nigeria</v>
      </c>
      <c r="B780" s="17" t="s">
        <v>956</v>
      </c>
      <c r="C780" s="172" t="s">
        <v>968</v>
      </c>
      <c r="D780" s="36">
        <v>289390.48742366978</v>
      </c>
      <c r="E780" s="20">
        <f>IF(INTRO!$E$48="","",ROUND($D780*INTRO!$E$48,0))</f>
        <v>57878</v>
      </c>
      <c r="F780" s="20">
        <f>IF(INTRO!$E$49="","",ROUND($D780*INTRO!$E$49,0))</f>
        <v>81029</v>
      </c>
      <c r="G780" s="38">
        <f>IF(INTRO!$E$50="","",ROUND($D780*INTRO!$E$50,0))</f>
        <v>150483</v>
      </c>
      <c r="H780" s="37">
        <v>1</v>
      </c>
      <c r="I780" s="27">
        <v>0</v>
      </c>
      <c r="J780" s="27">
        <v>1</v>
      </c>
      <c r="K780" s="27">
        <v>2</v>
      </c>
      <c r="L780" s="68">
        <v>0</v>
      </c>
      <c r="M780" s="65">
        <f>IF(INTRO!$E$37="Endemic",IF($H780&gt;0,IF($H780=4,"Unknown",IF($H780=99,"Stopped",$D780)),0),"Not required")</f>
        <v>289390.48742366978</v>
      </c>
      <c r="N780" s="20">
        <v>0</v>
      </c>
      <c r="O780" s="14">
        <f>IF(INTRO!$E$41="Endemic", IF(AND($J780&gt;1,$J780&lt;5), IF($J780=4, "Unknown", E780+F780), 0),"Not required")</f>
        <v>0</v>
      </c>
      <c r="P780" s="39">
        <f>IF(INTRO!$E$43="Endemic", IF(AND($K780&gt;0,$K780&lt;5), IF($K780=4,"Unknown", IF($K780=1, $F780*0.33, IF($K780=2, $F780*0.5+$G780*0.2, SUM(F780:G780)))), 0),"Not required")</f>
        <v>70611.100000000006</v>
      </c>
      <c r="Q780" s="37">
        <v>1</v>
      </c>
      <c r="R780" s="27">
        <v>0</v>
      </c>
      <c r="S780" s="27">
        <v>0</v>
      </c>
      <c r="T780" s="70">
        <v>1</v>
      </c>
      <c r="U780" s="37"/>
      <c r="V780" s="27"/>
      <c r="W780" s="27"/>
      <c r="X780" s="70" t="s">
        <v>972</v>
      </c>
      <c r="Y780" s="1">
        <v>37108</v>
      </c>
      <c r="Z780" s="1" t="s">
        <v>968</v>
      </c>
      <c r="AA780" s="18"/>
    </row>
    <row r="781" spans="1:27" x14ac:dyDescent="0.25">
      <c r="A781" s="24" t="str">
        <f>IF(INTRO!$E$33&lt;&gt;0,INTRO!$E$33, " ")</f>
        <v>Nigeria</v>
      </c>
      <c r="B781" s="17" t="s">
        <v>956</v>
      </c>
      <c r="C781" s="172" t="s">
        <v>969</v>
      </c>
      <c r="D781" s="36">
        <v>357751.18636010902</v>
      </c>
      <c r="E781" s="20">
        <f>IF(INTRO!$E$48="","",ROUND($D781*INTRO!$E$48,0))</f>
        <v>71550</v>
      </c>
      <c r="F781" s="20">
        <f>IF(INTRO!$E$49="","",ROUND($D781*INTRO!$E$49,0))</f>
        <v>100170</v>
      </c>
      <c r="G781" s="38">
        <f>IF(INTRO!$E$50="","",ROUND($D781*INTRO!$E$50,0))</f>
        <v>186031</v>
      </c>
      <c r="H781" s="37">
        <v>1</v>
      </c>
      <c r="I781" s="27">
        <v>1</v>
      </c>
      <c r="J781" s="27">
        <v>1</v>
      </c>
      <c r="K781" s="27">
        <v>2</v>
      </c>
      <c r="L781" s="68">
        <v>0</v>
      </c>
      <c r="M781" s="65">
        <f>IF(INTRO!$E$37="Endemic",IF($H781&gt;0,IF($H781=4,"Unknown",IF($H781=99,"Stopped",$D781)),0),"Not required")</f>
        <v>357751.18636010902</v>
      </c>
      <c r="N781" s="20">
        <v>47610.761411328109</v>
      </c>
      <c r="O781" s="14">
        <f>IF(INTRO!$E$41="Endemic", IF(AND($J781&gt;1,$J781&lt;5), IF($J781=4, "Unknown", E781+F781), 0),"Not required")</f>
        <v>0</v>
      </c>
      <c r="P781" s="39">
        <f>IF(INTRO!$E$43="Endemic", IF(AND($K781&gt;0,$K781&lt;5), IF($K781=4,"Unknown", IF($K781=1, $F781*0.33, IF($K781=2, $F781*0.5+$G781*0.2, SUM(F781:G781)))), 0),"Not required")</f>
        <v>87291.200000000012</v>
      </c>
      <c r="Q781" s="37">
        <v>1</v>
      </c>
      <c r="R781" s="27">
        <v>1</v>
      </c>
      <c r="S781" s="27">
        <v>0</v>
      </c>
      <c r="T781" s="70">
        <v>1</v>
      </c>
      <c r="U781" s="37"/>
      <c r="V781" s="27"/>
      <c r="W781" s="27"/>
      <c r="X781" s="70" t="s">
        <v>972</v>
      </c>
      <c r="Y781" s="1">
        <v>37109</v>
      </c>
      <c r="Z781" s="1" t="s">
        <v>969</v>
      </c>
      <c r="AA781" s="18"/>
    </row>
    <row r="782" spans="1:27" x14ac:dyDescent="0.25">
      <c r="A782" s="24" t="str">
        <f>IF(INTRO!$E$33&lt;&gt;0,INTRO!$E$33, " ")</f>
        <v>Nigeria</v>
      </c>
      <c r="B782" s="17" t="s">
        <v>956</v>
      </c>
      <c r="C782" s="172" t="s">
        <v>970</v>
      </c>
      <c r="D782" s="36">
        <v>395178.09745005926</v>
      </c>
      <c r="E782" s="20">
        <f>IF(INTRO!$E$48="","",ROUND($D782*INTRO!$E$48,0))</f>
        <v>79036</v>
      </c>
      <c r="F782" s="20">
        <f>IF(INTRO!$E$49="","",ROUND($D782*INTRO!$E$49,0))</f>
        <v>110650</v>
      </c>
      <c r="G782" s="38">
        <f>IF(INTRO!$E$50="","",ROUND($D782*INTRO!$E$50,0))</f>
        <v>205493</v>
      </c>
      <c r="H782" s="37">
        <v>1</v>
      </c>
      <c r="I782" s="27">
        <v>1</v>
      </c>
      <c r="J782" s="27">
        <v>1</v>
      </c>
      <c r="K782" s="27">
        <v>2</v>
      </c>
      <c r="L782" s="68">
        <v>0</v>
      </c>
      <c r="M782" s="65">
        <f>IF(INTRO!$E$37="Endemic",IF($H782&gt;0,IF($H782=4,"Unknown",IF($H782=99,"Stopped",$D782)),0),"Not required")</f>
        <v>395178.09745005926</v>
      </c>
      <c r="N782" s="20">
        <v>31771.046430859362</v>
      </c>
      <c r="O782" s="14">
        <f>IF(INTRO!$E$41="Endemic", IF(AND($J782&gt;1,$J782&lt;5), IF($J782=4, "Unknown", E782+F782), 0),"Not required")</f>
        <v>0</v>
      </c>
      <c r="P782" s="39">
        <f>IF(INTRO!$E$43="Endemic", IF(AND($K782&gt;0,$K782&lt;5), IF($K782=4,"Unknown", IF($K782=1, $F782*0.33, IF($K782=2, $F782*0.5+$G782*0.2, SUM(F782:G782)))), 0),"Not required")</f>
        <v>96423.6</v>
      </c>
      <c r="Q782" s="37">
        <v>1</v>
      </c>
      <c r="R782" s="27">
        <v>1</v>
      </c>
      <c r="S782" s="27">
        <v>0</v>
      </c>
      <c r="T782" s="70">
        <v>1</v>
      </c>
      <c r="U782" s="37"/>
      <c r="V782" s="27"/>
      <c r="W782" s="27"/>
      <c r="X782" s="70" t="s">
        <v>972</v>
      </c>
      <c r="Y782" s="1">
        <v>37110</v>
      </c>
      <c r="Z782" s="1" t="s">
        <v>970</v>
      </c>
      <c r="AA782" s="18"/>
    </row>
    <row r="783" spans="1:27" x14ac:dyDescent="0.25">
      <c r="A783"/>
      <c r="B783"/>
      <c r="C783"/>
      <c r="D783"/>
      <c r="E783"/>
      <c r="F783"/>
      <c r="G783"/>
      <c r="H783"/>
      <c r="I783"/>
      <c r="J783"/>
      <c r="K783"/>
      <c r="L783"/>
      <c r="M783"/>
      <c r="N783"/>
      <c r="O783"/>
      <c r="P783"/>
      <c r="Q783"/>
      <c r="R783"/>
      <c r="S783"/>
      <c r="T783"/>
      <c r="U783"/>
      <c r="V783"/>
      <c r="W783"/>
      <c r="X783"/>
    </row>
    <row r="784" spans="1:27" x14ac:dyDescent="0.25">
      <c r="A784"/>
      <c r="B784"/>
      <c r="C784"/>
      <c r="D784"/>
      <c r="E784"/>
      <c r="F784"/>
      <c r="G784"/>
      <c r="H784"/>
      <c r="I784"/>
      <c r="J784"/>
      <c r="K784"/>
      <c r="L784"/>
      <c r="M784"/>
      <c r="N784"/>
      <c r="O784"/>
      <c r="P784"/>
      <c r="Q784"/>
      <c r="R784"/>
      <c r="S784"/>
      <c r="T784"/>
      <c r="U784"/>
      <c r="V784"/>
      <c r="W784"/>
      <c r="X784"/>
    </row>
    <row r="785" spans="1:24" x14ac:dyDescent="0.25">
      <c r="A785"/>
      <c r="B785"/>
      <c r="C785"/>
      <c r="D785"/>
      <c r="E785"/>
      <c r="F785"/>
      <c r="G785"/>
      <c r="H785"/>
      <c r="I785"/>
      <c r="J785"/>
      <c r="K785"/>
      <c r="L785"/>
      <c r="M785"/>
      <c r="N785"/>
      <c r="O785"/>
      <c r="P785"/>
      <c r="Q785"/>
      <c r="R785"/>
      <c r="S785"/>
      <c r="T785"/>
      <c r="U785"/>
      <c r="V785"/>
      <c r="W785"/>
      <c r="X785"/>
    </row>
    <row r="786" spans="1:24" x14ac:dyDescent="0.25">
      <c r="A786"/>
      <c r="B786"/>
      <c r="C786"/>
      <c r="D786"/>
      <c r="E786"/>
      <c r="F786"/>
      <c r="G786"/>
      <c r="H786"/>
      <c r="I786"/>
      <c r="J786"/>
      <c r="K786"/>
      <c r="L786"/>
      <c r="M786"/>
      <c r="N786"/>
      <c r="O786"/>
      <c r="P786"/>
      <c r="Q786"/>
      <c r="R786"/>
      <c r="S786"/>
      <c r="T786"/>
      <c r="U786"/>
      <c r="V786"/>
      <c r="W786"/>
      <c r="X786"/>
    </row>
    <row r="787" spans="1:24" x14ac:dyDescent="0.25">
      <c r="A787"/>
      <c r="B787"/>
      <c r="C787"/>
      <c r="D787"/>
      <c r="E787"/>
      <c r="F787"/>
      <c r="G787"/>
      <c r="H787"/>
      <c r="I787"/>
      <c r="J787"/>
      <c r="K787"/>
      <c r="L787"/>
      <c r="M787"/>
      <c r="N787"/>
      <c r="O787"/>
      <c r="P787"/>
      <c r="Q787"/>
      <c r="R787"/>
      <c r="S787"/>
      <c r="T787"/>
      <c r="U787"/>
      <c r="V787"/>
      <c r="W787"/>
      <c r="X787"/>
    </row>
    <row r="788" spans="1:24" x14ac:dyDescent="0.25">
      <c r="A788"/>
      <c r="B788"/>
      <c r="C788"/>
      <c r="D788"/>
      <c r="E788"/>
      <c r="F788"/>
      <c r="G788"/>
      <c r="H788"/>
      <c r="I788"/>
      <c r="J788"/>
      <c r="K788"/>
      <c r="L788"/>
      <c r="M788"/>
      <c r="N788"/>
      <c r="O788"/>
      <c r="P788"/>
      <c r="Q788"/>
      <c r="R788"/>
      <c r="S788"/>
      <c r="T788"/>
      <c r="U788"/>
      <c r="V788"/>
      <c r="W788"/>
      <c r="X788"/>
    </row>
    <row r="789" spans="1:24" x14ac:dyDescent="0.25">
      <c r="A789"/>
      <c r="B789"/>
      <c r="C789"/>
      <c r="D789"/>
      <c r="E789"/>
      <c r="F789"/>
      <c r="G789"/>
      <c r="H789"/>
      <c r="I789"/>
      <c r="J789"/>
      <c r="K789"/>
      <c r="L789"/>
      <c r="M789"/>
      <c r="N789"/>
      <c r="O789"/>
      <c r="P789"/>
      <c r="Q789"/>
      <c r="R789"/>
      <c r="S789"/>
      <c r="T789"/>
      <c r="U789"/>
      <c r="V789"/>
      <c r="W789"/>
      <c r="X789"/>
    </row>
    <row r="790" spans="1:24" x14ac:dyDescent="0.25">
      <c r="A790"/>
      <c r="B790"/>
      <c r="C790"/>
      <c r="D790"/>
      <c r="E790"/>
      <c r="F790"/>
      <c r="G790"/>
      <c r="H790"/>
      <c r="I790"/>
      <c r="J790"/>
      <c r="K790"/>
      <c r="L790"/>
      <c r="M790"/>
      <c r="N790"/>
      <c r="O790"/>
      <c r="P790"/>
      <c r="Q790"/>
      <c r="R790"/>
      <c r="S790"/>
      <c r="T790"/>
      <c r="U790"/>
      <c r="V790"/>
      <c r="W790"/>
      <c r="X790"/>
    </row>
    <row r="791" spans="1:24" x14ac:dyDescent="0.25">
      <c r="A791"/>
      <c r="B791"/>
      <c r="C791"/>
      <c r="D791"/>
      <c r="E791"/>
      <c r="F791"/>
      <c r="G791"/>
      <c r="H791"/>
      <c r="I791"/>
      <c r="J791"/>
      <c r="K791"/>
      <c r="L791"/>
      <c r="M791"/>
      <c r="N791"/>
      <c r="O791"/>
      <c r="P791"/>
      <c r="Q791"/>
      <c r="R791"/>
      <c r="S791"/>
      <c r="T791"/>
      <c r="U791"/>
      <c r="V791"/>
      <c r="W791"/>
      <c r="X791"/>
    </row>
    <row r="792" spans="1:24" x14ac:dyDescent="0.25">
      <c r="A792"/>
      <c r="B792"/>
      <c r="C792"/>
      <c r="D792"/>
      <c r="E792"/>
      <c r="F792"/>
      <c r="G792"/>
      <c r="H792"/>
      <c r="I792"/>
      <c r="J792"/>
      <c r="K792"/>
      <c r="L792"/>
      <c r="M792"/>
      <c r="N792"/>
      <c r="O792"/>
      <c r="P792"/>
      <c r="Q792"/>
      <c r="R792"/>
      <c r="S792"/>
      <c r="T792"/>
      <c r="U792"/>
      <c r="V792"/>
      <c r="W792"/>
      <c r="X792"/>
    </row>
    <row r="793" spans="1:24" x14ac:dyDescent="0.25">
      <c r="A793"/>
      <c r="B793"/>
      <c r="C793"/>
      <c r="D793"/>
      <c r="E793"/>
      <c r="F793"/>
      <c r="G793"/>
      <c r="H793"/>
      <c r="I793"/>
      <c r="J793"/>
      <c r="K793"/>
      <c r="L793"/>
      <c r="M793"/>
      <c r="N793"/>
      <c r="O793"/>
      <c r="P793"/>
      <c r="Q793"/>
      <c r="R793"/>
      <c r="S793"/>
      <c r="T793"/>
      <c r="U793"/>
      <c r="V793"/>
      <c r="W793"/>
      <c r="X793"/>
    </row>
    <row r="794" spans="1:24" x14ac:dyDescent="0.25">
      <c r="A794"/>
      <c r="B794"/>
      <c r="C794"/>
      <c r="D794"/>
      <c r="E794"/>
      <c r="F794"/>
      <c r="G794"/>
      <c r="H794"/>
      <c r="I794"/>
      <c r="J794"/>
      <c r="K794"/>
      <c r="L794"/>
      <c r="M794"/>
      <c r="N794"/>
      <c r="O794"/>
      <c r="P794"/>
      <c r="Q794"/>
      <c r="R794"/>
      <c r="S794"/>
      <c r="T794"/>
      <c r="U794"/>
      <c r="V794"/>
      <c r="W794"/>
      <c r="X794"/>
    </row>
    <row r="795" spans="1:24" x14ac:dyDescent="0.25">
      <c r="A795"/>
      <c r="B795"/>
      <c r="C795"/>
      <c r="D795"/>
      <c r="E795"/>
      <c r="F795"/>
      <c r="G795"/>
      <c r="H795"/>
      <c r="I795"/>
      <c r="J795"/>
      <c r="K795"/>
      <c r="L795"/>
      <c r="M795"/>
      <c r="N795"/>
      <c r="O795"/>
      <c r="P795"/>
      <c r="Q795"/>
      <c r="R795"/>
      <c r="S795"/>
      <c r="T795"/>
      <c r="U795"/>
      <c r="V795"/>
      <c r="W795"/>
      <c r="X795"/>
    </row>
    <row r="796" spans="1:24" x14ac:dyDescent="0.25">
      <c r="A796"/>
      <c r="B796"/>
      <c r="C796"/>
      <c r="D796"/>
      <c r="E796"/>
      <c r="F796"/>
      <c r="G796"/>
      <c r="H796"/>
      <c r="I796"/>
      <c r="J796"/>
      <c r="K796"/>
      <c r="L796"/>
      <c r="M796"/>
      <c r="N796"/>
      <c r="O796"/>
      <c r="P796"/>
      <c r="Q796"/>
      <c r="R796"/>
      <c r="S796"/>
      <c r="T796"/>
      <c r="U796"/>
      <c r="V796"/>
      <c r="W796"/>
      <c r="X796"/>
    </row>
    <row r="797" spans="1:24" x14ac:dyDescent="0.25">
      <c r="A797"/>
      <c r="B797"/>
      <c r="C797"/>
      <c r="D797"/>
      <c r="E797"/>
      <c r="F797"/>
      <c r="G797"/>
      <c r="H797"/>
      <c r="I797"/>
      <c r="J797"/>
      <c r="K797"/>
      <c r="L797"/>
      <c r="M797"/>
      <c r="N797"/>
      <c r="O797"/>
      <c r="P797"/>
      <c r="Q797"/>
      <c r="R797"/>
      <c r="S797"/>
      <c r="T797"/>
      <c r="U797"/>
      <c r="V797"/>
      <c r="W797"/>
      <c r="X797"/>
    </row>
    <row r="798" spans="1:24" x14ac:dyDescent="0.25">
      <c r="A798"/>
      <c r="B798"/>
      <c r="C798"/>
      <c r="D798"/>
      <c r="E798"/>
      <c r="F798"/>
      <c r="G798"/>
      <c r="H798"/>
      <c r="I798"/>
      <c r="J798"/>
      <c r="K798"/>
      <c r="L798"/>
      <c r="M798"/>
      <c r="N798"/>
      <c r="O798"/>
      <c r="P798"/>
      <c r="Q798"/>
      <c r="R798"/>
      <c r="S798"/>
      <c r="T798"/>
      <c r="U798"/>
      <c r="V798"/>
      <c r="W798"/>
      <c r="X798"/>
    </row>
    <row r="799" spans="1:24" x14ac:dyDescent="0.25">
      <c r="A799"/>
      <c r="B799"/>
      <c r="C799"/>
      <c r="D799"/>
      <c r="E799"/>
      <c r="F799"/>
      <c r="G799"/>
      <c r="H799"/>
      <c r="I799"/>
      <c r="J799"/>
      <c r="K799"/>
      <c r="L799"/>
      <c r="M799"/>
      <c r="N799"/>
      <c r="O799"/>
      <c r="P799"/>
      <c r="Q799"/>
      <c r="R799"/>
      <c r="S799"/>
      <c r="T799"/>
      <c r="U799"/>
      <c r="V799"/>
      <c r="W799"/>
      <c r="X799"/>
    </row>
    <row r="800" spans="1:24" x14ac:dyDescent="0.25">
      <c r="A800"/>
      <c r="B800"/>
      <c r="C800"/>
      <c r="D800"/>
      <c r="E800"/>
      <c r="F800"/>
      <c r="G800"/>
      <c r="H800"/>
      <c r="I800"/>
      <c r="J800"/>
      <c r="K800"/>
      <c r="L800"/>
      <c r="M800"/>
      <c r="N800"/>
      <c r="O800"/>
      <c r="P800"/>
      <c r="Q800"/>
      <c r="R800"/>
      <c r="S800"/>
      <c r="T800"/>
      <c r="U800"/>
      <c r="V800"/>
      <c r="W800"/>
      <c r="X800"/>
    </row>
    <row r="801" spans="1:24" x14ac:dyDescent="0.25">
      <c r="A801"/>
      <c r="B801"/>
      <c r="C801"/>
      <c r="D801"/>
      <c r="E801"/>
      <c r="F801"/>
      <c r="G801"/>
      <c r="H801"/>
      <c r="I801"/>
      <c r="J801"/>
      <c r="K801"/>
      <c r="L801"/>
      <c r="M801"/>
      <c r="N801"/>
      <c r="O801"/>
      <c r="P801"/>
      <c r="Q801"/>
      <c r="R801"/>
      <c r="S801"/>
      <c r="T801"/>
      <c r="U801"/>
      <c r="V801"/>
      <c r="W801"/>
      <c r="X801"/>
    </row>
    <row r="802" spans="1:24" x14ac:dyDescent="0.25">
      <c r="A802"/>
      <c r="B802"/>
      <c r="C802"/>
      <c r="D802"/>
      <c r="E802"/>
      <c r="F802"/>
      <c r="G802"/>
      <c r="H802"/>
      <c r="I802"/>
      <c r="J802"/>
      <c r="K802"/>
      <c r="L802"/>
      <c r="M802"/>
      <c r="N802"/>
      <c r="O802"/>
      <c r="P802"/>
      <c r="Q802"/>
      <c r="R802"/>
      <c r="S802"/>
      <c r="T802"/>
      <c r="U802"/>
      <c r="V802"/>
      <c r="W802"/>
      <c r="X802"/>
    </row>
    <row r="803" spans="1:24" x14ac:dyDescent="0.25">
      <c r="A803"/>
      <c r="B803"/>
      <c r="C803"/>
      <c r="D803"/>
      <c r="E803"/>
      <c r="F803"/>
      <c r="G803"/>
      <c r="H803"/>
      <c r="I803"/>
      <c r="J803"/>
      <c r="K803"/>
      <c r="L803"/>
      <c r="M803"/>
      <c r="N803"/>
      <c r="O803"/>
      <c r="P803"/>
      <c r="Q803"/>
      <c r="R803"/>
      <c r="S803"/>
      <c r="T803"/>
      <c r="U803"/>
      <c r="V803"/>
      <c r="W803"/>
      <c r="X803"/>
    </row>
    <row r="804" spans="1:24" x14ac:dyDescent="0.25">
      <c r="A804"/>
      <c r="B804"/>
      <c r="C804"/>
      <c r="D804"/>
      <c r="E804"/>
      <c r="F804"/>
      <c r="G804"/>
      <c r="H804"/>
      <c r="I804"/>
      <c r="J804"/>
      <c r="K804"/>
      <c r="L804"/>
      <c r="M804"/>
      <c r="N804"/>
      <c r="O804"/>
      <c r="P804"/>
      <c r="Q804"/>
      <c r="R804"/>
      <c r="S804"/>
      <c r="T804"/>
      <c r="U804"/>
      <c r="V804"/>
      <c r="W804"/>
      <c r="X804"/>
    </row>
    <row r="805" spans="1:24" x14ac:dyDescent="0.25">
      <c r="A805"/>
      <c r="B805"/>
      <c r="C805"/>
      <c r="D805"/>
      <c r="E805"/>
      <c r="F805"/>
      <c r="G805"/>
      <c r="H805"/>
      <c r="I805"/>
      <c r="J805"/>
      <c r="K805"/>
      <c r="L805"/>
      <c r="M805"/>
      <c r="N805"/>
      <c r="O805"/>
      <c r="P805"/>
      <c r="Q805"/>
      <c r="R805"/>
      <c r="S805"/>
      <c r="T805"/>
      <c r="U805"/>
      <c r="V805"/>
      <c r="W805"/>
      <c r="X805"/>
    </row>
    <row r="806" spans="1:24" x14ac:dyDescent="0.25">
      <c r="A806"/>
      <c r="B806"/>
      <c r="C806"/>
      <c r="D806"/>
      <c r="E806"/>
      <c r="F806"/>
      <c r="G806"/>
      <c r="H806"/>
      <c r="I806"/>
      <c r="J806"/>
      <c r="K806"/>
      <c r="L806"/>
      <c r="M806"/>
      <c r="N806"/>
      <c r="O806"/>
      <c r="P806"/>
      <c r="Q806"/>
      <c r="R806"/>
      <c r="S806"/>
      <c r="T806"/>
      <c r="U806"/>
      <c r="V806"/>
      <c r="W806"/>
      <c r="X806"/>
    </row>
    <row r="807" spans="1:24" x14ac:dyDescent="0.25">
      <c r="A807"/>
      <c r="B807"/>
      <c r="C807"/>
      <c r="D807"/>
      <c r="E807"/>
      <c r="F807"/>
      <c r="G807"/>
      <c r="H807"/>
      <c r="I807"/>
      <c r="J807"/>
      <c r="K807"/>
      <c r="L807"/>
      <c r="M807"/>
      <c r="N807"/>
      <c r="O807"/>
      <c r="P807"/>
      <c r="Q807"/>
      <c r="R807"/>
      <c r="S807"/>
      <c r="T807"/>
      <c r="U807"/>
      <c r="V807"/>
      <c r="W807"/>
      <c r="X807"/>
    </row>
    <row r="808" spans="1:24" x14ac:dyDescent="0.25">
      <c r="A808"/>
      <c r="B808"/>
      <c r="C808"/>
      <c r="D808"/>
      <c r="E808"/>
      <c r="F808"/>
      <c r="G808"/>
      <c r="H808"/>
      <c r="I808"/>
      <c r="J808"/>
      <c r="K808"/>
      <c r="L808"/>
      <c r="M808"/>
      <c r="N808"/>
      <c r="O808"/>
      <c r="P808"/>
      <c r="Q808"/>
      <c r="R808"/>
      <c r="S808"/>
      <c r="T808"/>
      <c r="U808"/>
      <c r="V808"/>
      <c r="W808"/>
      <c r="X808"/>
    </row>
    <row r="809" spans="1:24" x14ac:dyDescent="0.25">
      <c r="A809"/>
      <c r="B809"/>
      <c r="C809"/>
      <c r="D809"/>
      <c r="E809"/>
      <c r="F809"/>
      <c r="G809"/>
      <c r="H809"/>
      <c r="I809"/>
      <c r="J809"/>
      <c r="K809"/>
      <c r="L809"/>
      <c r="M809"/>
      <c r="N809"/>
      <c r="O809"/>
      <c r="P809"/>
      <c r="Q809"/>
      <c r="R809"/>
      <c r="S809"/>
      <c r="T809"/>
      <c r="U809"/>
      <c r="V809"/>
      <c r="W809"/>
      <c r="X809"/>
    </row>
    <row r="810" spans="1:24" x14ac:dyDescent="0.25">
      <c r="A810"/>
      <c r="B810"/>
      <c r="C810"/>
      <c r="D810"/>
      <c r="E810"/>
      <c r="F810"/>
      <c r="G810"/>
      <c r="H810"/>
      <c r="I810"/>
      <c r="J810"/>
      <c r="K810"/>
      <c r="L810"/>
      <c r="M810"/>
      <c r="N810"/>
      <c r="O810"/>
      <c r="P810"/>
      <c r="Q810"/>
      <c r="R810"/>
      <c r="S810"/>
      <c r="T810"/>
      <c r="U810"/>
      <c r="V810"/>
      <c r="W810"/>
      <c r="X810"/>
    </row>
    <row r="811" spans="1:24" x14ac:dyDescent="0.25">
      <c r="A811"/>
      <c r="B811"/>
      <c r="C811"/>
      <c r="D811"/>
      <c r="E811"/>
      <c r="F811"/>
      <c r="G811"/>
      <c r="H811"/>
      <c r="I811"/>
      <c r="J811"/>
      <c r="K811"/>
      <c r="L811"/>
      <c r="M811"/>
      <c r="N811"/>
      <c r="O811"/>
      <c r="P811"/>
      <c r="Q811"/>
      <c r="R811"/>
      <c r="S811"/>
      <c r="T811"/>
      <c r="U811"/>
      <c r="V811"/>
      <c r="W811"/>
      <c r="X811"/>
    </row>
    <row r="812" spans="1:24" x14ac:dyDescent="0.25">
      <c r="A812"/>
      <c r="B812"/>
      <c r="C812"/>
      <c r="D812"/>
      <c r="E812"/>
      <c r="F812"/>
      <c r="G812"/>
      <c r="H812"/>
      <c r="I812"/>
      <c r="J812"/>
      <c r="K812"/>
      <c r="L812"/>
      <c r="M812"/>
      <c r="N812"/>
      <c r="O812"/>
      <c r="P812"/>
      <c r="Q812"/>
      <c r="R812"/>
      <c r="S812"/>
      <c r="T812"/>
      <c r="U812"/>
      <c r="V812"/>
      <c r="W812"/>
      <c r="X812"/>
    </row>
    <row r="813" spans="1:24" x14ac:dyDescent="0.25">
      <c r="A813"/>
      <c r="B813"/>
      <c r="C813"/>
      <c r="D813"/>
      <c r="E813"/>
      <c r="F813"/>
      <c r="G813"/>
      <c r="H813"/>
      <c r="I813"/>
      <c r="J813"/>
      <c r="K813"/>
      <c r="L813"/>
      <c r="M813"/>
      <c r="N813"/>
      <c r="O813"/>
      <c r="P813"/>
      <c r="Q813"/>
      <c r="R813"/>
      <c r="S813"/>
      <c r="T813"/>
      <c r="U813"/>
      <c r="V813"/>
      <c r="W813"/>
      <c r="X813"/>
    </row>
    <row r="814" spans="1:24" x14ac:dyDescent="0.25">
      <c r="A814"/>
      <c r="B814"/>
      <c r="C814"/>
      <c r="D814"/>
      <c r="E814"/>
      <c r="F814"/>
      <c r="G814"/>
      <c r="H814"/>
      <c r="I814"/>
      <c r="J814"/>
      <c r="K814"/>
      <c r="L814"/>
      <c r="M814"/>
      <c r="N814"/>
      <c r="O814"/>
      <c r="P814"/>
      <c r="Q814"/>
      <c r="R814"/>
      <c r="S814"/>
      <c r="T814"/>
      <c r="U814"/>
      <c r="V814"/>
      <c r="W814"/>
      <c r="X814"/>
    </row>
    <row r="815" spans="1:24" x14ac:dyDescent="0.25">
      <c r="A815"/>
      <c r="B815"/>
      <c r="C815"/>
      <c r="D815"/>
      <c r="E815"/>
      <c r="F815"/>
      <c r="G815"/>
      <c r="H815"/>
      <c r="I815"/>
      <c r="J815"/>
      <c r="K815"/>
      <c r="L815"/>
      <c r="M815"/>
      <c r="N815"/>
      <c r="O815"/>
      <c r="P815"/>
      <c r="Q815"/>
      <c r="R815"/>
      <c r="S815"/>
      <c r="T815"/>
      <c r="U815"/>
      <c r="V815"/>
      <c r="W815"/>
      <c r="X815"/>
    </row>
    <row r="816" spans="1:24" x14ac:dyDescent="0.25">
      <c r="A816"/>
      <c r="B816"/>
      <c r="C816"/>
      <c r="D816"/>
      <c r="E816"/>
      <c r="F816"/>
      <c r="G816"/>
      <c r="H816"/>
      <c r="I816"/>
      <c r="J816"/>
      <c r="K816"/>
      <c r="L816"/>
      <c r="M816"/>
      <c r="N816"/>
      <c r="O816"/>
      <c r="P816"/>
      <c r="Q816"/>
      <c r="R816"/>
      <c r="S816"/>
      <c r="T816"/>
      <c r="U816"/>
      <c r="V816"/>
      <c r="W816"/>
      <c r="X816"/>
    </row>
    <row r="817" spans="1:24" x14ac:dyDescent="0.25">
      <c r="A817"/>
      <c r="B817"/>
      <c r="C817"/>
      <c r="D817"/>
      <c r="E817"/>
      <c r="F817"/>
      <c r="G817"/>
      <c r="H817"/>
      <c r="I817"/>
      <c r="J817"/>
      <c r="K817"/>
      <c r="L817"/>
      <c r="M817"/>
      <c r="N817"/>
      <c r="O817"/>
      <c r="P817"/>
      <c r="Q817"/>
      <c r="R817"/>
      <c r="S817"/>
      <c r="T817"/>
      <c r="U817"/>
      <c r="V817"/>
      <c r="W817"/>
      <c r="X817"/>
    </row>
    <row r="818" spans="1:24" x14ac:dyDescent="0.25">
      <c r="A818"/>
      <c r="B818"/>
      <c r="C818"/>
      <c r="D818"/>
      <c r="E818"/>
      <c r="F818"/>
      <c r="G818"/>
      <c r="H818"/>
      <c r="I818"/>
      <c r="J818"/>
      <c r="K818"/>
      <c r="L818"/>
      <c r="M818"/>
      <c r="N818"/>
      <c r="O818"/>
      <c r="P818"/>
      <c r="Q818"/>
      <c r="R818"/>
      <c r="S818"/>
      <c r="T818"/>
      <c r="U818"/>
      <c r="V818"/>
      <c r="W818"/>
      <c r="X818"/>
    </row>
    <row r="819" spans="1:24" x14ac:dyDescent="0.25">
      <c r="A819"/>
      <c r="B819"/>
      <c r="C819"/>
      <c r="D819"/>
      <c r="E819"/>
      <c r="F819"/>
      <c r="G819"/>
      <c r="H819"/>
      <c r="I819"/>
      <c r="J819"/>
      <c r="K819"/>
      <c r="L819"/>
      <c r="M819"/>
      <c r="N819"/>
      <c r="O819"/>
      <c r="P819"/>
      <c r="Q819"/>
      <c r="R819"/>
      <c r="S819"/>
      <c r="T819"/>
      <c r="U819"/>
      <c r="V819"/>
      <c r="W819"/>
      <c r="X819"/>
    </row>
    <row r="820" spans="1:24" x14ac:dyDescent="0.25">
      <c r="A820"/>
      <c r="B820"/>
      <c r="C820"/>
      <c r="D820"/>
      <c r="E820"/>
      <c r="F820"/>
      <c r="G820"/>
      <c r="H820"/>
      <c r="I820"/>
      <c r="J820"/>
      <c r="K820"/>
      <c r="L820"/>
      <c r="M820"/>
      <c r="N820"/>
      <c r="O820"/>
      <c r="P820"/>
      <c r="Q820"/>
      <c r="R820"/>
      <c r="S820"/>
      <c r="T820"/>
      <c r="U820"/>
      <c r="V820"/>
      <c r="W820"/>
      <c r="X820"/>
    </row>
    <row r="821" spans="1:24" x14ac:dyDescent="0.25">
      <c r="A821"/>
      <c r="B821"/>
      <c r="C821"/>
      <c r="D821"/>
      <c r="E821"/>
      <c r="F821"/>
      <c r="G821"/>
      <c r="H821"/>
      <c r="I821"/>
      <c r="J821"/>
      <c r="K821"/>
      <c r="L821"/>
      <c r="M821"/>
      <c r="N821"/>
      <c r="O821"/>
      <c r="P821"/>
      <c r="Q821"/>
      <c r="R821"/>
      <c r="S821"/>
      <c r="T821"/>
      <c r="U821"/>
      <c r="V821"/>
      <c r="W821"/>
      <c r="X821"/>
    </row>
    <row r="822" spans="1:24" x14ac:dyDescent="0.25">
      <c r="A822"/>
      <c r="B822"/>
      <c r="C822"/>
      <c r="D822"/>
      <c r="E822"/>
      <c r="F822"/>
      <c r="G822"/>
      <c r="H822"/>
      <c r="I822"/>
      <c r="J822"/>
      <c r="K822"/>
      <c r="L822"/>
      <c r="M822"/>
      <c r="N822"/>
      <c r="O822"/>
      <c r="P822"/>
      <c r="Q822"/>
      <c r="R822"/>
      <c r="S822"/>
      <c r="T822"/>
      <c r="U822"/>
      <c r="V822"/>
      <c r="W822"/>
      <c r="X822"/>
    </row>
    <row r="823" spans="1:24" x14ac:dyDescent="0.25">
      <c r="A823"/>
      <c r="B823"/>
      <c r="C823"/>
      <c r="D823"/>
      <c r="E823"/>
      <c r="F823"/>
      <c r="G823"/>
      <c r="H823"/>
      <c r="I823"/>
      <c r="J823"/>
      <c r="K823"/>
      <c r="L823"/>
      <c r="M823"/>
      <c r="N823"/>
      <c r="O823"/>
      <c r="P823"/>
      <c r="Q823"/>
      <c r="R823"/>
      <c r="S823"/>
      <c r="T823"/>
      <c r="U823"/>
      <c r="V823"/>
      <c r="W823"/>
      <c r="X823"/>
    </row>
    <row r="824" spans="1:24" x14ac:dyDescent="0.25">
      <c r="A824"/>
      <c r="B824"/>
      <c r="C824"/>
      <c r="D824"/>
      <c r="E824"/>
      <c r="F824"/>
      <c r="G824"/>
      <c r="H824"/>
      <c r="I824"/>
      <c r="J824"/>
      <c r="K824"/>
      <c r="L824"/>
      <c r="M824"/>
      <c r="N824"/>
      <c r="O824"/>
      <c r="P824"/>
      <c r="Q824"/>
      <c r="R824"/>
      <c r="S824"/>
      <c r="T824"/>
      <c r="U824"/>
      <c r="V824"/>
      <c r="W824"/>
      <c r="X824"/>
    </row>
    <row r="825" spans="1:24" x14ac:dyDescent="0.25">
      <c r="A825"/>
      <c r="B825"/>
      <c r="C825"/>
      <c r="D825"/>
      <c r="E825"/>
      <c r="F825"/>
      <c r="G825"/>
      <c r="H825"/>
      <c r="I825"/>
      <c r="J825"/>
      <c r="K825"/>
      <c r="L825"/>
      <c r="M825"/>
      <c r="N825"/>
      <c r="O825"/>
      <c r="P825"/>
      <c r="Q825"/>
      <c r="R825"/>
      <c r="S825"/>
      <c r="T825"/>
      <c r="U825"/>
      <c r="V825"/>
      <c r="W825"/>
      <c r="X825"/>
    </row>
    <row r="826" spans="1:24" x14ac:dyDescent="0.25">
      <c r="A826"/>
      <c r="B826"/>
      <c r="C826"/>
      <c r="D826"/>
      <c r="E826"/>
      <c r="F826"/>
      <c r="G826"/>
      <c r="H826"/>
      <c r="I826"/>
      <c r="J826"/>
      <c r="K826"/>
      <c r="L826"/>
      <c r="M826"/>
      <c r="N826"/>
      <c r="O826"/>
      <c r="P826"/>
      <c r="Q826"/>
      <c r="R826"/>
      <c r="S826"/>
      <c r="T826"/>
      <c r="U826"/>
      <c r="V826"/>
      <c r="W826"/>
      <c r="X826"/>
    </row>
    <row r="827" spans="1:24" x14ac:dyDescent="0.25">
      <c r="A827"/>
      <c r="B827"/>
      <c r="C827"/>
      <c r="D827"/>
      <c r="E827"/>
      <c r="F827"/>
      <c r="G827"/>
      <c r="H827"/>
      <c r="I827"/>
      <c r="J827"/>
      <c r="K827"/>
      <c r="L827"/>
      <c r="M827"/>
      <c r="N827"/>
      <c r="O827"/>
      <c r="P827"/>
      <c r="Q827"/>
      <c r="R827"/>
      <c r="S827"/>
      <c r="T827"/>
      <c r="U827"/>
      <c r="V827"/>
      <c r="W827"/>
      <c r="X827"/>
    </row>
    <row r="828" spans="1:24" x14ac:dyDescent="0.25">
      <c r="A828"/>
      <c r="B828"/>
      <c r="C828"/>
      <c r="D828"/>
      <c r="E828"/>
      <c r="F828"/>
      <c r="G828"/>
      <c r="H828"/>
      <c r="I828"/>
      <c r="J828"/>
      <c r="K828"/>
      <c r="L828"/>
      <c r="M828"/>
      <c r="N828"/>
      <c r="O828"/>
      <c r="P828"/>
      <c r="Q828"/>
      <c r="R828"/>
      <c r="S828"/>
      <c r="T828"/>
      <c r="U828"/>
      <c r="V828"/>
      <c r="W828"/>
      <c r="X828"/>
    </row>
    <row r="829" spans="1:24" x14ac:dyDescent="0.25">
      <c r="A829"/>
      <c r="B829"/>
      <c r="C829"/>
      <c r="D829"/>
      <c r="E829"/>
      <c r="F829"/>
      <c r="G829"/>
      <c r="H829"/>
      <c r="I829"/>
      <c r="J829"/>
      <c r="K829"/>
      <c r="L829"/>
      <c r="M829"/>
      <c r="N829"/>
      <c r="O829"/>
      <c r="P829"/>
      <c r="Q829"/>
      <c r="R829"/>
      <c r="S829"/>
      <c r="T829"/>
      <c r="U829"/>
      <c r="V829"/>
      <c r="W829"/>
      <c r="X829"/>
    </row>
    <row r="830" spans="1:24" x14ac:dyDescent="0.25">
      <c r="A830"/>
      <c r="B830"/>
      <c r="C830"/>
      <c r="D830"/>
      <c r="E830"/>
      <c r="F830"/>
      <c r="G830"/>
      <c r="H830"/>
      <c r="I830"/>
      <c r="J830"/>
      <c r="K830"/>
      <c r="L830"/>
      <c r="M830"/>
      <c r="N830"/>
      <c r="O830"/>
      <c r="P830"/>
      <c r="Q830"/>
      <c r="R830"/>
      <c r="S830"/>
      <c r="T830"/>
      <c r="U830"/>
      <c r="V830"/>
      <c r="W830"/>
      <c r="X830"/>
    </row>
    <row r="831" spans="1:24" x14ac:dyDescent="0.25">
      <c r="A831"/>
      <c r="B831"/>
      <c r="C831"/>
      <c r="D831"/>
      <c r="E831"/>
      <c r="F831"/>
      <c r="G831"/>
      <c r="H831"/>
      <c r="I831"/>
      <c r="J831"/>
      <c r="K831"/>
      <c r="L831"/>
      <c r="M831"/>
      <c r="N831"/>
      <c r="O831"/>
      <c r="P831"/>
      <c r="Q831"/>
      <c r="R831"/>
      <c r="S831"/>
      <c r="T831"/>
      <c r="U831"/>
      <c r="V831"/>
      <c r="W831"/>
      <c r="X831"/>
    </row>
    <row r="832" spans="1:24" x14ac:dyDescent="0.25">
      <c r="A832"/>
      <c r="B832"/>
      <c r="C832"/>
      <c r="D832"/>
      <c r="E832"/>
      <c r="F832"/>
      <c r="G832"/>
      <c r="H832"/>
      <c r="I832"/>
      <c r="J832"/>
      <c r="K832"/>
      <c r="L832"/>
      <c r="M832"/>
      <c r="N832"/>
      <c r="O832"/>
      <c r="P832"/>
      <c r="Q832"/>
      <c r="R832"/>
      <c r="S832"/>
      <c r="T832"/>
      <c r="U832"/>
      <c r="V832"/>
      <c r="W832"/>
      <c r="X832"/>
    </row>
    <row r="833" spans="1:24" x14ac:dyDescent="0.25">
      <c r="A833"/>
      <c r="B833"/>
      <c r="C833"/>
      <c r="D833"/>
      <c r="E833"/>
      <c r="F833"/>
      <c r="G833"/>
      <c r="H833"/>
      <c r="I833"/>
      <c r="J833"/>
      <c r="K833"/>
      <c r="L833"/>
      <c r="M833"/>
      <c r="N833"/>
      <c r="O833"/>
      <c r="P833"/>
      <c r="Q833"/>
      <c r="R833"/>
      <c r="S833"/>
      <c r="T833"/>
      <c r="U833"/>
      <c r="V833"/>
      <c r="W833"/>
      <c r="X833"/>
    </row>
    <row r="834" spans="1:24" x14ac:dyDescent="0.25">
      <c r="A834"/>
      <c r="B834"/>
      <c r="C834"/>
      <c r="D834"/>
      <c r="E834"/>
      <c r="F834"/>
      <c r="G834"/>
      <c r="H834"/>
      <c r="I834"/>
      <c r="J834"/>
      <c r="K834"/>
      <c r="L834"/>
      <c r="M834"/>
      <c r="N834"/>
      <c r="O834"/>
      <c r="P834"/>
      <c r="Q834"/>
      <c r="R834"/>
      <c r="S834"/>
      <c r="T834"/>
      <c r="U834"/>
      <c r="V834"/>
      <c r="W834"/>
      <c r="X834"/>
    </row>
    <row r="835" spans="1:24" x14ac:dyDescent="0.25">
      <c r="A835"/>
      <c r="B835"/>
      <c r="C835"/>
      <c r="D835"/>
      <c r="E835"/>
      <c r="F835"/>
      <c r="G835"/>
      <c r="H835"/>
      <c r="I835"/>
      <c r="J835"/>
      <c r="K835"/>
      <c r="L835"/>
      <c r="M835"/>
      <c r="N835"/>
      <c r="O835"/>
      <c r="P835"/>
      <c r="Q835"/>
      <c r="R835"/>
      <c r="S835"/>
      <c r="T835"/>
      <c r="U835"/>
      <c r="V835"/>
      <c r="W835"/>
      <c r="X835"/>
    </row>
    <row r="836" spans="1:24" x14ac:dyDescent="0.25">
      <c r="A836"/>
      <c r="B836"/>
      <c r="C836"/>
      <c r="D836"/>
      <c r="E836"/>
      <c r="F836"/>
      <c r="G836"/>
      <c r="H836"/>
      <c r="I836"/>
      <c r="J836"/>
      <c r="K836"/>
      <c r="L836"/>
      <c r="M836"/>
      <c r="N836"/>
      <c r="O836"/>
      <c r="P836"/>
      <c r="Q836"/>
      <c r="R836"/>
      <c r="S836"/>
      <c r="T836"/>
      <c r="U836"/>
      <c r="V836"/>
      <c r="W836"/>
      <c r="X836"/>
    </row>
    <row r="837" spans="1:24" x14ac:dyDescent="0.25">
      <c r="A837"/>
      <c r="B837"/>
      <c r="C837"/>
      <c r="D837"/>
      <c r="E837"/>
      <c r="F837"/>
      <c r="G837"/>
      <c r="H837"/>
      <c r="I837"/>
      <c r="J837"/>
      <c r="K837"/>
      <c r="L837"/>
      <c r="M837"/>
      <c r="N837"/>
      <c r="O837"/>
      <c r="P837"/>
      <c r="Q837"/>
      <c r="R837"/>
      <c r="S837"/>
      <c r="T837"/>
      <c r="U837"/>
      <c r="V837"/>
      <c r="W837"/>
      <c r="X837"/>
    </row>
    <row r="838" spans="1:24" x14ac:dyDescent="0.25">
      <c r="A838"/>
      <c r="B838"/>
      <c r="C838"/>
      <c r="D838"/>
      <c r="E838"/>
      <c r="F838"/>
      <c r="G838"/>
      <c r="H838"/>
      <c r="I838"/>
      <c r="J838"/>
      <c r="K838"/>
      <c r="L838"/>
      <c r="M838"/>
      <c r="N838"/>
      <c r="O838"/>
      <c r="P838"/>
      <c r="Q838"/>
      <c r="R838"/>
      <c r="S838"/>
      <c r="T838"/>
      <c r="U838"/>
      <c r="V838"/>
      <c r="W838"/>
      <c r="X838"/>
    </row>
    <row r="839" spans="1:24" x14ac:dyDescent="0.25">
      <c r="A839"/>
      <c r="B839"/>
      <c r="C839"/>
      <c r="D839"/>
      <c r="E839"/>
      <c r="F839"/>
      <c r="G839"/>
      <c r="H839"/>
      <c r="I839"/>
      <c r="J839"/>
      <c r="K839"/>
      <c r="L839"/>
      <c r="M839"/>
      <c r="N839"/>
      <c r="O839"/>
      <c r="P839"/>
      <c r="Q839"/>
      <c r="R839"/>
      <c r="S839"/>
      <c r="T839"/>
      <c r="U839"/>
      <c r="V839"/>
      <c r="W839"/>
      <c r="X839"/>
    </row>
    <row r="840" spans="1:24" x14ac:dyDescent="0.25">
      <c r="A840"/>
      <c r="B840"/>
      <c r="C840"/>
      <c r="D840"/>
      <c r="E840"/>
      <c r="F840"/>
      <c r="G840"/>
      <c r="H840"/>
      <c r="I840"/>
      <c r="J840"/>
      <c r="K840"/>
      <c r="L840"/>
      <c r="M840"/>
      <c r="N840"/>
      <c r="O840"/>
      <c r="P840"/>
      <c r="Q840"/>
      <c r="R840"/>
      <c r="S840"/>
      <c r="T840"/>
      <c r="U840"/>
      <c r="V840"/>
      <c r="W840"/>
      <c r="X840"/>
    </row>
    <row r="841" spans="1:24" x14ac:dyDescent="0.25">
      <c r="A841"/>
      <c r="B841"/>
      <c r="C841"/>
      <c r="D841"/>
      <c r="E841"/>
      <c r="F841"/>
      <c r="G841"/>
      <c r="H841"/>
      <c r="I841"/>
      <c r="J841"/>
      <c r="K841"/>
      <c r="L841"/>
      <c r="M841"/>
      <c r="N841"/>
      <c r="O841"/>
      <c r="P841"/>
      <c r="Q841"/>
      <c r="R841"/>
      <c r="S841"/>
      <c r="T841"/>
      <c r="U841"/>
      <c r="V841"/>
      <c r="W841"/>
      <c r="X841"/>
    </row>
    <row r="842" spans="1:24" x14ac:dyDescent="0.25">
      <c r="A842"/>
      <c r="B842"/>
      <c r="C842"/>
      <c r="D842"/>
      <c r="E842"/>
      <c r="F842"/>
      <c r="G842"/>
      <c r="H842"/>
      <c r="I842"/>
      <c r="J842"/>
      <c r="K842"/>
      <c r="L842"/>
      <c r="M842"/>
      <c r="N842"/>
      <c r="O842"/>
      <c r="P842"/>
      <c r="Q842"/>
      <c r="R842"/>
      <c r="S842"/>
      <c r="T842"/>
      <c r="U842"/>
      <c r="V842"/>
      <c r="W842"/>
      <c r="X842"/>
    </row>
    <row r="843" spans="1:24" x14ac:dyDescent="0.25">
      <c r="A843"/>
      <c r="B843"/>
      <c r="C843"/>
      <c r="D843"/>
      <c r="E843"/>
      <c r="F843"/>
      <c r="G843"/>
      <c r="H843"/>
      <c r="I843"/>
      <c r="J843"/>
      <c r="K843"/>
      <c r="L843"/>
      <c r="M843"/>
      <c r="N843"/>
      <c r="O843"/>
      <c r="P843"/>
      <c r="Q843"/>
      <c r="R843"/>
      <c r="S843"/>
      <c r="T843"/>
      <c r="U843"/>
      <c r="V843"/>
      <c r="W843"/>
      <c r="X843"/>
    </row>
    <row r="844" spans="1:24" x14ac:dyDescent="0.25">
      <c r="A844"/>
      <c r="B844"/>
      <c r="C844"/>
      <c r="D844"/>
      <c r="E844"/>
      <c r="F844"/>
      <c r="G844"/>
      <c r="H844"/>
      <c r="I844"/>
      <c r="J844"/>
      <c r="K844"/>
      <c r="L844"/>
      <c r="M844"/>
      <c r="N844"/>
      <c r="O844"/>
      <c r="P844"/>
      <c r="Q844"/>
      <c r="R844"/>
      <c r="S844"/>
      <c r="T844"/>
      <c r="U844"/>
      <c r="V844"/>
      <c r="W844"/>
      <c r="X844"/>
    </row>
    <row r="845" spans="1:24" x14ac:dyDescent="0.25">
      <c r="A845"/>
      <c r="B845"/>
      <c r="C845"/>
      <c r="D845"/>
      <c r="E845"/>
      <c r="F845"/>
      <c r="G845"/>
      <c r="H845"/>
      <c r="I845"/>
      <c r="J845"/>
      <c r="K845"/>
      <c r="L845"/>
      <c r="M845"/>
      <c r="N845"/>
      <c r="O845"/>
      <c r="P845"/>
      <c r="Q845"/>
      <c r="R845"/>
      <c r="S845"/>
      <c r="T845"/>
      <c r="U845"/>
      <c r="V845"/>
      <c r="W845"/>
      <c r="X845"/>
    </row>
    <row r="846" spans="1:24" x14ac:dyDescent="0.25">
      <c r="A846"/>
      <c r="B846"/>
      <c r="C846"/>
      <c r="D846"/>
      <c r="E846"/>
      <c r="F846"/>
      <c r="G846"/>
      <c r="H846"/>
      <c r="I846"/>
      <c r="J846"/>
      <c r="K846"/>
      <c r="L846"/>
      <c r="M846"/>
      <c r="N846"/>
      <c r="O846"/>
      <c r="P846"/>
      <c r="Q846"/>
      <c r="R846"/>
      <c r="S846"/>
      <c r="T846"/>
      <c r="U846"/>
      <c r="V846"/>
      <c r="W846"/>
      <c r="X846"/>
    </row>
    <row r="847" spans="1:24" x14ac:dyDescent="0.25">
      <c r="A847"/>
      <c r="B847"/>
      <c r="C847"/>
      <c r="D847"/>
      <c r="E847"/>
      <c r="F847"/>
      <c r="G847"/>
      <c r="H847"/>
      <c r="I847"/>
      <c r="J847"/>
      <c r="K847"/>
      <c r="L847"/>
      <c r="M847"/>
      <c r="N847"/>
      <c r="O847"/>
      <c r="P847"/>
      <c r="Q847"/>
      <c r="R847"/>
      <c r="S847"/>
      <c r="T847"/>
      <c r="U847"/>
      <c r="V847"/>
      <c r="W847"/>
      <c r="X847"/>
    </row>
    <row r="848" spans="1:24" x14ac:dyDescent="0.25">
      <c r="A848"/>
      <c r="B848"/>
      <c r="C848"/>
      <c r="D848"/>
      <c r="E848"/>
      <c r="F848"/>
      <c r="G848"/>
      <c r="H848"/>
      <c r="I848"/>
      <c r="J848"/>
      <c r="K848"/>
      <c r="L848"/>
      <c r="M848"/>
      <c r="N848"/>
      <c r="O848"/>
      <c r="P848"/>
      <c r="Q848"/>
      <c r="R848"/>
      <c r="S848"/>
      <c r="T848"/>
      <c r="U848"/>
      <c r="V848"/>
      <c r="W848"/>
      <c r="X848"/>
    </row>
    <row r="849" spans="1:24" x14ac:dyDescent="0.25">
      <c r="A849"/>
      <c r="B849"/>
      <c r="C849"/>
      <c r="D849"/>
      <c r="E849"/>
      <c r="F849"/>
      <c r="G849"/>
      <c r="H849"/>
      <c r="I849"/>
      <c r="J849"/>
      <c r="K849"/>
      <c r="L849"/>
      <c r="M849"/>
      <c r="N849"/>
      <c r="O849"/>
      <c r="P849"/>
      <c r="Q849"/>
      <c r="R849"/>
      <c r="S849"/>
      <c r="T849"/>
      <c r="U849"/>
      <c r="V849"/>
      <c r="W849"/>
      <c r="X849"/>
    </row>
    <row r="850" spans="1:24" x14ac:dyDescent="0.25">
      <c r="A850"/>
      <c r="B850"/>
      <c r="C850"/>
      <c r="D850"/>
      <c r="E850"/>
      <c r="F850"/>
      <c r="G850"/>
      <c r="H850"/>
      <c r="I850"/>
      <c r="J850"/>
      <c r="K850"/>
      <c r="L850"/>
      <c r="M850"/>
      <c r="N850"/>
      <c r="O850"/>
      <c r="P850"/>
      <c r="Q850"/>
      <c r="R850"/>
      <c r="S850"/>
      <c r="T850"/>
      <c r="U850"/>
      <c r="V850"/>
      <c r="W850"/>
      <c r="X850"/>
    </row>
    <row r="851" spans="1:24" x14ac:dyDescent="0.25">
      <c r="A851"/>
      <c r="B851"/>
      <c r="C851"/>
      <c r="D851"/>
      <c r="E851"/>
      <c r="F851"/>
      <c r="G851"/>
      <c r="H851"/>
      <c r="I851"/>
      <c r="J851"/>
      <c r="K851"/>
      <c r="L851"/>
      <c r="M851"/>
      <c r="N851"/>
      <c r="O851"/>
      <c r="P851"/>
      <c r="Q851"/>
      <c r="R851"/>
      <c r="S851"/>
      <c r="T851"/>
      <c r="U851"/>
      <c r="V851"/>
      <c r="W851"/>
      <c r="X851"/>
    </row>
    <row r="852" spans="1:24" x14ac:dyDescent="0.25">
      <c r="A852"/>
      <c r="B852"/>
      <c r="C852"/>
      <c r="D852"/>
      <c r="E852"/>
      <c r="F852"/>
      <c r="G852"/>
      <c r="H852"/>
      <c r="I852"/>
      <c r="J852"/>
      <c r="K852"/>
      <c r="L852"/>
      <c r="M852"/>
      <c r="N852"/>
      <c r="O852"/>
      <c r="P852"/>
      <c r="Q852"/>
      <c r="R852"/>
      <c r="S852"/>
      <c r="T852"/>
      <c r="U852"/>
      <c r="V852"/>
      <c r="W852"/>
      <c r="X852"/>
    </row>
    <row r="853" spans="1:24" x14ac:dyDescent="0.25">
      <c r="A853"/>
      <c r="B853"/>
      <c r="C853"/>
      <c r="D853"/>
      <c r="E853"/>
      <c r="F853"/>
      <c r="G853"/>
      <c r="H853"/>
      <c r="I853"/>
      <c r="J853"/>
      <c r="K853"/>
      <c r="L853"/>
      <c r="M853"/>
      <c r="N853"/>
      <c r="O853"/>
      <c r="P853"/>
      <c r="Q853"/>
      <c r="R853"/>
      <c r="S853"/>
      <c r="T853"/>
      <c r="U853"/>
      <c r="V853"/>
      <c r="W853"/>
      <c r="X853"/>
    </row>
    <row r="854" spans="1:24" x14ac:dyDescent="0.25">
      <c r="A854"/>
      <c r="B854"/>
      <c r="C854"/>
      <c r="D854"/>
      <c r="E854"/>
      <c r="F854"/>
      <c r="G854"/>
      <c r="H854"/>
      <c r="I854"/>
      <c r="J854"/>
      <c r="K854"/>
      <c r="L854"/>
      <c r="M854"/>
      <c r="N854"/>
      <c r="O854"/>
      <c r="P854"/>
      <c r="Q854"/>
      <c r="R854"/>
      <c r="S854"/>
      <c r="T854"/>
      <c r="U854"/>
      <c r="V854"/>
      <c r="W854"/>
      <c r="X854"/>
    </row>
    <row r="855" spans="1:24" x14ac:dyDescent="0.25">
      <c r="A855"/>
      <c r="B855"/>
      <c r="C855"/>
      <c r="D855"/>
      <c r="E855"/>
      <c r="F855"/>
      <c r="G855"/>
      <c r="H855"/>
      <c r="I855"/>
      <c r="J855"/>
      <c r="K855"/>
      <c r="L855"/>
      <c r="M855"/>
      <c r="N855"/>
      <c r="O855"/>
      <c r="P855"/>
      <c r="Q855"/>
      <c r="R855"/>
      <c r="S855"/>
      <c r="T855"/>
      <c r="U855"/>
      <c r="V855"/>
      <c r="W855"/>
      <c r="X855"/>
    </row>
    <row r="856" spans="1:24" x14ac:dyDescent="0.25">
      <c r="A856"/>
      <c r="B856"/>
      <c r="C856"/>
      <c r="D856"/>
      <c r="E856"/>
      <c r="F856"/>
      <c r="G856"/>
      <c r="H856"/>
      <c r="I856"/>
      <c r="J856"/>
      <c r="K856"/>
      <c r="L856"/>
      <c r="M856"/>
      <c r="N856"/>
      <c r="O856"/>
      <c r="P856"/>
      <c r="Q856"/>
      <c r="R856"/>
      <c r="S856"/>
      <c r="T856"/>
      <c r="U856"/>
      <c r="V856"/>
      <c r="W856"/>
      <c r="X856"/>
    </row>
    <row r="857" spans="1:24" x14ac:dyDescent="0.25">
      <c r="A857"/>
      <c r="B857"/>
      <c r="C857"/>
      <c r="D857"/>
      <c r="E857"/>
      <c r="F857"/>
      <c r="G857"/>
      <c r="H857"/>
      <c r="I857"/>
      <c r="J857"/>
      <c r="K857"/>
      <c r="L857"/>
      <c r="M857"/>
      <c r="N857"/>
      <c r="O857"/>
      <c r="P857"/>
      <c r="Q857"/>
      <c r="R857"/>
      <c r="S857"/>
      <c r="T857"/>
      <c r="U857"/>
      <c r="V857"/>
      <c r="W857"/>
      <c r="X857"/>
    </row>
    <row r="858" spans="1:24" x14ac:dyDescent="0.25">
      <c r="A858"/>
      <c r="B858"/>
      <c r="C858"/>
      <c r="D858"/>
      <c r="E858"/>
      <c r="F858"/>
      <c r="G858"/>
      <c r="H858"/>
      <c r="I858"/>
      <c r="J858"/>
      <c r="K858"/>
      <c r="L858"/>
      <c r="M858"/>
      <c r="N858"/>
      <c r="O858"/>
      <c r="P858"/>
      <c r="Q858"/>
      <c r="R858"/>
      <c r="S858"/>
      <c r="T858"/>
      <c r="U858"/>
      <c r="V858"/>
      <c r="W858"/>
      <c r="X858"/>
    </row>
    <row r="859" spans="1:24" x14ac:dyDescent="0.25">
      <c r="A859"/>
      <c r="B859"/>
      <c r="C859"/>
      <c r="D859"/>
      <c r="E859"/>
      <c r="F859"/>
      <c r="G859"/>
      <c r="H859"/>
      <c r="I859"/>
      <c r="J859"/>
      <c r="K859"/>
      <c r="L859"/>
      <c r="M859"/>
      <c r="N859"/>
      <c r="O859"/>
      <c r="P859"/>
      <c r="Q859"/>
      <c r="R859"/>
      <c r="S859"/>
      <c r="T859"/>
      <c r="U859"/>
      <c r="V859"/>
      <c r="W859"/>
      <c r="X859"/>
    </row>
    <row r="860" spans="1:24" x14ac:dyDescent="0.25">
      <c r="A860"/>
      <c r="B860"/>
      <c r="C860"/>
      <c r="D860"/>
      <c r="E860"/>
      <c r="F860"/>
      <c r="G860"/>
      <c r="H860"/>
      <c r="I860"/>
      <c r="J860"/>
      <c r="K860"/>
      <c r="L860"/>
      <c r="M860"/>
      <c r="N860"/>
      <c r="O860"/>
      <c r="P860"/>
      <c r="Q860"/>
      <c r="R860"/>
      <c r="S860"/>
      <c r="T860"/>
      <c r="U860"/>
      <c r="V860"/>
      <c r="W860"/>
      <c r="X860"/>
    </row>
    <row r="861" spans="1:24" x14ac:dyDescent="0.25">
      <c r="A861"/>
      <c r="B861"/>
      <c r="C861"/>
      <c r="D861"/>
      <c r="E861"/>
      <c r="F861"/>
      <c r="G861"/>
      <c r="H861"/>
      <c r="I861"/>
      <c r="J861"/>
      <c r="K861"/>
      <c r="L861"/>
      <c r="M861"/>
      <c r="N861"/>
      <c r="O861"/>
      <c r="P861"/>
      <c r="Q861"/>
      <c r="R861"/>
      <c r="S861"/>
      <c r="T861"/>
      <c r="U861"/>
      <c r="V861"/>
      <c r="W861"/>
      <c r="X861"/>
    </row>
    <row r="862" spans="1:24" x14ac:dyDescent="0.25">
      <c r="A862"/>
      <c r="B862"/>
      <c r="C862"/>
      <c r="D862"/>
      <c r="E862"/>
      <c r="F862"/>
      <c r="G862"/>
      <c r="H862"/>
      <c r="I862"/>
      <c r="J862"/>
      <c r="K862"/>
      <c r="L862"/>
      <c r="M862"/>
      <c r="N862"/>
      <c r="O862"/>
      <c r="P862"/>
      <c r="Q862"/>
      <c r="R862"/>
      <c r="S862"/>
      <c r="T862"/>
      <c r="U862"/>
      <c r="V862"/>
      <c r="W862"/>
      <c r="X862"/>
    </row>
    <row r="863" spans="1:24" x14ac:dyDescent="0.25">
      <c r="A863"/>
      <c r="B863"/>
      <c r="C863"/>
      <c r="D863"/>
      <c r="E863"/>
      <c r="F863"/>
      <c r="G863"/>
      <c r="H863"/>
      <c r="I863"/>
      <c r="J863"/>
      <c r="K863"/>
      <c r="L863"/>
      <c r="M863"/>
      <c r="N863"/>
      <c r="O863"/>
      <c r="P863"/>
      <c r="Q863"/>
      <c r="R863"/>
      <c r="S863"/>
      <c r="T863"/>
      <c r="U863"/>
      <c r="V863"/>
      <c r="W863"/>
      <c r="X863"/>
    </row>
    <row r="864" spans="1:24" x14ac:dyDescent="0.25">
      <c r="A864"/>
      <c r="B864"/>
      <c r="C864"/>
      <c r="D864"/>
      <c r="E864"/>
      <c r="F864"/>
      <c r="G864"/>
      <c r="H864"/>
      <c r="I864"/>
      <c r="J864"/>
      <c r="K864"/>
      <c r="L864"/>
      <c r="M864"/>
      <c r="N864"/>
      <c r="O864"/>
      <c r="P864"/>
      <c r="Q864"/>
      <c r="R864"/>
      <c r="S864"/>
      <c r="T864"/>
      <c r="U864"/>
      <c r="V864"/>
      <c r="W864"/>
      <c r="X864"/>
    </row>
    <row r="865" spans="1:24" x14ac:dyDescent="0.25">
      <c r="A865"/>
      <c r="B865"/>
      <c r="C865"/>
      <c r="D865"/>
      <c r="E865"/>
      <c r="F865"/>
      <c r="G865"/>
      <c r="H865"/>
      <c r="I865"/>
      <c r="J865"/>
      <c r="K865"/>
      <c r="L865"/>
      <c r="M865"/>
      <c r="N865"/>
      <c r="O865"/>
      <c r="P865"/>
      <c r="Q865"/>
      <c r="R865"/>
      <c r="S865"/>
      <c r="T865"/>
      <c r="U865"/>
      <c r="V865"/>
      <c r="W865"/>
      <c r="X865"/>
    </row>
    <row r="866" spans="1:24" x14ac:dyDescent="0.25">
      <c r="A866"/>
      <c r="B866"/>
      <c r="C866"/>
      <c r="D866"/>
      <c r="E866"/>
      <c r="F866"/>
      <c r="G866"/>
      <c r="H866"/>
      <c r="I866"/>
      <c r="J866"/>
      <c r="K866"/>
      <c r="L866"/>
      <c r="M866"/>
      <c r="N866"/>
      <c r="O866"/>
      <c r="P866"/>
      <c r="Q866"/>
      <c r="R866"/>
      <c r="S866"/>
      <c r="T866"/>
      <c r="U866"/>
      <c r="V866"/>
      <c r="W866"/>
      <c r="X866"/>
    </row>
    <row r="867" spans="1:24" x14ac:dyDescent="0.25">
      <c r="A867"/>
      <c r="B867"/>
      <c r="C867"/>
      <c r="D867"/>
      <c r="E867"/>
      <c r="F867"/>
      <c r="G867"/>
      <c r="H867"/>
      <c r="I867"/>
      <c r="J867"/>
      <c r="K867"/>
      <c r="L867"/>
      <c r="M867"/>
      <c r="N867"/>
      <c r="O867"/>
      <c r="P867"/>
      <c r="Q867"/>
      <c r="R867"/>
      <c r="S867"/>
      <c r="T867"/>
      <c r="U867"/>
      <c r="V867"/>
      <c r="W867"/>
      <c r="X867"/>
    </row>
    <row r="868" spans="1:24" x14ac:dyDescent="0.25">
      <c r="A868"/>
      <c r="B868"/>
      <c r="C868"/>
      <c r="D868"/>
      <c r="E868"/>
      <c r="F868"/>
      <c r="G868"/>
      <c r="H868"/>
      <c r="I868"/>
      <c r="J868"/>
      <c r="K868"/>
      <c r="L868"/>
      <c r="M868"/>
      <c r="N868"/>
      <c r="O868"/>
      <c r="P868"/>
      <c r="Q868"/>
      <c r="R868"/>
      <c r="S868"/>
      <c r="T868"/>
      <c r="U868"/>
      <c r="V868"/>
      <c r="W868"/>
      <c r="X868"/>
    </row>
    <row r="869" spans="1:24" x14ac:dyDescent="0.25">
      <c r="A869"/>
      <c r="B869"/>
      <c r="C869"/>
      <c r="D869"/>
      <c r="E869"/>
      <c r="F869"/>
      <c r="G869"/>
      <c r="H869"/>
      <c r="I869"/>
      <c r="J869"/>
      <c r="K869"/>
      <c r="L869"/>
      <c r="M869"/>
      <c r="N869"/>
      <c r="O869"/>
      <c r="P869"/>
      <c r="Q869"/>
      <c r="R869"/>
      <c r="S869"/>
      <c r="T869"/>
      <c r="U869"/>
      <c r="V869"/>
      <c r="W869"/>
      <c r="X869"/>
    </row>
    <row r="870" spans="1:24" x14ac:dyDescent="0.25">
      <c r="A870"/>
      <c r="B870"/>
      <c r="C870"/>
      <c r="D870"/>
      <c r="E870"/>
      <c r="F870"/>
      <c r="G870"/>
      <c r="H870"/>
      <c r="I870"/>
      <c r="J870"/>
      <c r="K870"/>
      <c r="L870"/>
      <c r="M870"/>
      <c r="N870"/>
      <c r="O870"/>
      <c r="P870"/>
      <c r="Q870"/>
      <c r="R870"/>
      <c r="S870"/>
      <c r="T870"/>
      <c r="U870"/>
      <c r="V870"/>
      <c r="W870"/>
      <c r="X870"/>
    </row>
    <row r="871" spans="1:24" x14ac:dyDescent="0.25">
      <c r="A871"/>
      <c r="B871"/>
      <c r="C871"/>
      <c r="D871"/>
      <c r="E871"/>
      <c r="F871"/>
      <c r="G871"/>
      <c r="H871"/>
      <c r="I871"/>
      <c r="J871"/>
      <c r="K871"/>
      <c r="L871"/>
      <c r="M871"/>
      <c r="N871"/>
      <c r="O871"/>
      <c r="P871"/>
      <c r="Q871"/>
      <c r="R871"/>
      <c r="S871"/>
      <c r="T871"/>
      <c r="U871"/>
      <c r="V871"/>
      <c r="W871"/>
      <c r="X871"/>
    </row>
    <row r="872" spans="1:24" x14ac:dyDescent="0.25">
      <c r="A872"/>
      <c r="B872"/>
      <c r="C872"/>
      <c r="D872"/>
      <c r="E872"/>
      <c r="F872"/>
      <c r="G872"/>
      <c r="H872"/>
      <c r="I872"/>
      <c r="J872"/>
      <c r="K872"/>
      <c r="L872"/>
      <c r="M872"/>
      <c r="N872"/>
      <c r="O872"/>
      <c r="P872"/>
      <c r="Q872"/>
      <c r="R872"/>
      <c r="S872"/>
      <c r="T872"/>
      <c r="U872"/>
      <c r="V872"/>
      <c r="W872"/>
      <c r="X872"/>
    </row>
    <row r="873" spans="1:24" x14ac:dyDescent="0.25">
      <c r="A873"/>
      <c r="B873"/>
      <c r="C873"/>
      <c r="D873"/>
      <c r="E873"/>
      <c r="F873"/>
      <c r="G873"/>
      <c r="H873"/>
      <c r="I873"/>
      <c r="J873"/>
      <c r="K873"/>
      <c r="L873"/>
      <c r="M873"/>
      <c r="N873"/>
      <c r="O873"/>
      <c r="P873"/>
      <c r="Q873"/>
      <c r="R873"/>
      <c r="S873"/>
      <c r="T873"/>
      <c r="U873"/>
      <c r="V873"/>
      <c r="W873"/>
      <c r="X873"/>
    </row>
    <row r="874" spans="1:24" x14ac:dyDescent="0.25">
      <c r="A874"/>
      <c r="B874"/>
      <c r="C874"/>
      <c r="D874"/>
      <c r="E874"/>
      <c r="F874"/>
      <c r="G874"/>
      <c r="H874"/>
      <c r="I874"/>
      <c r="J874"/>
      <c r="K874"/>
      <c r="L874"/>
      <c r="M874"/>
      <c r="N874"/>
      <c r="O874"/>
      <c r="P874"/>
      <c r="Q874"/>
      <c r="R874"/>
      <c r="S874"/>
      <c r="T874"/>
      <c r="U874"/>
      <c r="V874"/>
      <c r="W874"/>
      <c r="X874"/>
    </row>
    <row r="875" spans="1:24" x14ac:dyDescent="0.25">
      <c r="A875"/>
      <c r="B875"/>
      <c r="C875"/>
      <c r="D875"/>
      <c r="E875"/>
      <c r="F875"/>
      <c r="G875"/>
      <c r="H875"/>
      <c r="I875"/>
      <c r="J875"/>
      <c r="K875"/>
      <c r="L875"/>
      <c r="M875"/>
      <c r="N875"/>
      <c r="O875"/>
      <c r="P875"/>
      <c r="Q875"/>
      <c r="R875"/>
      <c r="S875"/>
      <c r="T875"/>
      <c r="U875"/>
      <c r="V875"/>
      <c r="W875"/>
      <c r="X875"/>
    </row>
    <row r="876" spans="1:24" x14ac:dyDescent="0.25">
      <c r="A876"/>
      <c r="B876"/>
      <c r="C876"/>
      <c r="D876"/>
      <c r="E876"/>
      <c r="F876"/>
      <c r="G876"/>
      <c r="H876"/>
      <c r="I876"/>
      <c r="J876"/>
      <c r="K876"/>
      <c r="L876"/>
      <c r="M876"/>
      <c r="N876"/>
      <c r="O876"/>
      <c r="P876"/>
      <c r="Q876"/>
      <c r="R876"/>
      <c r="S876"/>
      <c r="T876"/>
      <c r="U876"/>
      <c r="V876"/>
      <c r="W876"/>
      <c r="X876"/>
    </row>
    <row r="877" spans="1:24" x14ac:dyDescent="0.25">
      <c r="A877"/>
      <c r="B877"/>
      <c r="C877"/>
      <c r="D877"/>
      <c r="E877"/>
      <c r="F877"/>
      <c r="G877"/>
      <c r="H877"/>
      <c r="I877"/>
      <c r="J877"/>
      <c r="K877"/>
      <c r="L877"/>
      <c r="M877"/>
      <c r="N877"/>
      <c r="O877"/>
      <c r="P877"/>
      <c r="Q877"/>
      <c r="R877"/>
      <c r="S877"/>
      <c r="T877"/>
      <c r="U877"/>
      <c r="V877"/>
      <c r="W877"/>
      <c r="X877"/>
    </row>
    <row r="878" spans="1:24" x14ac:dyDescent="0.25">
      <c r="A878"/>
      <c r="B878"/>
      <c r="C878"/>
      <c r="D878"/>
      <c r="E878"/>
      <c r="F878"/>
      <c r="G878"/>
      <c r="H878"/>
      <c r="I878"/>
      <c r="J878"/>
      <c r="K878"/>
      <c r="L878"/>
      <c r="M878"/>
      <c r="N878"/>
      <c r="O878"/>
      <c r="P878"/>
      <c r="Q878"/>
      <c r="R878"/>
      <c r="S878"/>
      <c r="T878"/>
      <c r="U878"/>
      <c r="V878"/>
      <c r="W878"/>
      <c r="X878"/>
    </row>
    <row r="879" spans="1:24" x14ac:dyDescent="0.25">
      <c r="A879"/>
      <c r="B879"/>
      <c r="C879"/>
      <c r="D879"/>
      <c r="E879"/>
      <c r="F879"/>
      <c r="G879"/>
      <c r="H879"/>
      <c r="I879"/>
      <c r="J879"/>
      <c r="K879"/>
      <c r="L879"/>
      <c r="M879"/>
      <c r="N879"/>
      <c r="O879"/>
      <c r="P879"/>
      <c r="Q879"/>
      <c r="R879"/>
      <c r="S879"/>
      <c r="T879"/>
      <c r="U879"/>
      <c r="V879"/>
      <c r="W879"/>
      <c r="X879"/>
    </row>
    <row r="880" spans="1:24" x14ac:dyDescent="0.25">
      <c r="A880"/>
      <c r="B880"/>
      <c r="C880"/>
      <c r="D880"/>
      <c r="E880"/>
      <c r="F880"/>
      <c r="G880"/>
      <c r="H880"/>
      <c r="I880"/>
      <c r="J880"/>
      <c r="K880"/>
      <c r="L880"/>
      <c r="M880"/>
      <c r="N880"/>
      <c r="O880"/>
      <c r="P880"/>
      <c r="Q880"/>
      <c r="R880"/>
      <c r="S880"/>
      <c r="T880"/>
      <c r="U880"/>
      <c r="V880"/>
      <c r="W880"/>
      <c r="X880"/>
    </row>
    <row r="881" spans="1:24" x14ac:dyDescent="0.25">
      <c r="A881"/>
      <c r="B881"/>
      <c r="C881"/>
      <c r="D881"/>
      <c r="E881"/>
      <c r="F881"/>
      <c r="G881"/>
      <c r="H881"/>
      <c r="I881"/>
      <c r="J881"/>
      <c r="K881"/>
      <c r="L881"/>
      <c r="M881"/>
      <c r="N881"/>
      <c r="O881"/>
      <c r="P881"/>
      <c r="Q881"/>
      <c r="R881"/>
      <c r="S881"/>
      <c r="T881"/>
      <c r="U881"/>
      <c r="V881"/>
      <c r="W881"/>
      <c r="X881"/>
    </row>
    <row r="882" spans="1:24" x14ac:dyDescent="0.25">
      <c r="A882"/>
      <c r="B882"/>
      <c r="C882"/>
      <c r="D882"/>
      <c r="E882"/>
      <c r="F882"/>
      <c r="G882"/>
      <c r="H882"/>
      <c r="I882"/>
      <c r="J882"/>
      <c r="K882"/>
      <c r="L882"/>
      <c r="M882"/>
      <c r="N882"/>
      <c r="O882"/>
      <c r="P882"/>
      <c r="Q882"/>
      <c r="R882"/>
      <c r="S882"/>
      <c r="T882"/>
      <c r="U882"/>
      <c r="V882"/>
      <c r="W882"/>
      <c r="X882"/>
    </row>
    <row r="883" spans="1:24" x14ac:dyDescent="0.25">
      <c r="A883"/>
      <c r="B883"/>
      <c r="C883"/>
      <c r="D883"/>
      <c r="E883"/>
      <c r="F883"/>
      <c r="G883"/>
      <c r="H883"/>
      <c r="I883"/>
      <c r="J883"/>
      <c r="K883"/>
      <c r="L883"/>
      <c r="M883"/>
      <c r="N883"/>
      <c r="O883"/>
      <c r="P883"/>
      <c r="Q883"/>
      <c r="R883"/>
      <c r="S883"/>
      <c r="T883"/>
      <c r="U883"/>
      <c r="V883"/>
      <c r="W883"/>
      <c r="X883"/>
    </row>
    <row r="884" spans="1:24" x14ac:dyDescent="0.25">
      <c r="A884"/>
      <c r="B884"/>
      <c r="C884"/>
      <c r="D884"/>
      <c r="E884"/>
      <c r="F884"/>
      <c r="G884"/>
      <c r="H884"/>
      <c r="I884"/>
      <c r="J884"/>
      <c r="K884"/>
      <c r="L884"/>
      <c r="M884"/>
      <c r="N884"/>
      <c r="O884"/>
      <c r="P884"/>
      <c r="Q884"/>
      <c r="R884"/>
      <c r="S884"/>
      <c r="T884"/>
      <c r="U884"/>
      <c r="V884"/>
      <c r="W884"/>
      <c r="X884"/>
    </row>
    <row r="885" spans="1:24" x14ac:dyDescent="0.25">
      <c r="A885"/>
      <c r="B885"/>
      <c r="C885"/>
      <c r="D885"/>
      <c r="E885"/>
      <c r="F885"/>
      <c r="G885"/>
      <c r="H885"/>
      <c r="I885"/>
      <c r="J885"/>
      <c r="K885"/>
      <c r="L885"/>
      <c r="M885"/>
      <c r="N885"/>
      <c r="O885"/>
      <c r="P885"/>
      <c r="Q885"/>
      <c r="R885"/>
      <c r="S885"/>
      <c r="T885"/>
      <c r="U885"/>
      <c r="V885"/>
      <c r="W885"/>
      <c r="X885"/>
    </row>
    <row r="886" spans="1:24" x14ac:dyDescent="0.25">
      <c r="A886"/>
      <c r="B886"/>
      <c r="C886"/>
      <c r="D886"/>
      <c r="E886"/>
      <c r="F886"/>
      <c r="G886"/>
      <c r="H886"/>
      <c r="I886"/>
      <c r="J886"/>
      <c r="K886"/>
      <c r="L886"/>
      <c r="M886"/>
      <c r="N886"/>
      <c r="O886"/>
      <c r="P886"/>
      <c r="Q886"/>
      <c r="R886"/>
      <c r="S886"/>
      <c r="T886"/>
      <c r="U886"/>
      <c r="V886"/>
      <c r="W886"/>
      <c r="X886"/>
    </row>
    <row r="887" spans="1:24" x14ac:dyDescent="0.25">
      <c r="A887"/>
      <c r="B887"/>
      <c r="C887"/>
      <c r="D887"/>
      <c r="E887"/>
      <c r="F887"/>
      <c r="G887"/>
      <c r="H887"/>
      <c r="I887"/>
      <c r="J887"/>
      <c r="K887"/>
      <c r="L887"/>
      <c r="M887"/>
      <c r="N887"/>
      <c r="O887"/>
      <c r="P887"/>
      <c r="Q887"/>
      <c r="R887"/>
      <c r="S887"/>
      <c r="T887"/>
      <c r="U887"/>
      <c r="V887"/>
      <c r="W887"/>
      <c r="X887"/>
    </row>
    <row r="888" spans="1:24" x14ac:dyDescent="0.25">
      <c r="A888"/>
      <c r="B888"/>
      <c r="C888"/>
      <c r="D888"/>
      <c r="E888"/>
      <c r="F888"/>
      <c r="G888"/>
      <c r="H888"/>
      <c r="I888"/>
      <c r="J888"/>
      <c r="K888"/>
      <c r="L888"/>
      <c r="M888"/>
      <c r="N888"/>
      <c r="O888"/>
      <c r="P888"/>
      <c r="Q888"/>
      <c r="R888"/>
      <c r="S888"/>
      <c r="T888"/>
      <c r="U888"/>
      <c r="V888"/>
      <c r="W888"/>
      <c r="X888"/>
    </row>
    <row r="889" spans="1:24" x14ac:dyDescent="0.25">
      <c r="A889"/>
      <c r="B889"/>
      <c r="C889"/>
      <c r="D889"/>
      <c r="E889"/>
      <c r="F889"/>
      <c r="G889"/>
      <c r="H889"/>
      <c r="I889"/>
      <c r="J889"/>
      <c r="K889"/>
      <c r="L889"/>
      <c r="M889"/>
      <c r="N889"/>
      <c r="O889"/>
      <c r="P889"/>
      <c r="Q889"/>
      <c r="R889"/>
      <c r="S889"/>
      <c r="T889"/>
      <c r="U889"/>
      <c r="V889"/>
      <c r="W889"/>
      <c r="X889"/>
    </row>
    <row r="890" spans="1:24" x14ac:dyDescent="0.25">
      <c r="A890"/>
      <c r="B890"/>
      <c r="C890"/>
      <c r="D890"/>
      <c r="E890"/>
      <c r="F890"/>
      <c r="G890"/>
      <c r="H890"/>
      <c r="I890"/>
      <c r="J890"/>
      <c r="K890"/>
      <c r="L890"/>
      <c r="M890"/>
      <c r="N890"/>
      <c r="O890"/>
      <c r="P890"/>
      <c r="Q890"/>
      <c r="R890"/>
      <c r="S890"/>
      <c r="T890"/>
      <c r="U890"/>
      <c r="V890"/>
      <c r="W890"/>
      <c r="X890"/>
    </row>
    <row r="891" spans="1:24" x14ac:dyDescent="0.25">
      <c r="A891"/>
      <c r="B891"/>
      <c r="C891"/>
      <c r="D891"/>
      <c r="E891"/>
      <c r="F891"/>
      <c r="G891"/>
      <c r="H891"/>
      <c r="I891"/>
      <c r="J891"/>
      <c r="K891"/>
      <c r="L891"/>
      <c r="M891"/>
      <c r="N891"/>
      <c r="O891"/>
      <c r="P891"/>
      <c r="Q891"/>
      <c r="R891"/>
      <c r="S891"/>
      <c r="T891"/>
      <c r="U891"/>
      <c r="V891"/>
      <c r="W891"/>
      <c r="X891"/>
    </row>
    <row r="892" spans="1:24" x14ac:dyDescent="0.25">
      <c r="A892"/>
      <c r="B892"/>
      <c r="C892"/>
      <c r="D892"/>
      <c r="E892"/>
      <c r="F892"/>
      <c r="G892"/>
      <c r="H892"/>
      <c r="I892"/>
      <c r="J892"/>
      <c r="K892"/>
      <c r="L892"/>
      <c r="M892"/>
      <c r="N892"/>
      <c r="O892"/>
      <c r="P892"/>
      <c r="Q892"/>
      <c r="R892"/>
      <c r="S892"/>
      <c r="T892"/>
      <c r="U892"/>
      <c r="V892"/>
      <c r="W892"/>
      <c r="X892"/>
    </row>
    <row r="893" spans="1:24" x14ac:dyDescent="0.25">
      <c r="A893"/>
      <c r="B893"/>
      <c r="C893"/>
      <c r="D893"/>
      <c r="E893"/>
      <c r="F893"/>
      <c r="G893"/>
      <c r="H893"/>
      <c r="I893"/>
      <c r="J893"/>
      <c r="K893"/>
      <c r="L893"/>
      <c r="M893"/>
      <c r="N893"/>
      <c r="O893"/>
      <c r="P893"/>
      <c r="Q893"/>
      <c r="R893"/>
      <c r="S893"/>
      <c r="T893"/>
      <c r="U893"/>
      <c r="V893"/>
      <c r="W893"/>
      <c r="X893"/>
    </row>
    <row r="894" spans="1:24" x14ac:dyDescent="0.25">
      <c r="A894"/>
      <c r="B894"/>
      <c r="C894"/>
      <c r="D894"/>
      <c r="E894"/>
      <c r="F894"/>
      <c r="G894"/>
      <c r="H894"/>
      <c r="I894"/>
      <c r="J894"/>
      <c r="K894"/>
      <c r="L894"/>
      <c r="M894"/>
      <c r="N894"/>
      <c r="O894"/>
      <c r="P894"/>
      <c r="Q894"/>
      <c r="R894"/>
      <c r="S894"/>
      <c r="T894"/>
      <c r="U894"/>
      <c r="V894"/>
      <c r="W894"/>
      <c r="X894"/>
    </row>
    <row r="895" spans="1:24" x14ac:dyDescent="0.25">
      <c r="A895"/>
      <c r="B895"/>
      <c r="C895"/>
      <c r="D895"/>
      <c r="E895"/>
      <c r="F895"/>
      <c r="G895"/>
      <c r="H895"/>
      <c r="I895"/>
      <c r="J895"/>
      <c r="K895"/>
      <c r="L895"/>
      <c r="M895"/>
      <c r="N895"/>
      <c r="O895"/>
      <c r="P895"/>
      <c r="Q895"/>
      <c r="R895"/>
      <c r="S895"/>
      <c r="T895"/>
      <c r="U895"/>
      <c r="V895"/>
      <c r="W895"/>
      <c r="X895"/>
    </row>
    <row r="896" spans="1:24" x14ac:dyDescent="0.25">
      <c r="A896"/>
      <c r="B896"/>
      <c r="C896"/>
      <c r="D896"/>
      <c r="E896"/>
      <c r="F896"/>
      <c r="G896"/>
      <c r="H896"/>
      <c r="I896"/>
      <c r="J896"/>
      <c r="K896"/>
      <c r="L896"/>
      <c r="M896"/>
      <c r="N896"/>
      <c r="O896"/>
      <c r="P896"/>
      <c r="Q896"/>
      <c r="R896"/>
      <c r="S896"/>
      <c r="T896"/>
      <c r="U896"/>
      <c r="V896"/>
      <c r="W896"/>
      <c r="X896"/>
    </row>
    <row r="897" spans="1:24" x14ac:dyDescent="0.25">
      <c r="A897"/>
      <c r="B897"/>
      <c r="C897"/>
      <c r="D897"/>
      <c r="E897"/>
      <c r="F897"/>
      <c r="G897"/>
      <c r="H897"/>
      <c r="I897"/>
      <c r="J897"/>
      <c r="K897"/>
      <c r="L897"/>
      <c r="M897"/>
      <c r="N897"/>
      <c r="O897"/>
      <c r="P897"/>
      <c r="Q897"/>
      <c r="R897"/>
      <c r="S897"/>
      <c r="T897"/>
      <c r="U897"/>
      <c r="V897"/>
      <c r="W897"/>
      <c r="X897"/>
    </row>
    <row r="898" spans="1:24" x14ac:dyDescent="0.25">
      <c r="A898"/>
      <c r="B898"/>
      <c r="C898"/>
      <c r="D898"/>
      <c r="E898"/>
      <c r="F898"/>
      <c r="G898"/>
      <c r="H898"/>
      <c r="I898"/>
      <c r="J898"/>
      <c r="K898"/>
      <c r="L898"/>
      <c r="M898"/>
      <c r="N898"/>
      <c r="O898"/>
      <c r="P898"/>
      <c r="Q898"/>
      <c r="R898"/>
      <c r="S898"/>
      <c r="T898"/>
      <c r="U898"/>
      <c r="V898"/>
      <c r="W898"/>
      <c r="X898"/>
    </row>
    <row r="899" spans="1:24" x14ac:dyDescent="0.25">
      <c r="A899"/>
      <c r="B899"/>
      <c r="C899"/>
      <c r="D899"/>
      <c r="E899"/>
      <c r="F899"/>
      <c r="G899"/>
      <c r="H899"/>
      <c r="I899"/>
      <c r="J899"/>
      <c r="K899"/>
      <c r="L899"/>
      <c r="M899"/>
      <c r="N899"/>
      <c r="O899"/>
      <c r="P899"/>
      <c r="Q899"/>
      <c r="R899"/>
      <c r="S899"/>
      <c r="T899"/>
      <c r="U899"/>
      <c r="V899"/>
      <c r="W899"/>
      <c r="X899"/>
    </row>
    <row r="900" spans="1:24" x14ac:dyDescent="0.25">
      <c r="A900"/>
      <c r="B900"/>
      <c r="C900"/>
      <c r="D900"/>
      <c r="E900"/>
      <c r="F900"/>
      <c r="G900"/>
      <c r="H900"/>
      <c r="I900"/>
      <c r="J900"/>
      <c r="K900"/>
      <c r="L900"/>
      <c r="M900"/>
      <c r="N900"/>
      <c r="O900"/>
      <c r="P900"/>
      <c r="Q900"/>
      <c r="R900"/>
      <c r="S900"/>
      <c r="T900"/>
      <c r="U900"/>
      <c r="V900"/>
      <c r="W900"/>
      <c r="X900"/>
    </row>
    <row r="901" spans="1:24" x14ac:dyDescent="0.25">
      <c r="A901"/>
      <c r="B901"/>
      <c r="C901"/>
      <c r="D901"/>
      <c r="E901"/>
      <c r="F901"/>
      <c r="G901"/>
      <c r="H901"/>
      <c r="I901"/>
      <c r="J901"/>
      <c r="K901"/>
      <c r="L901"/>
      <c r="M901"/>
      <c r="N901"/>
      <c r="O901"/>
      <c r="P901"/>
      <c r="Q901"/>
      <c r="R901"/>
      <c r="S901"/>
      <c r="T901"/>
      <c r="U901"/>
      <c r="V901"/>
      <c r="W901"/>
      <c r="X901"/>
    </row>
    <row r="902" spans="1:24" x14ac:dyDescent="0.25">
      <c r="A902"/>
      <c r="B902"/>
      <c r="C902"/>
      <c r="D902"/>
      <c r="E902"/>
      <c r="F902"/>
      <c r="G902"/>
      <c r="H902"/>
      <c r="I902"/>
      <c r="J902"/>
      <c r="K902"/>
      <c r="L902"/>
      <c r="M902"/>
      <c r="N902"/>
      <c r="O902"/>
      <c r="P902"/>
      <c r="Q902"/>
      <c r="R902"/>
      <c r="S902"/>
      <c r="T902"/>
      <c r="U902"/>
      <c r="V902"/>
      <c r="W902"/>
      <c r="X902"/>
    </row>
    <row r="903" spans="1:24" x14ac:dyDescent="0.25">
      <c r="A903"/>
      <c r="B903"/>
      <c r="C903"/>
      <c r="D903"/>
      <c r="E903"/>
      <c r="F903"/>
      <c r="G903"/>
      <c r="H903"/>
      <c r="I903"/>
      <c r="J903"/>
      <c r="K903"/>
      <c r="L903"/>
      <c r="M903"/>
      <c r="N903"/>
      <c r="O903"/>
      <c r="P903"/>
      <c r="Q903"/>
      <c r="R903"/>
      <c r="S903"/>
      <c r="T903"/>
      <c r="U903"/>
      <c r="V903"/>
      <c r="W903"/>
      <c r="X903"/>
    </row>
    <row r="904" spans="1:24" x14ac:dyDescent="0.25">
      <c r="A904"/>
      <c r="B904"/>
      <c r="C904"/>
      <c r="D904"/>
      <c r="E904"/>
      <c r="F904"/>
      <c r="G904"/>
      <c r="H904"/>
      <c r="I904"/>
      <c r="J904"/>
      <c r="K904"/>
      <c r="L904"/>
      <c r="M904"/>
      <c r="N904"/>
      <c r="O904"/>
      <c r="P904"/>
      <c r="Q904"/>
      <c r="R904"/>
      <c r="S904"/>
      <c r="T904"/>
      <c r="U904"/>
      <c r="V904"/>
      <c r="W904"/>
      <c r="X904"/>
    </row>
    <row r="905" spans="1:24" x14ac:dyDescent="0.25">
      <c r="A905"/>
      <c r="B905"/>
      <c r="C905"/>
      <c r="D905"/>
      <c r="E905"/>
      <c r="F905"/>
      <c r="G905"/>
      <c r="H905"/>
      <c r="I905"/>
      <c r="J905"/>
      <c r="K905"/>
      <c r="L905"/>
      <c r="M905"/>
      <c r="N905"/>
      <c r="O905"/>
      <c r="P905"/>
      <c r="Q905"/>
      <c r="R905"/>
      <c r="S905"/>
      <c r="T905"/>
      <c r="U905"/>
      <c r="V905"/>
      <c r="W905"/>
      <c r="X905"/>
    </row>
    <row r="906" spans="1:24" x14ac:dyDescent="0.25">
      <c r="A906"/>
      <c r="B906"/>
      <c r="C906"/>
      <c r="D906"/>
      <c r="E906"/>
      <c r="F906"/>
      <c r="G906"/>
      <c r="H906"/>
      <c r="I906"/>
      <c r="J906"/>
      <c r="K906"/>
      <c r="L906"/>
      <c r="M906"/>
      <c r="N906"/>
      <c r="O906"/>
      <c r="P906"/>
      <c r="Q906"/>
      <c r="R906"/>
      <c r="S906"/>
      <c r="T906"/>
      <c r="U906"/>
      <c r="V906"/>
      <c r="W906"/>
      <c r="X906"/>
    </row>
    <row r="907" spans="1:24" x14ac:dyDescent="0.25">
      <c r="A907"/>
      <c r="B907"/>
      <c r="C907"/>
      <c r="D907"/>
      <c r="E907"/>
      <c r="F907"/>
      <c r="G907"/>
      <c r="H907"/>
      <c r="I907"/>
      <c r="J907"/>
      <c r="K907"/>
      <c r="L907"/>
      <c r="M907"/>
      <c r="N907"/>
      <c r="O907"/>
      <c r="P907"/>
      <c r="Q907"/>
      <c r="R907"/>
      <c r="S907"/>
      <c r="T907"/>
      <c r="U907"/>
      <c r="V907"/>
      <c r="W907"/>
      <c r="X907"/>
    </row>
    <row r="908" spans="1:24" x14ac:dyDescent="0.25">
      <c r="A908"/>
      <c r="B908"/>
      <c r="C908"/>
      <c r="D908"/>
      <c r="E908"/>
      <c r="F908"/>
      <c r="G908"/>
      <c r="H908"/>
      <c r="I908"/>
      <c r="J908"/>
      <c r="K908"/>
      <c r="L908"/>
      <c r="M908"/>
      <c r="N908"/>
      <c r="O908"/>
      <c r="P908"/>
      <c r="Q908"/>
      <c r="R908"/>
      <c r="S908"/>
      <c r="T908"/>
      <c r="U908"/>
      <c r="V908"/>
      <c r="W908"/>
      <c r="X908"/>
    </row>
    <row r="909" spans="1:24" x14ac:dyDescent="0.25">
      <c r="A909"/>
      <c r="B909"/>
      <c r="C909"/>
      <c r="D909"/>
      <c r="E909"/>
      <c r="F909"/>
      <c r="G909"/>
      <c r="H909"/>
      <c r="I909"/>
      <c r="J909"/>
      <c r="K909"/>
      <c r="L909"/>
      <c r="M909"/>
      <c r="N909"/>
      <c r="O909"/>
      <c r="P909"/>
      <c r="Q909"/>
      <c r="R909"/>
      <c r="S909"/>
      <c r="T909"/>
      <c r="U909"/>
      <c r="V909"/>
      <c r="W909"/>
      <c r="X909"/>
    </row>
    <row r="910" spans="1:24" x14ac:dyDescent="0.25">
      <c r="A910"/>
      <c r="B910"/>
      <c r="C910"/>
      <c r="D910"/>
      <c r="E910"/>
      <c r="F910"/>
      <c r="G910"/>
      <c r="H910"/>
      <c r="I910"/>
      <c r="J910"/>
      <c r="K910"/>
      <c r="L910"/>
      <c r="M910"/>
      <c r="N910"/>
      <c r="O910"/>
      <c r="P910"/>
      <c r="Q910"/>
      <c r="R910"/>
      <c r="S910"/>
      <c r="T910"/>
      <c r="U910"/>
      <c r="V910"/>
      <c r="W910"/>
      <c r="X910"/>
    </row>
    <row r="911" spans="1:24" x14ac:dyDescent="0.25">
      <c r="A911"/>
      <c r="B911"/>
      <c r="C911"/>
      <c r="D911"/>
      <c r="E911"/>
      <c r="F911"/>
      <c r="G911"/>
      <c r="H911"/>
      <c r="I911"/>
      <c r="J911"/>
      <c r="K911"/>
      <c r="L911"/>
      <c r="M911"/>
      <c r="N911"/>
      <c r="O911"/>
      <c r="P911"/>
      <c r="Q911"/>
      <c r="R911"/>
      <c r="S911"/>
      <c r="T911"/>
      <c r="U911"/>
      <c r="V911"/>
      <c r="W911"/>
      <c r="X911"/>
    </row>
    <row r="912" spans="1:24" x14ac:dyDescent="0.25">
      <c r="A912"/>
      <c r="B912"/>
      <c r="C912"/>
      <c r="D912"/>
      <c r="E912"/>
      <c r="F912"/>
      <c r="G912"/>
      <c r="H912"/>
      <c r="I912"/>
      <c r="J912"/>
      <c r="K912"/>
      <c r="L912"/>
      <c r="M912"/>
      <c r="N912"/>
      <c r="O912"/>
      <c r="P912"/>
      <c r="Q912"/>
      <c r="R912"/>
      <c r="S912"/>
      <c r="T912"/>
      <c r="U912"/>
      <c r="V912"/>
      <c r="W912"/>
      <c r="X912"/>
    </row>
    <row r="913" spans="1:24" x14ac:dyDescent="0.25">
      <c r="A913"/>
      <c r="B913"/>
      <c r="C913"/>
      <c r="D913"/>
      <c r="E913"/>
      <c r="F913"/>
      <c r="G913"/>
      <c r="H913"/>
      <c r="I913"/>
      <c r="J913"/>
      <c r="K913"/>
      <c r="L913"/>
      <c r="M913"/>
      <c r="N913"/>
      <c r="O913"/>
      <c r="P913"/>
      <c r="Q913"/>
      <c r="R913"/>
      <c r="S913"/>
      <c r="T913"/>
      <c r="U913"/>
      <c r="V913"/>
      <c r="W913"/>
      <c r="X913"/>
    </row>
    <row r="914" spans="1:24" x14ac:dyDescent="0.25">
      <c r="A914"/>
      <c r="B914"/>
      <c r="C914"/>
      <c r="D914"/>
      <c r="E914"/>
      <c r="F914"/>
      <c r="G914"/>
      <c r="H914"/>
      <c r="I914"/>
      <c r="J914"/>
      <c r="K914"/>
      <c r="L914"/>
      <c r="M914"/>
      <c r="N914"/>
      <c r="O914"/>
      <c r="P914"/>
      <c r="Q914"/>
      <c r="R914"/>
      <c r="S914"/>
      <c r="T914"/>
      <c r="U914"/>
      <c r="V914"/>
      <c r="W914"/>
      <c r="X914"/>
    </row>
    <row r="915" spans="1:24" x14ac:dyDescent="0.25">
      <c r="A915"/>
      <c r="B915"/>
      <c r="C915"/>
      <c r="D915"/>
      <c r="E915"/>
      <c r="F915"/>
      <c r="G915"/>
      <c r="H915"/>
      <c r="I915"/>
      <c r="J915"/>
      <c r="K915"/>
      <c r="L915"/>
      <c r="M915"/>
      <c r="N915"/>
      <c r="O915"/>
      <c r="P915"/>
      <c r="Q915"/>
      <c r="R915"/>
      <c r="S915"/>
      <c r="T915"/>
      <c r="U915"/>
      <c r="V915"/>
      <c r="W915"/>
      <c r="X915"/>
    </row>
    <row r="916" spans="1:24" x14ac:dyDescent="0.25">
      <c r="A916"/>
      <c r="B916"/>
      <c r="C916"/>
      <c r="D916"/>
      <c r="E916"/>
      <c r="F916"/>
      <c r="G916"/>
      <c r="H916"/>
      <c r="I916"/>
      <c r="J916"/>
      <c r="K916"/>
      <c r="L916"/>
      <c r="M916"/>
      <c r="N916"/>
      <c r="O916"/>
      <c r="P916"/>
      <c r="Q916"/>
      <c r="R916"/>
      <c r="S916"/>
      <c r="T916"/>
      <c r="U916"/>
      <c r="V916"/>
      <c r="W916"/>
      <c r="X916"/>
    </row>
    <row r="917" spans="1:24" x14ac:dyDescent="0.25">
      <c r="A917"/>
      <c r="B917"/>
      <c r="C917"/>
      <c r="D917"/>
      <c r="E917"/>
      <c r="F917"/>
      <c r="G917"/>
      <c r="H917"/>
      <c r="I917"/>
      <c r="J917"/>
      <c r="K917"/>
      <c r="L917"/>
      <c r="M917"/>
      <c r="N917"/>
      <c r="O917"/>
      <c r="P917"/>
      <c r="Q917"/>
      <c r="R917"/>
      <c r="S917"/>
      <c r="T917"/>
      <c r="U917"/>
      <c r="V917"/>
      <c r="W917"/>
      <c r="X917"/>
    </row>
    <row r="918" spans="1:24" x14ac:dyDescent="0.25">
      <c r="A918"/>
      <c r="B918"/>
      <c r="C918"/>
      <c r="D918"/>
      <c r="E918"/>
      <c r="F918"/>
      <c r="G918"/>
      <c r="H918"/>
      <c r="I918"/>
      <c r="J918"/>
      <c r="K918"/>
      <c r="L918"/>
      <c r="M918"/>
      <c r="N918"/>
      <c r="O918"/>
      <c r="P918"/>
      <c r="Q918"/>
      <c r="R918"/>
      <c r="S918"/>
      <c r="T918"/>
      <c r="U918"/>
      <c r="V918"/>
      <c r="W918"/>
      <c r="X918"/>
    </row>
    <row r="919" spans="1:24" x14ac:dyDescent="0.25">
      <c r="A919"/>
      <c r="B919"/>
      <c r="C919"/>
      <c r="D919"/>
      <c r="E919"/>
      <c r="F919"/>
      <c r="G919"/>
      <c r="H919"/>
      <c r="I919"/>
      <c r="J919"/>
      <c r="K919"/>
      <c r="L919"/>
      <c r="M919"/>
      <c r="N919"/>
      <c r="O919"/>
      <c r="P919"/>
      <c r="Q919"/>
      <c r="R919"/>
      <c r="S919"/>
      <c r="T919"/>
      <c r="U919"/>
      <c r="V919"/>
      <c r="W919"/>
      <c r="X919"/>
    </row>
    <row r="920" spans="1:24" x14ac:dyDescent="0.25">
      <c r="A920"/>
      <c r="B920"/>
      <c r="C920"/>
      <c r="D920"/>
      <c r="E920"/>
      <c r="F920"/>
      <c r="G920"/>
      <c r="H920"/>
      <c r="I920"/>
      <c r="J920"/>
      <c r="K920"/>
      <c r="L920"/>
      <c r="M920"/>
      <c r="N920"/>
      <c r="O920"/>
      <c r="P920"/>
      <c r="Q920"/>
      <c r="R920"/>
      <c r="S920"/>
      <c r="T920"/>
      <c r="U920"/>
      <c r="V920"/>
      <c r="W920"/>
      <c r="X920"/>
    </row>
    <row r="921" spans="1:24" x14ac:dyDescent="0.25">
      <c r="A921"/>
      <c r="B921"/>
      <c r="C921"/>
      <c r="D921"/>
      <c r="E921"/>
      <c r="F921"/>
      <c r="G921"/>
      <c r="H921"/>
      <c r="I921"/>
      <c r="J921"/>
      <c r="K921"/>
      <c r="L921"/>
      <c r="M921"/>
      <c r="N921"/>
      <c r="O921"/>
      <c r="P921"/>
      <c r="Q921"/>
      <c r="R921"/>
      <c r="S921"/>
      <c r="T921"/>
      <c r="U921"/>
      <c r="V921"/>
      <c r="W921"/>
      <c r="X921"/>
    </row>
    <row r="922" spans="1:24" x14ac:dyDescent="0.25">
      <c r="A922"/>
      <c r="B922"/>
      <c r="C922"/>
      <c r="D922"/>
      <c r="E922"/>
      <c r="F922"/>
      <c r="G922"/>
      <c r="H922"/>
      <c r="I922"/>
      <c r="J922"/>
      <c r="K922"/>
      <c r="L922"/>
      <c r="M922"/>
      <c r="N922"/>
      <c r="O922"/>
      <c r="P922"/>
      <c r="Q922"/>
      <c r="R922"/>
      <c r="S922"/>
      <c r="T922"/>
      <c r="U922"/>
      <c r="V922"/>
      <c r="W922"/>
      <c r="X922"/>
    </row>
    <row r="923" spans="1:24" x14ac:dyDescent="0.25">
      <c r="A923"/>
      <c r="B923"/>
      <c r="C923"/>
      <c r="D923"/>
      <c r="E923"/>
      <c r="F923"/>
      <c r="G923"/>
      <c r="H923"/>
      <c r="I923"/>
      <c r="J923"/>
      <c r="K923"/>
      <c r="L923"/>
      <c r="M923"/>
      <c r="N923"/>
      <c r="O923"/>
      <c r="P923"/>
      <c r="Q923"/>
      <c r="R923"/>
      <c r="S923"/>
      <c r="T923"/>
      <c r="U923"/>
      <c r="V923"/>
      <c r="W923"/>
      <c r="X923"/>
    </row>
    <row r="924" spans="1:24" x14ac:dyDescent="0.25">
      <c r="A924"/>
      <c r="B924"/>
      <c r="C924"/>
      <c r="D924"/>
      <c r="E924"/>
      <c r="F924"/>
      <c r="G924"/>
      <c r="H924"/>
      <c r="I924"/>
      <c r="J924"/>
      <c r="K924"/>
      <c r="L924"/>
      <c r="M924"/>
      <c r="N924"/>
      <c r="O924"/>
      <c r="P924"/>
      <c r="Q924"/>
      <c r="R924"/>
      <c r="S924"/>
      <c r="T924"/>
      <c r="U924"/>
      <c r="V924"/>
      <c r="W924"/>
      <c r="X924"/>
    </row>
    <row r="925" spans="1:24" x14ac:dyDescent="0.25">
      <c r="A925"/>
      <c r="B925"/>
      <c r="C925"/>
      <c r="D925"/>
      <c r="E925"/>
      <c r="F925"/>
      <c r="G925"/>
      <c r="H925"/>
      <c r="I925"/>
      <c r="J925"/>
      <c r="K925"/>
      <c r="L925"/>
      <c r="M925"/>
      <c r="N925"/>
      <c r="O925"/>
      <c r="P925"/>
      <c r="Q925"/>
      <c r="R925"/>
      <c r="S925"/>
      <c r="T925"/>
      <c r="U925"/>
      <c r="V925"/>
      <c r="W925"/>
      <c r="X925"/>
    </row>
    <row r="926" spans="1:24" x14ac:dyDescent="0.25">
      <c r="A926"/>
      <c r="B926"/>
      <c r="C926"/>
      <c r="D926"/>
      <c r="E926"/>
      <c r="F926"/>
      <c r="G926"/>
      <c r="H926"/>
      <c r="I926"/>
      <c r="J926"/>
      <c r="K926"/>
      <c r="L926"/>
      <c r="M926"/>
      <c r="N926"/>
      <c r="O926"/>
      <c r="P926"/>
      <c r="Q926"/>
      <c r="R926"/>
      <c r="S926"/>
      <c r="T926"/>
      <c r="U926"/>
      <c r="V926"/>
      <c r="W926"/>
      <c r="X926"/>
    </row>
    <row r="927" spans="1:24" x14ac:dyDescent="0.25">
      <c r="A927"/>
      <c r="B927"/>
      <c r="C927"/>
      <c r="D927"/>
      <c r="E927"/>
      <c r="F927"/>
      <c r="G927"/>
      <c r="H927"/>
      <c r="I927"/>
      <c r="J927"/>
      <c r="K927"/>
      <c r="L927"/>
      <c r="M927"/>
      <c r="N927"/>
      <c r="O927"/>
      <c r="P927"/>
      <c r="Q927"/>
      <c r="R927"/>
      <c r="S927"/>
      <c r="T927"/>
      <c r="U927"/>
      <c r="V927"/>
      <c r="W927"/>
      <c r="X927"/>
    </row>
    <row r="928" spans="1:24" x14ac:dyDescent="0.25">
      <c r="A928"/>
      <c r="B928"/>
      <c r="C928"/>
      <c r="D928"/>
      <c r="E928"/>
      <c r="F928"/>
      <c r="G928"/>
      <c r="H928"/>
      <c r="I928"/>
      <c r="J928"/>
      <c r="K928"/>
      <c r="L928"/>
      <c r="M928"/>
      <c r="N928"/>
      <c r="O928"/>
      <c r="P928"/>
      <c r="Q928"/>
      <c r="R928"/>
      <c r="S928"/>
      <c r="T928"/>
      <c r="U928"/>
      <c r="V928"/>
      <c r="W928"/>
      <c r="X928"/>
    </row>
    <row r="929" spans="1:24" x14ac:dyDescent="0.25">
      <c r="A929"/>
      <c r="B929"/>
      <c r="C929"/>
      <c r="D929"/>
      <c r="E929"/>
      <c r="F929"/>
      <c r="G929"/>
      <c r="H929"/>
      <c r="I929"/>
      <c r="J929"/>
      <c r="K929"/>
      <c r="L929"/>
      <c r="M929"/>
      <c r="N929"/>
      <c r="O929"/>
      <c r="P929"/>
      <c r="Q929"/>
      <c r="R929"/>
      <c r="S929"/>
      <c r="T929"/>
      <c r="U929"/>
      <c r="V929"/>
      <c r="W929"/>
      <c r="X929"/>
    </row>
    <row r="930" spans="1:24" x14ac:dyDescent="0.25">
      <c r="A930"/>
      <c r="B930"/>
      <c r="C930"/>
      <c r="D930"/>
      <c r="E930"/>
      <c r="F930"/>
      <c r="G930"/>
      <c r="H930"/>
      <c r="I930"/>
      <c r="J930"/>
      <c r="K930"/>
      <c r="L930"/>
      <c r="M930"/>
      <c r="N930"/>
      <c r="O930"/>
      <c r="P930"/>
      <c r="Q930"/>
      <c r="R930"/>
      <c r="S930"/>
      <c r="T930"/>
      <c r="U930"/>
      <c r="V930"/>
      <c r="W930"/>
      <c r="X930"/>
    </row>
    <row r="931" spans="1:24" x14ac:dyDescent="0.25">
      <c r="A931"/>
      <c r="B931"/>
      <c r="C931"/>
      <c r="D931"/>
      <c r="E931"/>
      <c r="F931"/>
      <c r="G931"/>
      <c r="H931"/>
      <c r="I931"/>
      <c r="J931"/>
      <c r="K931"/>
      <c r="L931"/>
      <c r="M931"/>
      <c r="N931"/>
      <c r="O931"/>
      <c r="P931"/>
      <c r="Q931"/>
      <c r="R931"/>
      <c r="S931"/>
      <c r="T931"/>
      <c r="U931"/>
      <c r="V931"/>
      <c r="W931"/>
      <c r="X931"/>
    </row>
    <row r="932" spans="1:24" x14ac:dyDescent="0.25">
      <c r="A932"/>
      <c r="B932"/>
      <c r="C932"/>
      <c r="D932"/>
      <c r="E932"/>
      <c r="F932"/>
      <c r="G932"/>
      <c r="H932"/>
      <c r="I932"/>
      <c r="J932"/>
      <c r="K932"/>
      <c r="L932"/>
      <c r="M932"/>
      <c r="N932"/>
      <c r="O932"/>
      <c r="P932"/>
      <c r="Q932"/>
      <c r="R932"/>
      <c r="S932"/>
      <c r="T932"/>
      <c r="U932"/>
      <c r="V932"/>
      <c r="W932"/>
      <c r="X932"/>
    </row>
    <row r="933" spans="1:24" x14ac:dyDescent="0.25">
      <c r="A933"/>
      <c r="B933"/>
      <c r="C933"/>
      <c r="D933"/>
      <c r="E933"/>
      <c r="F933"/>
      <c r="G933"/>
      <c r="H933"/>
      <c r="I933"/>
      <c r="J933"/>
      <c r="K933"/>
      <c r="L933"/>
      <c r="M933"/>
      <c r="N933"/>
      <c r="O933"/>
      <c r="P933"/>
      <c r="Q933"/>
      <c r="R933"/>
      <c r="S933"/>
      <c r="T933"/>
      <c r="U933"/>
      <c r="V933"/>
      <c r="W933"/>
      <c r="X933"/>
    </row>
    <row r="934" spans="1:24" x14ac:dyDescent="0.25">
      <c r="A934"/>
      <c r="B934"/>
      <c r="C934"/>
      <c r="D934"/>
      <c r="E934"/>
      <c r="F934"/>
      <c r="G934"/>
      <c r="H934"/>
      <c r="I934"/>
      <c r="J934"/>
      <c r="K934"/>
      <c r="L934"/>
      <c r="M934"/>
      <c r="N934"/>
      <c r="O934"/>
      <c r="P934"/>
      <c r="Q934"/>
      <c r="R934"/>
      <c r="S934"/>
      <c r="T934"/>
      <c r="U934"/>
      <c r="V934"/>
      <c r="W934"/>
      <c r="X934"/>
    </row>
    <row r="935" spans="1:24" x14ac:dyDescent="0.25">
      <c r="A935"/>
      <c r="B935"/>
      <c r="C935"/>
      <c r="D935"/>
      <c r="E935"/>
      <c r="F935"/>
      <c r="G935"/>
      <c r="H935"/>
      <c r="I935"/>
      <c r="J935"/>
      <c r="K935"/>
      <c r="L935"/>
      <c r="M935"/>
      <c r="N935"/>
      <c r="O935"/>
      <c r="P935"/>
      <c r="Q935"/>
      <c r="R935"/>
      <c r="S935"/>
      <c r="T935"/>
      <c r="U935"/>
      <c r="V935"/>
      <c r="W935"/>
      <c r="X935"/>
    </row>
    <row r="936" spans="1:24" x14ac:dyDescent="0.25">
      <c r="A936"/>
      <c r="B936"/>
      <c r="C936"/>
      <c r="D936"/>
      <c r="E936"/>
      <c r="F936"/>
      <c r="G936"/>
      <c r="H936"/>
      <c r="I936"/>
      <c r="J936"/>
      <c r="K936"/>
      <c r="L936"/>
      <c r="M936"/>
      <c r="N936"/>
      <c r="O936"/>
      <c r="P936"/>
      <c r="Q936"/>
      <c r="R936"/>
      <c r="S936"/>
      <c r="T936"/>
      <c r="U936"/>
      <c r="V936"/>
      <c r="W936"/>
      <c r="X936"/>
    </row>
    <row r="937" spans="1:24" x14ac:dyDescent="0.25">
      <c r="A937"/>
      <c r="B937"/>
      <c r="C937"/>
      <c r="D937"/>
      <c r="E937"/>
      <c r="F937"/>
      <c r="G937"/>
      <c r="H937"/>
      <c r="I937"/>
      <c r="J937"/>
      <c r="K937"/>
      <c r="L937"/>
      <c r="M937"/>
      <c r="N937"/>
      <c r="O937"/>
      <c r="P937"/>
      <c r="Q937"/>
      <c r="R937"/>
      <c r="S937"/>
      <c r="T937"/>
      <c r="U937"/>
      <c r="V937"/>
      <c r="W937"/>
      <c r="X937"/>
    </row>
    <row r="938" spans="1:24" x14ac:dyDescent="0.25">
      <c r="A938"/>
      <c r="B938"/>
      <c r="C938"/>
      <c r="D938"/>
      <c r="E938"/>
      <c r="F938"/>
      <c r="G938"/>
      <c r="H938"/>
      <c r="I938"/>
      <c r="J938"/>
      <c r="K938"/>
      <c r="L938"/>
      <c r="M938"/>
      <c r="N938"/>
      <c r="O938"/>
      <c r="P938"/>
      <c r="Q938"/>
      <c r="R938"/>
      <c r="S938"/>
      <c r="T938"/>
      <c r="U938"/>
      <c r="V938"/>
      <c r="W938"/>
      <c r="X938"/>
    </row>
    <row r="939" spans="1:24" x14ac:dyDescent="0.25">
      <c r="A939"/>
      <c r="B939"/>
      <c r="C939"/>
      <c r="D939"/>
      <c r="E939"/>
      <c r="F939"/>
      <c r="G939"/>
      <c r="H939"/>
      <c r="I939"/>
      <c r="J939"/>
      <c r="K939"/>
      <c r="L939"/>
      <c r="M939"/>
      <c r="N939"/>
      <c r="O939"/>
      <c r="P939"/>
      <c r="Q939"/>
      <c r="R939"/>
      <c r="S939"/>
      <c r="T939"/>
      <c r="U939"/>
      <c r="V939"/>
      <c r="W939"/>
      <c r="X939"/>
    </row>
    <row r="940" spans="1:24" x14ac:dyDescent="0.25">
      <c r="A940"/>
      <c r="B940"/>
      <c r="C940"/>
      <c r="D940"/>
      <c r="E940"/>
      <c r="F940"/>
      <c r="G940"/>
      <c r="H940"/>
      <c r="I940"/>
      <c r="J940"/>
      <c r="K940"/>
      <c r="L940"/>
      <c r="M940"/>
      <c r="N940"/>
      <c r="O940"/>
      <c r="P940"/>
      <c r="Q940"/>
      <c r="R940"/>
      <c r="S940"/>
      <c r="T940"/>
      <c r="U940"/>
      <c r="V940"/>
      <c r="W940"/>
      <c r="X940"/>
    </row>
    <row r="941" spans="1:24" x14ac:dyDescent="0.25">
      <c r="A941"/>
      <c r="B941"/>
      <c r="C941"/>
      <c r="D941"/>
      <c r="E941"/>
      <c r="F941"/>
      <c r="G941"/>
      <c r="H941"/>
      <c r="I941"/>
      <c r="J941"/>
      <c r="K941"/>
      <c r="L941"/>
      <c r="M941"/>
      <c r="N941"/>
      <c r="O941"/>
      <c r="P941"/>
      <c r="Q941"/>
      <c r="R941"/>
      <c r="S941"/>
      <c r="T941"/>
      <c r="U941"/>
      <c r="V941"/>
      <c r="W941"/>
      <c r="X941"/>
    </row>
    <row r="942" spans="1:24" x14ac:dyDescent="0.25">
      <c r="A942"/>
      <c r="B942"/>
      <c r="C942"/>
      <c r="D942"/>
      <c r="E942"/>
      <c r="F942"/>
      <c r="G942"/>
      <c r="H942"/>
      <c r="I942"/>
      <c r="J942"/>
      <c r="K942"/>
      <c r="L942"/>
      <c r="M942"/>
      <c r="N942"/>
      <c r="O942"/>
      <c r="P942"/>
      <c r="Q942"/>
      <c r="R942"/>
      <c r="S942"/>
      <c r="T942"/>
      <c r="U942"/>
      <c r="V942"/>
      <c r="W942"/>
      <c r="X942"/>
    </row>
    <row r="943" spans="1:24" x14ac:dyDescent="0.25">
      <c r="A943"/>
      <c r="B943"/>
      <c r="C943"/>
      <c r="D943"/>
      <c r="E943"/>
      <c r="F943"/>
      <c r="G943"/>
      <c r="H943"/>
      <c r="I943"/>
      <c r="J943"/>
      <c r="K943"/>
      <c r="L943"/>
      <c r="M943"/>
      <c r="N943"/>
      <c r="O943"/>
      <c r="P943"/>
      <c r="Q943"/>
      <c r="R943"/>
      <c r="S943"/>
      <c r="T943"/>
      <c r="U943"/>
      <c r="V943"/>
      <c r="W943"/>
      <c r="X943"/>
    </row>
    <row r="944" spans="1:24" x14ac:dyDescent="0.25">
      <c r="A944"/>
      <c r="B944"/>
      <c r="C944"/>
      <c r="D944"/>
      <c r="E944"/>
      <c r="F944"/>
      <c r="G944"/>
      <c r="H944"/>
      <c r="I944"/>
      <c r="J944"/>
      <c r="K944"/>
      <c r="L944"/>
      <c r="M944"/>
      <c r="N944"/>
      <c r="O944"/>
      <c r="P944"/>
      <c r="Q944"/>
      <c r="R944"/>
      <c r="S944"/>
      <c r="T944"/>
      <c r="U944"/>
      <c r="V944"/>
      <c r="W944"/>
      <c r="X944"/>
    </row>
    <row r="945" spans="1:24" x14ac:dyDescent="0.25">
      <c r="A945"/>
      <c r="B945"/>
      <c r="C945"/>
      <c r="D945"/>
      <c r="E945"/>
      <c r="F945"/>
      <c r="G945"/>
      <c r="H945"/>
      <c r="I945"/>
      <c r="J945"/>
      <c r="K945"/>
      <c r="L945"/>
      <c r="M945"/>
      <c r="N945"/>
      <c r="O945"/>
      <c r="P945"/>
      <c r="Q945"/>
      <c r="R945"/>
      <c r="S945"/>
      <c r="T945"/>
      <c r="U945"/>
      <c r="V945"/>
      <c r="W945"/>
      <c r="X945"/>
    </row>
    <row r="946" spans="1:24" x14ac:dyDescent="0.25">
      <c r="A946"/>
      <c r="B946"/>
      <c r="C946"/>
      <c r="D946"/>
      <c r="E946"/>
      <c r="F946"/>
      <c r="G946"/>
      <c r="H946"/>
      <c r="I946"/>
      <c r="J946"/>
      <c r="K946"/>
      <c r="L946"/>
      <c r="M946"/>
      <c r="N946"/>
      <c r="O946"/>
      <c r="P946"/>
      <c r="Q946"/>
      <c r="R946"/>
      <c r="S946"/>
      <c r="T946"/>
      <c r="U946"/>
      <c r="V946"/>
      <c r="W946"/>
      <c r="X946"/>
    </row>
    <row r="947" spans="1:24" x14ac:dyDescent="0.25">
      <c r="A947"/>
      <c r="B947"/>
      <c r="C947"/>
      <c r="D947"/>
      <c r="E947"/>
      <c r="F947"/>
      <c r="G947"/>
      <c r="H947"/>
      <c r="I947"/>
      <c r="J947"/>
      <c r="K947"/>
      <c r="L947"/>
      <c r="M947"/>
      <c r="N947"/>
      <c r="O947"/>
      <c r="P947"/>
      <c r="Q947"/>
      <c r="R947"/>
      <c r="S947"/>
      <c r="T947"/>
      <c r="U947"/>
      <c r="V947"/>
      <c r="W947"/>
      <c r="X947"/>
    </row>
    <row r="948" spans="1:24" x14ac:dyDescent="0.25">
      <c r="A948"/>
      <c r="B948"/>
      <c r="C948"/>
      <c r="D948"/>
      <c r="E948"/>
      <c r="F948"/>
      <c r="G948"/>
      <c r="H948"/>
      <c r="I948"/>
      <c r="J948"/>
      <c r="K948"/>
      <c r="L948"/>
      <c r="M948"/>
      <c r="N948"/>
      <c r="O948"/>
      <c r="P948"/>
      <c r="Q948"/>
      <c r="R948"/>
      <c r="S948"/>
      <c r="T948"/>
      <c r="U948"/>
      <c r="V948"/>
      <c r="W948"/>
      <c r="X948"/>
    </row>
    <row r="949" spans="1:24" x14ac:dyDescent="0.25">
      <c r="A949"/>
      <c r="B949"/>
      <c r="C949"/>
      <c r="D949"/>
      <c r="E949"/>
      <c r="F949"/>
      <c r="G949"/>
      <c r="H949"/>
      <c r="I949"/>
      <c r="J949"/>
      <c r="K949"/>
      <c r="L949"/>
      <c r="M949"/>
      <c r="N949"/>
      <c r="O949"/>
      <c r="P949"/>
      <c r="Q949"/>
      <c r="R949"/>
      <c r="S949"/>
      <c r="T949"/>
      <c r="U949"/>
      <c r="V949"/>
      <c r="W949"/>
      <c r="X949"/>
    </row>
    <row r="950" spans="1:24" x14ac:dyDescent="0.25">
      <c r="A950"/>
      <c r="B950"/>
      <c r="C950"/>
      <c r="D950"/>
      <c r="E950"/>
      <c r="F950"/>
      <c r="G950"/>
      <c r="H950"/>
      <c r="I950"/>
      <c r="J950"/>
      <c r="K950"/>
      <c r="L950"/>
      <c r="M950"/>
      <c r="N950"/>
      <c r="O950"/>
      <c r="P950"/>
      <c r="Q950"/>
      <c r="R950"/>
      <c r="S950"/>
      <c r="T950"/>
      <c r="U950"/>
      <c r="V950"/>
      <c r="W950"/>
      <c r="X950"/>
    </row>
    <row r="951" spans="1:24" x14ac:dyDescent="0.25">
      <c r="A951"/>
      <c r="B951"/>
      <c r="C951"/>
      <c r="D951"/>
      <c r="E951"/>
      <c r="F951"/>
      <c r="G951"/>
      <c r="H951"/>
      <c r="I951"/>
      <c r="J951"/>
      <c r="K951"/>
      <c r="L951"/>
      <c r="M951"/>
      <c r="N951"/>
      <c r="O951"/>
      <c r="P951"/>
      <c r="Q951"/>
      <c r="R951"/>
      <c r="S951"/>
      <c r="T951"/>
      <c r="U951"/>
      <c r="V951"/>
      <c r="W951"/>
      <c r="X951"/>
    </row>
    <row r="952" spans="1:24" x14ac:dyDescent="0.25">
      <c r="A952"/>
      <c r="B952"/>
      <c r="C952"/>
      <c r="D952"/>
      <c r="E952"/>
      <c r="F952"/>
      <c r="G952"/>
      <c r="H952"/>
      <c r="I952"/>
      <c r="J952"/>
      <c r="K952"/>
      <c r="L952"/>
      <c r="M952"/>
      <c r="N952"/>
      <c r="O952"/>
      <c r="P952"/>
      <c r="Q952"/>
      <c r="R952"/>
      <c r="S952"/>
      <c r="T952"/>
      <c r="U952"/>
      <c r="V952"/>
      <c r="W952"/>
      <c r="X952"/>
    </row>
    <row r="953" spans="1:24" x14ac:dyDescent="0.25">
      <c r="A953"/>
      <c r="B953"/>
      <c r="C953"/>
      <c r="D953"/>
      <c r="E953"/>
      <c r="F953"/>
      <c r="G953"/>
      <c r="H953"/>
      <c r="I953"/>
      <c r="J953"/>
      <c r="K953"/>
      <c r="L953"/>
      <c r="M953"/>
      <c r="N953"/>
      <c r="O953"/>
      <c r="P953"/>
      <c r="Q953"/>
      <c r="R953"/>
      <c r="S953"/>
      <c r="T953"/>
      <c r="U953"/>
      <c r="V953"/>
      <c r="W953"/>
      <c r="X953"/>
    </row>
    <row r="954" spans="1:24" x14ac:dyDescent="0.25">
      <c r="A954"/>
      <c r="B954"/>
      <c r="C954"/>
      <c r="D954"/>
      <c r="E954"/>
      <c r="F954"/>
      <c r="G954"/>
      <c r="H954"/>
      <c r="I954"/>
      <c r="J954"/>
      <c r="K954"/>
      <c r="L954"/>
      <c r="M954"/>
      <c r="N954"/>
      <c r="O954"/>
      <c r="P954"/>
      <c r="Q954"/>
      <c r="R954"/>
      <c r="S954"/>
      <c r="T954"/>
      <c r="U954"/>
      <c r="V954"/>
      <c r="W954"/>
      <c r="X954"/>
    </row>
    <row r="955" spans="1:24" x14ac:dyDescent="0.25">
      <c r="A955"/>
      <c r="B955"/>
      <c r="C955"/>
      <c r="D955"/>
      <c r="E955"/>
      <c r="F955"/>
      <c r="G955"/>
      <c r="H955"/>
      <c r="I955"/>
      <c r="J955"/>
      <c r="K955"/>
      <c r="L955"/>
      <c r="M955"/>
      <c r="N955"/>
      <c r="O955"/>
      <c r="P955"/>
      <c r="Q955"/>
      <c r="R955"/>
      <c r="S955"/>
      <c r="T955"/>
      <c r="U955"/>
      <c r="V955"/>
      <c r="W955"/>
      <c r="X955"/>
    </row>
    <row r="956" spans="1:24" x14ac:dyDescent="0.25">
      <c r="A956"/>
      <c r="B956"/>
      <c r="C956"/>
      <c r="D956"/>
      <c r="E956"/>
      <c r="F956"/>
      <c r="G956"/>
      <c r="H956"/>
      <c r="I956"/>
      <c r="J956"/>
      <c r="K956"/>
      <c r="L956"/>
      <c r="M956"/>
      <c r="N956"/>
      <c r="O956"/>
      <c r="P956"/>
      <c r="Q956"/>
      <c r="R956"/>
      <c r="S956"/>
      <c r="T956"/>
      <c r="U956"/>
      <c r="V956"/>
      <c r="W956"/>
      <c r="X956"/>
    </row>
    <row r="957" spans="1:24" x14ac:dyDescent="0.25">
      <c r="A957"/>
      <c r="B957"/>
      <c r="C957"/>
      <c r="D957"/>
      <c r="E957"/>
      <c r="F957"/>
      <c r="G957"/>
      <c r="H957"/>
      <c r="I957"/>
      <c r="J957"/>
      <c r="K957"/>
      <c r="L957"/>
      <c r="M957"/>
      <c r="N957"/>
      <c r="O957"/>
      <c r="P957"/>
      <c r="Q957"/>
      <c r="R957"/>
      <c r="S957"/>
      <c r="T957"/>
      <c r="U957"/>
      <c r="V957"/>
      <c r="W957"/>
      <c r="X957"/>
    </row>
    <row r="958" spans="1:24" x14ac:dyDescent="0.25">
      <c r="A958"/>
      <c r="B958"/>
      <c r="C958"/>
      <c r="D958"/>
      <c r="E958"/>
      <c r="F958"/>
      <c r="G958"/>
      <c r="H958"/>
      <c r="I958"/>
      <c r="J958"/>
      <c r="K958"/>
      <c r="L958"/>
      <c r="M958"/>
      <c r="N958"/>
      <c r="O958"/>
      <c r="P958"/>
      <c r="Q958"/>
      <c r="R958"/>
      <c r="S958"/>
      <c r="T958"/>
      <c r="U958"/>
      <c r="V958"/>
      <c r="W958"/>
      <c r="X958"/>
    </row>
    <row r="959" spans="1:24" x14ac:dyDescent="0.25">
      <c r="A959"/>
      <c r="B959"/>
      <c r="C959"/>
      <c r="D959"/>
      <c r="E959"/>
      <c r="F959"/>
      <c r="G959"/>
      <c r="H959"/>
      <c r="I959"/>
      <c r="J959"/>
      <c r="K959"/>
      <c r="L959"/>
      <c r="M959"/>
      <c r="N959"/>
      <c r="O959"/>
      <c r="P959"/>
      <c r="Q959"/>
      <c r="R959"/>
      <c r="S959"/>
      <c r="T959"/>
      <c r="U959"/>
      <c r="V959"/>
      <c r="W959"/>
      <c r="X959"/>
    </row>
    <row r="960" spans="1:24" x14ac:dyDescent="0.25">
      <c r="A960"/>
      <c r="B960"/>
      <c r="C960"/>
      <c r="D960"/>
      <c r="E960"/>
      <c r="F960"/>
      <c r="G960"/>
      <c r="H960"/>
      <c r="I960"/>
      <c r="J960"/>
      <c r="K960"/>
      <c r="L960"/>
      <c r="M960"/>
      <c r="N960"/>
      <c r="O960"/>
      <c r="P960"/>
      <c r="Q960"/>
      <c r="R960"/>
      <c r="S960"/>
      <c r="T960"/>
      <c r="U960"/>
      <c r="V960"/>
      <c r="W960"/>
      <c r="X960"/>
    </row>
    <row r="961" spans="1:24" x14ac:dyDescent="0.25">
      <c r="A961"/>
      <c r="B961"/>
      <c r="C961"/>
      <c r="D961"/>
      <c r="E961"/>
      <c r="F961"/>
      <c r="G961"/>
      <c r="H961"/>
      <c r="I961"/>
      <c r="J961"/>
      <c r="K961"/>
      <c r="L961"/>
      <c r="M961"/>
      <c r="N961"/>
      <c r="O961"/>
      <c r="P961"/>
      <c r="Q961"/>
      <c r="R961"/>
      <c r="S961"/>
      <c r="T961"/>
      <c r="U961"/>
      <c r="V961"/>
      <c r="W961"/>
      <c r="X961"/>
    </row>
    <row r="962" spans="1:24" x14ac:dyDescent="0.25">
      <c r="A962"/>
      <c r="B962"/>
      <c r="C962"/>
      <c r="D962"/>
      <c r="E962"/>
      <c r="F962"/>
      <c r="G962"/>
      <c r="H962"/>
      <c r="I962"/>
      <c r="J962"/>
      <c r="K962"/>
      <c r="L962"/>
      <c r="M962"/>
      <c r="N962"/>
      <c r="O962"/>
      <c r="P962"/>
      <c r="Q962"/>
      <c r="R962"/>
      <c r="S962"/>
      <c r="T962"/>
      <c r="U962"/>
      <c r="V962"/>
      <c r="W962"/>
      <c r="X962"/>
    </row>
    <row r="963" spans="1:24" x14ac:dyDescent="0.25">
      <c r="A963"/>
      <c r="B963"/>
      <c r="C963"/>
      <c r="D963"/>
      <c r="E963"/>
      <c r="F963"/>
      <c r="G963"/>
      <c r="H963"/>
      <c r="I963"/>
      <c r="J963"/>
      <c r="K963"/>
      <c r="L963"/>
      <c r="M963"/>
      <c r="N963"/>
      <c r="O963"/>
      <c r="P963"/>
      <c r="Q963"/>
      <c r="R963"/>
      <c r="S963"/>
      <c r="T963"/>
      <c r="U963"/>
      <c r="V963"/>
      <c r="W963"/>
      <c r="X963"/>
    </row>
    <row r="964" spans="1:24" x14ac:dyDescent="0.25">
      <c r="A964"/>
      <c r="B964"/>
      <c r="C964"/>
      <c r="D964"/>
      <c r="E964"/>
      <c r="F964"/>
      <c r="G964"/>
      <c r="H964"/>
      <c r="I964"/>
      <c r="J964"/>
      <c r="K964"/>
      <c r="L964"/>
      <c r="M964"/>
      <c r="N964"/>
      <c r="O964"/>
      <c r="P964"/>
      <c r="Q964"/>
      <c r="R964"/>
      <c r="S964"/>
      <c r="T964"/>
      <c r="U964"/>
      <c r="V964"/>
      <c r="W964"/>
      <c r="X964"/>
    </row>
    <row r="965" spans="1:24" x14ac:dyDescent="0.25">
      <c r="A965"/>
      <c r="B965"/>
      <c r="C965"/>
      <c r="D965"/>
      <c r="E965"/>
      <c r="F965"/>
      <c r="G965"/>
      <c r="H965"/>
      <c r="I965"/>
      <c r="J965"/>
      <c r="K965"/>
      <c r="L965"/>
      <c r="M965"/>
      <c r="N965"/>
      <c r="O965"/>
      <c r="P965"/>
      <c r="Q965"/>
      <c r="R965"/>
      <c r="S965"/>
      <c r="T965"/>
      <c r="U965"/>
      <c r="V965"/>
      <c r="W965"/>
      <c r="X965"/>
    </row>
    <row r="966" spans="1:24" x14ac:dyDescent="0.25">
      <c r="A966"/>
      <c r="B966"/>
      <c r="C966"/>
      <c r="D966"/>
      <c r="E966"/>
      <c r="F966"/>
      <c r="G966"/>
      <c r="H966"/>
      <c r="I966"/>
      <c r="J966"/>
      <c r="K966"/>
      <c r="L966"/>
      <c r="M966"/>
      <c r="N966"/>
      <c r="O966"/>
      <c r="P966"/>
      <c r="Q966"/>
      <c r="R966"/>
      <c r="S966"/>
      <c r="T966"/>
      <c r="U966"/>
      <c r="V966"/>
      <c r="W966"/>
      <c r="X966"/>
    </row>
    <row r="967" spans="1:24" x14ac:dyDescent="0.25">
      <c r="A967"/>
      <c r="B967"/>
      <c r="C967"/>
      <c r="D967"/>
      <c r="E967"/>
      <c r="F967"/>
      <c r="G967"/>
      <c r="H967"/>
      <c r="I967"/>
      <c r="J967"/>
      <c r="K967"/>
      <c r="L967"/>
      <c r="M967"/>
      <c r="N967"/>
      <c r="O967"/>
      <c r="P967"/>
      <c r="Q967"/>
      <c r="R967"/>
      <c r="S967"/>
      <c r="T967"/>
      <c r="U967"/>
      <c r="V967"/>
      <c r="W967"/>
      <c r="X967"/>
    </row>
    <row r="968" spans="1:24" x14ac:dyDescent="0.25">
      <c r="A968"/>
      <c r="B968"/>
      <c r="C968"/>
      <c r="D968"/>
      <c r="E968"/>
      <c r="F968"/>
      <c r="G968"/>
      <c r="H968"/>
      <c r="I968"/>
      <c r="J968"/>
      <c r="K968"/>
      <c r="L968"/>
      <c r="M968"/>
      <c r="N968"/>
      <c r="O968"/>
      <c r="P968"/>
      <c r="Q968"/>
      <c r="R968"/>
      <c r="S968"/>
      <c r="T968"/>
      <c r="U968"/>
      <c r="V968"/>
      <c r="W968"/>
      <c r="X968"/>
    </row>
    <row r="969" spans="1:24" x14ac:dyDescent="0.25">
      <c r="A969"/>
      <c r="B969"/>
      <c r="C969"/>
      <c r="D969"/>
      <c r="E969"/>
      <c r="F969"/>
      <c r="G969"/>
      <c r="H969"/>
      <c r="I969"/>
      <c r="J969"/>
      <c r="K969"/>
      <c r="L969"/>
      <c r="M969"/>
      <c r="N969"/>
      <c r="O969"/>
      <c r="P969"/>
      <c r="Q969"/>
      <c r="R969"/>
      <c r="S969"/>
      <c r="T969"/>
      <c r="U969"/>
      <c r="V969"/>
      <c r="W969"/>
      <c r="X969"/>
    </row>
    <row r="970" spans="1:24" x14ac:dyDescent="0.25">
      <c r="A970"/>
      <c r="B970"/>
      <c r="C970"/>
      <c r="D970"/>
      <c r="E970"/>
      <c r="F970"/>
      <c r="G970"/>
      <c r="H970"/>
      <c r="I970"/>
      <c r="J970"/>
      <c r="K970"/>
      <c r="L970"/>
      <c r="M970"/>
      <c r="N970"/>
      <c r="O970"/>
      <c r="P970"/>
      <c r="Q970"/>
      <c r="R970"/>
      <c r="S970"/>
      <c r="T970"/>
      <c r="U970"/>
      <c r="V970"/>
      <c r="W970"/>
      <c r="X970"/>
    </row>
    <row r="971" spans="1:24" x14ac:dyDescent="0.25">
      <c r="A971"/>
      <c r="B971"/>
      <c r="C971"/>
      <c r="D971"/>
      <c r="E971"/>
      <c r="F971"/>
      <c r="G971"/>
      <c r="H971"/>
      <c r="I971"/>
      <c r="J971"/>
      <c r="K971"/>
      <c r="L971"/>
      <c r="M971"/>
      <c r="N971"/>
      <c r="O971"/>
      <c r="P971"/>
      <c r="Q971"/>
      <c r="R971"/>
      <c r="S971"/>
      <c r="T971"/>
      <c r="U971"/>
      <c r="V971"/>
      <c r="W971"/>
      <c r="X971"/>
    </row>
    <row r="972" spans="1:24" x14ac:dyDescent="0.25">
      <c r="A972"/>
      <c r="B972"/>
      <c r="C972"/>
      <c r="D972"/>
      <c r="E972"/>
      <c r="F972"/>
      <c r="G972"/>
      <c r="H972"/>
      <c r="I972"/>
      <c r="J972"/>
      <c r="K972"/>
      <c r="L972"/>
      <c r="M972"/>
      <c r="N972"/>
      <c r="O972"/>
      <c r="P972"/>
      <c r="Q972"/>
      <c r="R972"/>
      <c r="S972"/>
      <c r="T972"/>
      <c r="U972"/>
      <c r="V972"/>
      <c r="W972"/>
      <c r="X972"/>
    </row>
    <row r="973" spans="1:24" x14ac:dyDescent="0.25">
      <c r="A973"/>
      <c r="B973"/>
      <c r="C973"/>
      <c r="D973"/>
      <c r="E973"/>
      <c r="F973"/>
      <c r="G973"/>
      <c r="H973"/>
      <c r="I973"/>
      <c r="J973"/>
      <c r="K973"/>
      <c r="L973"/>
      <c r="M973"/>
      <c r="N973"/>
      <c r="O973"/>
      <c r="P973"/>
      <c r="Q973"/>
      <c r="R973"/>
      <c r="S973"/>
      <c r="T973"/>
      <c r="U973"/>
      <c r="V973"/>
      <c r="W973"/>
      <c r="X973"/>
    </row>
    <row r="974" spans="1:24" x14ac:dyDescent="0.25">
      <c r="A974"/>
      <c r="B974"/>
      <c r="C974"/>
      <c r="D974"/>
      <c r="E974"/>
      <c r="F974"/>
      <c r="G974"/>
      <c r="H974"/>
      <c r="I974"/>
      <c r="J974"/>
      <c r="K974"/>
      <c r="L974"/>
      <c r="M974"/>
      <c r="N974"/>
      <c r="O974"/>
      <c r="P974"/>
      <c r="Q974"/>
      <c r="R974"/>
      <c r="S974"/>
      <c r="T974"/>
      <c r="U974"/>
      <c r="V974"/>
      <c r="W974"/>
      <c r="X974"/>
    </row>
    <row r="975" spans="1:24" x14ac:dyDescent="0.25">
      <c r="A975"/>
      <c r="B975"/>
      <c r="C975"/>
      <c r="D975"/>
      <c r="E975"/>
      <c r="F975"/>
      <c r="G975"/>
      <c r="H975"/>
      <c r="I975"/>
      <c r="J975"/>
      <c r="K975"/>
      <c r="L975"/>
      <c r="M975"/>
      <c r="N975"/>
      <c r="O975"/>
      <c r="P975"/>
      <c r="Q975"/>
      <c r="R975"/>
      <c r="S975"/>
      <c r="T975"/>
      <c r="U975"/>
      <c r="V975"/>
      <c r="W975"/>
      <c r="X975"/>
    </row>
    <row r="976" spans="1:24" x14ac:dyDescent="0.25">
      <c r="A976"/>
      <c r="B976"/>
      <c r="C976"/>
      <c r="D976"/>
      <c r="E976"/>
      <c r="F976"/>
      <c r="G976"/>
      <c r="H976"/>
      <c r="I976"/>
      <c r="J976"/>
      <c r="K976"/>
      <c r="L976"/>
      <c r="M976"/>
      <c r="N976"/>
      <c r="O976"/>
      <c r="P976"/>
      <c r="Q976"/>
      <c r="R976"/>
      <c r="S976"/>
      <c r="T976"/>
      <c r="U976"/>
      <c r="V976"/>
      <c r="W976"/>
      <c r="X976"/>
    </row>
    <row r="977" spans="1:24" x14ac:dyDescent="0.25">
      <c r="A977"/>
      <c r="B977"/>
      <c r="C977"/>
      <c r="D977"/>
      <c r="E977"/>
      <c r="F977"/>
      <c r="G977"/>
      <c r="H977"/>
      <c r="I977"/>
      <c r="J977"/>
      <c r="K977"/>
      <c r="L977"/>
      <c r="M977"/>
      <c r="N977"/>
      <c r="O977"/>
      <c r="P977"/>
      <c r="Q977"/>
      <c r="R977"/>
      <c r="S977"/>
      <c r="T977"/>
      <c r="U977"/>
      <c r="V977"/>
      <c r="W977"/>
      <c r="X977"/>
    </row>
    <row r="978" spans="1:24" x14ac:dyDescent="0.25">
      <c r="A978"/>
      <c r="B978"/>
      <c r="C978"/>
      <c r="D978"/>
      <c r="E978"/>
      <c r="F978"/>
      <c r="G978"/>
      <c r="H978"/>
      <c r="I978"/>
      <c r="J978"/>
      <c r="K978"/>
      <c r="L978"/>
      <c r="M978"/>
      <c r="N978"/>
      <c r="O978"/>
      <c r="P978"/>
      <c r="Q978"/>
      <c r="R978"/>
      <c r="S978"/>
      <c r="T978"/>
      <c r="U978"/>
      <c r="V978"/>
      <c r="W978"/>
      <c r="X978"/>
    </row>
    <row r="979" spans="1:24" x14ac:dyDescent="0.25">
      <c r="A979"/>
      <c r="B979"/>
      <c r="C979"/>
      <c r="D979"/>
      <c r="E979"/>
      <c r="F979"/>
      <c r="G979"/>
      <c r="H979"/>
      <c r="I979"/>
      <c r="J979"/>
      <c r="K979"/>
      <c r="L979"/>
      <c r="M979"/>
      <c r="N979"/>
      <c r="O979"/>
      <c r="P979"/>
      <c r="Q979"/>
      <c r="R979"/>
      <c r="S979"/>
      <c r="T979"/>
      <c r="U979"/>
      <c r="V979"/>
      <c r="W979"/>
      <c r="X979"/>
    </row>
    <row r="980" spans="1:24" x14ac:dyDescent="0.25">
      <c r="A980"/>
      <c r="B980"/>
      <c r="C980"/>
      <c r="D980"/>
      <c r="E980"/>
      <c r="F980"/>
      <c r="G980"/>
      <c r="H980"/>
      <c r="I980"/>
      <c r="J980"/>
      <c r="K980"/>
      <c r="L980"/>
      <c r="M980"/>
      <c r="N980"/>
      <c r="O980"/>
      <c r="P980"/>
      <c r="Q980"/>
      <c r="R980"/>
      <c r="S980"/>
      <c r="T980"/>
      <c r="U980"/>
      <c r="V980"/>
      <c r="W980"/>
      <c r="X980"/>
    </row>
    <row r="981" spans="1:24" x14ac:dyDescent="0.25">
      <c r="A981"/>
      <c r="B981"/>
      <c r="C981"/>
      <c r="D981"/>
      <c r="E981"/>
      <c r="F981"/>
      <c r="G981"/>
      <c r="H981"/>
      <c r="I981"/>
      <c r="J981"/>
      <c r="K981"/>
      <c r="L981"/>
      <c r="M981"/>
      <c r="N981"/>
      <c r="O981"/>
      <c r="P981"/>
      <c r="Q981"/>
      <c r="R981"/>
      <c r="S981"/>
      <c r="T981"/>
      <c r="U981"/>
      <c r="V981"/>
      <c r="W981"/>
      <c r="X981"/>
    </row>
    <row r="982" spans="1:24" x14ac:dyDescent="0.25">
      <c r="A982"/>
      <c r="B982"/>
      <c r="C982"/>
      <c r="D982"/>
      <c r="E982"/>
      <c r="F982"/>
      <c r="G982"/>
      <c r="H982"/>
      <c r="I982"/>
      <c r="J982"/>
      <c r="K982"/>
      <c r="L982"/>
      <c r="M982"/>
      <c r="N982"/>
      <c r="O982"/>
      <c r="P982"/>
      <c r="Q982"/>
      <c r="R982"/>
      <c r="S982"/>
      <c r="T982"/>
      <c r="U982"/>
      <c r="V982"/>
      <c r="W982"/>
      <c r="X982"/>
    </row>
    <row r="983" spans="1:24" x14ac:dyDescent="0.25">
      <c r="A983"/>
      <c r="B983"/>
      <c r="C983"/>
      <c r="D983"/>
      <c r="E983"/>
      <c r="F983"/>
      <c r="G983"/>
      <c r="H983"/>
      <c r="I983"/>
      <c r="J983"/>
      <c r="K983"/>
      <c r="L983"/>
      <c r="M983"/>
      <c r="N983"/>
      <c r="O983"/>
      <c r="P983"/>
      <c r="Q983"/>
      <c r="R983"/>
      <c r="S983"/>
      <c r="T983"/>
      <c r="U983"/>
      <c r="V983"/>
      <c r="W983"/>
      <c r="X983"/>
    </row>
    <row r="984" spans="1:24" x14ac:dyDescent="0.25">
      <c r="A984"/>
      <c r="B984"/>
      <c r="C984"/>
      <c r="D984"/>
      <c r="E984"/>
      <c r="F984"/>
      <c r="G984"/>
      <c r="H984"/>
      <c r="I984"/>
      <c r="J984"/>
      <c r="K984"/>
      <c r="L984"/>
      <c r="M984"/>
      <c r="N984"/>
      <c r="O984"/>
      <c r="P984"/>
      <c r="Q984"/>
      <c r="R984"/>
      <c r="S984"/>
      <c r="T984"/>
      <c r="U984"/>
      <c r="V984"/>
      <c r="W984"/>
      <c r="X984"/>
    </row>
    <row r="985" spans="1:24" x14ac:dyDescent="0.25">
      <c r="A985"/>
      <c r="B985"/>
      <c r="C985"/>
      <c r="D985"/>
      <c r="E985"/>
      <c r="F985"/>
      <c r="G985"/>
      <c r="H985"/>
      <c r="I985"/>
      <c r="J985"/>
      <c r="K985"/>
      <c r="L985"/>
      <c r="M985"/>
      <c r="N985"/>
      <c r="O985"/>
      <c r="P985"/>
      <c r="Q985"/>
      <c r="R985"/>
      <c r="S985"/>
      <c r="T985"/>
      <c r="U985"/>
      <c r="V985"/>
      <c r="W985"/>
      <c r="X985"/>
    </row>
    <row r="986" spans="1:24" x14ac:dyDescent="0.25">
      <c r="A986"/>
      <c r="B986"/>
      <c r="C986"/>
      <c r="D986"/>
      <c r="E986"/>
      <c r="F986"/>
      <c r="G986"/>
      <c r="H986"/>
      <c r="I986"/>
      <c r="J986"/>
      <c r="K986"/>
      <c r="L986"/>
      <c r="M986"/>
      <c r="N986"/>
      <c r="O986"/>
      <c r="P986"/>
      <c r="Q986"/>
      <c r="R986"/>
      <c r="S986"/>
      <c r="T986"/>
      <c r="U986"/>
      <c r="V986"/>
      <c r="W986"/>
      <c r="X986"/>
    </row>
    <row r="987" spans="1:24" x14ac:dyDescent="0.25">
      <c r="A987"/>
      <c r="B987"/>
      <c r="C987"/>
      <c r="D987"/>
      <c r="E987"/>
      <c r="F987"/>
      <c r="G987"/>
      <c r="H987"/>
      <c r="I987"/>
      <c r="J987"/>
      <c r="K987"/>
      <c r="L987"/>
      <c r="M987"/>
      <c r="N987"/>
      <c r="O987"/>
      <c r="P987"/>
      <c r="Q987"/>
      <c r="R987"/>
      <c r="S987"/>
      <c r="T987"/>
      <c r="U987"/>
      <c r="V987"/>
      <c r="W987"/>
      <c r="X987"/>
    </row>
    <row r="988" spans="1:24" x14ac:dyDescent="0.25">
      <c r="A988"/>
      <c r="B988"/>
      <c r="C988"/>
      <c r="D988"/>
      <c r="E988"/>
      <c r="F988"/>
      <c r="G988"/>
      <c r="H988"/>
      <c r="I988"/>
      <c r="J988"/>
      <c r="K988"/>
      <c r="L988"/>
      <c r="M988"/>
      <c r="N988"/>
      <c r="O988"/>
      <c r="P988"/>
      <c r="Q988"/>
      <c r="R988"/>
      <c r="S988"/>
      <c r="T988"/>
      <c r="U988"/>
      <c r="V988"/>
      <c r="W988"/>
      <c r="X988"/>
    </row>
    <row r="989" spans="1:24" x14ac:dyDescent="0.25">
      <c r="A989"/>
      <c r="B989"/>
      <c r="C989"/>
      <c r="D989"/>
      <c r="E989"/>
      <c r="F989"/>
      <c r="G989"/>
      <c r="H989"/>
      <c r="I989"/>
      <c r="J989"/>
      <c r="K989"/>
      <c r="L989"/>
      <c r="M989"/>
      <c r="N989"/>
      <c r="O989"/>
      <c r="P989"/>
      <c r="Q989"/>
      <c r="R989"/>
      <c r="S989"/>
      <c r="T989"/>
      <c r="U989"/>
      <c r="V989"/>
      <c r="W989"/>
      <c r="X989"/>
    </row>
    <row r="990" spans="1:24" x14ac:dyDescent="0.25">
      <c r="A990"/>
      <c r="B990"/>
      <c r="C990"/>
      <c r="D990"/>
      <c r="E990"/>
      <c r="F990"/>
      <c r="G990"/>
      <c r="H990"/>
      <c r="I990"/>
      <c r="J990"/>
      <c r="K990"/>
      <c r="L990"/>
      <c r="M990"/>
      <c r="N990"/>
      <c r="O990"/>
      <c r="P990"/>
      <c r="Q990"/>
      <c r="R990"/>
      <c r="S990"/>
      <c r="T990"/>
      <c r="U990"/>
      <c r="V990"/>
      <c r="W990"/>
      <c r="X990"/>
    </row>
    <row r="991" spans="1:24" x14ac:dyDescent="0.25">
      <c r="A991"/>
      <c r="B991"/>
      <c r="C991"/>
      <c r="D991"/>
      <c r="E991"/>
      <c r="F991"/>
      <c r="G991"/>
      <c r="H991"/>
      <c r="I991"/>
      <c r="J991"/>
      <c r="K991"/>
      <c r="L991"/>
      <c r="M991"/>
      <c r="N991"/>
      <c r="O991"/>
      <c r="P991"/>
      <c r="Q991"/>
      <c r="R991"/>
      <c r="S991"/>
      <c r="T991"/>
      <c r="U991"/>
      <c r="V991"/>
      <c r="W991"/>
      <c r="X991"/>
    </row>
    <row r="992" spans="1:24" x14ac:dyDescent="0.25">
      <c r="A992"/>
      <c r="B992"/>
      <c r="C992"/>
      <c r="D992"/>
      <c r="E992"/>
      <c r="F992"/>
      <c r="G992"/>
      <c r="H992"/>
      <c r="I992"/>
      <c r="J992"/>
      <c r="K992"/>
      <c r="L992"/>
      <c r="M992"/>
      <c r="N992"/>
      <c r="O992"/>
      <c r="P992"/>
      <c r="Q992"/>
      <c r="R992"/>
      <c r="S992"/>
      <c r="T992"/>
      <c r="U992"/>
      <c r="V992"/>
      <c r="W992"/>
      <c r="X992"/>
    </row>
    <row r="993" spans="1:24" x14ac:dyDescent="0.25">
      <c r="A993"/>
      <c r="B993"/>
      <c r="C993"/>
      <c r="D993"/>
      <c r="E993"/>
      <c r="F993"/>
      <c r="G993"/>
      <c r="H993"/>
      <c r="I993"/>
      <c r="J993"/>
      <c r="K993"/>
      <c r="L993"/>
      <c r="M993"/>
      <c r="N993"/>
      <c r="O993"/>
      <c r="P993"/>
      <c r="Q993"/>
      <c r="R993"/>
      <c r="S993"/>
      <c r="T993"/>
      <c r="U993"/>
      <c r="V993"/>
      <c r="W993"/>
      <c r="X993"/>
    </row>
    <row r="994" spans="1:24" x14ac:dyDescent="0.25">
      <c r="A994"/>
      <c r="B994"/>
      <c r="C994"/>
      <c r="D994"/>
      <c r="E994"/>
      <c r="F994"/>
      <c r="G994"/>
      <c r="H994"/>
      <c r="I994"/>
      <c r="J994"/>
      <c r="K994"/>
      <c r="L994"/>
      <c r="M994"/>
      <c r="N994"/>
      <c r="O994"/>
      <c r="P994"/>
      <c r="Q994"/>
      <c r="R994"/>
      <c r="S994"/>
      <c r="T994"/>
      <c r="U994"/>
      <c r="V994"/>
      <c r="W994"/>
      <c r="X994"/>
    </row>
    <row r="995" spans="1:24" x14ac:dyDescent="0.25">
      <c r="A995"/>
      <c r="B995"/>
      <c r="C995"/>
      <c r="D995"/>
      <c r="E995"/>
      <c r="F995"/>
      <c r="G995"/>
      <c r="H995"/>
      <c r="I995"/>
      <c r="J995"/>
      <c r="K995"/>
      <c r="L995"/>
      <c r="M995"/>
      <c r="N995"/>
      <c r="O995"/>
      <c r="P995"/>
      <c r="Q995"/>
      <c r="R995"/>
      <c r="S995"/>
      <c r="T995"/>
      <c r="U995"/>
      <c r="V995"/>
      <c r="W995"/>
      <c r="X995"/>
    </row>
    <row r="996" spans="1:24" x14ac:dyDescent="0.25">
      <c r="A996"/>
      <c r="B996"/>
      <c r="C996"/>
      <c r="D996"/>
      <c r="E996"/>
      <c r="F996"/>
      <c r="G996"/>
      <c r="H996"/>
      <c r="I996"/>
      <c r="J996"/>
      <c r="K996"/>
      <c r="L996"/>
      <c r="M996"/>
      <c r="N996"/>
      <c r="O996"/>
      <c r="P996"/>
      <c r="Q996"/>
      <c r="R996"/>
      <c r="S996"/>
      <c r="T996"/>
      <c r="U996"/>
      <c r="V996"/>
      <c r="W996"/>
      <c r="X996"/>
    </row>
    <row r="997" spans="1:24" x14ac:dyDescent="0.25">
      <c r="A997"/>
      <c r="B997"/>
      <c r="C997"/>
      <c r="D997"/>
      <c r="E997"/>
      <c r="F997"/>
      <c r="G997"/>
      <c r="H997"/>
      <c r="I997"/>
      <c r="J997"/>
      <c r="K997"/>
      <c r="L997"/>
      <c r="M997"/>
      <c r="N997"/>
      <c r="O997"/>
      <c r="P997"/>
      <c r="Q997"/>
      <c r="R997"/>
      <c r="S997"/>
      <c r="T997"/>
      <c r="U997"/>
      <c r="V997"/>
      <c r="W997"/>
      <c r="X997"/>
    </row>
    <row r="998" spans="1:24" x14ac:dyDescent="0.25">
      <c r="A998"/>
      <c r="B998"/>
      <c r="C998"/>
      <c r="D998"/>
      <c r="E998"/>
      <c r="F998"/>
      <c r="G998"/>
      <c r="H998"/>
      <c r="I998"/>
      <c r="J998"/>
      <c r="K998"/>
      <c r="L998"/>
      <c r="M998"/>
      <c r="N998"/>
      <c r="O998"/>
      <c r="P998"/>
      <c r="Q998"/>
      <c r="R998"/>
      <c r="S998"/>
      <c r="T998"/>
      <c r="U998"/>
      <c r="V998"/>
      <c r="W998"/>
      <c r="X998"/>
    </row>
    <row r="999" spans="1:24" x14ac:dyDescent="0.25">
      <c r="A999"/>
      <c r="B999"/>
      <c r="C999"/>
      <c r="D999"/>
      <c r="E999"/>
      <c r="F999"/>
      <c r="G999"/>
      <c r="H999"/>
      <c r="I999"/>
      <c r="J999"/>
      <c r="K999"/>
      <c r="L999"/>
      <c r="M999"/>
      <c r="N999"/>
      <c r="O999"/>
      <c r="P999"/>
      <c r="Q999"/>
      <c r="R999"/>
      <c r="S999"/>
      <c r="T999"/>
      <c r="U999"/>
      <c r="V999"/>
      <c r="W999"/>
      <c r="X999"/>
    </row>
    <row r="1000" spans="1:24" x14ac:dyDescent="0.25">
      <c r="A1000"/>
      <c r="B1000"/>
      <c r="C1000"/>
      <c r="D1000"/>
      <c r="E1000"/>
      <c r="F1000"/>
      <c r="G1000"/>
      <c r="H1000"/>
      <c r="I1000"/>
      <c r="J1000"/>
      <c r="K1000"/>
      <c r="L1000"/>
      <c r="M1000"/>
      <c r="N1000"/>
      <c r="O1000"/>
      <c r="P1000"/>
      <c r="Q1000"/>
      <c r="R1000"/>
      <c r="S1000"/>
      <c r="T1000"/>
      <c r="U1000"/>
      <c r="V1000"/>
      <c r="W1000"/>
      <c r="X1000"/>
    </row>
  </sheetData>
  <autoFilter ref="A7:AA782" xr:uid="{2E167C1D-AC8D-4036-936E-1BBF19420001}"/>
  <mergeCells count="11">
    <mergeCell ref="U4:X4"/>
    <mergeCell ref="U6:X6"/>
    <mergeCell ref="A8:T8"/>
    <mergeCell ref="D6:G6"/>
    <mergeCell ref="H6:L6"/>
    <mergeCell ref="M6:P6"/>
    <mergeCell ref="Q6:T6"/>
    <mergeCell ref="A4:C4"/>
    <mergeCell ref="H4:L4"/>
    <mergeCell ref="Q4:T4"/>
    <mergeCell ref="A6:C6"/>
  </mergeCells>
  <phoneticPr fontId="3" type="noConversion"/>
  <conditionalFormatting sqref="AA9:AA782">
    <cfRule type="containsText" dxfId="2323" priority="2" operator="containsText" text="FAUX">
      <formula>NOT(ISERROR(SEARCH("FAUX",AA9)))</formula>
    </cfRule>
  </conditionalFormatting>
  <conditionalFormatting sqref="Z1:Z1048576">
    <cfRule type="duplicateValues" dxfId="2322" priority="1"/>
  </conditionalFormatting>
  <dataValidations count="8">
    <dataValidation type="list" allowBlank="1" showInputMessage="1" showErrorMessage="1" sqref="T9:T782 Q9:Q782" xr:uid="{00000000-0002-0000-0100-000000000000}">
      <formula1>"0,1"</formula1>
    </dataValidation>
    <dataValidation type="list" allowBlank="1" showInputMessage="1" showErrorMessage="1" sqref="R9:S782" xr:uid="{00000000-0002-0000-0100-000001000000}">
      <formula1>"0,1,2"</formula1>
    </dataValidation>
    <dataValidation type="decimal" operator="greaterThan" allowBlank="1" showInputMessage="1" showErrorMessage="1" error="Please enter numerical values only." sqref="D9:D782" xr:uid="{00000000-0002-0000-0100-000002000000}">
      <formula1>0</formula1>
    </dataValidation>
    <dataValidation type="list" allowBlank="1" showInputMessage="1" showErrorMessage="1" sqref="H9:I782" xr:uid="{00000000-0002-0000-0100-000003000000}">
      <formula1>"0,1,4,99"</formula1>
    </dataValidation>
    <dataValidation type="list" allowBlank="1" showInputMessage="1" showErrorMessage="1" sqref="J9:K782" xr:uid="{00000000-0002-0000-0100-000004000000}">
      <formula1>"0,1,2,3,4,5"</formula1>
    </dataValidation>
    <dataValidation type="list" allowBlank="1" showInputMessage="1" showErrorMessage="1" sqref="L9:L782" xr:uid="{00000000-0002-0000-0100-000005000000}">
      <formula1>"0,1,4"</formula1>
    </dataValidation>
    <dataValidation type="list" allowBlank="1" showInputMessage="1" showErrorMessage="1" sqref="V9:X782" xr:uid="{00000000-0002-0000-0100-000006000000}">
      <formula1>"Yes"</formula1>
    </dataValidation>
    <dataValidation type="list" allowBlank="1" showInputMessage="1" showErrorMessage="1" sqref="U9:U782" xr:uid="{00000000-0002-0000-0100-000007000000}">
      <formula1>"SS/SC,TAS,Both"</formula1>
    </dataValidation>
  </dataValidations>
  <pageMargins left="0.2" right="0.2" top="0.53" bottom="0.38" header="0.5" footer="0.38"/>
  <pageSetup paperSize="9" scale="60"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000"/>
  <sheetViews>
    <sheetView zoomScaleNormal="100" workbookViewId="0">
      <pane xSplit="3" ySplit="8" topLeftCell="D9" activePane="bottomRight" state="frozen"/>
      <selection pane="topRight" activeCell="D1" sqref="D1"/>
      <selection pane="bottomLeft" activeCell="A9" sqref="A9"/>
      <selection pane="bottomRight" activeCell="K9" sqref="K9"/>
    </sheetView>
  </sheetViews>
  <sheetFormatPr baseColWidth="10" defaultColWidth="9.08984375" defaultRowHeight="12.5" x14ac:dyDescent="0.25"/>
  <cols>
    <col min="1" max="1" width="18.36328125" style="1" customWidth="1"/>
    <col min="2" max="3" width="23.453125" style="1" customWidth="1"/>
    <col min="4" max="6" width="11.6328125" style="1" customWidth="1"/>
    <col min="7" max="7" width="12.6328125" style="1" customWidth="1"/>
    <col min="8" max="8" width="13.453125" style="1" customWidth="1"/>
    <col min="9" max="9" width="15.54296875" style="1" customWidth="1"/>
    <col min="10" max="12" width="12.6328125" style="1" customWidth="1"/>
    <col min="13" max="13" width="13.6328125" style="1" customWidth="1"/>
    <col min="14" max="16384" width="9.08984375" style="1"/>
  </cols>
  <sheetData>
    <row r="1" spans="1:13" ht="23" x14ac:dyDescent="0.5">
      <c r="A1" s="4" t="s">
        <v>31</v>
      </c>
      <c r="B1" s="5"/>
      <c r="C1" s="5"/>
      <c r="D1" s="5"/>
      <c r="E1" s="5"/>
      <c r="F1" s="5"/>
      <c r="G1" s="5"/>
      <c r="H1" s="5"/>
      <c r="I1" s="5"/>
      <c r="J1" s="5"/>
      <c r="K1" s="5"/>
      <c r="L1" s="5"/>
    </row>
    <row r="2" spans="1:13" x14ac:dyDescent="0.25">
      <c r="A2" s="5" t="s">
        <v>33</v>
      </c>
      <c r="B2" s="5"/>
      <c r="C2" s="5"/>
      <c r="D2" s="5"/>
      <c r="E2" s="5"/>
      <c r="F2" s="5"/>
      <c r="G2" s="5"/>
      <c r="H2" s="5"/>
      <c r="I2" s="5"/>
      <c r="J2" s="5"/>
      <c r="K2" s="5"/>
      <c r="L2" s="5"/>
    </row>
    <row r="3" spans="1:13" x14ac:dyDescent="0.25">
      <c r="A3" s="5"/>
      <c r="B3" s="5"/>
      <c r="C3" s="5"/>
      <c r="D3" s="5"/>
      <c r="E3" s="5"/>
      <c r="F3" s="5"/>
      <c r="G3" s="5"/>
      <c r="H3" s="5"/>
      <c r="I3" s="5"/>
      <c r="J3" s="5"/>
      <c r="K3" s="5"/>
      <c r="L3" s="5"/>
    </row>
    <row r="4" spans="1:13" ht="13" x14ac:dyDescent="0.3">
      <c r="A4" s="224" t="s">
        <v>23</v>
      </c>
      <c r="B4" s="224"/>
      <c r="C4" s="224"/>
      <c r="D4" s="6">
        <f>SUM(D$9:D$1000)</f>
        <v>0</v>
      </c>
      <c r="E4" s="6">
        <f>SUM(E$9:E$1000)</f>
        <v>0</v>
      </c>
      <c r="F4" s="6">
        <f>SUM(F$9:F$1000)</f>
        <v>0</v>
      </c>
      <c r="G4" s="6">
        <f>SUM(G$9:G$1000)</f>
        <v>0</v>
      </c>
      <c r="H4" s="19"/>
      <c r="I4" s="6">
        <f>SUM(I$9:I$1000)</f>
        <v>0</v>
      </c>
      <c r="J4" s="6">
        <f>SUM(J$9:J$1000)</f>
        <v>0</v>
      </c>
      <c r="K4" s="6">
        <f>SUM(K$9:K$1000)</f>
        <v>0</v>
      </c>
      <c r="L4" s="6">
        <f>SUM(L$9:L$1000)</f>
        <v>0</v>
      </c>
      <c r="M4" s="6">
        <f>SUM(M$9:M$1000)</f>
        <v>0</v>
      </c>
    </row>
    <row r="5" spans="1:13" ht="2.25" customHeight="1" x14ac:dyDescent="0.25">
      <c r="A5" s="5"/>
      <c r="B5" s="5"/>
      <c r="C5" s="5"/>
      <c r="D5" s="5"/>
      <c r="E5" s="5"/>
      <c r="F5" s="5"/>
      <c r="G5" s="5"/>
      <c r="H5" s="5"/>
      <c r="I5" s="5"/>
      <c r="J5" s="5"/>
      <c r="K5" s="5"/>
      <c r="L5" s="5"/>
      <c r="M5" s="5"/>
    </row>
    <row r="6" spans="1:13" ht="13" x14ac:dyDescent="0.3">
      <c r="A6" s="188" t="s">
        <v>69</v>
      </c>
      <c r="B6" s="232"/>
      <c r="C6" s="189"/>
      <c r="D6" s="237" t="s">
        <v>32</v>
      </c>
      <c r="E6" s="238"/>
      <c r="F6" s="238"/>
      <c r="G6" s="238"/>
      <c r="H6" s="32" t="s">
        <v>18</v>
      </c>
      <c r="I6" s="10" t="s">
        <v>22</v>
      </c>
      <c r="J6" s="239" t="s">
        <v>31</v>
      </c>
      <c r="K6" s="240"/>
      <c r="L6" s="240"/>
      <c r="M6" s="241"/>
    </row>
    <row r="7" spans="1:13" x14ac:dyDescent="0.25">
      <c r="A7" s="235" t="s">
        <v>0</v>
      </c>
      <c r="B7" s="235" t="s">
        <v>1</v>
      </c>
      <c r="C7" s="235" t="s">
        <v>2</v>
      </c>
      <c r="D7" s="233" t="s">
        <v>4</v>
      </c>
      <c r="E7" s="233" t="s">
        <v>5</v>
      </c>
      <c r="F7" s="233" t="s">
        <v>6</v>
      </c>
      <c r="G7" s="233" t="s">
        <v>7</v>
      </c>
      <c r="H7" s="233" t="s">
        <v>8</v>
      </c>
      <c r="I7" s="233" t="s">
        <v>8</v>
      </c>
      <c r="J7" s="233" t="s">
        <v>16</v>
      </c>
      <c r="K7" s="233" t="s">
        <v>17</v>
      </c>
      <c r="L7" s="233" t="s">
        <v>83</v>
      </c>
      <c r="M7" s="233" t="s">
        <v>100</v>
      </c>
    </row>
    <row r="8" spans="1:13" ht="12.75" customHeight="1" x14ac:dyDescent="0.25">
      <c r="A8" s="236"/>
      <c r="B8" s="236"/>
      <c r="C8" s="236"/>
      <c r="D8" s="234"/>
      <c r="E8" s="234"/>
      <c r="F8" s="234"/>
      <c r="G8" s="234"/>
      <c r="H8" s="234"/>
      <c r="I8" s="234"/>
      <c r="J8" s="234"/>
      <c r="K8" s="234"/>
      <c r="L8" s="234"/>
      <c r="M8" s="234"/>
    </row>
    <row r="9" spans="1:13" x14ac:dyDescent="0.25">
      <c r="A9" s="13" t="str">
        <f>IF(INTRO!$E$39&lt;&gt;"Non-endemic", " ", IF(INTRO!$E$37="Non-endemic"," ", IF(COUNTRY_INFO!A9=0," ",COUNTRY_INFO!A9)))</f>
        <v xml:space="preserve"> </v>
      </c>
      <c r="B9" s="13" t="str">
        <f>IF(INTRO!$E$39&lt;&gt;"Non-endemic", " ", IF(INTRO!$E$37="Non-endemic"," ", IF(COUNTRY_INFO!B9=0," ",COUNTRY_INFO!B9)))</f>
        <v xml:space="preserve"> </v>
      </c>
      <c r="C9" s="13" t="str">
        <f>IF(INTRO!$E$39&lt;&gt;"Non-endemic", " ", IF(INTRO!$E$37="Non-endemic"," ", IF(COUNTRY_INFO!C9=0," ",COUNTRY_INFO!C9)))</f>
        <v xml:space="preserve"> </v>
      </c>
      <c r="D9" s="14">
        <f>IF(INTRO!$E$39&lt;&gt;"Non-endemic", 0, IF(INTRO!$E$37="Non-endemic",0,IF(COUNTRY_INFO!$H9=1,COUNTRY_INFO!E9,0)))</f>
        <v>0</v>
      </c>
      <c r="E9" s="14">
        <f>IF(INTRO!$E$39&lt;&gt;"Non-endemic", 0, IF(INTRO!$E$37="Non-endemic",0,IF(COUNTRY_INFO!$H9=1,COUNTRY_INFO!F9,0)))</f>
        <v>0</v>
      </c>
      <c r="F9" s="14">
        <f>IF(INTRO!$E$39&lt;&gt;"Non-endemic", 0, IF(INTRO!$E$37="Non-endemic",0,IF(COUNTRY_INFO!$H9=1,COUNTRY_INFO!G9,0)))</f>
        <v>0</v>
      </c>
      <c r="G9" s="14">
        <f t="shared" ref="G9" si="0">SUM(D9:F9)</f>
        <v>0</v>
      </c>
      <c r="H9" s="15" t="str">
        <f>IF(INTRO!$E$39="Non-endemic",IF(INTRO!$E$37="Non-endemic","Not required",COUNTRY_INFO!Q9),"Treat with IVM")</f>
        <v>Treat with IVM</v>
      </c>
      <c r="I9" s="14">
        <f>IF(H9=1,IF(ALB_MBD!$J9&lt;&gt;" ",$G9-ALB_MBD!$J9,$G9),0)</f>
        <v>0</v>
      </c>
      <c r="J9" s="14">
        <f t="shared" ref="J9" si="1">IF(I9&gt;0,I9*2.5,0)</f>
        <v>0</v>
      </c>
      <c r="K9" s="25"/>
      <c r="L9" s="16">
        <f t="shared" ref="L9:L263" si="2">IF($J9&gt;$K9,$J9-$K9,0)</f>
        <v>0</v>
      </c>
      <c r="M9" s="16">
        <f t="shared" ref="M9:M263" si="3">ROUNDUP($J9/1000,0)</f>
        <v>0</v>
      </c>
    </row>
    <row r="10" spans="1:13" x14ac:dyDescent="0.25">
      <c r="A10" s="13" t="str">
        <f>IF(INTRO!$E$39&lt;&gt;"Non-endemic", " ", IF(INTRO!$E$37="Non-endemic"," ", IF(COUNTRY_INFO!A10=0," ",COUNTRY_INFO!A10)))</f>
        <v xml:space="preserve"> </v>
      </c>
      <c r="B10" s="13" t="str">
        <f>IF(INTRO!$E$39&lt;&gt;"Non-endemic", " ", IF(INTRO!$E$37="Non-endemic"," ", IF(COUNTRY_INFO!B10=0," ",COUNTRY_INFO!B10)))</f>
        <v xml:space="preserve"> </v>
      </c>
      <c r="C10" s="13" t="str">
        <f>IF(INTRO!$E$39&lt;&gt;"Non-endemic", " ", IF(INTRO!$E$37="Non-endemic"," ", IF(COUNTRY_INFO!C10=0," ",COUNTRY_INFO!C10)))</f>
        <v xml:space="preserve"> </v>
      </c>
      <c r="D10" s="14">
        <f>IF(INTRO!$E$39&lt;&gt;"Non-endemic", 0, IF(INTRO!$E$37="Non-endemic",0,IF(COUNTRY_INFO!$H10=1,COUNTRY_INFO!E10,0)))</f>
        <v>0</v>
      </c>
      <c r="E10" s="14">
        <f>IF(INTRO!$E$39&lt;&gt;"Non-endemic", 0, IF(INTRO!$E$37="Non-endemic",0,IF(COUNTRY_INFO!$H10=1,COUNTRY_INFO!F10,0)))</f>
        <v>0</v>
      </c>
      <c r="F10" s="14">
        <f>IF(INTRO!$E$39&lt;&gt;"Non-endemic", 0, IF(INTRO!$E$37="Non-endemic",0,IF(COUNTRY_INFO!$H10=1,COUNTRY_INFO!G10,0)))</f>
        <v>0</v>
      </c>
      <c r="G10" s="14">
        <f t="shared" ref="G10:G73" si="4">SUM(D10:F10)</f>
        <v>0</v>
      </c>
      <c r="H10" s="15" t="str">
        <f>IF(INTRO!$E$39="Non-endemic",IF(INTRO!$E$37="Non-endemic","Not required",COUNTRY_INFO!Q10),"Treat with IVM")</f>
        <v>Treat with IVM</v>
      </c>
      <c r="I10" s="14">
        <f>IF(H10=1,IF(ALB_MBD!$J10&lt;&gt;" ",$G10-ALB_MBD!$J10,$G10),0)</f>
        <v>0</v>
      </c>
      <c r="J10" s="14">
        <f t="shared" ref="J10:J73" si="5">IF(I10&gt;0,I10*2.5,0)</f>
        <v>0</v>
      </c>
      <c r="K10" s="25"/>
      <c r="L10" s="16">
        <f t="shared" si="2"/>
        <v>0</v>
      </c>
      <c r="M10" s="16">
        <f t="shared" si="3"/>
        <v>0</v>
      </c>
    </row>
    <row r="11" spans="1:13" x14ac:dyDescent="0.25">
      <c r="A11" s="13" t="str">
        <f>IF(INTRO!$E$39&lt;&gt;"Non-endemic", " ", IF(INTRO!$E$37="Non-endemic"," ", IF(COUNTRY_INFO!A11=0," ",COUNTRY_INFO!A11)))</f>
        <v xml:space="preserve"> </v>
      </c>
      <c r="B11" s="13" t="str">
        <f>IF(INTRO!$E$39&lt;&gt;"Non-endemic", " ", IF(INTRO!$E$37="Non-endemic"," ", IF(COUNTRY_INFO!B11=0," ",COUNTRY_INFO!B11)))</f>
        <v xml:space="preserve"> </v>
      </c>
      <c r="C11" s="13" t="str">
        <f>IF(INTRO!$E$39&lt;&gt;"Non-endemic", " ", IF(INTRO!$E$37="Non-endemic"," ", IF(COUNTRY_INFO!C11=0," ",COUNTRY_INFO!C11)))</f>
        <v xml:space="preserve"> </v>
      </c>
      <c r="D11" s="14">
        <f>IF(INTRO!$E$39&lt;&gt;"Non-endemic", 0, IF(INTRO!$E$37="Non-endemic",0,IF(COUNTRY_INFO!$H11=1,COUNTRY_INFO!E11,0)))</f>
        <v>0</v>
      </c>
      <c r="E11" s="14">
        <f>IF(INTRO!$E$39&lt;&gt;"Non-endemic", 0, IF(INTRO!$E$37="Non-endemic",0,IF(COUNTRY_INFO!$H11=1,COUNTRY_INFO!F11,0)))</f>
        <v>0</v>
      </c>
      <c r="F11" s="14">
        <f>IF(INTRO!$E$39&lt;&gt;"Non-endemic", 0, IF(INTRO!$E$37="Non-endemic",0,IF(COUNTRY_INFO!$H11=1,COUNTRY_INFO!G11,0)))</f>
        <v>0</v>
      </c>
      <c r="G11" s="14">
        <f t="shared" si="4"/>
        <v>0</v>
      </c>
      <c r="H11" s="15" t="str">
        <f>IF(INTRO!$E$39="Non-endemic",IF(INTRO!$E$37="Non-endemic","Not required",COUNTRY_INFO!Q11),"Treat with IVM")</f>
        <v>Treat with IVM</v>
      </c>
      <c r="I11" s="14">
        <f>IF(H11=1,IF(ALB_MBD!$J11&lt;&gt;" ",$G11-ALB_MBD!$J11,$G11),0)</f>
        <v>0</v>
      </c>
      <c r="J11" s="14">
        <f t="shared" si="5"/>
        <v>0</v>
      </c>
      <c r="K11" s="25"/>
      <c r="L11" s="16">
        <f t="shared" si="2"/>
        <v>0</v>
      </c>
      <c r="M11" s="16">
        <f t="shared" si="3"/>
        <v>0</v>
      </c>
    </row>
    <row r="12" spans="1:13" x14ac:dyDescent="0.25">
      <c r="A12" s="13" t="str">
        <f>IF(INTRO!$E$39&lt;&gt;"Non-endemic", " ", IF(INTRO!$E$37="Non-endemic"," ", IF(COUNTRY_INFO!A12=0," ",COUNTRY_INFO!A12)))</f>
        <v xml:space="preserve"> </v>
      </c>
      <c r="B12" s="13" t="str">
        <f>IF(INTRO!$E$39&lt;&gt;"Non-endemic", " ", IF(INTRO!$E$37="Non-endemic"," ", IF(COUNTRY_INFO!B12=0," ",COUNTRY_INFO!B12)))</f>
        <v xml:space="preserve"> </v>
      </c>
      <c r="C12" s="13" t="str">
        <f>IF(INTRO!$E$39&lt;&gt;"Non-endemic", " ", IF(INTRO!$E$37="Non-endemic"," ", IF(COUNTRY_INFO!C12=0," ",COUNTRY_INFO!C12)))</f>
        <v xml:space="preserve"> </v>
      </c>
      <c r="D12" s="14">
        <f>IF(INTRO!$E$39&lt;&gt;"Non-endemic", 0, IF(INTRO!$E$37="Non-endemic",0,IF(COUNTRY_INFO!$H12=1,COUNTRY_INFO!E12,0)))</f>
        <v>0</v>
      </c>
      <c r="E12" s="14">
        <f>IF(INTRO!$E$39&lt;&gt;"Non-endemic", 0, IF(INTRO!$E$37="Non-endemic",0,IF(COUNTRY_INFO!$H12=1,COUNTRY_INFO!F12,0)))</f>
        <v>0</v>
      </c>
      <c r="F12" s="14">
        <f>IF(INTRO!$E$39&lt;&gt;"Non-endemic", 0, IF(INTRO!$E$37="Non-endemic",0,IF(COUNTRY_INFO!$H12=1,COUNTRY_INFO!G12,0)))</f>
        <v>0</v>
      </c>
      <c r="G12" s="14">
        <f t="shared" si="4"/>
        <v>0</v>
      </c>
      <c r="H12" s="15" t="str">
        <f>IF(INTRO!$E$39="Non-endemic",IF(INTRO!$E$37="Non-endemic","Not required",COUNTRY_INFO!Q12),"Treat with IVM")</f>
        <v>Treat with IVM</v>
      </c>
      <c r="I12" s="14">
        <f>IF(H12=1,IF(ALB_MBD!$J12&lt;&gt;" ",$G12-ALB_MBD!$J12,$G12),0)</f>
        <v>0</v>
      </c>
      <c r="J12" s="14">
        <f t="shared" si="5"/>
        <v>0</v>
      </c>
      <c r="K12" s="25"/>
      <c r="L12" s="16">
        <f t="shared" si="2"/>
        <v>0</v>
      </c>
      <c r="M12" s="16">
        <f t="shared" si="3"/>
        <v>0</v>
      </c>
    </row>
    <row r="13" spans="1:13" x14ac:dyDescent="0.25">
      <c r="A13" s="13" t="str">
        <f>IF(INTRO!$E$39&lt;&gt;"Non-endemic", " ", IF(INTRO!$E$37="Non-endemic"," ", IF(COUNTRY_INFO!A13=0," ",COUNTRY_INFO!A13)))</f>
        <v xml:space="preserve"> </v>
      </c>
      <c r="B13" s="13" t="str">
        <f>IF(INTRO!$E$39&lt;&gt;"Non-endemic", " ", IF(INTRO!$E$37="Non-endemic"," ", IF(COUNTRY_INFO!B13=0," ",COUNTRY_INFO!B13)))</f>
        <v xml:space="preserve"> </v>
      </c>
      <c r="C13" s="13" t="str">
        <f>IF(INTRO!$E$39&lt;&gt;"Non-endemic", " ", IF(INTRO!$E$37="Non-endemic"," ", IF(COUNTRY_INFO!C13=0," ",COUNTRY_INFO!C13)))</f>
        <v xml:space="preserve"> </v>
      </c>
      <c r="D13" s="14">
        <f>IF(INTRO!$E$39&lt;&gt;"Non-endemic", 0, IF(INTRO!$E$37="Non-endemic",0,IF(COUNTRY_INFO!$H13=1,COUNTRY_INFO!E13,0)))</f>
        <v>0</v>
      </c>
      <c r="E13" s="14">
        <f>IF(INTRO!$E$39&lt;&gt;"Non-endemic", 0, IF(INTRO!$E$37="Non-endemic",0,IF(COUNTRY_INFO!$H13=1,COUNTRY_INFO!F13,0)))</f>
        <v>0</v>
      </c>
      <c r="F13" s="14">
        <f>IF(INTRO!$E$39&lt;&gt;"Non-endemic", 0, IF(INTRO!$E$37="Non-endemic",0,IF(COUNTRY_INFO!$H13=1,COUNTRY_INFO!G13,0)))</f>
        <v>0</v>
      </c>
      <c r="G13" s="14">
        <f t="shared" si="4"/>
        <v>0</v>
      </c>
      <c r="H13" s="15" t="str">
        <f>IF(INTRO!$E$39="Non-endemic",IF(INTRO!$E$37="Non-endemic","Not required",COUNTRY_INFO!Q13),"Treat with IVM")</f>
        <v>Treat with IVM</v>
      </c>
      <c r="I13" s="14">
        <f>IF(H13=1,IF(ALB_MBD!$J13&lt;&gt;" ",$G13-ALB_MBD!$J13,$G13),0)</f>
        <v>0</v>
      </c>
      <c r="J13" s="14">
        <f t="shared" si="5"/>
        <v>0</v>
      </c>
      <c r="K13" s="25"/>
      <c r="L13" s="16">
        <f t="shared" si="2"/>
        <v>0</v>
      </c>
      <c r="M13" s="16">
        <f t="shared" si="3"/>
        <v>0</v>
      </c>
    </row>
    <row r="14" spans="1:13" x14ac:dyDescent="0.25">
      <c r="A14" s="13" t="str">
        <f>IF(INTRO!$E$39&lt;&gt;"Non-endemic", " ", IF(INTRO!$E$37="Non-endemic"," ", IF(COUNTRY_INFO!A14=0," ",COUNTRY_INFO!A14)))</f>
        <v xml:space="preserve"> </v>
      </c>
      <c r="B14" s="13" t="str">
        <f>IF(INTRO!$E$39&lt;&gt;"Non-endemic", " ", IF(INTRO!$E$37="Non-endemic"," ", IF(COUNTRY_INFO!B14=0," ",COUNTRY_INFO!B14)))</f>
        <v xml:space="preserve"> </v>
      </c>
      <c r="C14" s="13" t="str">
        <f>IF(INTRO!$E$39&lt;&gt;"Non-endemic", " ", IF(INTRO!$E$37="Non-endemic"," ", IF(COUNTRY_INFO!C14=0," ",COUNTRY_INFO!C14)))</f>
        <v xml:space="preserve"> </v>
      </c>
      <c r="D14" s="14">
        <f>IF(INTRO!$E$39&lt;&gt;"Non-endemic", 0, IF(INTRO!$E$37="Non-endemic",0,IF(COUNTRY_INFO!$H14=1,COUNTRY_INFO!E14,0)))</f>
        <v>0</v>
      </c>
      <c r="E14" s="14">
        <f>IF(INTRO!$E$39&lt;&gt;"Non-endemic", 0, IF(INTRO!$E$37="Non-endemic",0,IF(COUNTRY_INFO!$H14=1,COUNTRY_INFO!F14,0)))</f>
        <v>0</v>
      </c>
      <c r="F14" s="14">
        <f>IF(INTRO!$E$39&lt;&gt;"Non-endemic", 0, IF(INTRO!$E$37="Non-endemic",0,IF(COUNTRY_INFO!$H14=1,COUNTRY_INFO!G14,0)))</f>
        <v>0</v>
      </c>
      <c r="G14" s="14">
        <f t="shared" si="4"/>
        <v>0</v>
      </c>
      <c r="H14" s="15" t="str">
        <f>IF(INTRO!$E$39="Non-endemic",IF(INTRO!$E$37="Non-endemic","Not required",COUNTRY_INFO!Q14),"Treat with IVM")</f>
        <v>Treat with IVM</v>
      </c>
      <c r="I14" s="14">
        <f>IF(H14=1,IF(ALB_MBD!$J14&lt;&gt;" ",$G14-ALB_MBD!$J14,$G14),0)</f>
        <v>0</v>
      </c>
      <c r="J14" s="14">
        <f t="shared" si="5"/>
        <v>0</v>
      </c>
      <c r="K14" s="25"/>
      <c r="L14" s="16">
        <f t="shared" si="2"/>
        <v>0</v>
      </c>
      <c r="M14" s="16">
        <f t="shared" si="3"/>
        <v>0</v>
      </c>
    </row>
    <row r="15" spans="1:13" x14ac:dyDescent="0.25">
      <c r="A15" s="13" t="str">
        <f>IF(INTRO!$E$39&lt;&gt;"Non-endemic", " ", IF(INTRO!$E$37="Non-endemic"," ", IF(COUNTRY_INFO!A15=0," ",COUNTRY_INFO!A15)))</f>
        <v xml:space="preserve"> </v>
      </c>
      <c r="B15" s="13" t="str">
        <f>IF(INTRO!$E$39&lt;&gt;"Non-endemic", " ", IF(INTRO!$E$37="Non-endemic"," ", IF(COUNTRY_INFO!B15=0," ",COUNTRY_INFO!B15)))</f>
        <v xml:space="preserve"> </v>
      </c>
      <c r="C15" s="13" t="str">
        <f>IF(INTRO!$E$39&lt;&gt;"Non-endemic", " ", IF(INTRO!$E$37="Non-endemic"," ", IF(COUNTRY_INFO!C15=0," ",COUNTRY_INFO!C15)))</f>
        <v xml:space="preserve"> </v>
      </c>
      <c r="D15" s="14">
        <f>IF(INTRO!$E$39&lt;&gt;"Non-endemic", 0, IF(INTRO!$E$37="Non-endemic",0,IF(COUNTRY_INFO!$H15=1,COUNTRY_INFO!E15,0)))</f>
        <v>0</v>
      </c>
      <c r="E15" s="14">
        <f>IF(INTRO!$E$39&lt;&gt;"Non-endemic", 0, IF(INTRO!$E$37="Non-endemic",0,IF(COUNTRY_INFO!$H15=1,COUNTRY_INFO!F15,0)))</f>
        <v>0</v>
      </c>
      <c r="F15" s="14">
        <f>IF(INTRO!$E$39&lt;&gt;"Non-endemic", 0, IF(INTRO!$E$37="Non-endemic",0,IF(COUNTRY_INFO!$H15=1,COUNTRY_INFO!G15,0)))</f>
        <v>0</v>
      </c>
      <c r="G15" s="14">
        <f t="shared" si="4"/>
        <v>0</v>
      </c>
      <c r="H15" s="15" t="str">
        <f>IF(INTRO!$E$39="Non-endemic",IF(INTRO!$E$37="Non-endemic","Not required",COUNTRY_INFO!Q15),"Treat with IVM")</f>
        <v>Treat with IVM</v>
      </c>
      <c r="I15" s="14">
        <f>IF(H15=1,IF(ALB_MBD!$J15&lt;&gt;" ",$G15-ALB_MBD!$J15,$G15),0)</f>
        <v>0</v>
      </c>
      <c r="J15" s="14">
        <f t="shared" si="5"/>
        <v>0</v>
      </c>
      <c r="K15" s="25"/>
      <c r="L15" s="16">
        <f t="shared" si="2"/>
        <v>0</v>
      </c>
      <c r="M15" s="16">
        <f t="shared" si="3"/>
        <v>0</v>
      </c>
    </row>
    <row r="16" spans="1:13" x14ac:dyDescent="0.25">
      <c r="A16" s="13" t="str">
        <f>IF(INTRO!$E$39&lt;&gt;"Non-endemic", " ", IF(INTRO!$E$37="Non-endemic"," ", IF(COUNTRY_INFO!A16=0," ",COUNTRY_INFO!A16)))</f>
        <v xml:space="preserve"> </v>
      </c>
      <c r="B16" s="13" t="str">
        <f>IF(INTRO!$E$39&lt;&gt;"Non-endemic", " ", IF(INTRO!$E$37="Non-endemic"," ", IF(COUNTRY_INFO!B16=0," ",COUNTRY_INFO!B16)))</f>
        <v xml:space="preserve"> </v>
      </c>
      <c r="C16" s="13" t="str">
        <f>IF(INTRO!$E$39&lt;&gt;"Non-endemic", " ", IF(INTRO!$E$37="Non-endemic"," ", IF(COUNTRY_INFO!C16=0," ",COUNTRY_INFO!C16)))</f>
        <v xml:space="preserve"> </v>
      </c>
      <c r="D16" s="14">
        <f>IF(INTRO!$E$39&lt;&gt;"Non-endemic", 0, IF(INTRO!$E$37="Non-endemic",0,IF(COUNTRY_INFO!$H16=1,COUNTRY_INFO!E16,0)))</f>
        <v>0</v>
      </c>
      <c r="E16" s="14">
        <f>IF(INTRO!$E$39&lt;&gt;"Non-endemic", 0, IF(INTRO!$E$37="Non-endemic",0,IF(COUNTRY_INFO!$H16=1,COUNTRY_INFO!F16,0)))</f>
        <v>0</v>
      </c>
      <c r="F16" s="14">
        <f>IF(INTRO!$E$39&lt;&gt;"Non-endemic", 0, IF(INTRO!$E$37="Non-endemic",0,IF(COUNTRY_INFO!$H16=1,COUNTRY_INFO!G16,0)))</f>
        <v>0</v>
      </c>
      <c r="G16" s="14">
        <f t="shared" si="4"/>
        <v>0</v>
      </c>
      <c r="H16" s="15" t="str">
        <f>IF(INTRO!$E$39="Non-endemic",IF(INTRO!$E$37="Non-endemic","Not required",COUNTRY_INFO!Q16),"Treat with IVM")</f>
        <v>Treat with IVM</v>
      </c>
      <c r="I16" s="14">
        <f>IF(H16=1,IF(ALB_MBD!$J16&lt;&gt;" ",$G16-ALB_MBD!$J16,$G16),0)</f>
        <v>0</v>
      </c>
      <c r="J16" s="14">
        <f t="shared" si="5"/>
        <v>0</v>
      </c>
      <c r="K16" s="25"/>
      <c r="L16" s="16">
        <f t="shared" si="2"/>
        <v>0</v>
      </c>
      <c r="M16" s="16">
        <f t="shared" si="3"/>
        <v>0</v>
      </c>
    </row>
    <row r="17" spans="1:13" x14ac:dyDescent="0.25">
      <c r="A17" s="13" t="str">
        <f>IF(INTRO!$E$39&lt;&gt;"Non-endemic", " ", IF(INTRO!$E$37="Non-endemic"," ", IF(COUNTRY_INFO!A17=0," ",COUNTRY_INFO!A17)))</f>
        <v xml:space="preserve"> </v>
      </c>
      <c r="B17" s="13" t="str">
        <f>IF(INTRO!$E$39&lt;&gt;"Non-endemic", " ", IF(INTRO!$E$37="Non-endemic"," ", IF(COUNTRY_INFO!B17=0," ",COUNTRY_INFO!B17)))</f>
        <v xml:space="preserve"> </v>
      </c>
      <c r="C17" s="13" t="str">
        <f>IF(INTRO!$E$39&lt;&gt;"Non-endemic", " ", IF(INTRO!$E$37="Non-endemic"," ", IF(COUNTRY_INFO!C17=0," ",COUNTRY_INFO!C17)))</f>
        <v xml:space="preserve"> </v>
      </c>
      <c r="D17" s="14">
        <f>IF(INTRO!$E$39&lt;&gt;"Non-endemic", 0, IF(INTRO!$E$37="Non-endemic",0,IF(COUNTRY_INFO!$H17=1,COUNTRY_INFO!E17,0)))</f>
        <v>0</v>
      </c>
      <c r="E17" s="14">
        <f>IF(INTRO!$E$39&lt;&gt;"Non-endemic", 0, IF(INTRO!$E$37="Non-endemic",0,IF(COUNTRY_INFO!$H17=1,COUNTRY_INFO!F17,0)))</f>
        <v>0</v>
      </c>
      <c r="F17" s="14">
        <f>IF(INTRO!$E$39&lt;&gt;"Non-endemic", 0, IF(INTRO!$E$37="Non-endemic",0,IF(COUNTRY_INFO!$H17=1,COUNTRY_INFO!G17,0)))</f>
        <v>0</v>
      </c>
      <c r="G17" s="14">
        <f t="shared" si="4"/>
        <v>0</v>
      </c>
      <c r="H17" s="15" t="str">
        <f>IF(INTRO!$E$39="Non-endemic",IF(INTRO!$E$37="Non-endemic","Not required",COUNTRY_INFO!Q17),"Treat with IVM")</f>
        <v>Treat with IVM</v>
      </c>
      <c r="I17" s="14">
        <f>IF(H17=1,IF(ALB_MBD!$J17&lt;&gt;" ",$G17-ALB_MBD!$J17,$G17),0)</f>
        <v>0</v>
      </c>
      <c r="J17" s="14">
        <f t="shared" si="5"/>
        <v>0</v>
      </c>
      <c r="K17" s="25"/>
      <c r="L17" s="16">
        <f t="shared" si="2"/>
        <v>0</v>
      </c>
      <c r="M17" s="16">
        <f t="shared" si="3"/>
        <v>0</v>
      </c>
    </row>
    <row r="18" spans="1:13" x14ac:dyDescent="0.25">
      <c r="A18" s="13" t="str">
        <f>IF(INTRO!$E$39&lt;&gt;"Non-endemic", " ", IF(INTRO!$E$37="Non-endemic"," ", IF(COUNTRY_INFO!A18=0," ",COUNTRY_INFO!A18)))</f>
        <v xml:space="preserve"> </v>
      </c>
      <c r="B18" s="13" t="str">
        <f>IF(INTRO!$E$39&lt;&gt;"Non-endemic", " ", IF(INTRO!$E$37="Non-endemic"," ", IF(COUNTRY_INFO!B18=0," ",COUNTRY_INFO!B18)))</f>
        <v xml:space="preserve"> </v>
      </c>
      <c r="C18" s="13" t="str">
        <f>IF(INTRO!$E$39&lt;&gt;"Non-endemic", " ", IF(INTRO!$E$37="Non-endemic"," ", IF(COUNTRY_INFO!C18=0," ",COUNTRY_INFO!C18)))</f>
        <v xml:space="preserve"> </v>
      </c>
      <c r="D18" s="14">
        <f>IF(INTRO!$E$39&lt;&gt;"Non-endemic", 0, IF(INTRO!$E$37="Non-endemic",0,IF(COUNTRY_INFO!$H18=1,COUNTRY_INFO!E18,0)))</f>
        <v>0</v>
      </c>
      <c r="E18" s="14">
        <f>IF(INTRO!$E$39&lt;&gt;"Non-endemic", 0, IF(INTRO!$E$37="Non-endemic",0,IF(COUNTRY_INFO!$H18=1,COUNTRY_INFO!F18,0)))</f>
        <v>0</v>
      </c>
      <c r="F18" s="14">
        <f>IF(INTRO!$E$39&lt;&gt;"Non-endemic", 0, IF(INTRO!$E$37="Non-endemic",0,IF(COUNTRY_INFO!$H18=1,COUNTRY_INFO!G18,0)))</f>
        <v>0</v>
      </c>
      <c r="G18" s="14">
        <f t="shared" si="4"/>
        <v>0</v>
      </c>
      <c r="H18" s="15" t="str">
        <f>IF(INTRO!$E$39="Non-endemic",IF(INTRO!$E$37="Non-endemic","Not required",COUNTRY_INFO!Q18),"Treat with IVM")</f>
        <v>Treat with IVM</v>
      </c>
      <c r="I18" s="14">
        <f>IF(H18=1,IF(ALB_MBD!$J18&lt;&gt;" ",$G18-ALB_MBD!$J18,$G18),0)</f>
        <v>0</v>
      </c>
      <c r="J18" s="14">
        <f t="shared" si="5"/>
        <v>0</v>
      </c>
      <c r="K18" s="25"/>
      <c r="L18" s="16">
        <f t="shared" si="2"/>
        <v>0</v>
      </c>
      <c r="M18" s="16">
        <f t="shared" si="3"/>
        <v>0</v>
      </c>
    </row>
    <row r="19" spans="1:13" x14ac:dyDescent="0.25">
      <c r="A19" s="13" t="str">
        <f>IF(INTRO!$E$39&lt;&gt;"Non-endemic", " ", IF(INTRO!$E$37="Non-endemic"," ", IF(COUNTRY_INFO!A19=0," ",COUNTRY_INFO!A19)))</f>
        <v xml:space="preserve"> </v>
      </c>
      <c r="B19" s="13" t="str">
        <f>IF(INTRO!$E$39&lt;&gt;"Non-endemic", " ", IF(INTRO!$E$37="Non-endemic"," ", IF(COUNTRY_INFO!B19=0," ",COUNTRY_INFO!B19)))</f>
        <v xml:space="preserve"> </v>
      </c>
      <c r="C19" s="13" t="str">
        <f>IF(INTRO!$E$39&lt;&gt;"Non-endemic", " ", IF(INTRO!$E$37="Non-endemic"," ", IF(COUNTRY_INFO!C19=0," ",COUNTRY_INFO!C19)))</f>
        <v xml:space="preserve"> </v>
      </c>
      <c r="D19" s="14">
        <f>IF(INTRO!$E$39&lt;&gt;"Non-endemic", 0, IF(INTRO!$E$37="Non-endemic",0,IF(COUNTRY_INFO!$H19=1,COUNTRY_INFO!E19,0)))</f>
        <v>0</v>
      </c>
      <c r="E19" s="14">
        <f>IF(INTRO!$E$39&lt;&gt;"Non-endemic", 0, IF(INTRO!$E$37="Non-endemic",0,IF(COUNTRY_INFO!$H19=1,COUNTRY_INFO!F19,0)))</f>
        <v>0</v>
      </c>
      <c r="F19" s="14">
        <f>IF(INTRO!$E$39&lt;&gt;"Non-endemic", 0, IF(INTRO!$E$37="Non-endemic",0,IF(COUNTRY_INFO!$H19=1,COUNTRY_INFO!G19,0)))</f>
        <v>0</v>
      </c>
      <c r="G19" s="14">
        <f t="shared" si="4"/>
        <v>0</v>
      </c>
      <c r="H19" s="15" t="str">
        <f>IF(INTRO!$E$39="Non-endemic",IF(INTRO!$E$37="Non-endemic","Not required",COUNTRY_INFO!Q19),"Treat with IVM")</f>
        <v>Treat with IVM</v>
      </c>
      <c r="I19" s="14">
        <f>IF(H19=1,IF(ALB_MBD!$J19&lt;&gt;" ",$G19-ALB_MBD!$J19,$G19),0)</f>
        <v>0</v>
      </c>
      <c r="J19" s="14">
        <f t="shared" si="5"/>
        <v>0</v>
      </c>
      <c r="K19" s="25"/>
      <c r="L19" s="16">
        <f t="shared" si="2"/>
        <v>0</v>
      </c>
      <c r="M19" s="16">
        <f t="shared" si="3"/>
        <v>0</v>
      </c>
    </row>
    <row r="20" spans="1:13" x14ac:dyDescent="0.25">
      <c r="A20" s="13" t="str">
        <f>IF(INTRO!$E$39&lt;&gt;"Non-endemic", " ", IF(INTRO!$E$37="Non-endemic"," ", IF(COUNTRY_INFO!A20=0," ",COUNTRY_INFO!A20)))</f>
        <v xml:space="preserve"> </v>
      </c>
      <c r="B20" s="13" t="str">
        <f>IF(INTRO!$E$39&lt;&gt;"Non-endemic", " ", IF(INTRO!$E$37="Non-endemic"," ", IF(COUNTRY_INFO!B20=0," ",COUNTRY_INFO!B20)))</f>
        <v xml:space="preserve"> </v>
      </c>
      <c r="C20" s="13" t="str">
        <f>IF(INTRO!$E$39&lt;&gt;"Non-endemic", " ", IF(INTRO!$E$37="Non-endemic"," ", IF(COUNTRY_INFO!C20=0," ",COUNTRY_INFO!C20)))</f>
        <v xml:space="preserve"> </v>
      </c>
      <c r="D20" s="14">
        <f>IF(INTRO!$E$39&lt;&gt;"Non-endemic", 0, IF(INTRO!$E$37="Non-endemic",0,IF(COUNTRY_INFO!$H20=1,COUNTRY_INFO!E20,0)))</f>
        <v>0</v>
      </c>
      <c r="E20" s="14">
        <f>IF(INTRO!$E$39&lt;&gt;"Non-endemic", 0, IF(INTRO!$E$37="Non-endemic",0,IF(COUNTRY_INFO!$H20=1,COUNTRY_INFO!F20,0)))</f>
        <v>0</v>
      </c>
      <c r="F20" s="14">
        <f>IF(INTRO!$E$39&lt;&gt;"Non-endemic", 0, IF(INTRO!$E$37="Non-endemic",0,IF(COUNTRY_INFO!$H20=1,COUNTRY_INFO!G20,0)))</f>
        <v>0</v>
      </c>
      <c r="G20" s="14">
        <f t="shared" si="4"/>
        <v>0</v>
      </c>
      <c r="H20" s="15" t="str">
        <f>IF(INTRO!$E$39="Non-endemic",IF(INTRO!$E$37="Non-endemic","Not required",COUNTRY_INFO!Q20),"Treat with IVM")</f>
        <v>Treat with IVM</v>
      </c>
      <c r="I20" s="14">
        <f>IF(H20=1,IF(ALB_MBD!$J20&lt;&gt;" ",$G20-ALB_MBD!$J20,$G20),0)</f>
        <v>0</v>
      </c>
      <c r="J20" s="14">
        <f t="shared" si="5"/>
        <v>0</v>
      </c>
      <c r="K20" s="25"/>
      <c r="L20" s="16">
        <f t="shared" si="2"/>
        <v>0</v>
      </c>
      <c r="M20" s="16">
        <f t="shared" si="3"/>
        <v>0</v>
      </c>
    </row>
    <row r="21" spans="1:13" x14ac:dyDescent="0.25">
      <c r="A21" s="13" t="str">
        <f>IF(INTRO!$E$39&lt;&gt;"Non-endemic", " ", IF(INTRO!$E$37="Non-endemic"," ", IF(COUNTRY_INFO!A21=0," ",COUNTRY_INFO!A21)))</f>
        <v xml:space="preserve"> </v>
      </c>
      <c r="B21" s="13" t="str">
        <f>IF(INTRO!$E$39&lt;&gt;"Non-endemic", " ", IF(INTRO!$E$37="Non-endemic"," ", IF(COUNTRY_INFO!B21=0," ",COUNTRY_INFO!B21)))</f>
        <v xml:space="preserve"> </v>
      </c>
      <c r="C21" s="13" t="str">
        <f>IF(INTRO!$E$39&lt;&gt;"Non-endemic", " ", IF(INTRO!$E$37="Non-endemic"," ", IF(COUNTRY_INFO!C21=0," ",COUNTRY_INFO!C21)))</f>
        <v xml:space="preserve"> </v>
      </c>
      <c r="D21" s="14">
        <f>IF(INTRO!$E$39&lt;&gt;"Non-endemic", 0, IF(INTRO!$E$37="Non-endemic",0,IF(COUNTRY_INFO!$H21=1,COUNTRY_INFO!E21,0)))</f>
        <v>0</v>
      </c>
      <c r="E21" s="14">
        <f>IF(INTRO!$E$39&lt;&gt;"Non-endemic", 0, IF(INTRO!$E$37="Non-endemic",0,IF(COUNTRY_INFO!$H21=1,COUNTRY_INFO!F21,0)))</f>
        <v>0</v>
      </c>
      <c r="F21" s="14">
        <f>IF(INTRO!$E$39&lt;&gt;"Non-endemic", 0, IF(INTRO!$E$37="Non-endemic",0,IF(COUNTRY_INFO!$H21=1,COUNTRY_INFO!G21,0)))</f>
        <v>0</v>
      </c>
      <c r="G21" s="14">
        <f t="shared" si="4"/>
        <v>0</v>
      </c>
      <c r="H21" s="15" t="str">
        <f>IF(INTRO!$E$39="Non-endemic",IF(INTRO!$E$37="Non-endemic","Not required",COUNTRY_INFO!Q21),"Treat with IVM")</f>
        <v>Treat with IVM</v>
      </c>
      <c r="I21" s="14">
        <f>IF(H21=1,IF(ALB_MBD!$J21&lt;&gt;" ",$G21-ALB_MBD!$J21,$G21),0)</f>
        <v>0</v>
      </c>
      <c r="J21" s="14">
        <f t="shared" si="5"/>
        <v>0</v>
      </c>
      <c r="K21" s="25"/>
      <c r="L21" s="16">
        <f t="shared" si="2"/>
        <v>0</v>
      </c>
      <c r="M21" s="16">
        <f t="shared" si="3"/>
        <v>0</v>
      </c>
    </row>
    <row r="22" spans="1:13" x14ac:dyDescent="0.25">
      <c r="A22" s="13" t="str">
        <f>IF(INTRO!$E$39&lt;&gt;"Non-endemic", " ", IF(INTRO!$E$37="Non-endemic"," ", IF(COUNTRY_INFO!A22=0," ",COUNTRY_INFO!A22)))</f>
        <v xml:space="preserve"> </v>
      </c>
      <c r="B22" s="13" t="str">
        <f>IF(INTRO!$E$39&lt;&gt;"Non-endemic", " ", IF(INTRO!$E$37="Non-endemic"," ", IF(COUNTRY_INFO!B22=0," ",COUNTRY_INFO!B22)))</f>
        <v xml:space="preserve"> </v>
      </c>
      <c r="C22" s="13" t="str">
        <f>IF(INTRO!$E$39&lt;&gt;"Non-endemic", " ", IF(INTRO!$E$37="Non-endemic"," ", IF(COUNTRY_INFO!C22=0," ",COUNTRY_INFO!C22)))</f>
        <v xml:space="preserve"> </v>
      </c>
      <c r="D22" s="14">
        <f>IF(INTRO!$E$39&lt;&gt;"Non-endemic", 0, IF(INTRO!$E$37="Non-endemic",0,IF(COUNTRY_INFO!$H22=1,COUNTRY_INFO!E22,0)))</f>
        <v>0</v>
      </c>
      <c r="E22" s="14">
        <f>IF(INTRO!$E$39&lt;&gt;"Non-endemic", 0, IF(INTRO!$E$37="Non-endemic",0,IF(COUNTRY_INFO!$H22=1,COUNTRY_INFO!F22,0)))</f>
        <v>0</v>
      </c>
      <c r="F22" s="14">
        <f>IF(INTRO!$E$39&lt;&gt;"Non-endemic", 0, IF(INTRO!$E$37="Non-endemic",0,IF(COUNTRY_INFO!$H22=1,COUNTRY_INFO!G22,0)))</f>
        <v>0</v>
      </c>
      <c r="G22" s="14">
        <f t="shared" si="4"/>
        <v>0</v>
      </c>
      <c r="H22" s="15" t="str">
        <f>IF(INTRO!$E$39="Non-endemic",IF(INTRO!$E$37="Non-endemic","Not required",COUNTRY_INFO!Q22),"Treat with IVM")</f>
        <v>Treat with IVM</v>
      </c>
      <c r="I22" s="14">
        <f>IF(H22=1,IF(ALB_MBD!$J22&lt;&gt;" ",$G22-ALB_MBD!$J22,$G22),0)</f>
        <v>0</v>
      </c>
      <c r="J22" s="14">
        <f t="shared" si="5"/>
        <v>0</v>
      </c>
      <c r="K22" s="25"/>
      <c r="L22" s="16">
        <f t="shared" si="2"/>
        <v>0</v>
      </c>
      <c r="M22" s="16">
        <f t="shared" si="3"/>
        <v>0</v>
      </c>
    </row>
    <row r="23" spans="1:13" x14ac:dyDescent="0.25">
      <c r="A23" s="13" t="str">
        <f>IF(INTRO!$E$39&lt;&gt;"Non-endemic", " ", IF(INTRO!$E$37="Non-endemic"," ", IF(COUNTRY_INFO!A23=0," ",COUNTRY_INFO!A23)))</f>
        <v xml:space="preserve"> </v>
      </c>
      <c r="B23" s="13" t="str">
        <f>IF(INTRO!$E$39&lt;&gt;"Non-endemic", " ", IF(INTRO!$E$37="Non-endemic"," ", IF(COUNTRY_INFO!B23=0," ",COUNTRY_INFO!B23)))</f>
        <v xml:space="preserve"> </v>
      </c>
      <c r="C23" s="13" t="str">
        <f>IF(INTRO!$E$39&lt;&gt;"Non-endemic", " ", IF(INTRO!$E$37="Non-endemic"," ", IF(COUNTRY_INFO!C23=0," ",COUNTRY_INFO!C23)))</f>
        <v xml:space="preserve"> </v>
      </c>
      <c r="D23" s="14">
        <f>IF(INTRO!$E$39&lt;&gt;"Non-endemic", 0, IF(INTRO!$E$37="Non-endemic",0,IF(COUNTRY_INFO!$H23=1,COUNTRY_INFO!E23,0)))</f>
        <v>0</v>
      </c>
      <c r="E23" s="14">
        <f>IF(INTRO!$E$39&lt;&gt;"Non-endemic", 0, IF(INTRO!$E$37="Non-endemic",0,IF(COUNTRY_INFO!$H23=1,COUNTRY_INFO!F23,0)))</f>
        <v>0</v>
      </c>
      <c r="F23" s="14">
        <f>IF(INTRO!$E$39&lt;&gt;"Non-endemic", 0, IF(INTRO!$E$37="Non-endemic",0,IF(COUNTRY_INFO!$H23=1,COUNTRY_INFO!G23,0)))</f>
        <v>0</v>
      </c>
      <c r="G23" s="14">
        <f t="shared" si="4"/>
        <v>0</v>
      </c>
      <c r="H23" s="15" t="str">
        <f>IF(INTRO!$E$39="Non-endemic",IF(INTRO!$E$37="Non-endemic","Not required",COUNTRY_INFO!Q23),"Treat with IVM")</f>
        <v>Treat with IVM</v>
      </c>
      <c r="I23" s="14">
        <f>IF(H23=1,IF(ALB_MBD!$J23&lt;&gt;" ",$G23-ALB_MBD!$J23,$G23),0)</f>
        <v>0</v>
      </c>
      <c r="J23" s="14">
        <f t="shared" si="5"/>
        <v>0</v>
      </c>
      <c r="K23" s="25"/>
      <c r="L23" s="16">
        <f t="shared" si="2"/>
        <v>0</v>
      </c>
      <c r="M23" s="16">
        <f t="shared" si="3"/>
        <v>0</v>
      </c>
    </row>
    <row r="24" spans="1:13" x14ac:dyDescent="0.25">
      <c r="A24" s="13" t="str">
        <f>IF(INTRO!$E$39&lt;&gt;"Non-endemic", " ", IF(INTRO!$E$37="Non-endemic"," ", IF(COUNTRY_INFO!A24=0," ",COUNTRY_INFO!A24)))</f>
        <v xml:space="preserve"> </v>
      </c>
      <c r="B24" s="13" t="str">
        <f>IF(INTRO!$E$39&lt;&gt;"Non-endemic", " ", IF(INTRO!$E$37="Non-endemic"," ", IF(COUNTRY_INFO!B24=0," ",COUNTRY_INFO!B24)))</f>
        <v xml:space="preserve"> </v>
      </c>
      <c r="C24" s="13" t="str">
        <f>IF(INTRO!$E$39&lt;&gt;"Non-endemic", " ", IF(INTRO!$E$37="Non-endemic"," ", IF(COUNTRY_INFO!C24=0," ",COUNTRY_INFO!C24)))</f>
        <v xml:space="preserve"> </v>
      </c>
      <c r="D24" s="14">
        <f>IF(INTRO!$E$39&lt;&gt;"Non-endemic", 0, IF(INTRO!$E$37="Non-endemic",0,IF(COUNTRY_INFO!$H24=1,COUNTRY_INFO!E24,0)))</f>
        <v>0</v>
      </c>
      <c r="E24" s="14">
        <f>IF(INTRO!$E$39&lt;&gt;"Non-endemic", 0, IF(INTRO!$E$37="Non-endemic",0,IF(COUNTRY_INFO!$H24=1,COUNTRY_INFO!F24,0)))</f>
        <v>0</v>
      </c>
      <c r="F24" s="14">
        <f>IF(INTRO!$E$39&lt;&gt;"Non-endemic", 0, IF(INTRO!$E$37="Non-endemic",0,IF(COUNTRY_INFO!$H24=1,COUNTRY_INFO!G24,0)))</f>
        <v>0</v>
      </c>
      <c r="G24" s="14">
        <f t="shared" si="4"/>
        <v>0</v>
      </c>
      <c r="H24" s="15" t="str">
        <f>IF(INTRO!$E$39="Non-endemic",IF(INTRO!$E$37="Non-endemic","Not required",COUNTRY_INFO!Q24),"Treat with IVM")</f>
        <v>Treat with IVM</v>
      </c>
      <c r="I24" s="14">
        <f>IF(H24=1,IF(ALB_MBD!$J24&lt;&gt;" ",$G24-ALB_MBD!$J24,$G24),0)</f>
        <v>0</v>
      </c>
      <c r="J24" s="14">
        <f t="shared" si="5"/>
        <v>0</v>
      </c>
      <c r="K24" s="25"/>
      <c r="L24" s="16">
        <f t="shared" si="2"/>
        <v>0</v>
      </c>
      <c r="M24" s="16">
        <f t="shared" si="3"/>
        <v>0</v>
      </c>
    </row>
    <row r="25" spans="1:13" x14ac:dyDescent="0.25">
      <c r="A25" s="13" t="str">
        <f>IF(INTRO!$E$39&lt;&gt;"Non-endemic", " ", IF(INTRO!$E$37="Non-endemic"," ", IF(COUNTRY_INFO!A25=0," ",COUNTRY_INFO!A25)))</f>
        <v xml:space="preserve"> </v>
      </c>
      <c r="B25" s="13" t="str">
        <f>IF(INTRO!$E$39&lt;&gt;"Non-endemic", " ", IF(INTRO!$E$37="Non-endemic"," ", IF(COUNTRY_INFO!B25=0," ",COUNTRY_INFO!B25)))</f>
        <v xml:space="preserve"> </v>
      </c>
      <c r="C25" s="13" t="str">
        <f>IF(INTRO!$E$39&lt;&gt;"Non-endemic", " ", IF(INTRO!$E$37="Non-endemic"," ", IF(COUNTRY_INFO!C25=0," ",COUNTRY_INFO!C25)))</f>
        <v xml:space="preserve"> </v>
      </c>
      <c r="D25" s="14">
        <f>IF(INTRO!$E$39&lt;&gt;"Non-endemic", 0, IF(INTRO!$E$37="Non-endemic",0,IF(COUNTRY_INFO!$H25=1,COUNTRY_INFO!E25,0)))</f>
        <v>0</v>
      </c>
      <c r="E25" s="14">
        <f>IF(INTRO!$E$39&lt;&gt;"Non-endemic", 0, IF(INTRO!$E$37="Non-endemic",0,IF(COUNTRY_INFO!$H25=1,COUNTRY_INFO!F25,0)))</f>
        <v>0</v>
      </c>
      <c r="F25" s="14">
        <f>IF(INTRO!$E$39&lt;&gt;"Non-endemic", 0, IF(INTRO!$E$37="Non-endemic",0,IF(COUNTRY_INFO!$H25=1,COUNTRY_INFO!G25,0)))</f>
        <v>0</v>
      </c>
      <c r="G25" s="14">
        <f t="shared" si="4"/>
        <v>0</v>
      </c>
      <c r="H25" s="15" t="str">
        <f>IF(INTRO!$E$39="Non-endemic",IF(INTRO!$E$37="Non-endemic","Not required",COUNTRY_INFO!Q25),"Treat with IVM")</f>
        <v>Treat with IVM</v>
      </c>
      <c r="I25" s="14">
        <f>IF(H25=1,IF(ALB_MBD!$J25&lt;&gt;" ",$G25-ALB_MBD!$J25,$G25),0)</f>
        <v>0</v>
      </c>
      <c r="J25" s="14">
        <f t="shared" si="5"/>
        <v>0</v>
      </c>
      <c r="K25" s="25"/>
      <c r="L25" s="16">
        <f t="shared" si="2"/>
        <v>0</v>
      </c>
      <c r="M25" s="16">
        <f t="shared" si="3"/>
        <v>0</v>
      </c>
    </row>
    <row r="26" spans="1:13" x14ac:dyDescent="0.25">
      <c r="A26" s="13" t="str">
        <f>IF(INTRO!$E$39&lt;&gt;"Non-endemic", " ", IF(INTRO!$E$37="Non-endemic"," ", IF(COUNTRY_INFO!A26=0," ",COUNTRY_INFO!A26)))</f>
        <v xml:space="preserve"> </v>
      </c>
      <c r="B26" s="13" t="str">
        <f>IF(INTRO!$E$39&lt;&gt;"Non-endemic", " ", IF(INTRO!$E$37="Non-endemic"," ", IF(COUNTRY_INFO!B26=0," ",COUNTRY_INFO!B26)))</f>
        <v xml:space="preserve"> </v>
      </c>
      <c r="C26" s="13" t="str">
        <f>IF(INTRO!$E$39&lt;&gt;"Non-endemic", " ", IF(INTRO!$E$37="Non-endemic"," ", IF(COUNTRY_INFO!C26=0," ",COUNTRY_INFO!C26)))</f>
        <v xml:space="preserve"> </v>
      </c>
      <c r="D26" s="14">
        <f>IF(INTRO!$E$39&lt;&gt;"Non-endemic", 0, IF(INTRO!$E$37="Non-endemic",0,IF(COUNTRY_INFO!$H26=1,COUNTRY_INFO!E26,0)))</f>
        <v>0</v>
      </c>
      <c r="E26" s="14">
        <f>IF(INTRO!$E$39&lt;&gt;"Non-endemic", 0, IF(INTRO!$E$37="Non-endemic",0,IF(COUNTRY_INFO!$H26=1,COUNTRY_INFO!F26,0)))</f>
        <v>0</v>
      </c>
      <c r="F26" s="14">
        <f>IF(INTRO!$E$39&lt;&gt;"Non-endemic", 0, IF(INTRO!$E$37="Non-endemic",0,IF(COUNTRY_INFO!$H26=1,COUNTRY_INFO!G26,0)))</f>
        <v>0</v>
      </c>
      <c r="G26" s="14">
        <f t="shared" si="4"/>
        <v>0</v>
      </c>
      <c r="H26" s="15" t="str">
        <f>IF(INTRO!$E$39="Non-endemic",IF(INTRO!$E$37="Non-endemic","Not required",COUNTRY_INFO!Q26),"Treat with IVM")</f>
        <v>Treat with IVM</v>
      </c>
      <c r="I26" s="14">
        <f>IF(H26=1,IF(ALB_MBD!$J26&lt;&gt;" ",$G26-ALB_MBD!$J26,$G26),0)</f>
        <v>0</v>
      </c>
      <c r="J26" s="14">
        <f t="shared" si="5"/>
        <v>0</v>
      </c>
      <c r="K26" s="25"/>
      <c r="L26" s="16">
        <f t="shared" si="2"/>
        <v>0</v>
      </c>
      <c r="M26" s="16">
        <f t="shared" si="3"/>
        <v>0</v>
      </c>
    </row>
    <row r="27" spans="1:13" x14ac:dyDescent="0.25">
      <c r="A27" s="13" t="str">
        <f>IF(INTRO!$E$39&lt;&gt;"Non-endemic", " ", IF(INTRO!$E$37="Non-endemic"," ", IF(COUNTRY_INFO!A27=0," ",COUNTRY_INFO!A27)))</f>
        <v xml:space="preserve"> </v>
      </c>
      <c r="B27" s="13" t="str">
        <f>IF(INTRO!$E$39&lt;&gt;"Non-endemic", " ", IF(INTRO!$E$37="Non-endemic"," ", IF(COUNTRY_INFO!B27=0," ",COUNTRY_INFO!B27)))</f>
        <v xml:space="preserve"> </v>
      </c>
      <c r="C27" s="13" t="str">
        <f>IF(INTRO!$E$39&lt;&gt;"Non-endemic", " ", IF(INTRO!$E$37="Non-endemic"," ", IF(COUNTRY_INFO!C27=0," ",COUNTRY_INFO!C27)))</f>
        <v xml:space="preserve"> </v>
      </c>
      <c r="D27" s="14">
        <f>IF(INTRO!$E$39&lt;&gt;"Non-endemic", 0, IF(INTRO!$E$37="Non-endemic",0,IF(COUNTRY_INFO!$H27=1,COUNTRY_INFO!E27,0)))</f>
        <v>0</v>
      </c>
      <c r="E27" s="14">
        <f>IF(INTRO!$E$39&lt;&gt;"Non-endemic", 0, IF(INTRO!$E$37="Non-endemic",0,IF(COUNTRY_INFO!$H27=1,COUNTRY_INFO!F27,0)))</f>
        <v>0</v>
      </c>
      <c r="F27" s="14">
        <f>IF(INTRO!$E$39&lt;&gt;"Non-endemic", 0, IF(INTRO!$E$37="Non-endemic",0,IF(COUNTRY_INFO!$H27=1,COUNTRY_INFO!G27,0)))</f>
        <v>0</v>
      </c>
      <c r="G27" s="14">
        <f t="shared" si="4"/>
        <v>0</v>
      </c>
      <c r="H27" s="15" t="str">
        <f>IF(INTRO!$E$39="Non-endemic",IF(INTRO!$E$37="Non-endemic","Not required",COUNTRY_INFO!Q27),"Treat with IVM")</f>
        <v>Treat with IVM</v>
      </c>
      <c r="I27" s="14">
        <f>IF(H27=1,IF(ALB_MBD!$J27&lt;&gt;" ",$G27-ALB_MBD!$J27,$G27),0)</f>
        <v>0</v>
      </c>
      <c r="J27" s="14">
        <f t="shared" si="5"/>
        <v>0</v>
      </c>
      <c r="K27" s="25"/>
      <c r="L27" s="16">
        <f t="shared" si="2"/>
        <v>0</v>
      </c>
      <c r="M27" s="16">
        <f t="shared" si="3"/>
        <v>0</v>
      </c>
    </row>
    <row r="28" spans="1:13" x14ac:dyDescent="0.25">
      <c r="A28" s="13" t="str">
        <f>IF(INTRO!$E$39&lt;&gt;"Non-endemic", " ", IF(INTRO!$E$37="Non-endemic"," ", IF(COUNTRY_INFO!A28=0," ",COUNTRY_INFO!A28)))</f>
        <v xml:space="preserve"> </v>
      </c>
      <c r="B28" s="13" t="str">
        <f>IF(INTRO!$E$39&lt;&gt;"Non-endemic", " ", IF(INTRO!$E$37="Non-endemic"," ", IF(COUNTRY_INFO!B28=0," ",COUNTRY_INFO!B28)))</f>
        <v xml:space="preserve"> </v>
      </c>
      <c r="C28" s="13" t="str">
        <f>IF(INTRO!$E$39&lt;&gt;"Non-endemic", " ", IF(INTRO!$E$37="Non-endemic"," ", IF(COUNTRY_INFO!C28=0," ",COUNTRY_INFO!C28)))</f>
        <v xml:space="preserve"> </v>
      </c>
      <c r="D28" s="14">
        <f>IF(INTRO!$E$39&lt;&gt;"Non-endemic", 0, IF(INTRO!$E$37="Non-endemic",0,IF(COUNTRY_INFO!$H28=1,COUNTRY_INFO!E28,0)))</f>
        <v>0</v>
      </c>
      <c r="E28" s="14">
        <f>IF(INTRO!$E$39&lt;&gt;"Non-endemic", 0, IF(INTRO!$E$37="Non-endemic",0,IF(COUNTRY_INFO!$H28=1,COUNTRY_INFO!F28,0)))</f>
        <v>0</v>
      </c>
      <c r="F28" s="14">
        <f>IF(INTRO!$E$39&lt;&gt;"Non-endemic", 0, IF(INTRO!$E$37="Non-endemic",0,IF(COUNTRY_INFO!$H28=1,COUNTRY_INFO!G28,0)))</f>
        <v>0</v>
      </c>
      <c r="G28" s="14">
        <f t="shared" si="4"/>
        <v>0</v>
      </c>
      <c r="H28" s="15" t="str">
        <f>IF(INTRO!$E$39="Non-endemic",IF(INTRO!$E$37="Non-endemic","Not required",COUNTRY_INFO!Q28),"Treat with IVM")</f>
        <v>Treat with IVM</v>
      </c>
      <c r="I28" s="14">
        <f>IF(H28=1,IF(ALB_MBD!$J28&lt;&gt;" ",$G28-ALB_MBD!$J28,$G28),0)</f>
        <v>0</v>
      </c>
      <c r="J28" s="14">
        <f t="shared" si="5"/>
        <v>0</v>
      </c>
      <c r="K28" s="25"/>
      <c r="L28" s="16">
        <f t="shared" si="2"/>
        <v>0</v>
      </c>
      <c r="M28" s="16">
        <f t="shared" si="3"/>
        <v>0</v>
      </c>
    </row>
    <row r="29" spans="1:13" x14ac:dyDescent="0.25">
      <c r="A29" s="13" t="str">
        <f>IF(INTRO!$E$39&lt;&gt;"Non-endemic", " ", IF(INTRO!$E$37="Non-endemic"," ", IF(COUNTRY_INFO!A29=0," ",COUNTRY_INFO!A29)))</f>
        <v xml:space="preserve"> </v>
      </c>
      <c r="B29" s="13" t="str">
        <f>IF(INTRO!$E$39&lt;&gt;"Non-endemic", " ", IF(INTRO!$E$37="Non-endemic"," ", IF(COUNTRY_INFO!B29=0," ",COUNTRY_INFO!B29)))</f>
        <v xml:space="preserve"> </v>
      </c>
      <c r="C29" s="13" t="str">
        <f>IF(INTRO!$E$39&lt;&gt;"Non-endemic", " ", IF(INTRO!$E$37="Non-endemic"," ", IF(COUNTRY_INFO!C29=0," ",COUNTRY_INFO!C29)))</f>
        <v xml:space="preserve"> </v>
      </c>
      <c r="D29" s="14">
        <f>IF(INTRO!$E$39&lt;&gt;"Non-endemic", 0, IF(INTRO!$E$37="Non-endemic",0,IF(COUNTRY_INFO!$H29=1,COUNTRY_INFO!E29,0)))</f>
        <v>0</v>
      </c>
      <c r="E29" s="14">
        <f>IF(INTRO!$E$39&lt;&gt;"Non-endemic", 0, IF(INTRO!$E$37="Non-endemic",0,IF(COUNTRY_INFO!$H29=1,COUNTRY_INFO!F29,0)))</f>
        <v>0</v>
      </c>
      <c r="F29" s="14">
        <f>IF(INTRO!$E$39&lt;&gt;"Non-endemic", 0, IF(INTRO!$E$37="Non-endemic",0,IF(COUNTRY_INFO!$H29=1,COUNTRY_INFO!G29,0)))</f>
        <v>0</v>
      </c>
      <c r="G29" s="14">
        <f t="shared" si="4"/>
        <v>0</v>
      </c>
      <c r="H29" s="15" t="str">
        <f>IF(INTRO!$E$39="Non-endemic",IF(INTRO!$E$37="Non-endemic","Not required",COUNTRY_INFO!Q29),"Treat with IVM")</f>
        <v>Treat with IVM</v>
      </c>
      <c r="I29" s="14">
        <f>IF(H29=1,IF(ALB_MBD!$J29&lt;&gt;" ",$G29-ALB_MBD!$J29,$G29),0)</f>
        <v>0</v>
      </c>
      <c r="J29" s="14">
        <f t="shared" si="5"/>
        <v>0</v>
      </c>
      <c r="K29" s="25"/>
      <c r="L29" s="16">
        <f t="shared" si="2"/>
        <v>0</v>
      </c>
      <c r="M29" s="16">
        <f t="shared" si="3"/>
        <v>0</v>
      </c>
    </row>
    <row r="30" spans="1:13" x14ac:dyDescent="0.25">
      <c r="A30" s="13" t="str">
        <f>IF(INTRO!$E$39&lt;&gt;"Non-endemic", " ", IF(INTRO!$E$37="Non-endemic"," ", IF(COUNTRY_INFO!A30=0," ",COUNTRY_INFO!A30)))</f>
        <v xml:space="preserve"> </v>
      </c>
      <c r="B30" s="13" t="str">
        <f>IF(INTRO!$E$39&lt;&gt;"Non-endemic", " ", IF(INTRO!$E$37="Non-endemic"," ", IF(COUNTRY_INFO!B30=0," ",COUNTRY_INFO!B30)))</f>
        <v xml:space="preserve"> </v>
      </c>
      <c r="C30" s="13" t="str">
        <f>IF(INTRO!$E$39&lt;&gt;"Non-endemic", " ", IF(INTRO!$E$37="Non-endemic"," ", IF(COUNTRY_INFO!C30=0," ",COUNTRY_INFO!C30)))</f>
        <v xml:space="preserve"> </v>
      </c>
      <c r="D30" s="14">
        <f>IF(INTRO!$E$39&lt;&gt;"Non-endemic", 0, IF(INTRO!$E$37="Non-endemic",0,IF(COUNTRY_INFO!$H30=1,COUNTRY_INFO!E30,0)))</f>
        <v>0</v>
      </c>
      <c r="E30" s="14">
        <f>IF(INTRO!$E$39&lt;&gt;"Non-endemic", 0, IF(INTRO!$E$37="Non-endemic",0,IF(COUNTRY_INFO!$H30=1,COUNTRY_INFO!F30,0)))</f>
        <v>0</v>
      </c>
      <c r="F30" s="14">
        <f>IF(INTRO!$E$39&lt;&gt;"Non-endemic", 0, IF(INTRO!$E$37="Non-endemic",0,IF(COUNTRY_INFO!$H30=1,COUNTRY_INFO!G30,0)))</f>
        <v>0</v>
      </c>
      <c r="G30" s="14">
        <f t="shared" si="4"/>
        <v>0</v>
      </c>
      <c r="H30" s="15" t="str">
        <f>IF(INTRO!$E$39="Non-endemic",IF(INTRO!$E$37="Non-endemic","Not required",COUNTRY_INFO!Q30),"Treat with IVM")</f>
        <v>Treat with IVM</v>
      </c>
      <c r="I30" s="14">
        <f>IF(H30=1,IF(ALB_MBD!$J30&lt;&gt;" ",$G30-ALB_MBD!$J30,$G30),0)</f>
        <v>0</v>
      </c>
      <c r="J30" s="14">
        <f t="shared" si="5"/>
        <v>0</v>
      </c>
      <c r="K30" s="25"/>
      <c r="L30" s="16">
        <f t="shared" si="2"/>
        <v>0</v>
      </c>
      <c r="M30" s="16">
        <f t="shared" si="3"/>
        <v>0</v>
      </c>
    </row>
    <row r="31" spans="1:13" x14ac:dyDescent="0.25">
      <c r="A31" s="13" t="str">
        <f>IF(INTRO!$E$39&lt;&gt;"Non-endemic", " ", IF(INTRO!$E$37="Non-endemic"," ", IF(COUNTRY_INFO!A31=0," ",COUNTRY_INFO!A31)))</f>
        <v xml:space="preserve"> </v>
      </c>
      <c r="B31" s="13" t="str">
        <f>IF(INTRO!$E$39&lt;&gt;"Non-endemic", " ", IF(INTRO!$E$37="Non-endemic"," ", IF(COUNTRY_INFO!B31=0," ",COUNTRY_INFO!B31)))</f>
        <v xml:space="preserve"> </v>
      </c>
      <c r="C31" s="13" t="str">
        <f>IF(INTRO!$E$39&lt;&gt;"Non-endemic", " ", IF(INTRO!$E$37="Non-endemic"," ", IF(COUNTRY_INFO!C31=0," ",COUNTRY_INFO!C31)))</f>
        <v xml:space="preserve"> </v>
      </c>
      <c r="D31" s="14">
        <f>IF(INTRO!$E$39&lt;&gt;"Non-endemic", 0, IF(INTRO!$E$37="Non-endemic",0,IF(COUNTRY_INFO!$H31=1,COUNTRY_INFO!E31,0)))</f>
        <v>0</v>
      </c>
      <c r="E31" s="14">
        <f>IF(INTRO!$E$39&lt;&gt;"Non-endemic", 0, IF(INTRO!$E$37="Non-endemic",0,IF(COUNTRY_INFO!$H31=1,COUNTRY_INFO!F31,0)))</f>
        <v>0</v>
      </c>
      <c r="F31" s="14">
        <f>IF(INTRO!$E$39&lt;&gt;"Non-endemic", 0, IF(INTRO!$E$37="Non-endemic",0,IF(COUNTRY_INFO!$H31=1,COUNTRY_INFO!G31,0)))</f>
        <v>0</v>
      </c>
      <c r="G31" s="14">
        <f t="shared" si="4"/>
        <v>0</v>
      </c>
      <c r="H31" s="15" t="str">
        <f>IF(INTRO!$E$39="Non-endemic",IF(INTRO!$E$37="Non-endemic","Not required",COUNTRY_INFO!Q31),"Treat with IVM")</f>
        <v>Treat with IVM</v>
      </c>
      <c r="I31" s="14">
        <f>IF(H31=1,IF(ALB_MBD!$J31&lt;&gt;" ",$G31-ALB_MBD!$J31,$G31),0)</f>
        <v>0</v>
      </c>
      <c r="J31" s="14">
        <f t="shared" si="5"/>
        <v>0</v>
      </c>
      <c r="K31" s="25"/>
      <c r="L31" s="16">
        <f t="shared" si="2"/>
        <v>0</v>
      </c>
      <c r="M31" s="16">
        <f t="shared" si="3"/>
        <v>0</v>
      </c>
    </row>
    <row r="32" spans="1:13" x14ac:dyDescent="0.25">
      <c r="A32" s="13" t="str">
        <f>IF(INTRO!$E$39&lt;&gt;"Non-endemic", " ", IF(INTRO!$E$37="Non-endemic"," ", IF(COUNTRY_INFO!A32=0," ",COUNTRY_INFO!A32)))</f>
        <v xml:space="preserve"> </v>
      </c>
      <c r="B32" s="13" t="str">
        <f>IF(INTRO!$E$39&lt;&gt;"Non-endemic", " ", IF(INTRO!$E$37="Non-endemic"," ", IF(COUNTRY_INFO!B32=0," ",COUNTRY_INFO!B32)))</f>
        <v xml:space="preserve"> </v>
      </c>
      <c r="C32" s="13" t="str">
        <f>IF(INTRO!$E$39&lt;&gt;"Non-endemic", " ", IF(INTRO!$E$37="Non-endemic"," ", IF(COUNTRY_INFO!C32=0," ",COUNTRY_INFO!C32)))</f>
        <v xml:space="preserve"> </v>
      </c>
      <c r="D32" s="14">
        <f>IF(INTRO!$E$39&lt;&gt;"Non-endemic", 0, IF(INTRO!$E$37="Non-endemic",0,IF(COUNTRY_INFO!$H32=1,COUNTRY_INFO!E32,0)))</f>
        <v>0</v>
      </c>
      <c r="E32" s="14">
        <f>IF(INTRO!$E$39&lt;&gt;"Non-endemic", 0, IF(INTRO!$E$37="Non-endemic",0,IF(COUNTRY_INFO!$H32=1,COUNTRY_INFO!F32,0)))</f>
        <v>0</v>
      </c>
      <c r="F32" s="14">
        <f>IF(INTRO!$E$39&lt;&gt;"Non-endemic", 0, IF(INTRO!$E$37="Non-endemic",0,IF(COUNTRY_INFO!$H32=1,COUNTRY_INFO!G32,0)))</f>
        <v>0</v>
      </c>
      <c r="G32" s="14">
        <f t="shared" si="4"/>
        <v>0</v>
      </c>
      <c r="H32" s="15" t="str">
        <f>IF(INTRO!$E$39="Non-endemic",IF(INTRO!$E$37="Non-endemic","Not required",COUNTRY_INFO!Q32),"Treat with IVM")</f>
        <v>Treat with IVM</v>
      </c>
      <c r="I32" s="14">
        <f>IF(H32=1,IF(ALB_MBD!$J32&lt;&gt;" ",$G32-ALB_MBD!$J32,$G32),0)</f>
        <v>0</v>
      </c>
      <c r="J32" s="14">
        <f t="shared" si="5"/>
        <v>0</v>
      </c>
      <c r="K32" s="25"/>
      <c r="L32" s="16">
        <f t="shared" si="2"/>
        <v>0</v>
      </c>
      <c r="M32" s="16">
        <f t="shared" si="3"/>
        <v>0</v>
      </c>
    </row>
    <row r="33" spans="1:13" x14ac:dyDescent="0.25">
      <c r="A33" s="13" t="str">
        <f>IF(INTRO!$E$39&lt;&gt;"Non-endemic", " ", IF(INTRO!$E$37="Non-endemic"," ", IF(COUNTRY_INFO!A33=0," ",COUNTRY_INFO!A33)))</f>
        <v xml:space="preserve"> </v>
      </c>
      <c r="B33" s="13" t="str">
        <f>IF(INTRO!$E$39&lt;&gt;"Non-endemic", " ", IF(INTRO!$E$37="Non-endemic"," ", IF(COUNTRY_INFO!B33=0," ",COUNTRY_INFO!B33)))</f>
        <v xml:space="preserve"> </v>
      </c>
      <c r="C33" s="13" t="str">
        <f>IF(INTRO!$E$39&lt;&gt;"Non-endemic", " ", IF(INTRO!$E$37="Non-endemic"," ", IF(COUNTRY_INFO!C33=0," ",COUNTRY_INFO!C33)))</f>
        <v xml:space="preserve"> </v>
      </c>
      <c r="D33" s="14">
        <f>IF(INTRO!$E$39&lt;&gt;"Non-endemic", 0, IF(INTRO!$E$37="Non-endemic",0,IF(COUNTRY_INFO!$H33=1,COUNTRY_INFO!E33,0)))</f>
        <v>0</v>
      </c>
      <c r="E33" s="14">
        <f>IF(INTRO!$E$39&lt;&gt;"Non-endemic", 0, IF(INTRO!$E$37="Non-endemic",0,IF(COUNTRY_INFO!$H33=1,COUNTRY_INFO!F33,0)))</f>
        <v>0</v>
      </c>
      <c r="F33" s="14">
        <f>IF(INTRO!$E$39&lt;&gt;"Non-endemic", 0, IF(INTRO!$E$37="Non-endemic",0,IF(COUNTRY_INFO!$H33=1,COUNTRY_INFO!G33,0)))</f>
        <v>0</v>
      </c>
      <c r="G33" s="14">
        <f t="shared" si="4"/>
        <v>0</v>
      </c>
      <c r="H33" s="15" t="str">
        <f>IF(INTRO!$E$39="Non-endemic",IF(INTRO!$E$37="Non-endemic","Not required",COUNTRY_INFO!Q33),"Treat with IVM")</f>
        <v>Treat with IVM</v>
      </c>
      <c r="I33" s="14">
        <f>IF(H33=1,IF(ALB_MBD!$J33&lt;&gt;" ",$G33-ALB_MBD!$J33,$G33),0)</f>
        <v>0</v>
      </c>
      <c r="J33" s="14">
        <f t="shared" si="5"/>
        <v>0</v>
      </c>
      <c r="K33" s="25"/>
      <c r="L33" s="16">
        <f t="shared" si="2"/>
        <v>0</v>
      </c>
      <c r="M33" s="16">
        <f t="shared" si="3"/>
        <v>0</v>
      </c>
    </row>
    <row r="34" spans="1:13" x14ac:dyDescent="0.25">
      <c r="A34" s="13" t="str">
        <f>IF(INTRO!$E$39&lt;&gt;"Non-endemic", " ", IF(INTRO!$E$37="Non-endemic"," ", IF(COUNTRY_INFO!A34=0," ",COUNTRY_INFO!A34)))</f>
        <v xml:space="preserve"> </v>
      </c>
      <c r="B34" s="13" t="str">
        <f>IF(INTRO!$E$39&lt;&gt;"Non-endemic", " ", IF(INTRO!$E$37="Non-endemic"," ", IF(COUNTRY_INFO!B34=0," ",COUNTRY_INFO!B34)))</f>
        <v xml:space="preserve"> </v>
      </c>
      <c r="C34" s="13" t="str">
        <f>IF(INTRO!$E$39&lt;&gt;"Non-endemic", " ", IF(INTRO!$E$37="Non-endemic"," ", IF(COUNTRY_INFO!C34=0," ",COUNTRY_INFO!C34)))</f>
        <v xml:space="preserve"> </v>
      </c>
      <c r="D34" s="14">
        <f>IF(INTRO!$E$39&lt;&gt;"Non-endemic", 0, IF(INTRO!$E$37="Non-endemic",0,IF(COUNTRY_INFO!$H34=1,COUNTRY_INFO!E34,0)))</f>
        <v>0</v>
      </c>
      <c r="E34" s="14">
        <f>IF(INTRO!$E$39&lt;&gt;"Non-endemic", 0, IF(INTRO!$E$37="Non-endemic",0,IF(COUNTRY_INFO!$H34=1,COUNTRY_INFO!F34,0)))</f>
        <v>0</v>
      </c>
      <c r="F34" s="14">
        <f>IF(INTRO!$E$39&lt;&gt;"Non-endemic", 0, IF(INTRO!$E$37="Non-endemic",0,IF(COUNTRY_INFO!$H34=1,COUNTRY_INFO!G34,0)))</f>
        <v>0</v>
      </c>
      <c r="G34" s="14">
        <f t="shared" si="4"/>
        <v>0</v>
      </c>
      <c r="H34" s="15" t="str">
        <f>IF(INTRO!$E$39="Non-endemic",IF(INTRO!$E$37="Non-endemic","Not required",COUNTRY_INFO!Q34),"Treat with IVM")</f>
        <v>Treat with IVM</v>
      </c>
      <c r="I34" s="14">
        <f>IF(H34=1,IF(ALB_MBD!$J34&lt;&gt;" ",$G34-ALB_MBD!$J34,$G34),0)</f>
        <v>0</v>
      </c>
      <c r="J34" s="14">
        <f t="shared" si="5"/>
        <v>0</v>
      </c>
      <c r="K34" s="25"/>
      <c r="L34" s="16">
        <f t="shared" si="2"/>
        <v>0</v>
      </c>
      <c r="M34" s="16">
        <f t="shared" si="3"/>
        <v>0</v>
      </c>
    </row>
    <row r="35" spans="1:13" x14ac:dyDescent="0.25">
      <c r="A35" s="13" t="str">
        <f>IF(INTRO!$E$39&lt;&gt;"Non-endemic", " ", IF(INTRO!$E$37="Non-endemic"," ", IF(COUNTRY_INFO!A35=0," ",COUNTRY_INFO!A35)))</f>
        <v xml:space="preserve"> </v>
      </c>
      <c r="B35" s="13" t="str">
        <f>IF(INTRO!$E$39&lt;&gt;"Non-endemic", " ", IF(INTRO!$E$37="Non-endemic"," ", IF(COUNTRY_INFO!B35=0," ",COUNTRY_INFO!B35)))</f>
        <v xml:space="preserve"> </v>
      </c>
      <c r="C35" s="13" t="str">
        <f>IF(INTRO!$E$39&lt;&gt;"Non-endemic", " ", IF(INTRO!$E$37="Non-endemic"," ", IF(COUNTRY_INFO!C35=0," ",COUNTRY_INFO!C35)))</f>
        <v xml:space="preserve"> </v>
      </c>
      <c r="D35" s="14">
        <f>IF(INTRO!$E$39&lt;&gt;"Non-endemic", 0, IF(INTRO!$E$37="Non-endemic",0,IF(COUNTRY_INFO!$H35=1,COUNTRY_INFO!E35,0)))</f>
        <v>0</v>
      </c>
      <c r="E35" s="14">
        <f>IF(INTRO!$E$39&lt;&gt;"Non-endemic", 0, IF(INTRO!$E$37="Non-endemic",0,IF(COUNTRY_INFO!$H35=1,COUNTRY_INFO!F35,0)))</f>
        <v>0</v>
      </c>
      <c r="F35" s="14">
        <f>IF(INTRO!$E$39&lt;&gt;"Non-endemic", 0, IF(INTRO!$E$37="Non-endemic",0,IF(COUNTRY_INFO!$H35=1,COUNTRY_INFO!G35,0)))</f>
        <v>0</v>
      </c>
      <c r="G35" s="14">
        <f t="shared" si="4"/>
        <v>0</v>
      </c>
      <c r="H35" s="15" t="str">
        <f>IF(INTRO!$E$39="Non-endemic",IF(INTRO!$E$37="Non-endemic","Not required",COUNTRY_INFO!Q35),"Treat with IVM")</f>
        <v>Treat with IVM</v>
      </c>
      <c r="I35" s="14">
        <f>IF(H35=1,IF(ALB_MBD!$J35&lt;&gt;" ",$G35-ALB_MBD!$J35,$G35),0)</f>
        <v>0</v>
      </c>
      <c r="J35" s="14">
        <f t="shared" si="5"/>
        <v>0</v>
      </c>
      <c r="K35" s="25"/>
      <c r="L35" s="16">
        <f t="shared" si="2"/>
        <v>0</v>
      </c>
      <c r="M35" s="16">
        <f t="shared" si="3"/>
        <v>0</v>
      </c>
    </row>
    <row r="36" spans="1:13" x14ac:dyDescent="0.25">
      <c r="A36" s="13" t="str">
        <f>IF(INTRO!$E$39&lt;&gt;"Non-endemic", " ", IF(INTRO!$E$37="Non-endemic"," ", IF(COUNTRY_INFO!A36=0," ",COUNTRY_INFO!A36)))</f>
        <v xml:space="preserve"> </v>
      </c>
      <c r="B36" s="13" t="str">
        <f>IF(INTRO!$E$39&lt;&gt;"Non-endemic", " ", IF(INTRO!$E$37="Non-endemic"," ", IF(COUNTRY_INFO!B36=0," ",COUNTRY_INFO!B36)))</f>
        <v xml:space="preserve"> </v>
      </c>
      <c r="C36" s="13" t="str">
        <f>IF(INTRO!$E$39&lt;&gt;"Non-endemic", " ", IF(INTRO!$E$37="Non-endemic"," ", IF(COUNTRY_INFO!C36=0," ",COUNTRY_INFO!C36)))</f>
        <v xml:space="preserve"> </v>
      </c>
      <c r="D36" s="14">
        <f>IF(INTRO!$E$39&lt;&gt;"Non-endemic", 0, IF(INTRO!$E$37="Non-endemic",0,IF(COUNTRY_INFO!$H36=1,COUNTRY_INFO!E36,0)))</f>
        <v>0</v>
      </c>
      <c r="E36" s="14">
        <f>IF(INTRO!$E$39&lt;&gt;"Non-endemic", 0, IF(INTRO!$E$37="Non-endemic",0,IF(COUNTRY_INFO!$H36=1,COUNTRY_INFO!F36,0)))</f>
        <v>0</v>
      </c>
      <c r="F36" s="14">
        <f>IF(INTRO!$E$39&lt;&gt;"Non-endemic", 0, IF(INTRO!$E$37="Non-endemic",0,IF(COUNTRY_INFO!$H36=1,COUNTRY_INFO!G36,0)))</f>
        <v>0</v>
      </c>
      <c r="G36" s="14">
        <f t="shared" si="4"/>
        <v>0</v>
      </c>
      <c r="H36" s="15" t="str">
        <f>IF(INTRO!$E$39="Non-endemic",IF(INTRO!$E$37="Non-endemic","Not required",COUNTRY_INFO!Q36),"Treat with IVM")</f>
        <v>Treat with IVM</v>
      </c>
      <c r="I36" s="14">
        <f>IF(H36=1,IF(ALB_MBD!$J36&lt;&gt;" ",$G36-ALB_MBD!$J36,$G36),0)</f>
        <v>0</v>
      </c>
      <c r="J36" s="14">
        <f t="shared" si="5"/>
        <v>0</v>
      </c>
      <c r="K36" s="25"/>
      <c r="L36" s="16">
        <f t="shared" si="2"/>
        <v>0</v>
      </c>
      <c r="M36" s="16">
        <f t="shared" si="3"/>
        <v>0</v>
      </c>
    </row>
    <row r="37" spans="1:13" x14ac:dyDescent="0.25">
      <c r="A37" s="13" t="str">
        <f>IF(INTRO!$E$39&lt;&gt;"Non-endemic", " ", IF(INTRO!$E$37="Non-endemic"," ", IF(COUNTRY_INFO!A37=0," ",COUNTRY_INFO!A37)))</f>
        <v xml:space="preserve"> </v>
      </c>
      <c r="B37" s="13" t="str">
        <f>IF(INTRO!$E$39&lt;&gt;"Non-endemic", " ", IF(INTRO!$E$37="Non-endemic"," ", IF(COUNTRY_INFO!B37=0," ",COUNTRY_INFO!B37)))</f>
        <v xml:space="preserve"> </v>
      </c>
      <c r="C37" s="13" t="str">
        <f>IF(INTRO!$E$39&lt;&gt;"Non-endemic", " ", IF(INTRO!$E$37="Non-endemic"," ", IF(COUNTRY_INFO!C37=0," ",COUNTRY_INFO!C37)))</f>
        <v xml:space="preserve"> </v>
      </c>
      <c r="D37" s="14">
        <f>IF(INTRO!$E$39&lt;&gt;"Non-endemic", 0, IF(INTRO!$E$37="Non-endemic",0,IF(COUNTRY_INFO!$H37=1,COUNTRY_INFO!E37,0)))</f>
        <v>0</v>
      </c>
      <c r="E37" s="14">
        <f>IF(INTRO!$E$39&lt;&gt;"Non-endemic", 0, IF(INTRO!$E$37="Non-endemic",0,IF(COUNTRY_INFO!$H37=1,COUNTRY_INFO!F37,0)))</f>
        <v>0</v>
      </c>
      <c r="F37" s="14">
        <f>IF(INTRO!$E$39&lt;&gt;"Non-endemic", 0, IF(INTRO!$E$37="Non-endemic",0,IF(COUNTRY_INFO!$H37=1,COUNTRY_INFO!G37,0)))</f>
        <v>0</v>
      </c>
      <c r="G37" s="14">
        <f t="shared" si="4"/>
        <v>0</v>
      </c>
      <c r="H37" s="15" t="str">
        <f>IF(INTRO!$E$39="Non-endemic",IF(INTRO!$E$37="Non-endemic","Not required",COUNTRY_INFO!Q37),"Treat with IVM")</f>
        <v>Treat with IVM</v>
      </c>
      <c r="I37" s="14">
        <f>IF(H37=1,IF(ALB_MBD!$J37&lt;&gt;" ",$G37-ALB_MBD!$J37,$G37),0)</f>
        <v>0</v>
      </c>
      <c r="J37" s="14">
        <f t="shared" si="5"/>
        <v>0</v>
      </c>
      <c r="K37" s="25"/>
      <c r="L37" s="16">
        <f t="shared" si="2"/>
        <v>0</v>
      </c>
      <c r="M37" s="16">
        <f t="shared" si="3"/>
        <v>0</v>
      </c>
    </row>
    <row r="38" spans="1:13" x14ac:dyDescent="0.25">
      <c r="A38" s="13" t="str">
        <f>IF(INTRO!$E$39&lt;&gt;"Non-endemic", " ", IF(INTRO!$E$37="Non-endemic"," ", IF(COUNTRY_INFO!A38=0," ",COUNTRY_INFO!A38)))</f>
        <v xml:space="preserve"> </v>
      </c>
      <c r="B38" s="13" t="str">
        <f>IF(INTRO!$E$39&lt;&gt;"Non-endemic", " ", IF(INTRO!$E$37="Non-endemic"," ", IF(COUNTRY_INFO!B38=0," ",COUNTRY_INFO!B38)))</f>
        <v xml:space="preserve"> </v>
      </c>
      <c r="C38" s="13" t="str">
        <f>IF(INTRO!$E$39&lt;&gt;"Non-endemic", " ", IF(INTRO!$E$37="Non-endemic"," ", IF(COUNTRY_INFO!C38=0," ",COUNTRY_INFO!C38)))</f>
        <v xml:space="preserve"> </v>
      </c>
      <c r="D38" s="14">
        <f>IF(INTRO!$E$39&lt;&gt;"Non-endemic", 0, IF(INTRO!$E$37="Non-endemic",0,IF(COUNTRY_INFO!$H38=1,COUNTRY_INFO!E38,0)))</f>
        <v>0</v>
      </c>
      <c r="E38" s="14">
        <f>IF(INTRO!$E$39&lt;&gt;"Non-endemic", 0, IF(INTRO!$E$37="Non-endemic",0,IF(COUNTRY_INFO!$H38=1,COUNTRY_INFO!F38,0)))</f>
        <v>0</v>
      </c>
      <c r="F38" s="14">
        <f>IF(INTRO!$E$39&lt;&gt;"Non-endemic", 0, IF(INTRO!$E$37="Non-endemic",0,IF(COUNTRY_INFO!$H38=1,COUNTRY_INFO!G38,0)))</f>
        <v>0</v>
      </c>
      <c r="G38" s="14">
        <f t="shared" si="4"/>
        <v>0</v>
      </c>
      <c r="H38" s="15" t="str">
        <f>IF(INTRO!$E$39="Non-endemic",IF(INTRO!$E$37="Non-endemic","Not required",COUNTRY_INFO!Q38),"Treat with IVM")</f>
        <v>Treat with IVM</v>
      </c>
      <c r="I38" s="14">
        <f>IF(H38=1,IF(ALB_MBD!$J38&lt;&gt;" ",$G38-ALB_MBD!$J38,$G38),0)</f>
        <v>0</v>
      </c>
      <c r="J38" s="14">
        <f t="shared" si="5"/>
        <v>0</v>
      </c>
      <c r="K38" s="25"/>
      <c r="L38" s="16">
        <f t="shared" si="2"/>
        <v>0</v>
      </c>
      <c r="M38" s="16">
        <f t="shared" si="3"/>
        <v>0</v>
      </c>
    </row>
    <row r="39" spans="1:13" x14ac:dyDescent="0.25">
      <c r="A39" s="13" t="str">
        <f>IF(INTRO!$E$39&lt;&gt;"Non-endemic", " ", IF(INTRO!$E$37="Non-endemic"," ", IF(COUNTRY_INFO!A39=0," ",COUNTRY_INFO!A39)))</f>
        <v xml:space="preserve"> </v>
      </c>
      <c r="B39" s="13" t="str">
        <f>IF(INTRO!$E$39&lt;&gt;"Non-endemic", " ", IF(INTRO!$E$37="Non-endemic"," ", IF(COUNTRY_INFO!B39=0," ",COUNTRY_INFO!B39)))</f>
        <v xml:space="preserve"> </v>
      </c>
      <c r="C39" s="13" t="str">
        <f>IF(INTRO!$E$39&lt;&gt;"Non-endemic", " ", IF(INTRO!$E$37="Non-endemic"," ", IF(COUNTRY_INFO!C39=0," ",COUNTRY_INFO!C39)))</f>
        <v xml:space="preserve"> </v>
      </c>
      <c r="D39" s="14">
        <f>IF(INTRO!$E$39&lt;&gt;"Non-endemic", 0, IF(INTRO!$E$37="Non-endemic",0,IF(COUNTRY_INFO!$H39=1,COUNTRY_INFO!E39,0)))</f>
        <v>0</v>
      </c>
      <c r="E39" s="14">
        <f>IF(INTRO!$E$39&lt;&gt;"Non-endemic", 0, IF(INTRO!$E$37="Non-endemic",0,IF(COUNTRY_INFO!$H39=1,COUNTRY_INFO!F39,0)))</f>
        <v>0</v>
      </c>
      <c r="F39" s="14">
        <f>IF(INTRO!$E$39&lt;&gt;"Non-endemic", 0, IF(INTRO!$E$37="Non-endemic",0,IF(COUNTRY_INFO!$H39=1,COUNTRY_INFO!G39,0)))</f>
        <v>0</v>
      </c>
      <c r="G39" s="14">
        <f t="shared" si="4"/>
        <v>0</v>
      </c>
      <c r="H39" s="15" t="str">
        <f>IF(INTRO!$E$39="Non-endemic",IF(INTRO!$E$37="Non-endemic","Not required",COUNTRY_INFO!Q39),"Treat with IVM")</f>
        <v>Treat with IVM</v>
      </c>
      <c r="I39" s="14">
        <f>IF(H39=1,IF(ALB_MBD!$J39&lt;&gt;" ",$G39-ALB_MBD!$J39,$G39),0)</f>
        <v>0</v>
      </c>
      <c r="J39" s="14">
        <f t="shared" si="5"/>
        <v>0</v>
      </c>
      <c r="K39" s="25"/>
      <c r="L39" s="16">
        <f t="shared" si="2"/>
        <v>0</v>
      </c>
      <c r="M39" s="16">
        <f t="shared" si="3"/>
        <v>0</v>
      </c>
    </row>
    <row r="40" spans="1:13" x14ac:dyDescent="0.25">
      <c r="A40" s="13" t="str">
        <f>IF(INTRO!$E$39&lt;&gt;"Non-endemic", " ", IF(INTRO!$E$37="Non-endemic"," ", IF(COUNTRY_INFO!A40=0," ",COUNTRY_INFO!A40)))</f>
        <v xml:space="preserve"> </v>
      </c>
      <c r="B40" s="13" t="str">
        <f>IF(INTRO!$E$39&lt;&gt;"Non-endemic", " ", IF(INTRO!$E$37="Non-endemic"," ", IF(COUNTRY_INFO!B40=0," ",COUNTRY_INFO!B40)))</f>
        <v xml:space="preserve"> </v>
      </c>
      <c r="C40" s="13" t="str">
        <f>IF(INTRO!$E$39&lt;&gt;"Non-endemic", " ", IF(INTRO!$E$37="Non-endemic"," ", IF(COUNTRY_INFO!C40=0," ",COUNTRY_INFO!C40)))</f>
        <v xml:space="preserve"> </v>
      </c>
      <c r="D40" s="14">
        <f>IF(INTRO!$E$39&lt;&gt;"Non-endemic", 0, IF(INTRO!$E$37="Non-endemic",0,IF(COUNTRY_INFO!$H40=1,COUNTRY_INFO!E40,0)))</f>
        <v>0</v>
      </c>
      <c r="E40" s="14">
        <f>IF(INTRO!$E$39&lt;&gt;"Non-endemic", 0, IF(INTRO!$E$37="Non-endemic",0,IF(COUNTRY_INFO!$H40=1,COUNTRY_INFO!F40,0)))</f>
        <v>0</v>
      </c>
      <c r="F40" s="14">
        <f>IF(INTRO!$E$39&lt;&gt;"Non-endemic", 0, IF(INTRO!$E$37="Non-endemic",0,IF(COUNTRY_INFO!$H40=1,COUNTRY_INFO!G40,0)))</f>
        <v>0</v>
      </c>
      <c r="G40" s="14">
        <f t="shared" si="4"/>
        <v>0</v>
      </c>
      <c r="H40" s="15" t="str">
        <f>IF(INTRO!$E$39="Non-endemic",IF(INTRO!$E$37="Non-endemic","Not required",COUNTRY_INFO!Q40),"Treat with IVM")</f>
        <v>Treat with IVM</v>
      </c>
      <c r="I40" s="14">
        <f>IF(H40=1,IF(ALB_MBD!$J40&lt;&gt;" ",$G40-ALB_MBD!$J40,$G40),0)</f>
        <v>0</v>
      </c>
      <c r="J40" s="14">
        <f t="shared" si="5"/>
        <v>0</v>
      </c>
      <c r="K40" s="25"/>
      <c r="L40" s="16">
        <f t="shared" si="2"/>
        <v>0</v>
      </c>
      <c r="M40" s="16">
        <f t="shared" si="3"/>
        <v>0</v>
      </c>
    </row>
    <row r="41" spans="1:13" x14ac:dyDescent="0.25">
      <c r="A41" s="13" t="str">
        <f>IF(INTRO!$E$39&lt;&gt;"Non-endemic", " ", IF(INTRO!$E$37="Non-endemic"," ", IF(COUNTRY_INFO!A41=0," ",COUNTRY_INFO!A41)))</f>
        <v xml:space="preserve"> </v>
      </c>
      <c r="B41" s="13" t="str">
        <f>IF(INTRO!$E$39&lt;&gt;"Non-endemic", " ", IF(INTRO!$E$37="Non-endemic"," ", IF(COUNTRY_INFO!B41=0," ",COUNTRY_INFO!B41)))</f>
        <v xml:space="preserve"> </v>
      </c>
      <c r="C41" s="13" t="str">
        <f>IF(INTRO!$E$39&lt;&gt;"Non-endemic", " ", IF(INTRO!$E$37="Non-endemic"," ", IF(COUNTRY_INFO!C41=0," ",COUNTRY_INFO!C41)))</f>
        <v xml:space="preserve"> </v>
      </c>
      <c r="D41" s="14">
        <f>IF(INTRO!$E$39&lt;&gt;"Non-endemic", 0, IF(INTRO!$E$37="Non-endemic",0,IF(COUNTRY_INFO!$H41=1,COUNTRY_INFO!E41,0)))</f>
        <v>0</v>
      </c>
      <c r="E41" s="14">
        <f>IF(INTRO!$E$39&lt;&gt;"Non-endemic", 0, IF(INTRO!$E$37="Non-endemic",0,IF(COUNTRY_INFO!$H41=1,COUNTRY_INFO!F41,0)))</f>
        <v>0</v>
      </c>
      <c r="F41" s="14">
        <f>IF(INTRO!$E$39&lt;&gt;"Non-endemic", 0, IF(INTRO!$E$37="Non-endemic",0,IF(COUNTRY_INFO!$H41=1,COUNTRY_INFO!G41,0)))</f>
        <v>0</v>
      </c>
      <c r="G41" s="14">
        <f t="shared" si="4"/>
        <v>0</v>
      </c>
      <c r="H41" s="15" t="str">
        <f>IF(INTRO!$E$39="Non-endemic",IF(INTRO!$E$37="Non-endemic","Not required",COUNTRY_INFO!Q41),"Treat with IVM")</f>
        <v>Treat with IVM</v>
      </c>
      <c r="I41" s="14">
        <f>IF(H41=1,IF(ALB_MBD!$J41&lt;&gt;" ",$G41-ALB_MBD!$J41,$G41),0)</f>
        <v>0</v>
      </c>
      <c r="J41" s="14">
        <f t="shared" si="5"/>
        <v>0</v>
      </c>
      <c r="K41" s="25"/>
      <c r="L41" s="16">
        <f t="shared" si="2"/>
        <v>0</v>
      </c>
      <c r="M41" s="16">
        <f t="shared" si="3"/>
        <v>0</v>
      </c>
    </row>
    <row r="42" spans="1:13" x14ac:dyDescent="0.25">
      <c r="A42" s="13" t="str">
        <f>IF(INTRO!$E$39&lt;&gt;"Non-endemic", " ", IF(INTRO!$E$37="Non-endemic"," ", IF(COUNTRY_INFO!A42=0," ",COUNTRY_INFO!A42)))</f>
        <v xml:space="preserve"> </v>
      </c>
      <c r="B42" s="13" t="str">
        <f>IF(INTRO!$E$39&lt;&gt;"Non-endemic", " ", IF(INTRO!$E$37="Non-endemic"," ", IF(COUNTRY_INFO!B42=0," ",COUNTRY_INFO!B42)))</f>
        <v xml:space="preserve"> </v>
      </c>
      <c r="C42" s="13" t="str">
        <f>IF(INTRO!$E$39&lt;&gt;"Non-endemic", " ", IF(INTRO!$E$37="Non-endemic"," ", IF(COUNTRY_INFO!C42=0," ",COUNTRY_INFO!C42)))</f>
        <v xml:space="preserve"> </v>
      </c>
      <c r="D42" s="14">
        <f>IF(INTRO!$E$39&lt;&gt;"Non-endemic", 0, IF(INTRO!$E$37="Non-endemic",0,IF(COUNTRY_INFO!$H42=1,COUNTRY_INFO!E42,0)))</f>
        <v>0</v>
      </c>
      <c r="E42" s="14">
        <f>IF(INTRO!$E$39&lt;&gt;"Non-endemic", 0, IF(INTRO!$E$37="Non-endemic",0,IF(COUNTRY_INFO!$H42=1,COUNTRY_INFO!F42,0)))</f>
        <v>0</v>
      </c>
      <c r="F42" s="14">
        <f>IF(INTRO!$E$39&lt;&gt;"Non-endemic", 0, IF(INTRO!$E$37="Non-endemic",0,IF(COUNTRY_INFO!$H42=1,COUNTRY_INFO!G42,0)))</f>
        <v>0</v>
      </c>
      <c r="G42" s="14">
        <f t="shared" si="4"/>
        <v>0</v>
      </c>
      <c r="H42" s="15" t="str">
        <f>IF(INTRO!$E$39="Non-endemic",IF(INTRO!$E$37="Non-endemic","Not required",COUNTRY_INFO!Q42),"Treat with IVM")</f>
        <v>Treat with IVM</v>
      </c>
      <c r="I42" s="14">
        <f>IF(H42=1,IF(ALB_MBD!$J42&lt;&gt;" ",$G42-ALB_MBD!$J42,$G42),0)</f>
        <v>0</v>
      </c>
      <c r="J42" s="14">
        <f t="shared" si="5"/>
        <v>0</v>
      </c>
      <c r="K42" s="25"/>
      <c r="L42" s="16">
        <f t="shared" si="2"/>
        <v>0</v>
      </c>
      <c r="M42" s="16">
        <f t="shared" si="3"/>
        <v>0</v>
      </c>
    </row>
    <row r="43" spans="1:13" x14ac:dyDescent="0.25">
      <c r="A43" s="13" t="str">
        <f>IF(INTRO!$E$39&lt;&gt;"Non-endemic", " ", IF(INTRO!$E$37="Non-endemic"," ", IF(COUNTRY_INFO!A43=0," ",COUNTRY_INFO!A43)))</f>
        <v xml:space="preserve"> </v>
      </c>
      <c r="B43" s="13" t="str">
        <f>IF(INTRO!$E$39&lt;&gt;"Non-endemic", " ", IF(INTRO!$E$37="Non-endemic"," ", IF(COUNTRY_INFO!B43=0," ",COUNTRY_INFO!B43)))</f>
        <v xml:space="preserve"> </v>
      </c>
      <c r="C43" s="13" t="str">
        <f>IF(INTRO!$E$39&lt;&gt;"Non-endemic", " ", IF(INTRO!$E$37="Non-endemic"," ", IF(COUNTRY_INFO!C43=0," ",COUNTRY_INFO!C43)))</f>
        <v xml:space="preserve"> </v>
      </c>
      <c r="D43" s="14">
        <f>IF(INTRO!$E$39&lt;&gt;"Non-endemic", 0, IF(INTRO!$E$37="Non-endemic",0,IF(COUNTRY_INFO!$H43=1,COUNTRY_INFO!E43,0)))</f>
        <v>0</v>
      </c>
      <c r="E43" s="14">
        <f>IF(INTRO!$E$39&lt;&gt;"Non-endemic", 0, IF(INTRO!$E$37="Non-endemic",0,IF(COUNTRY_INFO!$H43=1,COUNTRY_INFO!F43,0)))</f>
        <v>0</v>
      </c>
      <c r="F43" s="14">
        <f>IF(INTRO!$E$39&lt;&gt;"Non-endemic", 0, IF(INTRO!$E$37="Non-endemic",0,IF(COUNTRY_INFO!$H43=1,COUNTRY_INFO!G43,0)))</f>
        <v>0</v>
      </c>
      <c r="G43" s="14">
        <f t="shared" si="4"/>
        <v>0</v>
      </c>
      <c r="H43" s="15" t="str">
        <f>IF(INTRO!$E$39="Non-endemic",IF(INTRO!$E$37="Non-endemic","Not required",COUNTRY_INFO!Q43),"Treat with IVM")</f>
        <v>Treat with IVM</v>
      </c>
      <c r="I43" s="14">
        <f>IF(H43=1,IF(ALB_MBD!$J43&lt;&gt;" ",$G43-ALB_MBD!$J43,$G43),0)</f>
        <v>0</v>
      </c>
      <c r="J43" s="14">
        <f t="shared" si="5"/>
        <v>0</v>
      </c>
      <c r="K43" s="25"/>
      <c r="L43" s="16">
        <f t="shared" si="2"/>
        <v>0</v>
      </c>
      <c r="M43" s="16">
        <f t="shared" si="3"/>
        <v>0</v>
      </c>
    </row>
    <row r="44" spans="1:13" x14ac:dyDescent="0.25">
      <c r="A44" s="13" t="str">
        <f>IF(INTRO!$E$39&lt;&gt;"Non-endemic", " ", IF(INTRO!$E$37="Non-endemic"," ", IF(COUNTRY_INFO!A44=0," ",COUNTRY_INFO!A44)))</f>
        <v xml:space="preserve"> </v>
      </c>
      <c r="B44" s="13" t="str">
        <f>IF(INTRO!$E$39&lt;&gt;"Non-endemic", " ", IF(INTRO!$E$37="Non-endemic"," ", IF(COUNTRY_INFO!B44=0," ",COUNTRY_INFO!B44)))</f>
        <v xml:space="preserve"> </v>
      </c>
      <c r="C44" s="13" t="str">
        <f>IF(INTRO!$E$39&lt;&gt;"Non-endemic", " ", IF(INTRO!$E$37="Non-endemic"," ", IF(COUNTRY_INFO!C44=0," ",COUNTRY_INFO!C44)))</f>
        <v xml:space="preserve"> </v>
      </c>
      <c r="D44" s="14">
        <f>IF(INTRO!$E$39&lt;&gt;"Non-endemic", 0, IF(INTRO!$E$37="Non-endemic",0,IF(COUNTRY_INFO!$H44=1,COUNTRY_INFO!E44,0)))</f>
        <v>0</v>
      </c>
      <c r="E44" s="14">
        <f>IF(INTRO!$E$39&lt;&gt;"Non-endemic", 0, IF(INTRO!$E$37="Non-endemic",0,IF(COUNTRY_INFO!$H44=1,COUNTRY_INFO!F44,0)))</f>
        <v>0</v>
      </c>
      <c r="F44" s="14">
        <f>IF(INTRO!$E$39&lt;&gt;"Non-endemic", 0, IF(INTRO!$E$37="Non-endemic",0,IF(COUNTRY_INFO!$H44=1,COUNTRY_INFO!G44,0)))</f>
        <v>0</v>
      </c>
      <c r="G44" s="14">
        <f t="shared" si="4"/>
        <v>0</v>
      </c>
      <c r="H44" s="15" t="str">
        <f>IF(INTRO!$E$39="Non-endemic",IF(INTRO!$E$37="Non-endemic","Not required",COUNTRY_INFO!Q44),"Treat with IVM")</f>
        <v>Treat with IVM</v>
      </c>
      <c r="I44" s="14">
        <f>IF(H44=1,IF(ALB_MBD!$J44&lt;&gt;" ",$G44-ALB_MBD!$J44,$G44),0)</f>
        <v>0</v>
      </c>
      <c r="J44" s="14">
        <f t="shared" si="5"/>
        <v>0</v>
      </c>
      <c r="K44" s="25"/>
      <c r="L44" s="16">
        <f t="shared" si="2"/>
        <v>0</v>
      </c>
      <c r="M44" s="16">
        <f t="shared" si="3"/>
        <v>0</v>
      </c>
    </row>
    <row r="45" spans="1:13" x14ac:dyDescent="0.25">
      <c r="A45" s="13" t="str">
        <f>IF(INTRO!$E$39&lt;&gt;"Non-endemic", " ", IF(INTRO!$E$37="Non-endemic"," ", IF(COUNTRY_INFO!A45=0," ",COUNTRY_INFO!A45)))</f>
        <v xml:space="preserve"> </v>
      </c>
      <c r="B45" s="13" t="str">
        <f>IF(INTRO!$E$39&lt;&gt;"Non-endemic", " ", IF(INTRO!$E$37="Non-endemic"," ", IF(COUNTRY_INFO!B45=0," ",COUNTRY_INFO!B45)))</f>
        <v xml:space="preserve"> </v>
      </c>
      <c r="C45" s="13" t="str">
        <f>IF(INTRO!$E$39&lt;&gt;"Non-endemic", " ", IF(INTRO!$E$37="Non-endemic"," ", IF(COUNTRY_INFO!C45=0," ",COUNTRY_INFO!C45)))</f>
        <v xml:space="preserve"> </v>
      </c>
      <c r="D45" s="14">
        <f>IF(INTRO!$E$39&lt;&gt;"Non-endemic", 0, IF(INTRO!$E$37="Non-endemic",0,IF(COUNTRY_INFO!$H45=1,COUNTRY_INFO!E45,0)))</f>
        <v>0</v>
      </c>
      <c r="E45" s="14">
        <f>IF(INTRO!$E$39&lt;&gt;"Non-endemic", 0, IF(INTRO!$E$37="Non-endemic",0,IF(COUNTRY_INFO!$H45=1,COUNTRY_INFO!F45,0)))</f>
        <v>0</v>
      </c>
      <c r="F45" s="14">
        <f>IF(INTRO!$E$39&lt;&gt;"Non-endemic", 0, IF(INTRO!$E$37="Non-endemic",0,IF(COUNTRY_INFO!$H45=1,COUNTRY_INFO!G45,0)))</f>
        <v>0</v>
      </c>
      <c r="G45" s="14">
        <f t="shared" si="4"/>
        <v>0</v>
      </c>
      <c r="H45" s="15" t="str">
        <f>IF(INTRO!$E$39="Non-endemic",IF(INTRO!$E$37="Non-endemic","Not required",COUNTRY_INFO!Q45),"Treat with IVM")</f>
        <v>Treat with IVM</v>
      </c>
      <c r="I45" s="14">
        <f>IF(H45=1,IF(ALB_MBD!$J45&lt;&gt;" ",$G45-ALB_MBD!$J45,$G45),0)</f>
        <v>0</v>
      </c>
      <c r="J45" s="14">
        <f t="shared" si="5"/>
        <v>0</v>
      </c>
      <c r="K45" s="25"/>
      <c r="L45" s="16">
        <f t="shared" si="2"/>
        <v>0</v>
      </c>
      <c r="M45" s="16">
        <f t="shared" si="3"/>
        <v>0</v>
      </c>
    </row>
    <row r="46" spans="1:13" x14ac:dyDescent="0.25">
      <c r="A46" s="13" t="str">
        <f>IF(INTRO!$E$39&lt;&gt;"Non-endemic", " ", IF(INTRO!$E$37="Non-endemic"," ", IF(COUNTRY_INFO!A46=0," ",COUNTRY_INFO!A46)))</f>
        <v xml:space="preserve"> </v>
      </c>
      <c r="B46" s="13" t="str">
        <f>IF(INTRO!$E$39&lt;&gt;"Non-endemic", " ", IF(INTRO!$E$37="Non-endemic"," ", IF(COUNTRY_INFO!B46=0," ",COUNTRY_INFO!B46)))</f>
        <v xml:space="preserve"> </v>
      </c>
      <c r="C46" s="13" t="str">
        <f>IF(INTRO!$E$39&lt;&gt;"Non-endemic", " ", IF(INTRO!$E$37="Non-endemic"," ", IF(COUNTRY_INFO!C46=0," ",COUNTRY_INFO!C46)))</f>
        <v xml:space="preserve"> </v>
      </c>
      <c r="D46" s="14">
        <f>IF(INTRO!$E$39&lt;&gt;"Non-endemic", 0, IF(INTRO!$E$37="Non-endemic",0,IF(COUNTRY_INFO!$H46=1,COUNTRY_INFO!E46,0)))</f>
        <v>0</v>
      </c>
      <c r="E46" s="14">
        <f>IF(INTRO!$E$39&lt;&gt;"Non-endemic", 0, IF(INTRO!$E$37="Non-endemic",0,IF(COUNTRY_INFO!$H46=1,COUNTRY_INFO!F46,0)))</f>
        <v>0</v>
      </c>
      <c r="F46" s="14">
        <f>IF(INTRO!$E$39&lt;&gt;"Non-endemic", 0, IF(INTRO!$E$37="Non-endemic",0,IF(COUNTRY_INFO!$H46=1,COUNTRY_INFO!G46,0)))</f>
        <v>0</v>
      </c>
      <c r="G46" s="14">
        <f t="shared" si="4"/>
        <v>0</v>
      </c>
      <c r="H46" s="15" t="str">
        <f>IF(INTRO!$E$39="Non-endemic",IF(INTRO!$E$37="Non-endemic","Not required",COUNTRY_INFO!Q46),"Treat with IVM")</f>
        <v>Treat with IVM</v>
      </c>
      <c r="I46" s="14">
        <f>IF(H46=1,IF(ALB_MBD!$J46&lt;&gt;" ",$G46-ALB_MBD!$J46,$G46),0)</f>
        <v>0</v>
      </c>
      <c r="J46" s="14">
        <f t="shared" si="5"/>
        <v>0</v>
      </c>
      <c r="K46" s="25"/>
      <c r="L46" s="16">
        <f t="shared" si="2"/>
        <v>0</v>
      </c>
      <c r="M46" s="16">
        <f t="shared" si="3"/>
        <v>0</v>
      </c>
    </row>
    <row r="47" spans="1:13" x14ac:dyDescent="0.25">
      <c r="A47" s="13" t="str">
        <f>IF(INTRO!$E$39&lt;&gt;"Non-endemic", " ", IF(INTRO!$E$37="Non-endemic"," ", IF(COUNTRY_INFO!A47=0," ",COUNTRY_INFO!A47)))</f>
        <v xml:space="preserve"> </v>
      </c>
      <c r="B47" s="13" t="str">
        <f>IF(INTRO!$E$39&lt;&gt;"Non-endemic", " ", IF(INTRO!$E$37="Non-endemic"," ", IF(COUNTRY_INFO!B47=0," ",COUNTRY_INFO!B47)))</f>
        <v xml:space="preserve"> </v>
      </c>
      <c r="C47" s="13" t="str">
        <f>IF(INTRO!$E$39&lt;&gt;"Non-endemic", " ", IF(INTRO!$E$37="Non-endemic"," ", IF(COUNTRY_INFO!C47=0," ",COUNTRY_INFO!C47)))</f>
        <v xml:space="preserve"> </v>
      </c>
      <c r="D47" s="14">
        <f>IF(INTRO!$E$39&lt;&gt;"Non-endemic", 0, IF(INTRO!$E$37="Non-endemic",0,IF(COUNTRY_INFO!$H47=1,COUNTRY_INFO!E47,0)))</f>
        <v>0</v>
      </c>
      <c r="E47" s="14">
        <f>IF(INTRO!$E$39&lt;&gt;"Non-endemic", 0, IF(INTRO!$E$37="Non-endemic",0,IF(COUNTRY_INFO!$H47=1,COUNTRY_INFO!F47,0)))</f>
        <v>0</v>
      </c>
      <c r="F47" s="14">
        <f>IF(INTRO!$E$39&lt;&gt;"Non-endemic", 0, IF(INTRO!$E$37="Non-endemic",0,IF(COUNTRY_INFO!$H47=1,COUNTRY_INFO!G47,0)))</f>
        <v>0</v>
      </c>
      <c r="G47" s="14">
        <f t="shared" si="4"/>
        <v>0</v>
      </c>
      <c r="H47" s="15" t="str">
        <f>IF(INTRO!$E$39="Non-endemic",IF(INTRO!$E$37="Non-endemic","Not required",COUNTRY_INFO!Q47),"Treat with IVM")</f>
        <v>Treat with IVM</v>
      </c>
      <c r="I47" s="14">
        <f>IF(H47=1,IF(ALB_MBD!$J47&lt;&gt;" ",$G47-ALB_MBD!$J47,$G47),0)</f>
        <v>0</v>
      </c>
      <c r="J47" s="14">
        <f t="shared" si="5"/>
        <v>0</v>
      </c>
      <c r="K47" s="25"/>
      <c r="L47" s="16">
        <f t="shared" si="2"/>
        <v>0</v>
      </c>
      <c r="M47" s="16">
        <f t="shared" si="3"/>
        <v>0</v>
      </c>
    </row>
    <row r="48" spans="1:13" x14ac:dyDescent="0.25">
      <c r="A48" s="13" t="str">
        <f>IF(INTRO!$E$39&lt;&gt;"Non-endemic", " ", IF(INTRO!$E$37="Non-endemic"," ", IF(COUNTRY_INFO!A48=0," ",COUNTRY_INFO!A48)))</f>
        <v xml:space="preserve"> </v>
      </c>
      <c r="B48" s="13" t="str">
        <f>IF(INTRO!$E$39&lt;&gt;"Non-endemic", " ", IF(INTRO!$E$37="Non-endemic"," ", IF(COUNTRY_INFO!B48=0," ",COUNTRY_INFO!B48)))</f>
        <v xml:space="preserve"> </v>
      </c>
      <c r="C48" s="13" t="str">
        <f>IF(INTRO!$E$39&lt;&gt;"Non-endemic", " ", IF(INTRO!$E$37="Non-endemic"," ", IF(COUNTRY_INFO!C48=0," ",COUNTRY_INFO!C48)))</f>
        <v xml:space="preserve"> </v>
      </c>
      <c r="D48" s="14">
        <f>IF(INTRO!$E$39&lt;&gt;"Non-endemic", 0, IF(INTRO!$E$37="Non-endemic",0,IF(COUNTRY_INFO!$H48=1,COUNTRY_INFO!E48,0)))</f>
        <v>0</v>
      </c>
      <c r="E48" s="14">
        <f>IF(INTRO!$E$39&lt;&gt;"Non-endemic", 0, IF(INTRO!$E$37="Non-endemic",0,IF(COUNTRY_INFO!$H48=1,COUNTRY_INFO!F48,0)))</f>
        <v>0</v>
      </c>
      <c r="F48" s="14">
        <f>IF(INTRO!$E$39&lt;&gt;"Non-endemic", 0, IF(INTRO!$E$37="Non-endemic",0,IF(COUNTRY_INFO!$H48=1,COUNTRY_INFO!G48,0)))</f>
        <v>0</v>
      </c>
      <c r="G48" s="14">
        <f t="shared" si="4"/>
        <v>0</v>
      </c>
      <c r="H48" s="15" t="str">
        <f>IF(INTRO!$E$39="Non-endemic",IF(INTRO!$E$37="Non-endemic","Not required",COUNTRY_INFO!Q48),"Treat with IVM")</f>
        <v>Treat with IVM</v>
      </c>
      <c r="I48" s="14">
        <f>IF(H48=1,IF(ALB_MBD!$J48&lt;&gt;" ",$G48-ALB_MBD!$J48,$G48),0)</f>
        <v>0</v>
      </c>
      <c r="J48" s="14">
        <f t="shared" si="5"/>
        <v>0</v>
      </c>
      <c r="K48" s="25"/>
      <c r="L48" s="16">
        <f t="shared" si="2"/>
        <v>0</v>
      </c>
      <c r="M48" s="16">
        <f t="shared" si="3"/>
        <v>0</v>
      </c>
    </row>
    <row r="49" spans="1:13" x14ac:dyDescent="0.25">
      <c r="A49" s="13" t="str">
        <f>IF(INTRO!$E$39&lt;&gt;"Non-endemic", " ", IF(INTRO!$E$37="Non-endemic"," ", IF(COUNTRY_INFO!A49=0," ",COUNTRY_INFO!A49)))</f>
        <v xml:space="preserve"> </v>
      </c>
      <c r="B49" s="13" t="str">
        <f>IF(INTRO!$E$39&lt;&gt;"Non-endemic", " ", IF(INTRO!$E$37="Non-endemic"," ", IF(COUNTRY_INFO!B49=0," ",COUNTRY_INFO!B49)))</f>
        <v xml:space="preserve"> </v>
      </c>
      <c r="C49" s="13" t="str">
        <f>IF(INTRO!$E$39&lt;&gt;"Non-endemic", " ", IF(INTRO!$E$37="Non-endemic"," ", IF(COUNTRY_INFO!C49=0," ",COUNTRY_INFO!C49)))</f>
        <v xml:space="preserve"> </v>
      </c>
      <c r="D49" s="14">
        <f>IF(INTRO!$E$39&lt;&gt;"Non-endemic", 0, IF(INTRO!$E$37="Non-endemic",0,IF(COUNTRY_INFO!$H49=1,COUNTRY_INFO!E49,0)))</f>
        <v>0</v>
      </c>
      <c r="E49" s="14">
        <f>IF(INTRO!$E$39&lt;&gt;"Non-endemic", 0, IF(INTRO!$E$37="Non-endemic",0,IF(COUNTRY_INFO!$H49=1,COUNTRY_INFO!F49,0)))</f>
        <v>0</v>
      </c>
      <c r="F49" s="14">
        <f>IF(INTRO!$E$39&lt;&gt;"Non-endemic", 0, IF(INTRO!$E$37="Non-endemic",0,IF(COUNTRY_INFO!$H49=1,COUNTRY_INFO!G49,0)))</f>
        <v>0</v>
      </c>
      <c r="G49" s="14">
        <f t="shared" si="4"/>
        <v>0</v>
      </c>
      <c r="H49" s="15" t="str">
        <f>IF(INTRO!$E$39="Non-endemic",IF(INTRO!$E$37="Non-endemic","Not required",COUNTRY_INFO!Q49),"Treat with IVM")</f>
        <v>Treat with IVM</v>
      </c>
      <c r="I49" s="14">
        <f>IF(H49=1,IF(ALB_MBD!$J49&lt;&gt;" ",$G49-ALB_MBD!$J49,$G49),0)</f>
        <v>0</v>
      </c>
      <c r="J49" s="14">
        <f t="shared" si="5"/>
        <v>0</v>
      </c>
      <c r="K49" s="25"/>
      <c r="L49" s="16">
        <f t="shared" si="2"/>
        <v>0</v>
      </c>
      <c r="M49" s="16">
        <f t="shared" si="3"/>
        <v>0</v>
      </c>
    </row>
    <row r="50" spans="1:13" x14ac:dyDescent="0.25">
      <c r="A50" s="13" t="str">
        <f>IF(INTRO!$E$39&lt;&gt;"Non-endemic", " ", IF(INTRO!$E$37="Non-endemic"," ", IF(COUNTRY_INFO!A50=0," ",COUNTRY_INFO!A50)))</f>
        <v xml:space="preserve"> </v>
      </c>
      <c r="B50" s="13" t="str">
        <f>IF(INTRO!$E$39&lt;&gt;"Non-endemic", " ", IF(INTRO!$E$37="Non-endemic"," ", IF(COUNTRY_INFO!B50=0," ",COUNTRY_INFO!B50)))</f>
        <v xml:space="preserve"> </v>
      </c>
      <c r="C50" s="13" t="str">
        <f>IF(INTRO!$E$39&lt;&gt;"Non-endemic", " ", IF(INTRO!$E$37="Non-endemic"," ", IF(COUNTRY_INFO!C50=0," ",COUNTRY_INFO!C50)))</f>
        <v xml:space="preserve"> </v>
      </c>
      <c r="D50" s="14">
        <f>IF(INTRO!$E$39&lt;&gt;"Non-endemic", 0, IF(INTRO!$E$37="Non-endemic",0,IF(COUNTRY_INFO!$H50=1,COUNTRY_INFO!E50,0)))</f>
        <v>0</v>
      </c>
      <c r="E50" s="14">
        <f>IF(INTRO!$E$39&lt;&gt;"Non-endemic", 0, IF(INTRO!$E$37="Non-endemic",0,IF(COUNTRY_INFO!$H50=1,COUNTRY_INFO!F50,0)))</f>
        <v>0</v>
      </c>
      <c r="F50" s="14">
        <f>IF(INTRO!$E$39&lt;&gt;"Non-endemic", 0, IF(INTRO!$E$37="Non-endemic",0,IF(COUNTRY_INFO!$H50=1,COUNTRY_INFO!G50,0)))</f>
        <v>0</v>
      </c>
      <c r="G50" s="14">
        <f t="shared" si="4"/>
        <v>0</v>
      </c>
      <c r="H50" s="15" t="str">
        <f>IF(INTRO!$E$39="Non-endemic",IF(INTRO!$E$37="Non-endemic","Not required",COUNTRY_INFO!Q50),"Treat with IVM")</f>
        <v>Treat with IVM</v>
      </c>
      <c r="I50" s="14">
        <f>IF(H50=1,IF(ALB_MBD!$J50&lt;&gt;" ",$G50-ALB_MBD!$J50,$G50),0)</f>
        <v>0</v>
      </c>
      <c r="J50" s="14">
        <f t="shared" si="5"/>
        <v>0</v>
      </c>
      <c r="K50" s="25"/>
      <c r="L50" s="16">
        <f t="shared" si="2"/>
        <v>0</v>
      </c>
      <c r="M50" s="16">
        <f t="shared" si="3"/>
        <v>0</v>
      </c>
    </row>
    <row r="51" spans="1:13" x14ac:dyDescent="0.25">
      <c r="A51" s="13" t="str">
        <f>IF(INTRO!$E$39&lt;&gt;"Non-endemic", " ", IF(INTRO!$E$37="Non-endemic"," ", IF(COUNTRY_INFO!A51=0," ",COUNTRY_INFO!A51)))</f>
        <v xml:space="preserve"> </v>
      </c>
      <c r="B51" s="13" t="str">
        <f>IF(INTRO!$E$39&lt;&gt;"Non-endemic", " ", IF(INTRO!$E$37="Non-endemic"," ", IF(COUNTRY_INFO!B51=0," ",COUNTRY_INFO!B51)))</f>
        <v xml:space="preserve"> </v>
      </c>
      <c r="C51" s="13" t="str">
        <f>IF(INTRO!$E$39&lt;&gt;"Non-endemic", " ", IF(INTRO!$E$37="Non-endemic"," ", IF(COUNTRY_INFO!C51=0," ",COUNTRY_INFO!C51)))</f>
        <v xml:space="preserve"> </v>
      </c>
      <c r="D51" s="14">
        <f>IF(INTRO!$E$39&lt;&gt;"Non-endemic", 0, IF(INTRO!$E$37="Non-endemic",0,IF(COUNTRY_INFO!$H51=1,COUNTRY_INFO!E51,0)))</f>
        <v>0</v>
      </c>
      <c r="E51" s="14">
        <f>IF(INTRO!$E$39&lt;&gt;"Non-endemic", 0, IF(INTRO!$E$37="Non-endemic",0,IF(COUNTRY_INFO!$H51=1,COUNTRY_INFO!F51,0)))</f>
        <v>0</v>
      </c>
      <c r="F51" s="14">
        <f>IF(INTRO!$E$39&lt;&gt;"Non-endemic", 0, IF(INTRO!$E$37="Non-endemic",0,IF(COUNTRY_INFO!$H51=1,COUNTRY_INFO!G51,0)))</f>
        <v>0</v>
      </c>
      <c r="G51" s="14">
        <f t="shared" si="4"/>
        <v>0</v>
      </c>
      <c r="H51" s="15" t="str">
        <f>IF(INTRO!$E$39="Non-endemic",IF(INTRO!$E$37="Non-endemic","Not required",COUNTRY_INFO!Q51),"Treat with IVM")</f>
        <v>Treat with IVM</v>
      </c>
      <c r="I51" s="14">
        <f>IF(H51=1,IF(ALB_MBD!$J51&lt;&gt;" ",$G51-ALB_MBD!$J51,$G51),0)</f>
        <v>0</v>
      </c>
      <c r="J51" s="14">
        <f t="shared" si="5"/>
        <v>0</v>
      </c>
      <c r="K51" s="25"/>
      <c r="L51" s="16">
        <f t="shared" si="2"/>
        <v>0</v>
      </c>
      <c r="M51" s="16">
        <f t="shared" si="3"/>
        <v>0</v>
      </c>
    </row>
    <row r="52" spans="1:13" x14ac:dyDescent="0.25">
      <c r="A52" s="13" t="str">
        <f>IF(INTRO!$E$39&lt;&gt;"Non-endemic", " ", IF(INTRO!$E$37="Non-endemic"," ", IF(COUNTRY_INFO!A52=0," ",COUNTRY_INFO!A52)))</f>
        <v xml:space="preserve"> </v>
      </c>
      <c r="B52" s="13" t="str">
        <f>IF(INTRO!$E$39&lt;&gt;"Non-endemic", " ", IF(INTRO!$E$37="Non-endemic"," ", IF(COUNTRY_INFO!B52=0," ",COUNTRY_INFO!B52)))</f>
        <v xml:space="preserve"> </v>
      </c>
      <c r="C52" s="13" t="str">
        <f>IF(INTRO!$E$39&lt;&gt;"Non-endemic", " ", IF(INTRO!$E$37="Non-endemic"," ", IF(COUNTRY_INFO!C52=0," ",COUNTRY_INFO!C52)))</f>
        <v xml:space="preserve"> </v>
      </c>
      <c r="D52" s="14">
        <f>IF(INTRO!$E$39&lt;&gt;"Non-endemic", 0, IF(INTRO!$E$37="Non-endemic",0,IF(COUNTRY_INFO!$H52=1,COUNTRY_INFO!E52,0)))</f>
        <v>0</v>
      </c>
      <c r="E52" s="14">
        <f>IF(INTRO!$E$39&lt;&gt;"Non-endemic", 0, IF(INTRO!$E$37="Non-endemic",0,IF(COUNTRY_INFO!$H52=1,COUNTRY_INFO!F52,0)))</f>
        <v>0</v>
      </c>
      <c r="F52" s="14">
        <f>IF(INTRO!$E$39&lt;&gt;"Non-endemic", 0, IF(INTRO!$E$37="Non-endemic",0,IF(COUNTRY_INFO!$H52=1,COUNTRY_INFO!G52,0)))</f>
        <v>0</v>
      </c>
      <c r="G52" s="14">
        <f t="shared" si="4"/>
        <v>0</v>
      </c>
      <c r="H52" s="15" t="str">
        <f>IF(INTRO!$E$39="Non-endemic",IF(INTRO!$E$37="Non-endemic","Not required",COUNTRY_INFO!Q52),"Treat with IVM")</f>
        <v>Treat with IVM</v>
      </c>
      <c r="I52" s="14">
        <f>IF(H52=1,IF(ALB_MBD!$J52&lt;&gt;" ",$G52-ALB_MBD!$J52,$G52),0)</f>
        <v>0</v>
      </c>
      <c r="J52" s="14">
        <f t="shared" si="5"/>
        <v>0</v>
      </c>
      <c r="K52" s="25"/>
      <c r="L52" s="16">
        <f t="shared" si="2"/>
        <v>0</v>
      </c>
      <c r="M52" s="16">
        <f t="shared" si="3"/>
        <v>0</v>
      </c>
    </row>
    <row r="53" spans="1:13" x14ac:dyDescent="0.25">
      <c r="A53" s="13" t="str">
        <f>IF(INTRO!$E$39&lt;&gt;"Non-endemic", " ", IF(INTRO!$E$37="Non-endemic"," ", IF(COUNTRY_INFO!A53=0," ",COUNTRY_INFO!A53)))</f>
        <v xml:space="preserve"> </v>
      </c>
      <c r="B53" s="13" t="str">
        <f>IF(INTRO!$E$39&lt;&gt;"Non-endemic", " ", IF(INTRO!$E$37="Non-endemic"," ", IF(COUNTRY_INFO!B53=0," ",COUNTRY_INFO!B53)))</f>
        <v xml:space="preserve"> </v>
      </c>
      <c r="C53" s="13" t="str">
        <f>IF(INTRO!$E$39&lt;&gt;"Non-endemic", " ", IF(INTRO!$E$37="Non-endemic"," ", IF(COUNTRY_INFO!C53=0," ",COUNTRY_INFO!C53)))</f>
        <v xml:space="preserve"> </v>
      </c>
      <c r="D53" s="14">
        <f>IF(INTRO!$E$39&lt;&gt;"Non-endemic", 0, IF(INTRO!$E$37="Non-endemic",0,IF(COUNTRY_INFO!$H53=1,COUNTRY_INFO!E53,0)))</f>
        <v>0</v>
      </c>
      <c r="E53" s="14">
        <f>IF(INTRO!$E$39&lt;&gt;"Non-endemic", 0, IF(INTRO!$E$37="Non-endemic",0,IF(COUNTRY_INFO!$H53=1,COUNTRY_INFO!F53,0)))</f>
        <v>0</v>
      </c>
      <c r="F53" s="14">
        <f>IF(INTRO!$E$39&lt;&gt;"Non-endemic", 0, IF(INTRO!$E$37="Non-endemic",0,IF(COUNTRY_INFO!$H53=1,COUNTRY_INFO!G53,0)))</f>
        <v>0</v>
      </c>
      <c r="G53" s="14">
        <f t="shared" si="4"/>
        <v>0</v>
      </c>
      <c r="H53" s="15" t="str">
        <f>IF(INTRO!$E$39="Non-endemic",IF(INTRO!$E$37="Non-endemic","Not required",COUNTRY_INFO!Q53),"Treat with IVM")</f>
        <v>Treat with IVM</v>
      </c>
      <c r="I53" s="14">
        <f>IF(H53=1,IF(ALB_MBD!$J53&lt;&gt;" ",$G53-ALB_MBD!$J53,$G53),0)</f>
        <v>0</v>
      </c>
      <c r="J53" s="14">
        <f t="shared" si="5"/>
        <v>0</v>
      </c>
      <c r="K53" s="25"/>
      <c r="L53" s="16">
        <f t="shared" si="2"/>
        <v>0</v>
      </c>
      <c r="M53" s="16">
        <f t="shared" si="3"/>
        <v>0</v>
      </c>
    </row>
    <row r="54" spans="1:13" x14ac:dyDescent="0.25">
      <c r="A54" s="13" t="str">
        <f>IF(INTRO!$E$39&lt;&gt;"Non-endemic", " ", IF(INTRO!$E$37="Non-endemic"," ", IF(COUNTRY_INFO!A54=0," ",COUNTRY_INFO!A54)))</f>
        <v xml:space="preserve"> </v>
      </c>
      <c r="B54" s="13" t="str">
        <f>IF(INTRO!$E$39&lt;&gt;"Non-endemic", " ", IF(INTRO!$E$37="Non-endemic"," ", IF(COUNTRY_INFO!B54=0," ",COUNTRY_INFO!B54)))</f>
        <v xml:space="preserve"> </v>
      </c>
      <c r="C54" s="13" t="str">
        <f>IF(INTRO!$E$39&lt;&gt;"Non-endemic", " ", IF(INTRO!$E$37="Non-endemic"," ", IF(COUNTRY_INFO!C54=0," ",COUNTRY_INFO!C54)))</f>
        <v xml:space="preserve"> </v>
      </c>
      <c r="D54" s="14">
        <f>IF(INTRO!$E$39&lt;&gt;"Non-endemic", 0, IF(INTRO!$E$37="Non-endemic",0,IF(COUNTRY_INFO!$H54=1,COUNTRY_INFO!E54,0)))</f>
        <v>0</v>
      </c>
      <c r="E54" s="14">
        <f>IF(INTRO!$E$39&lt;&gt;"Non-endemic", 0, IF(INTRO!$E$37="Non-endemic",0,IF(COUNTRY_INFO!$H54=1,COUNTRY_INFO!F54,0)))</f>
        <v>0</v>
      </c>
      <c r="F54" s="14">
        <f>IF(INTRO!$E$39&lt;&gt;"Non-endemic", 0, IF(INTRO!$E$37="Non-endemic",0,IF(COUNTRY_INFO!$H54=1,COUNTRY_INFO!G54,0)))</f>
        <v>0</v>
      </c>
      <c r="G54" s="14">
        <f t="shared" si="4"/>
        <v>0</v>
      </c>
      <c r="H54" s="15" t="str">
        <f>IF(INTRO!$E$39="Non-endemic",IF(INTRO!$E$37="Non-endemic","Not required",COUNTRY_INFO!Q54),"Treat with IVM")</f>
        <v>Treat with IVM</v>
      </c>
      <c r="I54" s="14">
        <f>IF(H54=1,IF(ALB_MBD!$J54&lt;&gt;" ",$G54-ALB_MBD!$J54,$G54),0)</f>
        <v>0</v>
      </c>
      <c r="J54" s="14">
        <f t="shared" si="5"/>
        <v>0</v>
      </c>
      <c r="K54" s="25"/>
      <c r="L54" s="16">
        <f t="shared" si="2"/>
        <v>0</v>
      </c>
      <c r="M54" s="16">
        <f t="shared" si="3"/>
        <v>0</v>
      </c>
    </row>
    <row r="55" spans="1:13" x14ac:dyDescent="0.25">
      <c r="A55" s="13" t="str">
        <f>IF(INTRO!$E$39&lt;&gt;"Non-endemic", " ", IF(INTRO!$E$37="Non-endemic"," ", IF(COUNTRY_INFO!A55=0," ",COUNTRY_INFO!A55)))</f>
        <v xml:space="preserve"> </v>
      </c>
      <c r="B55" s="13" t="str">
        <f>IF(INTRO!$E$39&lt;&gt;"Non-endemic", " ", IF(INTRO!$E$37="Non-endemic"," ", IF(COUNTRY_INFO!B55=0," ",COUNTRY_INFO!B55)))</f>
        <v xml:space="preserve"> </v>
      </c>
      <c r="C55" s="13" t="str">
        <f>IF(INTRO!$E$39&lt;&gt;"Non-endemic", " ", IF(INTRO!$E$37="Non-endemic"," ", IF(COUNTRY_INFO!C55=0," ",COUNTRY_INFO!C55)))</f>
        <v xml:space="preserve"> </v>
      </c>
      <c r="D55" s="14">
        <f>IF(INTRO!$E$39&lt;&gt;"Non-endemic", 0, IF(INTRO!$E$37="Non-endemic",0,IF(COUNTRY_INFO!$H55=1,COUNTRY_INFO!E55,0)))</f>
        <v>0</v>
      </c>
      <c r="E55" s="14">
        <f>IF(INTRO!$E$39&lt;&gt;"Non-endemic", 0, IF(INTRO!$E$37="Non-endemic",0,IF(COUNTRY_INFO!$H55=1,COUNTRY_INFO!F55,0)))</f>
        <v>0</v>
      </c>
      <c r="F55" s="14">
        <f>IF(INTRO!$E$39&lt;&gt;"Non-endemic", 0, IF(INTRO!$E$37="Non-endemic",0,IF(COUNTRY_INFO!$H55=1,COUNTRY_INFO!G55,0)))</f>
        <v>0</v>
      </c>
      <c r="G55" s="14">
        <f t="shared" si="4"/>
        <v>0</v>
      </c>
      <c r="H55" s="15" t="str">
        <f>IF(INTRO!$E$39="Non-endemic",IF(INTRO!$E$37="Non-endemic","Not required",COUNTRY_INFO!Q55),"Treat with IVM")</f>
        <v>Treat with IVM</v>
      </c>
      <c r="I55" s="14">
        <f>IF(H55=1,IF(ALB_MBD!$J55&lt;&gt;" ",$G55-ALB_MBD!$J55,$G55),0)</f>
        <v>0</v>
      </c>
      <c r="J55" s="14">
        <f t="shared" si="5"/>
        <v>0</v>
      </c>
      <c r="K55" s="25"/>
      <c r="L55" s="16">
        <f t="shared" si="2"/>
        <v>0</v>
      </c>
      <c r="M55" s="16">
        <f t="shared" si="3"/>
        <v>0</v>
      </c>
    </row>
    <row r="56" spans="1:13" x14ac:dyDescent="0.25">
      <c r="A56" s="13" t="str">
        <f>IF(INTRO!$E$39&lt;&gt;"Non-endemic", " ", IF(INTRO!$E$37="Non-endemic"," ", IF(COUNTRY_INFO!A56=0," ",COUNTRY_INFO!A56)))</f>
        <v xml:space="preserve"> </v>
      </c>
      <c r="B56" s="13" t="str">
        <f>IF(INTRO!$E$39&lt;&gt;"Non-endemic", " ", IF(INTRO!$E$37="Non-endemic"," ", IF(COUNTRY_INFO!B56=0," ",COUNTRY_INFO!B56)))</f>
        <v xml:space="preserve"> </v>
      </c>
      <c r="C56" s="13" t="str">
        <f>IF(INTRO!$E$39&lt;&gt;"Non-endemic", " ", IF(INTRO!$E$37="Non-endemic"," ", IF(COUNTRY_INFO!C56=0," ",COUNTRY_INFO!C56)))</f>
        <v xml:space="preserve"> </v>
      </c>
      <c r="D56" s="14">
        <f>IF(INTRO!$E$39&lt;&gt;"Non-endemic", 0, IF(INTRO!$E$37="Non-endemic",0,IF(COUNTRY_INFO!$H56=1,COUNTRY_INFO!E56,0)))</f>
        <v>0</v>
      </c>
      <c r="E56" s="14">
        <f>IF(INTRO!$E$39&lt;&gt;"Non-endemic", 0, IF(INTRO!$E$37="Non-endemic",0,IF(COUNTRY_INFO!$H56=1,COUNTRY_INFO!F56,0)))</f>
        <v>0</v>
      </c>
      <c r="F56" s="14">
        <f>IF(INTRO!$E$39&lt;&gt;"Non-endemic", 0, IF(INTRO!$E$37="Non-endemic",0,IF(COUNTRY_INFO!$H56=1,COUNTRY_INFO!G56,0)))</f>
        <v>0</v>
      </c>
      <c r="G56" s="14">
        <f t="shared" si="4"/>
        <v>0</v>
      </c>
      <c r="H56" s="15" t="str">
        <f>IF(INTRO!$E$39="Non-endemic",IF(INTRO!$E$37="Non-endemic","Not required",COUNTRY_INFO!Q56),"Treat with IVM")</f>
        <v>Treat with IVM</v>
      </c>
      <c r="I56" s="14">
        <f>IF(H56=1,IF(ALB_MBD!$J56&lt;&gt;" ",$G56-ALB_MBD!$J56,$G56),0)</f>
        <v>0</v>
      </c>
      <c r="J56" s="14">
        <f t="shared" si="5"/>
        <v>0</v>
      </c>
      <c r="K56" s="25"/>
      <c r="L56" s="16">
        <f t="shared" si="2"/>
        <v>0</v>
      </c>
      <c r="M56" s="16">
        <f t="shared" si="3"/>
        <v>0</v>
      </c>
    </row>
    <row r="57" spans="1:13" x14ac:dyDescent="0.25">
      <c r="A57" s="13" t="str">
        <f>IF(INTRO!$E$39&lt;&gt;"Non-endemic", " ", IF(INTRO!$E$37="Non-endemic"," ", IF(COUNTRY_INFO!A57=0," ",COUNTRY_INFO!A57)))</f>
        <v xml:space="preserve"> </v>
      </c>
      <c r="B57" s="13" t="str">
        <f>IF(INTRO!$E$39&lt;&gt;"Non-endemic", " ", IF(INTRO!$E$37="Non-endemic"," ", IF(COUNTRY_INFO!B57=0," ",COUNTRY_INFO!B57)))</f>
        <v xml:space="preserve"> </v>
      </c>
      <c r="C57" s="13" t="str">
        <f>IF(INTRO!$E$39&lt;&gt;"Non-endemic", " ", IF(INTRO!$E$37="Non-endemic"," ", IF(COUNTRY_INFO!C57=0," ",COUNTRY_INFO!C57)))</f>
        <v xml:space="preserve"> </v>
      </c>
      <c r="D57" s="14">
        <f>IF(INTRO!$E$39&lt;&gt;"Non-endemic", 0, IF(INTRO!$E$37="Non-endemic",0,IF(COUNTRY_INFO!$H57=1,COUNTRY_INFO!E57,0)))</f>
        <v>0</v>
      </c>
      <c r="E57" s="14">
        <f>IF(INTRO!$E$39&lt;&gt;"Non-endemic", 0, IF(INTRO!$E$37="Non-endemic",0,IF(COUNTRY_INFO!$H57=1,COUNTRY_INFO!F57,0)))</f>
        <v>0</v>
      </c>
      <c r="F57" s="14">
        <f>IF(INTRO!$E$39&lt;&gt;"Non-endemic", 0, IF(INTRO!$E$37="Non-endemic",0,IF(COUNTRY_INFO!$H57=1,COUNTRY_INFO!G57,0)))</f>
        <v>0</v>
      </c>
      <c r="G57" s="14">
        <f t="shared" si="4"/>
        <v>0</v>
      </c>
      <c r="H57" s="15" t="str">
        <f>IF(INTRO!$E$39="Non-endemic",IF(INTRO!$E$37="Non-endemic","Not required",COUNTRY_INFO!Q57),"Treat with IVM")</f>
        <v>Treat with IVM</v>
      </c>
      <c r="I57" s="14">
        <f>IF(H57=1,IF(ALB_MBD!$J57&lt;&gt;" ",$G57-ALB_MBD!$J57,$G57),0)</f>
        <v>0</v>
      </c>
      <c r="J57" s="14">
        <f t="shared" si="5"/>
        <v>0</v>
      </c>
      <c r="K57" s="25"/>
      <c r="L57" s="16">
        <f t="shared" si="2"/>
        <v>0</v>
      </c>
      <c r="M57" s="16">
        <f t="shared" si="3"/>
        <v>0</v>
      </c>
    </row>
    <row r="58" spans="1:13" x14ac:dyDescent="0.25">
      <c r="A58" s="13" t="str">
        <f>IF(INTRO!$E$39&lt;&gt;"Non-endemic", " ", IF(INTRO!$E$37="Non-endemic"," ", IF(COUNTRY_INFO!A58=0," ",COUNTRY_INFO!A58)))</f>
        <v xml:space="preserve"> </v>
      </c>
      <c r="B58" s="13" t="str">
        <f>IF(INTRO!$E$39&lt;&gt;"Non-endemic", " ", IF(INTRO!$E$37="Non-endemic"," ", IF(COUNTRY_INFO!B58=0," ",COUNTRY_INFO!B58)))</f>
        <v xml:space="preserve"> </v>
      </c>
      <c r="C58" s="13" t="str">
        <f>IF(INTRO!$E$39&lt;&gt;"Non-endemic", " ", IF(INTRO!$E$37="Non-endemic"," ", IF(COUNTRY_INFO!C58=0," ",COUNTRY_INFO!C58)))</f>
        <v xml:space="preserve"> </v>
      </c>
      <c r="D58" s="14">
        <f>IF(INTRO!$E$39&lt;&gt;"Non-endemic", 0, IF(INTRO!$E$37="Non-endemic",0,IF(COUNTRY_INFO!$H58=1,COUNTRY_INFO!E58,0)))</f>
        <v>0</v>
      </c>
      <c r="E58" s="14">
        <f>IF(INTRO!$E$39&lt;&gt;"Non-endemic", 0, IF(INTRO!$E$37="Non-endemic",0,IF(COUNTRY_INFO!$H58=1,COUNTRY_INFO!F58,0)))</f>
        <v>0</v>
      </c>
      <c r="F58" s="14">
        <f>IF(INTRO!$E$39&lt;&gt;"Non-endemic", 0, IF(INTRO!$E$37="Non-endemic",0,IF(COUNTRY_INFO!$H58=1,COUNTRY_INFO!G58,0)))</f>
        <v>0</v>
      </c>
      <c r="G58" s="14">
        <f t="shared" si="4"/>
        <v>0</v>
      </c>
      <c r="H58" s="15" t="str">
        <f>IF(INTRO!$E$39="Non-endemic",IF(INTRO!$E$37="Non-endemic","Not required",COUNTRY_INFO!Q58),"Treat with IVM")</f>
        <v>Treat with IVM</v>
      </c>
      <c r="I58" s="14">
        <f>IF(H58=1,IF(ALB_MBD!$J58&lt;&gt;" ",$G58-ALB_MBD!$J58,$G58),0)</f>
        <v>0</v>
      </c>
      <c r="J58" s="14">
        <f t="shared" si="5"/>
        <v>0</v>
      </c>
      <c r="K58" s="25"/>
      <c r="L58" s="16">
        <f t="shared" si="2"/>
        <v>0</v>
      </c>
      <c r="M58" s="16">
        <f t="shared" si="3"/>
        <v>0</v>
      </c>
    </row>
    <row r="59" spans="1:13" x14ac:dyDescent="0.25">
      <c r="A59" s="13" t="str">
        <f>IF(INTRO!$E$39&lt;&gt;"Non-endemic", " ", IF(INTRO!$E$37="Non-endemic"," ", IF(COUNTRY_INFO!A59=0," ",COUNTRY_INFO!A59)))</f>
        <v xml:space="preserve"> </v>
      </c>
      <c r="B59" s="13" t="str">
        <f>IF(INTRO!$E$39&lt;&gt;"Non-endemic", " ", IF(INTRO!$E$37="Non-endemic"," ", IF(COUNTRY_INFO!B59=0," ",COUNTRY_INFO!B59)))</f>
        <v xml:space="preserve"> </v>
      </c>
      <c r="C59" s="13" t="str">
        <f>IF(INTRO!$E$39&lt;&gt;"Non-endemic", " ", IF(INTRO!$E$37="Non-endemic"," ", IF(COUNTRY_INFO!C59=0," ",COUNTRY_INFO!C59)))</f>
        <v xml:space="preserve"> </v>
      </c>
      <c r="D59" s="14">
        <f>IF(INTRO!$E$39&lt;&gt;"Non-endemic", 0, IF(INTRO!$E$37="Non-endemic",0,IF(COUNTRY_INFO!$H59=1,COUNTRY_INFO!E59,0)))</f>
        <v>0</v>
      </c>
      <c r="E59" s="14">
        <f>IF(INTRO!$E$39&lt;&gt;"Non-endemic", 0, IF(INTRO!$E$37="Non-endemic",0,IF(COUNTRY_INFO!$H59=1,COUNTRY_INFO!F59,0)))</f>
        <v>0</v>
      </c>
      <c r="F59" s="14">
        <f>IF(INTRO!$E$39&lt;&gt;"Non-endemic", 0, IF(INTRO!$E$37="Non-endemic",0,IF(COUNTRY_INFO!$H59=1,COUNTRY_INFO!G59,0)))</f>
        <v>0</v>
      </c>
      <c r="G59" s="14">
        <f t="shared" si="4"/>
        <v>0</v>
      </c>
      <c r="H59" s="15" t="str">
        <f>IF(INTRO!$E$39="Non-endemic",IF(INTRO!$E$37="Non-endemic","Not required",COUNTRY_INFO!Q59),"Treat with IVM")</f>
        <v>Treat with IVM</v>
      </c>
      <c r="I59" s="14">
        <f>IF(H59=1,IF(ALB_MBD!$J59&lt;&gt;" ",$G59-ALB_MBD!$J59,$G59),0)</f>
        <v>0</v>
      </c>
      <c r="J59" s="14">
        <f t="shared" si="5"/>
        <v>0</v>
      </c>
      <c r="K59" s="25"/>
      <c r="L59" s="16">
        <f t="shared" si="2"/>
        <v>0</v>
      </c>
      <c r="M59" s="16">
        <f t="shared" si="3"/>
        <v>0</v>
      </c>
    </row>
    <row r="60" spans="1:13" x14ac:dyDescent="0.25">
      <c r="A60" s="13" t="str">
        <f>IF(INTRO!$E$39&lt;&gt;"Non-endemic", " ", IF(INTRO!$E$37="Non-endemic"," ", IF(COUNTRY_INFO!A60=0," ",COUNTRY_INFO!A60)))</f>
        <v xml:space="preserve"> </v>
      </c>
      <c r="B60" s="13" t="str">
        <f>IF(INTRO!$E$39&lt;&gt;"Non-endemic", " ", IF(INTRO!$E$37="Non-endemic"," ", IF(COUNTRY_INFO!B60=0," ",COUNTRY_INFO!B60)))</f>
        <v xml:space="preserve"> </v>
      </c>
      <c r="C60" s="13" t="str">
        <f>IF(INTRO!$E$39&lt;&gt;"Non-endemic", " ", IF(INTRO!$E$37="Non-endemic"," ", IF(COUNTRY_INFO!C60=0," ",COUNTRY_INFO!C60)))</f>
        <v xml:space="preserve"> </v>
      </c>
      <c r="D60" s="14">
        <f>IF(INTRO!$E$39&lt;&gt;"Non-endemic", 0, IF(INTRO!$E$37="Non-endemic",0,IF(COUNTRY_INFO!$H60=1,COUNTRY_INFO!E60,0)))</f>
        <v>0</v>
      </c>
      <c r="E60" s="14">
        <f>IF(INTRO!$E$39&lt;&gt;"Non-endemic", 0, IF(INTRO!$E$37="Non-endemic",0,IF(COUNTRY_INFO!$H60=1,COUNTRY_INFO!F60,0)))</f>
        <v>0</v>
      </c>
      <c r="F60" s="14">
        <f>IF(INTRO!$E$39&lt;&gt;"Non-endemic", 0, IF(INTRO!$E$37="Non-endemic",0,IF(COUNTRY_INFO!$H60=1,COUNTRY_INFO!G60,0)))</f>
        <v>0</v>
      </c>
      <c r="G60" s="14">
        <f t="shared" si="4"/>
        <v>0</v>
      </c>
      <c r="H60" s="15" t="str">
        <f>IF(INTRO!$E$39="Non-endemic",IF(INTRO!$E$37="Non-endemic","Not required",COUNTRY_INFO!Q60),"Treat with IVM")</f>
        <v>Treat with IVM</v>
      </c>
      <c r="I60" s="14">
        <f>IF(H60=1,IF(ALB_MBD!$J60&lt;&gt;" ",$G60-ALB_MBD!$J60,$G60),0)</f>
        <v>0</v>
      </c>
      <c r="J60" s="14">
        <f t="shared" si="5"/>
        <v>0</v>
      </c>
      <c r="K60" s="25"/>
      <c r="L60" s="16">
        <f t="shared" si="2"/>
        <v>0</v>
      </c>
      <c r="M60" s="16">
        <f t="shared" si="3"/>
        <v>0</v>
      </c>
    </row>
    <row r="61" spans="1:13" x14ac:dyDescent="0.25">
      <c r="A61" s="13" t="str">
        <f>IF(INTRO!$E$39&lt;&gt;"Non-endemic", " ", IF(INTRO!$E$37="Non-endemic"," ", IF(COUNTRY_INFO!A61=0," ",COUNTRY_INFO!A61)))</f>
        <v xml:space="preserve"> </v>
      </c>
      <c r="B61" s="13" t="str">
        <f>IF(INTRO!$E$39&lt;&gt;"Non-endemic", " ", IF(INTRO!$E$37="Non-endemic"," ", IF(COUNTRY_INFO!B61=0," ",COUNTRY_INFO!B61)))</f>
        <v xml:space="preserve"> </v>
      </c>
      <c r="C61" s="13" t="str">
        <f>IF(INTRO!$E$39&lt;&gt;"Non-endemic", " ", IF(INTRO!$E$37="Non-endemic"," ", IF(COUNTRY_INFO!C61=0," ",COUNTRY_INFO!C61)))</f>
        <v xml:space="preserve"> </v>
      </c>
      <c r="D61" s="14">
        <f>IF(INTRO!$E$39&lt;&gt;"Non-endemic", 0, IF(INTRO!$E$37="Non-endemic",0,IF(COUNTRY_INFO!$H61=1,COUNTRY_INFO!E61,0)))</f>
        <v>0</v>
      </c>
      <c r="E61" s="14">
        <f>IF(INTRO!$E$39&lt;&gt;"Non-endemic", 0, IF(INTRO!$E$37="Non-endemic",0,IF(COUNTRY_INFO!$H61=1,COUNTRY_INFO!F61,0)))</f>
        <v>0</v>
      </c>
      <c r="F61" s="14">
        <f>IF(INTRO!$E$39&lt;&gt;"Non-endemic", 0, IF(INTRO!$E$37="Non-endemic",0,IF(COUNTRY_INFO!$H61=1,COUNTRY_INFO!G61,0)))</f>
        <v>0</v>
      </c>
      <c r="G61" s="14">
        <f t="shared" si="4"/>
        <v>0</v>
      </c>
      <c r="H61" s="15" t="str">
        <f>IF(INTRO!$E$39="Non-endemic",IF(INTRO!$E$37="Non-endemic","Not required",COUNTRY_INFO!Q61),"Treat with IVM")</f>
        <v>Treat with IVM</v>
      </c>
      <c r="I61" s="14">
        <f>IF(H61=1,IF(ALB_MBD!$J61&lt;&gt;" ",$G61-ALB_MBD!$J61,$G61),0)</f>
        <v>0</v>
      </c>
      <c r="J61" s="14">
        <f t="shared" si="5"/>
        <v>0</v>
      </c>
      <c r="K61" s="25"/>
      <c r="L61" s="16">
        <f t="shared" si="2"/>
        <v>0</v>
      </c>
      <c r="M61" s="16">
        <f t="shared" si="3"/>
        <v>0</v>
      </c>
    </row>
    <row r="62" spans="1:13" x14ac:dyDescent="0.25">
      <c r="A62" s="13" t="str">
        <f>IF(INTRO!$E$39&lt;&gt;"Non-endemic", " ", IF(INTRO!$E$37="Non-endemic"," ", IF(COUNTRY_INFO!A62=0," ",COUNTRY_INFO!A62)))</f>
        <v xml:space="preserve"> </v>
      </c>
      <c r="B62" s="13" t="str">
        <f>IF(INTRO!$E$39&lt;&gt;"Non-endemic", " ", IF(INTRO!$E$37="Non-endemic"," ", IF(COUNTRY_INFO!B62=0," ",COUNTRY_INFO!B62)))</f>
        <v xml:space="preserve"> </v>
      </c>
      <c r="C62" s="13" t="str">
        <f>IF(INTRO!$E$39&lt;&gt;"Non-endemic", " ", IF(INTRO!$E$37="Non-endemic"," ", IF(COUNTRY_INFO!C62=0," ",COUNTRY_INFO!C62)))</f>
        <v xml:space="preserve"> </v>
      </c>
      <c r="D62" s="14">
        <f>IF(INTRO!$E$39&lt;&gt;"Non-endemic", 0, IF(INTRO!$E$37="Non-endemic",0,IF(COUNTRY_INFO!$H62=1,COUNTRY_INFO!E62,0)))</f>
        <v>0</v>
      </c>
      <c r="E62" s="14">
        <f>IF(INTRO!$E$39&lt;&gt;"Non-endemic", 0, IF(INTRO!$E$37="Non-endemic",0,IF(COUNTRY_INFO!$H62=1,COUNTRY_INFO!F62,0)))</f>
        <v>0</v>
      </c>
      <c r="F62" s="14">
        <f>IF(INTRO!$E$39&lt;&gt;"Non-endemic", 0, IF(INTRO!$E$37="Non-endemic",0,IF(COUNTRY_INFO!$H62=1,COUNTRY_INFO!G62,0)))</f>
        <v>0</v>
      </c>
      <c r="G62" s="14">
        <f t="shared" si="4"/>
        <v>0</v>
      </c>
      <c r="H62" s="15" t="str">
        <f>IF(INTRO!$E$39="Non-endemic",IF(INTRO!$E$37="Non-endemic","Not required",COUNTRY_INFO!Q62),"Treat with IVM")</f>
        <v>Treat with IVM</v>
      </c>
      <c r="I62" s="14">
        <f>IF(H62=1,IF(ALB_MBD!$J62&lt;&gt;" ",$G62-ALB_MBD!$J62,$G62),0)</f>
        <v>0</v>
      </c>
      <c r="J62" s="14">
        <f t="shared" si="5"/>
        <v>0</v>
      </c>
      <c r="K62" s="25"/>
      <c r="L62" s="16">
        <f t="shared" si="2"/>
        <v>0</v>
      </c>
      <c r="M62" s="16">
        <f t="shared" si="3"/>
        <v>0</v>
      </c>
    </row>
    <row r="63" spans="1:13" x14ac:dyDescent="0.25">
      <c r="A63" s="13" t="str">
        <f>IF(INTRO!$E$39&lt;&gt;"Non-endemic", " ", IF(INTRO!$E$37="Non-endemic"," ", IF(COUNTRY_INFO!A63=0," ",COUNTRY_INFO!A63)))</f>
        <v xml:space="preserve"> </v>
      </c>
      <c r="B63" s="13" t="str">
        <f>IF(INTRO!$E$39&lt;&gt;"Non-endemic", " ", IF(INTRO!$E$37="Non-endemic"," ", IF(COUNTRY_INFO!B63=0," ",COUNTRY_INFO!B63)))</f>
        <v xml:space="preserve"> </v>
      </c>
      <c r="C63" s="13" t="str">
        <f>IF(INTRO!$E$39&lt;&gt;"Non-endemic", " ", IF(INTRO!$E$37="Non-endemic"," ", IF(COUNTRY_INFO!C63=0," ",COUNTRY_INFO!C63)))</f>
        <v xml:space="preserve"> </v>
      </c>
      <c r="D63" s="14">
        <f>IF(INTRO!$E$39&lt;&gt;"Non-endemic", 0, IF(INTRO!$E$37="Non-endemic",0,IF(COUNTRY_INFO!$H63=1,COUNTRY_INFO!E63,0)))</f>
        <v>0</v>
      </c>
      <c r="E63" s="14">
        <f>IF(INTRO!$E$39&lt;&gt;"Non-endemic", 0, IF(INTRO!$E$37="Non-endemic",0,IF(COUNTRY_INFO!$H63=1,COUNTRY_INFO!F63,0)))</f>
        <v>0</v>
      </c>
      <c r="F63" s="14">
        <f>IF(INTRO!$E$39&lt;&gt;"Non-endemic", 0, IF(INTRO!$E$37="Non-endemic",0,IF(COUNTRY_INFO!$H63=1,COUNTRY_INFO!G63,0)))</f>
        <v>0</v>
      </c>
      <c r="G63" s="14">
        <f t="shared" si="4"/>
        <v>0</v>
      </c>
      <c r="H63" s="15" t="str">
        <f>IF(INTRO!$E$39="Non-endemic",IF(INTRO!$E$37="Non-endemic","Not required",COUNTRY_INFO!Q63),"Treat with IVM")</f>
        <v>Treat with IVM</v>
      </c>
      <c r="I63" s="14">
        <f>IF(H63=1,IF(ALB_MBD!$J63&lt;&gt;" ",$G63-ALB_MBD!$J63,$G63),0)</f>
        <v>0</v>
      </c>
      <c r="J63" s="14">
        <f t="shared" si="5"/>
        <v>0</v>
      </c>
      <c r="K63" s="25"/>
      <c r="L63" s="16">
        <f t="shared" si="2"/>
        <v>0</v>
      </c>
      <c r="M63" s="16">
        <f t="shared" si="3"/>
        <v>0</v>
      </c>
    </row>
    <row r="64" spans="1:13" x14ac:dyDescent="0.25">
      <c r="A64" s="13" t="str">
        <f>IF(INTRO!$E$39&lt;&gt;"Non-endemic", " ", IF(INTRO!$E$37="Non-endemic"," ", IF(COUNTRY_INFO!A64=0," ",COUNTRY_INFO!A64)))</f>
        <v xml:space="preserve"> </v>
      </c>
      <c r="B64" s="13" t="str">
        <f>IF(INTRO!$E$39&lt;&gt;"Non-endemic", " ", IF(INTRO!$E$37="Non-endemic"," ", IF(COUNTRY_INFO!B64=0," ",COUNTRY_INFO!B64)))</f>
        <v xml:space="preserve"> </v>
      </c>
      <c r="C64" s="13" t="str">
        <f>IF(INTRO!$E$39&lt;&gt;"Non-endemic", " ", IF(INTRO!$E$37="Non-endemic"," ", IF(COUNTRY_INFO!C64=0," ",COUNTRY_INFO!C64)))</f>
        <v xml:space="preserve"> </v>
      </c>
      <c r="D64" s="14">
        <f>IF(INTRO!$E$39&lt;&gt;"Non-endemic", 0, IF(INTRO!$E$37="Non-endemic",0,IF(COUNTRY_INFO!$H64=1,COUNTRY_INFO!E64,0)))</f>
        <v>0</v>
      </c>
      <c r="E64" s="14">
        <f>IF(INTRO!$E$39&lt;&gt;"Non-endemic", 0, IF(INTRO!$E$37="Non-endemic",0,IF(COUNTRY_INFO!$H64=1,COUNTRY_INFO!F64,0)))</f>
        <v>0</v>
      </c>
      <c r="F64" s="14">
        <f>IF(INTRO!$E$39&lt;&gt;"Non-endemic", 0, IF(INTRO!$E$37="Non-endemic",0,IF(COUNTRY_INFO!$H64=1,COUNTRY_INFO!G64,0)))</f>
        <v>0</v>
      </c>
      <c r="G64" s="14">
        <f t="shared" si="4"/>
        <v>0</v>
      </c>
      <c r="H64" s="15" t="str">
        <f>IF(INTRO!$E$39="Non-endemic",IF(INTRO!$E$37="Non-endemic","Not required",COUNTRY_INFO!Q64),"Treat with IVM")</f>
        <v>Treat with IVM</v>
      </c>
      <c r="I64" s="14">
        <f>IF(H64=1,IF(ALB_MBD!$J64&lt;&gt;" ",$G64-ALB_MBD!$J64,$G64),0)</f>
        <v>0</v>
      </c>
      <c r="J64" s="14">
        <f t="shared" si="5"/>
        <v>0</v>
      </c>
      <c r="K64" s="25"/>
      <c r="L64" s="16">
        <f t="shared" si="2"/>
        <v>0</v>
      </c>
      <c r="M64" s="16">
        <f t="shared" si="3"/>
        <v>0</v>
      </c>
    </row>
    <row r="65" spans="1:13" x14ac:dyDescent="0.25">
      <c r="A65" s="13" t="str">
        <f>IF(INTRO!$E$39&lt;&gt;"Non-endemic", " ", IF(INTRO!$E$37="Non-endemic"," ", IF(COUNTRY_INFO!A65=0," ",COUNTRY_INFO!A65)))</f>
        <v xml:space="preserve"> </v>
      </c>
      <c r="B65" s="13" t="str">
        <f>IF(INTRO!$E$39&lt;&gt;"Non-endemic", " ", IF(INTRO!$E$37="Non-endemic"," ", IF(COUNTRY_INFO!B65=0," ",COUNTRY_INFO!B65)))</f>
        <v xml:space="preserve"> </v>
      </c>
      <c r="C65" s="13" t="str">
        <f>IF(INTRO!$E$39&lt;&gt;"Non-endemic", " ", IF(INTRO!$E$37="Non-endemic"," ", IF(COUNTRY_INFO!C65=0," ",COUNTRY_INFO!C65)))</f>
        <v xml:space="preserve"> </v>
      </c>
      <c r="D65" s="14">
        <f>IF(INTRO!$E$39&lt;&gt;"Non-endemic", 0, IF(INTRO!$E$37="Non-endemic",0,IF(COUNTRY_INFO!$H65=1,COUNTRY_INFO!E65,0)))</f>
        <v>0</v>
      </c>
      <c r="E65" s="14">
        <f>IF(INTRO!$E$39&lt;&gt;"Non-endemic", 0, IF(INTRO!$E$37="Non-endemic",0,IF(COUNTRY_INFO!$H65=1,COUNTRY_INFO!F65,0)))</f>
        <v>0</v>
      </c>
      <c r="F65" s="14">
        <f>IF(INTRO!$E$39&lt;&gt;"Non-endemic", 0, IF(INTRO!$E$37="Non-endemic",0,IF(COUNTRY_INFO!$H65=1,COUNTRY_INFO!G65,0)))</f>
        <v>0</v>
      </c>
      <c r="G65" s="14">
        <f t="shared" si="4"/>
        <v>0</v>
      </c>
      <c r="H65" s="15" t="str">
        <f>IF(INTRO!$E$39="Non-endemic",IF(INTRO!$E$37="Non-endemic","Not required",COUNTRY_INFO!Q65),"Treat with IVM")</f>
        <v>Treat with IVM</v>
      </c>
      <c r="I65" s="14">
        <f>IF(H65=1,IF(ALB_MBD!$J65&lt;&gt;" ",$G65-ALB_MBD!$J65,$G65),0)</f>
        <v>0</v>
      </c>
      <c r="J65" s="14">
        <f t="shared" si="5"/>
        <v>0</v>
      </c>
      <c r="K65" s="25"/>
      <c r="L65" s="16">
        <f t="shared" si="2"/>
        <v>0</v>
      </c>
      <c r="M65" s="16">
        <f t="shared" si="3"/>
        <v>0</v>
      </c>
    </row>
    <row r="66" spans="1:13" x14ac:dyDescent="0.25">
      <c r="A66" s="13" t="str">
        <f>IF(INTRO!$E$39&lt;&gt;"Non-endemic", " ", IF(INTRO!$E$37="Non-endemic"," ", IF(COUNTRY_INFO!A66=0," ",COUNTRY_INFO!A66)))</f>
        <v xml:space="preserve"> </v>
      </c>
      <c r="B66" s="13" t="str">
        <f>IF(INTRO!$E$39&lt;&gt;"Non-endemic", " ", IF(INTRO!$E$37="Non-endemic"," ", IF(COUNTRY_INFO!B66=0," ",COUNTRY_INFO!B66)))</f>
        <v xml:space="preserve"> </v>
      </c>
      <c r="C66" s="13" t="str">
        <f>IF(INTRO!$E$39&lt;&gt;"Non-endemic", " ", IF(INTRO!$E$37="Non-endemic"," ", IF(COUNTRY_INFO!C66=0," ",COUNTRY_INFO!C66)))</f>
        <v xml:space="preserve"> </v>
      </c>
      <c r="D66" s="14">
        <f>IF(INTRO!$E$39&lt;&gt;"Non-endemic", 0, IF(INTRO!$E$37="Non-endemic",0,IF(COUNTRY_INFO!$H66=1,COUNTRY_INFO!E66,0)))</f>
        <v>0</v>
      </c>
      <c r="E66" s="14">
        <f>IF(INTRO!$E$39&lt;&gt;"Non-endemic", 0, IF(INTRO!$E$37="Non-endemic",0,IF(COUNTRY_INFO!$H66=1,COUNTRY_INFO!F66,0)))</f>
        <v>0</v>
      </c>
      <c r="F66" s="14">
        <f>IF(INTRO!$E$39&lt;&gt;"Non-endemic", 0, IF(INTRO!$E$37="Non-endemic",0,IF(COUNTRY_INFO!$H66=1,COUNTRY_INFO!G66,0)))</f>
        <v>0</v>
      </c>
      <c r="G66" s="14">
        <f t="shared" si="4"/>
        <v>0</v>
      </c>
      <c r="H66" s="15" t="str">
        <f>IF(INTRO!$E$39="Non-endemic",IF(INTRO!$E$37="Non-endemic","Not required",COUNTRY_INFO!Q66),"Treat with IVM")</f>
        <v>Treat with IVM</v>
      </c>
      <c r="I66" s="14">
        <f>IF(H66=1,IF(ALB_MBD!$J66&lt;&gt;" ",$G66-ALB_MBD!$J66,$G66),0)</f>
        <v>0</v>
      </c>
      <c r="J66" s="14">
        <f t="shared" si="5"/>
        <v>0</v>
      </c>
      <c r="K66" s="25"/>
      <c r="L66" s="16">
        <f t="shared" si="2"/>
        <v>0</v>
      </c>
      <c r="M66" s="16">
        <f t="shared" si="3"/>
        <v>0</v>
      </c>
    </row>
    <row r="67" spans="1:13" x14ac:dyDescent="0.25">
      <c r="A67" s="13" t="str">
        <f>IF(INTRO!$E$39&lt;&gt;"Non-endemic", " ", IF(INTRO!$E$37="Non-endemic"," ", IF(COUNTRY_INFO!A67=0," ",COUNTRY_INFO!A67)))</f>
        <v xml:space="preserve"> </v>
      </c>
      <c r="B67" s="13" t="str">
        <f>IF(INTRO!$E$39&lt;&gt;"Non-endemic", " ", IF(INTRO!$E$37="Non-endemic"," ", IF(COUNTRY_INFO!B67=0," ",COUNTRY_INFO!B67)))</f>
        <v xml:space="preserve"> </v>
      </c>
      <c r="C67" s="13" t="str">
        <f>IF(INTRO!$E$39&lt;&gt;"Non-endemic", " ", IF(INTRO!$E$37="Non-endemic"," ", IF(COUNTRY_INFO!C67=0," ",COUNTRY_INFO!C67)))</f>
        <v xml:space="preserve"> </v>
      </c>
      <c r="D67" s="14">
        <f>IF(INTRO!$E$39&lt;&gt;"Non-endemic", 0, IF(INTRO!$E$37="Non-endemic",0,IF(COUNTRY_INFO!$H67=1,COUNTRY_INFO!E67,0)))</f>
        <v>0</v>
      </c>
      <c r="E67" s="14">
        <f>IF(INTRO!$E$39&lt;&gt;"Non-endemic", 0, IF(INTRO!$E$37="Non-endemic",0,IF(COUNTRY_INFO!$H67=1,COUNTRY_INFO!F67,0)))</f>
        <v>0</v>
      </c>
      <c r="F67" s="14">
        <f>IF(INTRO!$E$39&lt;&gt;"Non-endemic", 0, IF(INTRO!$E$37="Non-endemic",0,IF(COUNTRY_INFO!$H67=1,COUNTRY_INFO!G67,0)))</f>
        <v>0</v>
      </c>
      <c r="G67" s="14">
        <f t="shared" si="4"/>
        <v>0</v>
      </c>
      <c r="H67" s="15" t="str">
        <f>IF(INTRO!$E$39="Non-endemic",IF(INTRO!$E$37="Non-endemic","Not required",COUNTRY_INFO!Q67),"Treat with IVM")</f>
        <v>Treat with IVM</v>
      </c>
      <c r="I67" s="14">
        <f>IF(H67=1,IF(ALB_MBD!$J67&lt;&gt;" ",$G67-ALB_MBD!$J67,$G67),0)</f>
        <v>0</v>
      </c>
      <c r="J67" s="14">
        <f t="shared" si="5"/>
        <v>0</v>
      </c>
      <c r="K67" s="25"/>
      <c r="L67" s="16">
        <f t="shared" si="2"/>
        <v>0</v>
      </c>
      <c r="M67" s="16">
        <f t="shared" si="3"/>
        <v>0</v>
      </c>
    </row>
    <row r="68" spans="1:13" x14ac:dyDescent="0.25">
      <c r="A68" s="13" t="str">
        <f>IF(INTRO!$E$39&lt;&gt;"Non-endemic", " ", IF(INTRO!$E$37="Non-endemic"," ", IF(COUNTRY_INFO!A68=0," ",COUNTRY_INFO!A68)))</f>
        <v xml:space="preserve"> </v>
      </c>
      <c r="B68" s="13" t="str">
        <f>IF(INTRO!$E$39&lt;&gt;"Non-endemic", " ", IF(INTRO!$E$37="Non-endemic"," ", IF(COUNTRY_INFO!B68=0," ",COUNTRY_INFO!B68)))</f>
        <v xml:space="preserve"> </v>
      </c>
      <c r="C68" s="13" t="str">
        <f>IF(INTRO!$E$39&lt;&gt;"Non-endemic", " ", IF(INTRO!$E$37="Non-endemic"," ", IF(COUNTRY_INFO!C68=0," ",COUNTRY_INFO!C68)))</f>
        <v xml:space="preserve"> </v>
      </c>
      <c r="D68" s="14">
        <f>IF(INTRO!$E$39&lt;&gt;"Non-endemic", 0, IF(INTRO!$E$37="Non-endemic",0,IF(COUNTRY_INFO!$H68=1,COUNTRY_INFO!E68,0)))</f>
        <v>0</v>
      </c>
      <c r="E68" s="14">
        <f>IF(INTRO!$E$39&lt;&gt;"Non-endemic", 0, IF(INTRO!$E$37="Non-endemic",0,IF(COUNTRY_INFO!$H68=1,COUNTRY_INFO!F68,0)))</f>
        <v>0</v>
      </c>
      <c r="F68" s="14">
        <f>IF(INTRO!$E$39&lt;&gt;"Non-endemic", 0, IF(INTRO!$E$37="Non-endemic",0,IF(COUNTRY_INFO!$H68=1,COUNTRY_INFO!G68,0)))</f>
        <v>0</v>
      </c>
      <c r="G68" s="14">
        <f t="shared" si="4"/>
        <v>0</v>
      </c>
      <c r="H68" s="15" t="str">
        <f>IF(INTRO!$E$39="Non-endemic",IF(INTRO!$E$37="Non-endemic","Not required",COUNTRY_INFO!Q68),"Treat with IVM")</f>
        <v>Treat with IVM</v>
      </c>
      <c r="I68" s="14">
        <f>IF(H68=1,IF(ALB_MBD!$J68&lt;&gt;" ",$G68-ALB_MBD!$J68,$G68),0)</f>
        <v>0</v>
      </c>
      <c r="J68" s="14">
        <f t="shared" si="5"/>
        <v>0</v>
      </c>
      <c r="K68" s="25"/>
      <c r="L68" s="16">
        <f t="shared" si="2"/>
        <v>0</v>
      </c>
      <c r="M68" s="16">
        <f t="shared" si="3"/>
        <v>0</v>
      </c>
    </row>
    <row r="69" spans="1:13" x14ac:dyDescent="0.25">
      <c r="A69" s="13" t="str">
        <f>IF(INTRO!$E$39&lt;&gt;"Non-endemic", " ", IF(INTRO!$E$37="Non-endemic"," ", IF(COUNTRY_INFO!A69=0," ",COUNTRY_INFO!A69)))</f>
        <v xml:space="preserve"> </v>
      </c>
      <c r="B69" s="13" t="str">
        <f>IF(INTRO!$E$39&lt;&gt;"Non-endemic", " ", IF(INTRO!$E$37="Non-endemic"," ", IF(COUNTRY_INFO!B69=0," ",COUNTRY_INFO!B69)))</f>
        <v xml:space="preserve"> </v>
      </c>
      <c r="C69" s="13" t="str">
        <f>IF(INTRO!$E$39&lt;&gt;"Non-endemic", " ", IF(INTRO!$E$37="Non-endemic"," ", IF(COUNTRY_INFO!C69=0," ",COUNTRY_INFO!C69)))</f>
        <v xml:space="preserve"> </v>
      </c>
      <c r="D69" s="14">
        <f>IF(INTRO!$E$39&lt;&gt;"Non-endemic", 0, IF(INTRO!$E$37="Non-endemic",0,IF(COUNTRY_INFO!$H69=1,COUNTRY_INFO!E69,0)))</f>
        <v>0</v>
      </c>
      <c r="E69" s="14">
        <f>IF(INTRO!$E$39&lt;&gt;"Non-endemic", 0, IF(INTRO!$E$37="Non-endemic",0,IF(COUNTRY_INFO!$H69=1,COUNTRY_INFO!F69,0)))</f>
        <v>0</v>
      </c>
      <c r="F69" s="14">
        <f>IF(INTRO!$E$39&lt;&gt;"Non-endemic", 0, IF(INTRO!$E$37="Non-endemic",0,IF(COUNTRY_INFO!$H69=1,COUNTRY_INFO!G69,0)))</f>
        <v>0</v>
      </c>
      <c r="G69" s="14">
        <f t="shared" si="4"/>
        <v>0</v>
      </c>
      <c r="H69" s="15" t="str">
        <f>IF(INTRO!$E$39="Non-endemic",IF(INTRO!$E$37="Non-endemic","Not required",COUNTRY_INFO!Q69),"Treat with IVM")</f>
        <v>Treat with IVM</v>
      </c>
      <c r="I69" s="14">
        <f>IF(H69=1,IF(ALB_MBD!$J69&lt;&gt;" ",$G69-ALB_MBD!$J69,$G69),0)</f>
        <v>0</v>
      </c>
      <c r="J69" s="14">
        <f t="shared" si="5"/>
        <v>0</v>
      </c>
      <c r="K69" s="25"/>
      <c r="L69" s="16">
        <f t="shared" si="2"/>
        <v>0</v>
      </c>
      <c r="M69" s="16">
        <f t="shared" si="3"/>
        <v>0</v>
      </c>
    </row>
    <row r="70" spans="1:13" x14ac:dyDescent="0.25">
      <c r="A70" s="13" t="str">
        <f>IF(INTRO!$E$39&lt;&gt;"Non-endemic", " ", IF(INTRO!$E$37="Non-endemic"," ", IF(COUNTRY_INFO!A70=0," ",COUNTRY_INFO!A70)))</f>
        <v xml:space="preserve"> </v>
      </c>
      <c r="B70" s="13" t="str">
        <f>IF(INTRO!$E$39&lt;&gt;"Non-endemic", " ", IF(INTRO!$E$37="Non-endemic"," ", IF(COUNTRY_INFO!B70=0," ",COUNTRY_INFO!B70)))</f>
        <v xml:space="preserve"> </v>
      </c>
      <c r="C70" s="13" t="str">
        <f>IF(INTRO!$E$39&lt;&gt;"Non-endemic", " ", IF(INTRO!$E$37="Non-endemic"," ", IF(COUNTRY_INFO!C70=0," ",COUNTRY_INFO!C70)))</f>
        <v xml:space="preserve"> </v>
      </c>
      <c r="D70" s="14">
        <f>IF(INTRO!$E$39&lt;&gt;"Non-endemic", 0, IF(INTRO!$E$37="Non-endemic",0,IF(COUNTRY_INFO!$H70=1,COUNTRY_INFO!E70,0)))</f>
        <v>0</v>
      </c>
      <c r="E70" s="14">
        <f>IF(INTRO!$E$39&lt;&gt;"Non-endemic", 0, IF(INTRO!$E$37="Non-endemic",0,IF(COUNTRY_INFO!$H70=1,COUNTRY_INFO!F70,0)))</f>
        <v>0</v>
      </c>
      <c r="F70" s="14">
        <f>IF(INTRO!$E$39&lt;&gt;"Non-endemic", 0, IF(INTRO!$E$37="Non-endemic",0,IF(COUNTRY_INFO!$H70=1,COUNTRY_INFO!G70,0)))</f>
        <v>0</v>
      </c>
      <c r="G70" s="14">
        <f t="shared" si="4"/>
        <v>0</v>
      </c>
      <c r="H70" s="15" t="str">
        <f>IF(INTRO!$E$39="Non-endemic",IF(INTRO!$E$37="Non-endemic","Not required",COUNTRY_INFO!Q70),"Treat with IVM")</f>
        <v>Treat with IVM</v>
      </c>
      <c r="I70" s="14">
        <f>IF(H70=1,IF(ALB_MBD!$J70&lt;&gt;" ",$G70-ALB_MBD!$J70,$G70),0)</f>
        <v>0</v>
      </c>
      <c r="J70" s="14">
        <f t="shared" si="5"/>
        <v>0</v>
      </c>
      <c r="K70" s="25"/>
      <c r="L70" s="16">
        <f t="shared" si="2"/>
        <v>0</v>
      </c>
      <c r="M70" s="16">
        <f t="shared" si="3"/>
        <v>0</v>
      </c>
    </row>
    <row r="71" spans="1:13" x14ac:dyDescent="0.25">
      <c r="A71" s="13" t="str">
        <f>IF(INTRO!$E$39&lt;&gt;"Non-endemic", " ", IF(INTRO!$E$37="Non-endemic"," ", IF(COUNTRY_INFO!A71=0," ",COUNTRY_INFO!A71)))</f>
        <v xml:space="preserve"> </v>
      </c>
      <c r="B71" s="13" t="str">
        <f>IF(INTRO!$E$39&lt;&gt;"Non-endemic", " ", IF(INTRO!$E$37="Non-endemic"," ", IF(COUNTRY_INFO!B71=0," ",COUNTRY_INFO!B71)))</f>
        <v xml:space="preserve"> </v>
      </c>
      <c r="C71" s="13" t="str">
        <f>IF(INTRO!$E$39&lt;&gt;"Non-endemic", " ", IF(INTRO!$E$37="Non-endemic"," ", IF(COUNTRY_INFO!C71=0," ",COUNTRY_INFO!C71)))</f>
        <v xml:space="preserve"> </v>
      </c>
      <c r="D71" s="14">
        <f>IF(INTRO!$E$39&lt;&gt;"Non-endemic", 0, IF(INTRO!$E$37="Non-endemic",0,IF(COUNTRY_INFO!$H71=1,COUNTRY_INFO!E71,0)))</f>
        <v>0</v>
      </c>
      <c r="E71" s="14">
        <f>IF(INTRO!$E$39&lt;&gt;"Non-endemic", 0, IF(INTRO!$E$37="Non-endemic",0,IF(COUNTRY_INFO!$H71=1,COUNTRY_INFO!F71,0)))</f>
        <v>0</v>
      </c>
      <c r="F71" s="14">
        <f>IF(INTRO!$E$39&lt;&gt;"Non-endemic", 0, IF(INTRO!$E$37="Non-endemic",0,IF(COUNTRY_INFO!$H71=1,COUNTRY_INFO!G71,0)))</f>
        <v>0</v>
      </c>
      <c r="G71" s="14">
        <f t="shared" si="4"/>
        <v>0</v>
      </c>
      <c r="H71" s="15" t="str">
        <f>IF(INTRO!$E$39="Non-endemic",IF(INTRO!$E$37="Non-endemic","Not required",COUNTRY_INFO!Q71),"Treat with IVM")</f>
        <v>Treat with IVM</v>
      </c>
      <c r="I71" s="14">
        <f>IF(H71=1,IF(ALB_MBD!$J71&lt;&gt;" ",$G71-ALB_MBD!$J71,$G71),0)</f>
        <v>0</v>
      </c>
      <c r="J71" s="14">
        <f t="shared" si="5"/>
        <v>0</v>
      </c>
      <c r="K71" s="25"/>
      <c r="L71" s="16">
        <f t="shared" si="2"/>
        <v>0</v>
      </c>
      <c r="M71" s="16">
        <f t="shared" si="3"/>
        <v>0</v>
      </c>
    </row>
    <row r="72" spans="1:13" x14ac:dyDescent="0.25">
      <c r="A72" s="13" t="str">
        <f>IF(INTRO!$E$39&lt;&gt;"Non-endemic", " ", IF(INTRO!$E$37="Non-endemic"," ", IF(COUNTRY_INFO!A72=0," ",COUNTRY_INFO!A72)))</f>
        <v xml:space="preserve"> </v>
      </c>
      <c r="B72" s="13" t="str">
        <f>IF(INTRO!$E$39&lt;&gt;"Non-endemic", " ", IF(INTRO!$E$37="Non-endemic"," ", IF(COUNTRY_INFO!B72=0," ",COUNTRY_INFO!B72)))</f>
        <v xml:space="preserve"> </v>
      </c>
      <c r="C72" s="13" t="str">
        <f>IF(INTRO!$E$39&lt;&gt;"Non-endemic", " ", IF(INTRO!$E$37="Non-endemic"," ", IF(COUNTRY_INFO!C72=0," ",COUNTRY_INFO!C72)))</f>
        <v xml:space="preserve"> </v>
      </c>
      <c r="D72" s="14">
        <f>IF(INTRO!$E$39&lt;&gt;"Non-endemic", 0, IF(INTRO!$E$37="Non-endemic",0,IF(COUNTRY_INFO!$H72=1,COUNTRY_INFO!E72,0)))</f>
        <v>0</v>
      </c>
      <c r="E72" s="14">
        <f>IF(INTRO!$E$39&lt;&gt;"Non-endemic", 0, IF(INTRO!$E$37="Non-endemic",0,IF(COUNTRY_INFO!$H72=1,COUNTRY_INFO!F72,0)))</f>
        <v>0</v>
      </c>
      <c r="F72" s="14">
        <f>IF(INTRO!$E$39&lt;&gt;"Non-endemic", 0, IF(INTRO!$E$37="Non-endemic",0,IF(COUNTRY_INFO!$H72=1,COUNTRY_INFO!G72,0)))</f>
        <v>0</v>
      </c>
      <c r="G72" s="14">
        <f t="shared" si="4"/>
        <v>0</v>
      </c>
      <c r="H72" s="15" t="str">
        <f>IF(INTRO!$E$39="Non-endemic",IF(INTRO!$E$37="Non-endemic","Not required",COUNTRY_INFO!Q72),"Treat with IVM")</f>
        <v>Treat with IVM</v>
      </c>
      <c r="I72" s="14">
        <f>IF(H72=1,IF(ALB_MBD!$J72&lt;&gt;" ",$G72-ALB_MBD!$J72,$G72),0)</f>
        <v>0</v>
      </c>
      <c r="J72" s="14">
        <f t="shared" si="5"/>
        <v>0</v>
      </c>
      <c r="K72" s="25"/>
      <c r="L72" s="16">
        <f t="shared" si="2"/>
        <v>0</v>
      </c>
      <c r="M72" s="16">
        <f t="shared" si="3"/>
        <v>0</v>
      </c>
    </row>
    <row r="73" spans="1:13" x14ac:dyDescent="0.25">
      <c r="A73" s="13" t="str">
        <f>IF(INTRO!$E$39&lt;&gt;"Non-endemic", " ", IF(INTRO!$E$37="Non-endemic"," ", IF(COUNTRY_INFO!A73=0," ",COUNTRY_INFO!A73)))</f>
        <v xml:space="preserve"> </v>
      </c>
      <c r="B73" s="13" t="str">
        <f>IF(INTRO!$E$39&lt;&gt;"Non-endemic", " ", IF(INTRO!$E$37="Non-endemic"," ", IF(COUNTRY_INFO!B73=0," ",COUNTRY_INFO!B73)))</f>
        <v xml:space="preserve"> </v>
      </c>
      <c r="C73" s="13" t="str">
        <f>IF(INTRO!$E$39&lt;&gt;"Non-endemic", " ", IF(INTRO!$E$37="Non-endemic"," ", IF(COUNTRY_INFO!C73=0," ",COUNTRY_INFO!C73)))</f>
        <v xml:space="preserve"> </v>
      </c>
      <c r="D73" s="14">
        <f>IF(INTRO!$E$39&lt;&gt;"Non-endemic", 0, IF(INTRO!$E$37="Non-endemic",0,IF(COUNTRY_INFO!$H73=1,COUNTRY_INFO!E73,0)))</f>
        <v>0</v>
      </c>
      <c r="E73" s="14">
        <f>IF(INTRO!$E$39&lt;&gt;"Non-endemic", 0, IF(INTRO!$E$37="Non-endemic",0,IF(COUNTRY_INFO!$H73=1,COUNTRY_INFO!F73,0)))</f>
        <v>0</v>
      </c>
      <c r="F73" s="14">
        <f>IF(INTRO!$E$39&lt;&gt;"Non-endemic", 0, IF(INTRO!$E$37="Non-endemic",0,IF(COUNTRY_INFO!$H73=1,COUNTRY_INFO!G73,0)))</f>
        <v>0</v>
      </c>
      <c r="G73" s="14">
        <f t="shared" si="4"/>
        <v>0</v>
      </c>
      <c r="H73" s="15" t="str">
        <f>IF(INTRO!$E$39="Non-endemic",IF(INTRO!$E$37="Non-endemic","Not required",COUNTRY_INFO!Q73),"Treat with IVM")</f>
        <v>Treat with IVM</v>
      </c>
      <c r="I73" s="14">
        <f>IF(H73=1,IF(ALB_MBD!$J73&lt;&gt;" ",$G73-ALB_MBD!$J73,$G73),0)</f>
        <v>0</v>
      </c>
      <c r="J73" s="14">
        <f t="shared" si="5"/>
        <v>0</v>
      </c>
      <c r="K73" s="25"/>
      <c r="L73" s="16">
        <f t="shared" si="2"/>
        <v>0</v>
      </c>
      <c r="M73" s="16">
        <f t="shared" si="3"/>
        <v>0</v>
      </c>
    </row>
    <row r="74" spans="1:13" x14ac:dyDescent="0.25">
      <c r="A74" s="13" t="str">
        <f>IF(INTRO!$E$39&lt;&gt;"Non-endemic", " ", IF(INTRO!$E$37="Non-endemic"," ", IF(COUNTRY_INFO!A74=0," ",COUNTRY_INFO!A74)))</f>
        <v xml:space="preserve"> </v>
      </c>
      <c r="B74" s="13" t="str">
        <f>IF(INTRO!$E$39&lt;&gt;"Non-endemic", " ", IF(INTRO!$E$37="Non-endemic"," ", IF(COUNTRY_INFO!B74=0," ",COUNTRY_INFO!B74)))</f>
        <v xml:space="preserve"> </v>
      </c>
      <c r="C74" s="13" t="str">
        <f>IF(INTRO!$E$39&lt;&gt;"Non-endemic", " ", IF(INTRO!$E$37="Non-endemic"," ", IF(COUNTRY_INFO!C74=0," ",COUNTRY_INFO!C74)))</f>
        <v xml:space="preserve"> </v>
      </c>
      <c r="D74" s="14">
        <f>IF(INTRO!$E$39&lt;&gt;"Non-endemic", 0, IF(INTRO!$E$37="Non-endemic",0,IF(COUNTRY_INFO!$H74=1,COUNTRY_INFO!E74,0)))</f>
        <v>0</v>
      </c>
      <c r="E74" s="14">
        <f>IF(INTRO!$E$39&lt;&gt;"Non-endemic", 0, IF(INTRO!$E$37="Non-endemic",0,IF(COUNTRY_INFO!$H74=1,COUNTRY_INFO!F74,0)))</f>
        <v>0</v>
      </c>
      <c r="F74" s="14">
        <f>IF(INTRO!$E$39&lt;&gt;"Non-endemic", 0, IF(INTRO!$E$37="Non-endemic",0,IF(COUNTRY_INFO!$H74=1,COUNTRY_INFO!G74,0)))</f>
        <v>0</v>
      </c>
      <c r="G74" s="14">
        <f t="shared" ref="G74:G137" si="6">SUM(D74:F74)</f>
        <v>0</v>
      </c>
      <c r="H74" s="15" t="str">
        <f>IF(INTRO!$E$39="Non-endemic",IF(INTRO!$E$37="Non-endemic","Not required",COUNTRY_INFO!Q74),"Treat with IVM")</f>
        <v>Treat with IVM</v>
      </c>
      <c r="I74" s="14">
        <f>IF(H74=1,IF(ALB_MBD!$J74&lt;&gt;" ",$G74-ALB_MBD!$J74,$G74),0)</f>
        <v>0</v>
      </c>
      <c r="J74" s="14">
        <f t="shared" ref="J74:J137" si="7">IF(I74&gt;0,I74*2.5,0)</f>
        <v>0</v>
      </c>
      <c r="K74" s="25"/>
      <c r="L74" s="16">
        <f t="shared" si="2"/>
        <v>0</v>
      </c>
      <c r="M74" s="16">
        <f t="shared" si="3"/>
        <v>0</v>
      </c>
    </row>
    <row r="75" spans="1:13" x14ac:dyDescent="0.25">
      <c r="A75" s="13" t="str">
        <f>IF(INTRO!$E$39&lt;&gt;"Non-endemic", " ", IF(INTRO!$E$37="Non-endemic"," ", IF(COUNTRY_INFO!A75=0," ",COUNTRY_INFO!A75)))</f>
        <v xml:space="preserve"> </v>
      </c>
      <c r="B75" s="13" t="str">
        <f>IF(INTRO!$E$39&lt;&gt;"Non-endemic", " ", IF(INTRO!$E$37="Non-endemic"," ", IF(COUNTRY_INFO!B75=0," ",COUNTRY_INFO!B75)))</f>
        <v xml:space="preserve"> </v>
      </c>
      <c r="C75" s="13" t="str">
        <f>IF(INTRO!$E$39&lt;&gt;"Non-endemic", " ", IF(INTRO!$E$37="Non-endemic"," ", IF(COUNTRY_INFO!C75=0," ",COUNTRY_INFO!C75)))</f>
        <v xml:space="preserve"> </v>
      </c>
      <c r="D75" s="14">
        <f>IF(INTRO!$E$39&lt;&gt;"Non-endemic", 0, IF(INTRO!$E$37="Non-endemic",0,IF(COUNTRY_INFO!$H75=1,COUNTRY_INFO!E75,0)))</f>
        <v>0</v>
      </c>
      <c r="E75" s="14">
        <f>IF(INTRO!$E$39&lt;&gt;"Non-endemic", 0, IF(INTRO!$E$37="Non-endemic",0,IF(COUNTRY_INFO!$H75=1,COUNTRY_INFO!F75,0)))</f>
        <v>0</v>
      </c>
      <c r="F75" s="14">
        <f>IF(INTRO!$E$39&lt;&gt;"Non-endemic", 0, IF(INTRO!$E$37="Non-endemic",0,IF(COUNTRY_INFO!$H75=1,COUNTRY_INFO!G75,0)))</f>
        <v>0</v>
      </c>
      <c r="G75" s="14">
        <f t="shared" si="6"/>
        <v>0</v>
      </c>
      <c r="H75" s="15" t="str">
        <f>IF(INTRO!$E$39="Non-endemic",IF(INTRO!$E$37="Non-endemic","Not required",COUNTRY_INFO!Q75),"Treat with IVM")</f>
        <v>Treat with IVM</v>
      </c>
      <c r="I75" s="14">
        <f>IF(H75=1,IF(ALB_MBD!$J75&lt;&gt;" ",$G75-ALB_MBD!$J75,$G75),0)</f>
        <v>0</v>
      </c>
      <c r="J75" s="14">
        <f t="shared" si="7"/>
        <v>0</v>
      </c>
      <c r="K75" s="25"/>
      <c r="L75" s="16">
        <f t="shared" si="2"/>
        <v>0</v>
      </c>
      <c r="M75" s="16">
        <f t="shared" si="3"/>
        <v>0</v>
      </c>
    </row>
    <row r="76" spans="1:13" x14ac:dyDescent="0.25">
      <c r="A76" s="13" t="str">
        <f>IF(INTRO!$E$39&lt;&gt;"Non-endemic", " ", IF(INTRO!$E$37="Non-endemic"," ", IF(COUNTRY_INFO!A76=0," ",COUNTRY_INFO!A76)))</f>
        <v xml:space="preserve"> </v>
      </c>
      <c r="B76" s="13" t="str">
        <f>IF(INTRO!$E$39&lt;&gt;"Non-endemic", " ", IF(INTRO!$E$37="Non-endemic"," ", IF(COUNTRY_INFO!B76=0," ",COUNTRY_INFO!B76)))</f>
        <v xml:space="preserve"> </v>
      </c>
      <c r="C76" s="13" t="str">
        <f>IF(INTRO!$E$39&lt;&gt;"Non-endemic", " ", IF(INTRO!$E$37="Non-endemic"," ", IF(COUNTRY_INFO!C76=0," ",COUNTRY_INFO!C76)))</f>
        <v xml:space="preserve"> </v>
      </c>
      <c r="D76" s="14">
        <f>IF(INTRO!$E$39&lt;&gt;"Non-endemic", 0, IF(INTRO!$E$37="Non-endemic",0,IF(COUNTRY_INFO!$H76=1,COUNTRY_INFO!E76,0)))</f>
        <v>0</v>
      </c>
      <c r="E76" s="14">
        <f>IF(INTRO!$E$39&lt;&gt;"Non-endemic", 0, IF(INTRO!$E$37="Non-endemic",0,IF(COUNTRY_INFO!$H76=1,COUNTRY_INFO!F76,0)))</f>
        <v>0</v>
      </c>
      <c r="F76" s="14">
        <f>IF(INTRO!$E$39&lt;&gt;"Non-endemic", 0, IF(INTRO!$E$37="Non-endemic",0,IF(COUNTRY_INFO!$H76=1,COUNTRY_INFO!G76,0)))</f>
        <v>0</v>
      </c>
      <c r="G76" s="14">
        <f t="shared" si="6"/>
        <v>0</v>
      </c>
      <c r="H76" s="15" t="str">
        <f>IF(INTRO!$E$39="Non-endemic",IF(INTRO!$E$37="Non-endemic","Not required",COUNTRY_INFO!Q76),"Treat with IVM")</f>
        <v>Treat with IVM</v>
      </c>
      <c r="I76" s="14">
        <f>IF(H76=1,IF(ALB_MBD!$J76&lt;&gt;" ",$G76-ALB_MBD!$J76,$G76),0)</f>
        <v>0</v>
      </c>
      <c r="J76" s="14">
        <f t="shared" si="7"/>
        <v>0</v>
      </c>
      <c r="K76" s="25"/>
      <c r="L76" s="16">
        <f t="shared" si="2"/>
        <v>0</v>
      </c>
      <c r="M76" s="16">
        <f t="shared" si="3"/>
        <v>0</v>
      </c>
    </row>
    <row r="77" spans="1:13" x14ac:dyDescent="0.25">
      <c r="A77" s="13" t="str">
        <f>IF(INTRO!$E$39&lt;&gt;"Non-endemic", " ", IF(INTRO!$E$37="Non-endemic"," ", IF(COUNTRY_INFO!A77=0," ",COUNTRY_INFO!A77)))</f>
        <v xml:space="preserve"> </v>
      </c>
      <c r="B77" s="13" t="str">
        <f>IF(INTRO!$E$39&lt;&gt;"Non-endemic", " ", IF(INTRO!$E$37="Non-endemic"," ", IF(COUNTRY_INFO!B77=0," ",COUNTRY_INFO!B77)))</f>
        <v xml:space="preserve"> </v>
      </c>
      <c r="C77" s="13" t="str">
        <f>IF(INTRO!$E$39&lt;&gt;"Non-endemic", " ", IF(INTRO!$E$37="Non-endemic"," ", IF(COUNTRY_INFO!C77=0," ",COUNTRY_INFO!C77)))</f>
        <v xml:space="preserve"> </v>
      </c>
      <c r="D77" s="14">
        <f>IF(INTRO!$E$39&lt;&gt;"Non-endemic", 0, IF(INTRO!$E$37="Non-endemic",0,IF(COUNTRY_INFO!$H77=1,COUNTRY_INFO!E77,0)))</f>
        <v>0</v>
      </c>
      <c r="E77" s="14">
        <f>IF(INTRO!$E$39&lt;&gt;"Non-endemic", 0, IF(INTRO!$E$37="Non-endemic",0,IF(COUNTRY_INFO!$H77=1,COUNTRY_INFO!F77,0)))</f>
        <v>0</v>
      </c>
      <c r="F77" s="14">
        <f>IF(INTRO!$E$39&lt;&gt;"Non-endemic", 0, IF(INTRO!$E$37="Non-endemic",0,IF(COUNTRY_INFO!$H77=1,COUNTRY_INFO!G77,0)))</f>
        <v>0</v>
      </c>
      <c r="G77" s="14">
        <f t="shared" si="6"/>
        <v>0</v>
      </c>
      <c r="H77" s="15" t="str">
        <f>IF(INTRO!$E$39="Non-endemic",IF(INTRO!$E$37="Non-endemic","Not required",COUNTRY_INFO!Q77),"Treat with IVM")</f>
        <v>Treat with IVM</v>
      </c>
      <c r="I77" s="14">
        <f>IF(H77=1,IF(ALB_MBD!$J77&lt;&gt;" ",$G77-ALB_MBD!$J77,$G77),0)</f>
        <v>0</v>
      </c>
      <c r="J77" s="14">
        <f t="shared" si="7"/>
        <v>0</v>
      </c>
      <c r="K77" s="25"/>
      <c r="L77" s="16">
        <f t="shared" si="2"/>
        <v>0</v>
      </c>
      <c r="M77" s="16">
        <f t="shared" si="3"/>
        <v>0</v>
      </c>
    </row>
    <row r="78" spans="1:13" x14ac:dyDescent="0.25">
      <c r="A78" s="13" t="str">
        <f>IF(INTRO!$E$39&lt;&gt;"Non-endemic", " ", IF(INTRO!$E$37="Non-endemic"," ", IF(COUNTRY_INFO!A78=0," ",COUNTRY_INFO!A78)))</f>
        <v xml:space="preserve"> </v>
      </c>
      <c r="B78" s="13" t="str">
        <f>IF(INTRO!$E$39&lt;&gt;"Non-endemic", " ", IF(INTRO!$E$37="Non-endemic"," ", IF(COUNTRY_INFO!B78=0," ",COUNTRY_INFO!B78)))</f>
        <v xml:space="preserve"> </v>
      </c>
      <c r="C78" s="13" t="str">
        <f>IF(INTRO!$E$39&lt;&gt;"Non-endemic", " ", IF(INTRO!$E$37="Non-endemic"," ", IF(COUNTRY_INFO!C78=0," ",COUNTRY_INFO!C78)))</f>
        <v xml:space="preserve"> </v>
      </c>
      <c r="D78" s="14">
        <f>IF(INTRO!$E$39&lt;&gt;"Non-endemic", 0, IF(INTRO!$E$37="Non-endemic",0,IF(COUNTRY_INFO!$H78=1,COUNTRY_INFO!E78,0)))</f>
        <v>0</v>
      </c>
      <c r="E78" s="14">
        <f>IF(INTRO!$E$39&lt;&gt;"Non-endemic", 0, IF(INTRO!$E$37="Non-endemic",0,IF(COUNTRY_INFO!$H78=1,COUNTRY_INFO!F78,0)))</f>
        <v>0</v>
      </c>
      <c r="F78" s="14">
        <f>IF(INTRO!$E$39&lt;&gt;"Non-endemic", 0, IF(INTRO!$E$37="Non-endemic",0,IF(COUNTRY_INFO!$H78=1,COUNTRY_INFO!G78,0)))</f>
        <v>0</v>
      </c>
      <c r="G78" s="14">
        <f t="shared" si="6"/>
        <v>0</v>
      </c>
      <c r="H78" s="15" t="str">
        <f>IF(INTRO!$E$39="Non-endemic",IF(INTRO!$E$37="Non-endemic","Not required",COUNTRY_INFO!Q78),"Treat with IVM")</f>
        <v>Treat with IVM</v>
      </c>
      <c r="I78" s="14">
        <f>IF(H78=1,IF(ALB_MBD!$J78&lt;&gt;" ",$G78-ALB_MBD!$J78,$G78),0)</f>
        <v>0</v>
      </c>
      <c r="J78" s="14">
        <f t="shared" si="7"/>
        <v>0</v>
      </c>
      <c r="K78" s="25"/>
      <c r="L78" s="16">
        <f t="shared" si="2"/>
        <v>0</v>
      </c>
      <c r="M78" s="16">
        <f t="shared" si="3"/>
        <v>0</v>
      </c>
    </row>
    <row r="79" spans="1:13" x14ac:dyDescent="0.25">
      <c r="A79" s="13" t="str">
        <f>IF(INTRO!$E$39&lt;&gt;"Non-endemic", " ", IF(INTRO!$E$37="Non-endemic"," ", IF(COUNTRY_INFO!A79=0," ",COUNTRY_INFO!A79)))</f>
        <v xml:space="preserve"> </v>
      </c>
      <c r="B79" s="13" t="str">
        <f>IF(INTRO!$E$39&lt;&gt;"Non-endemic", " ", IF(INTRO!$E$37="Non-endemic"," ", IF(COUNTRY_INFO!B79=0," ",COUNTRY_INFO!B79)))</f>
        <v xml:space="preserve"> </v>
      </c>
      <c r="C79" s="13" t="str">
        <f>IF(INTRO!$E$39&lt;&gt;"Non-endemic", " ", IF(INTRO!$E$37="Non-endemic"," ", IF(COUNTRY_INFO!C79=0," ",COUNTRY_INFO!C79)))</f>
        <v xml:space="preserve"> </v>
      </c>
      <c r="D79" s="14">
        <f>IF(INTRO!$E$39&lt;&gt;"Non-endemic", 0, IF(INTRO!$E$37="Non-endemic",0,IF(COUNTRY_INFO!$H79=1,COUNTRY_INFO!E79,0)))</f>
        <v>0</v>
      </c>
      <c r="E79" s="14">
        <f>IF(INTRO!$E$39&lt;&gt;"Non-endemic", 0, IF(INTRO!$E$37="Non-endemic",0,IF(COUNTRY_INFO!$H79=1,COUNTRY_INFO!F79,0)))</f>
        <v>0</v>
      </c>
      <c r="F79" s="14">
        <f>IF(INTRO!$E$39&lt;&gt;"Non-endemic", 0, IF(INTRO!$E$37="Non-endemic",0,IF(COUNTRY_INFO!$H79=1,COUNTRY_INFO!G79,0)))</f>
        <v>0</v>
      </c>
      <c r="G79" s="14">
        <f t="shared" si="6"/>
        <v>0</v>
      </c>
      <c r="H79" s="15" t="str">
        <f>IF(INTRO!$E$39="Non-endemic",IF(INTRO!$E$37="Non-endemic","Not required",COUNTRY_INFO!Q79),"Treat with IVM")</f>
        <v>Treat with IVM</v>
      </c>
      <c r="I79" s="14">
        <f>IF(H79=1,IF(ALB_MBD!$J79&lt;&gt;" ",$G79-ALB_MBD!$J79,$G79),0)</f>
        <v>0</v>
      </c>
      <c r="J79" s="14">
        <f t="shared" si="7"/>
        <v>0</v>
      </c>
      <c r="K79" s="25"/>
      <c r="L79" s="16">
        <f t="shared" si="2"/>
        <v>0</v>
      </c>
      <c r="M79" s="16">
        <f t="shared" si="3"/>
        <v>0</v>
      </c>
    </row>
    <row r="80" spans="1:13" x14ac:dyDescent="0.25">
      <c r="A80" s="13" t="str">
        <f>IF(INTRO!$E$39&lt;&gt;"Non-endemic", " ", IF(INTRO!$E$37="Non-endemic"," ", IF(COUNTRY_INFO!A80=0," ",COUNTRY_INFO!A80)))</f>
        <v xml:space="preserve"> </v>
      </c>
      <c r="B80" s="13" t="str">
        <f>IF(INTRO!$E$39&lt;&gt;"Non-endemic", " ", IF(INTRO!$E$37="Non-endemic"," ", IF(COUNTRY_INFO!B80=0," ",COUNTRY_INFO!B80)))</f>
        <v xml:space="preserve"> </v>
      </c>
      <c r="C80" s="13" t="str">
        <f>IF(INTRO!$E$39&lt;&gt;"Non-endemic", " ", IF(INTRO!$E$37="Non-endemic"," ", IF(COUNTRY_INFO!C80=0," ",COUNTRY_INFO!C80)))</f>
        <v xml:space="preserve"> </v>
      </c>
      <c r="D80" s="14">
        <f>IF(INTRO!$E$39&lt;&gt;"Non-endemic", 0, IF(INTRO!$E$37="Non-endemic",0,IF(COUNTRY_INFO!$H80=1,COUNTRY_INFO!E80,0)))</f>
        <v>0</v>
      </c>
      <c r="E80" s="14">
        <f>IF(INTRO!$E$39&lt;&gt;"Non-endemic", 0, IF(INTRO!$E$37="Non-endemic",0,IF(COUNTRY_INFO!$H80=1,COUNTRY_INFO!F80,0)))</f>
        <v>0</v>
      </c>
      <c r="F80" s="14">
        <f>IF(INTRO!$E$39&lt;&gt;"Non-endemic", 0, IF(INTRO!$E$37="Non-endemic",0,IF(COUNTRY_INFO!$H80=1,COUNTRY_INFO!G80,0)))</f>
        <v>0</v>
      </c>
      <c r="G80" s="14">
        <f t="shared" si="6"/>
        <v>0</v>
      </c>
      <c r="H80" s="15" t="str">
        <f>IF(INTRO!$E$39="Non-endemic",IF(INTRO!$E$37="Non-endemic","Not required",COUNTRY_INFO!Q80),"Treat with IVM")</f>
        <v>Treat with IVM</v>
      </c>
      <c r="I80" s="14">
        <f>IF(H80=1,IF(ALB_MBD!$J80&lt;&gt;" ",$G80-ALB_MBD!$J80,$G80),0)</f>
        <v>0</v>
      </c>
      <c r="J80" s="14">
        <f t="shared" si="7"/>
        <v>0</v>
      </c>
      <c r="K80" s="25"/>
      <c r="L80" s="16">
        <f t="shared" si="2"/>
        <v>0</v>
      </c>
      <c r="M80" s="16">
        <f t="shared" si="3"/>
        <v>0</v>
      </c>
    </row>
    <row r="81" spans="1:13" x14ac:dyDescent="0.25">
      <c r="A81" s="13" t="str">
        <f>IF(INTRO!$E$39&lt;&gt;"Non-endemic", " ", IF(INTRO!$E$37="Non-endemic"," ", IF(COUNTRY_INFO!A81=0," ",COUNTRY_INFO!A81)))</f>
        <v xml:space="preserve"> </v>
      </c>
      <c r="B81" s="13" t="str">
        <f>IF(INTRO!$E$39&lt;&gt;"Non-endemic", " ", IF(INTRO!$E$37="Non-endemic"," ", IF(COUNTRY_INFO!B81=0," ",COUNTRY_INFO!B81)))</f>
        <v xml:space="preserve"> </v>
      </c>
      <c r="C81" s="13" t="str">
        <f>IF(INTRO!$E$39&lt;&gt;"Non-endemic", " ", IF(INTRO!$E$37="Non-endemic"," ", IF(COUNTRY_INFO!C81=0," ",COUNTRY_INFO!C81)))</f>
        <v xml:space="preserve"> </v>
      </c>
      <c r="D81" s="14">
        <f>IF(INTRO!$E$39&lt;&gt;"Non-endemic", 0, IF(INTRO!$E$37="Non-endemic",0,IF(COUNTRY_INFO!$H81=1,COUNTRY_INFO!E81,0)))</f>
        <v>0</v>
      </c>
      <c r="E81" s="14">
        <f>IF(INTRO!$E$39&lt;&gt;"Non-endemic", 0, IF(INTRO!$E$37="Non-endemic",0,IF(COUNTRY_INFO!$H81=1,COUNTRY_INFO!F81,0)))</f>
        <v>0</v>
      </c>
      <c r="F81" s="14">
        <f>IF(INTRO!$E$39&lt;&gt;"Non-endemic", 0, IF(INTRO!$E$37="Non-endemic",0,IF(COUNTRY_INFO!$H81=1,COUNTRY_INFO!G81,0)))</f>
        <v>0</v>
      </c>
      <c r="G81" s="14">
        <f t="shared" si="6"/>
        <v>0</v>
      </c>
      <c r="H81" s="15" t="str">
        <f>IF(INTRO!$E$39="Non-endemic",IF(INTRO!$E$37="Non-endemic","Not required",COUNTRY_INFO!Q81),"Treat with IVM")</f>
        <v>Treat with IVM</v>
      </c>
      <c r="I81" s="14">
        <f>IF(H81=1,IF(ALB_MBD!$J81&lt;&gt;" ",$G81-ALB_MBD!$J81,$G81),0)</f>
        <v>0</v>
      </c>
      <c r="J81" s="14">
        <f t="shared" si="7"/>
        <v>0</v>
      </c>
      <c r="K81" s="25"/>
      <c r="L81" s="16">
        <f t="shared" si="2"/>
        <v>0</v>
      </c>
      <c r="M81" s="16">
        <f t="shared" si="3"/>
        <v>0</v>
      </c>
    </row>
    <row r="82" spans="1:13" x14ac:dyDescent="0.25">
      <c r="A82" s="13" t="str">
        <f>IF(INTRO!$E$39&lt;&gt;"Non-endemic", " ", IF(INTRO!$E$37="Non-endemic"," ", IF(COUNTRY_INFO!A82=0," ",COUNTRY_INFO!A82)))</f>
        <v xml:space="preserve"> </v>
      </c>
      <c r="B82" s="13" t="str">
        <f>IF(INTRO!$E$39&lt;&gt;"Non-endemic", " ", IF(INTRO!$E$37="Non-endemic"," ", IF(COUNTRY_INFO!B82=0," ",COUNTRY_INFO!B82)))</f>
        <v xml:space="preserve"> </v>
      </c>
      <c r="C82" s="13" t="str">
        <f>IF(INTRO!$E$39&lt;&gt;"Non-endemic", " ", IF(INTRO!$E$37="Non-endemic"," ", IF(COUNTRY_INFO!C82=0," ",COUNTRY_INFO!C82)))</f>
        <v xml:space="preserve"> </v>
      </c>
      <c r="D82" s="14">
        <f>IF(INTRO!$E$39&lt;&gt;"Non-endemic", 0, IF(INTRO!$E$37="Non-endemic",0,IF(COUNTRY_INFO!$H82=1,COUNTRY_INFO!E82,0)))</f>
        <v>0</v>
      </c>
      <c r="E82" s="14">
        <f>IF(INTRO!$E$39&lt;&gt;"Non-endemic", 0, IF(INTRO!$E$37="Non-endemic",0,IF(COUNTRY_INFO!$H82=1,COUNTRY_INFO!F82,0)))</f>
        <v>0</v>
      </c>
      <c r="F82" s="14">
        <f>IF(INTRO!$E$39&lt;&gt;"Non-endemic", 0, IF(INTRO!$E$37="Non-endemic",0,IF(COUNTRY_INFO!$H82=1,COUNTRY_INFO!G82,0)))</f>
        <v>0</v>
      </c>
      <c r="G82" s="14">
        <f t="shared" si="6"/>
        <v>0</v>
      </c>
      <c r="H82" s="15" t="str">
        <f>IF(INTRO!$E$39="Non-endemic",IF(INTRO!$E$37="Non-endemic","Not required",COUNTRY_INFO!Q82),"Treat with IVM")</f>
        <v>Treat with IVM</v>
      </c>
      <c r="I82" s="14">
        <f>IF(H82=1,IF(ALB_MBD!$J82&lt;&gt;" ",$G82-ALB_MBD!$J82,$G82),0)</f>
        <v>0</v>
      </c>
      <c r="J82" s="14">
        <f t="shared" si="7"/>
        <v>0</v>
      </c>
      <c r="K82" s="25"/>
      <c r="L82" s="16">
        <f t="shared" si="2"/>
        <v>0</v>
      </c>
      <c r="M82" s="16">
        <f t="shared" si="3"/>
        <v>0</v>
      </c>
    </row>
    <row r="83" spans="1:13" x14ac:dyDescent="0.25">
      <c r="A83" s="13" t="str">
        <f>IF(INTRO!$E$39&lt;&gt;"Non-endemic", " ", IF(INTRO!$E$37="Non-endemic"," ", IF(COUNTRY_INFO!A83=0," ",COUNTRY_INFO!A83)))</f>
        <v xml:space="preserve"> </v>
      </c>
      <c r="B83" s="13" t="str">
        <f>IF(INTRO!$E$39&lt;&gt;"Non-endemic", " ", IF(INTRO!$E$37="Non-endemic"," ", IF(COUNTRY_INFO!B83=0," ",COUNTRY_INFO!B83)))</f>
        <v xml:space="preserve"> </v>
      </c>
      <c r="C83" s="13" t="str">
        <f>IF(INTRO!$E$39&lt;&gt;"Non-endemic", " ", IF(INTRO!$E$37="Non-endemic"," ", IF(COUNTRY_INFO!C83=0," ",COUNTRY_INFO!C83)))</f>
        <v xml:space="preserve"> </v>
      </c>
      <c r="D83" s="14">
        <f>IF(INTRO!$E$39&lt;&gt;"Non-endemic", 0, IF(INTRO!$E$37="Non-endemic",0,IF(COUNTRY_INFO!$H83=1,COUNTRY_INFO!E83,0)))</f>
        <v>0</v>
      </c>
      <c r="E83" s="14">
        <f>IF(INTRO!$E$39&lt;&gt;"Non-endemic", 0, IF(INTRO!$E$37="Non-endemic",0,IF(COUNTRY_INFO!$H83=1,COUNTRY_INFO!F83,0)))</f>
        <v>0</v>
      </c>
      <c r="F83" s="14">
        <f>IF(INTRO!$E$39&lt;&gt;"Non-endemic", 0, IF(INTRO!$E$37="Non-endemic",0,IF(COUNTRY_INFO!$H83=1,COUNTRY_INFO!G83,0)))</f>
        <v>0</v>
      </c>
      <c r="G83" s="14">
        <f t="shared" si="6"/>
        <v>0</v>
      </c>
      <c r="H83" s="15" t="str">
        <f>IF(INTRO!$E$39="Non-endemic",IF(INTRO!$E$37="Non-endemic","Not required",COUNTRY_INFO!Q83),"Treat with IVM")</f>
        <v>Treat with IVM</v>
      </c>
      <c r="I83" s="14">
        <f>IF(H83=1,IF(ALB_MBD!$J83&lt;&gt;" ",$G83-ALB_MBD!$J83,$G83),0)</f>
        <v>0</v>
      </c>
      <c r="J83" s="14">
        <f t="shared" si="7"/>
        <v>0</v>
      </c>
      <c r="K83" s="25"/>
      <c r="L83" s="16">
        <f t="shared" si="2"/>
        <v>0</v>
      </c>
      <c r="M83" s="16">
        <f t="shared" si="3"/>
        <v>0</v>
      </c>
    </row>
    <row r="84" spans="1:13" x14ac:dyDescent="0.25">
      <c r="A84" s="13" t="str">
        <f>IF(INTRO!$E$39&lt;&gt;"Non-endemic", " ", IF(INTRO!$E$37="Non-endemic"," ", IF(COUNTRY_INFO!A84=0," ",COUNTRY_INFO!A84)))</f>
        <v xml:space="preserve"> </v>
      </c>
      <c r="B84" s="13" t="str">
        <f>IF(INTRO!$E$39&lt;&gt;"Non-endemic", " ", IF(INTRO!$E$37="Non-endemic"," ", IF(COUNTRY_INFO!B84=0," ",COUNTRY_INFO!B84)))</f>
        <v xml:space="preserve"> </v>
      </c>
      <c r="C84" s="13" t="str">
        <f>IF(INTRO!$E$39&lt;&gt;"Non-endemic", " ", IF(INTRO!$E$37="Non-endemic"," ", IF(COUNTRY_INFO!C84=0," ",COUNTRY_INFO!C84)))</f>
        <v xml:space="preserve"> </v>
      </c>
      <c r="D84" s="14">
        <f>IF(INTRO!$E$39&lt;&gt;"Non-endemic", 0, IF(INTRO!$E$37="Non-endemic",0,IF(COUNTRY_INFO!$H84=1,COUNTRY_INFO!E84,0)))</f>
        <v>0</v>
      </c>
      <c r="E84" s="14">
        <f>IF(INTRO!$E$39&lt;&gt;"Non-endemic", 0, IF(INTRO!$E$37="Non-endemic",0,IF(COUNTRY_INFO!$H84=1,COUNTRY_INFO!F84,0)))</f>
        <v>0</v>
      </c>
      <c r="F84" s="14">
        <f>IF(INTRO!$E$39&lt;&gt;"Non-endemic", 0, IF(INTRO!$E$37="Non-endemic",0,IF(COUNTRY_INFO!$H84=1,COUNTRY_INFO!G84,0)))</f>
        <v>0</v>
      </c>
      <c r="G84" s="14">
        <f t="shared" si="6"/>
        <v>0</v>
      </c>
      <c r="H84" s="15" t="str">
        <f>IF(INTRO!$E$39="Non-endemic",IF(INTRO!$E$37="Non-endemic","Not required",COUNTRY_INFO!Q84),"Treat with IVM")</f>
        <v>Treat with IVM</v>
      </c>
      <c r="I84" s="14">
        <f>IF(H84=1,IF(ALB_MBD!$J84&lt;&gt;" ",$G84-ALB_MBD!$J84,$G84),0)</f>
        <v>0</v>
      </c>
      <c r="J84" s="14">
        <f t="shared" si="7"/>
        <v>0</v>
      </c>
      <c r="K84" s="25"/>
      <c r="L84" s="16">
        <f t="shared" si="2"/>
        <v>0</v>
      </c>
      <c r="M84" s="16">
        <f t="shared" si="3"/>
        <v>0</v>
      </c>
    </row>
    <row r="85" spans="1:13" x14ac:dyDescent="0.25">
      <c r="A85" s="13" t="str">
        <f>IF(INTRO!$E$39&lt;&gt;"Non-endemic", " ", IF(INTRO!$E$37="Non-endemic"," ", IF(COUNTRY_INFO!A85=0," ",COUNTRY_INFO!A85)))</f>
        <v xml:space="preserve"> </v>
      </c>
      <c r="B85" s="13" t="str">
        <f>IF(INTRO!$E$39&lt;&gt;"Non-endemic", " ", IF(INTRO!$E$37="Non-endemic"," ", IF(COUNTRY_INFO!B85=0," ",COUNTRY_INFO!B85)))</f>
        <v xml:space="preserve"> </v>
      </c>
      <c r="C85" s="13" t="str">
        <f>IF(INTRO!$E$39&lt;&gt;"Non-endemic", " ", IF(INTRO!$E$37="Non-endemic"," ", IF(COUNTRY_INFO!C85=0," ",COUNTRY_INFO!C85)))</f>
        <v xml:space="preserve"> </v>
      </c>
      <c r="D85" s="14">
        <f>IF(INTRO!$E$39&lt;&gt;"Non-endemic", 0, IF(INTRO!$E$37="Non-endemic",0,IF(COUNTRY_INFO!$H85=1,COUNTRY_INFO!E85,0)))</f>
        <v>0</v>
      </c>
      <c r="E85" s="14">
        <f>IF(INTRO!$E$39&lt;&gt;"Non-endemic", 0, IF(INTRO!$E$37="Non-endemic",0,IF(COUNTRY_INFO!$H85=1,COUNTRY_INFO!F85,0)))</f>
        <v>0</v>
      </c>
      <c r="F85" s="14">
        <f>IF(INTRO!$E$39&lt;&gt;"Non-endemic", 0, IF(INTRO!$E$37="Non-endemic",0,IF(COUNTRY_INFO!$H85=1,COUNTRY_INFO!G85,0)))</f>
        <v>0</v>
      </c>
      <c r="G85" s="14">
        <f t="shared" si="6"/>
        <v>0</v>
      </c>
      <c r="H85" s="15" t="str">
        <f>IF(INTRO!$E$39="Non-endemic",IF(INTRO!$E$37="Non-endemic","Not required",COUNTRY_INFO!Q85),"Treat with IVM")</f>
        <v>Treat with IVM</v>
      </c>
      <c r="I85" s="14">
        <f>IF(H85=1,IF(ALB_MBD!$J85&lt;&gt;" ",$G85-ALB_MBD!$J85,$G85),0)</f>
        <v>0</v>
      </c>
      <c r="J85" s="14">
        <f t="shared" si="7"/>
        <v>0</v>
      </c>
      <c r="K85" s="25"/>
      <c r="L85" s="16">
        <f t="shared" si="2"/>
        <v>0</v>
      </c>
      <c r="M85" s="16">
        <f t="shared" si="3"/>
        <v>0</v>
      </c>
    </row>
    <row r="86" spans="1:13" x14ac:dyDescent="0.25">
      <c r="A86" s="13" t="str">
        <f>IF(INTRO!$E$39&lt;&gt;"Non-endemic", " ", IF(INTRO!$E$37="Non-endemic"," ", IF(COUNTRY_INFO!A86=0," ",COUNTRY_INFO!A86)))</f>
        <v xml:space="preserve"> </v>
      </c>
      <c r="B86" s="13" t="str">
        <f>IF(INTRO!$E$39&lt;&gt;"Non-endemic", " ", IF(INTRO!$E$37="Non-endemic"," ", IF(COUNTRY_INFO!B86=0," ",COUNTRY_INFO!B86)))</f>
        <v xml:space="preserve"> </v>
      </c>
      <c r="C86" s="13" t="str">
        <f>IF(INTRO!$E$39&lt;&gt;"Non-endemic", " ", IF(INTRO!$E$37="Non-endemic"," ", IF(COUNTRY_INFO!C86=0," ",COUNTRY_INFO!C86)))</f>
        <v xml:space="preserve"> </v>
      </c>
      <c r="D86" s="14">
        <f>IF(INTRO!$E$39&lt;&gt;"Non-endemic", 0, IF(INTRO!$E$37="Non-endemic",0,IF(COUNTRY_INFO!$H86=1,COUNTRY_INFO!E86,0)))</f>
        <v>0</v>
      </c>
      <c r="E86" s="14">
        <f>IF(INTRO!$E$39&lt;&gt;"Non-endemic", 0, IF(INTRO!$E$37="Non-endemic",0,IF(COUNTRY_INFO!$H86=1,COUNTRY_INFO!F86,0)))</f>
        <v>0</v>
      </c>
      <c r="F86" s="14">
        <f>IF(INTRO!$E$39&lt;&gt;"Non-endemic", 0, IF(INTRO!$E$37="Non-endemic",0,IF(COUNTRY_INFO!$H86=1,COUNTRY_INFO!G86,0)))</f>
        <v>0</v>
      </c>
      <c r="G86" s="14">
        <f t="shared" si="6"/>
        <v>0</v>
      </c>
      <c r="H86" s="15" t="str">
        <f>IF(INTRO!$E$39="Non-endemic",IF(INTRO!$E$37="Non-endemic","Not required",COUNTRY_INFO!Q86),"Treat with IVM")</f>
        <v>Treat with IVM</v>
      </c>
      <c r="I86" s="14">
        <f>IF(H86=1,IF(ALB_MBD!$J86&lt;&gt;" ",$G86-ALB_MBD!$J86,$G86),0)</f>
        <v>0</v>
      </c>
      <c r="J86" s="14">
        <f t="shared" si="7"/>
        <v>0</v>
      </c>
      <c r="K86" s="25"/>
      <c r="L86" s="16">
        <f t="shared" si="2"/>
        <v>0</v>
      </c>
      <c r="M86" s="16">
        <f t="shared" si="3"/>
        <v>0</v>
      </c>
    </row>
    <row r="87" spans="1:13" x14ac:dyDescent="0.25">
      <c r="A87" s="13" t="str">
        <f>IF(INTRO!$E$39&lt;&gt;"Non-endemic", " ", IF(INTRO!$E$37="Non-endemic"," ", IF(COUNTRY_INFO!A87=0," ",COUNTRY_INFO!A87)))</f>
        <v xml:space="preserve"> </v>
      </c>
      <c r="B87" s="13" t="str">
        <f>IF(INTRO!$E$39&lt;&gt;"Non-endemic", " ", IF(INTRO!$E$37="Non-endemic"," ", IF(COUNTRY_INFO!B87=0," ",COUNTRY_INFO!B87)))</f>
        <v xml:space="preserve"> </v>
      </c>
      <c r="C87" s="13" t="str">
        <f>IF(INTRO!$E$39&lt;&gt;"Non-endemic", " ", IF(INTRO!$E$37="Non-endemic"," ", IF(COUNTRY_INFO!C87=0," ",COUNTRY_INFO!C87)))</f>
        <v xml:space="preserve"> </v>
      </c>
      <c r="D87" s="14">
        <f>IF(INTRO!$E$39&lt;&gt;"Non-endemic", 0, IF(INTRO!$E$37="Non-endemic",0,IF(COUNTRY_INFO!$H87=1,COUNTRY_INFO!E87,0)))</f>
        <v>0</v>
      </c>
      <c r="E87" s="14">
        <f>IF(INTRO!$E$39&lt;&gt;"Non-endemic", 0, IF(INTRO!$E$37="Non-endemic",0,IF(COUNTRY_INFO!$H87=1,COUNTRY_INFO!F87,0)))</f>
        <v>0</v>
      </c>
      <c r="F87" s="14">
        <f>IF(INTRO!$E$39&lt;&gt;"Non-endemic", 0, IF(INTRO!$E$37="Non-endemic",0,IF(COUNTRY_INFO!$H87=1,COUNTRY_INFO!G87,0)))</f>
        <v>0</v>
      </c>
      <c r="G87" s="14">
        <f t="shared" si="6"/>
        <v>0</v>
      </c>
      <c r="H87" s="15" t="str">
        <f>IF(INTRO!$E$39="Non-endemic",IF(INTRO!$E$37="Non-endemic","Not required",COUNTRY_INFO!Q87),"Treat with IVM")</f>
        <v>Treat with IVM</v>
      </c>
      <c r="I87" s="14">
        <f>IF(H87=1,IF(ALB_MBD!$J87&lt;&gt;" ",$G87-ALB_MBD!$J87,$G87),0)</f>
        <v>0</v>
      </c>
      <c r="J87" s="14">
        <f t="shared" si="7"/>
        <v>0</v>
      </c>
      <c r="K87" s="25"/>
      <c r="L87" s="16">
        <f t="shared" si="2"/>
        <v>0</v>
      </c>
      <c r="M87" s="16">
        <f t="shared" si="3"/>
        <v>0</v>
      </c>
    </row>
    <row r="88" spans="1:13" x14ac:dyDescent="0.25">
      <c r="A88" s="13" t="str">
        <f>IF(INTRO!$E$39&lt;&gt;"Non-endemic", " ", IF(INTRO!$E$37="Non-endemic"," ", IF(COUNTRY_INFO!A88=0," ",COUNTRY_INFO!A88)))</f>
        <v xml:space="preserve"> </v>
      </c>
      <c r="B88" s="13" t="str">
        <f>IF(INTRO!$E$39&lt;&gt;"Non-endemic", " ", IF(INTRO!$E$37="Non-endemic"," ", IF(COUNTRY_INFO!B88=0," ",COUNTRY_INFO!B88)))</f>
        <v xml:space="preserve"> </v>
      </c>
      <c r="C88" s="13" t="str">
        <f>IF(INTRO!$E$39&lt;&gt;"Non-endemic", " ", IF(INTRO!$E$37="Non-endemic"," ", IF(COUNTRY_INFO!C88=0," ",COUNTRY_INFO!C88)))</f>
        <v xml:space="preserve"> </v>
      </c>
      <c r="D88" s="14">
        <f>IF(INTRO!$E$39&lt;&gt;"Non-endemic", 0, IF(INTRO!$E$37="Non-endemic",0,IF(COUNTRY_INFO!$H88=1,COUNTRY_INFO!E88,0)))</f>
        <v>0</v>
      </c>
      <c r="E88" s="14">
        <f>IF(INTRO!$E$39&lt;&gt;"Non-endemic", 0, IF(INTRO!$E$37="Non-endemic",0,IF(COUNTRY_INFO!$H88=1,COUNTRY_INFO!F88,0)))</f>
        <v>0</v>
      </c>
      <c r="F88" s="14">
        <f>IF(INTRO!$E$39&lt;&gt;"Non-endemic", 0, IF(INTRO!$E$37="Non-endemic",0,IF(COUNTRY_INFO!$H88=1,COUNTRY_INFO!G88,0)))</f>
        <v>0</v>
      </c>
      <c r="G88" s="14">
        <f t="shared" si="6"/>
        <v>0</v>
      </c>
      <c r="H88" s="15" t="str">
        <f>IF(INTRO!$E$39="Non-endemic",IF(INTRO!$E$37="Non-endemic","Not required",COUNTRY_INFO!Q88),"Treat with IVM")</f>
        <v>Treat with IVM</v>
      </c>
      <c r="I88" s="14">
        <f>IF(H88=1,IF(ALB_MBD!$J88&lt;&gt;" ",$G88-ALB_MBD!$J88,$G88),0)</f>
        <v>0</v>
      </c>
      <c r="J88" s="14">
        <f t="shared" si="7"/>
        <v>0</v>
      </c>
      <c r="K88" s="25"/>
      <c r="L88" s="16">
        <f t="shared" si="2"/>
        <v>0</v>
      </c>
      <c r="M88" s="16">
        <f t="shared" si="3"/>
        <v>0</v>
      </c>
    </row>
    <row r="89" spans="1:13" x14ac:dyDescent="0.25">
      <c r="A89" s="13" t="str">
        <f>IF(INTRO!$E$39&lt;&gt;"Non-endemic", " ", IF(INTRO!$E$37="Non-endemic"," ", IF(COUNTRY_INFO!A89=0," ",COUNTRY_INFO!A89)))</f>
        <v xml:space="preserve"> </v>
      </c>
      <c r="B89" s="13" t="str">
        <f>IF(INTRO!$E$39&lt;&gt;"Non-endemic", " ", IF(INTRO!$E$37="Non-endemic"," ", IF(COUNTRY_INFO!B89=0," ",COUNTRY_INFO!B89)))</f>
        <v xml:space="preserve"> </v>
      </c>
      <c r="C89" s="13" t="str">
        <f>IF(INTRO!$E$39&lt;&gt;"Non-endemic", " ", IF(INTRO!$E$37="Non-endemic"," ", IF(COUNTRY_INFO!C89=0," ",COUNTRY_INFO!C89)))</f>
        <v xml:space="preserve"> </v>
      </c>
      <c r="D89" s="14">
        <f>IF(INTRO!$E$39&lt;&gt;"Non-endemic", 0, IF(INTRO!$E$37="Non-endemic",0,IF(COUNTRY_INFO!$H89=1,COUNTRY_INFO!E89,0)))</f>
        <v>0</v>
      </c>
      <c r="E89" s="14">
        <f>IF(INTRO!$E$39&lt;&gt;"Non-endemic", 0, IF(INTRO!$E$37="Non-endemic",0,IF(COUNTRY_INFO!$H89=1,COUNTRY_INFO!F89,0)))</f>
        <v>0</v>
      </c>
      <c r="F89" s="14">
        <f>IF(INTRO!$E$39&lt;&gt;"Non-endemic", 0, IF(INTRO!$E$37="Non-endemic",0,IF(COUNTRY_INFO!$H89=1,COUNTRY_INFO!G89,0)))</f>
        <v>0</v>
      </c>
      <c r="G89" s="14">
        <f t="shared" si="6"/>
        <v>0</v>
      </c>
      <c r="H89" s="15" t="str">
        <f>IF(INTRO!$E$39="Non-endemic",IF(INTRO!$E$37="Non-endemic","Not required",COUNTRY_INFO!Q89),"Treat with IVM")</f>
        <v>Treat with IVM</v>
      </c>
      <c r="I89" s="14">
        <f>IF(H89=1,IF(ALB_MBD!$J89&lt;&gt;" ",$G89-ALB_MBD!$J89,$G89),0)</f>
        <v>0</v>
      </c>
      <c r="J89" s="14">
        <f t="shared" si="7"/>
        <v>0</v>
      </c>
      <c r="K89" s="25"/>
      <c r="L89" s="16">
        <f t="shared" si="2"/>
        <v>0</v>
      </c>
      <c r="M89" s="16">
        <f t="shared" si="3"/>
        <v>0</v>
      </c>
    </row>
    <row r="90" spans="1:13" x14ac:dyDescent="0.25">
      <c r="A90" s="13" t="str">
        <f>IF(INTRO!$E$39&lt;&gt;"Non-endemic", " ", IF(INTRO!$E$37="Non-endemic"," ", IF(COUNTRY_INFO!A90=0," ",COUNTRY_INFO!A90)))</f>
        <v xml:space="preserve"> </v>
      </c>
      <c r="B90" s="13" t="str">
        <f>IF(INTRO!$E$39&lt;&gt;"Non-endemic", " ", IF(INTRO!$E$37="Non-endemic"," ", IF(COUNTRY_INFO!B90=0," ",COUNTRY_INFO!B90)))</f>
        <v xml:space="preserve"> </v>
      </c>
      <c r="C90" s="13" t="str">
        <f>IF(INTRO!$E$39&lt;&gt;"Non-endemic", " ", IF(INTRO!$E$37="Non-endemic"," ", IF(COUNTRY_INFO!C90=0," ",COUNTRY_INFO!C90)))</f>
        <v xml:space="preserve"> </v>
      </c>
      <c r="D90" s="14">
        <f>IF(INTRO!$E$39&lt;&gt;"Non-endemic", 0, IF(INTRO!$E$37="Non-endemic",0,IF(COUNTRY_INFO!$H90=1,COUNTRY_INFO!E90,0)))</f>
        <v>0</v>
      </c>
      <c r="E90" s="14">
        <f>IF(INTRO!$E$39&lt;&gt;"Non-endemic", 0, IF(INTRO!$E$37="Non-endemic",0,IF(COUNTRY_INFO!$H90=1,COUNTRY_INFO!F90,0)))</f>
        <v>0</v>
      </c>
      <c r="F90" s="14">
        <f>IF(INTRO!$E$39&lt;&gt;"Non-endemic", 0, IF(INTRO!$E$37="Non-endemic",0,IF(COUNTRY_INFO!$H90=1,COUNTRY_INFO!G90,0)))</f>
        <v>0</v>
      </c>
      <c r="G90" s="14">
        <f t="shared" si="6"/>
        <v>0</v>
      </c>
      <c r="H90" s="15" t="str">
        <f>IF(INTRO!$E$39="Non-endemic",IF(INTRO!$E$37="Non-endemic","Not required",COUNTRY_INFO!Q90),"Treat with IVM")</f>
        <v>Treat with IVM</v>
      </c>
      <c r="I90" s="14">
        <f>IF(H90=1,IF(ALB_MBD!$J90&lt;&gt;" ",$G90-ALB_MBD!$J90,$G90),0)</f>
        <v>0</v>
      </c>
      <c r="J90" s="14">
        <f t="shared" si="7"/>
        <v>0</v>
      </c>
      <c r="K90" s="25"/>
      <c r="L90" s="16">
        <f t="shared" si="2"/>
        <v>0</v>
      </c>
      <c r="M90" s="16">
        <f t="shared" si="3"/>
        <v>0</v>
      </c>
    </row>
    <row r="91" spans="1:13" x14ac:dyDescent="0.25">
      <c r="A91" s="13" t="str">
        <f>IF(INTRO!$E$39&lt;&gt;"Non-endemic", " ", IF(INTRO!$E$37="Non-endemic"," ", IF(COUNTRY_INFO!A91=0," ",COUNTRY_INFO!A91)))</f>
        <v xml:space="preserve"> </v>
      </c>
      <c r="B91" s="13" t="str">
        <f>IF(INTRO!$E$39&lt;&gt;"Non-endemic", " ", IF(INTRO!$E$37="Non-endemic"," ", IF(COUNTRY_INFO!B91=0," ",COUNTRY_INFO!B91)))</f>
        <v xml:space="preserve"> </v>
      </c>
      <c r="C91" s="13" t="str">
        <f>IF(INTRO!$E$39&lt;&gt;"Non-endemic", " ", IF(INTRO!$E$37="Non-endemic"," ", IF(COUNTRY_INFO!C91=0," ",COUNTRY_INFO!C91)))</f>
        <v xml:space="preserve"> </v>
      </c>
      <c r="D91" s="14">
        <f>IF(INTRO!$E$39&lt;&gt;"Non-endemic", 0, IF(INTRO!$E$37="Non-endemic",0,IF(COUNTRY_INFO!$H91=1,COUNTRY_INFO!E91,0)))</f>
        <v>0</v>
      </c>
      <c r="E91" s="14">
        <f>IF(INTRO!$E$39&lt;&gt;"Non-endemic", 0, IF(INTRO!$E$37="Non-endemic",0,IF(COUNTRY_INFO!$H91=1,COUNTRY_INFO!F91,0)))</f>
        <v>0</v>
      </c>
      <c r="F91" s="14">
        <f>IF(INTRO!$E$39&lt;&gt;"Non-endemic", 0, IF(INTRO!$E$37="Non-endemic",0,IF(COUNTRY_INFO!$H91=1,COUNTRY_INFO!G91,0)))</f>
        <v>0</v>
      </c>
      <c r="G91" s="14">
        <f t="shared" si="6"/>
        <v>0</v>
      </c>
      <c r="H91" s="15" t="str">
        <f>IF(INTRO!$E$39="Non-endemic",IF(INTRO!$E$37="Non-endemic","Not required",COUNTRY_INFO!Q91),"Treat with IVM")</f>
        <v>Treat with IVM</v>
      </c>
      <c r="I91" s="14">
        <f>IF(H91=1,IF(ALB_MBD!$J91&lt;&gt;" ",$G91-ALB_MBD!$J91,$G91),0)</f>
        <v>0</v>
      </c>
      <c r="J91" s="14">
        <f t="shared" si="7"/>
        <v>0</v>
      </c>
      <c r="K91" s="25"/>
      <c r="L91" s="16">
        <f t="shared" si="2"/>
        <v>0</v>
      </c>
      <c r="M91" s="16">
        <f t="shared" si="3"/>
        <v>0</v>
      </c>
    </row>
    <row r="92" spans="1:13" x14ac:dyDescent="0.25">
      <c r="A92" s="13" t="str">
        <f>IF(INTRO!$E$39&lt;&gt;"Non-endemic", " ", IF(INTRO!$E$37="Non-endemic"," ", IF(COUNTRY_INFO!A92=0," ",COUNTRY_INFO!A92)))</f>
        <v xml:space="preserve"> </v>
      </c>
      <c r="B92" s="13" t="str">
        <f>IF(INTRO!$E$39&lt;&gt;"Non-endemic", " ", IF(INTRO!$E$37="Non-endemic"," ", IF(COUNTRY_INFO!B92=0," ",COUNTRY_INFO!B92)))</f>
        <v xml:space="preserve"> </v>
      </c>
      <c r="C92" s="13" t="str">
        <f>IF(INTRO!$E$39&lt;&gt;"Non-endemic", " ", IF(INTRO!$E$37="Non-endemic"," ", IF(COUNTRY_INFO!C92=0," ",COUNTRY_INFO!C92)))</f>
        <v xml:space="preserve"> </v>
      </c>
      <c r="D92" s="14">
        <f>IF(INTRO!$E$39&lt;&gt;"Non-endemic", 0, IF(INTRO!$E$37="Non-endemic",0,IF(COUNTRY_INFO!$H92=1,COUNTRY_INFO!E92,0)))</f>
        <v>0</v>
      </c>
      <c r="E92" s="14">
        <f>IF(INTRO!$E$39&lt;&gt;"Non-endemic", 0, IF(INTRO!$E$37="Non-endemic",0,IF(COUNTRY_INFO!$H92=1,COUNTRY_INFO!F92,0)))</f>
        <v>0</v>
      </c>
      <c r="F92" s="14">
        <f>IF(INTRO!$E$39&lt;&gt;"Non-endemic", 0, IF(INTRO!$E$37="Non-endemic",0,IF(COUNTRY_INFO!$H92=1,COUNTRY_INFO!G92,0)))</f>
        <v>0</v>
      </c>
      <c r="G92" s="14">
        <f t="shared" si="6"/>
        <v>0</v>
      </c>
      <c r="H92" s="15" t="str">
        <f>IF(INTRO!$E$39="Non-endemic",IF(INTRO!$E$37="Non-endemic","Not required",COUNTRY_INFO!Q92),"Treat with IVM")</f>
        <v>Treat with IVM</v>
      </c>
      <c r="I92" s="14">
        <f>IF(H92=1,IF(ALB_MBD!$J92&lt;&gt;" ",$G92-ALB_MBD!$J92,$G92),0)</f>
        <v>0</v>
      </c>
      <c r="J92" s="14">
        <f t="shared" si="7"/>
        <v>0</v>
      </c>
      <c r="K92" s="25"/>
      <c r="L92" s="16">
        <f t="shared" si="2"/>
        <v>0</v>
      </c>
      <c r="M92" s="16">
        <f t="shared" si="3"/>
        <v>0</v>
      </c>
    </row>
    <row r="93" spans="1:13" x14ac:dyDescent="0.25">
      <c r="A93" s="13" t="str">
        <f>IF(INTRO!$E$39&lt;&gt;"Non-endemic", " ", IF(INTRO!$E$37="Non-endemic"," ", IF(COUNTRY_INFO!A93=0," ",COUNTRY_INFO!A93)))</f>
        <v xml:space="preserve"> </v>
      </c>
      <c r="B93" s="13" t="str">
        <f>IF(INTRO!$E$39&lt;&gt;"Non-endemic", " ", IF(INTRO!$E$37="Non-endemic"," ", IF(COUNTRY_INFO!B93=0," ",COUNTRY_INFO!B93)))</f>
        <v xml:space="preserve"> </v>
      </c>
      <c r="C93" s="13" t="str">
        <f>IF(INTRO!$E$39&lt;&gt;"Non-endemic", " ", IF(INTRO!$E$37="Non-endemic"," ", IF(COUNTRY_INFO!C93=0," ",COUNTRY_INFO!C93)))</f>
        <v xml:space="preserve"> </v>
      </c>
      <c r="D93" s="14">
        <f>IF(INTRO!$E$39&lt;&gt;"Non-endemic", 0, IF(INTRO!$E$37="Non-endemic",0,IF(COUNTRY_INFO!$H93=1,COUNTRY_INFO!E93,0)))</f>
        <v>0</v>
      </c>
      <c r="E93" s="14">
        <f>IF(INTRO!$E$39&lt;&gt;"Non-endemic", 0, IF(INTRO!$E$37="Non-endemic",0,IF(COUNTRY_INFO!$H93=1,COUNTRY_INFO!F93,0)))</f>
        <v>0</v>
      </c>
      <c r="F93" s="14">
        <f>IF(INTRO!$E$39&lt;&gt;"Non-endemic", 0, IF(INTRO!$E$37="Non-endemic",0,IF(COUNTRY_INFO!$H93=1,COUNTRY_INFO!G93,0)))</f>
        <v>0</v>
      </c>
      <c r="G93" s="14">
        <f t="shared" si="6"/>
        <v>0</v>
      </c>
      <c r="H93" s="15" t="str">
        <f>IF(INTRO!$E$39="Non-endemic",IF(INTRO!$E$37="Non-endemic","Not required",COUNTRY_INFO!Q93),"Treat with IVM")</f>
        <v>Treat with IVM</v>
      </c>
      <c r="I93" s="14">
        <f>IF(H93=1,IF(ALB_MBD!$J93&lt;&gt;" ",$G93-ALB_MBD!$J93,$G93),0)</f>
        <v>0</v>
      </c>
      <c r="J93" s="14">
        <f t="shared" si="7"/>
        <v>0</v>
      </c>
      <c r="K93" s="25"/>
      <c r="L93" s="16">
        <f t="shared" si="2"/>
        <v>0</v>
      </c>
      <c r="M93" s="16">
        <f t="shared" si="3"/>
        <v>0</v>
      </c>
    </row>
    <row r="94" spans="1:13" x14ac:dyDescent="0.25">
      <c r="A94" s="13" t="str">
        <f>IF(INTRO!$E$39&lt;&gt;"Non-endemic", " ", IF(INTRO!$E$37="Non-endemic"," ", IF(COUNTRY_INFO!A94=0," ",COUNTRY_INFO!A94)))</f>
        <v xml:space="preserve"> </v>
      </c>
      <c r="B94" s="13" t="str">
        <f>IF(INTRO!$E$39&lt;&gt;"Non-endemic", " ", IF(INTRO!$E$37="Non-endemic"," ", IF(COUNTRY_INFO!B94=0," ",COUNTRY_INFO!B94)))</f>
        <v xml:space="preserve"> </v>
      </c>
      <c r="C94" s="13" t="str">
        <f>IF(INTRO!$E$39&lt;&gt;"Non-endemic", " ", IF(INTRO!$E$37="Non-endemic"," ", IF(COUNTRY_INFO!C94=0," ",COUNTRY_INFO!C94)))</f>
        <v xml:space="preserve"> </v>
      </c>
      <c r="D94" s="14">
        <f>IF(INTRO!$E$39&lt;&gt;"Non-endemic", 0, IF(INTRO!$E$37="Non-endemic",0,IF(COUNTRY_INFO!$H94=1,COUNTRY_INFO!E94,0)))</f>
        <v>0</v>
      </c>
      <c r="E94" s="14">
        <f>IF(INTRO!$E$39&lt;&gt;"Non-endemic", 0, IF(INTRO!$E$37="Non-endemic",0,IF(COUNTRY_INFO!$H94=1,COUNTRY_INFO!F94,0)))</f>
        <v>0</v>
      </c>
      <c r="F94" s="14">
        <f>IF(INTRO!$E$39&lt;&gt;"Non-endemic", 0, IF(INTRO!$E$37="Non-endemic",0,IF(COUNTRY_INFO!$H94=1,COUNTRY_INFO!G94,0)))</f>
        <v>0</v>
      </c>
      <c r="G94" s="14">
        <f t="shared" si="6"/>
        <v>0</v>
      </c>
      <c r="H94" s="15" t="str">
        <f>IF(INTRO!$E$39="Non-endemic",IF(INTRO!$E$37="Non-endemic","Not required",COUNTRY_INFO!Q94),"Treat with IVM")</f>
        <v>Treat with IVM</v>
      </c>
      <c r="I94" s="14">
        <f>IF(H94=1,IF(ALB_MBD!$J94&lt;&gt;" ",$G94-ALB_MBD!$J94,$G94),0)</f>
        <v>0</v>
      </c>
      <c r="J94" s="14">
        <f t="shared" si="7"/>
        <v>0</v>
      </c>
      <c r="K94" s="25"/>
      <c r="L94" s="16">
        <f t="shared" si="2"/>
        <v>0</v>
      </c>
      <c r="M94" s="16">
        <f t="shared" si="3"/>
        <v>0</v>
      </c>
    </row>
    <row r="95" spans="1:13" x14ac:dyDescent="0.25">
      <c r="A95" s="13" t="str">
        <f>IF(INTRO!$E$39&lt;&gt;"Non-endemic", " ", IF(INTRO!$E$37="Non-endemic"," ", IF(COUNTRY_INFO!A95=0," ",COUNTRY_INFO!A95)))</f>
        <v xml:space="preserve"> </v>
      </c>
      <c r="B95" s="13" t="str">
        <f>IF(INTRO!$E$39&lt;&gt;"Non-endemic", " ", IF(INTRO!$E$37="Non-endemic"," ", IF(COUNTRY_INFO!B95=0," ",COUNTRY_INFO!B95)))</f>
        <v xml:space="preserve"> </v>
      </c>
      <c r="C95" s="13" t="str">
        <f>IF(INTRO!$E$39&lt;&gt;"Non-endemic", " ", IF(INTRO!$E$37="Non-endemic"," ", IF(COUNTRY_INFO!C95=0," ",COUNTRY_INFO!C95)))</f>
        <v xml:space="preserve"> </v>
      </c>
      <c r="D95" s="14">
        <f>IF(INTRO!$E$39&lt;&gt;"Non-endemic", 0, IF(INTRO!$E$37="Non-endemic",0,IF(COUNTRY_INFO!$H95=1,COUNTRY_INFO!E95,0)))</f>
        <v>0</v>
      </c>
      <c r="E95" s="14">
        <f>IF(INTRO!$E$39&lt;&gt;"Non-endemic", 0, IF(INTRO!$E$37="Non-endemic",0,IF(COUNTRY_INFO!$H95=1,COUNTRY_INFO!F95,0)))</f>
        <v>0</v>
      </c>
      <c r="F95" s="14">
        <f>IF(INTRO!$E$39&lt;&gt;"Non-endemic", 0, IF(INTRO!$E$37="Non-endemic",0,IF(COUNTRY_INFO!$H95=1,COUNTRY_INFO!G95,0)))</f>
        <v>0</v>
      </c>
      <c r="G95" s="14">
        <f t="shared" si="6"/>
        <v>0</v>
      </c>
      <c r="H95" s="15" t="str">
        <f>IF(INTRO!$E$39="Non-endemic",IF(INTRO!$E$37="Non-endemic","Not required",COUNTRY_INFO!Q95),"Treat with IVM")</f>
        <v>Treat with IVM</v>
      </c>
      <c r="I95" s="14">
        <f>IF(H95=1,IF(ALB_MBD!$J95&lt;&gt;" ",$G95-ALB_MBD!$J95,$G95),0)</f>
        <v>0</v>
      </c>
      <c r="J95" s="14">
        <f t="shared" si="7"/>
        <v>0</v>
      </c>
      <c r="K95" s="25"/>
      <c r="L95" s="16">
        <f t="shared" si="2"/>
        <v>0</v>
      </c>
      <c r="M95" s="16">
        <f t="shared" si="3"/>
        <v>0</v>
      </c>
    </row>
    <row r="96" spans="1:13" x14ac:dyDescent="0.25">
      <c r="A96" s="13" t="str">
        <f>IF(INTRO!$E$39&lt;&gt;"Non-endemic", " ", IF(INTRO!$E$37="Non-endemic"," ", IF(COUNTRY_INFO!A96=0," ",COUNTRY_INFO!A96)))</f>
        <v xml:space="preserve"> </v>
      </c>
      <c r="B96" s="13" t="str">
        <f>IF(INTRO!$E$39&lt;&gt;"Non-endemic", " ", IF(INTRO!$E$37="Non-endemic"," ", IF(COUNTRY_INFO!B96=0," ",COUNTRY_INFO!B96)))</f>
        <v xml:space="preserve"> </v>
      </c>
      <c r="C96" s="13" t="str">
        <f>IF(INTRO!$E$39&lt;&gt;"Non-endemic", " ", IF(INTRO!$E$37="Non-endemic"," ", IF(COUNTRY_INFO!C96=0," ",COUNTRY_INFO!C96)))</f>
        <v xml:space="preserve"> </v>
      </c>
      <c r="D96" s="14">
        <f>IF(INTRO!$E$39&lt;&gt;"Non-endemic", 0, IF(INTRO!$E$37="Non-endemic",0,IF(COUNTRY_INFO!$H96=1,COUNTRY_INFO!E96,0)))</f>
        <v>0</v>
      </c>
      <c r="E96" s="14">
        <f>IF(INTRO!$E$39&lt;&gt;"Non-endemic", 0, IF(INTRO!$E$37="Non-endemic",0,IF(COUNTRY_INFO!$H96=1,COUNTRY_INFO!F96,0)))</f>
        <v>0</v>
      </c>
      <c r="F96" s="14">
        <f>IF(INTRO!$E$39&lt;&gt;"Non-endemic", 0, IF(INTRO!$E$37="Non-endemic",0,IF(COUNTRY_INFO!$H96=1,COUNTRY_INFO!G96,0)))</f>
        <v>0</v>
      </c>
      <c r="G96" s="14">
        <f t="shared" si="6"/>
        <v>0</v>
      </c>
      <c r="H96" s="15" t="str">
        <f>IF(INTRO!$E$39="Non-endemic",IF(INTRO!$E$37="Non-endemic","Not required",COUNTRY_INFO!Q96),"Treat with IVM")</f>
        <v>Treat with IVM</v>
      </c>
      <c r="I96" s="14">
        <f>IF(H96=1,IF(ALB_MBD!$J96&lt;&gt;" ",$G96-ALB_MBD!$J96,$G96),0)</f>
        <v>0</v>
      </c>
      <c r="J96" s="14">
        <f t="shared" si="7"/>
        <v>0</v>
      </c>
      <c r="K96" s="25"/>
      <c r="L96" s="16">
        <f t="shared" si="2"/>
        <v>0</v>
      </c>
      <c r="M96" s="16">
        <f t="shared" si="3"/>
        <v>0</v>
      </c>
    </row>
    <row r="97" spans="1:13" x14ac:dyDescent="0.25">
      <c r="A97" s="13" t="str">
        <f>IF(INTRO!$E$39&lt;&gt;"Non-endemic", " ", IF(INTRO!$E$37="Non-endemic"," ", IF(COUNTRY_INFO!A97=0," ",COUNTRY_INFO!A97)))</f>
        <v xml:space="preserve"> </v>
      </c>
      <c r="B97" s="13" t="str">
        <f>IF(INTRO!$E$39&lt;&gt;"Non-endemic", " ", IF(INTRO!$E$37="Non-endemic"," ", IF(COUNTRY_INFO!B97=0," ",COUNTRY_INFO!B97)))</f>
        <v xml:space="preserve"> </v>
      </c>
      <c r="C97" s="13" t="str">
        <f>IF(INTRO!$E$39&lt;&gt;"Non-endemic", " ", IF(INTRO!$E$37="Non-endemic"," ", IF(COUNTRY_INFO!C97=0," ",COUNTRY_INFO!C97)))</f>
        <v xml:space="preserve"> </v>
      </c>
      <c r="D97" s="14">
        <f>IF(INTRO!$E$39&lt;&gt;"Non-endemic", 0, IF(INTRO!$E$37="Non-endemic",0,IF(COUNTRY_INFO!$H97=1,COUNTRY_INFO!E97,0)))</f>
        <v>0</v>
      </c>
      <c r="E97" s="14">
        <f>IF(INTRO!$E$39&lt;&gt;"Non-endemic", 0, IF(INTRO!$E$37="Non-endemic",0,IF(COUNTRY_INFO!$H97=1,COUNTRY_INFO!F97,0)))</f>
        <v>0</v>
      </c>
      <c r="F97" s="14">
        <f>IF(INTRO!$E$39&lt;&gt;"Non-endemic", 0, IF(INTRO!$E$37="Non-endemic",0,IF(COUNTRY_INFO!$H97=1,COUNTRY_INFO!G97,0)))</f>
        <v>0</v>
      </c>
      <c r="G97" s="14">
        <f t="shared" si="6"/>
        <v>0</v>
      </c>
      <c r="H97" s="15" t="str">
        <f>IF(INTRO!$E$39="Non-endemic",IF(INTRO!$E$37="Non-endemic","Not required",COUNTRY_INFO!Q97),"Treat with IVM")</f>
        <v>Treat with IVM</v>
      </c>
      <c r="I97" s="14">
        <f>IF(H97=1,IF(ALB_MBD!$J97&lt;&gt;" ",$G97-ALB_MBD!$J97,$G97),0)</f>
        <v>0</v>
      </c>
      <c r="J97" s="14">
        <f t="shared" si="7"/>
        <v>0</v>
      </c>
      <c r="K97" s="25"/>
      <c r="L97" s="16">
        <f t="shared" si="2"/>
        <v>0</v>
      </c>
      <c r="M97" s="16">
        <f t="shared" si="3"/>
        <v>0</v>
      </c>
    </row>
    <row r="98" spans="1:13" x14ac:dyDescent="0.25">
      <c r="A98" s="13" t="str">
        <f>IF(INTRO!$E$39&lt;&gt;"Non-endemic", " ", IF(INTRO!$E$37="Non-endemic"," ", IF(COUNTRY_INFO!A98=0," ",COUNTRY_INFO!A98)))</f>
        <v xml:space="preserve"> </v>
      </c>
      <c r="B98" s="13" t="str">
        <f>IF(INTRO!$E$39&lt;&gt;"Non-endemic", " ", IF(INTRO!$E$37="Non-endemic"," ", IF(COUNTRY_INFO!B98=0," ",COUNTRY_INFO!B98)))</f>
        <v xml:space="preserve"> </v>
      </c>
      <c r="C98" s="13" t="str">
        <f>IF(INTRO!$E$39&lt;&gt;"Non-endemic", " ", IF(INTRO!$E$37="Non-endemic"," ", IF(COUNTRY_INFO!C98=0," ",COUNTRY_INFO!C98)))</f>
        <v xml:space="preserve"> </v>
      </c>
      <c r="D98" s="14">
        <f>IF(INTRO!$E$39&lt;&gt;"Non-endemic", 0, IF(INTRO!$E$37="Non-endemic",0,IF(COUNTRY_INFO!$H98=1,COUNTRY_INFO!E98,0)))</f>
        <v>0</v>
      </c>
      <c r="E98" s="14">
        <f>IF(INTRO!$E$39&lt;&gt;"Non-endemic", 0, IF(INTRO!$E$37="Non-endemic",0,IF(COUNTRY_INFO!$H98=1,COUNTRY_INFO!F98,0)))</f>
        <v>0</v>
      </c>
      <c r="F98" s="14">
        <f>IF(INTRO!$E$39&lt;&gt;"Non-endemic", 0, IF(INTRO!$E$37="Non-endemic",0,IF(COUNTRY_INFO!$H98=1,COUNTRY_INFO!G98,0)))</f>
        <v>0</v>
      </c>
      <c r="G98" s="14">
        <f t="shared" si="6"/>
        <v>0</v>
      </c>
      <c r="H98" s="15" t="str">
        <f>IF(INTRO!$E$39="Non-endemic",IF(INTRO!$E$37="Non-endemic","Not required",COUNTRY_INFO!Q98),"Treat with IVM")</f>
        <v>Treat with IVM</v>
      </c>
      <c r="I98" s="14">
        <f>IF(H98=1,IF(ALB_MBD!$J98&lt;&gt;" ",$G98-ALB_MBD!$J98,$G98),0)</f>
        <v>0</v>
      </c>
      <c r="J98" s="14">
        <f t="shared" si="7"/>
        <v>0</v>
      </c>
      <c r="K98" s="25"/>
      <c r="L98" s="16">
        <f t="shared" si="2"/>
        <v>0</v>
      </c>
      <c r="M98" s="16">
        <f t="shared" si="3"/>
        <v>0</v>
      </c>
    </row>
    <row r="99" spans="1:13" x14ac:dyDescent="0.25">
      <c r="A99" s="13" t="str">
        <f>IF(INTRO!$E$39&lt;&gt;"Non-endemic", " ", IF(INTRO!$E$37="Non-endemic"," ", IF(COUNTRY_INFO!A99=0," ",COUNTRY_INFO!A99)))</f>
        <v xml:space="preserve"> </v>
      </c>
      <c r="B99" s="13" t="str">
        <f>IF(INTRO!$E$39&lt;&gt;"Non-endemic", " ", IF(INTRO!$E$37="Non-endemic"," ", IF(COUNTRY_INFO!B99=0," ",COUNTRY_INFO!B99)))</f>
        <v xml:space="preserve"> </v>
      </c>
      <c r="C99" s="13" t="str">
        <f>IF(INTRO!$E$39&lt;&gt;"Non-endemic", " ", IF(INTRO!$E$37="Non-endemic"," ", IF(COUNTRY_INFO!C99=0," ",COUNTRY_INFO!C99)))</f>
        <v xml:space="preserve"> </v>
      </c>
      <c r="D99" s="14">
        <f>IF(INTRO!$E$39&lt;&gt;"Non-endemic", 0, IF(INTRO!$E$37="Non-endemic",0,IF(COUNTRY_INFO!$H99=1,COUNTRY_INFO!E99,0)))</f>
        <v>0</v>
      </c>
      <c r="E99" s="14">
        <f>IF(INTRO!$E$39&lt;&gt;"Non-endemic", 0, IF(INTRO!$E$37="Non-endemic",0,IF(COUNTRY_INFO!$H99=1,COUNTRY_INFO!F99,0)))</f>
        <v>0</v>
      </c>
      <c r="F99" s="14">
        <f>IF(INTRO!$E$39&lt;&gt;"Non-endemic", 0, IF(INTRO!$E$37="Non-endemic",0,IF(COUNTRY_INFO!$H99=1,COUNTRY_INFO!G99,0)))</f>
        <v>0</v>
      </c>
      <c r="G99" s="14">
        <f t="shared" si="6"/>
        <v>0</v>
      </c>
      <c r="H99" s="15" t="str">
        <f>IF(INTRO!$E$39="Non-endemic",IF(INTRO!$E$37="Non-endemic","Not required",COUNTRY_INFO!Q99),"Treat with IVM")</f>
        <v>Treat with IVM</v>
      </c>
      <c r="I99" s="14">
        <f>IF(H99=1,IF(ALB_MBD!$J99&lt;&gt;" ",$G99-ALB_MBD!$J99,$G99),0)</f>
        <v>0</v>
      </c>
      <c r="J99" s="14">
        <f t="shared" si="7"/>
        <v>0</v>
      </c>
      <c r="K99" s="25"/>
      <c r="L99" s="16">
        <f t="shared" si="2"/>
        <v>0</v>
      </c>
      <c r="M99" s="16">
        <f t="shared" si="3"/>
        <v>0</v>
      </c>
    </row>
    <row r="100" spans="1:13" x14ac:dyDescent="0.25">
      <c r="A100" s="13" t="str">
        <f>IF(INTRO!$E$39&lt;&gt;"Non-endemic", " ", IF(INTRO!$E$37="Non-endemic"," ", IF(COUNTRY_INFO!A100=0," ",COUNTRY_INFO!A100)))</f>
        <v xml:space="preserve"> </v>
      </c>
      <c r="B100" s="13" t="str">
        <f>IF(INTRO!$E$39&lt;&gt;"Non-endemic", " ", IF(INTRO!$E$37="Non-endemic"," ", IF(COUNTRY_INFO!B100=0," ",COUNTRY_INFO!B100)))</f>
        <v xml:space="preserve"> </v>
      </c>
      <c r="C100" s="13" t="str">
        <f>IF(INTRO!$E$39&lt;&gt;"Non-endemic", " ", IF(INTRO!$E$37="Non-endemic"," ", IF(COUNTRY_INFO!C100=0," ",COUNTRY_INFO!C100)))</f>
        <v xml:space="preserve"> </v>
      </c>
      <c r="D100" s="14">
        <f>IF(INTRO!$E$39&lt;&gt;"Non-endemic", 0, IF(INTRO!$E$37="Non-endemic",0,IF(COUNTRY_INFO!$H100=1,COUNTRY_INFO!E100,0)))</f>
        <v>0</v>
      </c>
      <c r="E100" s="14">
        <f>IF(INTRO!$E$39&lt;&gt;"Non-endemic", 0, IF(INTRO!$E$37="Non-endemic",0,IF(COUNTRY_INFO!$H100=1,COUNTRY_INFO!F100,0)))</f>
        <v>0</v>
      </c>
      <c r="F100" s="14">
        <f>IF(INTRO!$E$39&lt;&gt;"Non-endemic", 0, IF(INTRO!$E$37="Non-endemic",0,IF(COUNTRY_INFO!$H100=1,COUNTRY_INFO!G100,0)))</f>
        <v>0</v>
      </c>
      <c r="G100" s="14">
        <f t="shared" si="6"/>
        <v>0</v>
      </c>
      <c r="H100" s="15" t="str">
        <f>IF(INTRO!$E$39="Non-endemic",IF(INTRO!$E$37="Non-endemic","Not required",COUNTRY_INFO!Q100),"Treat with IVM")</f>
        <v>Treat with IVM</v>
      </c>
      <c r="I100" s="14">
        <f>IF(H100=1,IF(ALB_MBD!$J100&lt;&gt;" ",$G100-ALB_MBD!$J100,$G100),0)</f>
        <v>0</v>
      </c>
      <c r="J100" s="14">
        <f t="shared" si="7"/>
        <v>0</v>
      </c>
      <c r="K100" s="25"/>
      <c r="L100" s="16">
        <f t="shared" si="2"/>
        <v>0</v>
      </c>
      <c r="M100" s="16">
        <f t="shared" si="3"/>
        <v>0</v>
      </c>
    </row>
    <row r="101" spans="1:13" x14ac:dyDescent="0.25">
      <c r="A101" s="13" t="str">
        <f>IF(INTRO!$E$39&lt;&gt;"Non-endemic", " ", IF(INTRO!$E$37="Non-endemic"," ", IF(COUNTRY_INFO!A101=0," ",COUNTRY_INFO!A101)))</f>
        <v xml:space="preserve"> </v>
      </c>
      <c r="B101" s="13" t="str">
        <f>IF(INTRO!$E$39&lt;&gt;"Non-endemic", " ", IF(INTRO!$E$37="Non-endemic"," ", IF(COUNTRY_INFO!B101=0," ",COUNTRY_INFO!B101)))</f>
        <v xml:space="preserve"> </v>
      </c>
      <c r="C101" s="13" t="str">
        <f>IF(INTRO!$E$39&lt;&gt;"Non-endemic", " ", IF(INTRO!$E$37="Non-endemic"," ", IF(COUNTRY_INFO!C101=0," ",COUNTRY_INFO!C101)))</f>
        <v xml:space="preserve"> </v>
      </c>
      <c r="D101" s="14">
        <f>IF(INTRO!$E$39&lt;&gt;"Non-endemic", 0, IF(INTRO!$E$37="Non-endemic",0,IF(COUNTRY_INFO!$H101=1,COUNTRY_INFO!E101,0)))</f>
        <v>0</v>
      </c>
      <c r="E101" s="14">
        <f>IF(INTRO!$E$39&lt;&gt;"Non-endemic", 0, IF(INTRO!$E$37="Non-endemic",0,IF(COUNTRY_INFO!$H101=1,COUNTRY_INFO!F101,0)))</f>
        <v>0</v>
      </c>
      <c r="F101" s="14">
        <f>IF(INTRO!$E$39&lt;&gt;"Non-endemic", 0, IF(INTRO!$E$37="Non-endemic",0,IF(COUNTRY_INFO!$H101=1,COUNTRY_INFO!G101,0)))</f>
        <v>0</v>
      </c>
      <c r="G101" s="14">
        <f t="shared" si="6"/>
        <v>0</v>
      </c>
      <c r="H101" s="15" t="str">
        <f>IF(INTRO!$E$39="Non-endemic",IF(INTRO!$E$37="Non-endemic","Not required",COUNTRY_INFO!Q101),"Treat with IVM")</f>
        <v>Treat with IVM</v>
      </c>
      <c r="I101" s="14">
        <f>IF(H101=1,IF(ALB_MBD!$J101&lt;&gt;" ",$G101-ALB_MBD!$J101,$G101),0)</f>
        <v>0</v>
      </c>
      <c r="J101" s="14">
        <f t="shared" si="7"/>
        <v>0</v>
      </c>
      <c r="K101" s="25"/>
      <c r="L101" s="16">
        <f t="shared" si="2"/>
        <v>0</v>
      </c>
      <c r="M101" s="16">
        <f t="shared" si="3"/>
        <v>0</v>
      </c>
    </row>
    <row r="102" spans="1:13" x14ac:dyDescent="0.25">
      <c r="A102" s="13" t="str">
        <f>IF(INTRO!$E$39&lt;&gt;"Non-endemic", " ", IF(INTRO!$E$37="Non-endemic"," ", IF(COUNTRY_INFO!A102=0," ",COUNTRY_INFO!A102)))</f>
        <v xml:space="preserve"> </v>
      </c>
      <c r="B102" s="13" t="str">
        <f>IF(INTRO!$E$39&lt;&gt;"Non-endemic", " ", IF(INTRO!$E$37="Non-endemic"," ", IF(COUNTRY_INFO!B102=0," ",COUNTRY_INFO!B102)))</f>
        <v xml:space="preserve"> </v>
      </c>
      <c r="C102" s="13" t="str">
        <f>IF(INTRO!$E$39&lt;&gt;"Non-endemic", " ", IF(INTRO!$E$37="Non-endemic"," ", IF(COUNTRY_INFO!C102=0," ",COUNTRY_INFO!C102)))</f>
        <v xml:space="preserve"> </v>
      </c>
      <c r="D102" s="14">
        <f>IF(INTRO!$E$39&lt;&gt;"Non-endemic", 0, IF(INTRO!$E$37="Non-endemic",0,IF(COUNTRY_INFO!$H102=1,COUNTRY_INFO!E102,0)))</f>
        <v>0</v>
      </c>
      <c r="E102" s="14">
        <f>IF(INTRO!$E$39&lt;&gt;"Non-endemic", 0, IF(INTRO!$E$37="Non-endemic",0,IF(COUNTRY_INFO!$H102=1,COUNTRY_INFO!F102,0)))</f>
        <v>0</v>
      </c>
      <c r="F102" s="14">
        <f>IF(INTRO!$E$39&lt;&gt;"Non-endemic", 0, IF(INTRO!$E$37="Non-endemic",0,IF(COUNTRY_INFO!$H102=1,COUNTRY_INFO!G102,0)))</f>
        <v>0</v>
      </c>
      <c r="G102" s="14">
        <f t="shared" si="6"/>
        <v>0</v>
      </c>
      <c r="H102" s="15" t="str">
        <f>IF(INTRO!$E$39="Non-endemic",IF(INTRO!$E$37="Non-endemic","Not required",COUNTRY_INFO!Q102),"Treat with IVM")</f>
        <v>Treat with IVM</v>
      </c>
      <c r="I102" s="14">
        <f>IF(H102=1,IF(ALB_MBD!$J102&lt;&gt;" ",$G102-ALB_MBD!$J102,$G102),0)</f>
        <v>0</v>
      </c>
      <c r="J102" s="14">
        <f t="shared" si="7"/>
        <v>0</v>
      </c>
      <c r="K102" s="25"/>
      <c r="L102" s="16">
        <f t="shared" si="2"/>
        <v>0</v>
      </c>
      <c r="M102" s="16">
        <f t="shared" si="3"/>
        <v>0</v>
      </c>
    </row>
    <row r="103" spans="1:13" x14ac:dyDescent="0.25">
      <c r="A103" s="13" t="str">
        <f>IF(INTRO!$E$39&lt;&gt;"Non-endemic", " ", IF(INTRO!$E$37="Non-endemic"," ", IF(COUNTRY_INFO!A103=0," ",COUNTRY_INFO!A103)))</f>
        <v xml:space="preserve"> </v>
      </c>
      <c r="B103" s="13" t="str">
        <f>IF(INTRO!$E$39&lt;&gt;"Non-endemic", " ", IF(INTRO!$E$37="Non-endemic"," ", IF(COUNTRY_INFO!B103=0," ",COUNTRY_INFO!B103)))</f>
        <v xml:space="preserve"> </v>
      </c>
      <c r="C103" s="13" t="str">
        <f>IF(INTRO!$E$39&lt;&gt;"Non-endemic", " ", IF(INTRO!$E$37="Non-endemic"," ", IF(COUNTRY_INFO!C103=0," ",COUNTRY_INFO!C103)))</f>
        <v xml:space="preserve"> </v>
      </c>
      <c r="D103" s="14">
        <f>IF(INTRO!$E$39&lt;&gt;"Non-endemic", 0, IF(INTRO!$E$37="Non-endemic",0,IF(COUNTRY_INFO!$H103=1,COUNTRY_INFO!E103,0)))</f>
        <v>0</v>
      </c>
      <c r="E103" s="14">
        <f>IF(INTRO!$E$39&lt;&gt;"Non-endemic", 0, IF(INTRO!$E$37="Non-endemic",0,IF(COUNTRY_INFO!$H103=1,COUNTRY_INFO!F103,0)))</f>
        <v>0</v>
      </c>
      <c r="F103" s="14">
        <f>IF(INTRO!$E$39&lt;&gt;"Non-endemic", 0, IF(INTRO!$E$37="Non-endemic",0,IF(COUNTRY_INFO!$H103=1,COUNTRY_INFO!G103,0)))</f>
        <v>0</v>
      </c>
      <c r="G103" s="14">
        <f t="shared" si="6"/>
        <v>0</v>
      </c>
      <c r="H103" s="15" t="str">
        <f>IF(INTRO!$E$39="Non-endemic",IF(INTRO!$E$37="Non-endemic","Not required",COUNTRY_INFO!Q103),"Treat with IVM")</f>
        <v>Treat with IVM</v>
      </c>
      <c r="I103" s="14">
        <f>IF(H103=1,IF(ALB_MBD!$J103&lt;&gt;" ",$G103-ALB_MBD!$J103,$G103),0)</f>
        <v>0</v>
      </c>
      <c r="J103" s="14">
        <f t="shared" si="7"/>
        <v>0</v>
      </c>
      <c r="K103" s="25"/>
      <c r="L103" s="16">
        <f t="shared" si="2"/>
        <v>0</v>
      </c>
      <c r="M103" s="16">
        <f t="shared" si="3"/>
        <v>0</v>
      </c>
    </row>
    <row r="104" spans="1:13" x14ac:dyDescent="0.25">
      <c r="A104" s="13" t="str">
        <f>IF(INTRO!$E$39&lt;&gt;"Non-endemic", " ", IF(INTRO!$E$37="Non-endemic"," ", IF(COUNTRY_INFO!A104=0," ",COUNTRY_INFO!A104)))</f>
        <v xml:space="preserve"> </v>
      </c>
      <c r="B104" s="13" t="str">
        <f>IF(INTRO!$E$39&lt;&gt;"Non-endemic", " ", IF(INTRO!$E$37="Non-endemic"," ", IF(COUNTRY_INFO!B104=0," ",COUNTRY_INFO!B104)))</f>
        <v xml:space="preserve"> </v>
      </c>
      <c r="C104" s="13" t="str">
        <f>IF(INTRO!$E$39&lt;&gt;"Non-endemic", " ", IF(INTRO!$E$37="Non-endemic"," ", IF(COUNTRY_INFO!C104=0," ",COUNTRY_INFO!C104)))</f>
        <v xml:space="preserve"> </v>
      </c>
      <c r="D104" s="14">
        <f>IF(INTRO!$E$39&lt;&gt;"Non-endemic", 0, IF(INTRO!$E$37="Non-endemic",0,IF(COUNTRY_INFO!$H104=1,COUNTRY_INFO!E104,0)))</f>
        <v>0</v>
      </c>
      <c r="E104" s="14">
        <f>IF(INTRO!$E$39&lt;&gt;"Non-endemic", 0, IF(INTRO!$E$37="Non-endemic",0,IF(COUNTRY_INFO!$H104=1,COUNTRY_INFO!F104,0)))</f>
        <v>0</v>
      </c>
      <c r="F104" s="14">
        <f>IF(INTRO!$E$39&lt;&gt;"Non-endemic", 0, IF(INTRO!$E$37="Non-endemic",0,IF(COUNTRY_INFO!$H104=1,COUNTRY_INFO!G104,0)))</f>
        <v>0</v>
      </c>
      <c r="G104" s="14">
        <f t="shared" si="6"/>
        <v>0</v>
      </c>
      <c r="H104" s="15" t="str">
        <f>IF(INTRO!$E$39="Non-endemic",IF(INTRO!$E$37="Non-endemic","Not required",COUNTRY_INFO!Q104),"Treat with IVM")</f>
        <v>Treat with IVM</v>
      </c>
      <c r="I104" s="14">
        <f>IF(H104=1,IF(ALB_MBD!$J104&lt;&gt;" ",$G104-ALB_MBD!$J104,$G104),0)</f>
        <v>0</v>
      </c>
      <c r="J104" s="14">
        <f t="shared" si="7"/>
        <v>0</v>
      </c>
      <c r="K104" s="25"/>
      <c r="L104" s="16">
        <f t="shared" si="2"/>
        <v>0</v>
      </c>
      <c r="M104" s="16">
        <f t="shared" si="3"/>
        <v>0</v>
      </c>
    </row>
    <row r="105" spans="1:13" x14ac:dyDescent="0.25">
      <c r="A105" s="13" t="str">
        <f>IF(INTRO!$E$39&lt;&gt;"Non-endemic", " ", IF(INTRO!$E$37="Non-endemic"," ", IF(COUNTRY_INFO!A105=0," ",COUNTRY_INFO!A105)))</f>
        <v xml:space="preserve"> </v>
      </c>
      <c r="B105" s="13" t="str">
        <f>IF(INTRO!$E$39&lt;&gt;"Non-endemic", " ", IF(INTRO!$E$37="Non-endemic"," ", IF(COUNTRY_INFO!B105=0," ",COUNTRY_INFO!B105)))</f>
        <v xml:space="preserve"> </v>
      </c>
      <c r="C105" s="13" t="str">
        <f>IF(INTRO!$E$39&lt;&gt;"Non-endemic", " ", IF(INTRO!$E$37="Non-endemic"," ", IF(COUNTRY_INFO!C105=0," ",COUNTRY_INFO!C105)))</f>
        <v xml:space="preserve"> </v>
      </c>
      <c r="D105" s="14">
        <f>IF(INTRO!$E$39&lt;&gt;"Non-endemic", 0, IF(INTRO!$E$37="Non-endemic",0,IF(COUNTRY_INFO!$H105=1,COUNTRY_INFO!E105,0)))</f>
        <v>0</v>
      </c>
      <c r="E105" s="14">
        <f>IF(INTRO!$E$39&lt;&gt;"Non-endemic", 0, IF(INTRO!$E$37="Non-endemic",0,IF(COUNTRY_INFO!$H105=1,COUNTRY_INFO!F105,0)))</f>
        <v>0</v>
      </c>
      <c r="F105" s="14">
        <f>IF(INTRO!$E$39&lt;&gt;"Non-endemic", 0, IF(INTRO!$E$37="Non-endemic",0,IF(COUNTRY_INFO!$H105=1,COUNTRY_INFO!G105,0)))</f>
        <v>0</v>
      </c>
      <c r="G105" s="14">
        <f t="shared" si="6"/>
        <v>0</v>
      </c>
      <c r="H105" s="15" t="str">
        <f>IF(INTRO!$E$39="Non-endemic",IF(INTRO!$E$37="Non-endemic","Not required",COUNTRY_INFO!Q105),"Treat with IVM")</f>
        <v>Treat with IVM</v>
      </c>
      <c r="I105" s="14">
        <f>IF(H105=1,IF(ALB_MBD!$J105&lt;&gt;" ",$G105-ALB_MBD!$J105,$G105),0)</f>
        <v>0</v>
      </c>
      <c r="J105" s="14">
        <f t="shared" si="7"/>
        <v>0</v>
      </c>
      <c r="K105" s="25"/>
      <c r="L105" s="16">
        <f t="shared" si="2"/>
        <v>0</v>
      </c>
      <c r="M105" s="16">
        <f t="shared" si="3"/>
        <v>0</v>
      </c>
    </row>
    <row r="106" spans="1:13" x14ac:dyDescent="0.25">
      <c r="A106" s="13" t="str">
        <f>IF(INTRO!$E$39&lt;&gt;"Non-endemic", " ", IF(INTRO!$E$37="Non-endemic"," ", IF(COUNTRY_INFO!A106=0," ",COUNTRY_INFO!A106)))</f>
        <v xml:space="preserve"> </v>
      </c>
      <c r="B106" s="13" t="str">
        <f>IF(INTRO!$E$39&lt;&gt;"Non-endemic", " ", IF(INTRO!$E$37="Non-endemic"," ", IF(COUNTRY_INFO!B106=0," ",COUNTRY_INFO!B106)))</f>
        <v xml:space="preserve"> </v>
      </c>
      <c r="C106" s="13" t="str">
        <f>IF(INTRO!$E$39&lt;&gt;"Non-endemic", " ", IF(INTRO!$E$37="Non-endemic"," ", IF(COUNTRY_INFO!C106=0," ",COUNTRY_INFO!C106)))</f>
        <v xml:space="preserve"> </v>
      </c>
      <c r="D106" s="14">
        <f>IF(INTRO!$E$39&lt;&gt;"Non-endemic", 0, IF(INTRO!$E$37="Non-endemic",0,IF(COUNTRY_INFO!$H106=1,COUNTRY_INFO!E106,0)))</f>
        <v>0</v>
      </c>
      <c r="E106" s="14">
        <f>IF(INTRO!$E$39&lt;&gt;"Non-endemic", 0, IF(INTRO!$E$37="Non-endemic",0,IF(COUNTRY_INFO!$H106=1,COUNTRY_INFO!F106,0)))</f>
        <v>0</v>
      </c>
      <c r="F106" s="14">
        <f>IF(INTRO!$E$39&lt;&gt;"Non-endemic", 0, IF(INTRO!$E$37="Non-endemic",0,IF(COUNTRY_INFO!$H106=1,COUNTRY_INFO!G106,0)))</f>
        <v>0</v>
      </c>
      <c r="G106" s="14">
        <f t="shared" si="6"/>
        <v>0</v>
      </c>
      <c r="H106" s="15" t="str">
        <f>IF(INTRO!$E$39="Non-endemic",IF(INTRO!$E$37="Non-endemic","Not required",COUNTRY_INFO!Q106),"Treat with IVM")</f>
        <v>Treat with IVM</v>
      </c>
      <c r="I106" s="14">
        <f>IF(H106=1,IF(ALB_MBD!$J106&lt;&gt;" ",$G106-ALB_MBD!$J106,$G106),0)</f>
        <v>0</v>
      </c>
      <c r="J106" s="14">
        <f t="shared" si="7"/>
        <v>0</v>
      </c>
      <c r="K106" s="25"/>
      <c r="L106" s="16">
        <f t="shared" si="2"/>
        <v>0</v>
      </c>
      <c r="M106" s="16">
        <f t="shared" si="3"/>
        <v>0</v>
      </c>
    </row>
    <row r="107" spans="1:13" x14ac:dyDescent="0.25">
      <c r="A107" s="13" t="str">
        <f>IF(INTRO!$E$39&lt;&gt;"Non-endemic", " ", IF(INTRO!$E$37="Non-endemic"," ", IF(COUNTRY_INFO!A107=0," ",COUNTRY_INFO!A107)))</f>
        <v xml:space="preserve"> </v>
      </c>
      <c r="B107" s="13" t="str">
        <f>IF(INTRO!$E$39&lt;&gt;"Non-endemic", " ", IF(INTRO!$E$37="Non-endemic"," ", IF(COUNTRY_INFO!B107=0," ",COUNTRY_INFO!B107)))</f>
        <v xml:space="preserve"> </v>
      </c>
      <c r="C107" s="13" t="str">
        <f>IF(INTRO!$E$39&lt;&gt;"Non-endemic", " ", IF(INTRO!$E$37="Non-endemic"," ", IF(COUNTRY_INFO!C107=0," ",COUNTRY_INFO!C107)))</f>
        <v xml:space="preserve"> </v>
      </c>
      <c r="D107" s="14">
        <f>IF(INTRO!$E$39&lt;&gt;"Non-endemic", 0, IF(INTRO!$E$37="Non-endemic",0,IF(COUNTRY_INFO!$H107=1,COUNTRY_INFO!E107,0)))</f>
        <v>0</v>
      </c>
      <c r="E107" s="14">
        <f>IF(INTRO!$E$39&lt;&gt;"Non-endemic", 0, IF(INTRO!$E$37="Non-endemic",0,IF(COUNTRY_INFO!$H107=1,COUNTRY_INFO!F107,0)))</f>
        <v>0</v>
      </c>
      <c r="F107" s="14">
        <f>IF(INTRO!$E$39&lt;&gt;"Non-endemic", 0, IF(INTRO!$E$37="Non-endemic",0,IF(COUNTRY_INFO!$H107=1,COUNTRY_INFO!G107,0)))</f>
        <v>0</v>
      </c>
      <c r="G107" s="14">
        <f t="shared" si="6"/>
        <v>0</v>
      </c>
      <c r="H107" s="15" t="str">
        <f>IF(INTRO!$E$39="Non-endemic",IF(INTRO!$E$37="Non-endemic","Not required",COUNTRY_INFO!Q107),"Treat with IVM")</f>
        <v>Treat with IVM</v>
      </c>
      <c r="I107" s="14">
        <f>IF(H107=1,IF(ALB_MBD!$J107&lt;&gt;" ",$G107-ALB_MBD!$J107,$G107),0)</f>
        <v>0</v>
      </c>
      <c r="J107" s="14">
        <f t="shared" si="7"/>
        <v>0</v>
      </c>
      <c r="K107" s="25"/>
      <c r="L107" s="16">
        <f t="shared" si="2"/>
        <v>0</v>
      </c>
      <c r="M107" s="16">
        <f t="shared" si="3"/>
        <v>0</v>
      </c>
    </row>
    <row r="108" spans="1:13" x14ac:dyDescent="0.25">
      <c r="A108" s="13" t="str">
        <f>IF(INTRO!$E$39&lt;&gt;"Non-endemic", " ", IF(INTRO!$E$37="Non-endemic"," ", IF(COUNTRY_INFO!A108=0," ",COUNTRY_INFO!A108)))</f>
        <v xml:space="preserve"> </v>
      </c>
      <c r="B108" s="13" t="str">
        <f>IF(INTRO!$E$39&lt;&gt;"Non-endemic", " ", IF(INTRO!$E$37="Non-endemic"," ", IF(COUNTRY_INFO!B108=0," ",COUNTRY_INFO!B108)))</f>
        <v xml:space="preserve"> </v>
      </c>
      <c r="C108" s="13" t="str">
        <f>IF(INTRO!$E$39&lt;&gt;"Non-endemic", " ", IF(INTRO!$E$37="Non-endemic"," ", IF(COUNTRY_INFO!C108=0," ",COUNTRY_INFO!C108)))</f>
        <v xml:space="preserve"> </v>
      </c>
      <c r="D108" s="14">
        <f>IF(INTRO!$E$39&lt;&gt;"Non-endemic", 0, IF(INTRO!$E$37="Non-endemic",0,IF(COUNTRY_INFO!$H108=1,COUNTRY_INFO!E108,0)))</f>
        <v>0</v>
      </c>
      <c r="E108" s="14">
        <f>IF(INTRO!$E$39&lt;&gt;"Non-endemic", 0, IF(INTRO!$E$37="Non-endemic",0,IF(COUNTRY_INFO!$H108=1,COUNTRY_INFO!F108,0)))</f>
        <v>0</v>
      </c>
      <c r="F108" s="14">
        <f>IF(INTRO!$E$39&lt;&gt;"Non-endemic", 0, IF(INTRO!$E$37="Non-endemic",0,IF(COUNTRY_INFO!$H108=1,COUNTRY_INFO!G108,0)))</f>
        <v>0</v>
      </c>
      <c r="G108" s="14">
        <f t="shared" si="6"/>
        <v>0</v>
      </c>
      <c r="H108" s="15" t="str">
        <f>IF(INTRO!$E$39="Non-endemic",IF(INTRO!$E$37="Non-endemic","Not required",COUNTRY_INFO!Q108),"Treat with IVM")</f>
        <v>Treat with IVM</v>
      </c>
      <c r="I108" s="14">
        <f>IF(H108=1,IF(ALB_MBD!$J108&lt;&gt;" ",$G108-ALB_MBD!$J108,$G108),0)</f>
        <v>0</v>
      </c>
      <c r="J108" s="14">
        <f t="shared" si="7"/>
        <v>0</v>
      </c>
      <c r="K108" s="25"/>
      <c r="L108" s="16">
        <f t="shared" si="2"/>
        <v>0</v>
      </c>
      <c r="M108" s="16">
        <f t="shared" si="3"/>
        <v>0</v>
      </c>
    </row>
    <row r="109" spans="1:13" x14ac:dyDescent="0.25">
      <c r="A109" s="13" t="str">
        <f>IF(INTRO!$E$39&lt;&gt;"Non-endemic", " ", IF(INTRO!$E$37="Non-endemic"," ", IF(COUNTRY_INFO!A109=0," ",COUNTRY_INFO!A109)))</f>
        <v xml:space="preserve"> </v>
      </c>
      <c r="B109" s="13" t="str">
        <f>IF(INTRO!$E$39&lt;&gt;"Non-endemic", " ", IF(INTRO!$E$37="Non-endemic"," ", IF(COUNTRY_INFO!B109=0," ",COUNTRY_INFO!B109)))</f>
        <v xml:space="preserve"> </v>
      </c>
      <c r="C109" s="13" t="str">
        <f>IF(INTRO!$E$39&lt;&gt;"Non-endemic", " ", IF(INTRO!$E$37="Non-endemic"," ", IF(COUNTRY_INFO!C109=0," ",COUNTRY_INFO!C109)))</f>
        <v xml:space="preserve"> </v>
      </c>
      <c r="D109" s="14">
        <f>IF(INTRO!$E$39&lt;&gt;"Non-endemic", 0, IF(INTRO!$E$37="Non-endemic",0,IF(COUNTRY_INFO!$H109=1,COUNTRY_INFO!E109,0)))</f>
        <v>0</v>
      </c>
      <c r="E109" s="14">
        <f>IF(INTRO!$E$39&lt;&gt;"Non-endemic", 0, IF(INTRO!$E$37="Non-endemic",0,IF(COUNTRY_INFO!$H109=1,COUNTRY_INFO!F109,0)))</f>
        <v>0</v>
      </c>
      <c r="F109" s="14">
        <f>IF(INTRO!$E$39&lt;&gt;"Non-endemic", 0, IF(INTRO!$E$37="Non-endemic",0,IF(COUNTRY_INFO!$H109=1,COUNTRY_INFO!G109,0)))</f>
        <v>0</v>
      </c>
      <c r="G109" s="14">
        <f t="shared" si="6"/>
        <v>0</v>
      </c>
      <c r="H109" s="15" t="str">
        <f>IF(INTRO!$E$39="Non-endemic",IF(INTRO!$E$37="Non-endemic","Not required",COUNTRY_INFO!Q109),"Treat with IVM")</f>
        <v>Treat with IVM</v>
      </c>
      <c r="I109" s="14">
        <f>IF(H109=1,IF(ALB_MBD!$J109&lt;&gt;" ",$G109-ALB_MBD!$J109,$G109),0)</f>
        <v>0</v>
      </c>
      <c r="J109" s="14">
        <f t="shared" si="7"/>
        <v>0</v>
      </c>
      <c r="K109" s="25"/>
      <c r="L109" s="16">
        <f t="shared" si="2"/>
        <v>0</v>
      </c>
      <c r="M109" s="16">
        <f t="shared" si="3"/>
        <v>0</v>
      </c>
    </row>
    <row r="110" spans="1:13" x14ac:dyDescent="0.25">
      <c r="A110" s="13" t="str">
        <f>IF(INTRO!$E$39&lt;&gt;"Non-endemic", " ", IF(INTRO!$E$37="Non-endemic"," ", IF(COUNTRY_INFO!A110=0," ",COUNTRY_INFO!A110)))</f>
        <v xml:space="preserve"> </v>
      </c>
      <c r="B110" s="13" t="str">
        <f>IF(INTRO!$E$39&lt;&gt;"Non-endemic", " ", IF(INTRO!$E$37="Non-endemic"," ", IF(COUNTRY_INFO!B110=0," ",COUNTRY_INFO!B110)))</f>
        <v xml:space="preserve"> </v>
      </c>
      <c r="C110" s="13" t="str">
        <f>IF(INTRO!$E$39&lt;&gt;"Non-endemic", " ", IF(INTRO!$E$37="Non-endemic"," ", IF(COUNTRY_INFO!C110=0," ",COUNTRY_INFO!C110)))</f>
        <v xml:space="preserve"> </v>
      </c>
      <c r="D110" s="14">
        <f>IF(INTRO!$E$39&lt;&gt;"Non-endemic", 0, IF(INTRO!$E$37="Non-endemic",0,IF(COUNTRY_INFO!$H110=1,COUNTRY_INFO!E110,0)))</f>
        <v>0</v>
      </c>
      <c r="E110" s="14">
        <f>IF(INTRO!$E$39&lt;&gt;"Non-endemic", 0, IF(INTRO!$E$37="Non-endemic",0,IF(COUNTRY_INFO!$H110=1,COUNTRY_INFO!F110,0)))</f>
        <v>0</v>
      </c>
      <c r="F110" s="14">
        <f>IF(INTRO!$E$39&lt;&gt;"Non-endemic", 0, IF(INTRO!$E$37="Non-endemic",0,IF(COUNTRY_INFO!$H110=1,COUNTRY_INFO!G110,0)))</f>
        <v>0</v>
      </c>
      <c r="G110" s="14">
        <f t="shared" si="6"/>
        <v>0</v>
      </c>
      <c r="H110" s="15" t="str">
        <f>IF(INTRO!$E$39="Non-endemic",IF(INTRO!$E$37="Non-endemic","Not required",COUNTRY_INFO!Q110),"Treat with IVM")</f>
        <v>Treat with IVM</v>
      </c>
      <c r="I110" s="14">
        <f>IF(H110=1,IF(ALB_MBD!$J110&lt;&gt;" ",$G110-ALB_MBD!$J110,$G110),0)</f>
        <v>0</v>
      </c>
      <c r="J110" s="14">
        <f t="shared" si="7"/>
        <v>0</v>
      </c>
      <c r="K110" s="25"/>
      <c r="L110" s="16">
        <f t="shared" si="2"/>
        <v>0</v>
      </c>
      <c r="M110" s="16">
        <f t="shared" si="3"/>
        <v>0</v>
      </c>
    </row>
    <row r="111" spans="1:13" x14ac:dyDescent="0.25">
      <c r="A111" s="13" t="str">
        <f>IF(INTRO!$E$39&lt;&gt;"Non-endemic", " ", IF(INTRO!$E$37="Non-endemic"," ", IF(COUNTRY_INFO!A111=0," ",COUNTRY_INFO!A111)))</f>
        <v xml:space="preserve"> </v>
      </c>
      <c r="B111" s="13" t="str">
        <f>IF(INTRO!$E$39&lt;&gt;"Non-endemic", " ", IF(INTRO!$E$37="Non-endemic"," ", IF(COUNTRY_INFO!B111=0," ",COUNTRY_INFO!B111)))</f>
        <v xml:space="preserve"> </v>
      </c>
      <c r="C111" s="13" t="str">
        <f>IF(INTRO!$E$39&lt;&gt;"Non-endemic", " ", IF(INTRO!$E$37="Non-endemic"," ", IF(COUNTRY_INFO!C111=0," ",COUNTRY_INFO!C111)))</f>
        <v xml:space="preserve"> </v>
      </c>
      <c r="D111" s="14">
        <f>IF(INTRO!$E$39&lt;&gt;"Non-endemic", 0, IF(INTRO!$E$37="Non-endemic",0,IF(COUNTRY_INFO!$H111=1,COUNTRY_INFO!E111,0)))</f>
        <v>0</v>
      </c>
      <c r="E111" s="14">
        <f>IF(INTRO!$E$39&lt;&gt;"Non-endemic", 0, IF(INTRO!$E$37="Non-endemic",0,IF(COUNTRY_INFO!$H111=1,COUNTRY_INFO!F111,0)))</f>
        <v>0</v>
      </c>
      <c r="F111" s="14">
        <f>IF(INTRO!$E$39&lt;&gt;"Non-endemic", 0, IF(INTRO!$E$37="Non-endemic",0,IF(COUNTRY_INFO!$H111=1,COUNTRY_INFO!G111,0)))</f>
        <v>0</v>
      </c>
      <c r="G111" s="14">
        <f t="shared" si="6"/>
        <v>0</v>
      </c>
      <c r="H111" s="15" t="str">
        <f>IF(INTRO!$E$39="Non-endemic",IF(INTRO!$E$37="Non-endemic","Not required",COUNTRY_INFO!Q111),"Treat with IVM")</f>
        <v>Treat with IVM</v>
      </c>
      <c r="I111" s="14">
        <f>IF(H111=1,IF(ALB_MBD!$J111&lt;&gt;" ",$G111-ALB_MBD!$J111,$G111),0)</f>
        <v>0</v>
      </c>
      <c r="J111" s="14">
        <f t="shared" si="7"/>
        <v>0</v>
      </c>
      <c r="K111" s="25"/>
      <c r="L111" s="16">
        <f t="shared" si="2"/>
        <v>0</v>
      </c>
      <c r="M111" s="16">
        <f t="shared" si="3"/>
        <v>0</v>
      </c>
    </row>
    <row r="112" spans="1:13" x14ac:dyDescent="0.25">
      <c r="A112" s="13" t="str">
        <f>IF(INTRO!$E$39&lt;&gt;"Non-endemic", " ", IF(INTRO!$E$37="Non-endemic"," ", IF(COUNTRY_INFO!A112=0," ",COUNTRY_INFO!A112)))</f>
        <v xml:space="preserve"> </v>
      </c>
      <c r="B112" s="13" t="str">
        <f>IF(INTRO!$E$39&lt;&gt;"Non-endemic", " ", IF(INTRO!$E$37="Non-endemic"," ", IF(COUNTRY_INFO!B112=0," ",COUNTRY_INFO!B112)))</f>
        <v xml:space="preserve"> </v>
      </c>
      <c r="C112" s="13" t="str">
        <f>IF(INTRO!$E$39&lt;&gt;"Non-endemic", " ", IF(INTRO!$E$37="Non-endemic"," ", IF(COUNTRY_INFO!C112=0," ",COUNTRY_INFO!C112)))</f>
        <v xml:space="preserve"> </v>
      </c>
      <c r="D112" s="14">
        <f>IF(INTRO!$E$39&lt;&gt;"Non-endemic", 0, IF(INTRO!$E$37="Non-endemic",0,IF(COUNTRY_INFO!$H112=1,COUNTRY_INFO!E112,0)))</f>
        <v>0</v>
      </c>
      <c r="E112" s="14">
        <f>IF(INTRO!$E$39&lt;&gt;"Non-endemic", 0, IF(INTRO!$E$37="Non-endemic",0,IF(COUNTRY_INFO!$H112=1,COUNTRY_INFO!F112,0)))</f>
        <v>0</v>
      </c>
      <c r="F112" s="14">
        <f>IF(INTRO!$E$39&lt;&gt;"Non-endemic", 0, IF(INTRO!$E$37="Non-endemic",0,IF(COUNTRY_INFO!$H112=1,COUNTRY_INFO!G112,0)))</f>
        <v>0</v>
      </c>
      <c r="G112" s="14">
        <f t="shared" si="6"/>
        <v>0</v>
      </c>
      <c r="H112" s="15" t="str">
        <f>IF(INTRO!$E$39="Non-endemic",IF(INTRO!$E$37="Non-endemic","Not required",COUNTRY_INFO!Q112),"Treat with IVM")</f>
        <v>Treat with IVM</v>
      </c>
      <c r="I112" s="14">
        <f>IF(H112=1,IF(ALB_MBD!$J112&lt;&gt;" ",$G112-ALB_MBD!$J112,$G112),0)</f>
        <v>0</v>
      </c>
      <c r="J112" s="14">
        <f t="shared" si="7"/>
        <v>0</v>
      </c>
      <c r="K112" s="25"/>
      <c r="L112" s="16">
        <f t="shared" si="2"/>
        <v>0</v>
      </c>
      <c r="M112" s="16">
        <f t="shared" si="3"/>
        <v>0</v>
      </c>
    </row>
    <row r="113" spans="1:13" x14ac:dyDescent="0.25">
      <c r="A113" s="13" t="str">
        <f>IF(INTRO!$E$39&lt;&gt;"Non-endemic", " ", IF(INTRO!$E$37="Non-endemic"," ", IF(COUNTRY_INFO!A113=0," ",COUNTRY_INFO!A113)))</f>
        <v xml:space="preserve"> </v>
      </c>
      <c r="B113" s="13" t="str">
        <f>IF(INTRO!$E$39&lt;&gt;"Non-endemic", " ", IF(INTRO!$E$37="Non-endemic"," ", IF(COUNTRY_INFO!B113=0," ",COUNTRY_INFO!B113)))</f>
        <v xml:space="preserve"> </v>
      </c>
      <c r="C113" s="13" t="str">
        <f>IF(INTRO!$E$39&lt;&gt;"Non-endemic", " ", IF(INTRO!$E$37="Non-endemic"," ", IF(COUNTRY_INFO!C113=0," ",COUNTRY_INFO!C113)))</f>
        <v xml:space="preserve"> </v>
      </c>
      <c r="D113" s="14">
        <f>IF(INTRO!$E$39&lt;&gt;"Non-endemic", 0, IF(INTRO!$E$37="Non-endemic",0,IF(COUNTRY_INFO!$H113=1,COUNTRY_INFO!E113,0)))</f>
        <v>0</v>
      </c>
      <c r="E113" s="14">
        <f>IF(INTRO!$E$39&lt;&gt;"Non-endemic", 0, IF(INTRO!$E$37="Non-endemic",0,IF(COUNTRY_INFO!$H113=1,COUNTRY_INFO!F113,0)))</f>
        <v>0</v>
      </c>
      <c r="F113" s="14">
        <f>IF(INTRO!$E$39&lt;&gt;"Non-endemic", 0, IF(INTRO!$E$37="Non-endemic",0,IF(COUNTRY_INFO!$H113=1,COUNTRY_INFO!G113,0)))</f>
        <v>0</v>
      </c>
      <c r="G113" s="14">
        <f t="shared" si="6"/>
        <v>0</v>
      </c>
      <c r="H113" s="15" t="str">
        <f>IF(INTRO!$E$39="Non-endemic",IF(INTRO!$E$37="Non-endemic","Not required",COUNTRY_INFO!Q113),"Treat with IVM")</f>
        <v>Treat with IVM</v>
      </c>
      <c r="I113" s="14">
        <f>IF(H113=1,IF(ALB_MBD!$J113&lt;&gt;" ",$G113-ALB_MBD!$J113,$G113),0)</f>
        <v>0</v>
      </c>
      <c r="J113" s="14">
        <f t="shared" si="7"/>
        <v>0</v>
      </c>
      <c r="K113" s="25"/>
      <c r="L113" s="16">
        <f t="shared" si="2"/>
        <v>0</v>
      </c>
      <c r="M113" s="16">
        <f t="shared" si="3"/>
        <v>0</v>
      </c>
    </row>
    <row r="114" spans="1:13" x14ac:dyDescent="0.25">
      <c r="A114" s="13" t="str">
        <f>IF(INTRO!$E$39&lt;&gt;"Non-endemic", " ", IF(INTRO!$E$37="Non-endemic"," ", IF(COUNTRY_INFO!A114=0," ",COUNTRY_INFO!A114)))</f>
        <v xml:space="preserve"> </v>
      </c>
      <c r="B114" s="13" t="str">
        <f>IF(INTRO!$E$39&lt;&gt;"Non-endemic", " ", IF(INTRO!$E$37="Non-endemic"," ", IF(COUNTRY_INFO!B114=0," ",COUNTRY_INFO!B114)))</f>
        <v xml:space="preserve"> </v>
      </c>
      <c r="C114" s="13" t="str">
        <f>IF(INTRO!$E$39&lt;&gt;"Non-endemic", " ", IF(INTRO!$E$37="Non-endemic"," ", IF(COUNTRY_INFO!C114=0," ",COUNTRY_INFO!C114)))</f>
        <v xml:space="preserve"> </v>
      </c>
      <c r="D114" s="14">
        <f>IF(INTRO!$E$39&lt;&gt;"Non-endemic", 0, IF(INTRO!$E$37="Non-endemic",0,IF(COUNTRY_INFO!$H114=1,COUNTRY_INFO!E114,0)))</f>
        <v>0</v>
      </c>
      <c r="E114" s="14">
        <f>IF(INTRO!$E$39&lt;&gt;"Non-endemic", 0, IF(INTRO!$E$37="Non-endemic",0,IF(COUNTRY_INFO!$H114=1,COUNTRY_INFO!F114,0)))</f>
        <v>0</v>
      </c>
      <c r="F114" s="14">
        <f>IF(INTRO!$E$39&lt;&gt;"Non-endemic", 0, IF(INTRO!$E$37="Non-endemic",0,IF(COUNTRY_INFO!$H114=1,COUNTRY_INFO!G114,0)))</f>
        <v>0</v>
      </c>
      <c r="G114" s="14">
        <f t="shared" si="6"/>
        <v>0</v>
      </c>
      <c r="H114" s="15" t="str">
        <f>IF(INTRO!$E$39="Non-endemic",IF(INTRO!$E$37="Non-endemic","Not required",COUNTRY_INFO!Q114),"Treat with IVM")</f>
        <v>Treat with IVM</v>
      </c>
      <c r="I114" s="14">
        <f>IF(H114=1,IF(ALB_MBD!$J114&lt;&gt;" ",$G114-ALB_MBD!$J114,$G114),0)</f>
        <v>0</v>
      </c>
      <c r="J114" s="14">
        <f t="shared" si="7"/>
        <v>0</v>
      </c>
      <c r="K114" s="25"/>
      <c r="L114" s="16">
        <f t="shared" si="2"/>
        <v>0</v>
      </c>
      <c r="M114" s="16">
        <f t="shared" si="3"/>
        <v>0</v>
      </c>
    </row>
    <row r="115" spans="1:13" x14ac:dyDescent="0.25">
      <c r="A115" s="13" t="str">
        <f>IF(INTRO!$E$39&lt;&gt;"Non-endemic", " ", IF(INTRO!$E$37="Non-endemic"," ", IF(COUNTRY_INFO!A115=0," ",COUNTRY_INFO!A115)))</f>
        <v xml:space="preserve"> </v>
      </c>
      <c r="B115" s="13" t="str">
        <f>IF(INTRO!$E$39&lt;&gt;"Non-endemic", " ", IF(INTRO!$E$37="Non-endemic"," ", IF(COUNTRY_INFO!B115=0," ",COUNTRY_INFO!B115)))</f>
        <v xml:space="preserve"> </v>
      </c>
      <c r="C115" s="13" t="str">
        <f>IF(INTRO!$E$39&lt;&gt;"Non-endemic", " ", IF(INTRO!$E$37="Non-endemic"," ", IF(COUNTRY_INFO!C115=0," ",COUNTRY_INFO!C115)))</f>
        <v xml:space="preserve"> </v>
      </c>
      <c r="D115" s="14">
        <f>IF(INTRO!$E$39&lt;&gt;"Non-endemic", 0, IF(INTRO!$E$37="Non-endemic",0,IF(COUNTRY_INFO!$H115=1,COUNTRY_INFO!E115,0)))</f>
        <v>0</v>
      </c>
      <c r="E115" s="14">
        <f>IF(INTRO!$E$39&lt;&gt;"Non-endemic", 0, IF(INTRO!$E$37="Non-endemic",0,IF(COUNTRY_INFO!$H115=1,COUNTRY_INFO!F115,0)))</f>
        <v>0</v>
      </c>
      <c r="F115" s="14">
        <f>IF(INTRO!$E$39&lt;&gt;"Non-endemic", 0, IF(INTRO!$E$37="Non-endemic",0,IF(COUNTRY_INFO!$H115=1,COUNTRY_INFO!G115,0)))</f>
        <v>0</v>
      </c>
      <c r="G115" s="14">
        <f t="shared" si="6"/>
        <v>0</v>
      </c>
      <c r="H115" s="15" t="str">
        <f>IF(INTRO!$E$39="Non-endemic",IF(INTRO!$E$37="Non-endemic","Not required",COUNTRY_INFO!Q115),"Treat with IVM")</f>
        <v>Treat with IVM</v>
      </c>
      <c r="I115" s="14">
        <f>IF(H115=1,IF(ALB_MBD!$J115&lt;&gt;" ",$G115-ALB_MBD!$J115,$G115),0)</f>
        <v>0</v>
      </c>
      <c r="J115" s="14">
        <f t="shared" si="7"/>
        <v>0</v>
      </c>
      <c r="K115" s="25"/>
      <c r="L115" s="16">
        <f t="shared" si="2"/>
        <v>0</v>
      </c>
      <c r="M115" s="16">
        <f t="shared" si="3"/>
        <v>0</v>
      </c>
    </row>
    <row r="116" spans="1:13" x14ac:dyDescent="0.25">
      <c r="A116" s="13" t="str">
        <f>IF(INTRO!$E$39&lt;&gt;"Non-endemic", " ", IF(INTRO!$E$37="Non-endemic"," ", IF(COUNTRY_INFO!A116=0," ",COUNTRY_INFO!A116)))</f>
        <v xml:space="preserve"> </v>
      </c>
      <c r="B116" s="13" t="str">
        <f>IF(INTRO!$E$39&lt;&gt;"Non-endemic", " ", IF(INTRO!$E$37="Non-endemic"," ", IF(COUNTRY_INFO!B116=0," ",COUNTRY_INFO!B116)))</f>
        <v xml:space="preserve"> </v>
      </c>
      <c r="C116" s="13" t="str">
        <f>IF(INTRO!$E$39&lt;&gt;"Non-endemic", " ", IF(INTRO!$E$37="Non-endemic"," ", IF(COUNTRY_INFO!C116=0," ",COUNTRY_INFO!C116)))</f>
        <v xml:space="preserve"> </v>
      </c>
      <c r="D116" s="14">
        <f>IF(INTRO!$E$39&lt;&gt;"Non-endemic", 0, IF(INTRO!$E$37="Non-endemic",0,IF(COUNTRY_INFO!$H116=1,COUNTRY_INFO!E116,0)))</f>
        <v>0</v>
      </c>
      <c r="E116" s="14">
        <f>IF(INTRO!$E$39&lt;&gt;"Non-endemic", 0, IF(INTRO!$E$37="Non-endemic",0,IF(COUNTRY_INFO!$H116=1,COUNTRY_INFO!F116,0)))</f>
        <v>0</v>
      </c>
      <c r="F116" s="14">
        <f>IF(INTRO!$E$39&lt;&gt;"Non-endemic", 0, IF(INTRO!$E$37="Non-endemic",0,IF(COUNTRY_INFO!$H116=1,COUNTRY_INFO!G116,0)))</f>
        <v>0</v>
      </c>
      <c r="G116" s="14">
        <f t="shared" si="6"/>
        <v>0</v>
      </c>
      <c r="H116" s="15" t="str">
        <f>IF(INTRO!$E$39="Non-endemic",IF(INTRO!$E$37="Non-endemic","Not required",COUNTRY_INFO!Q116),"Treat with IVM")</f>
        <v>Treat with IVM</v>
      </c>
      <c r="I116" s="14">
        <f>IF(H116=1,IF(ALB_MBD!$J116&lt;&gt;" ",$G116-ALB_MBD!$J116,$G116),0)</f>
        <v>0</v>
      </c>
      <c r="J116" s="14">
        <f t="shared" si="7"/>
        <v>0</v>
      </c>
      <c r="K116" s="25"/>
      <c r="L116" s="16">
        <f t="shared" si="2"/>
        <v>0</v>
      </c>
      <c r="M116" s="16">
        <f t="shared" si="3"/>
        <v>0</v>
      </c>
    </row>
    <row r="117" spans="1:13" x14ac:dyDescent="0.25">
      <c r="A117" s="13" t="str">
        <f>IF(INTRO!$E$39&lt;&gt;"Non-endemic", " ", IF(INTRO!$E$37="Non-endemic"," ", IF(COUNTRY_INFO!A117=0," ",COUNTRY_INFO!A117)))</f>
        <v xml:space="preserve"> </v>
      </c>
      <c r="B117" s="13" t="str">
        <f>IF(INTRO!$E$39&lt;&gt;"Non-endemic", " ", IF(INTRO!$E$37="Non-endemic"," ", IF(COUNTRY_INFO!B117=0," ",COUNTRY_INFO!B117)))</f>
        <v xml:space="preserve"> </v>
      </c>
      <c r="C117" s="13" t="str">
        <f>IF(INTRO!$E$39&lt;&gt;"Non-endemic", " ", IF(INTRO!$E$37="Non-endemic"," ", IF(COUNTRY_INFO!C117=0," ",COUNTRY_INFO!C117)))</f>
        <v xml:space="preserve"> </v>
      </c>
      <c r="D117" s="14">
        <f>IF(INTRO!$E$39&lt;&gt;"Non-endemic", 0, IF(INTRO!$E$37="Non-endemic",0,IF(COUNTRY_INFO!$H117=1,COUNTRY_INFO!E117,0)))</f>
        <v>0</v>
      </c>
      <c r="E117" s="14">
        <f>IF(INTRO!$E$39&lt;&gt;"Non-endemic", 0, IF(INTRO!$E$37="Non-endemic",0,IF(COUNTRY_INFO!$H117=1,COUNTRY_INFO!F117,0)))</f>
        <v>0</v>
      </c>
      <c r="F117" s="14">
        <f>IF(INTRO!$E$39&lt;&gt;"Non-endemic", 0, IF(INTRO!$E$37="Non-endemic",0,IF(COUNTRY_INFO!$H117=1,COUNTRY_INFO!G117,0)))</f>
        <v>0</v>
      </c>
      <c r="G117" s="14">
        <f t="shared" si="6"/>
        <v>0</v>
      </c>
      <c r="H117" s="15" t="str">
        <f>IF(INTRO!$E$39="Non-endemic",IF(INTRO!$E$37="Non-endemic","Not required",COUNTRY_INFO!Q117),"Treat with IVM")</f>
        <v>Treat with IVM</v>
      </c>
      <c r="I117" s="14">
        <f>IF(H117=1,IF(ALB_MBD!$J117&lt;&gt;" ",$G117-ALB_MBD!$J117,$G117),0)</f>
        <v>0</v>
      </c>
      <c r="J117" s="14">
        <f t="shared" si="7"/>
        <v>0</v>
      </c>
      <c r="K117" s="25"/>
      <c r="L117" s="16">
        <f t="shared" si="2"/>
        <v>0</v>
      </c>
      <c r="M117" s="16">
        <f t="shared" si="3"/>
        <v>0</v>
      </c>
    </row>
    <row r="118" spans="1:13" x14ac:dyDescent="0.25">
      <c r="A118" s="13" t="str">
        <f>IF(INTRO!$E$39&lt;&gt;"Non-endemic", " ", IF(INTRO!$E$37="Non-endemic"," ", IF(COUNTRY_INFO!A118=0," ",COUNTRY_INFO!A118)))</f>
        <v xml:space="preserve"> </v>
      </c>
      <c r="B118" s="13" t="str">
        <f>IF(INTRO!$E$39&lt;&gt;"Non-endemic", " ", IF(INTRO!$E$37="Non-endemic"," ", IF(COUNTRY_INFO!B118=0," ",COUNTRY_INFO!B118)))</f>
        <v xml:space="preserve"> </v>
      </c>
      <c r="C118" s="13" t="str">
        <f>IF(INTRO!$E$39&lt;&gt;"Non-endemic", " ", IF(INTRO!$E$37="Non-endemic"," ", IF(COUNTRY_INFO!C118=0," ",COUNTRY_INFO!C118)))</f>
        <v xml:space="preserve"> </v>
      </c>
      <c r="D118" s="14">
        <f>IF(INTRO!$E$39&lt;&gt;"Non-endemic", 0, IF(INTRO!$E$37="Non-endemic",0,IF(COUNTRY_INFO!$H118=1,COUNTRY_INFO!E118,0)))</f>
        <v>0</v>
      </c>
      <c r="E118" s="14">
        <f>IF(INTRO!$E$39&lt;&gt;"Non-endemic", 0, IF(INTRO!$E$37="Non-endemic",0,IF(COUNTRY_INFO!$H118=1,COUNTRY_INFO!F118,0)))</f>
        <v>0</v>
      </c>
      <c r="F118" s="14">
        <f>IF(INTRO!$E$39&lt;&gt;"Non-endemic", 0, IF(INTRO!$E$37="Non-endemic",0,IF(COUNTRY_INFO!$H118=1,COUNTRY_INFO!G118,0)))</f>
        <v>0</v>
      </c>
      <c r="G118" s="14">
        <f t="shared" si="6"/>
        <v>0</v>
      </c>
      <c r="H118" s="15" t="str">
        <f>IF(INTRO!$E$39="Non-endemic",IF(INTRO!$E$37="Non-endemic","Not required",COUNTRY_INFO!Q118),"Treat with IVM")</f>
        <v>Treat with IVM</v>
      </c>
      <c r="I118" s="14">
        <f>IF(H118=1,IF(ALB_MBD!$J118&lt;&gt;" ",$G118-ALB_MBD!$J118,$G118),0)</f>
        <v>0</v>
      </c>
      <c r="J118" s="14">
        <f t="shared" si="7"/>
        <v>0</v>
      </c>
      <c r="K118" s="25"/>
      <c r="L118" s="16">
        <f t="shared" si="2"/>
        <v>0</v>
      </c>
      <c r="M118" s="16">
        <f t="shared" si="3"/>
        <v>0</v>
      </c>
    </row>
    <row r="119" spans="1:13" x14ac:dyDescent="0.25">
      <c r="A119" s="13" t="str">
        <f>IF(INTRO!$E$39&lt;&gt;"Non-endemic", " ", IF(INTRO!$E$37="Non-endemic"," ", IF(COUNTRY_INFO!A119=0," ",COUNTRY_INFO!A119)))</f>
        <v xml:space="preserve"> </v>
      </c>
      <c r="B119" s="13" t="str">
        <f>IF(INTRO!$E$39&lt;&gt;"Non-endemic", " ", IF(INTRO!$E$37="Non-endemic"," ", IF(COUNTRY_INFO!B119=0," ",COUNTRY_INFO!B119)))</f>
        <v xml:space="preserve"> </v>
      </c>
      <c r="C119" s="13" t="str">
        <f>IF(INTRO!$E$39&lt;&gt;"Non-endemic", " ", IF(INTRO!$E$37="Non-endemic"," ", IF(COUNTRY_INFO!C119=0," ",COUNTRY_INFO!C119)))</f>
        <v xml:space="preserve"> </v>
      </c>
      <c r="D119" s="14">
        <f>IF(INTRO!$E$39&lt;&gt;"Non-endemic", 0, IF(INTRO!$E$37="Non-endemic",0,IF(COUNTRY_INFO!$H119=1,COUNTRY_INFO!E119,0)))</f>
        <v>0</v>
      </c>
      <c r="E119" s="14">
        <f>IF(INTRO!$E$39&lt;&gt;"Non-endemic", 0, IF(INTRO!$E$37="Non-endemic",0,IF(COUNTRY_INFO!$H119=1,COUNTRY_INFO!F119,0)))</f>
        <v>0</v>
      </c>
      <c r="F119" s="14">
        <f>IF(INTRO!$E$39&lt;&gt;"Non-endemic", 0, IF(INTRO!$E$37="Non-endemic",0,IF(COUNTRY_INFO!$H119=1,COUNTRY_INFO!G119,0)))</f>
        <v>0</v>
      </c>
      <c r="G119" s="14">
        <f t="shared" si="6"/>
        <v>0</v>
      </c>
      <c r="H119" s="15" t="str">
        <f>IF(INTRO!$E$39="Non-endemic",IF(INTRO!$E$37="Non-endemic","Not required",COUNTRY_INFO!Q119),"Treat with IVM")</f>
        <v>Treat with IVM</v>
      </c>
      <c r="I119" s="14">
        <f>IF(H119=1,IF(ALB_MBD!$J119&lt;&gt;" ",$G119-ALB_MBD!$J119,$G119),0)</f>
        <v>0</v>
      </c>
      <c r="J119" s="14">
        <f t="shared" si="7"/>
        <v>0</v>
      </c>
      <c r="K119" s="25"/>
      <c r="L119" s="16">
        <f t="shared" si="2"/>
        <v>0</v>
      </c>
      <c r="M119" s="16">
        <f t="shared" si="3"/>
        <v>0</v>
      </c>
    </row>
    <row r="120" spans="1:13" x14ac:dyDescent="0.25">
      <c r="A120" s="13" t="str">
        <f>IF(INTRO!$E$39&lt;&gt;"Non-endemic", " ", IF(INTRO!$E$37="Non-endemic"," ", IF(COUNTRY_INFO!A120=0," ",COUNTRY_INFO!A120)))</f>
        <v xml:space="preserve"> </v>
      </c>
      <c r="B120" s="13" t="str">
        <f>IF(INTRO!$E$39&lt;&gt;"Non-endemic", " ", IF(INTRO!$E$37="Non-endemic"," ", IF(COUNTRY_INFO!B120=0," ",COUNTRY_INFO!B120)))</f>
        <v xml:space="preserve"> </v>
      </c>
      <c r="C120" s="13" t="str">
        <f>IF(INTRO!$E$39&lt;&gt;"Non-endemic", " ", IF(INTRO!$E$37="Non-endemic"," ", IF(COUNTRY_INFO!C120=0," ",COUNTRY_INFO!C120)))</f>
        <v xml:space="preserve"> </v>
      </c>
      <c r="D120" s="14">
        <f>IF(INTRO!$E$39&lt;&gt;"Non-endemic", 0, IF(INTRO!$E$37="Non-endemic",0,IF(COUNTRY_INFO!$H120=1,COUNTRY_INFO!E120,0)))</f>
        <v>0</v>
      </c>
      <c r="E120" s="14">
        <f>IF(INTRO!$E$39&lt;&gt;"Non-endemic", 0, IF(INTRO!$E$37="Non-endemic",0,IF(COUNTRY_INFO!$H120=1,COUNTRY_INFO!F120,0)))</f>
        <v>0</v>
      </c>
      <c r="F120" s="14">
        <f>IF(INTRO!$E$39&lt;&gt;"Non-endemic", 0, IF(INTRO!$E$37="Non-endemic",0,IF(COUNTRY_INFO!$H120=1,COUNTRY_INFO!G120,0)))</f>
        <v>0</v>
      </c>
      <c r="G120" s="14">
        <f t="shared" si="6"/>
        <v>0</v>
      </c>
      <c r="H120" s="15" t="str">
        <f>IF(INTRO!$E$39="Non-endemic",IF(INTRO!$E$37="Non-endemic","Not required",COUNTRY_INFO!Q120),"Treat with IVM")</f>
        <v>Treat with IVM</v>
      </c>
      <c r="I120" s="14">
        <f>IF(H120=1,IF(ALB_MBD!$J120&lt;&gt;" ",$G120-ALB_MBD!$J120,$G120),0)</f>
        <v>0</v>
      </c>
      <c r="J120" s="14">
        <f t="shared" si="7"/>
        <v>0</v>
      </c>
      <c r="K120" s="25"/>
      <c r="L120" s="16">
        <f t="shared" si="2"/>
        <v>0</v>
      </c>
      <c r="M120" s="16">
        <f t="shared" si="3"/>
        <v>0</v>
      </c>
    </row>
    <row r="121" spans="1:13" x14ac:dyDescent="0.25">
      <c r="A121" s="13" t="str">
        <f>IF(INTRO!$E$39&lt;&gt;"Non-endemic", " ", IF(INTRO!$E$37="Non-endemic"," ", IF(COUNTRY_INFO!A121=0," ",COUNTRY_INFO!A121)))</f>
        <v xml:space="preserve"> </v>
      </c>
      <c r="B121" s="13" t="str">
        <f>IF(INTRO!$E$39&lt;&gt;"Non-endemic", " ", IF(INTRO!$E$37="Non-endemic"," ", IF(COUNTRY_INFO!B121=0," ",COUNTRY_INFO!B121)))</f>
        <v xml:space="preserve"> </v>
      </c>
      <c r="C121" s="13" t="str">
        <f>IF(INTRO!$E$39&lt;&gt;"Non-endemic", " ", IF(INTRO!$E$37="Non-endemic"," ", IF(COUNTRY_INFO!C121=0," ",COUNTRY_INFO!C121)))</f>
        <v xml:space="preserve"> </v>
      </c>
      <c r="D121" s="14">
        <f>IF(INTRO!$E$39&lt;&gt;"Non-endemic", 0, IF(INTRO!$E$37="Non-endemic",0,IF(COUNTRY_INFO!$H121=1,COUNTRY_INFO!E121,0)))</f>
        <v>0</v>
      </c>
      <c r="E121" s="14">
        <f>IF(INTRO!$E$39&lt;&gt;"Non-endemic", 0, IF(INTRO!$E$37="Non-endemic",0,IF(COUNTRY_INFO!$H121=1,COUNTRY_INFO!F121,0)))</f>
        <v>0</v>
      </c>
      <c r="F121" s="14">
        <f>IF(INTRO!$E$39&lt;&gt;"Non-endemic", 0, IF(INTRO!$E$37="Non-endemic",0,IF(COUNTRY_INFO!$H121=1,COUNTRY_INFO!G121,0)))</f>
        <v>0</v>
      </c>
      <c r="G121" s="14">
        <f t="shared" si="6"/>
        <v>0</v>
      </c>
      <c r="H121" s="15" t="str">
        <f>IF(INTRO!$E$39="Non-endemic",IF(INTRO!$E$37="Non-endemic","Not required",COUNTRY_INFO!Q121),"Treat with IVM")</f>
        <v>Treat with IVM</v>
      </c>
      <c r="I121" s="14">
        <f>IF(H121=1,IF(ALB_MBD!$J121&lt;&gt;" ",$G121-ALB_MBD!$J121,$G121),0)</f>
        <v>0</v>
      </c>
      <c r="J121" s="14">
        <f t="shared" si="7"/>
        <v>0</v>
      </c>
      <c r="K121" s="25"/>
      <c r="L121" s="16">
        <f t="shared" si="2"/>
        <v>0</v>
      </c>
      <c r="M121" s="16">
        <f t="shared" si="3"/>
        <v>0</v>
      </c>
    </row>
    <row r="122" spans="1:13" x14ac:dyDescent="0.25">
      <c r="A122" s="13" t="str">
        <f>IF(INTRO!$E$39&lt;&gt;"Non-endemic", " ", IF(INTRO!$E$37="Non-endemic"," ", IF(COUNTRY_INFO!A122=0," ",COUNTRY_INFO!A122)))</f>
        <v xml:space="preserve"> </v>
      </c>
      <c r="B122" s="13" t="str">
        <f>IF(INTRO!$E$39&lt;&gt;"Non-endemic", " ", IF(INTRO!$E$37="Non-endemic"," ", IF(COUNTRY_INFO!B122=0," ",COUNTRY_INFO!B122)))</f>
        <v xml:space="preserve"> </v>
      </c>
      <c r="C122" s="13" t="str">
        <f>IF(INTRO!$E$39&lt;&gt;"Non-endemic", " ", IF(INTRO!$E$37="Non-endemic"," ", IF(COUNTRY_INFO!C122=0," ",COUNTRY_INFO!C122)))</f>
        <v xml:space="preserve"> </v>
      </c>
      <c r="D122" s="14">
        <f>IF(INTRO!$E$39&lt;&gt;"Non-endemic", 0, IF(INTRO!$E$37="Non-endemic",0,IF(COUNTRY_INFO!$H122=1,COUNTRY_INFO!E122,0)))</f>
        <v>0</v>
      </c>
      <c r="E122" s="14">
        <f>IF(INTRO!$E$39&lt;&gt;"Non-endemic", 0, IF(INTRO!$E$37="Non-endemic",0,IF(COUNTRY_INFO!$H122=1,COUNTRY_INFO!F122,0)))</f>
        <v>0</v>
      </c>
      <c r="F122" s="14">
        <f>IF(INTRO!$E$39&lt;&gt;"Non-endemic", 0, IF(INTRO!$E$37="Non-endemic",0,IF(COUNTRY_INFO!$H122=1,COUNTRY_INFO!G122,0)))</f>
        <v>0</v>
      </c>
      <c r="G122" s="14">
        <f t="shared" si="6"/>
        <v>0</v>
      </c>
      <c r="H122" s="15" t="str">
        <f>IF(INTRO!$E$39="Non-endemic",IF(INTRO!$E$37="Non-endemic","Not required",COUNTRY_INFO!Q122),"Treat with IVM")</f>
        <v>Treat with IVM</v>
      </c>
      <c r="I122" s="14">
        <f>IF(H122=1,IF(ALB_MBD!$J122&lt;&gt;" ",$G122-ALB_MBD!$J122,$G122),0)</f>
        <v>0</v>
      </c>
      <c r="J122" s="14">
        <f t="shared" si="7"/>
        <v>0</v>
      </c>
      <c r="K122" s="25"/>
      <c r="L122" s="16">
        <f t="shared" si="2"/>
        <v>0</v>
      </c>
      <c r="M122" s="16">
        <f t="shared" si="3"/>
        <v>0</v>
      </c>
    </row>
    <row r="123" spans="1:13" x14ac:dyDescent="0.25">
      <c r="A123" s="13" t="str">
        <f>IF(INTRO!$E$39&lt;&gt;"Non-endemic", " ", IF(INTRO!$E$37="Non-endemic"," ", IF(COUNTRY_INFO!A123=0," ",COUNTRY_INFO!A123)))</f>
        <v xml:space="preserve"> </v>
      </c>
      <c r="B123" s="13" t="str">
        <f>IF(INTRO!$E$39&lt;&gt;"Non-endemic", " ", IF(INTRO!$E$37="Non-endemic"," ", IF(COUNTRY_INFO!B123=0," ",COUNTRY_INFO!B123)))</f>
        <v xml:space="preserve"> </v>
      </c>
      <c r="C123" s="13" t="str">
        <f>IF(INTRO!$E$39&lt;&gt;"Non-endemic", " ", IF(INTRO!$E$37="Non-endemic"," ", IF(COUNTRY_INFO!C123=0," ",COUNTRY_INFO!C123)))</f>
        <v xml:space="preserve"> </v>
      </c>
      <c r="D123" s="14">
        <f>IF(INTRO!$E$39&lt;&gt;"Non-endemic", 0, IF(INTRO!$E$37="Non-endemic",0,IF(COUNTRY_INFO!$H123=1,COUNTRY_INFO!E123,0)))</f>
        <v>0</v>
      </c>
      <c r="E123" s="14">
        <f>IF(INTRO!$E$39&lt;&gt;"Non-endemic", 0, IF(INTRO!$E$37="Non-endemic",0,IF(COUNTRY_INFO!$H123=1,COUNTRY_INFO!F123,0)))</f>
        <v>0</v>
      </c>
      <c r="F123" s="14">
        <f>IF(INTRO!$E$39&lt;&gt;"Non-endemic", 0, IF(INTRO!$E$37="Non-endemic",0,IF(COUNTRY_INFO!$H123=1,COUNTRY_INFO!G123,0)))</f>
        <v>0</v>
      </c>
      <c r="G123" s="14">
        <f t="shared" si="6"/>
        <v>0</v>
      </c>
      <c r="H123" s="15" t="str">
        <f>IF(INTRO!$E$39="Non-endemic",IF(INTRO!$E$37="Non-endemic","Not required",COUNTRY_INFO!Q123),"Treat with IVM")</f>
        <v>Treat with IVM</v>
      </c>
      <c r="I123" s="14">
        <f>IF(H123=1,IF(ALB_MBD!$J123&lt;&gt;" ",$G123-ALB_MBD!$J123,$G123),0)</f>
        <v>0</v>
      </c>
      <c r="J123" s="14">
        <f t="shared" si="7"/>
        <v>0</v>
      </c>
      <c r="K123" s="25"/>
      <c r="L123" s="16">
        <f t="shared" si="2"/>
        <v>0</v>
      </c>
      <c r="M123" s="16">
        <f t="shared" si="3"/>
        <v>0</v>
      </c>
    </row>
    <row r="124" spans="1:13" x14ac:dyDescent="0.25">
      <c r="A124" s="13" t="str">
        <f>IF(INTRO!$E$39&lt;&gt;"Non-endemic", " ", IF(INTRO!$E$37="Non-endemic"," ", IF(COUNTRY_INFO!A124=0," ",COUNTRY_INFO!A124)))</f>
        <v xml:space="preserve"> </v>
      </c>
      <c r="B124" s="13" t="str">
        <f>IF(INTRO!$E$39&lt;&gt;"Non-endemic", " ", IF(INTRO!$E$37="Non-endemic"," ", IF(COUNTRY_INFO!B124=0," ",COUNTRY_INFO!B124)))</f>
        <v xml:space="preserve"> </v>
      </c>
      <c r="C124" s="13" t="str">
        <f>IF(INTRO!$E$39&lt;&gt;"Non-endemic", " ", IF(INTRO!$E$37="Non-endemic"," ", IF(COUNTRY_INFO!C124=0," ",COUNTRY_INFO!C124)))</f>
        <v xml:space="preserve"> </v>
      </c>
      <c r="D124" s="14">
        <f>IF(INTRO!$E$39&lt;&gt;"Non-endemic", 0, IF(INTRO!$E$37="Non-endemic",0,IF(COUNTRY_INFO!$H124=1,COUNTRY_INFO!E124,0)))</f>
        <v>0</v>
      </c>
      <c r="E124" s="14">
        <f>IF(INTRO!$E$39&lt;&gt;"Non-endemic", 0, IF(INTRO!$E$37="Non-endemic",0,IF(COUNTRY_INFO!$H124=1,COUNTRY_INFO!F124,0)))</f>
        <v>0</v>
      </c>
      <c r="F124" s="14">
        <f>IF(INTRO!$E$39&lt;&gt;"Non-endemic", 0, IF(INTRO!$E$37="Non-endemic",0,IF(COUNTRY_INFO!$H124=1,COUNTRY_INFO!G124,0)))</f>
        <v>0</v>
      </c>
      <c r="G124" s="14">
        <f t="shared" si="6"/>
        <v>0</v>
      </c>
      <c r="H124" s="15" t="str">
        <f>IF(INTRO!$E$39="Non-endemic",IF(INTRO!$E$37="Non-endemic","Not required",COUNTRY_INFO!Q124),"Treat with IVM")</f>
        <v>Treat with IVM</v>
      </c>
      <c r="I124" s="14">
        <f>IF(H124=1,IF(ALB_MBD!$J124&lt;&gt;" ",$G124-ALB_MBD!$J124,$G124),0)</f>
        <v>0</v>
      </c>
      <c r="J124" s="14">
        <f t="shared" si="7"/>
        <v>0</v>
      </c>
      <c r="K124" s="25"/>
      <c r="L124" s="16">
        <f t="shared" si="2"/>
        <v>0</v>
      </c>
      <c r="M124" s="16">
        <f t="shared" si="3"/>
        <v>0</v>
      </c>
    </row>
    <row r="125" spans="1:13" x14ac:dyDescent="0.25">
      <c r="A125" s="13" t="str">
        <f>IF(INTRO!$E$39&lt;&gt;"Non-endemic", " ", IF(INTRO!$E$37="Non-endemic"," ", IF(COUNTRY_INFO!A125=0," ",COUNTRY_INFO!A125)))</f>
        <v xml:space="preserve"> </v>
      </c>
      <c r="B125" s="13" t="str">
        <f>IF(INTRO!$E$39&lt;&gt;"Non-endemic", " ", IF(INTRO!$E$37="Non-endemic"," ", IF(COUNTRY_INFO!B125=0," ",COUNTRY_INFO!B125)))</f>
        <v xml:space="preserve"> </v>
      </c>
      <c r="C125" s="13" t="str">
        <f>IF(INTRO!$E$39&lt;&gt;"Non-endemic", " ", IF(INTRO!$E$37="Non-endemic"," ", IF(COUNTRY_INFO!C125=0," ",COUNTRY_INFO!C125)))</f>
        <v xml:space="preserve"> </v>
      </c>
      <c r="D125" s="14">
        <f>IF(INTRO!$E$39&lt;&gt;"Non-endemic", 0, IF(INTRO!$E$37="Non-endemic",0,IF(COUNTRY_INFO!$H125=1,COUNTRY_INFO!E125,0)))</f>
        <v>0</v>
      </c>
      <c r="E125" s="14">
        <f>IF(INTRO!$E$39&lt;&gt;"Non-endemic", 0, IF(INTRO!$E$37="Non-endemic",0,IF(COUNTRY_INFO!$H125=1,COUNTRY_INFO!F125,0)))</f>
        <v>0</v>
      </c>
      <c r="F125" s="14">
        <f>IF(INTRO!$E$39&lt;&gt;"Non-endemic", 0, IF(INTRO!$E$37="Non-endemic",0,IF(COUNTRY_INFO!$H125=1,COUNTRY_INFO!G125,0)))</f>
        <v>0</v>
      </c>
      <c r="G125" s="14">
        <f t="shared" si="6"/>
        <v>0</v>
      </c>
      <c r="H125" s="15" t="str">
        <f>IF(INTRO!$E$39="Non-endemic",IF(INTRO!$E$37="Non-endemic","Not required",COUNTRY_INFO!Q125),"Treat with IVM")</f>
        <v>Treat with IVM</v>
      </c>
      <c r="I125" s="14">
        <f>IF(H125=1,IF(ALB_MBD!$J125&lt;&gt;" ",$G125-ALB_MBD!$J125,$G125),0)</f>
        <v>0</v>
      </c>
      <c r="J125" s="14">
        <f t="shared" si="7"/>
        <v>0</v>
      </c>
      <c r="K125" s="25"/>
      <c r="L125" s="16">
        <f t="shared" si="2"/>
        <v>0</v>
      </c>
      <c r="M125" s="16">
        <f t="shared" si="3"/>
        <v>0</v>
      </c>
    </row>
    <row r="126" spans="1:13" x14ac:dyDescent="0.25">
      <c r="A126" s="13" t="str">
        <f>IF(INTRO!$E$39&lt;&gt;"Non-endemic", " ", IF(INTRO!$E$37="Non-endemic"," ", IF(COUNTRY_INFO!A126=0," ",COUNTRY_INFO!A126)))</f>
        <v xml:space="preserve"> </v>
      </c>
      <c r="B126" s="13" t="str">
        <f>IF(INTRO!$E$39&lt;&gt;"Non-endemic", " ", IF(INTRO!$E$37="Non-endemic"," ", IF(COUNTRY_INFO!B126=0," ",COUNTRY_INFO!B126)))</f>
        <v xml:space="preserve"> </v>
      </c>
      <c r="C126" s="13" t="str">
        <f>IF(INTRO!$E$39&lt;&gt;"Non-endemic", " ", IF(INTRO!$E$37="Non-endemic"," ", IF(COUNTRY_INFO!C126=0," ",COUNTRY_INFO!C126)))</f>
        <v xml:space="preserve"> </v>
      </c>
      <c r="D126" s="14">
        <f>IF(INTRO!$E$39&lt;&gt;"Non-endemic", 0, IF(INTRO!$E$37="Non-endemic",0,IF(COUNTRY_INFO!$H126=1,COUNTRY_INFO!E126,0)))</f>
        <v>0</v>
      </c>
      <c r="E126" s="14">
        <f>IF(INTRO!$E$39&lt;&gt;"Non-endemic", 0, IF(INTRO!$E$37="Non-endemic",0,IF(COUNTRY_INFO!$H126=1,COUNTRY_INFO!F126,0)))</f>
        <v>0</v>
      </c>
      <c r="F126" s="14">
        <f>IF(INTRO!$E$39&lt;&gt;"Non-endemic", 0, IF(INTRO!$E$37="Non-endemic",0,IF(COUNTRY_INFO!$H126=1,COUNTRY_INFO!G126,0)))</f>
        <v>0</v>
      </c>
      <c r="G126" s="14">
        <f t="shared" si="6"/>
        <v>0</v>
      </c>
      <c r="H126" s="15" t="str">
        <f>IF(INTRO!$E$39="Non-endemic",IF(INTRO!$E$37="Non-endemic","Not required",COUNTRY_INFO!Q126),"Treat with IVM")</f>
        <v>Treat with IVM</v>
      </c>
      <c r="I126" s="14">
        <f>IF(H126=1,IF(ALB_MBD!$J126&lt;&gt;" ",$G126-ALB_MBD!$J126,$G126),0)</f>
        <v>0</v>
      </c>
      <c r="J126" s="14">
        <f t="shared" si="7"/>
        <v>0</v>
      </c>
      <c r="K126" s="25"/>
      <c r="L126" s="16">
        <f t="shared" si="2"/>
        <v>0</v>
      </c>
      <c r="M126" s="16">
        <f t="shared" si="3"/>
        <v>0</v>
      </c>
    </row>
    <row r="127" spans="1:13" x14ac:dyDescent="0.25">
      <c r="A127" s="13" t="str">
        <f>IF(INTRO!$E$39&lt;&gt;"Non-endemic", " ", IF(INTRO!$E$37="Non-endemic"," ", IF(COUNTRY_INFO!A127=0," ",COUNTRY_INFO!A127)))</f>
        <v xml:space="preserve"> </v>
      </c>
      <c r="B127" s="13" t="str">
        <f>IF(INTRO!$E$39&lt;&gt;"Non-endemic", " ", IF(INTRO!$E$37="Non-endemic"," ", IF(COUNTRY_INFO!B127=0," ",COUNTRY_INFO!B127)))</f>
        <v xml:space="preserve"> </v>
      </c>
      <c r="C127" s="13" t="str">
        <f>IF(INTRO!$E$39&lt;&gt;"Non-endemic", " ", IF(INTRO!$E$37="Non-endemic"," ", IF(COUNTRY_INFO!C127=0," ",COUNTRY_INFO!C127)))</f>
        <v xml:space="preserve"> </v>
      </c>
      <c r="D127" s="14">
        <f>IF(INTRO!$E$39&lt;&gt;"Non-endemic", 0, IF(INTRO!$E$37="Non-endemic",0,IF(COUNTRY_INFO!$H127=1,COUNTRY_INFO!E127,0)))</f>
        <v>0</v>
      </c>
      <c r="E127" s="14">
        <f>IF(INTRO!$E$39&lt;&gt;"Non-endemic", 0, IF(INTRO!$E$37="Non-endemic",0,IF(COUNTRY_INFO!$H127=1,COUNTRY_INFO!F127,0)))</f>
        <v>0</v>
      </c>
      <c r="F127" s="14">
        <f>IF(INTRO!$E$39&lt;&gt;"Non-endemic", 0, IF(INTRO!$E$37="Non-endemic",0,IF(COUNTRY_INFO!$H127=1,COUNTRY_INFO!G127,0)))</f>
        <v>0</v>
      </c>
      <c r="G127" s="14">
        <f t="shared" si="6"/>
        <v>0</v>
      </c>
      <c r="H127" s="15" t="str">
        <f>IF(INTRO!$E$39="Non-endemic",IF(INTRO!$E$37="Non-endemic","Not required",COUNTRY_INFO!Q127),"Treat with IVM")</f>
        <v>Treat with IVM</v>
      </c>
      <c r="I127" s="14">
        <f>IF(H127=1,IF(ALB_MBD!$J127&lt;&gt;" ",$G127-ALB_MBD!$J127,$G127),0)</f>
        <v>0</v>
      </c>
      <c r="J127" s="14">
        <f t="shared" si="7"/>
        <v>0</v>
      </c>
      <c r="K127" s="25"/>
      <c r="L127" s="16">
        <f t="shared" si="2"/>
        <v>0</v>
      </c>
      <c r="M127" s="16">
        <f t="shared" si="3"/>
        <v>0</v>
      </c>
    </row>
    <row r="128" spans="1:13" x14ac:dyDescent="0.25">
      <c r="A128" s="13" t="str">
        <f>IF(INTRO!$E$39&lt;&gt;"Non-endemic", " ", IF(INTRO!$E$37="Non-endemic"," ", IF(COUNTRY_INFO!A128=0," ",COUNTRY_INFO!A128)))</f>
        <v xml:space="preserve"> </v>
      </c>
      <c r="B128" s="13" t="str">
        <f>IF(INTRO!$E$39&lt;&gt;"Non-endemic", " ", IF(INTRO!$E$37="Non-endemic"," ", IF(COUNTRY_INFO!B128=0," ",COUNTRY_INFO!B128)))</f>
        <v xml:space="preserve"> </v>
      </c>
      <c r="C128" s="13" t="str">
        <f>IF(INTRO!$E$39&lt;&gt;"Non-endemic", " ", IF(INTRO!$E$37="Non-endemic"," ", IF(COUNTRY_INFO!C128=0," ",COUNTRY_INFO!C128)))</f>
        <v xml:space="preserve"> </v>
      </c>
      <c r="D128" s="14">
        <f>IF(INTRO!$E$39&lt;&gt;"Non-endemic", 0, IF(INTRO!$E$37="Non-endemic",0,IF(COUNTRY_INFO!$H128=1,COUNTRY_INFO!E128,0)))</f>
        <v>0</v>
      </c>
      <c r="E128" s="14">
        <f>IF(INTRO!$E$39&lt;&gt;"Non-endemic", 0, IF(INTRO!$E$37="Non-endemic",0,IF(COUNTRY_INFO!$H128=1,COUNTRY_INFO!F128,0)))</f>
        <v>0</v>
      </c>
      <c r="F128" s="14">
        <f>IF(INTRO!$E$39&lt;&gt;"Non-endemic", 0, IF(INTRO!$E$37="Non-endemic",0,IF(COUNTRY_INFO!$H128=1,COUNTRY_INFO!G128,0)))</f>
        <v>0</v>
      </c>
      <c r="G128" s="14">
        <f t="shared" si="6"/>
        <v>0</v>
      </c>
      <c r="H128" s="15" t="str">
        <f>IF(INTRO!$E$39="Non-endemic",IF(INTRO!$E$37="Non-endemic","Not required",COUNTRY_INFO!Q128),"Treat with IVM")</f>
        <v>Treat with IVM</v>
      </c>
      <c r="I128" s="14">
        <f>IF(H128=1,IF(ALB_MBD!$J128&lt;&gt;" ",$G128-ALB_MBD!$J128,$G128),0)</f>
        <v>0</v>
      </c>
      <c r="J128" s="14">
        <f t="shared" si="7"/>
        <v>0</v>
      </c>
      <c r="K128" s="25"/>
      <c r="L128" s="16">
        <f t="shared" si="2"/>
        <v>0</v>
      </c>
      <c r="M128" s="16">
        <f t="shared" si="3"/>
        <v>0</v>
      </c>
    </row>
    <row r="129" spans="1:13" x14ac:dyDescent="0.25">
      <c r="A129" s="13" t="str">
        <f>IF(INTRO!$E$39&lt;&gt;"Non-endemic", " ", IF(INTRO!$E$37="Non-endemic"," ", IF(COUNTRY_INFO!A129=0," ",COUNTRY_INFO!A129)))</f>
        <v xml:space="preserve"> </v>
      </c>
      <c r="B129" s="13" t="str">
        <f>IF(INTRO!$E$39&lt;&gt;"Non-endemic", " ", IF(INTRO!$E$37="Non-endemic"," ", IF(COUNTRY_INFO!B129=0," ",COUNTRY_INFO!B129)))</f>
        <v xml:space="preserve"> </v>
      </c>
      <c r="C129" s="13" t="str">
        <f>IF(INTRO!$E$39&lt;&gt;"Non-endemic", " ", IF(INTRO!$E$37="Non-endemic"," ", IF(COUNTRY_INFO!C129=0," ",COUNTRY_INFO!C129)))</f>
        <v xml:space="preserve"> </v>
      </c>
      <c r="D129" s="14">
        <f>IF(INTRO!$E$39&lt;&gt;"Non-endemic", 0, IF(INTRO!$E$37="Non-endemic",0,IF(COUNTRY_INFO!$H129=1,COUNTRY_INFO!E129,0)))</f>
        <v>0</v>
      </c>
      <c r="E129" s="14">
        <f>IF(INTRO!$E$39&lt;&gt;"Non-endemic", 0, IF(INTRO!$E$37="Non-endemic",0,IF(COUNTRY_INFO!$H129=1,COUNTRY_INFO!F129,0)))</f>
        <v>0</v>
      </c>
      <c r="F129" s="14">
        <f>IF(INTRO!$E$39&lt;&gt;"Non-endemic", 0, IF(INTRO!$E$37="Non-endemic",0,IF(COUNTRY_INFO!$H129=1,COUNTRY_INFO!G129,0)))</f>
        <v>0</v>
      </c>
      <c r="G129" s="14">
        <f t="shared" si="6"/>
        <v>0</v>
      </c>
      <c r="H129" s="15" t="str">
        <f>IF(INTRO!$E$39="Non-endemic",IF(INTRO!$E$37="Non-endemic","Not required",COUNTRY_INFO!Q129),"Treat with IVM")</f>
        <v>Treat with IVM</v>
      </c>
      <c r="I129" s="14">
        <f>IF(H129=1,IF(ALB_MBD!$J129&lt;&gt;" ",$G129-ALB_MBD!$J129,$G129),0)</f>
        <v>0</v>
      </c>
      <c r="J129" s="14">
        <f t="shared" si="7"/>
        <v>0</v>
      </c>
      <c r="K129" s="25"/>
      <c r="L129" s="16">
        <f t="shared" si="2"/>
        <v>0</v>
      </c>
      <c r="M129" s="16">
        <f t="shared" si="3"/>
        <v>0</v>
      </c>
    </row>
    <row r="130" spans="1:13" x14ac:dyDescent="0.25">
      <c r="A130" s="13" t="str">
        <f>IF(INTRO!$E$39&lt;&gt;"Non-endemic", " ", IF(INTRO!$E$37="Non-endemic"," ", IF(COUNTRY_INFO!A130=0," ",COUNTRY_INFO!A130)))</f>
        <v xml:space="preserve"> </v>
      </c>
      <c r="B130" s="13" t="str">
        <f>IF(INTRO!$E$39&lt;&gt;"Non-endemic", " ", IF(INTRO!$E$37="Non-endemic"," ", IF(COUNTRY_INFO!B130=0," ",COUNTRY_INFO!B130)))</f>
        <v xml:space="preserve"> </v>
      </c>
      <c r="C130" s="13" t="str">
        <f>IF(INTRO!$E$39&lt;&gt;"Non-endemic", " ", IF(INTRO!$E$37="Non-endemic"," ", IF(COUNTRY_INFO!C130=0," ",COUNTRY_INFO!C130)))</f>
        <v xml:space="preserve"> </v>
      </c>
      <c r="D130" s="14">
        <f>IF(INTRO!$E$39&lt;&gt;"Non-endemic", 0, IF(INTRO!$E$37="Non-endemic",0,IF(COUNTRY_INFO!$H130=1,COUNTRY_INFO!E130,0)))</f>
        <v>0</v>
      </c>
      <c r="E130" s="14">
        <f>IF(INTRO!$E$39&lt;&gt;"Non-endemic", 0, IF(INTRO!$E$37="Non-endemic",0,IF(COUNTRY_INFO!$H130=1,COUNTRY_INFO!F130,0)))</f>
        <v>0</v>
      </c>
      <c r="F130" s="14">
        <f>IF(INTRO!$E$39&lt;&gt;"Non-endemic", 0, IF(INTRO!$E$37="Non-endemic",0,IF(COUNTRY_INFO!$H130=1,COUNTRY_INFO!G130,0)))</f>
        <v>0</v>
      </c>
      <c r="G130" s="14">
        <f t="shared" si="6"/>
        <v>0</v>
      </c>
      <c r="H130" s="15" t="str">
        <f>IF(INTRO!$E$39="Non-endemic",IF(INTRO!$E$37="Non-endemic","Not required",COUNTRY_INFO!Q130),"Treat with IVM")</f>
        <v>Treat with IVM</v>
      </c>
      <c r="I130" s="14">
        <f>IF(H130=1,IF(ALB_MBD!$J130&lt;&gt;" ",$G130-ALB_MBD!$J130,$G130),0)</f>
        <v>0</v>
      </c>
      <c r="J130" s="14">
        <f t="shared" si="7"/>
        <v>0</v>
      </c>
      <c r="K130" s="25"/>
      <c r="L130" s="16">
        <f t="shared" si="2"/>
        <v>0</v>
      </c>
      <c r="M130" s="16">
        <f t="shared" si="3"/>
        <v>0</v>
      </c>
    </row>
    <row r="131" spans="1:13" x14ac:dyDescent="0.25">
      <c r="A131" s="13" t="str">
        <f>IF(INTRO!$E$39&lt;&gt;"Non-endemic", " ", IF(INTRO!$E$37="Non-endemic"," ", IF(COUNTRY_INFO!A131=0," ",COUNTRY_INFO!A131)))</f>
        <v xml:space="preserve"> </v>
      </c>
      <c r="B131" s="13" t="str">
        <f>IF(INTRO!$E$39&lt;&gt;"Non-endemic", " ", IF(INTRO!$E$37="Non-endemic"," ", IF(COUNTRY_INFO!B131=0," ",COUNTRY_INFO!B131)))</f>
        <v xml:space="preserve"> </v>
      </c>
      <c r="C131" s="13" t="str">
        <f>IF(INTRO!$E$39&lt;&gt;"Non-endemic", " ", IF(INTRO!$E$37="Non-endemic"," ", IF(COUNTRY_INFO!C131=0," ",COUNTRY_INFO!C131)))</f>
        <v xml:space="preserve"> </v>
      </c>
      <c r="D131" s="14">
        <f>IF(INTRO!$E$39&lt;&gt;"Non-endemic", 0, IF(INTRO!$E$37="Non-endemic",0,IF(COUNTRY_INFO!$H131=1,COUNTRY_INFO!E131,0)))</f>
        <v>0</v>
      </c>
      <c r="E131" s="14">
        <f>IF(INTRO!$E$39&lt;&gt;"Non-endemic", 0, IF(INTRO!$E$37="Non-endemic",0,IF(COUNTRY_INFO!$H131=1,COUNTRY_INFO!F131,0)))</f>
        <v>0</v>
      </c>
      <c r="F131" s="14">
        <f>IF(INTRO!$E$39&lt;&gt;"Non-endemic", 0, IF(INTRO!$E$37="Non-endemic",0,IF(COUNTRY_INFO!$H131=1,COUNTRY_INFO!G131,0)))</f>
        <v>0</v>
      </c>
      <c r="G131" s="14">
        <f t="shared" si="6"/>
        <v>0</v>
      </c>
      <c r="H131" s="15" t="str">
        <f>IF(INTRO!$E$39="Non-endemic",IF(INTRO!$E$37="Non-endemic","Not required",COUNTRY_INFO!Q131),"Treat with IVM")</f>
        <v>Treat with IVM</v>
      </c>
      <c r="I131" s="14">
        <f>IF(H131=1,IF(ALB_MBD!$J131&lt;&gt;" ",$G131-ALB_MBD!$J131,$G131),0)</f>
        <v>0</v>
      </c>
      <c r="J131" s="14">
        <f t="shared" si="7"/>
        <v>0</v>
      </c>
      <c r="K131" s="25"/>
      <c r="L131" s="16">
        <f t="shared" si="2"/>
        <v>0</v>
      </c>
      <c r="M131" s="16">
        <f t="shared" si="3"/>
        <v>0</v>
      </c>
    </row>
    <row r="132" spans="1:13" x14ac:dyDescent="0.25">
      <c r="A132" s="13" t="str">
        <f>IF(INTRO!$E$39&lt;&gt;"Non-endemic", " ", IF(INTRO!$E$37="Non-endemic"," ", IF(COUNTRY_INFO!A132=0," ",COUNTRY_INFO!A132)))</f>
        <v xml:space="preserve"> </v>
      </c>
      <c r="B132" s="13" t="str">
        <f>IF(INTRO!$E$39&lt;&gt;"Non-endemic", " ", IF(INTRO!$E$37="Non-endemic"," ", IF(COUNTRY_INFO!B132=0," ",COUNTRY_INFO!B132)))</f>
        <v xml:space="preserve"> </v>
      </c>
      <c r="C132" s="13" t="str">
        <f>IF(INTRO!$E$39&lt;&gt;"Non-endemic", " ", IF(INTRO!$E$37="Non-endemic"," ", IF(COUNTRY_INFO!C132=0," ",COUNTRY_INFO!C132)))</f>
        <v xml:space="preserve"> </v>
      </c>
      <c r="D132" s="14">
        <f>IF(INTRO!$E$39&lt;&gt;"Non-endemic", 0, IF(INTRO!$E$37="Non-endemic",0,IF(COUNTRY_INFO!$H132=1,COUNTRY_INFO!E132,0)))</f>
        <v>0</v>
      </c>
      <c r="E132" s="14">
        <f>IF(INTRO!$E$39&lt;&gt;"Non-endemic", 0, IF(INTRO!$E$37="Non-endemic",0,IF(COUNTRY_INFO!$H132=1,COUNTRY_INFO!F132,0)))</f>
        <v>0</v>
      </c>
      <c r="F132" s="14">
        <f>IF(INTRO!$E$39&lt;&gt;"Non-endemic", 0, IF(INTRO!$E$37="Non-endemic",0,IF(COUNTRY_INFO!$H132=1,COUNTRY_INFO!G132,0)))</f>
        <v>0</v>
      </c>
      <c r="G132" s="14">
        <f t="shared" si="6"/>
        <v>0</v>
      </c>
      <c r="H132" s="15" t="str">
        <f>IF(INTRO!$E$39="Non-endemic",IF(INTRO!$E$37="Non-endemic","Not required",COUNTRY_INFO!Q132),"Treat with IVM")</f>
        <v>Treat with IVM</v>
      </c>
      <c r="I132" s="14">
        <f>IF(H132=1,IF(ALB_MBD!$J132&lt;&gt;" ",$G132-ALB_MBD!$J132,$G132),0)</f>
        <v>0</v>
      </c>
      <c r="J132" s="14">
        <f t="shared" si="7"/>
        <v>0</v>
      </c>
      <c r="K132" s="25"/>
      <c r="L132" s="16">
        <f t="shared" si="2"/>
        <v>0</v>
      </c>
      <c r="M132" s="16">
        <f t="shared" si="3"/>
        <v>0</v>
      </c>
    </row>
    <row r="133" spans="1:13" x14ac:dyDescent="0.25">
      <c r="A133" s="13" t="str">
        <f>IF(INTRO!$E$39&lt;&gt;"Non-endemic", " ", IF(INTRO!$E$37="Non-endemic"," ", IF(COUNTRY_INFO!A133=0," ",COUNTRY_INFO!A133)))</f>
        <v xml:space="preserve"> </v>
      </c>
      <c r="B133" s="13" t="str">
        <f>IF(INTRO!$E$39&lt;&gt;"Non-endemic", " ", IF(INTRO!$E$37="Non-endemic"," ", IF(COUNTRY_INFO!B133=0," ",COUNTRY_INFO!B133)))</f>
        <v xml:space="preserve"> </v>
      </c>
      <c r="C133" s="13" t="str">
        <f>IF(INTRO!$E$39&lt;&gt;"Non-endemic", " ", IF(INTRO!$E$37="Non-endemic"," ", IF(COUNTRY_INFO!C133=0," ",COUNTRY_INFO!C133)))</f>
        <v xml:space="preserve"> </v>
      </c>
      <c r="D133" s="14">
        <f>IF(INTRO!$E$39&lt;&gt;"Non-endemic", 0, IF(INTRO!$E$37="Non-endemic",0,IF(COUNTRY_INFO!$H133=1,COUNTRY_INFO!E133,0)))</f>
        <v>0</v>
      </c>
      <c r="E133" s="14">
        <f>IF(INTRO!$E$39&lt;&gt;"Non-endemic", 0, IF(INTRO!$E$37="Non-endemic",0,IF(COUNTRY_INFO!$H133=1,COUNTRY_INFO!F133,0)))</f>
        <v>0</v>
      </c>
      <c r="F133" s="14">
        <f>IF(INTRO!$E$39&lt;&gt;"Non-endemic", 0, IF(INTRO!$E$37="Non-endemic",0,IF(COUNTRY_INFO!$H133=1,COUNTRY_INFO!G133,0)))</f>
        <v>0</v>
      </c>
      <c r="G133" s="14">
        <f t="shared" si="6"/>
        <v>0</v>
      </c>
      <c r="H133" s="15" t="str">
        <f>IF(INTRO!$E$39="Non-endemic",IF(INTRO!$E$37="Non-endemic","Not required",COUNTRY_INFO!Q133),"Treat with IVM")</f>
        <v>Treat with IVM</v>
      </c>
      <c r="I133" s="14">
        <f>IF(H133=1,IF(ALB_MBD!$J133&lt;&gt;" ",$G133-ALB_MBD!$J133,$G133),0)</f>
        <v>0</v>
      </c>
      <c r="J133" s="14">
        <f t="shared" si="7"/>
        <v>0</v>
      </c>
      <c r="K133" s="25"/>
      <c r="L133" s="16">
        <f t="shared" si="2"/>
        <v>0</v>
      </c>
      <c r="M133" s="16">
        <f t="shared" si="3"/>
        <v>0</v>
      </c>
    </row>
    <row r="134" spans="1:13" x14ac:dyDescent="0.25">
      <c r="A134" s="13" t="str">
        <f>IF(INTRO!$E$39&lt;&gt;"Non-endemic", " ", IF(INTRO!$E$37="Non-endemic"," ", IF(COUNTRY_INFO!A134=0," ",COUNTRY_INFO!A134)))</f>
        <v xml:space="preserve"> </v>
      </c>
      <c r="B134" s="13" t="str">
        <f>IF(INTRO!$E$39&lt;&gt;"Non-endemic", " ", IF(INTRO!$E$37="Non-endemic"," ", IF(COUNTRY_INFO!B134=0," ",COUNTRY_INFO!B134)))</f>
        <v xml:space="preserve"> </v>
      </c>
      <c r="C134" s="13" t="str">
        <f>IF(INTRO!$E$39&lt;&gt;"Non-endemic", " ", IF(INTRO!$E$37="Non-endemic"," ", IF(COUNTRY_INFO!C134=0," ",COUNTRY_INFO!C134)))</f>
        <v xml:space="preserve"> </v>
      </c>
      <c r="D134" s="14">
        <f>IF(INTRO!$E$39&lt;&gt;"Non-endemic", 0, IF(INTRO!$E$37="Non-endemic",0,IF(COUNTRY_INFO!$H134=1,COUNTRY_INFO!E134,0)))</f>
        <v>0</v>
      </c>
      <c r="E134" s="14">
        <f>IF(INTRO!$E$39&lt;&gt;"Non-endemic", 0, IF(INTRO!$E$37="Non-endemic",0,IF(COUNTRY_INFO!$H134=1,COUNTRY_INFO!F134,0)))</f>
        <v>0</v>
      </c>
      <c r="F134" s="14">
        <f>IF(INTRO!$E$39&lt;&gt;"Non-endemic", 0, IF(INTRO!$E$37="Non-endemic",0,IF(COUNTRY_INFO!$H134=1,COUNTRY_INFO!G134,0)))</f>
        <v>0</v>
      </c>
      <c r="G134" s="14">
        <f t="shared" si="6"/>
        <v>0</v>
      </c>
      <c r="H134" s="15" t="str">
        <f>IF(INTRO!$E$39="Non-endemic",IF(INTRO!$E$37="Non-endemic","Not required",COUNTRY_INFO!Q134),"Treat with IVM")</f>
        <v>Treat with IVM</v>
      </c>
      <c r="I134" s="14">
        <f>IF(H134=1,IF(ALB_MBD!$J134&lt;&gt;" ",$G134-ALB_MBD!$J134,$G134),0)</f>
        <v>0</v>
      </c>
      <c r="J134" s="14">
        <f t="shared" si="7"/>
        <v>0</v>
      </c>
      <c r="K134" s="25"/>
      <c r="L134" s="16">
        <f t="shared" si="2"/>
        <v>0</v>
      </c>
      <c r="M134" s="16">
        <f t="shared" si="3"/>
        <v>0</v>
      </c>
    </row>
    <row r="135" spans="1:13" x14ac:dyDescent="0.25">
      <c r="A135" s="13" t="str">
        <f>IF(INTRO!$E$39&lt;&gt;"Non-endemic", " ", IF(INTRO!$E$37="Non-endemic"," ", IF(COUNTRY_INFO!A135=0," ",COUNTRY_INFO!A135)))</f>
        <v xml:space="preserve"> </v>
      </c>
      <c r="B135" s="13" t="str">
        <f>IF(INTRO!$E$39&lt;&gt;"Non-endemic", " ", IF(INTRO!$E$37="Non-endemic"," ", IF(COUNTRY_INFO!B135=0," ",COUNTRY_INFO!B135)))</f>
        <v xml:space="preserve"> </v>
      </c>
      <c r="C135" s="13" t="str">
        <f>IF(INTRO!$E$39&lt;&gt;"Non-endemic", " ", IF(INTRO!$E$37="Non-endemic"," ", IF(COUNTRY_INFO!C135=0," ",COUNTRY_INFO!C135)))</f>
        <v xml:space="preserve"> </v>
      </c>
      <c r="D135" s="14">
        <f>IF(INTRO!$E$39&lt;&gt;"Non-endemic", 0, IF(INTRO!$E$37="Non-endemic",0,IF(COUNTRY_INFO!$H135=1,COUNTRY_INFO!E135,0)))</f>
        <v>0</v>
      </c>
      <c r="E135" s="14">
        <f>IF(INTRO!$E$39&lt;&gt;"Non-endemic", 0, IF(INTRO!$E$37="Non-endemic",0,IF(COUNTRY_INFO!$H135=1,COUNTRY_INFO!F135,0)))</f>
        <v>0</v>
      </c>
      <c r="F135" s="14">
        <f>IF(INTRO!$E$39&lt;&gt;"Non-endemic", 0, IF(INTRO!$E$37="Non-endemic",0,IF(COUNTRY_INFO!$H135=1,COUNTRY_INFO!G135,0)))</f>
        <v>0</v>
      </c>
      <c r="G135" s="14">
        <f t="shared" si="6"/>
        <v>0</v>
      </c>
      <c r="H135" s="15" t="str">
        <f>IF(INTRO!$E$39="Non-endemic",IF(INTRO!$E$37="Non-endemic","Not required",COUNTRY_INFO!Q135),"Treat with IVM")</f>
        <v>Treat with IVM</v>
      </c>
      <c r="I135" s="14">
        <f>IF(H135=1,IF(ALB_MBD!$J135&lt;&gt;" ",$G135-ALB_MBD!$J135,$G135),0)</f>
        <v>0</v>
      </c>
      <c r="J135" s="14">
        <f t="shared" si="7"/>
        <v>0</v>
      </c>
      <c r="K135" s="25"/>
      <c r="L135" s="16">
        <f t="shared" si="2"/>
        <v>0</v>
      </c>
      <c r="M135" s="16">
        <f t="shared" si="3"/>
        <v>0</v>
      </c>
    </row>
    <row r="136" spans="1:13" x14ac:dyDescent="0.25">
      <c r="A136" s="13" t="str">
        <f>IF(INTRO!$E$39&lt;&gt;"Non-endemic", " ", IF(INTRO!$E$37="Non-endemic"," ", IF(COUNTRY_INFO!A136=0," ",COUNTRY_INFO!A136)))</f>
        <v xml:space="preserve"> </v>
      </c>
      <c r="B136" s="13" t="str">
        <f>IF(INTRO!$E$39&lt;&gt;"Non-endemic", " ", IF(INTRO!$E$37="Non-endemic"," ", IF(COUNTRY_INFO!B136=0," ",COUNTRY_INFO!B136)))</f>
        <v xml:space="preserve"> </v>
      </c>
      <c r="C136" s="13" t="str">
        <f>IF(INTRO!$E$39&lt;&gt;"Non-endemic", " ", IF(INTRO!$E$37="Non-endemic"," ", IF(COUNTRY_INFO!C136=0," ",COUNTRY_INFO!C136)))</f>
        <v xml:space="preserve"> </v>
      </c>
      <c r="D136" s="14">
        <f>IF(INTRO!$E$39&lt;&gt;"Non-endemic", 0, IF(INTRO!$E$37="Non-endemic",0,IF(COUNTRY_INFO!$H136=1,COUNTRY_INFO!E136,0)))</f>
        <v>0</v>
      </c>
      <c r="E136" s="14">
        <f>IF(INTRO!$E$39&lt;&gt;"Non-endemic", 0, IF(INTRO!$E$37="Non-endemic",0,IF(COUNTRY_INFO!$H136=1,COUNTRY_INFO!F136,0)))</f>
        <v>0</v>
      </c>
      <c r="F136" s="14">
        <f>IF(INTRO!$E$39&lt;&gt;"Non-endemic", 0, IF(INTRO!$E$37="Non-endemic",0,IF(COUNTRY_INFO!$H136=1,COUNTRY_INFO!G136,0)))</f>
        <v>0</v>
      </c>
      <c r="G136" s="14">
        <f t="shared" si="6"/>
        <v>0</v>
      </c>
      <c r="H136" s="15" t="str">
        <f>IF(INTRO!$E$39="Non-endemic",IF(INTRO!$E$37="Non-endemic","Not required",COUNTRY_INFO!Q136),"Treat with IVM")</f>
        <v>Treat with IVM</v>
      </c>
      <c r="I136" s="14">
        <f>IF(H136=1,IF(ALB_MBD!$J136&lt;&gt;" ",$G136-ALB_MBD!$J136,$G136),0)</f>
        <v>0</v>
      </c>
      <c r="J136" s="14">
        <f t="shared" si="7"/>
        <v>0</v>
      </c>
      <c r="K136" s="25"/>
      <c r="L136" s="16">
        <f t="shared" si="2"/>
        <v>0</v>
      </c>
      <c r="M136" s="16">
        <f t="shared" si="3"/>
        <v>0</v>
      </c>
    </row>
    <row r="137" spans="1:13" x14ac:dyDescent="0.25">
      <c r="A137" s="13" t="str">
        <f>IF(INTRO!$E$39&lt;&gt;"Non-endemic", " ", IF(INTRO!$E$37="Non-endemic"," ", IF(COUNTRY_INFO!A137=0," ",COUNTRY_INFO!A137)))</f>
        <v xml:space="preserve"> </v>
      </c>
      <c r="B137" s="13" t="str">
        <f>IF(INTRO!$E$39&lt;&gt;"Non-endemic", " ", IF(INTRO!$E$37="Non-endemic"," ", IF(COUNTRY_INFO!B137=0," ",COUNTRY_INFO!B137)))</f>
        <v xml:space="preserve"> </v>
      </c>
      <c r="C137" s="13" t="str">
        <f>IF(INTRO!$E$39&lt;&gt;"Non-endemic", " ", IF(INTRO!$E$37="Non-endemic"," ", IF(COUNTRY_INFO!C137=0," ",COUNTRY_INFO!C137)))</f>
        <v xml:space="preserve"> </v>
      </c>
      <c r="D137" s="14">
        <f>IF(INTRO!$E$39&lt;&gt;"Non-endemic", 0, IF(INTRO!$E$37="Non-endemic",0,IF(COUNTRY_INFO!$H137=1,COUNTRY_INFO!E137,0)))</f>
        <v>0</v>
      </c>
      <c r="E137" s="14">
        <f>IF(INTRO!$E$39&lt;&gt;"Non-endemic", 0, IF(INTRO!$E$37="Non-endemic",0,IF(COUNTRY_INFO!$H137=1,COUNTRY_INFO!F137,0)))</f>
        <v>0</v>
      </c>
      <c r="F137" s="14">
        <f>IF(INTRO!$E$39&lt;&gt;"Non-endemic", 0, IF(INTRO!$E$37="Non-endemic",0,IF(COUNTRY_INFO!$H137=1,COUNTRY_INFO!G137,0)))</f>
        <v>0</v>
      </c>
      <c r="G137" s="14">
        <f t="shared" si="6"/>
        <v>0</v>
      </c>
      <c r="H137" s="15" t="str">
        <f>IF(INTRO!$E$39="Non-endemic",IF(INTRO!$E$37="Non-endemic","Not required",COUNTRY_INFO!Q137),"Treat with IVM")</f>
        <v>Treat with IVM</v>
      </c>
      <c r="I137" s="14">
        <f>IF(H137=1,IF(ALB_MBD!$J137&lt;&gt;" ",$G137-ALB_MBD!$J137,$G137),0)</f>
        <v>0</v>
      </c>
      <c r="J137" s="14">
        <f t="shared" si="7"/>
        <v>0</v>
      </c>
      <c r="K137" s="25"/>
      <c r="L137" s="16">
        <f t="shared" si="2"/>
        <v>0</v>
      </c>
      <c r="M137" s="16">
        <f t="shared" si="3"/>
        <v>0</v>
      </c>
    </row>
    <row r="138" spans="1:13" x14ac:dyDescent="0.25">
      <c r="A138" s="13" t="str">
        <f>IF(INTRO!$E$39&lt;&gt;"Non-endemic", " ", IF(INTRO!$E$37="Non-endemic"," ", IF(COUNTRY_INFO!A138=0," ",COUNTRY_INFO!A138)))</f>
        <v xml:space="preserve"> </v>
      </c>
      <c r="B138" s="13" t="str">
        <f>IF(INTRO!$E$39&lt;&gt;"Non-endemic", " ", IF(INTRO!$E$37="Non-endemic"," ", IF(COUNTRY_INFO!B138=0," ",COUNTRY_INFO!B138)))</f>
        <v xml:space="preserve"> </v>
      </c>
      <c r="C138" s="13" t="str">
        <f>IF(INTRO!$E$39&lt;&gt;"Non-endemic", " ", IF(INTRO!$E$37="Non-endemic"," ", IF(COUNTRY_INFO!C138=0," ",COUNTRY_INFO!C138)))</f>
        <v xml:space="preserve"> </v>
      </c>
      <c r="D138" s="14">
        <f>IF(INTRO!$E$39&lt;&gt;"Non-endemic", 0, IF(INTRO!$E$37="Non-endemic",0,IF(COUNTRY_INFO!$H138=1,COUNTRY_INFO!E138,0)))</f>
        <v>0</v>
      </c>
      <c r="E138" s="14">
        <f>IF(INTRO!$E$39&lt;&gt;"Non-endemic", 0, IF(INTRO!$E$37="Non-endemic",0,IF(COUNTRY_INFO!$H138=1,COUNTRY_INFO!F138,0)))</f>
        <v>0</v>
      </c>
      <c r="F138" s="14">
        <f>IF(INTRO!$E$39&lt;&gt;"Non-endemic", 0, IF(INTRO!$E$37="Non-endemic",0,IF(COUNTRY_INFO!$H138=1,COUNTRY_INFO!G138,0)))</f>
        <v>0</v>
      </c>
      <c r="G138" s="14">
        <f t="shared" ref="G138:G201" si="8">SUM(D138:F138)</f>
        <v>0</v>
      </c>
      <c r="H138" s="15" t="str">
        <f>IF(INTRO!$E$39="Non-endemic",IF(INTRO!$E$37="Non-endemic","Not required",COUNTRY_INFO!Q138),"Treat with IVM")</f>
        <v>Treat with IVM</v>
      </c>
      <c r="I138" s="14">
        <f>IF(H138=1,IF(ALB_MBD!$J138&lt;&gt;" ",$G138-ALB_MBD!$J138,$G138),0)</f>
        <v>0</v>
      </c>
      <c r="J138" s="14">
        <f t="shared" ref="J138:J201" si="9">IF(I138&gt;0,I138*2.5,0)</f>
        <v>0</v>
      </c>
      <c r="K138" s="25"/>
      <c r="L138" s="16">
        <f t="shared" si="2"/>
        <v>0</v>
      </c>
      <c r="M138" s="16">
        <f t="shared" si="3"/>
        <v>0</v>
      </c>
    </row>
    <row r="139" spans="1:13" x14ac:dyDescent="0.25">
      <c r="A139" s="13" t="str">
        <f>IF(INTRO!$E$39&lt;&gt;"Non-endemic", " ", IF(INTRO!$E$37="Non-endemic"," ", IF(COUNTRY_INFO!A139=0," ",COUNTRY_INFO!A139)))</f>
        <v xml:space="preserve"> </v>
      </c>
      <c r="B139" s="13" t="str">
        <f>IF(INTRO!$E$39&lt;&gt;"Non-endemic", " ", IF(INTRO!$E$37="Non-endemic"," ", IF(COUNTRY_INFO!B139=0," ",COUNTRY_INFO!B139)))</f>
        <v xml:space="preserve"> </v>
      </c>
      <c r="C139" s="13" t="str">
        <f>IF(INTRO!$E$39&lt;&gt;"Non-endemic", " ", IF(INTRO!$E$37="Non-endemic"," ", IF(COUNTRY_INFO!C139=0," ",COUNTRY_INFO!C139)))</f>
        <v xml:space="preserve"> </v>
      </c>
      <c r="D139" s="14">
        <f>IF(INTRO!$E$39&lt;&gt;"Non-endemic", 0, IF(INTRO!$E$37="Non-endemic",0,IF(COUNTRY_INFO!$H139=1,COUNTRY_INFO!E139,0)))</f>
        <v>0</v>
      </c>
      <c r="E139" s="14">
        <f>IF(INTRO!$E$39&lt;&gt;"Non-endemic", 0, IF(INTRO!$E$37="Non-endemic",0,IF(COUNTRY_INFO!$H139=1,COUNTRY_INFO!F139,0)))</f>
        <v>0</v>
      </c>
      <c r="F139" s="14">
        <f>IF(INTRO!$E$39&lt;&gt;"Non-endemic", 0, IF(INTRO!$E$37="Non-endemic",0,IF(COUNTRY_INFO!$H139=1,COUNTRY_INFO!G139,0)))</f>
        <v>0</v>
      </c>
      <c r="G139" s="14">
        <f t="shared" si="8"/>
        <v>0</v>
      </c>
      <c r="H139" s="15" t="str">
        <f>IF(INTRO!$E$39="Non-endemic",IF(INTRO!$E$37="Non-endemic","Not required",COUNTRY_INFO!Q139),"Treat with IVM")</f>
        <v>Treat with IVM</v>
      </c>
      <c r="I139" s="14">
        <f>IF(H139=1,IF(ALB_MBD!$J139&lt;&gt;" ",$G139-ALB_MBD!$J139,$G139),0)</f>
        <v>0</v>
      </c>
      <c r="J139" s="14">
        <f t="shared" si="9"/>
        <v>0</v>
      </c>
      <c r="K139" s="25"/>
      <c r="L139" s="16">
        <f t="shared" si="2"/>
        <v>0</v>
      </c>
      <c r="M139" s="16">
        <f t="shared" si="3"/>
        <v>0</v>
      </c>
    </row>
    <row r="140" spans="1:13" x14ac:dyDescent="0.25">
      <c r="A140" s="13" t="str">
        <f>IF(INTRO!$E$39&lt;&gt;"Non-endemic", " ", IF(INTRO!$E$37="Non-endemic"," ", IF(COUNTRY_INFO!A140=0," ",COUNTRY_INFO!A140)))</f>
        <v xml:space="preserve"> </v>
      </c>
      <c r="B140" s="13" t="str">
        <f>IF(INTRO!$E$39&lt;&gt;"Non-endemic", " ", IF(INTRO!$E$37="Non-endemic"," ", IF(COUNTRY_INFO!B140=0," ",COUNTRY_INFO!B140)))</f>
        <v xml:space="preserve"> </v>
      </c>
      <c r="C140" s="13" t="str">
        <f>IF(INTRO!$E$39&lt;&gt;"Non-endemic", " ", IF(INTRO!$E$37="Non-endemic"," ", IF(COUNTRY_INFO!C140=0," ",COUNTRY_INFO!C140)))</f>
        <v xml:space="preserve"> </v>
      </c>
      <c r="D140" s="14">
        <f>IF(INTRO!$E$39&lt;&gt;"Non-endemic", 0, IF(INTRO!$E$37="Non-endemic",0,IF(COUNTRY_INFO!$H140=1,COUNTRY_INFO!E140,0)))</f>
        <v>0</v>
      </c>
      <c r="E140" s="14">
        <f>IF(INTRO!$E$39&lt;&gt;"Non-endemic", 0, IF(INTRO!$E$37="Non-endemic",0,IF(COUNTRY_INFO!$H140=1,COUNTRY_INFO!F140,0)))</f>
        <v>0</v>
      </c>
      <c r="F140" s="14">
        <f>IF(INTRO!$E$39&lt;&gt;"Non-endemic", 0, IF(INTRO!$E$37="Non-endemic",0,IF(COUNTRY_INFO!$H140=1,COUNTRY_INFO!G140,0)))</f>
        <v>0</v>
      </c>
      <c r="G140" s="14">
        <f t="shared" si="8"/>
        <v>0</v>
      </c>
      <c r="H140" s="15" t="str">
        <f>IF(INTRO!$E$39="Non-endemic",IF(INTRO!$E$37="Non-endemic","Not required",COUNTRY_INFO!Q140),"Treat with IVM")</f>
        <v>Treat with IVM</v>
      </c>
      <c r="I140" s="14">
        <f>IF(H140=1,IF(ALB_MBD!$J140&lt;&gt;" ",$G140-ALB_MBD!$J140,$G140),0)</f>
        <v>0</v>
      </c>
      <c r="J140" s="14">
        <f t="shared" si="9"/>
        <v>0</v>
      </c>
      <c r="K140" s="25"/>
      <c r="L140" s="16">
        <f t="shared" si="2"/>
        <v>0</v>
      </c>
      <c r="M140" s="16">
        <f t="shared" si="3"/>
        <v>0</v>
      </c>
    </row>
    <row r="141" spans="1:13" x14ac:dyDescent="0.25">
      <c r="A141" s="13" t="str">
        <f>IF(INTRO!$E$39&lt;&gt;"Non-endemic", " ", IF(INTRO!$E$37="Non-endemic"," ", IF(COUNTRY_INFO!A141=0," ",COUNTRY_INFO!A141)))</f>
        <v xml:space="preserve"> </v>
      </c>
      <c r="B141" s="13" t="str">
        <f>IF(INTRO!$E$39&lt;&gt;"Non-endemic", " ", IF(INTRO!$E$37="Non-endemic"," ", IF(COUNTRY_INFO!B141=0," ",COUNTRY_INFO!B141)))</f>
        <v xml:space="preserve"> </v>
      </c>
      <c r="C141" s="13" t="str">
        <f>IF(INTRO!$E$39&lt;&gt;"Non-endemic", " ", IF(INTRO!$E$37="Non-endemic"," ", IF(COUNTRY_INFO!C141=0," ",COUNTRY_INFO!C141)))</f>
        <v xml:space="preserve"> </v>
      </c>
      <c r="D141" s="14">
        <f>IF(INTRO!$E$39&lt;&gt;"Non-endemic", 0, IF(INTRO!$E$37="Non-endemic",0,IF(COUNTRY_INFO!$H141=1,COUNTRY_INFO!E141,0)))</f>
        <v>0</v>
      </c>
      <c r="E141" s="14">
        <f>IF(INTRO!$E$39&lt;&gt;"Non-endemic", 0, IF(INTRO!$E$37="Non-endemic",0,IF(COUNTRY_INFO!$H141=1,COUNTRY_INFO!F141,0)))</f>
        <v>0</v>
      </c>
      <c r="F141" s="14">
        <f>IF(INTRO!$E$39&lt;&gt;"Non-endemic", 0, IF(INTRO!$E$37="Non-endemic",0,IF(COUNTRY_INFO!$H141=1,COUNTRY_INFO!G141,0)))</f>
        <v>0</v>
      </c>
      <c r="G141" s="14">
        <f t="shared" si="8"/>
        <v>0</v>
      </c>
      <c r="H141" s="15" t="str">
        <f>IF(INTRO!$E$39="Non-endemic",IF(INTRO!$E$37="Non-endemic","Not required",COUNTRY_INFO!Q141),"Treat with IVM")</f>
        <v>Treat with IVM</v>
      </c>
      <c r="I141" s="14">
        <f>IF(H141=1,IF(ALB_MBD!$J141&lt;&gt;" ",$G141-ALB_MBD!$J141,$G141),0)</f>
        <v>0</v>
      </c>
      <c r="J141" s="14">
        <f t="shared" si="9"/>
        <v>0</v>
      </c>
      <c r="K141" s="25"/>
      <c r="L141" s="16">
        <f t="shared" si="2"/>
        <v>0</v>
      </c>
      <c r="M141" s="16">
        <f t="shared" si="3"/>
        <v>0</v>
      </c>
    </row>
    <row r="142" spans="1:13" x14ac:dyDescent="0.25">
      <c r="A142" s="13" t="str">
        <f>IF(INTRO!$E$39&lt;&gt;"Non-endemic", " ", IF(INTRO!$E$37="Non-endemic"," ", IF(COUNTRY_INFO!A142=0," ",COUNTRY_INFO!A142)))</f>
        <v xml:space="preserve"> </v>
      </c>
      <c r="B142" s="13" t="str">
        <f>IF(INTRO!$E$39&lt;&gt;"Non-endemic", " ", IF(INTRO!$E$37="Non-endemic"," ", IF(COUNTRY_INFO!B142=0," ",COUNTRY_INFO!B142)))</f>
        <v xml:space="preserve"> </v>
      </c>
      <c r="C142" s="13" t="str">
        <f>IF(INTRO!$E$39&lt;&gt;"Non-endemic", " ", IF(INTRO!$E$37="Non-endemic"," ", IF(COUNTRY_INFO!C142=0," ",COUNTRY_INFO!C142)))</f>
        <v xml:space="preserve"> </v>
      </c>
      <c r="D142" s="14">
        <f>IF(INTRO!$E$39&lt;&gt;"Non-endemic", 0, IF(INTRO!$E$37="Non-endemic",0,IF(COUNTRY_INFO!$H142=1,COUNTRY_INFO!E142,0)))</f>
        <v>0</v>
      </c>
      <c r="E142" s="14">
        <f>IF(INTRO!$E$39&lt;&gt;"Non-endemic", 0, IF(INTRO!$E$37="Non-endemic",0,IF(COUNTRY_INFO!$H142=1,COUNTRY_INFO!F142,0)))</f>
        <v>0</v>
      </c>
      <c r="F142" s="14">
        <f>IF(INTRO!$E$39&lt;&gt;"Non-endemic", 0, IF(INTRO!$E$37="Non-endemic",0,IF(COUNTRY_INFO!$H142=1,COUNTRY_INFO!G142,0)))</f>
        <v>0</v>
      </c>
      <c r="G142" s="14">
        <f t="shared" si="8"/>
        <v>0</v>
      </c>
      <c r="H142" s="15" t="str">
        <f>IF(INTRO!$E$39="Non-endemic",IF(INTRO!$E$37="Non-endemic","Not required",COUNTRY_INFO!Q142),"Treat with IVM")</f>
        <v>Treat with IVM</v>
      </c>
      <c r="I142" s="14">
        <f>IF(H142=1,IF(ALB_MBD!$J142&lt;&gt;" ",$G142-ALB_MBD!$J142,$G142),0)</f>
        <v>0</v>
      </c>
      <c r="J142" s="14">
        <f t="shared" si="9"/>
        <v>0</v>
      </c>
      <c r="K142" s="25"/>
      <c r="L142" s="16">
        <f t="shared" si="2"/>
        <v>0</v>
      </c>
      <c r="M142" s="16">
        <f t="shared" si="3"/>
        <v>0</v>
      </c>
    </row>
    <row r="143" spans="1:13" x14ac:dyDescent="0.25">
      <c r="A143" s="13" t="str">
        <f>IF(INTRO!$E$39&lt;&gt;"Non-endemic", " ", IF(INTRO!$E$37="Non-endemic"," ", IF(COUNTRY_INFO!A143=0," ",COUNTRY_INFO!A143)))</f>
        <v xml:space="preserve"> </v>
      </c>
      <c r="B143" s="13" t="str">
        <f>IF(INTRO!$E$39&lt;&gt;"Non-endemic", " ", IF(INTRO!$E$37="Non-endemic"," ", IF(COUNTRY_INFO!B143=0," ",COUNTRY_INFO!B143)))</f>
        <v xml:space="preserve"> </v>
      </c>
      <c r="C143" s="13" t="str">
        <f>IF(INTRO!$E$39&lt;&gt;"Non-endemic", " ", IF(INTRO!$E$37="Non-endemic"," ", IF(COUNTRY_INFO!C143=0," ",COUNTRY_INFO!C143)))</f>
        <v xml:space="preserve"> </v>
      </c>
      <c r="D143" s="14">
        <f>IF(INTRO!$E$39&lt;&gt;"Non-endemic", 0, IF(INTRO!$E$37="Non-endemic",0,IF(COUNTRY_INFO!$H143=1,COUNTRY_INFO!E143,0)))</f>
        <v>0</v>
      </c>
      <c r="E143" s="14">
        <f>IF(INTRO!$E$39&lt;&gt;"Non-endemic", 0, IF(INTRO!$E$37="Non-endemic",0,IF(COUNTRY_INFO!$H143=1,COUNTRY_INFO!F143,0)))</f>
        <v>0</v>
      </c>
      <c r="F143" s="14">
        <f>IF(INTRO!$E$39&lt;&gt;"Non-endemic", 0, IF(INTRO!$E$37="Non-endemic",0,IF(COUNTRY_INFO!$H143=1,COUNTRY_INFO!G143,0)))</f>
        <v>0</v>
      </c>
      <c r="G143" s="14">
        <f t="shared" si="8"/>
        <v>0</v>
      </c>
      <c r="H143" s="15" t="str">
        <f>IF(INTRO!$E$39="Non-endemic",IF(INTRO!$E$37="Non-endemic","Not required",COUNTRY_INFO!Q143),"Treat with IVM")</f>
        <v>Treat with IVM</v>
      </c>
      <c r="I143" s="14">
        <f>IF(H143=1,IF(ALB_MBD!$J143&lt;&gt;" ",$G143-ALB_MBD!$J143,$G143),0)</f>
        <v>0</v>
      </c>
      <c r="J143" s="14">
        <f t="shared" si="9"/>
        <v>0</v>
      </c>
      <c r="K143" s="25"/>
      <c r="L143" s="16">
        <f t="shared" si="2"/>
        <v>0</v>
      </c>
      <c r="M143" s="16">
        <f t="shared" si="3"/>
        <v>0</v>
      </c>
    </row>
    <row r="144" spans="1:13" x14ac:dyDescent="0.25">
      <c r="A144" s="13" t="str">
        <f>IF(INTRO!$E$39&lt;&gt;"Non-endemic", " ", IF(INTRO!$E$37="Non-endemic"," ", IF(COUNTRY_INFO!A144=0," ",COUNTRY_INFO!A144)))</f>
        <v xml:space="preserve"> </v>
      </c>
      <c r="B144" s="13" t="str">
        <f>IF(INTRO!$E$39&lt;&gt;"Non-endemic", " ", IF(INTRO!$E$37="Non-endemic"," ", IF(COUNTRY_INFO!B144=0," ",COUNTRY_INFO!B144)))</f>
        <v xml:space="preserve"> </v>
      </c>
      <c r="C144" s="13" t="str">
        <f>IF(INTRO!$E$39&lt;&gt;"Non-endemic", " ", IF(INTRO!$E$37="Non-endemic"," ", IF(COUNTRY_INFO!C144=0," ",COUNTRY_INFO!C144)))</f>
        <v xml:space="preserve"> </v>
      </c>
      <c r="D144" s="14">
        <f>IF(INTRO!$E$39&lt;&gt;"Non-endemic", 0, IF(INTRO!$E$37="Non-endemic",0,IF(COUNTRY_INFO!$H144=1,COUNTRY_INFO!E144,0)))</f>
        <v>0</v>
      </c>
      <c r="E144" s="14">
        <f>IF(INTRO!$E$39&lt;&gt;"Non-endemic", 0, IF(INTRO!$E$37="Non-endemic",0,IF(COUNTRY_INFO!$H144=1,COUNTRY_INFO!F144,0)))</f>
        <v>0</v>
      </c>
      <c r="F144" s="14">
        <f>IF(INTRO!$E$39&lt;&gt;"Non-endemic", 0, IF(INTRO!$E$37="Non-endemic",0,IF(COUNTRY_INFO!$H144=1,COUNTRY_INFO!G144,0)))</f>
        <v>0</v>
      </c>
      <c r="G144" s="14">
        <f t="shared" si="8"/>
        <v>0</v>
      </c>
      <c r="H144" s="15" t="str">
        <f>IF(INTRO!$E$39="Non-endemic",IF(INTRO!$E$37="Non-endemic","Not required",COUNTRY_INFO!Q144),"Treat with IVM")</f>
        <v>Treat with IVM</v>
      </c>
      <c r="I144" s="14">
        <f>IF(H144=1,IF(ALB_MBD!$J144&lt;&gt;" ",$G144-ALB_MBD!$J144,$G144),0)</f>
        <v>0</v>
      </c>
      <c r="J144" s="14">
        <f t="shared" si="9"/>
        <v>0</v>
      </c>
      <c r="K144" s="25"/>
      <c r="L144" s="16">
        <f t="shared" si="2"/>
        <v>0</v>
      </c>
      <c r="M144" s="16">
        <f t="shared" si="3"/>
        <v>0</v>
      </c>
    </row>
    <row r="145" spans="1:13" x14ac:dyDescent="0.25">
      <c r="A145" s="13" t="str">
        <f>IF(INTRO!$E$39&lt;&gt;"Non-endemic", " ", IF(INTRO!$E$37="Non-endemic"," ", IF(COUNTRY_INFO!A145=0," ",COUNTRY_INFO!A145)))</f>
        <v xml:space="preserve"> </v>
      </c>
      <c r="B145" s="13" t="str">
        <f>IF(INTRO!$E$39&lt;&gt;"Non-endemic", " ", IF(INTRO!$E$37="Non-endemic"," ", IF(COUNTRY_INFO!B145=0," ",COUNTRY_INFO!B145)))</f>
        <v xml:space="preserve"> </v>
      </c>
      <c r="C145" s="13" t="str">
        <f>IF(INTRO!$E$39&lt;&gt;"Non-endemic", " ", IF(INTRO!$E$37="Non-endemic"," ", IF(COUNTRY_INFO!C145=0," ",COUNTRY_INFO!C145)))</f>
        <v xml:space="preserve"> </v>
      </c>
      <c r="D145" s="14">
        <f>IF(INTRO!$E$39&lt;&gt;"Non-endemic", 0, IF(INTRO!$E$37="Non-endemic",0,IF(COUNTRY_INFO!$H145=1,COUNTRY_INFO!E145,0)))</f>
        <v>0</v>
      </c>
      <c r="E145" s="14">
        <f>IF(INTRO!$E$39&lt;&gt;"Non-endemic", 0, IF(INTRO!$E$37="Non-endemic",0,IF(COUNTRY_INFO!$H145=1,COUNTRY_INFO!F145,0)))</f>
        <v>0</v>
      </c>
      <c r="F145" s="14">
        <f>IF(INTRO!$E$39&lt;&gt;"Non-endemic", 0, IF(INTRO!$E$37="Non-endemic",0,IF(COUNTRY_INFO!$H145=1,COUNTRY_INFO!G145,0)))</f>
        <v>0</v>
      </c>
      <c r="G145" s="14">
        <f t="shared" si="8"/>
        <v>0</v>
      </c>
      <c r="H145" s="15" t="str">
        <f>IF(INTRO!$E$39="Non-endemic",IF(INTRO!$E$37="Non-endemic","Not required",COUNTRY_INFO!Q145),"Treat with IVM")</f>
        <v>Treat with IVM</v>
      </c>
      <c r="I145" s="14">
        <f>IF(H145=1,IF(ALB_MBD!$J145&lt;&gt;" ",$G145-ALB_MBD!$J145,$G145),0)</f>
        <v>0</v>
      </c>
      <c r="J145" s="14">
        <f t="shared" si="9"/>
        <v>0</v>
      </c>
      <c r="K145" s="25"/>
      <c r="L145" s="16">
        <f t="shared" si="2"/>
        <v>0</v>
      </c>
      <c r="M145" s="16">
        <f t="shared" si="3"/>
        <v>0</v>
      </c>
    </row>
    <row r="146" spans="1:13" x14ac:dyDescent="0.25">
      <c r="A146" s="13" t="str">
        <f>IF(INTRO!$E$39&lt;&gt;"Non-endemic", " ", IF(INTRO!$E$37="Non-endemic"," ", IF(COUNTRY_INFO!A146=0," ",COUNTRY_INFO!A146)))</f>
        <v xml:space="preserve"> </v>
      </c>
      <c r="B146" s="13" t="str">
        <f>IF(INTRO!$E$39&lt;&gt;"Non-endemic", " ", IF(INTRO!$E$37="Non-endemic"," ", IF(COUNTRY_INFO!B146=0," ",COUNTRY_INFO!B146)))</f>
        <v xml:space="preserve"> </v>
      </c>
      <c r="C146" s="13" t="str">
        <f>IF(INTRO!$E$39&lt;&gt;"Non-endemic", " ", IF(INTRO!$E$37="Non-endemic"," ", IF(COUNTRY_INFO!C146=0," ",COUNTRY_INFO!C146)))</f>
        <v xml:space="preserve"> </v>
      </c>
      <c r="D146" s="14">
        <f>IF(INTRO!$E$39&lt;&gt;"Non-endemic", 0, IF(INTRO!$E$37="Non-endemic",0,IF(COUNTRY_INFO!$H146=1,COUNTRY_INFO!E146,0)))</f>
        <v>0</v>
      </c>
      <c r="E146" s="14">
        <f>IF(INTRO!$E$39&lt;&gt;"Non-endemic", 0, IF(INTRO!$E$37="Non-endemic",0,IF(COUNTRY_INFO!$H146=1,COUNTRY_INFO!F146,0)))</f>
        <v>0</v>
      </c>
      <c r="F146" s="14">
        <f>IF(INTRO!$E$39&lt;&gt;"Non-endemic", 0, IF(INTRO!$E$37="Non-endemic",0,IF(COUNTRY_INFO!$H146=1,COUNTRY_INFO!G146,0)))</f>
        <v>0</v>
      </c>
      <c r="G146" s="14">
        <f t="shared" si="8"/>
        <v>0</v>
      </c>
      <c r="H146" s="15" t="str">
        <f>IF(INTRO!$E$39="Non-endemic",IF(INTRO!$E$37="Non-endemic","Not required",COUNTRY_INFO!Q146),"Treat with IVM")</f>
        <v>Treat with IVM</v>
      </c>
      <c r="I146" s="14">
        <f>IF(H146=1,IF(ALB_MBD!$J146&lt;&gt;" ",$G146-ALB_MBD!$J146,$G146),0)</f>
        <v>0</v>
      </c>
      <c r="J146" s="14">
        <f t="shared" si="9"/>
        <v>0</v>
      </c>
      <c r="K146" s="25"/>
      <c r="L146" s="16">
        <f t="shared" si="2"/>
        <v>0</v>
      </c>
      <c r="M146" s="16">
        <f t="shared" si="3"/>
        <v>0</v>
      </c>
    </row>
    <row r="147" spans="1:13" x14ac:dyDescent="0.25">
      <c r="A147" s="13" t="str">
        <f>IF(INTRO!$E$39&lt;&gt;"Non-endemic", " ", IF(INTRO!$E$37="Non-endemic"," ", IF(COUNTRY_INFO!A147=0," ",COUNTRY_INFO!A147)))</f>
        <v xml:space="preserve"> </v>
      </c>
      <c r="B147" s="13" t="str">
        <f>IF(INTRO!$E$39&lt;&gt;"Non-endemic", " ", IF(INTRO!$E$37="Non-endemic"," ", IF(COUNTRY_INFO!B147=0," ",COUNTRY_INFO!B147)))</f>
        <v xml:space="preserve"> </v>
      </c>
      <c r="C147" s="13" t="str">
        <f>IF(INTRO!$E$39&lt;&gt;"Non-endemic", " ", IF(INTRO!$E$37="Non-endemic"," ", IF(COUNTRY_INFO!C147=0," ",COUNTRY_INFO!C147)))</f>
        <v xml:space="preserve"> </v>
      </c>
      <c r="D147" s="14">
        <f>IF(INTRO!$E$39&lt;&gt;"Non-endemic", 0, IF(INTRO!$E$37="Non-endemic",0,IF(COUNTRY_INFO!$H147=1,COUNTRY_INFO!E147,0)))</f>
        <v>0</v>
      </c>
      <c r="E147" s="14">
        <f>IF(INTRO!$E$39&lt;&gt;"Non-endemic", 0, IF(INTRO!$E$37="Non-endemic",0,IF(COUNTRY_INFO!$H147=1,COUNTRY_INFO!F147,0)))</f>
        <v>0</v>
      </c>
      <c r="F147" s="14">
        <f>IF(INTRO!$E$39&lt;&gt;"Non-endemic", 0, IF(INTRO!$E$37="Non-endemic",0,IF(COUNTRY_INFO!$H147=1,COUNTRY_INFO!G147,0)))</f>
        <v>0</v>
      </c>
      <c r="G147" s="14">
        <f t="shared" si="8"/>
        <v>0</v>
      </c>
      <c r="H147" s="15" t="str">
        <f>IF(INTRO!$E$39="Non-endemic",IF(INTRO!$E$37="Non-endemic","Not required",COUNTRY_INFO!Q147),"Treat with IVM")</f>
        <v>Treat with IVM</v>
      </c>
      <c r="I147" s="14">
        <f>IF(H147=1,IF(ALB_MBD!$J147&lt;&gt;" ",$G147-ALB_MBD!$J147,$G147),0)</f>
        <v>0</v>
      </c>
      <c r="J147" s="14">
        <f t="shared" si="9"/>
        <v>0</v>
      </c>
      <c r="K147" s="25"/>
      <c r="L147" s="16">
        <f t="shared" si="2"/>
        <v>0</v>
      </c>
      <c r="M147" s="16">
        <f t="shared" si="3"/>
        <v>0</v>
      </c>
    </row>
    <row r="148" spans="1:13" x14ac:dyDescent="0.25">
      <c r="A148" s="13" t="str">
        <f>IF(INTRO!$E$39&lt;&gt;"Non-endemic", " ", IF(INTRO!$E$37="Non-endemic"," ", IF(COUNTRY_INFO!A148=0," ",COUNTRY_INFO!A148)))</f>
        <v xml:space="preserve"> </v>
      </c>
      <c r="B148" s="13" t="str">
        <f>IF(INTRO!$E$39&lt;&gt;"Non-endemic", " ", IF(INTRO!$E$37="Non-endemic"," ", IF(COUNTRY_INFO!B148=0," ",COUNTRY_INFO!B148)))</f>
        <v xml:space="preserve"> </v>
      </c>
      <c r="C148" s="13" t="str">
        <f>IF(INTRO!$E$39&lt;&gt;"Non-endemic", " ", IF(INTRO!$E$37="Non-endemic"," ", IF(COUNTRY_INFO!C148=0," ",COUNTRY_INFO!C148)))</f>
        <v xml:space="preserve"> </v>
      </c>
      <c r="D148" s="14">
        <f>IF(INTRO!$E$39&lt;&gt;"Non-endemic", 0, IF(INTRO!$E$37="Non-endemic",0,IF(COUNTRY_INFO!$H148=1,COUNTRY_INFO!E148,0)))</f>
        <v>0</v>
      </c>
      <c r="E148" s="14">
        <f>IF(INTRO!$E$39&lt;&gt;"Non-endemic", 0, IF(INTRO!$E$37="Non-endemic",0,IF(COUNTRY_INFO!$H148=1,COUNTRY_INFO!F148,0)))</f>
        <v>0</v>
      </c>
      <c r="F148" s="14">
        <f>IF(INTRO!$E$39&lt;&gt;"Non-endemic", 0, IF(INTRO!$E$37="Non-endemic",0,IF(COUNTRY_INFO!$H148=1,COUNTRY_INFO!G148,0)))</f>
        <v>0</v>
      </c>
      <c r="G148" s="14">
        <f t="shared" si="8"/>
        <v>0</v>
      </c>
      <c r="H148" s="15" t="str">
        <f>IF(INTRO!$E$39="Non-endemic",IF(INTRO!$E$37="Non-endemic","Not required",COUNTRY_INFO!Q148),"Treat with IVM")</f>
        <v>Treat with IVM</v>
      </c>
      <c r="I148" s="14">
        <f>IF(H148=1,IF(ALB_MBD!$J148&lt;&gt;" ",$G148-ALB_MBD!$J148,$G148),0)</f>
        <v>0</v>
      </c>
      <c r="J148" s="14">
        <f t="shared" si="9"/>
        <v>0</v>
      </c>
      <c r="K148" s="25"/>
      <c r="L148" s="16">
        <f t="shared" si="2"/>
        <v>0</v>
      </c>
      <c r="M148" s="16">
        <f t="shared" si="3"/>
        <v>0</v>
      </c>
    </row>
    <row r="149" spans="1:13" x14ac:dyDescent="0.25">
      <c r="A149" s="13" t="str">
        <f>IF(INTRO!$E$39&lt;&gt;"Non-endemic", " ", IF(INTRO!$E$37="Non-endemic"," ", IF(COUNTRY_INFO!A149=0," ",COUNTRY_INFO!A149)))</f>
        <v xml:space="preserve"> </v>
      </c>
      <c r="B149" s="13" t="str">
        <f>IF(INTRO!$E$39&lt;&gt;"Non-endemic", " ", IF(INTRO!$E$37="Non-endemic"," ", IF(COUNTRY_INFO!B149=0," ",COUNTRY_INFO!B149)))</f>
        <v xml:space="preserve"> </v>
      </c>
      <c r="C149" s="13" t="str">
        <f>IF(INTRO!$E$39&lt;&gt;"Non-endemic", " ", IF(INTRO!$E$37="Non-endemic"," ", IF(COUNTRY_INFO!C149=0," ",COUNTRY_INFO!C149)))</f>
        <v xml:space="preserve"> </v>
      </c>
      <c r="D149" s="14">
        <f>IF(INTRO!$E$39&lt;&gt;"Non-endemic", 0, IF(INTRO!$E$37="Non-endemic",0,IF(COUNTRY_INFO!$H149=1,COUNTRY_INFO!E149,0)))</f>
        <v>0</v>
      </c>
      <c r="E149" s="14">
        <f>IF(INTRO!$E$39&lt;&gt;"Non-endemic", 0, IF(INTRO!$E$37="Non-endemic",0,IF(COUNTRY_INFO!$H149=1,COUNTRY_INFO!F149,0)))</f>
        <v>0</v>
      </c>
      <c r="F149" s="14">
        <f>IF(INTRO!$E$39&lt;&gt;"Non-endemic", 0, IF(INTRO!$E$37="Non-endemic",0,IF(COUNTRY_INFO!$H149=1,COUNTRY_INFO!G149,0)))</f>
        <v>0</v>
      </c>
      <c r="G149" s="14">
        <f t="shared" si="8"/>
        <v>0</v>
      </c>
      <c r="H149" s="15" t="str">
        <f>IF(INTRO!$E$39="Non-endemic",IF(INTRO!$E$37="Non-endemic","Not required",COUNTRY_INFO!Q149),"Treat with IVM")</f>
        <v>Treat with IVM</v>
      </c>
      <c r="I149" s="14">
        <f>IF(H149=1,IF(ALB_MBD!$J149&lt;&gt;" ",$G149-ALB_MBD!$J149,$G149),0)</f>
        <v>0</v>
      </c>
      <c r="J149" s="14">
        <f t="shared" si="9"/>
        <v>0</v>
      </c>
      <c r="K149" s="25"/>
      <c r="L149" s="16">
        <f t="shared" si="2"/>
        <v>0</v>
      </c>
      <c r="M149" s="16">
        <f t="shared" si="3"/>
        <v>0</v>
      </c>
    </row>
    <row r="150" spans="1:13" x14ac:dyDescent="0.25">
      <c r="A150" s="13" t="str">
        <f>IF(INTRO!$E$39&lt;&gt;"Non-endemic", " ", IF(INTRO!$E$37="Non-endemic"," ", IF(COUNTRY_INFO!A150=0," ",COUNTRY_INFO!A150)))</f>
        <v xml:space="preserve"> </v>
      </c>
      <c r="B150" s="13" t="str">
        <f>IF(INTRO!$E$39&lt;&gt;"Non-endemic", " ", IF(INTRO!$E$37="Non-endemic"," ", IF(COUNTRY_INFO!B150=0," ",COUNTRY_INFO!B150)))</f>
        <v xml:space="preserve"> </v>
      </c>
      <c r="C150" s="13" t="str">
        <f>IF(INTRO!$E$39&lt;&gt;"Non-endemic", " ", IF(INTRO!$E$37="Non-endemic"," ", IF(COUNTRY_INFO!C150=0," ",COUNTRY_INFO!C150)))</f>
        <v xml:space="preserve"> </v>
      </c>
      <c r="D150" s="14">
        <f>IF(INTRO!$E$39&lt;&gt;"Non-endemic", 0, IF(INTRO!$E$37="Non-endemic",0,IF(COUNTRY_INFO!$H150=1,COUNTRY_INFO!E150,0)))</f>
        <v>0</v>
      </c>
      <c r="E150" s="14">
        <f>IF(INTRO!$E$39&lt;&gt;"Non-endemic", 0, IF(INTRO!$E$37="Non-endemic",0,IF(COUNTRY_INFO!$H150=1,COUNTRY_INFO!F150,0)))</f>
        <v>0</v>
      </c>
      <c r="F150" s="14">
        <f>IF(INTRO!$E$39&lt;&gt;"Non-endemic", 0, IF(INTRO!$E$37="Non-endemic",0,IF(COUNTRY_INFO!$H150=1,COUNTRY_INFO!G150,0)))</f>
        <v>0</v>
      </c>
      <c r="G150" s="14">
        <f t="shared" si="8"/>
        <v>0</v>
      </c>
      <c r="H150" s="15" t="str">
        <f>IF(INTRO!$E$39="Non-endemic",IF(INTRO!$E$37="Non-endemic","Not required",COUNTRY_INFO!Q150),"Treat with IVM")</f>
        <v>Treat with IVM</v>
      </c>
      <c r="I150" s="14">
        <f>IF(H150=1,IF(ALB_MBD!$J150&lt;&gt;" ",$G150-ALB_MBD!$J150,$G150),0)</f>
        <v>0</v>
      </c>
      <c r="J150" s="14">
        <f t="shared" si="9"/>
        <v>0</v>
      </c>
      <c r="K150" s="25"/>
      <c r="L150" s="16">
        <f t="shared" si="2"/>
        <v>0</v>
      </c>
      <c r="M150" s="16">
        <f t="shared" si="3"/>
        <v>0</v>
      </c>
    </row>
    <row r="151" spans="1:13" x14ac:dyDescent="0.25">
      <c r="A151" s="13" t="str">
        <f>IF(INTRO!$E$39&lt;&gt;"Non-endemic", " ", IF(INTRO!$E$37="Non-endemic"," ", IF(COUNTRY_INFO!A151=0," ",COUNTRY_INFO!A151)))</f>
        <v xml:space="preserve"> </v>
      </c>
      <c r="B151" s="13" t="str">
        <f>IF(INTRO!$E$39&lt;&gt;"Non-endemic", " ", IF(INTRO!$E$37="Non-endemic"," ", IF(COUNTRY_INFO!B151=0," ",COUNTRY_INFO!B151)))</f>
        <v xml:space="preserve"> </v>
      </c>
      <c r="C151" s="13" t="str">
        <f>IF(INTRO!$E$39&lt;&gt;"Non-endemic", " ", IF(INTRO!$E$37="Non-endemic"," ", IF(COUNTRY_INFO!C151=0," ",COUNTRY_INFO!C151)))</f>
        <v xml:space="preserve"> </v>
      </c>
      <c r="D151" s="14">
        <f>IF(INTRO!$E$39&lt;&gt;"Non-endemic", 0, IF(INTRO!$E$37="Non-endemic",0,IF(COUNTRY_INFO!$H151=1,COUNTRY_INFO!E151,0)))</f>
        <v>0</v>
      </c>
      <c r="E151" s="14">
        <f>IF(INTRO!$E$39&lt;&gt;"Non-endemic", 0, IF(INTRO!$E$37="Non-endemic",0,IF(COUNTRY_INFO!$H151=1,COUNTRY_INFO!F151,0)))</f>
        <v>0</v>
      </c>
      <c r="F151" s="14">
        <f>IF(INTRO!$E$39&lt;&gt;"Non-endemic", 0, IF(INTRO!$E$37="Non-endemic",0,IF(COUNTRY_INFO!$H151=1,COUNTRY_INFO!G151,0)))</f>
        <v>0</v>
      </c>
      <c r="G151" s="14">
        <f t="shared" si="8"/>
        <v>0</v>
      </c>
      <c r="H151" s="15" t="str">
        <f>IF(INTRO!$E$39="Non-endemic",IF(INTRO!$E$37="Non-endemic","Not required",COUNTRY_INFO!Q151),"Treat with IVM")</f>
        <v>Treat with IVM</v>
      </c>
      <c r="I151" s="14">
        <f>IF(H151=1,IF(ALB_MBD!$J151&lt;&gt;" ",$G151-ALB_MBD!$J151,$G151),0)</f>
        <v>0</v>
      </c>
      <c r="J151" s="14">
        <f t="shared" si="9"/>
        <v>0</v>
      </c>
      <c r="K151" s="25"/>
      <c r="L151" s="16">
        <f t="shared" si="2"/>
        <v>0</v>
      </c>
      <c r="M151" s="16">
        <f t="shared" si="3"/>
        <v>0</v>
      </c>
    </row>
    <row r="152" spans="1:13" x14ac:dyDescent="0.25">
      <c r="A152" s="13" t="str">
        <f>IF(INTRO!$E$39&lt;&gt;"Non-endemic", " ", IF(INTRO!$E$37="Non-endemic"," ", IF(COUNTRY_INFO!A152=0," ",COUNTRY_INFO!A152)))</f>
        <v xml:space="preserve"> </v>
      </c>
      <c r="B152" s="13" t="str">
        <f>IF(INTRO!$E$39&lt;&gt;"Non-endemic", " ", IF(INTRO!$E$37="Non-endemic"," ", IF(COUNTRY_INFO!B152=0," ",COUNTRY_INFO!B152)))</f>
        <v xml:space="preserve"> </v>
      </c>
      <c r="C152" s="13" t="str">
        <f>IF(INTRO!$E$39&lt;&gt;"Non-endemic", " ", IF(INTRO!$E$37="Non-endemic"," ", IF(COUNTRY_INFO!C152=0," ",COUNTRY_INFO!C152)))</f>
        <v xml:space="preserve"> </v>
      </c>
      <c r="D152" s="14">
        <f>IF(INTRO!$E$39&lt;&gt;"Non-endemic", 0, IF(INTRO!$E$37="Non-endemic",0,IF(COUNTRY_INFO!$H152=1,COUNTRY_INFO!E152,0)))</f>
        <v>0</v>
      </c>
      <c r="E152" s="14">
        <f>IF(INTRO!$E$39&lt;&gt;"Non-endemic", 0, IF(INTRO!$E$37="Non-endemic",0,IF(COUNTRY_INFO!$H152=1,COUNTRY_INFO!F152,0)))</f>
        <v>0</v>
      </c>
      <c r="F152" s="14">
        <f>IF(INTRO!$E$39&lt;&gt;"Non-endemic", 0, IF(INTRO!$E$37="Non-endemic",0,IF(COUNTRY_INFO!$H152=1,COUNTRY_INFO!G152,0)))</f>
        <v>0</v>
      </c>
      <c r="G152" s="14">
        <f t="shared" si="8"/>
        <v>0</v>
      </c>
      <c r="H152" s="15" t="str">
        <f>IF(INTRO!$E$39="Non-endemic",IF(INTRO!$E$37="Non-endemic","Not required",COUNTRY_INFO!Q152),"Treat with IVM")</f>
        <v>Treat with IVM</v>
      </c>
      <c r="I152" s="14">
        <f>IF(H152=1,IF(ALB_MBD!$J152&lt;&gt;" ",$G152-ALB_MBD!$J152,$G152),0)</f>
        <v>0</v>
      </c>
      <c r="J152" s="14">
        <f t="shared" si="9"/>
        <v>0</v>
      </c>
      <c r="K152" s="25"/>
      <c r="L152" s="16">
        <f t="shared" si="2"/>
        <v>0</v>
      </c>
      <c r="M152" s="16">
        <f t="shared" si="3"/>
        <v>0</v>
      </c>
    </row>
    <row r="153" spans="1:13" x14ac:dyDescent="0.25">
      <c r="A153" s="13" t="str">
        <f>IF(INTRO!$E$39&lt;&gt;"Non-endemic", " ", IF(INTRO!$E$37="Non-endemic"," ", IF(COUNTRY_INFO!A153=0," ",COUNTRY_INFO!A153)))</f>
        <v xml:space="preserve"> </v>
      </c>
      <c r="B153" s="13" t="str">
        <f>IF(INTRO!$E$39&lt;&gt;"Non-endemic", " ", IF(INTRO!$E$37="Non-endemic"," ", IF(COUNTRY_INFO!B153=0," ",COUNTRY_INFO!B153)))</f>
        <v xml:space="preserve"> </v>
      </c>
      <c r="C153" s="13" t="str">
        <f>IF(INTRO!$E$39&lt;&gt;"Non-endemic", " ", IF(INTRO!$E$37="Non-endemic"," ", IF(COUNTRY_INFO!C153=0," ",COUNTRY_INFO!C153)))</f>
        <v xml:space="preserve"> </v>
      </c>
      <c r="D153" s="14">
        <f>IF(INTRO!$E$39&lt;&gt;"Non-endemic", 0, IF(INTRO!$E$37="Non-endemic",0,IF(COUNTRY_INFO!$H153=1,COUNTRY_INFO!E153,0)))</f>
        <v>0</v>
      </c>
      <c r="E153" s="14">
        <f>IF(INTRO!$E$39&lt;&gt;"Non-endemic", 0, IF(INTRO!$E$37="Non-endemic",0,IF(COUNTRY_INFO!$H153=1,COUNTRY_INFO!F153,0)))</f>
        <v>0</v>
      </c>
      <c r="F153" s="14">
        <f>IF(INTRO!$E$39&lt;&gt;"Non-endemic", 0, IF(INTRO!$E$37="Non-endemic",0,IF(COUNTRY_INFO!$H153=1,COUNTRY_INFO!G153,0)))</f>
        <v>0</v>
      </c>
      <c r="G153" s="14">
        <f t="shared" si="8"/>
        <v>0</v>
      </c>
      <c r="H153" s="15" t="str">
        <f>IF(INTRO!$E$39="Non-endemic",IF(INTRO!$E$37="Non-endemic","Not required",COUNTRY_INFO!Q153),"Treat with IVM")</f>
        <v>Treat with IVM</v>
      </c>
      <c r="I153" s="14">
        <f>IF(H153=1,IF(ALB_MBD!$J153&lt;&gt;" ",$G153-ALB_MBD!$J153,$G153),0)</f>
        <v>0</v>
      </c>
      <c r="J153" s="14">
        <f t="shared" si="9"/>
        <v>0</v>
      </c>
      <c r="K153" s="25"/>
      <c r="L153" s="16">
        <f t="shared" si="2"/>
        <v>0</v>
      </c>
      <c r="M153" s="16">
        <f t="shared" si="3"/>
        <v>0</v>
      </c>
    </row>
    <row r="154" spans="1:13" x14ac:dyDescent="0.25">
      <c r="A154" s="13" t="str">
        <f>IF(INTRO!$E$39&lt;&gt;"Non-endemic", " ", IF(INTRO!$E$37="Non-endemic"," ", IF(COUNTRY_INFO!A154=0," ",COUNTRY_INFO!A154)))</f>
        <v xml:space="preserve"> </v>
      </c>
      <c r="B154" s="13" t="str">
        <f>IF(INTRO!$E$39&lt;&gt;"Non-endemic", " ", IF(INTRO!$E$37="Non-endemic"," ", IF(COUNTRY_INFO!B154=0," ",COUNTRY_INFO!B154)))</f>
        <v xml:space="preserve"> </v>
      </c>
      <c r="C154" s="13" t="str">
        <f>IF(INTRO!$E$39&lt;&gt;"Non-endemic", " ", IF(INTRO!$E$37="Non-endemic"," ", IF(COUNTRY_INFO!C154=0," ",COUNTRY_INFO!C154)))</f>
        <v xml:space="preserve"> </v>
      </c>
      <c r="D154" s="14">
        <f>IF(INTRO!$E$39&lt;&gt;"Non-endemic", 0, IF(INTRO!$E$37="Non-endemic",0,IF(COUNTRY_INFO!$H154=1,COUNTRY_INFO!E154,0)))</f>
        <v>0</v>
      </c>
      <c r="E154" s="14">
        <f>IF(INTRO!$E$39&lt;&gt;"Non-endemic", 0, IF(INTRO!$E$37="Non-endemic",0,IF(COUNTRY_INFO!$H154=1,COUNTRY_INFO!F154,0)))</f>
        <v>0</v>
      </c>
      <c r="F154" s="14">
        <f>IF(INTRO!$E$39&lt;&gt;"Non-endemic", 0, IF(INTRO!$E$37="Non-endemic",0,IF(COUNTRY_INFO!$H154=1,COUNTRY_INFO!G154,0)))</f>
        <v>0</v>
      </c>
      <c r="G154" s="14">
        <f t="shared" si="8"/>
        <v>0</v>
      </c>
      <c r="H154" s="15" t="str">
        <f>IF(INTRO!$E$39="Non-endemic",IF(INTRO!$E$37="Non-endemic","Not required",COUNTRY_INFO!Q154),"Treat with IVM")</f>
        <v>Treat with IVM</v>
      </c>
      <c r="I154" s="14">
        <f>IF(H154=1,IF(ALB_MBD!$J154&lt;&gt;" ",$G154-ALB_MBD!$J154,$G154),0)</f>
        <v>0</v>
      </c>
      <c r="J154" s="14">
        <f t="shared" si="9"/>
        <v>0</v>
      </c>
      <c r="K154" s="25"/>
      <c r="L154" s="16">
        <f t="shared" si="2"/>
        <v>0</v>
      </c>
      <c r="M154" s="16">
        <f t="shared" si="3"/>
        <v>0</v>
      </c>
    </row>
    <row r="155" spans="1:13" x14ac:dyDescent="0.25">
      <c r="A155" s="13" t="str">
        <f>IF(INTRO!$E$39&lt;&gt;"Non-endemic", " ", IF(INTRO!$E$37="Non-endemic"," ", IF(COUNTRY_INFO!A155=0," ",COUNTRY_INFO!A155)))</f>
        <v xml:space="preserve"> </v>
      </c>
      <c r="B155" s="13" t="str">
        <f>IF(INTRO!$E$39&lt;&gt;"Non-endemic", " ", IF(INTRO!$E$37="Non-endemic"," ", IF(COUNTRY_INFO!B155=0," ",COUNTRY_INFO!B155)))</f>
        <v xml:space="preserve"> </v>
      </c>
      <c r="C155" s="13" t="str">
        <f>IF(INTRO!$E$39&lt;&gt;"Non-endemic", " ", IF(INTRO!$E$37="Non-endemic"," ", IF(COUNTRY_INFO!C155=0," ",COUNTRY_INFO!C155)))</f>
        <v xml:space="preserve"> </v>
      </c>
      <c r="D155" s="14">
        <f>IF(INTRO!$E$39&lt;&gt;"Non-endemic", 0, IF(INTRO!$E$37="Non-endemic",0,IF(COUNTRY_INFO!$H155=1,COUNTRY_INFO!E155,0)))</f>
        <v>0</v>
      </c>
      <c r="E155" s="14">
        <f>IF(INTRO!$E$39&lt;&gt;"Non-endemic", 0, IF(INTRO!$E$37="Non-endemic",0,IF(COUNTRY_INFO!$H155=1,COUNTRY_INFO!F155,0)))</f>
        <v>0</v>
      </c>
      <c r="F155" s="14">
        <f>IF(INTRO!$E$39&lt;&gt;"Non-endemic", 0, IF(INTRO!$E$37="Non-endemic",0,IF(COUNTRY_INFO!$H155=1,COUNTRY_INFO!G155,0)))</f>
        <v>0</v>
      </c>
      <c r="G155" s="14">
        <f t="shared" si="8"/>
        <v>0</v>
      </c>
      <c r="H155" s="15" t="str">
        <f>IF(INTRO!$E$39="Non-endemic",IF(INTRO!$E$37="Non-endemic","Not required",COUNTRY_INFO!Q155),"Treat with IVM")</f>
        <v>Treat with IVM</v>
      </c>
      <c r="I155" s="14">
        <f>IF(H155=1,IF(ALB_MBD!$J155&lt;&gt;" ",$G155-ALB_MBD!$J155,$G155),0)</f>
        <v>0</v>
      </c>
      <c r="J155" s="14">
        <f t="shared" si="9"/>
        <v>0</v>
      </c>
      <c r="K155" s="25"/>
      <c r="L155" s="16">
        <f t="shared" si="2"/>
        <v>0</v>
      </c>
      <c r="M155" s="16">
        <f t="shared" si="3"/>
        <v>0</v>
      </c>
    </row>
    <row r="156" spans="1:13" x14ac:dyDescent="0.25">
      <c r="A156" s="13" t="str">
        <f>IF(INTRO!$E$39&lt;&gt;"Non-endemic", " ", IF(INTRO!$E$37="Non-endemic"," ", IF(COUNTRY_INFO!A156=0," ",COUNTRY_INFO!A156)))</f>
        <v xml:space="preserve"> </v>
      </c>
      <c r="B156" s="13" t="str">
        <f>IF(INTRO!$E$39&lt;&gt;"Non-endemic", " ", IF(INTRO!$E$37="Non-endemic"," ", IF(COUNTRY_INFO!B156=0," ",COUNTRY_INFO!B156)))</f>
        <v xml:space="preserve"> </v>
      </c>
      <c r="C156" s="13" t="str">
        <f>IF(INTRO!$E$39&lt;&gt;"Non-endemic", " ", IF(INTRO!$E$37="Non-endemic"," ", IF(COUNTRY_INFO!C156=0," ",COUNTRY_INFO!C156)))</f>
        <v xml:space="preserve"> </v>
      </c>
      <c r="D156" s="14">
        <f>IF(INTRO!$E$39&lt;&gt;"Non-endemic", 0, IF(INTRO!$E$37="Non-endemic",0,IF(COUNTRY_INFO!$H156=1,COUNTRY_INFO!E156,0)))</f>
        <v>0</v>
      </c>
      <c r="E156" s="14">
        <f>IF(INTRO!$E$39&lt;&gt;"Non-endemic", 0, IF(INTRO!$E$37="Non-endemic",0,IF(COUNTRY_INFO!$H156=1,COUNTRY_INFO!F156,0)))</f>
        <v>0</v>
      </c>
      <c r="F156" s="14">
        <f>IF(INTRO!$E$39&lt;&gt;"Non-endemic", 0, IF(INTRO!$E$37="Non-endemic",0,IF(COUNTRY_INFO!$H156=1,COUNTRY_INFO!G156,0)))</f>
        <v>0</v>
      </c>
      <c r="G156" s="14">
        <f t="shared" si="8"/>
        <v>0</v>
      </c>
      <c r="H156" s="15" t="str">
        <f>IF(INTRO!$E$39="Non-endemic",IF(INTRO!$E$37="Non-endemic","Not required",COUNTRY_INFO!Q156),"Treat with IVM")</f>
        <v>Treat with IVM</v>
      </c>
      <c r="I156" s="14">
        <f>IF(H156=1,IF(ALB_MBD!$J156&lt;&gt;" ",$G156-ALB_MBD!$J156,$G156),0)</f>
        <v>0</v>
      </c>
      <c r="J156" s="14">
        <f t="shared" si="9"/>
        <v>0</v>
      </c>
      <c r="K156" s="25"/>
      <c r="L156" s="16">
        <f t="shared" si="2"/>
        <v>0</v>
      </c>
      <c r="M156" s="16">
        <f t="shared" si="3"/>
        <v>0</v>
      </c>
    </row>
    <row r="157" spans="1:13" x14ac:dyDescent="0.25">
      <c r="A157" s="13" t="str">
        <f>IF(INTRO!$E$39&lt;&gt;"Non-endemic", " ", IF(INTRO!$E$37="Non-endemic"," ", IF(COUNTRY_INFO!A157=0," ",COUNTRY_INFO!A157)))</f>
        <v xml:space="preserve"> </v>
      </c>
      <c r="B157" s="13" t="str">
        <f>IF(INTRO!$E$39&lt;&gt;"Non-endemic", " ", IF(INTRO!$E$37="Non-endemic"," ", IF(COUNTRY_INFO!B157=0," ",COUNTRY_INFO!B157)))</f>
        <v xml:space="preserve"> </v>
      </c>
      <c r="C157" s="13" t="str">
        <f>IF(INTRO!$E$39&lt;&gt;"Non-endemic", " ", IF(INTRO!$E$37="Non-endemic"," ", IF(COUNTRY_INFO!C157=0," ",COUNTRY_INFO!C157)))</f>
        <v xml:space="preserve"> </v>
      </c>
      <c r="D157" s="14">
        <f>IF(INTRO!$E$39&lt;&gt;"Non-endemic", 0, IF(INTRO!$E$37="Non-endemic",0,IF(COUNTRY_INFO!$H157=1,COUNTRY_INFO!E157,0)))</f>
        <v>0</v>
      </c>
      <c r="E157" s="14">
        <f>IF(INTRO!$E$39&lt;&gt;"Non-endemic", 0, IF(INTRO!$E$37="Non-endemic",0,IF(COUNTRY_INFO!$H157=1,COUNTRY_INFO!F157,0)))</f>
        <v>0</v>
      </c>
      <c r="F157" s="14">
        <f>IF(INTRO!$E$39&lt;&gt;"Non-endemic", 0, IF(INTRO!$E$37="Non-endemic",0,IF(COUNTRY_INFO!$H157=1,COUNTRY_INFO!G157,0)))</f>
        <v>0</v>
      </c>
      <c r="G157" s="14">
        <f t="shared" si="8"/>
        <v>0</v>
      </c>
      <c r="H157" s="15" t="str">
        <f>IF(INTRO!$E$39="Non-endemic",IF(INTRO!$E$37="Non-endemic","Not required",COUNTRY_INFO!Q157),"Treat with IVM")</f>
        <v>Treat with IVM</v>
      </c>
      <c r="I157" s="14">
        <f>IF(H157=1,IF(ALB_MBD!$J157&lt;&gt;" ",$G157-ALB_MBD!$J157,$G157),0)</f>
        <v>0</v>
      </c>
      <c r="J157" s="14">
        <f t="shared" si="9"/>
        <v>0</v>
      </c>
      <c r="K157" s="25"/>
      <c r="L157" s="16">
        <f t="shared" si="2"/>
        <v>0</v>
      </c>
      <c r="M157" s="16">
        <f t="shared" si="3"/>
        <v>0</v>
      </c>
    </row>
    <row r="158" spans="1:13" x14ac:dyDescent="0.25">
      <c r="A158" s="13" t="str">
        <f>IF(INTRO!$E$39&lt;&gt;"Non-endemic", " ", IF(INTRO!$E$37="Non-endemic"," ", IF(COUNTRY_INFO!A158=0," ",COUNTRY_INFO!A158)))</f>
        <v xml:space="preserve"> </v>
      </c>
      <c r="B158" s="13" t="str">
        <f>IF(INTRO!$E$39&lt;&gt;"Non-endemic", " ", IF(INTRO!$E$37="Non-endemic"," ", IF(COUNTRY_INFO!B158=0," ",COUNTRY_INFO!B158)))</f>
        <v xml:space="preserve"> </v>
      </c>
      <c r="C158" s="13" t="str">
        <f>IF(INTRO!$E$39&lt;&gt;"Non-endemic", " ", IF(INTRO!$E$37="Non-endemic"," ", IF(COUNTRY_INFO!C158=0," ",COUNTRY_INFO!C158)))</f>
        <v xml:space="preserve"> </v>
      </c>
      <c r="D158" s="14">
        <f>IF(INTRO!$E$39&lt;&gt;"Non-endemic", 0, IF(INTRO!$E$37="Non-endemic",0,IF(COUNTRY_INFO!$H158=1,COUNTRY_INFO!E158,0)))</f>
        <v>0</v>
      </c>
      <c r="E158" s="14">
        <f>IF(INTRO!$E$39&lt;&gt;"Non-endemic", 0, IF(INTRO!$E$37="Non-endemic",0,IF(COUNTRY_INFO!$H158=1,COUNTRY_INFO!F158,0)))</f>
        <v>0</v>
      </c>
      <c r="F158" s="14">
        <f>IF(INTRO!$E$39&lt;&gt;"Non-endemic", 0, IF(INTRO!$E$37="Non-endemic",0,IF(COUNTRY_INFO!$H158=1,COUNTRY_INFO!G158,0)))</f>
        <v>0</v>
      </c>
      <c r="G158" s="14">
        <f t="shared" si="8"/>
        <v>0</v>
      </c>
      <c r="H158" s="15" t="str">
        <f>IF(INTRO!$E$39="Non-endemic",IF(INTRO!$E$37="Non-endemic","Not required",COUNTRY_INFO!Q158),"Treat with IVM")</f>
        <v>Treat with IVM</v>
      </c>
      <c r="I158" s="14">
        <f>IF(H158=1,IF(ALB_MBD!$J158&lt;&gt;" ",$G158-ALB_MBD!$J158,$G158),0)</f>
        <v>0</v>
      </c>
      <c r="J158" s="14">
        <f t="shared" si="9"/>
        <v>0</v>
      </c>
      <c r="K158" s="25"/>
      <c r="L158" s="16">
        <f t="shared" si="2"/>
        <v>0</v>
      </c>
      <c r="M158" s="16">
        <f t="shared" si="3"/>
        <v>0</v>
      </c>
    </row>
    <row r="159" spans="1:13" x14ac:dyDescent="0.25">
      <c r="A159" s="13" t="str">
        <f>IF(INTRO!$E$39&lt;&gt;"Non-endemic", " ", IF(INTRO!$E$37="Non-endemic"," ", IF(COUNTRY_INFO!A159=0," ",COUNTRY_INFO!A159)))</f>
        <v xml:space="preserve"> </v>
      </c>
      <c r="B159" s="13" t="str">
        <f>IF(INTRO!$E$39&lt;&gt;"Non-endemic", " ", IF(INTRO!$E$37="Non-endemic"," ", IF(COUNTRY_INFO!B159=0," ",COUNTRY_INFO!B159)))</f>
        <v xml:space="preserve"> </v>
      </c>
      <c r="C159" s="13" t="str">
        <f>IF(INTRO!$E$39&lt;&gt;"Non-endemic", " ", IF(INTRO!$E$37="Non-endemic"," ", IF(COUNTRY_INFO!C159=0," ",COUNTRY_INFO!C159)))</f>
        <v xml:space="preserve"> </v>
      </c>
      <c r="D159" s="14">
        <f>IF(INTRO!$E$39&lt;&gt;"Non-endemic", 0, IF(INTRO!$E$37="Non-endemic",0,IF(COUNTRY_INFO!$H159=1,COUNTRY_INFO!E159,0)))</f>
        <v>0</v>
      </c>
      <c r="E159" s="14">
        <f>IF(INTRO!$E$39&lt;&gt;"Non-endemic", 0, IF(INTRO!$E$37="Non-endemic",0,IF(COUNTRY_INFO!$H159=1,COUNTRY_INFO!F159,0)))</f>
        <v>0</v>
      </c>
      <c r="F159" s="14">
        <f>IF(INTRO!$E$39&lt;&gt;"Non-endemic", 0, IF(INTRO!$E$37="Non-endemic",0,IF(COUNTRY_INFO!$H159=1,COUNTRY_INFO!G159,0)))</f>
        <v>0</v>
      </c>
      <c r="G159" s="14">
        <f t="shared" si="8"/>
        <v>0</v>
      </c>
      <c r="H159" s="15" t="str">
        <f>IF(INTRO!$E$39="Non-endemic",IF(INTRO!$E$37="Non-endemic","Not required",COUNTRY_INFO!Q159),"Treat with IVM")</f>
        <v>Treat with IVM</v>
      </c>
      <c r="I159" s="14">
        <f>IF(H159=1,IF(ALB_MBD!$J159&lt;&gt;" ",$G159-ALB_MBD!$J159,$G159),0)</f>
        <v>0</v>
      </c>
      <c r="J159" s="14">
        <f t="shared" si="9"/>
        <v>0</v>
      </c>
      <c r="K159" s="25"/>
      <c r="L159" s="16">
        <f t="shared" si="2"/>
        <v>0</v>
      </c>
      <c r="M159" s="16">
        <f t="shared" si="3"/>
        <v>0</v>
      </c>
    </row>
    <row r="160" spans="1:13" x14ac:dyDescent="0.25">
      <c r="A160" s="13" t="str">
        <f>IF(INTRO!$E$39&lt;&gt;"Non-endemic", " ", IF(INTRO!$E$37="Non-endemic"," ", IF(COUNTRY_INFO!A160=0," ",COUNTRY_INFO!A160)))</f>
        <v xml:space="preserve"> </v>
      </c>
      <c r="B160" s="13" t="str">
        <f>IF(INTRO!$E$39&lt;&gt;"Non-endemic", " ", IF(INTRO!$E$37="Non-endemic"," ", IF(COUNTRY_INFO!B160=0," ",COUNTRY_INFO!B160)))</f>
        <v xml:space="preserve"> </v>
      </c>
      <c r="C160" s="13" t="str">
        <f>IF(INTRO!$E$39&lt;&gt;"Non-endemic", " ", IF(INTRO!$E$37="Non-endemic"," ", IF(COUNTRY_INFO!C160=0," ",COUNTRY_INFO!C160)))</f>
        <v xml:space="preserve"> </v>
      </c>
      <c r="D160" s="14">
        <f>IF(INTRO!$E$39&lt;&gt;"Non-endemic", 0, IF(INTRO!$E$37="Non-endemic",0,IF(COUNTRY_INFO!$H160=1,COUNTRY_INFO!E160,0)))</f>
        <v>0</v>
      </c>
      <c r="E160" s="14">
        <f>IF(INTRO!$E$39&lt;&gt;"Non-endemic", 0, IF(INTRO!$E$37="Non-endemic",0,IF(COUNTRY_INFO!$H160=1,COUNTRY_INFO!F160,0)))</f>
        <v>0</v>
      </c>
      <c r="F160" s="14">
        <f>IF(INTRO!$E$39&lt;&gt;"Non-endemic", 0, IF(INTRO!$E$37="Non-endemic",0,IF(COUNTRY_INFO!$H160=1,COUNTRY_INFO!G160,0)))</f>
        <v>0</v>
      </c>
      <c r="G160" s="14">
        <f t="shared" si="8"/>
        <v>0</v>
      </c>
      <c r="H160" s="15" t="str">
        <f>IF(INTRO!$E$39="Non-endemic",IF(INTRO!$E$37="Non-endemic","Not required",COUNTRY_INFO!Q160),"Treat with IVM")</f>
        <v>Treat with IVM</v>
      </c>
      <c r="I160" s="14">
        <f>IF(H160=1,IF(ALB_MBD!$J160&lt;&gt;" ",$G160-ALB_MBD!$J160,$G160),0)</f>
        <v>0</v>
      </c>
      <c r="J160" s="14">
        <f t="shared" si="9"/>
        <v>0</v>
      </c>
      <c r="K160" s="25"/>
      <c r="L160" s="16">
        <f t="shared" si="2"/>
        <v>0</v>
      </c>
      <c r="M160" s="16">
        <f t="shared" si="3"/>
        <v>0</v>
      </c>
    </row>
    <row r="161" spans="1:13" x14ac:dyDescent="0.25">
      <c r="A161" s="13" t="str">
        <f>IF(INTRO!$E$39&lt;&gt;"Non-endemic", " ", IF(INTRO!$E$37="Non-endemic"," ", IF(COUNTRY_INFO!A161=0," ",COUNTRY_INFO!A161)))</f>
        <v xml:space="preserve"> </v>
      </c>
      <c r="B161" s="13" t="str">
        <f>IF(INTRO!$E$39&lt;&gt;"Non-endemic", " ", IF(INTRO!$E$37="Non-endemic"," ", IF(COUNTRY_INFO!B161=0," ",COUNTRY_INFO!B161)))</f>
        <v xml:space="preserve"> </v>
      </c>
      <c r="C161" s="13" t="str">
        <f>IF(INTRO!$E$39&lt;&gt;"Non-endemic", " ", IF(INTRO!$E$37="Non-endemic"," ", IF(COUNTRY_INFO!C161=0," ",COUNTRY_INFO!C161)))</f>
        <v xml:space="preserve"> </v>
      </c>
      <c r="D161" s="14">
        <f>IF(INTRO!$E$39&lt;&gt;"Non-endemic", 0, IF(INTRO!$E$37="Non-endemic",0,IF(COUNTRY_INFO!$H161=1,COUNTRY_INFO!E161,0)))</f>
        <v>0</v>
      </c>
      <c r="E161" s="14">
        <f>IF(INTRO!$E$39&lt;&gt;"Non-endemic", 0, IF(INTRO!$E$37="Non-endemic",0,IF(COUNTRY_INFO!$H161=1,COUNTRY_INFO!F161,0)))</f>
        <v>0</v>
      </c>
      <c r="F161" s="14">
        <f>IF(INTRO!$E$39&lt;&gt;"Non-endemic", 0, IF(INTRO!$E$37="Non-endemic",0,IF(COUNTRY_INFO!$H161=1,COUNTRY_INFO!G161,0)))</f>
        <v>0</v>
      </c>
      <c r="G161" s="14">
        <f t="shared" si="8"/>
        <v>0</v>
      </c>
      <c r="H161" s="15" t="str">
        <f>IF(INTRO!$E$39="Non-endemic",IF(INTRO!$E$37="Non-endemic","Not required",COUNTRY_INFO!Q161),"Treat with IVM")</f>
        <v>Treat with IVM</v>
      </c>
      <c r="I161" s="14">
        <f>IF(H161=1,IF(ALB_MBD!$J161&lt;&gt;" ",$G161-ALB_MBD!$J161,$G161),0)</f>
        <v>0</v>
      </c>
      <c r="J161" s="14">
        <f t="shared" si="9"/>
        <v>0</v>
      </c>
      <c r="K161" s="25"/>
      <c r="L161" s="16">
        <f t="shared" si="2"/>
        <v>0</v>
      </c>
      <c r="M161" s="16">
        <f t="shared" si="3"/>
        <v>0</v>
      </c>
    </row>
    <row r="162" spans="1:13" x14ac:dyDescent="0.25">
      <c r="A162" s="13" t="str">
        <f>IF(INTRO!$E$39&lt;&gt;"Non-endemic", " ", IF(INTRO!$E$37="Non-endemic"," ", IF(COUNTRY_INFO!A162=0," ",COUNTRY_INFO!A162)))</f>
        <v xml:space="preserve"> </v>
      </c>
      <c r="B162" s="13" t="str">
        <f>IF(INTRO!$E$39&lt;&gt;"Non-endemic", " ", IF(INTRO!$E$37="Non-endemic"," ", IF(COUNTRY_INFO!B162=0," ",COUNTRY_INFO!B162)))</f>
        <v xml:space="preserve"> </v>
      </c>
      <c r="C162" s="13" t="str">
        <f>IF(INTRO!$E$39&lt;&gt;"Non-endemic", " ", IF(INTRO!$E$37="Non-endemic"," ", IF(COUNTRY_INFO!C162=0," ",COUNTRY_INFO!C162)))</f>
        <v xml:space="preserve"> </v>
      </c>
      <c r="D162" s="14">
        <f>IF(INTRO!$E$39&lt;&gt;"Non-endemic", 0, IF(INTRO!$E$37="Non-endemic",0,IF(COUNTRY_INFO!$H162=1,COUNTRY_INFO!E162,0)))</f>
        <v>0</v>
      </c>
      <c r="E162" s="14">
        <f>IF(INTRO!$E$39&lt;&gt;"Non-endemic", 0, IF(INTRO!$E$37="Non-endemic",0,IF(COUNTRY_INFO!$H162=1,COUNTRY_INFO!F162,0)))</f>
        <v>0</v>
      </c>
      <c r="F162" s="14">
        <f>IF(INTRO!$E$39&lt;&gt;"Non-endemic", 0, IF(INTRO!$E$37="Non-endemic",0,IF(COUNTRY_INFO!$H162=1,COUNTRY_INFO!G162,0)))</f>
        <v>0</v>
      </c>
      <c r="G162" s="14">
        <f t="shared" si="8"/>
        <v>0</v>
      </c>
      <c r="H162" s="15" t="str">
        <f>IF(INTRO!$E$39="Non-endemic",IF(INTRO!$E$37="Non-endemic","Not required",COUNTRY_INFO!Q162),"Treat with IVM")</f>
        <v>Treat with IVM</v>
      </c>
      <c r="I162" s="14">
        <f>IF(H162=1,IF(ALB_MBD!$J162&lt;&gt;" ",$G162-ALB_MBD!$J162,$G162),0)</f>
        <v>0</v>
      </c>
      <c r="J162" s="14">
        <f t="shared" si="9"/>
        <v>0</v>
      </c>
      <c r="K162" s="25"/>
      <c r="L162" s="16">
        <f t="shared" si="2"/>
        <v>0</v>
      </c>
      <c r="M162" s="16">
        <f t="shared" si="3"/>
        <v>0</v>
      </c>
    </row>
    <row r="163" spans="1:13" x14ac:dyDescent="0.25">
      <c r="A163" s="13" t="str">
        <f>IF(INTRO!$E$39&lt;&gt;"Non-endemic", " ", IF(INTRO!$E$37="Non-endemic"," ", IF(COUNTRY_INFO!A163=0," ",COUNTRY_INFO!A163)))</f>
        <v xml:space="preserve"> </v>
      </c>
      <c r="B163" s="13" t="str">
        <f>IF(INTRO!$E$39&lt;&gt;"Non-endemic", " ", IF(INTRO!$E$37="Non-endemic"," ", IF(COUNTRY_INFO!B163=0," ",COUNTRY_INFO!B163)))</f>
        <v xml:space="preserve"> </v>
      </c>
      <c r="C163" s="13" t="str">
        <f>IF(INTRO!$E$39&lt;&gt;"Non-endemic", " ", IF(INTRO!$E$37="Non-endemic"," ", IF(COUNTRY_INFO!C163=0," ",COUNTRY_INFO!C163)))</f>
        <v xml:space="preserve"> </v>
      </c>
      <c r="D163" s="14">
        <f>IF(INTRO!$E$39&lt;&gt;"Non-endemic", 0, IF(INTRO!$E$37="Non-endemic",0,IF(COUNTRY_INFO!$H163=1,COUNTRY_INFO!E163,0)))</f>
        <v>0</v>
      </c>
      <c r="E163" s="14">
        <f>IF(INTRO!$E$39&lt;&gt;"Non-endemic", 0, IF(INTRO!$E$37="Non-endemic",0,IF(COUNTRY_INFO!$H163=1,COUNTRY_INFO!F163,0)))</f>
        <v>0</v>
      </c>
      <c r="F163" s="14">
        <f>IF(INTRO!$E$39&lt;&gt;"Non-endemic", 0, IF(INTRO!$E$37="Non-endemic",0,IF(COUNTRY_INFO!$H163=1,COUNTRY_INFO!G163,0)))</f>
        <v>0</v>
      </c>
      <c r="G163" s="14">
        <f t="shared" si="8"/>
        <v>0</v>
      </c>
      <c r="H163" s="15" t="str">
        <f>IF(INTRO!$E$39="Non-endemic",IF(INTRO!$E$37="Non-endemic","Not required",COUNTRY_INFO!Q163),"Treat with IVM")</f>
        <v>Treat with IVM</v>
      </c>
      <c r="I163" s="14">
        <f>IF(H163=1,IF(ALB_MBD!$J163&lt;&gt;" ",$G163-ALB_MBD!$J163,$G163),0)</f>
        <v>0</v>
      </c>
      <c r="J163" s="14">
        <f t="shared" si="9"/>
        <v>0</v>
      </c>
      <c r="K163" s="25"/>
      <c r="L163" s="16">
        <f t="shared" si="2"/>
        <v>0</v>
      </c>
      <c r="M163" s="16">
        <f t="shared" si="3"/>
        <v>0</v>
      </c>
    </row>
    <row r="164" spans="1:13" x14ac:dyDescent="0.25">
      <c r="A164" s="13" t="str">
        <f>IF(INTRO!$E$39&lt;&gt;"Non-endemic", " ", IF(INTRO!$E$37="Non-endemic"," ", IF(COUNTRY_INFO!A164=0," ",COUNTRY_INFO!A164)))</f>
        <v xml:space="preserve"> </v>
      </c>
      <c r="B164" s="13" t="str">
        <f>IF(INTRO!$E$39&lt;&gt;"Non-endemic", " ", IF(INTRO!$E$37="Non-endemic"," ", IF(COUNTRY_INFO!B164=0," ",COUNTRY_INFO!B164)))</f>
        <v xml:space="preserve"> </v>
      </c>
      <c r="C164" s="13" t="str">
        <f>IF(INTRO!$E$39&lt;&gt;"Non-endemic", " ", IF(INTRO!$E$37="Non-endemic"," ", IF(COUNTRY_INFO!C164=0," ",COUNTRY_INFO!C164)))</f>
        <v xml:space="preserve"> </v>
      </c>
      <c r="D164" s="14">
        <f>IF(INTRO!$E$39&lt;&gt;"Non-endemic", 0, IF(INTRO!$E$37="Non-endemic",0,IF(COUNTRY_INFO!$H164=1,COUNTRY_INFO!E164,0)))</f>
        <v>0</v>
      </c>
      <c r="E164" s="14">
        <f>IF(INTRO!$E$39&lt;&gt;"Non-endemic", 0, IF(INTRO!$E$37="Non-endemic",0,IF(COUNTRY_INFO!$H164=1,COUNTRY_INFO!F164,0)))</f>
        <v>0</v>
      </c>
      <c r="F164" s="14">
        <f>IF(INTRO!$E$39&lt;&gt;"Non-endemic", 0, IF(INTRO!$E$37="Non-endemic",0,IF(COUNTRY_INFO!$H164=1,COUNTRY_INFO!G164,0)))</f>
        <v>0</v>
      </c>
      <c r="G164" s="14">
        <f t="shared" si="8"/>
        <v>0</v>
      </c>
      <c r="H164" s="15" t="str">
        <f>IF(INTRO!$E$39="Non-endemic",IF(INTRO!$E$37="Non-endemic","Not required",COUNTRY_INFO!Q164),"Treat with IVM")</f>
        <v>Treat with IVM</v>
      </c>
      <c r="I164" s="14">
        <f>IF(H164=1,IF(ALB_MBD!$J164&lt;&gt;" ",$G164-ALB_MBD!$J164,$G164),0)</f>
        <v>0</v>
      </c>
      <c r="J164" s="14">
        <f t="shared" si="9"/>
        <v>0</v>
      </c>
      <c r="K164" s="25"/>
      <c r="L164" s="16">
        <f t="shared" si="2"/>
        <v>0</v>
      </c>
      <c r="M164" s="16">
        <f t="shared" si="3"/>
        <v>0</v>
      </c>
    </row>
    <row r="165" spans="1:13" x14ac:dyDescent="0.25">
      <c r="A165" s="13" t="str">
        <f>IF(INTRO!$E$39&lt;&gt;"Non-endemic", " ", IF(INTRO!$E$37="Non-endemic"," ", IF(COUNTRY_INFO!A165=0," ",COUNTRY_INFO!A165)))</f>
        <v xml:space="preserve"> </v>
      </c>
      <c r="B165" s="13" t="str">
        <f>IF(INTRO!$E$39&lt;&gt;"Non-endemic", " ", IF(INTRO!$E$37="Non-endemic"," ", IF(COUNTRY_INFO!B165=0," ",COUNTRY_INFO!B165)))</f>
        <v xml:space="preserve"> </v>
      </c>
      <c r="C165" s="13" t="str">
        <f>IF(INTRO!$E$39&lt;&gt;"Non-endemic", " ", IF(INTRO!$E$37="Non-endemic"," ", IF(COUNTRY_INFO!C165=0," ",COUNTRY_INFO!C165)))</f>
        <v xml:space="preserve"> </v>
      </c>
      <c r="D165" s="14">
        <f>IF(INTRO!$E$39&lt;&gt;"Non-endemic", 0, IF(INTRO!$E$37="Non-endemic",0,IF(COUNTRY_INFO!$H165=1,COUNTRY_INFO!E165,0)))</f>
        <v>0</v>
      </c>
      <c r="E165" s="14">
        <f>IF(INTRO!$E$39&lt;&gt;"Non-endemic", 0, IF(INTRO!$E$37="Non-endemic",0,IF(COUNTRY_INFO!$H165=1,COUNTRY_INFO!F165,0)))</f>
        <v>0</v>
      </c>
      <c r="F165" s="14">
        <f>IF(INTRO!$E$39&lt;&gt;"Non-endemic", 0, IF(INTRO!$E$37="Non-endemic",0,IF(COUNTRY_INFO!$H165=1,COUNTRY_INFO!G165,0)))</f>
        <v>0</v>
      </c>
      <c r="G165" s="14">
        <f t="shared" si="8"/>
        <v>0</v>
      </c>
      <c r="H165" s="15" t="str">
        <f>IF(INTRO!$E$39="Non-endemic",IF(INTRO!$E$37="Non-endemic","Not required",COUNTRY_INFO!Q165),"Treat with IVM")</f>
        <v>Treat with IVM</v>
      </c>
      <c r="I165" s="14">
        <f>IF(H165=1,IF(ALB_MBD!$J165&lt;&gt;" ",$G165-ALB_MBD!$J165,$G165),0)</f>
        <v>0</v>
      </c>
      <c r="J165" s="14">
        <f t="shared" si="9"/>
        <v>0</v>
      </c>
      <c r="K165" s="25"/>
      <c r="L165" s="16">
        <f t="shared" si="2"/>
        <v>0</v>
      </c>
      <c r="M165" s="16">
        <f t="shared" si="3"/>
        <v>0</v>
      </c>
    </row>
    <row r="166" spans="1:13" x14ac:dyDescent="0.25">
      <c r="A166" s="13" t="str">
        <f>IF(INTRO!$E$39&lt;&gt;"Non-endemic", " ", IF(INTRO!$E$37="Non-endemic"," ", IF(COUNTRY_INFO!A166=0," ",COUNTRY_INFO!A166)))</f>
        <v xml:space="preserve"> </v>
      </c>
      <c r="B166" s="13" t="str">
        <f>IF(INTRO!$E$39&lt;&gt;"Non-endemic", " ", IF(INTRO!$E$37="Non-endemic"," ", IF(COUNTRY_INFO!B166=0," ",COUNTRY_INFO!B166)))</f>
        <v xml:space="preserve"> </v>
      </c>
      <c r="C166" s="13" t="str">
        <f>IF(INTRO!$E$39&lt;&gt;"Non-endemic", " ", IF(INTRO!$E$37="Non-endemic"," ", IF(COUNTRY_INFO!C166=0," ",COUNTRY_INFO!C166)))</f>
        <v xml:space="preserve"> </v>
      </c>
      <c r="D166" s="14">
        <f>IF(INTRO!$E$39&lt;&gt;"Non-endemic", 0, IF(INTRO!$E$37="Non-endemic",0,IF(COUNTRY_INFO!$H166=1,COUNTRY_INFO!E166,0)))</f>
        <v>0</v>
      </c>
      <c r="E166" s="14">
        <f>IF(INTRO!$E$39&lt;&gt;"Non-endemic", 0, IF(INTRO!$E$37="Non-endemic",0,IF(COUNTRY_INFO!$H166=1,COUNTRY_INFO!F166,0)))</f>
        <v>0</v>
      </c>
      <c r="F166" s="14">
        <f>IF(INTRO!$E$39&lt;&gt;"Non-endemic", 0, IF(INTRO!$E$37="Non-endemic",0,IF(COUNTRY_INFO!$H166=1,COUNTRY_INFO!G166,0)))</f>
        <v>0</v>
      </c>
      <c r="G166" s="14">
        <f t="shared" si="8"/>
        <v>0</v>
      </c>
      <c r="H166" s="15" t="str">
        <f>IF(INTRO!$E$39="Non-endemic",IF(INTRO!$E$37="Non-endemic","Not required",COUNTRY_INFO!Q166),"Treat with IVM")</f>
        <v>Treat with IVM</v>
      </c>
      <c r="I166" s="14">
        <f>IF(H166=1,IF(ALB_MBD!$J166&lt;&gt;" ",$G166-ALB_MBD!$J166,$G166),0)</f>
        <v>0</v>
      </c>
      <c r="J166" s="14">
        <f t="shared" si="9"/>
        <v>0</v>
      </c>
      <c r="K166" s="25"/>
      <c r="L166" s="16">
        <f t="shared" si="2"/>
        <v>0</v>
      </c>
      <c r="M166" s="16">
        <f t="shared" si="3"/>
        <v>0</v>
      </c>
    </row>
    <row r="167" spans="1:13" x14ac:dyDescent="0.25">
      <c r="A167" s="13" t="str">
        <f>IF(INTRO!$E$39&lt;&gt;"Non-endemic", " ", IF(INTRO!$E$37="Non-endemic"," ", IF(COUNTRY_INFO!A167=0," ",COUNTRY_INFO!A167)))</f>
        <v xml:space="preserve"> </v>
      </c>
      <c r="B167" s="13" t="str">
        <f>IF(INTRO!$E$39&lt;&gt;"Non-endemic", " ", IF(INTRO!$E$37="Non-endemic"," ", IF(COUNTRY_INFO!B167=0," ",COUNTRY_INFO!B167)))</f>
        <v xml:space="preserve"> </v>
      </c>
      <c r="C167" s="13" t="str">
        <f>IF(INTRO!$E$39&lt;&gt;"Non-endemic", " ", IF(INTRO!$E$37="Non-endemic"," ", IF(COUNTRY_INFO!C167=0," ",COUNTRY_INFO!C167)))</f>
        <v xml:space="preserve"> </v>
      </c>
      <c r="D167" s="14">
        <f>IF(INTRO!$E$39&lt;&gt;"Non-endemic", 0, IF(INTRO!$E$37="Non-endemic",0,IF(COUNTRY_INFO!$H167=1,COUNTRY_INFO!E167,0)))</f>
        <v>0</v>
      </c>
      <c r="E167" s="14">
        <f>IF(INTRO!$E$39&lt;&gt;"Non-endemic", 0, IF(INTRO!$E$37="Non-endemic",0,IF(COUNTRY_INFO!$H167=1,COUNTRY_INFO!F167,0)))</f>
        <v>0</v>
      </c>
      <c r="F167" s="14">
        <f>IF(INTRO!$E$39&lt;&gt;"Non-endemic", 0, IF(INTRO!$E$37="Non-endemic",0,IF(COUNTRY_INFO!$H167=1,COUNTRY_INFO!G167,0)))</f>
        <v>0</v>
      </c>
      <c r="G167" s="14">
        <f t="shared" si="8"/>
        <v>0</v>
      </c>
      <c r="H167" s="15" t="str">
        <f>IF(INTRO!$E$39="Non-endemic",IF(INTRO!$E$37="Non-endemic","Not required",COUNTRY_INFO!Q167),"Treat with IVM")</f>
        <v>Treat with IVM</v>
      </c>
      <c r="I167" s="14">
        <f>IF(H167=1,IF(ALB_MBD!$J167&lt;&gt;" ",$G167-ALB_MBD!$J167,$G167),0)</f>
        <v>0</v>
      </c>
      <c r="J167" s="14">
        <f t="shared" si="9"/>
        <v>0</v>
      </c>
      <c r="K167" s="25"/>
      <c r="L167" s="16">
        <f t="shared" si="2"/>
        <v>0</v>
      </c>
      <c r="M167" s="16">
        <f t="shared" si="3"/>
        <v>0</v>
      </c>
    </row>
    <row r="168" spans="1:13" x14ac:dyDescent="0.25">
      <c r="A168" s="13" t="str">
        <f>IF(INTRO!$E$39&lt;&gt;"Non-endemic", " ", IF(INTRO!$E$37="Non-endemic"," ", IF(COUNTRY_INFO!A168=0," ",COUNTRY_INFO!A168)))</f>
        <v xml:space="preserve"> </v>
      </c>
      <c r="B168" s="13" t="str">
        <f>IF(INTRO!$E$39&lt;&gt;"Non-endemic", " ", IF(INTRO!$E$37="Non-endemic"," ", IF(COUNTRY_INFO!B168=0," ",COUNTRY_INFO!B168)))</f>
        <v xml:space="preserve"> </v>
      </c>
      <c r="C168" s="13" t="str">
        <f>IF(INTRO!$E$39&lt;&gt;"Non-endemic", " ", IF(INTRO!$E$37="Non-endemic"," ", IF(COUNTRY_INFO!C168=0," ",COUNTRY_INFO!C168)))</f>
        <v xml:space="preserve"> </v>
      </c>
      <c r="D168" s="14">
        <f>IF(INTRO!$E$39&lt;&gt;"Non-endemic", 0, IF(INTRO!$E$37="Non-endemic",0,IF(COUNTRY_INFO!$H168=1,COUNTRY_INFO!E168,0)))</f>
        <v>0</v>
      </c>
      <c r="E168" s="14">
        <f>IF(INTRO!$E$39&lt;&gt;"Non-endemic", 0, IF(INTRO!$E$37="Non-endemic",0,IF(COUNTRY_INFO!$H168=1,COUNTRY_INFO!F168,0)))</f>
        <v>0</v>
      </c>
      <c r="F168" s="14">
        <f>IF(INTRO!$E$39&lt;&gt;"Non-endemic", 0, IF(INTRO!$E$37="Non-endemic",0,IF(COUNTRY_INFO!$H168=1,COUNTRY_INFO!G168,0)))</f>
        <v>0</v>
      </c>
      <c r="G168" s="14">
        <f t="shared" si="8"/>
        <v>0</v>
      </c>
      <c r="H168" s="15" t="str">
        <f>IF(INTRO!$E$39="Non-endemic",IF(INTRO!$E$37="Non-endemic","Not required",COUNTRY_INFO!Q168),"Treat with IVM")</f>
        <v>Treat with IVM</v>
      </c>
      <c r="I168" s="14">
        <f>IF(H168=1,IF(ALB_MBD!$J168&lt;&gt;" ",$G168-ALB_MBD!$J168,$G168),0)</f>
        <v>0</v>
      </c>
      <c r="J168" s="14">
        <f t="shared" si="9"/>
        <v>0</v>
      </c>
      <c r="K168" s="25"/>
      <c r="L168" s="16">
        <f t="shared" si="2"/>
        <v>0</v>
      </c>
      <c r="M168" s="16">
        <f t="shared" si="3"/>
        <v>0</v>
      </c>
    </row>
    <row r="169" spans="1:13" x14ac:dyDescent="0.25">
      <c r="A169" s="13" t="str">
        <f>IF(INTRO!$E$39&lt;&gt;"Non-endemic", " ", IF(INTRO!$E$37="Non-endemic"," ", IF(COUNTRY_INFO!A169=0," ",COUNTRY_INFO!A169)))</f>
        <v xml:space="preserve"> </v>
      </c>
      <c r="B169" s="13" t="str">
        <f>IF(INTRO!$E$39&lt;&gt;"Non-endemic", " ", IF(INTRO!$E$37="Non-endemic"," ", IF(COUNTRY_INFO!B169=0," ",COUNTRY_INFO!B169)))</f>
        <v xml:space="preserve"> </v>
      </c>
      <c r="C169" s="13" t="str">
        <f>IF(INTRO!$E$39&lt;&gt;"Non-endemic", " ", IF(INTRO!$E$37="Non-endemic"," ", IF(COUNTRY_INFO!C169=0," ",COUNTRY_INFO!C169)))</f>
        <v xml:space="preserve"> </v>
      </c>
      <c r="D169" s="14">
        <f>IF(INTRO!$E$39&lt;&gt;"Non-endemic", 0, IF(INTRO!$E$37="Non-endemic",0,IF(COUNTRY_INFO!$H169=1,COUNTRY_INFO!E169,0)))</f>
        <v>0</v>
      </c>
      <c r="E169" s="14">
        <f>IF(INTRO!$E$39&lt;&gt;"Non-endemic", 0, IF(INTRO!$E$37="Non-endemic",0,IF(COUNTRY_INFO!$H169=1,COUNTRY_INFO!F169,0)))</f>
        <v>0</v>
      </c>
      <c r="F169" s="14">
        <f>IF(INTRO!$E$39&lt;&gt;"Non-endemic", 0, IF(INTRO!$E$37="Non-endemic",0,IF(COUNTRY_INFO!$H169=1,COUNTRY_INFO!G169,0)))</f>
        <v>0</v>
      </c>
      <c r="G169" s="14">
        <f t="shared" si="8"/>
        <v>0</v>
      </c>
      <c r="H169" s="15" t="str">
        <f>IF(INTRO!$E$39="Non-endemic",IF(INTRO!$E$37="Non-endemic","Not required",COUNTRY_INFO!Q169),"Treat with IVM")</f>
        <v>Treat with IVM</v>
      </c>
      <c r="I169" s="14">
        <f>IF(H169=1,IF(ALB_MBD!$J169&lt;&gt;" ",$G169-ALB_MBD!$J169,$G169),0)</f>
        <v>0</v>
      </c>
      <c r="J169" s="14">
        <f t="shared" si="9"/>
        <v>0</v>
      </c>
      <c r="K169" s="25"/>
      <c r="L169" s="16">
        <f t="shared" si="2"/>
        <v>0</v>
      </c>
      <c r="M169" s="16">
        <f t="shared" si="3"/>
        <v>0</v>
      </c>
    </row>
    <row r="170" spans="1:13" x14ac:dyDescent="0.25">
      <c r="A170" s="13" t="str">
        <f>IF(INTRO!$E$39&lt;&gt;"Non-endemic", " ", IF(INTRO!$E$37="Non-endemic"," ", IF(COUNTRY_INFO!A170=0," ",COUNTRY_INFO!A170)))</f>
        <v xml:space="preserve"> </v>
      </c>
      <c r="B170" s="13" t="str">
        <f>IF(INTRO!$E$39&lt;&gt;"Non-endemic", " ", IF(INTRO!$E$37="Non-endemic"," ", IF(COUNTRY_INFO!B170=0," ",COUNTRY_INFO!B170)))</f>
        <v xml:space="preserve"> </v>
      </c>
      <c r="C170" s="13" t="str">
        <f>IF(INTRO!$E$39&lt;&gt;"Non-endemic", " ", IF(INTRO!$E$37="Non-endemic"," ", IF(COUNTRY_INFO!C170=0," ",COUNTRY_INFO!C170)))</f>
        <v xml:space="preserve"> </v>
      </c>
      <c r="D170" s="14">
        <f>IF(INTRO!$E$39&lt;&gt;"Non-endemic", 0, IF(INTRO!$E$37="Non-endemic",0,IF(COUNTRY_INFO!$H170=1,COUNTRY_INFO!E170,0)))</f>
        <v>0</v>
      </c>
      <c r="E170" s="14">
        <f>IF(INTRO!$E$39&lt;&gt;"Non-endemic", 0, IF(INTRO!$E$37="Non-endemic",0,IF(COUNTRY_INFO!$H170=1,COUNTRY_INFO!F170,0)))</f>
        <v>0</v>
      </c>
      <c r="F170" s="14">
        <f>IF(INTRO!$E$39&lt;&gt;"Non-endemic", 0, IF(INTRO!$E$37="Non-endemic",0,IF(COUNTRY_INFO!$H170=1,COUNTRY_INFO!G170,0)))</f>
        <v>0</v>
      </c>
      <c r="G170" s="14">
        <f t="shared" si="8"/>
        <v>0</v>
      </c>
      <c r="H170" s="15" t="str">
        <f>IF(INTRO!$E$39="Non-endemic",IF(INTRO!$E$37="Non-endemic","Not required",COUNTRY_INFO!Q170),"Treat with IVM")</f>
        <v>Treat with IVM</v>
      </c>
      <c r="I170" s="14">
        <f>IF(H170=1,IF(ALB_MBD!$J170&lt;&gt;" ",$G170-ALB_MBD!$J170,$G170),0)</f>
        <v>0</v>
      </c>
      <c r="J170" s="14">
        <f t="shared" si="9"/>
        <v>0</v>
      </c>
      <c r="K170" s="25"/>
      <c r="L170" s="16">
        <f t="shared" si="2"/>
        <v>0</v>
      </c>
      <c r="M170" s="16">
        <f t="shared" si="3"/>
        <v>0</v>
      </c>
    </row>
    <row r="171" spans="1:13" x14ac:dyDescent="0.25">
      <c r="A171" s="13" t="str">
        <f>IF(INTRO!$E$39&lt;&gt;"Non-endemic", " ", IF(INTRO!$E$37="Non-endemic"," ", IF(COUNTRY_INFO!A171=0," ",COUNTRY_INFO!A171)))</f>
        <v xml:space="preserve"> </v>
      </c>
      <c r="B171" s="13" t="str">
        <f>IF(INTRO!$E$39&lt;&gt;"Non-endemic", " ", IF(INTRO!$E$37="Non-endemic"," ", IF(COUNTRY_INFO!B171=0," ",COUNTRY_INFO!B171)))</f>
        <v xml:space="preserve"> </v>
      </c>
      <c r="C171" s="13" t="str">
        <f>IF(INTRO!$E$39&lt;&gt;"Non-endemic", " ", IF(INTRO!$E$37="Non-endemic"," ", IF(COUNTRY_INFO!C171=0," ",COUNTRY_INFO!C171)))</f>
        <v xml:space="preserve"> </v>
      </c>
      <c r="D171" s="14">
        <f>IF(INTRO!$E$39&lt;&gt;"Non-endemic", 0, IF(INTRO!$E$37="Non-endemic",0,IF(COUNTRY_INFO!$H171=1,COUNTRY_INFO!E171,0)))</f>
        <v>0</v>
      </c>
      <c r="E171" s="14">
        <f>IF(INTRO!$E$39&lt;&gt;"Non-endemic", 0, IF(INTRO!$E$37="Non-endemic",0,IF(COUNTRY_INFO!$H171=1,COUNTRY_INFO!F171,0)))</f>
        <v>0</v>
      </c>
      <c r="F171" s="14">
        <f>IF(INTRO!$E$39&lt;&gt;"Non-endemic", 0, IF(INTRO!$E$37="Non-endemic",0,IF(COUNTRY_INFO!$H171=1,COUNTRY_INFO!G171,0)))</f>
        <v>0</v>
      </c>
      <c r="G171" s="14">
        <f t="shared" si="8"/>
        <v>0</v>
      </c>
      <c r="H171" s="15" t="str">
        <f>IF(INTRO!$E$39="Non-endemic",IF(INTRO!$E$37="Non-endemic","Not required",COUNTRY_INFO!Q171),"Treat with IVM")</f>
        <v>Treat with IVM</v>
      </c>
      <c r="I171" s="14">
        <f>IF(H171=1,IF(ALB_MBD!$J171&lt;&gt;" ",$G171-ALB_MBD!$J171,$G171),0)</f>
        <v>0</v>
      </c>
      <c r="J171" s="14">
        <f t="shared" si="9"/>
        <v>0</v>
      </c>
      <c r="K171" s="25"/>
      <c r="L171" s="16">
        <f t="shared" si="2"/>
        <v>0</v>
      </c>
      <c r="M171" s="16">
        <f t="shared" si="3"/>
        <v>0</v>
      </c>
    </row>
    <row r="172" spans="1:13" x14ac:dyDescent="0.25">
      <c r="A172" s="13" t="str">
        <f>IF(INTRO!$E$39&lt;&gt;"Non-endemic", " ", IF(INTRO!$E$37="Non-endemic"," ", IF(COUNTRY_INFO!A172=0," ",COUNTRY_INFO!A172)))</f>
        <v xml:space="preserve"> </v>
      </c>
      <c r="B172" s="13" t="str">
        <f>IF(INTRO!$E$39&lt;&gt;"Non-endemic", " ", IF(INTRO!$E$37="Non-endemic"," ", IF(COUNTRY_INFO!B172=0," ",COUNTRY_INFO!B172)))</f>
        <v xml:space="preserve"> </v>
      </c>
      <c r="C172" s="13" t="str">
        <f>IF(INTRO!$E$39&lt;&gt;"Non-endemic", " ", IF(INTRO!$E$37="Non-endemic"," ", IF(COUNTRY_INFO!C172=0," ",COUNTRY_INFO!C172)))</f>
        <v xml:space="preserve"> </v>
      </c>
      <c r="D172" s="14">
        <f>IF(INTRO!$E$39&lt;&gt;"Non-endemic", 0, IF(INTRO!$E$37="Non-endemic",0,IF(COUNTRY_INFO!$H172=1,COUNTRY_INFO!E172,0)))</f>
        <v>0</v>
      </c>
      <c r="E172" s="14">
        <f>IF(INTRO!$E$39&lt;&gt;"Non-endemic", 0, IF(INTRO!$E$37="Non-endemic",0,IF(COUNTRY_INFO!$H172=1,COUNTRY_INFO!F172,0)))</f>
        <v>0</v>
      </c>
      <c r="F172" s="14">
        <f>IF(INTRO!$E$39&lt;&gt;"Non-endemic", 0, IF(INTRO!$E$37="Non-endemic",0,IF(COUNTRY_INFO!$H172=1,COUNTRY_INFO!G172,0)))</f>
        <v>0</v>
      </c>
      <c r="G172" s="14">
        <f t="shared" si="8"/>
        <v>0</v>
      </c>
      <c r="H172" s="15" t="str">
        <f>IF(INTRO!$E$39="Non-endemic",IF(INTRO!$E$37="Non-endemic","Not required",COUNTRY_INFO!Q172),"Treat with IVM")</f>
        <v>Treat with IVM</v>
      </c>
      <c r="I172" s="14">
        <f>IF(H172=1,IF(ALB_MBD!$J172&lt;&gt;" ",$G172-ALB_MBD!$J172,$G172),0)</f>
        <v>0</v>
      </c>
      <c r="J172" s="14">
        <f t="shared" si="9"/>
        <v>0</v>
      </c>
      <c r="K172" s="25"/>
      <c r="L172" s="16">
        <f t="shared" si="2"/>
        <v>0</v>
      </c>
      <c r="M172" s="16">
        <f t="shared" si="3"/>
        <v>0</v>
      </c>
    </row>
    <row r="173" spans="1:13" x14ac:dyDescent="0.25">
      <c r="A173" s="13" t="str">
        <f>IF(INTRO!$E$39&lt;&gt;"Non-endemic", " ", IF(INTRO!$E$37="Non-endemic"," ", IF(COUNTRY_INFO!A173=0," ",COUNTRY_INFO!A173)))</f>
        <v xml:space="preserve"> </v>
      </c>
      <c r="B173" s="13" t="str">
        <f>IF(INTRO!$E$39&lt;&gt;"Non-endemic", " ", IF(INTRO!$E$37="Non-endemic"," ", IF(COUNTRY_INFO!B173=0," ",COUNTRY_INFO!B173)))</f>
        <v xml:space="preserve"> </v>
      </c>
      <c r="C173" s="13" t="str">
        <f>IF(INTRO!$E$39&lt;&gt;"Non-endemic", " ", IF(INTRO!$E$37="Non-endemic"," ", IF(COUNTRY_INFO!C173=0," ",COUNTRY_INFO!C173)))</f>
        <v xml:space="preserve"> </v>
      </c>
      <c r="D173" s="14">
        <f>IF(INTRO!$E$39&lt;&gt;"Non-endemic", 0, IF(INTRO!$E$37="Non-endemic",0,IF(COUNTRY_INFO!$H173=1,COUNTRY_INFO!E173,0)))</f>
        <v>0</v>
      </c>
      <c r="E173" s="14">
        <f>IF(INTRO!$E$39&lt;&gt;"Non-endemic", 0, IF(INTRO!$E$37="Non-endemic",0,IF(COUNTRY_INFO!$H173=1,COUNTRY_INFO!F173,0)))</f>
        <v>0</v>
      </c>
      <c r="F173" s="14">
        <f>IF(INTRO!$E$39&lt;&gt;"Non-endemic", 0, IF(INTRO!$E$37="Non-endemic",0,IF(COUNTRY_INFO!$H173=1,COUNTRY_INFO!G173,0)))</f>
        <v>0</v>
      </c>
      <c r="G173" s="14">
        <f t="shared" si="8"/>
        <v>0</v>
      </c>
      <c r="H173" s="15" t="str">
        <f>IF(INTRO!$E$39="Non-endemic",IF(INTRO!$E$37="Non-endemic","Not required",COUNTRY_INFO!Q173),"Treat with IVM")</f>
        <v>Treat with IVM</v>
      </c>
      <c r="I173" s="14">
        <f>IF(H173=1,IF(ALB_MBD!$J173&lt;&gt;" ",$G173-ALB_MBD!$J173,$G173),0)</f>
        <v>0</v>
      </c>
      <c r="J173" s="14">
        <f t="shared" si="9"/>
        <v>0</v>
      </c>
      <c r="K173" s="25"/>
      <c r="L173" s="16">
        <f t="shared" si="2"/>
        <v>0</v>
      </c>
      <c r="M173" s="16">
        <f t="shared" si="3"/>
        <v>0</v>
      </c>
    </row>
    <row r="174" spans="1:13" x14ac:dyDescent="0.25">
      <c r="A174" s="13" t="str">
        <f>IF(INTRO!$E$39&lt;&gt;"Non-endemic", " ", IF(INTRO!$E$37="Non-endemic"," ", IF(COUNTRY_INFO!A174=0," ",COUNTRY_INFO!A174)))</f>
        <v xml:space="preserve"> </v>
      </c>
      <c r="B174" s="13" t="str">
        <f>IF(INTRO!$E$39&lt;&gt;"Non-endemic", " ", IF(INTRO!$E$37="Non-endemic"," ", IF(COUNTRY_INFO!B174=0," ",COUNTRY_INFO!B174)))</f>
        <v xml:space="preserve"> </v>
      </c>
      <c r="C174" s="13" t="str">
        <f>IF(INTRO!$E$39&lt;&gt;"Non-endemic", " ", IF(INTRO!$E$37="Non-endemic"," ", IF(COUNTRY_INFO!C174=0," ",COUNTRY_INFO!C174)))</f>
        <v xml:space="preserve"> </v>
      </c>
      <c r="D174" s="14">
        <f>IF(INTRO!$E$39&lt;&gt;"Non-endemic", 0, IF(INTRO!$E$37="Non-endemic",0,IF(COUNTRY_INFO!$H174=1,COUNTRY_INFO!E174,0)))</f>
        <v>0</v>
      </c>
      <c r="E174" s="14">
        <f>IF(INTRO!$E$39&lt;&gt;"Non-endemic", 0, IF(INTRO!$E$37="Non-endemic",0,IF(COUNTRY_INFO!$H174=1,COUNTRY_INFO!F174,0)))</f>
        <v>0</v>
      </c>
      <c r="F174" s="14">
        <f>IF(INTRO!$E$39&lt;&gt;"Non-endemic", 0, IF(INTRO!$E$37="Non-endemic",0,IF(COUNTRY_INFO!$H174=1,COUNTRY_INFO!G174,0)))</f>
        <v>0</v>
      </c>
      <c r="G174" s="14">
        <f t="shared" si="8"/>
        <v>0</v>
      </c>
      <c r="H174" s="15" t="str">
        <f>IF(INTRO!$E$39="Non-endemic",IF(INTRO!$E$37="Non-endemic","Not required",COUNTRY_INFO!Q174),"Treat with IVM")</f>
        <v>Treat with IVM</v>
      </c>
      <c r="I174" s="14">
        <f>IF(H174=1,IF(ALB_MBD!$J174&lt;&gt;" ",$G174-ALB_MBD!$J174,$G174),0)</f>
        <v>0</v>
      </c>
      <c r="J174" s="14">
        <f t="shared" si="9"/>
        <v>0</v>
      </c>
      <c r="K174" s="25"/>
      <c r="L174" s="16">
        <f t="shared" si="2"/>
        <v>0</v>
      </c>
      <c r="M174" s="16">
        <f t="shared" si="3"/>
        <v>0</v>
      </c>
    </row>
    <row r="175" spans="1:13" x14ac:dyDescent="0.25">
      <c r="A175" s="13" t="str">
        <f>IF(INTRO!$E$39&lt;&gt;"Non-endemic", " ", IF(INTRO!$E$37="Non-endemic"," ", IF(COUNTRY_INFO!A175=0," ",COUNTRY_INFO!A175)))</f>
        <v xml:space="preserve"> </v>
      </c>
      <c r="B175" s="13" t="str">
        <f>IF(INTRO!$E$39&lt;&gt;"Non-endemic", " ", IF(INTRO!$E$37="Non-endemic"," ", IF(COUNTRY_INFO!B175=0," ",COUNTRY_INFO!B175)))</f>
        <v xml:space="preserve"> </v>
      </c>
      <c r="C175" s="13" t="str">
        <f>IF(INTRO!$E$39&lt;&gt;"Non-endemic", " ", IF(INTRO!$E$37="Non-endemic"," ", IF(COUNTRY_INFO!C175=0," ",COUNTRY_INFO!C175)))</f>
        <v xml:space="preserve"> </v>
      </c>
      <c r="D175" s="14">
        <f>IF(INTRO!$E$39&lt;&gt;"Non-endemic", 0, IF(INTRO!$E$37="Non-endemic",0,IF(COUNTRY_INFO!$H175=1,COUNTRY_INFO!E175,0)))</f>
        <v>0</v>
      </c>
      <c r="E175" s="14">
        <f>IF(INTRO!$E$39&lt;&gt;"Non-endemic", 0, IF(INTRO!$E$37="Non-endemic",0,IF(COUNTRY_INFO!$H175=1,COUNTRY_INFO!F175,0)))</f>
        <v>0</v>
      </c>
      <c r="F175" s="14">
        <f>IF(INTRO!$E$39&lt;&gt;"Non-endemic", 0, IF(INTRO!$E$37="Non-endemic",0,IF(COUNTRY_INFO!$H175=1,COUNTRY_INFO!G175,0)))</f>
        <v>0</v>
      </c>
      <c r="G175" s="14">
        <f t="shared" si="8"/>
        <v>0</v>
      </c>
      <c r="H175" s="15" t="str">
        <f>IF(INTRO!$E$39="Non-endemic",IF(INTRO!$E$37="Non-endemic","Not required",COUNTRY_INFO!Q175),"Treat with IVM")</f>
        <v>Treat with IVM</v>
      </c>
      <c r="I175" s="14">
        <f>IF(H175=1,IF(ALB_MBD!$J175&lt;&gt;" ",$G175-ALB_MBD!$J175,$G175),0)</f>
        <v>0</v>
      </c>
      <c r="J175" s="14">
        <f t="shared" si="9"/>
        <v>0</v>
      </c>
      <c r="K175" s="25"/>
      <c r="L175" s="16">
        <f t="shared" si="2"/>
        <v>0</v>
      </c>
      <c r="M175" s="16">
        <f t="shared" si="3"/>
        <v>0</v>
      </c>
    </row>
    <row r="176" spans="1:13" x14ac:dyDescent="0.25">
      <c r="A176" s="13" t="str">
        <f>IF(INTRO!$E$39&lt;&gt;"Non-endemic", " ", IF(INTRO!$E$37="Non-endemic"," ", IF(COUNTRY_INFO!A176=0," ",COUNTRY_INFO!A176)))</f>
        <v xml:space="preserve"> </v>
      </c>
      <c r="B176" s="13" t="str">
        <f>IF(INTRO!$E$39&lt;&gt;"Non-endemic", " ", IF(INTRO!$E$37="Non-endemic"," ", IF(COUNTRY_INFO!B176=0," ",COUNTRY_INFO!B176)))</f>
        <v xml:space="preserve"> </v>
      </c>
      <c r="C176" s="13" t="str">
        <f>IF(INTRO!$E$39&lt;&gt;"Non-endemic", " ", IF(INTRO!$E$37="Non-endemic"," ", IF(COUNTRY_INFO!C176=0," ",COUNTRY_INFO!C176)))</f>
        <v xml:space="preserve"> </v>
      </c>
      <c r="D176" s="14">
        <f>IF(INTRO!$E$39&lt;&gt;"Non-endemic", 0, IF(INTRO!$E$37="Non-endemic",0,IF(COUNTRY_INFO!$H176=1,COUNTRY_INFO!E176,0)))</f>
        <v>0</v>
      </c>
      <c r="E176" s="14">
        <f>IF(INTRO!$E$39&lt;&gt;"Non-endemic", 0, IF(INTRO!$E$37="Non-endemic",0,IF(COUNTRY_INFO!$H176=1,COUNTRY_INFO!F176,0)))</f>
        <v>0</v>
      </c>
      <c r="F176" s="14">
        <f>IF(INTRO!$E$39&lt;&gt;"Non-endemic", 0, IF(INTRO!$E$37="Non-endemic",0,IF(COUNTRY_INFO!$H176=1,COUNTRY_INFO!G176,0)))</f>
        <v>0</v>
      </c>
      <c r="G176" s="14">
        <f t="shared" si="8"/>
        <v>0</v>
      </c>
      <c r="H176" s="15" t="str">
        <f>IF(INTRO!$E$39="Non-endemic",IF(INTRO!$E$37="Non-endemic","Not required",COUNTRY_INFO!Q176),"Treat with IVM")</f>
        <v>Treat with IVM</v>
      </c>
      <c r="I176" s="14">
        <f>IF(H176=1,IF(ALB_MBD!$J176&lt;&gt;" ",$G176-ALB_MBD!$J176,$G176),0)</f>
        <v>0</v>
      </c>
      <c r="J176" s="14">
        <f t="shared" si="9"/>
        <v>0</v>
      </c>
      <c r="K176" s="25"/>
      <c r="L176" s="16">
        <f t="shared" si="2"/>
        <v>0</v>
      </c>
      <c r="M176" s="16">
        <f t="shared" si="3"/>
        <v>0</v>
      </c>
    </row>
    <row r="177" spans="1:13" x14ac:dyDescent="0.25">
      <c r="A177" s="13" t="str">
        <f>IF(INTRO!$E$39&lt;&gt;"Non-endemic", " ", IF(INTRO!$E$37="Non-endemic"," ", IF(COUNTRY_INFO!A177=0," ",COUNTRY_INFO!A177)))</f>
        <v xml:space="preserve"> </v>
      </c>
      <c r="B177" s="13" t="str">
        <f>IF(INTRO!$E$39&lt;&gt;"Non-endemic", " ", IF(INTRO!$E$37="Non-endemic"," ", IF(COUNTRY_INFO!B177=0," ",COUNTRY_INFO!B177)))</f>
        <v xml:space="preserve"> </v>
      </c>
      <c r="C177" s="13" t="str">
        <f>IF(INTRO!$E$39&lt;&gt;"Non-endemic", " ", IF(INTRO!$E$37="Non-endemic"," ", IF(COUNTRY_INFO!C177=0," ",COUNTRY_INFO!C177)))</f>
        <v xml:space="preserve"> </v>
      </c>
      <c r="D177" s="14">
        <f>IF(INTRO!$E$39&lt;&gt;"Non-endemic", 0, IF(INTRO!$E$37="Non-endemic",0,IF(COUNTRY_INFO!$H177=1,COUNTRY_INFO!E177,0)))</f>
        <v>0</v>
      </c>
      <c r="E177" s="14">
        <f>IF(INTRO!$E$39&lt;&gt;"Non-endemic", 0, IF(INTRO!$E$37="Non-endemic",0,IF(COUNTRY_INFO!$H177=1,COUNTRY_INFO!F177,0)))</f>
        <v>0</v>
      </c>
      <c r="F177" s="14">
        <f>IF(INTRO!$E$39&lt;&gt;"Non-endemic", 0, IF(INTRO!$E$37="Non-endemic",0,IF(COUNTRY_INFO!$H177=1,COUNTRY_INFO!G177,0)))</f>
        <v>0</v>
      </c>
      <c r="G177" s="14">
        <f t="shared" si="8"/>
        <v>0</v>
      </c>
      <c r="H177" s="15" t="str">
        <f>IF(INTRO!$E$39="Non-endemic",IF(INTRO!$E$37="Non-endemic","Not required",COUNTRY_INFO!Q177),"Treat with IVM")</f>
        <v>Treat with IVM</v>
      </c>
      <c r="I177" s="14">
        <f>IF(H177=1,IF(ALB_MBD!$J177&lt;&gt;" ",$G177-ALB_MBD!$J177,$G177),0)</f>
        <v>0</v>
      </c>
      <c r="J177" s="14">
        <f t="shared" si="9"/>
        <v>0</v>
      </c>
      <c r="K177" s="25"/>
      <c r="L177" s="16">
        <f t="shared" si="2"/>
        <v>0</v>
      </c>
      <c r="M177" s="16">
        <f t="shared" si="3"/>
        <v>0</v>
      </c>
    </row>
    <row r="178" spans="1:13" x14ac:dyDescent="0.25">
      <c r="A178" s="13" t="str">
        <f>IF(INTRO!$E$39&lt;&gt;"Non-endemic", " ", IF(INTRO!$E$37="Non-endemic"," ", IF(COUNTRY_INFO!A178=0," ",COUNTRY_INFO!A178)))</f>
        <v xml:space="preserve"> </v>
      </c>
      <c r="B178" s="13" t="str">
        <f>IF(INTRO!$E$39&lt;&gt;"Non-endemic", " ", IF(INTRO!$E$37="Non-endemic"," ", IF(COUNTRY_INFO!B178=0," ",COUNTRY_INFO!B178)))</f>
        <v xml:space="preserve"> </v>
      </c>
      <c r="C178" s="13" t="str">
        <f>IF(INTRO!$E$39&lt;&gt;"Non-endemic", " ", IF(INTRO!$E$37="Non-endemic"," ", IF(COUNTRY_INFO!C178=0," ",COUNTRY_INFO!C178)))</f>
        <v xml:space="preserve"> </v>
      </c>
      <c r="D178" s="14">
        <f>IF(INTRO!$E$39&lt;&gt;"Non-endemic", 0, IF(INTRO!$E$37="Non-endemic",0,IF(COUNTRY_INFO!$H178=1,COUNTRY_INFO!E178,0)))</f>
        <v>0</v>
      </c>
      <c r="E178" s="14">
        <f>IF(INTRO!$E$39&lt;&gt;"Non-endemic", 0, IF(INTRO!$E$37="Non-endemic",0,IF(COUNTRY_INFO!$H178=1,COUNTRY_INFO!F178,0)))</f>
        <v>0</v>
      </c>
      <c r="F178" s="14">
        <f>IF(INTRO!$E$39&lt;&gt;"Non-endemic", 0, IF(INTRO!$E$37="Non-endemic",0,IF(COUNTRY_INFO!$H178=1,COUNTRY_INFO!G178,0)))</f>
        <v>0</v>
      </c>
      <c r="G178" s="14">
        <f t="shared" si="8"/>
        <v>0</v>
      </c>
      <c r="H178" s="15" t="str">
        <f>IF(INTRO!$E$39="Non-endemic",IF(INTRO!$E$37="Non-endemic","Not required",COUNTRY_INFO!Q178),"Treat with IVM")</f>
        <v>Treat with IVM</v>
      </c>
      <c r="I178" s="14">
        <f>IF(H178=1,IF(ALB_MBD!$J178&lt;&gt;" ",$G178-ALB_MBD!$J178,$G178),0)</f>
        <v>0</v>
      </c>
      <c r="J178" s="14">
        <f t="shared" si="9"/>
        <v>0</v>
      </c>
      <c r="K178" s="25"/>
      <c r="L178" s="16">
        <f t="shared" si="2"/>
        <v>0</v>
      </c>
      <c r="M178" s="16">
        <f t="shared" si="3"/>
        <v>0</v>
      </c>
    </row>
    <row r="179" spans="1:13" x14ac:dyDescent="0.25">
      <c r="A179" s="13" t="str">
        <f>IF(INTRO!$E$39&lt;&gt;"Non-endemic", " ", IF(INTRO!$E$37="Non-endemic"," ", IF(COUNTRY_INFO!A179=0," ",COUNTRY_INFO!A179)))</f>
        <v xml:space="preserve"> </v>
      </c>
      <c r="B179" s="13" t="str">
        <f>IF(INTRO!$E$39&lt;&gt;"Non-endemic", " ", IF(INTRO!$E$37="Non-endemic"," ", IF(COUNTRY_INFO!B179=0," ",COUNTRY_INFO!B179)))</f>
        <v xml:space="preserve"> </v>
      </c>
      <c r="C179" s="13" t="str">
        <f>IF(INTRO!$E$39&lt;&gt;"Non-endemic", " ", IF(INTRO!$E$37="Non-endemic"," ", IF(COUNTRY_INFO!C179=0," ",COUNTRY_INFO!C179)))</f>
        <v xml:space="preserve"> </v>
      </c>
      <c r="D179" s="14">
        <f>IF(INTRO!$E$39&lt;&gt;"Non-endemic", 0, IF(INTRO!$E$37="Non-endemic",0,IF(COUNTRY_INFO!$H179=1,COUNTRY_INFO!E179,0)))</f>
        <v>0</v>
      </c>
      <c r="E179" s="14">
        <f>IF(INTRO!$E$39&lt;&gt;"Non-endemic", 0, IF(INTRO!$E$37="Non-endemic",0,IF(COUNTRY_INFO!$H179=1,COUNTRY_INFO!F179,0)))</f>
        <v>0</v>
      </c>
      <c r="F179" s="14">
        <f>IF(INTRO!$E$39&lt;&gt;"Non-endemic", 0, IF(INTRO!$E$37="Non-endemic",0,IF(COUNTRY_INFO!$H179=1,COUNTRY_INFO!G179,0)))</f>
        <v>0</v>
      </c>
      <c r="G179" s="14">
        <f t="shared" si="8"/>
        <v>0</v>
      </c>
      <c r="H179" s="15" t="str">
        <f>IF(INTRO!$E$39="Non-endemic",IF(INTRO!$E$37="Non-endemic","Not required",COUNTRY_INFO!Q179),"Treat with IVM")</f>
        <v>Treat with IVM</v>
      </c>
      <c r="I179" s="14">
        <f>IF(H179=1,IF(ALB_MBD!$J179&lt;&gt;" ",$G179-ALB_MBD!$J179,$G179),0)</f>
        <v>0</v>
      </c>
      <c r="J179" s="14">
        <f t="shared" si="9"/>
        <v>0</v>
      </c>
      <c r="K179" s="25"/>
      <c r="L179" s="16">
        <f t="shared" si="2"/>
        <v>0</v>
      </c>
      <c r="M179" s="16">
        <f t="shared" si="3"/>
        <v>0</v>
      </c>
    </row>
    <row r="180" spans="1:13" x14ac:dyDescent="0.25">
      <c r="A180" s="13" t="str">
        <f>IF(INTRO!$E$39&lt;&gt;"Non-endemic", " ", IF(INTRO!$E$37="Non-endemic"," ", IF(COUNTRY_INFO!A180=0," ",COUNTRY_INFO!A180)))</f>
        <v xml:space="preserve"> </v>
      </c>
      <c r="B180" s="13" t="str">
        <f>IF(INTRO!$E$39&lt;&gt;"Non-endemic", " ", IF(INTRO!$E$37="Non-endemic"," ", IF(COUNTRY_INFO!B180=0," ",COUNTRY_INFO!B180)))</f>
        <v xml:space="preserve"> </v>
      </c>
      <c r="C180" s="13" t="str">
        <f>IF(INTRO!$E$39&lt;&gt;"Non-endemic", " ", IF(INTRO!$E$37="Non-endemic"," ", IF(COUNTRY_INFO!C180=0," ",COUNTRY_INFO!C180)))</f>
        <v xml:space="preserve"> </v>
      </c>
      <c r="D180" s="14">
        <f>IF(INTRO!$E$39&lt;&gt;"Non-endemic", 0, IF(INTRO!$E$37="Non-endemic",0,IF(COUNTRY_INFO!$H180=1,COUNTRY_INFO!E180,0)))</f>
        <v>0</v>
      </c>
      <c r="E180" s="14">
        <f>IF(INTRO!$E$39&lt;&gt;"Non-endemic", 0, IF(INTRO!$E$37="Non-endemic",0,IF(COUNTRY_INFO!$H180=1,COUNTRY_INFO!F180,0)))</f>
        <v>0</v>
      </c>
      <c r="F180" s="14">
        <f>IF(INTRO!$E$39&lt;&gt;"Non-endemic", 0, IF(INTRO!$E$37="Non-endemic",0,IF(COUNTRY_INFO!$H180=1,COUNTRY_INFO!G180,0)))</f>
        <v>0</v>
      </c>
      <c r="G180" s="14">
        <f t="shared" si="8"/>
        <v>0</v>
      </c>
      <c r="H180" s="15" t="str">
        <f>IF(INTRO!$E$39="Non-endemic",IF(INTRO!$E$37="Non-endemic","Not required",COUNTRY_INFO!Q180),"Treat with IVM")</f>
        <v>Treat with IVM</v>
      </c>
      <c r="I180" s="14">
        <f>IF(H180=1,IF(ALB_MBD!$J180&lt;&gt;" ",$G180-ALB_MBD!$J180,$G180),0)</f>
        <v>0</v>
      </c>
      <c r="J180" s="14">
        <f t="shared" si="9"/>
        <v>0</v>
      </c>
      <c r="K180" s="25"/>
      <c r="L180" s="16">
        <f t="shared" si="2"/>
        <v>0</v>
      </c>
      <c r="M180" s="16">
        <f t="shared" si="3"/>
        <v>0</v>
      </c>
    </row>
    <row r="181" spans="1:13" x14ac:dyDescent="0.25">
      <c r="A181" s="13" t="str">
        <f>IF(INTRO!$E$39&lt;&gt;"Non-endemic", " ", IF(INTRO!$E$37="Non-endemic"," ", IF(COUNTRY_INFO!A181=0," ",COUNTRY_INFO!A181)))</f>
        <v xml:space="preserve"> </v>
      </c>
      <c r="B181" s="13" t="str">
        <f>IF(INTRO!$E$39&lt;&gt;"Non-endemic", " ", IF(INTRO!$E$37="Non-endemic"," ", IF(COUNTRY_INFO!B181=0," ",COUNTRY_INFO!B181)))</f>
        <v xml:space="preserve"> </v>
      </c>
      <c r="C181" s="13" t="str">
        <f>IF(INTRO!$E$39&lt;&gt;"Non-endemic", " ", IF(INTRO!$E$37="Non-endemic"," ", IF(COUNTRY_INFO!C181=0," ",COUNTRY_INFO!C181)))</f>
        <v xml:space="preserve"> </v>
      </c>
      <c r="D181" s="14">
        <f>IF(INTRO!$E$39&lt;&gt;"Non-endemic", 0, IF(INTRO!$E$37="Non-endemic",0,IF(COUNTRY_INFO!$H181=1,COUNTRY_INFO!E181,0)))</f>
        <v>0</v>
      </c>
      <c r="E181" s="14">
        <f>IF(INTRO!$E$39&lt;&gt;"Non-endemic", 0, IF(INTRO!$E$37="Non-endemic",0,IF(COUNTRY_INFO!$H181=1,COUNTRY_INFO!F181,0)))</f>
        <v>0</v>
      </c>
      <c r="F181" s="14">
        <f>IF(INTRO!$E$39&lt;&gt;"Non-endemic", 0, IF(INTRO!$E$37="Non-endemic",0,IF(COUNTRY_INFO!$H181=1,COUNTRY_INFO!G181,0)))</f>
        <v>0</v>
      </c>
      <c r="G181" s="14">
        <f t="shared" si="8"/>
        <v>0</v>
      </c>
      <c r="H181" s="15" t="str">
        <f>IF(INTRO!$E$39="Non-endemic",IF(INTRO!$E$37="Non-endemic","Not required",COUNTRY_INFO!Q181),"Treat with IVM")</f>
        <v>Treat with IVM</v>
      </c>
      <c r="I181" s="14">
        <f>IF(H181=1,IF(ALB_MBD!$J181&lt;&gt;" ",$G181-ALB_MBD!$J181,$G181),0)</f>
        <v>0</v>
      </c>
      <c r="J181" s="14">
        <f t="shared" si="9"/>
        <v>0</v>
      </c>
      <c r="K181" s="25"/>
      <c r="L181" s="16">
        <f t="shared" si="2"/>
        <v>0</v>
      </c>
      <c r="M181" s="16">
        <f t="shared" si="3"/>
        <v>0</v>
      </c>
    </row>
    <row r="182" spans="1:13" x14ac:dyDescent="0.25">
      <c r="A182" s="13" t="str">
        <f>IF(INTRO!$E$39&lt;&gt;"Non-endemic", " ", IF(INTRO!$E$37="Non-endemic"," ", IF(COUNTRY_INFO!A182=0," ",COUNTRY_INFO!A182)))</f>
        <v xml:space="preserve"> </v>
      </c>
      <c r="B182" s="13" t="str">
        <f>IF(INTRO!$E$39&lt;&gt;"Non-endemic", " ", IF(INTRO!$E$37="Non-endemic"," ", IF(COUNTRY_INFO!B182=0," ",COUNTRY_INFO!B182)))</f>
        <v xml:space="preserve"> </v>
      </c>
      <c r="C182" s="13" t="str">
        <f>IF(INTRO!$E$39&lt;&gt;"Non-endemic", " ", IF(INTRO!$E$37="Non-endemic"," ", IF(COUNTRY_INFO!C182=0," ",COUNTRY_INFO!C182)))</f>
        <v xml:space="preserve"> </v>
      </c>
      <c r="D182" s="14">
        <f>IF(INTRO!$E$39&lt;&gt;"Non-endemic", 0, IF(INTRO!$E$37="Non-endemic",0,IF(COUNTRY_INFO!$H182=1,COUNTRY_INFO!E182,0)))</f>
        <v>0</v>
      </c>
      <c r="E182" s="14">
        <f>IF(INTRO!$E$39&lt;&gt;"Non-endemic", 0, IF(INTRO!$E$37="Non-endemic",0,IF(COUNTRY_INFO!$H182=1,COUNTRY_INFO!F182,0)))</f>
        <v>0</v>
      </c>
      <c r="F182" s="14">
        <f>IF(INTRO!$E$39&lt;&gt;"Non-endemic", 0, IF(INTRO!$E$37="Non-endemic",0,IF(COUNTRY_INFO!$H182=1,COUNTRY_INFO!G182,0)))</f>
        <v>0</v>
      </c>
      <c r="G182" s="14">
        <f t="shared" si="8"/>
        <v>0</v>
      </c>
      <c r="H182" s="15" t="str">
        <f>IF(INTRO!$E$39="Non-endemic",IF(INTRO!$E$37="Non-endemic","Not required",COUNTRY_INFO!Q182),"Treat with IVM")</f>
        <v>Treat with IVM</v>
      </c>
      <c r="I182" s="14">
        <f>IF(H182=1,IF(ALB_MBD!$J182&lt;&gt;" ",$G182-ALB_MBD!$J182,$G182),0)</f>
        <v>0</v>
      </c>
      <c r="J182" s="14">
        <f t="shared" si="9"/>
        <v>0</v>
      </c>
      <c r="K182" s="25"/>
      <c r="L182" s="16">
        <f t="shared" si="2"/>
        <v>0</v>
      </c>
      <c r="M182" s="16">
        <f t="shared" si="3"/>
        <v>0</v>
      </c>
    </row>
    <row r="183" spans="1:13" x14ac:dyDescent="0.25">
      <c r="A183" s="13" t="str">
        <f>IF(INTRO!$E$39&lt;&gt;"Non-endemic", " ", IF(INTRO!$E$37="Non-endemic"," ", IF(COUNTRY_INFO!A183=0," ",COUNTRY_INFO!A183)))</f>
        <v xml:space="preserve"> </v>
      </c>
      <c r="B183" s="13" t="str">
        <f>IF(INTRO!$E$39&lt;&gt;"Non-endemic", " ", IF(INTRO!$E$37="Non-endemic"," ", IF(COUNTRY_INFO!B183=0," ",COUNTRY_INFO!B183)))</f>
        <v xml:space="preserve"> </v>
      </c>
      <c r="C183" s="13" t="str">
        <f>IF(INTRO!$E$39&lt;&gt;"Non-endemic", " ", IF(INTRO!$E$37="Non-endemic"," ", IF(COUNTRY_INFO!C183=0," ",COUNTRY_INFO!C183)))</f>
        <v xml:space="preserve"> </v>
      </c>
      <c r="D183" s="14">
        <f>IF(INTRO!$E$39&lt;&gt;"Non-endemic", 0, IF(INTRO!$E$37="Non-endemic",0,IF(COUNTRY_INFO!$H183=1,COUNTRY_INFO!E183,0)))</f>
        <v>0</v>
      </c>
      <c r="E183" s="14">
        <f>IF(INTRO!$E$39&lt;&gt;"Non-endemic", 0, IF(INTRO!$E$37="Non-endemic",0,IF(COUNTRY_INFO!$H183=1,COUNTRY_INFO!F183,0)))</f>
        <v>0</v>
      </c>
      <c r="F183" s="14">
        <f>IF(INTRO!$E$39&lt;&gt;"Non-endemic", 0, IF(INTRO!$E$37="Non-endemic",0,IF(COUNTRY_INFO!$H183=1,COUNTRY_INFO!G183,0)))</f>
        <v>0</v>
      </c>
      <c r="G183" s="14">
        <f t="shared" si="8"/>
        <v>0</v>
      </c>
      <c r="H183" s="15" t="str">
        <f>IF(INTRO!$E$39="Non-endemic",IF(INTRO!$E$37="Non-endemic","Not required",COUNTRY_INFO!Q183),"Treat with IVM")</f>
        <v>Treat with IVM</v>
      </c>
      <c r="I183" s="14">
        <f>IF(H183=1,IF(ALB_MBD!$J183&lt;&gt;" ",$G183-ALB_MBD!$J183,$G183),0)</f>
        <v>0</v>
      </c>
      <c r="J183" s="14">
        <f t="shared" si="9"/>
        <v>0</v>
      </c>
      <c r="K183" s="25"/>
      <c r="L183" s="16">
        <f t="shared" si="2"/>
        <v>0</v>
      </c>
      <c r="M183" s="16">
        <f t="shared" si="3"/>
        <v>0</v>
      </c>
    </row>
    <row r="184" spans="1:13" x14ac:dyDescent="0.25">
      <c r="A184" s="13" t="str">
        <f>IF(INTRO!$E$39&lt;&gt;"Non-endemic", " ", IF(INTRO!$E$37="Non-endemic"," ", IF(COUNTRY_INFO!A184=0," ",COUNTRY_INFO!A184)))</f>
        <v xml:space="preserve"> </v>
      </c>
      <c r="B184" s="13" t="str">
        <f>IF(INTRO!$E$39&lt;&gt;"Non-endemic", " ", IF(INTRO!$E$37="Non-endemic"," ", IF(COUNTRY_INFO!B184=0," ",COUNTRY_INFO!B184)))</f>
        <v xml:space="preserve"> </v>
      </c>
      <c r="C184" s="13" t="str">
        <f>IF(INTRO!$E$39&lt;&gt;"Non-endemic", " ", IF(INTRO!$E$37="Non-endemic"," ", IF(COUNTRY_INFO!C184=0," ",COUNTRY_INFO!C184)))</f>
        <v xml:space="preserve"> </v>
      </c>
      <c r="D184" s="14">
        <f>IF(INTRO!$E$39&lt;&gt;"Non-endemic", 0, IF(INTRO!$E$37="Non-endemic",0,IF(COUNTRY_INFO!$H184=1,COUNTRY_INFO!E184,0)))</f>
        <v>0</v>
      </c>
      <c r="E184" s="14">
        <f>IF(INTRO!$E$39&lt;&gt;"Non-endemic", 0, IF(INTRO!$E$37="Non-endemic",0,IF(COUNTRY_INFO!$H184=1,COUNTRY_INFO!F184,0)))</f>
        <v>0</v>
      </c>
      <c r="F184" s="14">
        <f>IF(INTRO!$E$39&lt;&gt;"Non-endemic", 0, IF(INTRO!$E$37="Non-endemic",0,IF(COUNTRY_INFO!$H184=1,COUNTRY_INFO!G184,0)))</f>
        <v>0</v>
      </c>
      <c r="G184" s="14">
        <f t="shared" si="8"/>
        <v>0</v>
      </c>
      <c r="H184" s="15" t="str">
        <f>IF(INTRO!$E$39="Non-endemic",IF(INTRO!$E$37="Non-endemic","Not required",COUNTRY_INFO!Q184),"Treat with IVM")</f>
        <v>Treat with IVM</v>
      </c>
      <c r="I184" s="14">
        <f>IF(H184=1,IF(ALB_MBD!$J184&lt;&gt;" ",$G184-ALB_MBD!$J184,$G184),0)</f>
        <v>0</v>
      </c>
      <c r="J184" s="14">
        <f t="shared" si="9"/>
        <v>0</v>
      </c>
      <c r="K184" s="25"/>
      <c r="L184" s="16">
        <f t="shared" si="2"/>
        <v>0</v>
      </c>
      <c r="M184" s="16">
        <f t="shared" si="3"/>
        <v>0</v>
      </c>
    </row>
    <row r="185" spans="1:13" x14ac:dyDescent="0.25">
      <c r="A185" s="13" t="str">
        <f>IF(INTRO!$E$39&lt;&gt;"Non-endemic", " ", IF(INTRO!$E$37="Non-endemic"," ", IF(COUNTRY_INFO!A185=0," ",COUNTRY_INFO!A185)))</f>
        <v xml:space="preserve"> </v>
      </c>
      <c r="B185" s="13" t="str">
        <f>IF(INTRO!$E$39&lt;&gt;"Non-endemic", " ", IF(INTRO!$E$37="Non-endemic"," ", IF(COUNTRY_INFO!B185=0," ",COUNTRY_INFO!B185)))</f>
        <v xml:space="preserve"> </v>
      </c>
      <c r="C185" s="13" t="str">
        <f>IF(INTRO!$E$39&lt;&gt;"Non-endemic", " ", IF(INTRO!$E$37="Non-endemic"," ", IF(COUNTRY_INFO!C185=0," ",COUNTRY_INFO!C185)))</f>
        <v xml:space="preserve"> </v>
      </c>
      <c r="D185" s="14">
        <f>IF(INTRO!$E$39&lt;&gt;"Non-endemic", 0, IF(INTRO!$E$37="Non-endemic",0,IF(COUNTRY_INFO!$H185=1,COUNTRY_INFO!E185,0)))</f>
        <v>0</v>
      </c>
      <c r="E185" s="14">
        <f>IF(INTRO!$E$39&lt;&gt;"Non-endemic", 0, IF(INTRO!$E$37="Non-endemic",0,IF(COUNTRY_INFO!$H185=1,COUNTRY_INFO!F185,0)))</f>
        <v>0</v>
      </c>
      <c r="F185" s="14">
        <f>IF(INTRO!$E$39&lt;&gt;"Non-endemic", 0, IF(INTRO!$E$37="Non-endemic",0,IF(COUNTRY_INFO!$H185=1,COUNTRY_INFO!G185,0)))</f>
        <v>0</v>
      </c>
      <c r="G185" s="14">
        <f t="shared" si="8"/>
        <v>0</v>
      </c>
      <c r="H185" s="15" t="str">
        <f>IF(INTRO!$E$39="Non-endemic",IF(INTRO!$E$37="Non-endemic","Not required",COUNTRY_INFO!Q185),"Treat with IVM")</f>
        <v>Treat with IVM</v>
      </c>
      <c r="I185" s="14">
        <f>IF(H185=1,IF(ALB_MBD!$J185&lt;&gt;" ",$G185-ALB_MBD!$J185,$G185),0)</f>
        <v>0</v>
      </c>
      <c r="J185" s="14">
        <f t="shared" si="9"/>
        <v>0</v>
      </c>
      <c r="K185" s="25"/>
      <c r="L185" s="16">
        <f t="shared" si="2"/>
        <v>0</v>
      </c>
      <c r="M185" s="16">
        <f t="shared" si="3"/>
        <v>0</v>
      </c>
    </row>
    <row r="186" spans="1:13" x14ac:dyDescent="0.25">
      <c r="A186" s="13" t="str">
        <f>IF(INTRO!$E$39&lt;&gt;"Non-endemic", " ", IF(INTRO!$E$37="Non-endemic"," ", IF(COUNTRY_INFO!A186=0," ",COUNTRY_INFO!A186)))</f>
        <v xml:space="preserve"> </v>
      </c>
      <c r="B186" s="13" t="str">
        <f>IF(INTRO!$E$39&lt;&gt;"Non-endemic", " ", IF(INTRO!$E$37="Non-endemic"," ", IF(COUNTRY_INFO!B186=0," ",COUNTRY_INFO!B186)))</f>
        <v xml:space="preserve"> </v>
      </c>
      <c r="C186" s="13" t="str">
        <f>IF(INTRO!$E$39&lt;&gt;"Non-endemic", " ", IF(INTRO!$E$37="Non-endemic"," ", IF(COUNTRY_INFO!C186=0," ",COUNTRY_INFO!C186)))</f>
        <v xml:space="preserve"> </v>
      </c>
      <c r="D186" s="14">
        <f>IF(INTRO!$E$39&lt;&gt;"Non-endemic", 0, IF(INTRO!$E$37="Non-endemic",0,IF(COUNTRY_INFO!$H186=1,COUNTRY_INFO!E186,0)))</f>
        <v>0</v>
      </c>
      <c r="E186" s="14">
        <f>IF(INTRO!$E$39&lt;&gt;"Non-endemic", 0, IF(INTRO!$E$37="Non-endemic",0,IF(COUNTRY_INFO!$H186=1,COUNTRY_INFO!F186,0)))</f>
        <v>0</v>
      </c>
      <c r="F186" s="14">
        <f>IF(INTRO!$E$39&lt;&gt;"Non-endemic", 0, IF(INTRO!$E$37="Non-endemic",0,IF(COUNTRY_INFO!$H186=1,COUNTRY_INFO!G186,0)))</f>
        <v>0</v>
      </c>
      <c r="G186" s="14">
        <f t="shared" si="8"/>
        <v>0</v>
      </c>
      <c r="H186" s="15" t="str">
        <f>IF(INTRO!$E$39="Non-endemic",IF(INTRO!$E$37="Non-endemic","Not required",COUNTRY_INFO!Q186),"Treat with IVM")</f>
        <v>Treat with IVM</v>
      </c>
      <c r="I186" s="14">
        <f>IF(H186=1,IF(ALB_MBD!$J186&lt;&gt;" ",$G186-ALB_MBD!$J186,$G186),0)</f>
        <v>0</v>
      </c>
      <c r="J186" s="14">
        <f t="shared" si="9"/>
        <v>0</v>
      </c>
      <c r="K186" s="25"/>
      <c r="L186" s="16">
        <f t="shared" si="2"/>
        <v>0</v>
      </c>
      <c r="M186" s="16">
        <f t="shared" si="3"/>
        <v>0</v>
      </c>
    </row>
    <row r="187" spans="1:13" x14ac:dyDescent="0.25">
      <c r="A187" s="13" t="str">
        <f>IF(INTRO!$E$39&lt;&gt;"Non-endemic", " ", IF(INTRO!$E$37="Non-endemic"," ", IF(COUNTRY_INFO!A187=0," ",COUNTRY_INFO!A187)))</f>
        <v xml:space="preserve"> </v>
      </c>
      <c r="B187" s="13" t="str">
        <f>IF(INTRO!$E$39&lt;&gt;"Non-endemic", " ", IF(INTRO!$E$37="Non-endemic"," ", IF(COUNTRY_INFO!B187=0," ",COUNTRY_INFO!B187)))</f>
        <v xml:space="preserve"> </v>
      </c>
      <c r="C187" s="13" t="str">
        <f>IF(INTRO!$E$39&lt;&gt;"Non-endemic", " ", IF(INTRO!$E$37="Non-endemic"," ", IF(COUNTRY_INFO!C187=0," ",COUNTRY_INFO!C187)))</f>
        <v xml:space="preserve"> </v>
      </c>
      <c r="D187" s="14">
        <f>IF(INTRO!$E$39&lt;&gt;"Non-endemic", 0, IF(INTRO!$E$37="Non-endemic",0,IF(COUNTRY_INFO!$H187=1,COUNTRY_INFO!E187,0)))</f>
        <v>0</v>
      </c>
      <c r="E187" s="14">
        <f>IF(INTRO!$E$39&lt;&gt;"Non-endemic", 0, IF(INTRO!$E$37="Non-endemic",0,IF(COUNTRY_INFO!$H187=1,COUNTRY_INFO!F187,0)))</f>
        <v>0</v>
      </c>
      <c r="F187" s="14">
        <f>IF(INTRO!$E$39&lt;&gt;"Non-endemic", 0, IF(INTRO!$E$37="Non-endemic",0,IF(COUNTRY_INFO!$H187=1,COUNTRY_INFO!G187,0)))</f>
        <v>0</v>
      </c>
      <c r="G187" s="14">
        <f t="shared" si="8"/>
        <v>0</v>
      </c>
      <c r="H187" s="15" t="str">
        <f>IF(INTRO!$E$39="Non-endemic",IF(INTRO!$E$37="Non-endemic","Not required",COUNTRY_INFO!Q187),"Treat with IVM")</f>
        <v>Treat with IVM</v>
      </c>
      <c r="I187" s="14">
        <f>IF(H187=1,IF(ALB_MBD!$J187&lt;&gt;" ",$G187-ALB_MBD!$J187,$G187),0)</f>
        <v>0</v>
      </c>
      <c r="J187" s="14">
        <f t="shared" si="9"/>
        <v>0</v>
      </c>
      <c r="K187" s="25"/>
      <c r="L187" s="16">
        <f t="shared" si="2"/>
        <v>0</v>
      </c>
      <c r="M187" s="16">
        <f t="shared" si="3"/>
        <v>0</v>
      </c>
    </row>
    <row r="188" spans="1:13" x14ac:dyDescent="0.25">
      <c r="A188" s="13" t="str">
        <f>IF(INTRO!$E$39&lt;&gt;"Non-endemic", " ", IF(INTRO!$E$37="Non-endemic"," ", IF(COUNTRY_INFO!A188=0," ",COUNTRY_INFO!A188)))</f>
        <v xml:space="preserve"> </v>
      </c>
      <c r="B188" s="13" t="str">
        <f>IF(INTRO!$E$39&lt;&gt;"Non-endemic", " ", IF(INTRO!$E$37="Non-endemic"," ", IF(COUNTRY_INFO!B188=0," ",COUNTRY_INFO!B188)))</f>
        <v xml:space="preserve"> </v>
      </c>
      <c r="C188" s="13" t="str">
        <f>IF(INTRO!$E$39&lt;&gt;"Non-endemic", " ", IF(INTRO!$E$37="Non-endemic"," ", IF(COUNTRY_INFO!C188=0," ",COUNTRY_INFO!C188)))</f>
        <v xml:space="preserve"> </v>
      </c>
      <c r="D188" s="14">
        <f>IF(INTRO!$E$39&lt;&gt;"Non-endemic", 0, IF(INTRO!$E$37="Non-endemic",0,IF(COUNTRY_INFO!$H188=1,COUNTRY_INFO!E188,0)))</f>
        <v>0</v>
      </c>
      <c r="E188" s="14">
        <f>IF(INTRO!$E$39&lt;&gt;"Non-endemic", 0, IF(INTRO!$E$37="Non-endemic",0,IF(COUNTRY_INFO!$H188=1,COUNTRY_INFO!F188,0)))</f>
        <v>0</v>
      </c>
      <c r="F188" s="14">
        <f>IF(INTRO!$E$39&lt;&gt;"Non-endemic", 0, IF(INTRO!$E$37="Non-endemic",0,IF(COUNTRY_INFO!$H188=1,COUNTRY_INFO!G188,0)))</f>
        <v>0</v>
      </c>
      <c r="G188" s="14">
        <f t="shared" si="8"/>
        <v>0</v>
      </c>
      <c r="H188" s="15" t="str">
        <f>IF(INTRO!$E$39="Non-endemic",IF(INTRO!$E$37="Non-endemic","Not required",COUNTRY_INFO!Q188),"Treat with IVM")</f>
        <v>Treat with IVM</v>
      </c>
      <c r="I188" s="14">
        <f>IF(H188=1,IF(ALB_MBD!$J188&lt;&gt;" ",$G188-ALB_MBD!$J188,$G188),0)</f>
        <v>0</v>
      </c>
      <c r="J188" s="14">
        <f t="shared" si="9"/>
        <v>0</v>
      </c>
      <c r="K188" s="25"/>
      <c r="L188" s="16">
        <f t="shared" si="2"/>
        <v>0</v>
      </c>
      <c r="M188" s="16">
        <f t="shared" si="3"/>
        <v>0</v>
      </c>
    </row>
    <row r="189" spans="1:13" x14ac:dyDescent="0.25">
      <c r="A189" s="13" t="str">
        <f>IF(INTRO!$E$39&lt;&gt;"Non-endemic", " ", IF(INTRO!$E$37="Non-endemic"," ", IF(COUNTRY_INFO!A189=0," ",COUNTRY_INFO!A189)))</f>
        <v xml:space="preserve"> </v>
      </c>
      <c r="B189" s="13" t="str">
        <f>IF(INTRO!$E$39&lt;&gt;"Non-endemic", " ", IF(INTRO!$E$37="Non-endemic"," ", IF(COUNTRY_INFO!B189=0," ",COUNTRY_INFO!B189)))</f>
        <v xml:space="preserve"> </v>
      </c>
      <c r="C189" s="13" t="str">
        <f>IF(INTRO!$E$39&lt;&gt;"Non-endemic", " ", IF(INTRO!$E$37="Non-endemic"," ", IF(COUNTRY_INFO!C189=0," ",COUNTRY_INFO!C189)))</f>
        <v xml:space="preserve"> </v>
      </c>
      <c r="D189" s="14">
        <f>IF(INTRO!$E$39&lt;&gt;"Non-endemic", 0, IF(INTRO!$E$37="Non-endemic",0,IF(COUNTRY_INFO!$H189=1,COUNTRY_INFO!E189,0)))</f>
        <v>0</v>
      </c>
      <c r="E189" s="14">
        <f>IF(INTRO!$E$39&lt;&gt;"Non-endemic", 0, IF(INTRO!$E$37="Non-endemic",0,IF(COUNTRY_INFO!$H189=1,COUNTRY_INFO!F189,0)))</f>
        <v>0</v>
      </c>
      <c r="F189" s="14">
        <f>IF(INTRO!$E$39&lt;&gt;"Non-endemic", 0, IF(INTRO!$E$37="Non-endemic",0,IF(COUNTRY_INFO!$H189=1,COUNTRY_INFO!G189,0)))</f>
        <v>0</v>
      </c>
      <c r="G189" s="14">
        <f t="shared" si="8"/>
        <v>0</v>
      </c>
      <c r="H189" s="15" t="str">
        <f>IF(INTRO!$E$39="Non-endemic",IF(INTRO!$E$37="Non-endemic","Not required",COUNTRY_INFO!Q189),"Treat with IVM")</f>
        <v>Treat with IVM</v>
      </c>
      <c r="I189" s="14">
        <f>IF(H189=1,IF(ALB_MBD!$J189&lt;&gt;" ",$G189-ALB_MBD!$J189,$G189),0)</f>
        <v>0</v>
      </c>
      <c r="J189" s="14">
        <f t="shared" si="9"/>
        <v>0</v>
      </c>
      <c r="K189" s="25"/>
      <c r="L189" s="16">
        <f t="shared" si="2"/>
        <v>0</v>
      </c>
      <c r="M189" s="16">
        <f t="shared" si="3"/>
        <v>0</v>
      </c>
    </row>
    <row r="190" spans="1:13" x14ac:dyDescent="0.25">
      <c r="A190" s="13" t="str">
        <f>IF(INTRO!$E$39&lt;&gt;"Non-endemic", " ", IF(INTRO!$E$37="Non-endemic"," ", IF(COUNTRY_INFO!A190=0," ",COUNTRY_INFO!A190)))</f>
        <v xml:space="preserve"> </v>
      </c>
      <c r="B190" s="13" t="str">
        <f>IF(INTRO!$E$39&lt;&gt;"Non-endemic", " ", IF(INTRO!$E$37="Non-endemic"," ", IF(COUNTRY_INFO!B190=0," ",COUNTRY_INFO!B190)))</f>
        <v xml:space="preserve"> </v>
      </c>
      <c r="C190" s="13" t="str">
        <f>IF(INTRO!$E$39&lt;&gt;"Non-endemic", " ", IF(INTRO!$E$37="Non-endemic"," ", IF(COUNTRY_INFO!C190=0," ",COUNTRY_INFO!C190)))</f>
        <v xml:space="preserve"> </v>
      </c>
      <c r="D190" s="14">
        <f>IF(INTRO!$E$39&lt;&gt;"Non-endemic", 0, IF(INTRO!$E$37="Non-endemic",0,IF(COUNTRY_INFO!$H190=1,COUNTRY_INFO!E190,0)))</f>
        <v>0</v>
      </c>
      <c r="E190" s="14">
        <f>IF(INTRO!$E$39&lt;&gt;"Non-endemic", 0, IF(INTRO!$E$37="Non-endemic",0,IF(COUNTRY_INFO!$H190=1,COUNTRY_INFO!F190,0)))</f>
        <v>0</v>
      </c>
      <c r="F190" s="14">
        <f>IF(INTRO!$E$39&lt;&gt;"Non-endemic", 0, IF(INTRO!$E$37="Non-endemic",0,IF(COUNTRY_INFO!$H190=1,COUNTRY_INFO!G190,0)))</f>
        <v>0</v>
      </c>
      <c r="G190" s="14">
        <f t="shared" si="8"/>
        <v>0</v>
      </c>
      <c r="H190" s="15" t="str">
        <f>IF(INTRO!$E$39="Non-endemic",IF(INTRO!$E$37="Non-endemic","Not required",COUNTRY_INFO!Q190),"Treat with IVM")</f>
        <v>Treat with IVM</v>
      </c>
      <c r="I190" s="14">
        <f>IF(H190=1,IF(ALB_MBD!$J190&lt;&gt;" ",$G190-ALB_MBD!$J190,$G190),0)</f>
        <v>0</v>
      </c>
      <c r="J190" s="14">
        <f t="shared" si="9"/>
        <v>0</v>
      </c>
      <c r="K190" s="25"/>
      <c r="L190" s="16">
        <f t="shared" si="2"/>
        <v>0</v>
      </c>
      <c r="M190" s="16">
        <f t="shared" si="3"/>
        <v>0</v>
      </c>
    </row>
    <row r="191" spans="1:13" x14ac:dyDescent="0.25">
      <c r="A191" s="13" t="str">
        <f>IF(INTRO!$E$39&lt;&gt;"Non-endemic", " ", IF(INTRO!$E$37="Non-endemic"," ", IF(COUNTRY_INFO!A191=0," ",COUNTRY_INFO!A191)))</f>
        <v xml:space="preserve"> </v>
      </c>
      <c r="B191" s="13" t="str">
        <f>IF(INTRO!$E$39&lt;&gt;"Non-endemic", " ", IF(INTRO!$E$37="Non-endemic"," ", IF(COUNTRY_INFO!B191=0," ",COUNTRY_INFO!B191)))</f>
        <v xml:space="preserve"> </v>
      </c>
      <c r="C191" s="13" t="str">
        <f>IF(INTRO!$E$39&lt;&gt;"Non-endemic", " ", IF(INTRO!$E$37="Non-endemic"," ", IF(COUNTRY_INFO!C191=0," ",COUNTRY_INFO!C191)))</f>
        <v xml:space="preserve"> </v>
      </c>
      <c r="D191" s="14">
        <f>IF(INTRO!$E$39&lt;&gt;"Non-endemic", 0, IF(INTRO!$E$37="Non-endemic",0,IF(COUNTRY_INFO!$H191=1,COUNTRY_INFO!E191,0)))</f>
        <v>0</v>
      </c>
      <c r="E191" s="14">
        <f>IF(INTRO!$E$39&lt;&gt;"Non-endemic", 0, IF(INTRO!$E$37="Non-endemic",0,IF(COUNTRY_INFO!$H191=1,COUNTRY_INFO!F191,0)))</f>
        <v>0</v>
      </c>
      <c r="F191" s="14">
        <f>IF(INTRO!$E$39&lt;&gt;"Non-endemic", 0, IF(INTRO!$E$37="Non-endemic",0,IF(COUNTRY_INFO!$H191=1,COUNTRY_INFO!G191,0)))</f>
        <v>0</v>
      </c>
      <c r="G191" s="14">
        <f t="shared" si="8"/>
        <v>0</v>
      </c>
      <c r="H191" s="15" t="str">
        <f>IF(INTRO!$E$39="Non-endemic",IF(INTRO!$E$37="Non-endemic","Not required",COUNTRY_INFO!Q191),"Treat with IVM")</f>
        <v>Treat with IVM</v>
      </c>
      <c r="I191" s="14">
        <f>IF(H191=1,IF(ALB_MBD!$J191&lt;&gt;" ",$G191-ALB_MBD!$J191,$G191),0)</f>
        <v>0</v>
      </c>
      <c r="J191" s="14">
        <f t="shared" si="9"/>
        <v>0</v>
      </c>
      <c r="K191" s="25"/>
      <c r="L191" s="16">
        <f t="shared" si="2"/>
        <v>0</v>
      </c>
      <c r="M191" s="16">
        <f t="shared" si="3"/>
        <v>0</v>
      </c>
    </row>
    <row r="192" spans="1:13" x14ac:dyDescent="0.25">
      <c r="A192" s="13" t="str">
        <f>IF(INTRO!$E$39&lt;&gt;"Non-endemic", " ", IF(INTRO!$E$37="Non-endemic"," ", IF(COUNTRY_INFO!A192=0," ",COUNTRY_INFO!A192)))</f>
        <v xml:space="preserve"> </v>
      </c>
      <c r="B192" s="13" t="str">
        <f>IF(INTRO!$E$39&lt;&gt;"Non-endemic", " ", IF(INTRO!$E$37="Non-endemic"," ", IF(COUNTRY_INFO!B192=0," ",COUNTRY_INFO!B192)))</f>
        <v xml:space="preserve"> </v>
      </c>
      <c r="C192" s="13" t="str">
        <f>IF(INTRO!$E$39&lt;&gt;"Non-endemic", " ", IF(INTRO!$E$37="Non-endemic"," ", IF(COUNTRY_INFO!C192=0," ",COUNTRY_INFO!C192)))</f>
        <v xml:space="preserve"> </v>
      </c>
      <c r="D192" s="14">
        <f>IF(INTRO!$E$39&lt;&gt;"Non-endemic", 0, IF(INTRO!$E$37="Non-endemic",0,IF(COUNTRY_INFO!$H192=1,COUNTRY_INFO!E192,0)))</f>
        <v>0</v>
      </c>
      <c r="E192" s="14">
        <f>IF(INTRO!$E$39&lt;&gt;"Non-endemic", 0, IF(INTRO!$E$37="Non-endemic",0,IF(COUNTRY_INFO!$H192=1,COUNTRY_INFO!F192,0)))</f>
        <v>0</v>
      </c>
      <c r="F192" s="14">
        <f>IF(INTRO!$E$39&lt;&gt;"Non-endemic", 0, IF(INTRO!$E$37="Non-endemic",0,IF(COUNTRY_INFO!$H192=1,COUNTRY_INFO!G192,0)))</f>
        <v>0</v>
      </c>
      <c r="G192" s="14">
        <f t="shared" si="8"/>
        <v>0</v>
      </c>
      <c r="H192" s="15" t="str">
        <f>IF(INTRO!$E$39="Non-endemic",IF(INTRO!$E$37="Non-endemic","Not required",COUNTRY_INFO!Q192),"Treat with IVM")</f>
        <v>Treat with IVM</v>
      </c>
      <c r="I192" s="14">
        <f>IF(H192=1,IF(ALB_MBD!$J192&lt;&gt;" ",$G192-ALB_MBD!$J192,$G192),0)</f>
        <v>0</v>
      </c>
      <c r="J192" s="14">
        <f t="shared" si="9"/>
        <v>0</v>
      </c>
      <c r="K192" s="25"/>
      <c r="L192" s="16">
        <f t="shared" si="2"/>
        <v>0</v>
      </c>
      <c r="M192" s="16">
        <f t="shared" si="3"/>
        <v>0</v>
      </c>
    </row>
    <row r="193" spans="1:13" x14ac:dyDescent="0.25">
      <c r="A193" s="13" t="str">
        <f>IF(INTRO!$E$39&lt;&gt;"Non-endemic", " ", IF(INTRO!$E$37="Non-endemic"," ", IF(COUNTRY_INFO!A193=0," ",COUNTRY_INFO!A193)))</f>
        <v xml:space="preserve"> </v>
      </c>
      <c r="B193" s="13" t="str">
        <f>IF(INTRO!$E$39&lt;&gt;"Non-endemic", " ", IF(INTRO!$E$37="Non-endemic"," ", IF(COUNTRY_INFO!B193=0," ",COUNTRY_INFO!B193)))</f>
        <v xml:space="preserve"> </v>
      </c>
      <c r="C193" s="13" t="str">
        <f>IF(INTRO!$E$39&lt;&gt;"Non-endemic", " ", IF(INTRO!$E$37="Non-endemic"," ", IF(COUNTRY_INFO!C193=0," ",COUNTRY_INFO!C193)))</f>
        <v xml:space="preserve"> </v>
      </c>
      <c r="D193" s="14">
        <f>IF(INTRO!$E$39&lt;&gt;"Non-endemic", 0, IF(INTRO!$E$37="Non-endemic",0,IF(COUNTRY_INFO!$H193=1,COUNTRY_INFO!E193,0)))</f>
        <v>0</v>
      </c>
      <c r="E193" s="14">
        <f>IF(INTRO!$E$39&lt;&gt;"Non-endemic", 0, IF(INTRO!$E$37="Non-endemic",0,IF(COUNTRY_INFO!$H193=1,COUNTRY_INFO!F193,0)))</f>
        <v>0</v>
      </c>
      <c r="F193" s="14">
        <f>IF(INTRO!$E$39&lt;&gt;"Non-endemic", 0, IF(INTRO!$E$37="Non-endemic",0,IF(COUNTRY_INFO!$H193=1,COUNTRY_INFO!G193,0)))</f>
        <v>0</v>
      </c>
      <c r="G193" s="14">
        <f t="shared" si="8"/>
        <v>0</v>
      </c>
      <c r="H193" s="15" t="str">
        <f>IF(INTRO!$E$39="Non-endemic",IF(INTRO!$E$37="Non-endemic","Not required",COUNTRY_INFO!Q193),"Treat with IVM")</f>
        <v>Treat with IVM</v>
      </c>
      <c r="I193" s="14">
        <f>IF(H193=1,IF(ALB_MBD!$J193&lt;&gt;" ",$G193-ALB_MBD!$J193,$G193),0)</f>
        <v>0</v>
      </c>
      <c r="J193" s="14">
        <f t="shared" si="9"/>
        <v>0</v>
      </c>
      <c r="K193" s="25"/>
      <c r="L193" s="16">
        <f t="shared" si="2"/>
        <v>0</v>
      </c>
      <c r="M193" s="16">
        <f t="shared" si="3"/>
        <v>0</v>
      </c>
    </row>
    <row r="194" spans="1:13" x14ac:dyDescent="0.25">
      <c r="A194" s="13" t="str">
        <f>IF(INTRO!$E$39&lt;&gt;"Non-endemic", " ", IF(INTRO!$E$37="Non-endemic"," ", IF(COUNTRY_INFO!A194=0," ",COUNTRY_INFO!A194)))</f>
        <v xml:space="preserve"> </v>
      </c>
      <c r="B194" s="13" t="str">
        <f>IF(INTRO!$E$39&lt;&gt;"Non-endemic", " ", IF(INTRO!$E$37="Non-endemic"," ", IF(COUNTRY_INFO!B194=0," ",COUNTRY_INFO!B194)))</f>
        <v xml:space="preserve"> </v>
      </c>
      <c r="C194" s="13" t="str">
        <f>IF(INTRO!$E$39&lt;&gt;"Non-endemic", " ", IF(INTRO!$E$37="Non-endemic"," ", IF(COUNTRY_INFO!C194=0," ",COUNTRY_INFO!C194)))</f>
        <v xml:space="preserve"> </v>
      </c>
      <c r="D194" s="14">
        <f>IF(INTRO!$E$39&lt;&gt;"Non-endemic", 0, IF(INTRO!$E$37="Non-endemic",0,IF(COUNTRY_INFO!$H194=1,COUNTRY_INFO!E194,0)))</f>
        <v>0</v>
      </c>
      <c r="E194" s="14">
        <f>IF(INTRO!$E$39&lt;&gt;"Non-endemic", 0, IF(INTRO!$E$37="Non-endemic",0,IF(COUNTRY_INFO!$H194=1,COUNTRY_INFO!F194,0)))</f>
        <v>0</v>
      </c>
      <c r="F194" s="14">
        <f>IF(INTRO!$E$39&lt;&gt;"Non-endemic", 0, IF(INTRO!$E$37="Non-endemic",0,IF(COUNTRY_INFO!$H194=1,COUNTRY_INFO!G194,0)))</f>
        <v>0</v>
      </c>
      <c r="G194" s="14">
        <f t="shared" si="8"/>
        <v>0</v>
      </c>
      <c r="H194" s="15" t="str">
        <f>IF(INTRO!$E$39="Non-endemic",IF(INTRO!$E$37="Non-endemic","Not required",COUNTRY_INFO!Q194),"Treat with IVM")</f>
        <v>Treat with IVM</v>
      </c>
      <c r="I194" s="14">
        <f>IF(H194=1,IF(ALB_MBD!$J194&lt;&gt;" ",$G194-ALB_MBD!$J194,$G194),0)</f>
        <v>0</v>
      </c>
      <c r="J194" s="14">
        <f t="shared" si="9"/>
        <v>0</v>
      </c>
      <c r="K194" s="25"/>
      <c r="L194" s="16">
        <f t="shared" si="2"/>
        <v>0</v>
      </c>
      <c r="M194" s="16">
        <f t="shared" si="3"/>
        <v>0</v>
      </c>
    </row>
    <row r="195" spans="1:13" x14ac:dyDescent="0.25">
      <c r="A195" s="13" t="str">
        <f>IF(INTRO!$E$39&lt;&gt;"Non-endemic", " ", IF(INTRO!$E$37="Non-endemic"," ", IF(COUNTRY_INFO!A195=0," ",COUNTRY_INFO!A195)))</f>
        <v xml:space="preserve"> </v>
      </c>
      <c r="B195" s="13" t="str">
        <f>IF(INTRO!$E$39&lt;&gt;"Non-endemic", " ", IF(INTRO!$E$37="Non-endemic"," ", IF(COUNTRY_INFO!B195=0," ",COUNTRY_INFO!B195)))</f>
        <v xml:space="preserve"> </v>
      </c>
      <c r="C195" s="13" t="str">
        <f>IF(INTRO!$E$39&lt;&gt;"Non-endemic", " ", IF(INTRO!$E$37="Non-endemic"," ", IF(COUNTRY_INFO!C195=0," ",COUNTRY_INFO!C195)))</f>
        <v xml:space="preserve"> </v>
      </c>
      <c r="D195" s="14">
        <f>IF(INTRO!$E$39&lt;&gt;"Non-endemic", 0, IF(INTRO!$E$37="Non-endemic",0,IF(COUNTRY_INFO!$H195=1,COUNTRY_INFO!E195,0)))</f>
        <v>0</v>
      </c>
      <c r="E195" s="14">
        <f>IF(INTRO!$E$39&lt;&gt;"Non-endemic", 0, IF(INTRO!$E$37="Non-endemic",0,IF(COUNTRY_INFO!$H195=1,COUNTRY_INFO!F195,0)))</f>
        <v>0</v>
      </c>
      <c r="F195" s="14">
        <f>IF(INTRO!$E$39&lt;&gt;"Non-endemic", 0, IF(INTRO!$E$37="Non-endemic",0,IF(COUNTRY_INFO!$H195=1,COUNTRY_INFO!G195,0)))</f>
        <v>0</v>
      </c>
      <c r="G195" s="14">
        <f t="shared" si="8"/>
        <v>0</v>
      </c>
      <c r="H195" s="15" t="str">
        <f>IF(INTRO!$E$39="Non-endemic",IF(INTRO!$E$37="Non-endemic","Not required",COUNTRY_INFO!Q195),"Treat with IVM")</f>
        <v>Treat with IVM</v>
      </c>
      <c r="I195" s="14">
        <f>IF(H195=1,IF(ALB_MBD!$J195&lt;&gt;" ",$G195-ALB_MBD!$J195,$G195),0)</f>
        <v>0</v>
      </c>
      <c r="J195" s="14">
        <f t="shared" si="9"/>
        <v>0</v>
      </c>
      <c r="K195" s="25"/>
      <c r="L195" s="16">
        <f t="shared" si="2"/>
        <v>0</v>
      </c>
      <c r="M195" s="16">
        <f t="shared" si="3"/>
        <v>0</v>
      </c>
    </row>
    <row r="196" spans="1:13" x14ac:dyDescent="0.25">
      <c r="A196" s="13" t="str">
        <f>IF(INTRO!$E$39&lt;&gt;"Non-endemic", " ", IF(INTRO!$E$37="Non-endemic"," ", IF(COUNTRY_INFO!A196=0," ",COUNTRY_INFO!A196)))</f>
        <v xml:space="preserve"> </v>
      </c>
      <c r="B196" s="13" t="str">
        <f>IF(INTRO!$E$39&lt;&gt;"Non-endemic", " ", IF(INTRO!$E$37="Non-endemic"," ", IF(COUNTRY_INFO!B196=0," ",COUNTRY_INFO!B196)))</f>
        <v xml:space="preserve"> </v>
      </c>
      <c r="C196" s="13" t="str">
        <f>IF(INTRO!$E$39&lt;&gt;"Non-endemic", " ", IF(INTRO!$E$37="Non-endemic"," ", IF(COUNTRY_INFO!C196=0," ",COUNTRY_INFO!C196)))</f>
        <v xml:space="preserve"> </v>
      </c>
      <c r="D196" s="14">
        <f>IF(INTRO!$E$39&lt;&gt;"Non-endemic", 0, IF(INTRO!$E$37="Non-endemic",0,IF(COUNTRY_INFO!$H196=1,COUNTRY_INFO!E196,0)))</f>
        <v>0</v>
      </c>
      <c r="E196" s="14">
        <f>IF(INTRO!$E$39&lt;&gt;"Non-endemic", 0, IF(INTRO!$E$37="Non-endemic",0,IF(COUNTRY_INFO!$H196=1,COUNTRY_INFO!F196,0)))</f>
        <v>0</v>
      </c>
      <c r="F196" s="14">
        <f>IF(INTRO!$E$39&lt;&gt;"Non-endemic", 0, IF(INTRO!$E$37="Non-endemic",0,IF(COUNTRY_INFO!$H196=1,COUNTRY_INFO!G196,0)))</f>
        <v>0</v>
      </c>
      <c r="G196" s="14">
        <f t="shared" si="8"/>
        <v>0</v>
      </c>
      <c r="H196" s="15" t="str">
        <f>IF(INTRO!$E$39="Non-endemic",IF(INTRO!$E$37="Non-endemic","Not required",COUNTRY_INFO!Q196),"Treat with IVM")</f>
        <v>Treat with IVM</v>
      </c>
      <c r="I196" s="14">
        <f>IF(H196=1,IF(ALB_MBD!$J196&lt;&gt;" ",$G196-ALB_MBD!$J196,$G196),0)</f>
        <v>0</v>
      </c>
      <c r="J196" s="14">
        <f t="shared" si="9"/>
        <v>0</v>
      </c>
      <c r="K196" s="25"/>
      <c r="L196" s="16">
        <f t="shared" si="2"/>
        <v>0</v>
      </c>
      <c r="M196" s="16">
        <f t="shared" si="3"/>
        <v>0</v>
      </c>
    </row>
    <row r="197" spans="1:13" x14ac:dyDescent="0.25">
      <c r="A197" s="13" t="str">
        <f>IF(INTRO!$E$39&lt;&gt;"Non-endemic", " ", IF(INTRO!$E$37="Non-endemic"," ", IF(COUNTRY_INFO!A197=0," ",COUNTRY_INFO!A197)))</f>
        <v xml:space="preserve"> </v>
      </c>
      <c r="B197" s="13" t="str">
        <f>IF(INTRO!$E$39&lt;&gt;"Non-endemic", " ", IF(INTRO!$E$37="Non-endemic"," ", IF(COUNTRY_INFO!B197=0," ",COUNTRY_INFO!B197)))</f>
        <v xml:space="preserve"> </v>
      </c>
      <c r="C197" s="13" t="str">
        <f>IF(INTRO!$E$39&lt;&gt;"Non-endemic", " ", IF(INTRO!$E$37="Non-endemic"," ", IF(COUNTRY_INFO!C197=0," ",COUNTRY_INFO!C197)))</f>
        <v xml:space="preserve"> </v>
      </c>
      <c r="D197" s="14">
        <f>IF(INTRO!$E$39&lt;&gt;"Non-endemic", 0, IF(INTRO!$E$37="Non-endemic",0,IF(COUNTRY_INFO!$H197=1,COUNTRY_INFO!E197,0)))</f>
        <v>0</v>
      </c>
      <c r="E197" s="14">
        <f>IF(INTRO!$E$39&lt;&gt;"Non-endemic", 0, IF(INTRO!$E$37="Non-endemic",0,IF(COUNTRY_INFO!$H197=1,COUNTRY_INFO!F197,0)))</f>
        <v>0</v>
      </c>
      <c r="F197" s="14">
        <f>IF(INTRO!$E$39&lt;&gt;"Non-endemic", 0, IF(INTRO!$E$37="Non-endemic",0,IF(COUNTRY_INFO!$H197=1,COUNTRY_INFO!G197,0)))</f>
        <v>0</v>
      </c>
      <c r="G197" s="14">
        <f t="shared" si="8"/>
        <v>0</v>
      </c>
      <c r="H197" s="15" t="str">
        <f>IF(INTRO!$E$39="Non-endemic",IF(INTRO!$E$37="Non-endemic","Not required",COUNTRY_INFO!Q197),"Treat with IVM")</f>
        <v>Treat with IVM</v>
      </c>
      <c r="I197" s="14">
        <f>IF(H197=1,IF(ALB_MBD!$J197&lt;&gt;" ",$G197-ALB_MBD!$J197,$G197),0)</f>
        <v>0</v>
      </c>
      <c r="J197" s="14">
        <f t="shared" si="9"/>
        <v>0</v>
      </c>
      <c r="K197" s="25"/>
      <c r="L197" s="16">
        <f t="shared" si="2"/>
        <v>0</v>
      </c>
      <c r="M197" s="16">
        <f t="shared" si="3"/>
        <v>0</v>
      </c>
    </row>
    <row r="198" spans="1:13" x14ac:dyDescent="0.25">
      <c r="A198" s="13" t="str">
        <f>IF(INTRO!$E$39&lt;&gt;"Non-endemic", " ", IF(INTRO!$E$37="Non-endemic"," ", IF(COUNTRY_INFO!A198=0," ",COUNTRY_INFO!A198)))</f>
        <v xml:space="preserve"> </v>
      </c>
      <c r="B198" s="13" t="str">
        <f>IF(INTRO!$E$39&lt;&gt;"Non-endemic", " ", IF(INTRO!$E$37="Non-endemic"," ", IF(COUNTRY_INFO!B198=0," ",COUNTRY_INFO!B198)))</f>
        <v xml:space="preserve"> </v>
      </c>
      <c r="C198" s="13" t="str">
        <f>IF(INTRO!$E$39&lt;&gt;"Non-endemic", " ", IF(INTRO!$E$37="Non-endemic"," ", IF(COUNTRY_INFO!C198=0," ",COUNTRY_INFO!C198)))</f>
        <v xml:space="preserve"> </v>
      </c>
      <c r="D198" s="14">
        <f>IF(INTRO!$E$39&lt;&gt;"Non-endemic", 0, IF(INTRO!$E$37="Non-endemic",0,IF(COUNTRY_INFO!$H198=1,COUNTRY_INFO!E198,0)))</f>
        <v>0</v>
      </c>
      <c r="E198" s="14">
        <f>IF(INTRO!$E$39&lt;&gt;"Non-endemic", 0, IF(INTRO!$E$37="Non-endemic",0,IF(COUNTRY_INFO!$H198=1,COUNTRY_INFO!F198,0)))</f>
        <v>0</v>
      </c>
      <c r="F198" s="14">
        <f>IF(INTRO!$E$39&lt;&gt;"Non-endemic", 0, IF(INTRO!$E$37="Non-endemic",0,IF(COUNTRY_INFO!$H198=1,COUNTRY_INFO!G198,0)))</f>
        <v>0</v>
      </c>
      <c r="G198" s="14">
        <f t="shared" si="8"/>
        <v>0</v>
      </c>
      <c r="H198" s="15" t="str">
        <f>IF(INTRO!$E$39="Non-endemic",IF(INTRO!$E$37="Non-endemic","Not required",COUNTRY_INFO!Q198),"Treat with IVM")</f>
        <v>Treat with IVM</v>
      </c>
      <c r="I198" s="14">
        <f>IF(H198=1,IF(ALB_MBD!$J198&lt;&gt;" ",$G198-ALB_MBD!$J198,$G198),0)</f>
        <v>0</v>
      </c>
      <c r="J198" s="14">
        <f t="shared" si="9"/>
        <v>0</v>
      </c>
      <c r="K198" s="25"/>
      <c r="L198" s="16">
        <f t="shared" si="2"/>
        <v>0</v>
      </c>
      <c r="M198" s="16">
        <f t="shared" si="3"/>
        <v>0</v>
      </c>
    </row>
    <row r="199" spans="1:13" x14ac:dyDescent="0.25">
      <c r="A199" s="13" t="str">
        <f>IF(INTRO!$E$39&lt;&gt;"Non-endemic", " ", IF(INTRO!$E$37="Non-endemic"," ", IF(COUNTRY_INFO!A199=0," ",COUNTRY_INFO!A199)))</f>
        <v xml:space="preserve"> </v>
      </c>
      <c r="B199" s="13" t="str">
        <f>IF(INTRO!$E$39&lt;&gt;"Non-endemic", " ", IF(INTRO!$E$37="Non-endemic"," ", IF(COUNTRY_INFO!B199=0," ",COUNTRY_INFO!B199)))</f>
        <v xml:space="preserve"> </v>
      </c>
      <c r="C199" s="13" t="str">
        <f>IF(INTRO!$E$39&lt;&gt;"Non-endemic", " ", IF(INTRO!$E$37="Non-endemic"," ", IF(COUNTRY_INFO!C199=0," ",COUNTRY_INFO!C199)))</f>
        <v xml:space="preserve"> </v>
      </c>
      <c r="D199" s="14">
        <f>IF(INTRO!$E$39&lt;&gt;"Non-endemic", 0, IF(INTRO!$E$37="Non-endemic",0,IF(COUNTRY_INFO!$H199=1,COUNTRY_INFO!E199,0)))</f>
        <v>0</v>
      </c>
      <c r="E199" s="14">
        <f>IF(INTRO!$E$39&lt;&gt;"Non-endemic", 0, IF(INTRO!$E$37="Non-endemic",0,IF(COUNTRY_INFO!$H199=1,COUNTRY_INFO!F199,0)))</f>
        <v>0</v>
      </c>
      <c r="F199" s="14">
        <f>IF(INTRO!$E$39&lt;&gt;"Non-endemic", 0, IF(INTRO!$E$37="Non-endemic",0,IF(COUNTRY_INFO!$H199=1,COUNTRY_INFO!G199,0)))</f>
        <v>0</v>
      </c>
      <c r="G199" s="14">
        <f t="shared" si="8"/>
        <v>0</v>
      </c>
      <c r="H199" s="15" t="str">
        <f>IF(INTRO!$E$39="Non-endemic",IF(INTRO!$E$37="Non-endemic","Not required",COUNTRY_INFO!Q199),"Treat with IVM")</f>
        <v>Treat with IVM</v>
      </c>
      <c r="I199" s="14">
        <f>IF(H199=1,IF(ALB_MBD!$J199&lt;&gt;" ",$G199-ALB_MBD!$J199,$G199),0)</f>
        <v>0</v>
      </c>
      <c r="J199" s="14">
        <f t="shared" si="9"/>
        <v>0</v>
      </c>
      <c r="K199" s="25"/>
      <c r="L199" s="16">
        <f t="shared" si="2"/>
        <v>0</v>
      </c>
      <c r="M199" s="16">
        <f t="shared" si="3"/>
        <v>0</v>
      </c>
    </row>
    <row r="200" spans="1:13" x14ac:dyDescent="0.25">
      <c r="A200" s="13" t="str">
        <f>IF(INTRO!$E$39&lt;&gt;"Non-endemic", " ", IF(INTRO!$E$37="Non-endemic"," ", IF(COUNTRY_INFO!A200=0," ",COUNTRY_INFO!A200)))</f>
        <v xml:space="preserve"> </v>
      </c>
      <c r="B200" s="13" t="str">
        <f>IF(INTRO!$E$39&lt;&gt;"Non-endemic", " ", IF(INTRO!$E$37="Non-endemic"," ", IF(COUNTRY_INFO!B200=0," ",COUNTRY_INFO!B200)))</f>
        <v xml:space="preserve"> </v>
      </c>
      <c r="C200" s="13" t="str">
        <f>IF(INTRO!$E$39&lt;&gt;"Non-endemic", " ", IF(INTRO!$E$37="Non-endemic"," ", IF(COUNTRY_INFO!C200=0," ",COUNTRY_INFO!C200)))</f>
        <v xml:space="preserve"> </v>
      </c>
      <c r="D200" s="14">
        <f>IF(INTRO!$E$39&lt;&gt;"Non-endemic", 0, IF(INTRO!$E$37="Non-endemic",0,IF(COUNTRY_INFO!$H200=1,COUNTRY_INFO!E200,0)))</f>
        <v>0</v>
      </c>
      <c r="E200" s="14">
        <f>IF(INTRO!$E$39&lt;&gt;"Non-endemic", 0, IF(INTRO!$E$37="Non-endemic",0,IF(COUNTRY_INFO!$H200=1,COUNTRY_INFO!F200,0)))</f>
        <v>0</v>
      </c>
      <c r="F200" s="14">
        <f>IF(INTRO!$E$39&lt;&gt;"Non-endemic", 0, IF(INTRO!$E$37="Non-endemic",0,IF(COUNTRY_INFO!$H200=1,COUNTRY_INFO!G200,0)))</f>
        <v>0</v>
      </c>
      <c r="G200" s="14">
        <f t="shared" si="8"/>
        <v>0</v>
      </c>
      <c r="H200" s="15" t="str">
        <f>IF(INTRO!$E$39="Non-endemic",IF(INTRO!$E$37="Non-endemic","Not required",COUNTRY_INFO!Q200),"Treat with IVM")</f>
        <v>Treat with IVM</v>
      </c>
      <c r="I200" s="14">
        <f>IF(H200=1,IF(ALB_MBD!$J200&lt;&gt;" ",$G200-ALB_MBD!$J200,$G200),0)</f>
        <v>0</v>
      </c>
      <c r="J200" s="14">
        <f t="shared" si="9"/>
        <v>0</v>
      </c>
      <c r="K200" s="25"/>
      <c r="L200" s="16">
        <f t="shared" si="2"/>
        <v>0</v>
      </c>
      <c r="M200" s="16">
        <f t="shared" si="3"/>
        <v>0</v>
      </c>
    </row>
    <row r="201" spans="1:13" x14ac:dyDescent="0.25">
      <c r="A201" s="13" t="str">
        <f>IF(INTRO!$E$39&lt;&gt;"Non-endemic", " ", IF(INTRO!$E$37="Non-endemic"," ", IF(COUNTRY_INFO!A201=0," ",COUNTRY_INFO!A201)))</f>
        <v xml:space="preserve"> </v>
      </c>
      <c r="B201" s="13" t="str">
        <f>IF(INTRO!$E$39&lt;&gt;"Non-endemic", " ", IF(INTRO!$E$37="Non-endemic"," ", IF(COUNTRY_INFO!B201=0," ",COUNTRY_INFO!B201)))</f>
        <v xml:space="preserve"> </v>
      </c>
      <c r="C201" s="13" t="str">
        <f>IF(INTRO!$E$39&lt;&gt;"Non-endemic", " ", IF(INTRO!$E$37="Non-endemic"," ", IF(COUNTRY_INFO!C201=0," ",COUNTRY_INFO!C201)))</f>
        <v xml:space="preserve"> </v>
      </c>
      <c r="D201" s="14">
        <f>IF(INTRO!$E$39&lt;&gt;"Non-endemic", 0, IF(INTRO!$E$37="Non-endemic",0,IF(COUNTRY_INFO!$H201=1,COUNTRY_INFO!E201,0)))</f>
        <v>0</v>
      </c>
      <c r="E201" s="14">
        <f>IF(INTRO!$E$39&lt;&gt;"Non-endemic", 0, IF(INTRO!$E$37="Non-endemic",0,IF(COUNTRY_INFO!$H201=1,COUNTRY_INFO!F201,0)))</f>
        <v>0</v>
      </c>
      <c r="F201" s="14">
        <f>IF(INTRO!$E$39&lt;&gt;"Non-endemic", 0, IF(INTRO!$E$37="Non-endemic",0,IF(COUNTRY_INFO!$H201=1,COUNTRY_INFO!G201,0)))</f>
        <v>0</v>
      </c>
      <c r="G201" s="14">
        <f t="shared" si="8"/>
        <v>0</v>
      </c>
      <c r="H201" s="15" t="str">
        <f>IF(INTRO!$E$39="Non-endemic",IF(INTRO!$E$37="Non-endemic","Not required",COUNTRY_INFO!Q201),"Treat with IVM")</f>
        <v>Treat with IVM</v>
      </c>
      <c r="I201" s="14">
        <f>IF(H201=1,IF(ALB_MBD!$J201&lt;&gt;" ",$G201-ALB_MBD!$J201,$G201),0)</f>
        <v>0</v>
      </c>
      <c r="J201" s="14">
        <f t="shared" si="9"/>
        <v>0</v>
      </c>
      <c r="K201" s="25"/>
      <c r="L201" s="16">
        <f t="shared" si="2"/>
        <v>0</v>
      </c>
      <c r="M201" s="16">
        <f t="shared" si="3"/>
        <v>0</v>
      </c>
    </row>
    <row r="202" spans="1:13" x14ac:dyDescent="0.25">
      <c r="A202" s="13" t="str">
        <f>IF(INTRO!$E$39&lt;&gt;"Non-endemic", " ", IF(INTRO!$E$37="Non-endemic"," ", IF(COUNTRY_INFO!A202=0," ",COUNTRY_INFO!A202)))</f>
        <v xml:space="preserve"> </v>
      </c>
      <c r="B202" s="13" t="str">
        <f>IF(INTRO!$E$39&lt;&gt;"Non-endemic", " ", IF(INTRO!$E$37="Non-endemic"," ", IF(COUNTRY_INFO!B202=0," ",COUNTRY_INFO!B202)))</f>
        <v xml:space="preserve"> </v>
      </c>
      <c r="C202" s="13" t="str">
        <f>IF(INTRO!$E$39&lt;&gt;"Non-endemic", " ", IF(INTRO!$E$37="Non-endemic"," ", IF(COUNTRY_INFO!C202=0," ",COUNTRY_INFO!C202)))</f>
        <v xml:space="preserve"> </v>
      </c>
      <c r="D202" s="14">
        <f>IF(INTRO!$E$39&lt;&gt;"Non-endemic", 0, IF(INTRO!$E$37="Non-endemic",0,IF(COUNTRY_INFO!$H202=1,COUNTRY_INFO!E202,0)))</f>
        <v>0</v>
      </c>
      <c r="E202" s="14">
        <f>IF(INTRO!$E$39&lt;&gt;"Non-endemic", 0, IF(INTRO!$E$37="Non-endemic",0,IF(COUNTRY_INFO!$H202=1,COUNTRY_INFO!F202,0)))</f>
        <v>0</v>
      </c>
      <c r="F202" s="14">
        <f>IF(INTRO!$E$39&lt;&gt;"Non-endemic", 0, IF(INTRO!$E$37="Non-endemic",0,IF(COUNTRY_INFO!$H202=1,COUNTRY_INFO!G202,0)))</f>
        <v>0</v>
      </c>
      <c r="G202" s="14">
        <f t="shared" ref="G202:G265" si="10">SUM(D202:F202)</f>
        <v>0</v>
      </c>
      <c r="H202" s="15" t="str">
        <f>IF(INTRO!$E$39="Non-endemic",IF(INTRO!$E$37="Non-endemic","Not required",COUNTRY_INFO!Q202),"Treat with IVM")</f>
        <v>Treat with IVM</v>
      </c>
      <c r="I202" s="14">
        <f>IF(H202=1,IF(ALB_MBD!$J202&lt;&gt;" ",$G202-ALB_MBD!$J202,$G202),0)</f>
        <v>0</v>
      </c>
      <c r="J202" s="14">
        <f t="shared" ref="J202:J265" si="11">IF(I202&gt;0,I202*2.5,0)</f>
        <v>0</v>
      </c>
      <c r="K202" s="25"/>
      <c r="L202" s="16">
        <f t="shared" si="2"/>
        <v>0</v>
      </c>
      <c r="M202" s="16">
        <f t="shared" si="3"/>
        <v>0</v>
      </c>
    </row>
    <row r="203" spans="1:13" x14ac:dyDescent="0.25">
      <c r="A203" s="13" t="str">
        <f>IF(INTRO!$E$39&lt;&gt;"Non-endemic", " ", IF(INTRO!$E$37="Non-endemic"," ", IF(COUNTRY_INFO!A203=0," ",COUNTRY_INFO!A203)))</f>
        <v xml:space="preserve"> </v>
      </c>
      <c r="B203" s="13" t="str">
        <f>IF(INTRO!$E$39&lt;&gt;"Non-endemic", " ", IF(INTRO!$E$37="Non-endemic"," ", IF(COUNTRY_INFO!B203=0," ",COUNTRY_INFO!B203)))</f>
        <v xml:space="preserve"> </v>
      </c>
      <c r="C203" s="13" t="str">
        <f>IF(INTRO!$E$39&lt;&gt;"Non-endemic", " ", IF(INTRO!$E$37="Non-endemic"," ", IF(COUNTRY_INFO!C203=0," ",COUNTRY_INFO!C203)))</f>
        <v xml:space="preserve"> </v>
      </c>
      <c r="D203" s="14">
        <f>IF(INTRO!$E$39&lt;&gt;"Non-endemic", 0, IF(INTRO!$E$37="Non-endemic",0,IF(COUNTRY_INFO!$H203=1,COUNTRY_INFO!E203,0)))</f>
        <v>0</v>
      </c>
      <c r="E203" s="14">
        <f>IF(INTRO!$E$39&lt;&gt;"Non-endemic", 0, IF(INTRO!$E$37="Non-endemic",0,IF(COUNTRY_INFO!$H203=1,COUNTRY_INFO!F203,0)))</f>
        <v>0</v>
      </c>
      <c r="F203" s="14">
        <f>IF(INTRO!$E$39&lt;&gt;"Non-endemic", 0, IF(INTRO!$E$37="Non-endemic",0,IF(COUNTRY_INFO!$H203=1,COUNTRY_INFO!G203,0)))</f>
        <v>0</v>
      </c>
      <c r="G203" s="14">
        <f t="shared" si="10"/>
        <v>0</v>
      </c>
      <c r="H203" s="15" t="str">
        <f>IF(INTRO!$E$39="Non-endemic",IF(INTRO!$E$37="Non-endemic","Not required",COUNTRY_INFO!Q203),"Treat with IVM")</f>
        <v>Treat with IVM</v>
      </c>
      <c r="I203" s="14">
        <f>IF(H203=1,IF(ALB_MBD!$J203&lt;&gt;" ",$G203-ALB_MBD!$J203,$G203),0)</f>
        <v>0</v>
      </c>
      <c r="J203" s="14">
        <f t="shared" si="11"/>
        <v>0</v>
      </c>
      <c r="K203" s="25"/>
      <c r="L203" s="16">
        <f t="shared" si="2"/>
        <v>0</v>
      </c>
      <c r="M203" s="16">
        <f t="shared" si="3"/>
        <v>0</v>
      </c>
    </row>
    <row r="204" spans="1:13" x14ac:dyDescent="0.25">
      <c r="A204" s="13" t="str">
        <f>IF(INTRO!$E$39&lt;&gt;"Non-endemic", " ", IF(INTRO!$E$37="Non-endemic"," ", IF(COUNTRY_INFO!A204=0," ",COUNTRY_INFO!A204)))</f>
        <v xml:space="preserve"> </v>
      </c>
      <c r="B204" s="13" t="str">
        <f>IF(INTRO!$E$39&lt;&gt;"Non-endemic", " ", IF(INTRO!$E$37="Non-endemic"," ", IF(COUNTRY_INFO!B204=0," ",COUNTRY_INFO!B204)))</f>
        <v xml:space="preserve"> </v>
      </c>
      <c r="C204" s="13" t="str">
        <f>IF(INTRO!$E$39&lt;&gt;"Non-endemic", " ", IF(INTRO!$E$37="Non-endemic"," ", IF(COUNTRY_INFO!C204=0," ",COUNTRY_INFO!C204)))</f>
        <v xml:space="preserve"> </v>
      </c>
      <c r="D204" s="14">
        <f>IF(INTRO!$E$39&lt;&gt;"Non-endemic", 0, IF(INTRO!$E$37="Non-endemic",0,IF(COUNTRY_INFO!$H204=1,COUNTRY_INFO!E204,0)))</f>
        <v>0</v>
      </c>
      <c r="E204" s="14">
        <f>IF(INTRO!$E$39&lt;&gt;"Non-endemic", 0, IF(INTRO!$E$37="Non-endemic",0,IF(COUNTRY_INFO!$H204=1,COUNTRY_INFO!F204,0)))</f>
        <v>0</v>
      </c>
      <c r="F204" s="14">
        <f>IF(INTRO!$E$39&lt;&gt;"Non-endemic", 0, IF(INTRO!$E$37="Non-endemic",0,IF(COUNTRY_INFO!$H204=1,COUNTRY_INFO!G204,0)))</f>
        <v>0</v>
      </c>
      <c r="G204" s="14">
        <f t="shared" si="10"/>
        <v>0</v>
      </c>
      <c r="H204" s="15" t="str">
        <f>IF(INTRO!$E$39="Non-endemic",IF(INTRO!$E$37="Non-endemic","Not required",COUNTRY_INFO!Q204),"Treat with IVM")</f>
        <v>Treat with IVM</v>
      </c>
      <c r="I204" s="14">
        <f>IF(H204=1,IF(ALB_MBD!$J204&lt;&gt;" ",$G204-ALB_MBD!$J204,$G204),0)</f>
        <v>0</v>
      </c>
      <c r="J204" s="14">
        <f t="shared" si="11"/>
        <v>0</v>
      </c>
      <c r="K204" s="25"/>
      <c r="L204" s="16">
        <f t="shared" si="2"/>
        <v>0</v>
      </c>
      <c r="M204" s="16">
        <f t="shared" si="3"/>
        <v>0</v>
      </c>
    </row>
    <row r="205" spans="1:13" x14ac:dyDescent="0.25">
      <c r="A205" s="13" t="str">
        <f>IF(INTRO!$E$39&lt;&gt;"Non-endemic", " ", IF(INTRO!$E$37="Non-endemic"," ", IF(COUNTRY_INFO!A205=0," ",COUNTRY_INFO!A205)))</f>
        <v xml:space="preserve"> </v>
      </c>
      <c r="B205" s="13" t="str">
        <f>IF(INTRO!$E$39&lt;&gt;"Non-endemic", " ", IF(INTRO!$E$37="Non-endemic"," ", IF(COUNTRY_INFO!B205=0," ",COUNTRY_INFO!B205)))</f>
        <v xml:space="preserve"> </v>
      </c>
      <c r="C205" s="13" t="str">
        <f>IF(INTRO!$E$39&lt;&gt;"Non-endemic", " ", IF(INTRO!$E$37="Non-endemic"," ", IF(COUNTRY_INFO!C205=0," ",COUNTRY_INFO!C205)))</f>
        <v xml:space="preserve"> </v>
      </c>
      <c r="D205" s="14">
        <f>IF(INTRO!$E$39&lt;&gt;"Non-endemic", 0, IF(INTRO!$E$37="Non-endemic",0,IF(COUNTRY_INFO!$H205=1,COUNTRY_INFO!E205,0)))</f>
        <v>0</v>
      </c>
      <c r="E205" s="14">
        <f>IF(INTRO!$E$39&lt;&gt;"Non-endemic", 0, IF(INTRO!$E$37="Non-endemic",0,IF(COUNTRY_INFO!$H205=1,COUNTRY_INFO!F205,0)))</f>
        <v>0</v>
      </c>
      <c r="F205" s="14">
        <f>IF(INTRO!$E$39&lt;&gt;"Non-endemic", 0, IF(INTRO!$E$37="Non-endemic",0,IF(COUNTRY_INFO!$H205=1,COUNTRY_INFO!G205,0)))</f>
        <v>0</v>
      </c>
      <c r="G205" s="14">
        <f t="shared" si="10"/>
        <v>0</v>
      </c>
      <c r="H205" s="15" t="str">
        <f>IF(INTRO!$E$39="Non-endemic",IF(INTRO!$E$37="Non-endemic","Not required",COUNTRY_INFO!Q205),"Treat with IVM")</f>
        <v>Treat with IVM</v>
      </c>
      <c r="I205" s="14">
        <f>IF(H205=1,IF(ALB_MBD!$J205&lt;&gt;" ",$G205-ALB_MBD!$J205,$G205),0)</f>
        <v>0</v>
      </c>
      <c r="J205" s="14">
        <f t="shared" si="11"/>
        <v>0</v>
      </c>
      <c r="K205" s="25"/>
      <c r="L205" s="16">
        <f t="shared" si="2"/>
        <v>0</v>
      </c>
      <c r="M205" s="16">
        <f t="shared" si="3"/>
        <v>0</v>
      </c>
    </row>
    <row r="206" spans="1:13" x14ac:dyDescent="0.25">
      <c r="A206" s="13" t="str">
        <f>IF(INTRO!$E$39&lt;&gt;"Non-endemic", " ", IF(INTRO!$E$37="Non-endemic"," ", IF(COUNTRY_INFO!A206=0," ",COUNTRY_INFO!A206)))</f>
        <v xml:space="preserve"> </v>
      </c>
      <c r="B206" s="13" t="str">
        <f>IF(INTRO!$E$39&lt;&gt;"Non-endemic", " ", IF(INTRO!$E$37="Non-endemic"," ", IF(COUNTRY_INFO!B206=0," ",COUNTRY_INFO!B206)))</f>
        <v xml:space="preserve"> </v>
      </c>
      <c r="C206" s="13" t="str">
        <f>IF(INTRO!$E$39&lt;&gt;"Non-endemic", " ", IF(INTRO!$E$37="Non-endemic"," ", IF(COUNTRY_INFO!C206=0," ",COUNTRY_INFO!C206)))</f>
        <v xml:space="preserve"> </v>
      </c>
      <c r="D206" s="14">
        <f>IF(INTRO!$E$39&lt;&gt;"Non-endemic", 0, IF(INTRO!$E$37="Non-endemic",0,IF(COUNTRY_INFO!$H206=1,COUNTRY_INFO!E206,0)))</f>
        <v>0</v>
      </c>
      <c r="E206" s="14">
        <f>IF(INTRO!$E$39&lt;&gt;"Non-endemic", 0, IF(INTRO!$E$37="Non-endemic",0,IF(COUNTRY_INFO!$H206=1,COUNTRY_INFO!F206,0)))</f>
        <v>0</v>
      </c>
      <c r="F206" s="14">
        <f>IF(INTRO!$E$39&lt;&gt;"Non-endemic", 0, IF(INTRO!$E$37="Non-endemic",0,IF(COUNTRY_INFO!$H206=1,COUNTRY_INFO!G206,0)))</f>
        <v>0</v>
      </c>
      <c r="G206" s="14">
        <f t="shared" si="10"/>
        <v>0</v>
      </c>
      <c r="H206" s="15" t="str">
        <f>IF(INTRO!$E$39="Non-endemic",IF(INTRO!$E$37="Non-endemic","Not required",COUNTRY_INFO!Q206),"Treat with IVM")</f>
        <v>Treat with IVM</v>
      </c>
      <c r="I206" s="14">
        <f>IF(H206=1,IF(ALB_MBD!$J206&lt;&gt;" ",$G206-ALB_MBD!$J206,$G206),0)</f>
        <v>0</v>
      </c>
      <c r="J206" s="14">
        <f t="shared" si="11"/>
        <v>0</v>
      </c>
      <c r="K206" s="25"/>
      <c r="L206" s="16">
        <f t="shared" si="2"/>
        <v>0</v>
      </c>
      <c r="M206" s="16">
        <f t="shared" si="3"/>
        <v>0</v>
      </c>
    </row>
    <row r="207" spans="1:13" x14ac:dyDescent="0.25">
      <c r="A207" s="13" t="str">
        <f>IF(INTRO!$E$39&lt;&gt;"Non-endemic", " ", IF(INTRO!$E$37="Non-endemic"," ", IF(COUNTRY_INFO!A207=0," ",COUNTRY_INFO!A207)))</f>
        <v xml:space="preserve"> </v>
      </c>
      <c r="B207" s="13" t="str">
        <f>IF(INTRO!$E$39&lt;&gt;"Non-endemic", " ", IF(INTRO!$E$37="Non-endemic"," ", IF(COUNTRY_INFO!B207=0," ",COUNTRY_INFO!B207)))</f>
        <v xml:space="preserve"> </v>
      </c>
      <c r="C207" s="13" t="str">
        <f>IF(INTRO!$E$39&lt;&gt;"Non-endemic", " ", IF(INTRO!$E$37="Non-endemic"," ", IF(COUNTRY_INFO!C207=0," ",COUNTRY_INFO!C207)))</f>
        <v xml:space="preserve"> </v>
      </c>
      <c r="D207" s="14">
        <f>IF(INTRO!$E$39&lt;&gt;"Non-endemic", 0, IF(INTRO!$E$37="Non-endemic",0,IF(COUNTRY_INFO!$H207=1,COUNTRY_INFO!E207,0)))</f>
        <v>0</v>
      </c>
      <c r="E207" s="14">
        <f>IF(INTRO!$E$39&lt;&gt;"Non-endemic", 0, IF(INTRO!$E$37="Non-endemic",0,IF(COUNTRY_INFO!$H207=1,COUNTRY_INFO!F207,0)))</f>
        <v>0</v>
      </c>
      <c r="F207" s="14">
        <f>IF(INTRO!$E$39&lt;&gt;"Non-endemic", 0, IF(INTRO!$E$37="Non-endemic",0,IF(COUNTRY_INFO!$H207=1,COUNTRY_INFO!G207,0)))</f>
        <v>0</v>
      </c>
      <c r="G207" s="14">
        <f t="shared" si="10"/>
        <v>0</v>
      </c>
      <c r="H207" s="15" t="str">
        <f>IF(INTRO!$E$39="Non-endemic",IF(INTRO!$E$37="Non-endemic","Not required",COUNTRY_INFO!Q207),"Treat with IVM")</f>
        <v>Treat with IVM</v>
      </c>
      <c r="I207" s="14">
        <f>IF(H207=1,IF(ALB_MBD!$J207&lt;&gt;" ",$G207-ALB_MBD!$J207,$G207),0)</f>
        <v>0</v>
      </c>
      <c r="J207" s="14">
        <f t="shared" si="11"/>
        <v>0</v>
      </c>
      <c r="K207" s="25"/>
      <c r="L207" s="16">
        <f t="shared" si="2"/>
        <v>0</v>
      </c>
      <c r="M207" s="16">
        <f t="shared" si="3"/>
        <v>0</v>
      </c>
    </row>
    <row r="208" spans="1:13" x14ac:dyDescent="0.25">
      <c r="A208" s="13" t="str">
        <f>IF(INTRO!$E$39&lt;&gt;"Non-endemic", " ", IF(INTRO!$E$37="Non-endemic"," ", IF(COUNTRY_INFO!A208=0," ",COUNTRY_INFO!A208)))</f>
        <v xml:space="preserve"> </v>
      </c>
      <c r="B208" s="13" t="str">
        <f>IF(INTRO!$E$39&lt;&gt;"Non-endemic", " ", IF(INTRO!$E$37="Non-endemic"," ", IF(COUNTRY_INFO!B208=0," ",COUNTRY_INFO!B208)))</f>
        <v xml:space="preserve"> </v>
      </c>
      <c r="C208" s="13" t="str">
        <f>IF(INTRO!$E$39&lt;&gt;"Non-endemic", " ", IF(INTRO!$E$37="Non-endemic"," ", IF(COUNTRY_INFO!C208=0," ",COUNTRY_INFO!C208)))</f>
        <v xml:space="preserve"> </v>
      </c>
      <c r="D208" s="14">
        <f>IF(INTRO!$E$39&lt;&gt;"Non-endemic", 0, IF(INTRO!$E$37="Non-endemic",0,IF(COUNTRY_INFO!$H208=1,COUNTRY_INFO!E208,0)))</f>
        <v>0</v>
      </c>
      <c r="E208" s="14">
        <f>IF(INTRO!$E$39&lt;&gt;"Non-endemic", 0, IF(INTRO!$E$37="Non-endemic",0,IF(COUNTRY_INFO!$H208=1,COUNTRY_INFO!F208,0)))</f>
        <v>0</v>
      </c>
      <c r="F208" s="14">
        <f>IF(INTRO!$E$39&lt;&gt;"Non-endemic", 0, IF(INTRO!$E$37="Non-endemic",0,IF(COUNTRY_INFO!$H208=1,COUNTRY_INFO!G208,0)))</f>
        <v>0</v>
      </c>
      <c r="G208" s="14">
        <f t="shared" si="10"/>
        <v>0</v>
      </c>
      <c r="H208" s="15" t="str">
        <f>IF(INTRO!$E$39="Non-endemic",IF(INTRO!$E$37="Non-endemic","Not required",COUNTRY_INFO!Q208),"Treat with IVM")</f>
        <v>Treat with IVM</v>
      </c>
      <c r="I208" s="14">
        <f>IF(H208=1,IF(ALB_MBD!$J208&lt;&gt;" ",$G208-ALB_MBD!$J208,$G208),0)</f>
        <v>0</v>
      </c>
      <c r="J208" s="14">
        <f t="shared" si="11"/>
        <v>0</v>
      </c>
      <c r="K208" s="25"/>
      <c r="L208" s="16">
        <f t="shared" si="2"/>
        <v>0</v>
      </c>
      <c r="M208" s="16">
        <f t="shared" si="3"/>
        <v>0</v>
      </c>
    </row>
    <row r="209" spans="1:13" x14ac:dyDescent="0.25">
      <c r="A209" s="13" t="str">
        <f>IF(INTRO!$E$39&lt;&gt;"Non-endemic", " ", IF(INTRO!$E$37="Non-endemic"," ", IF(COUNTRY_INFO!A209=0," ",COUNTRY_INFO!A209)))</f>
        <v xml:space="preserve"> </v>
      </c>
      <c r="B209" s="13" t="str">
        <f>IF(INTRO!$E$39&lt;&gt;"Non-endemic", " ", IF(INTRO!$E$37="Non-endemic"," ", IF(COUNTRY_INFO!B209=0," ",COUNTRY_INFO!B209)))</f>
        <v xml:space="preserve"> </v>
      </c>
      <c r="C209" s="13" t="str">
        <f>IF(INTRO!$E$39&lt;&gt;"Non-endemic", " ", IF(INTRO!$E$37="Non-endemic"," ", IF(COUNTRY_INFO!C209=0," ",COUNTRY_INFO!C209)))</f>
        <v xml:space="preserve"> </v>
      </c>
      <c r="D209" s="14">
        <f>IF(INTRO!$E$39&lt;&gt;"Non-endemic", 0, IF(INTRO!$E$37="Non-endemic",0,IF(COUNTRY_INFO!$H209=1,COUNTRY_INFO!E209,0)))</f>
        <v>0</v>
      </c>
      <c r="E209" s="14">
        <f>IF(INTRO!$E$39&lt;&gt;"Non-endemic", 0, IF(INTRO!$E$37="Non-endemic",0,IF(COUNTRY_INFO!$H209=1,COUNTRY_INFO!F209,0)))</f>
        <v>0</v>
      </c>
      <c r="F209" s="14">
        <f>IF(INTRO!$E$39&lt;&gt;"Non-endemic", 0, IF(INTRO!$E$37="Non-endemic",0,IF(COUNTRY_INFO!$H209=1,COUNTRY_INFO!G209,0)))</f>
        <v>0</v>
      </c>
      <c r="G209" s="14">
        <f t="shared" si="10"/>
        <v>0</v>
      </c>
      <c r="H209" s="15" t="str">
        <f>IF(INTRO!$E$39="Non-endemic",IF(INTRO!$E$37="Non-endemic","Not required",COUNTRY_INFO!Q209),"Treat with IVM")</f>
        <v>Treat with IVM</v>
      </c>
      <c r="I209" s="14">
        <f>IF(H209=1,IF(ALB_MBD!$J209&lt;&gt;" ",$G209-ALB_MBD!$J209,$G209),0)</f>
        <v>0</v>
      </c>
      <c r="J209" s="14">
        <f t="shared" si="11"/>
        <v>0</v>
      </c>
      <c r="K209" s="25"/>
      <c r="L209" s="16">
        <f t="shared" si="2"/>
        <v>0</v>
      </c>
      <c r="M209" s="16">
        <f t="shared" si="3"/>
        <v>0</v>
      </c>
    </row>
    <row r="210" spans="1:13" x14ac:dyDescent="0.25">
      <c r="A210" s="13" t="str">
        <f>IF(INTRO!$E$39&lt;&gt;"Non-endemic", " ", IF(INTRO!$E$37="Non-endemic"," ", IF(COUNTRY_INFO!A210=0," ",COUNTRY_INFO!A210)))</f>
        <v xml:space="preserve"> </v>
      </c>
      <c r="B210" s="13" t="str">
        <f>IF(INTRO!$E$39&lt;&gt;"Non-endemic", " ", IF(INTRO!$E$37="Non-endemic"," ", IF(COUNTRY_INFO!B210=0," ",COUNTRY_INFO!B210)))</f>
        <v xml:space="preserve"> </v>
      </c>
      <c r="C210" s="13" t="str">
        <f>IF(INTRO!$E$39&lt;&gt;"Non-endemic", " ", IF(INTRO!$E$37="Non-endemic"," ", IF(COUNTRY_INFO!C210=0," ",COUNTRY_INFO!C210)))</f>
        <v xml:space="preserve"> </v>
      </c>
      <c r="D210" s="14">
        <f>IF(INTRO!$E$39&lt;&gt;"Non-endemic", 0, IF(INTRO!$E$37="Non-endemic",0,IF(COUNTRY_INFO!$H210=1,COUNTRY_INFO!E210,0)))</f>
        <v>0</v>
      </c>
      <c r="E210" s="14">
        <f>IF(INTRO!$E$39&lt;&gt;"Non-endemic", 0, IF(INTRO!$E$37="Non-endemic",0,IF(COUNTRY_INFO!$H210=1,COUNTRY_INFO!F210,0)))</f>
        <v>0</v>
      </c>
      <c r="F210" s="14">
        <f>IF(INTRO!$E$39&lt;&gt;"Non-endemic", 0, IF(INTRO!$E$37="Non-endemic",0,IF(COUNTRY_INFO!$H210=1,COUNTRY_INFO!G210,0)))</f>
        <v>0</v>
      </c>
      <c r="G210" s="14">
        <f t="shared" si="10"/>
        <v>0</v>
      </c>
      <c r="H210" s="15" t="str">
        <f>IF(INTRO!$E$39="Non-endemic",IF(INTRO!$E$37="Non-endemic","Not required",COUNTRY_INFO!Q210),"Treat with IVM")</f>
        <v>Treat with IVM</v>
      </c>
      <c r="I210" s="14">
        <f>IF(H210=1,IF(ALB_MBD!$J210&lt;&gt;" ",$G210-ALB_MBD!$J210,$G210),0)</f>
        <v>0</v>
      </c>
      <c r="J210" s="14">
        <f t="shared" si="11"/>
        <v>0</v>
      </c>
      <c r="K210" s="25"/>
      <c r="L210" s="16">
        <f t="shared" si="2"/>
        <v>0</v>
      </c>
      <c r="M210" s="16">
        <f t="shared" si="3"/>
        <v>0</v>
      </c>
    </row>
    <row r="211" spans="1:13" x14ac:dyDescent="0.25">
      <c r="A211" s="13" t="str">
        <f>IF(INTRO!$E$39&lt;&gt;"Non-endemic", " ", IF(INTRO!$E$37="Non-endemic"," ", IF(COUNTRY_INFO!A211=0," ",COUNTRY_INFO!A211)))</f>
        <v xml:space="preserve"> </v>
      </c>
      <c r="B211" s="13" t="str">
        <f>IF(INTRO!$E$39&lt;&gt;"Non-endemic", " ", IF(INTRO!$E$37="Non-endemic"," ", IF(COUNTRY_INFO!B211=0," ",COUNTRY_INFO!B211)))</f>
        <v xml:space="preserve"> </v>
      </c>
      <c r="C211" s="13" t="str">
        <f>IF(INTRO!$E$39&lt;&gt;"Non-endemic", " ", IF(INTRO!$E$37="Non-endemic"," ", IF(COUNTRY_INFO!C211=0," ",COUNTRY_INFO!C211)))</f>
        <v xml:space="preserve"> </v>
      </c>
      <c r="D211" s="14">
        <f>IF(INTRO!$E$39&lt;&gt;"Non-endemic", 0, IF(INTRO!$E$37="Non-endemic",0,IF(COUNTRY_INFO!$H211=1,COUNTRY_INFO!E211,0)))</f>
        <v>0</v>
      </c>
      <c r="E211" s="14">
        <f>IF(INTRO!$E$39&lt;&gt;"Non-endemic", 0, IF(INTRO!$E$37="Non-endemic",0,IF(COUNTRY_INFO!$H211=1,COUNTRY_INFO!F211,0)))</f>
        <v>0</v>
      </c>
      <c r="F211" s="14">
        <f>IF(INTRO!$E$39&lt;&gt;"Non-endemic", 0, IF(INTRO!$E$37="Non-endemic",0,IF(COUNTRY_INFO!$H211=1,COUNTRY_INFO!G211,0)))</f>
        <v>0</v>
      </c>
      <c r="G211" s="14">
        <f t="shared" si="10"/>
        <v>0</v>
      </c>
      <c r="H211" s="15" t="str">
        <f>IF(INTRO!$E$39="Non-endemic",IF(INTRO!$E$37="Non-endemic","Not required",COUNTRY_INFO!Q211),"Treat with IVM")</f>
        <v>Treat with IVM</v>
      </c>
      <c r="I211" s="14">
        <f>IF(H211=1,IF(ALB_MBD!$J211&lt;&gt;" ",$G211-ALB_MBD!$J211,$G211),0)</f>
        <v>0</v>
      </c>
      <c r="J211" s="14">
        <f t="shared" si="11"/>
        <v>0</v>
      </c>
      <c r="K211" s="25"/>
      <c r="L211" s="16">
        <f t="shared" si="2"/>
        <v>0</v>
      </c>
      <c r="M211" s="16">
        <f t="shared" si="3"/>
        <v>0</v>
      </c>
    </row>
    <row r="212" spans="1:13" x14ac:dyDescent="0.25">
      <c r="A212" s="13" t="str">
        <f>IF(INTRO!$E$39&lt;&gt;"Non-endemic", " ", IF(INTRO!$E$37="Non-endemic"," ", IF(COUNTRY_INFO!A212=0," ",COUNTRY_INFO!A212)))</f>
        <v xml:space="preserve"> </v>
      </c>
      <c r="B212" s="13" t="str">
        <f>IF(INTRO!$E$39&lt;&gt;"Non-endemic", " ", IF(INTRO!$E$37="Non-endemic"," ", IF(COUNTRY_INFO!B212=0," ",COUNTRY_INFO!B212)))</f>
        <v xml:space="preserve"> </v>
      </c>
      <c r="C212" s="13" t="str">
        <f>IF(INTRO!$E$39&lt;&gt;"Non-endemic", " ", IF(INTRO!$E$37="Non-endemic"," ", IF(COUNTRY_INFO!C212=0," ",COUNTRY_INFO!C212)))</f>
        <v xml:space="preserve"> </v>
      </c>
      <c r="D212" s="14">
        <f>IF(INTRO!$E$39&lt;&gt;"Non-endemic", 0, IF(INTRO!$E$37="Non-endemic",0,IF(COUNTRY_INFO!$H212=1,COUNTRY_INFO!E212,0)))</f>
        <v>0</v>
      </c>
      <c r="E212" s="14">
        <f>IF(INTRO!$E$39&lt;&gt;"Non-endemic", 0, IF(INTRO!$E$37="Non-endemic",0,IF(COUNTRY_INFO!$H212=1,COUNTRY_INFO!F212,0)))</f>
        <v>0</v>
      </c>
      <c r="F212" s="14">
        <f>IF(INTRO!$E$39&lt;&gt;"Non-endemic", 0, IF(INTRO!$E$37="Non-endemic",0,IF(COUNTRY_INFO!$H212=1,COUNTRY_INFO!G212,0)))</f>
        <v>0</v>
      </c>
      <c r="G212" s="14">
        <f t="shared" si="10"/>
        <v>0</v>
      </c>
      <c r="H212" s="15" t="str">
        <f>IF(INTRO!$E$39="Non-endemic",IF(INTRO!$E$37="Non-endemic","Not required",COUNTRY_INFO!Q212),"Treat with IVM")</f>
        <v>Treat with IVM</v>
      </c>
      <c r="I212" s="14">
        <f>IF(H212=1,IF(ALB_MBD!$J212&lt;&gt;" ",$G212-ALB_MBD!$J212,$G212),0)</f>
        <v>0</v>
      </c>
      <c r="J212" s="14">
        <f t="shared" si="11"/>
        <v>0</v>
      </c>
      <c r="K212" s="25"/>
      <c r="L212" s="16">
        <f t="shared" si="2"/>
        <v>0</v>
      </c>
      <c r="M212" s="16">
        <f t="shared" si="3"/>
        <v>0</v>
      </c>
    </row>
    <row r="213" spans="1:13" x14ac:dyDescent="0.25">
      <c r="A213" s="13" t="str">
        <f>IF(INTRO!$E$39&lt;&gt;"Non-endemic", " ", IF(INTRO!$E$37="Non-endemic"," ", IF(COUNTRY_INFO!A213=0," ",COUNTRY_INFO!A213)))</f>
        <v xml:space="preserve"> </v>
      </c>
      <c r="B213" s="13" t="str">
        <f>IF(INTRO!$E$39&lt;&gt;"Non-endemic", " ", IF(INTRO!$E$37="Non-endemic"," ", IF(COUNTRY_INFO!B213=0," ",COUNTRY_INFO!B213)))</f>
        <v xml:space="preserve"> </v>
      </c>
      <c r="C213" s="13" t="str">
        <f>IF(INTRO!$E$39&lt;&gt;"Non-endemic", " ", IF(INTRO!$E$37="Non-endemic"," ", IF(COUNTRY_INFO!C213=0," ",COUNTRY_INFO!C213)))</f>
        <v xml:space="preserve"> </v>
      </c>
      <c r="D213" s="14">
        <f>IF(INTRO!$E$39&lt;&gt;"Non-endemic", 0, IF(INTRO!$E$37="Non-endemic",0,IF(COUNTRY_INFO!$H213=1,COUNTRY_INFO!E213,0)))</f>
        <v>0</v>
      </c>
      <c r="E213" s="14">
        <f>IF(INTRO!$E$39&lt;&gt;"Non-endemic", 0, IF(INTRO!$E$37="Non-endemic",0,IF(COUNTRY_INFO!$H213=1,COUNTRY_INFO!F213,0)))</f>
        <v>0</v>
      </c>
      <c r="F213" s="14">
        <f>IF(INTRO!$E$39&lt;&gt;"Non-endemic", 0, IF(INTRO!$E$37="Non-endemic",0,IF(COUNTRY_INFO!$H213=1,COUNTRY_INFO!G213,0)))</f>
        <v>0</v>
      </c>
      <c r="G213" s="14">
        <f t="shared" si="10"/>
        <v>0</v>
      </c>
      <c r="H213" s="15" t="str">
        <f>IF(INTRO!$E$39="Non-endemic",IF(INTRO!$E$37="Non-endemic","Not required",COUNTRY_INFO!Q213),"Treat with IVM")</f>
        <v>Treat with IVM</v>
      </c>
      <c r="I213" s="14">
        <f>IF(H213=1,IF(ALB_MBD!$J213&lt;&gt;" ",$G213-ALB_MBD!$J213,$G213),0)</f>
        <v>0</v>
      </c>
      <c r="J213" s="14">
        <f t="shared" si="11"/>
        <v>0</v>
      </c>
      <c r="K213" s="25"/>
      <c r="L213" s="16">
        <f t="shared" si="2"/>
        <v>0</v>
      </c>
      <c r="M213" s="16">
        <f t="shared" si="3"/>
        <v>0</v>
      </c>
    </row>
    <row r="214" spans="1:13" x14ac:dyDescent="0.25">
      <c r="A214" s="13" t="str">
        <f>IF(INTRO!$E$39&lt;&gt;"Non-endemic", " ", IF(INTRO!$E$37="Non-endemic"," ", IF(COUNTRY_INFO!A214=0," ",COUNTRY_INFO!A214)))</f>
        <v xml:space="preserve"> </v>
      </c>
      <c r="B214" s="13" t="str">
        <f>IF(INTRO!$E$39&lt;&gt;"Non-endemic", " ", IF(INTRO!$E$37="Non-endemic"," ", IF(COUNTRY_INFO!B214=0," ",COUNTRY_INFO!B214)))</f>
        <v xml:space="preserve"> </v>
      </c>
      <c r="C214" s="13" t="str">
        <f>IF(INTRO!$E$39&lt;&gt;"Non-endemic", " ", IF(INTRO!$E$37="Non-endemic"," ", IF(COUNTRY_INFO!C214=0," ",COUNTRY_INFO!C214)))</f>
        <v xml:space="preserve"> </v>
      </c>
      <c r="D214" s="14">
        <f>IF(INTRO!$E$39&lt;&gt;"Non-endemic", 0, IF(INTRO!$E$37="Non-endemic",0,IF(COUNTRY_INFO!$H214=1,COUNTRY_INFO!E214,0)))</f>
        <v>0</v>
      </c>
      <c r="E214" s="14">
        <f>IF(INTRO!$E$39&lt;&gt;"Non-endemic", 0, IF(INTRO!$E$37="Non-endemic",0,IF(COUNTRY_INFO!$H214=1,COUNTRY_INFO!F214,0)))</f>
        <v>0</v>
      </c>
      <c r="F214" s="14">
        <f>IF(INTRO!$E$39&lt;&gt;"Non-endemic", 0, IF(INTRO!$E$37="Non-endemic",0,IF(COUNTRY_INFO!$H214=1,COUNTRY_INFO!G214,0)))</f>
        <v>0</v>
      </c>
      <c r="G214" s="14">
        <f t="shared" si="10"/>
        <v>0</v>
      </c>
      <c r="H214" s="15" t="str">
        <f>IF(INTRO!$E$39="Non-endemic",IF(INTRO!$E$37="Non-endemic","Not required",COUNTRY_INFO!Q214),"Treat with IVM")</f>
        <v>Treat with IVM</v>
      </c>
      <c r="I214" s="14">
        <f>IF(H214=1,IF(ALB_MBD!$J214&lt;&gt;" ",$G214-ALB_MBD!$J214,$G214),0)</f>
        <v>0</v>
      </c>
      <c r="J214" s="14">
        <f t="shared" si="11"/>
        <v>0</v>
      </c>
      <c r="K214" s="25"/>
      <c r="L214" s="16">
        <f t="shared" si="2"/>
        <v>0</v>
      </c>
      <c r="M214" s="16">
        <f t="shared" si="3"/>
        <v>0</v>
      </c>
    </row>
    <row r="215" spans="1:13" x14ac:dyDescent="0.25">
      <c r="A215" s="13" t="str">
        <f>IF(INTRO!$E$39&lt;&gt;"Non-endemic", " ", IF(INTRO!$E$37="Non-endemic"," ", IF(COUNTRY_INFO!A215=0," ",COUNTRY_INFO!A215)))</f>
        <v xml:space="preserve"> </v>
      </c>
      <c r="B215" s="13" t="str">
        <f>IF(INTRO!$E$39&lt;&gt;"Non-endemic", " ", IF(INTRO!$E$37="Non-endemic"," ", IF(COUNTRY_INFO!B215=0," ",COUNTRY_INFO!B215)))</f>
        <v xml:space="preserve"> </v>
      </c>
      <c r="C215" s="13" t="str">
        <f>IF(INTRO!$E$39&lt;&gt;"Non-endemic", " ", IF(INTRO!$E$37="Non-endemic"," ", IF(COUNTRY_INFO!C215=0," ",COUNTRY_INFO!C215)))</f>
        <v xml:space="preserve"> </v>
      </c>
      <c r="D215" s="14">
        <f>IF(INTRO!$E$39&lt;&gt;"Non-endemic", 0, IF(INTRO!$E$37="Non-endemic",0,IF(COUNTRY_INFO!$H215=1,COUNTRY_INFO!E215,0)))</f>
        <v>0</v>
      </c>
      <c r="E215" s="14">
        <f>IF(INTRO!$E$39&lt;&gt;"Non-endemic", 0, IF(INTRO!$E$37="Non-endemic",0,IF(COUNTRY_INFO!$H215=1,COUNTRY_INFO!F215,0)))</f>
        <v>0</v>
      </c>
      <c r="F215" s="14">
        <f>IF(INTRO!$E$39&lt;&gt;"Non-endemic", 0, IF(INTRO!$E$37="Non-endemic",0,IF(COUNTRY_INFO!$H215=1,COUNTRY_INFO!G215,0)))</f>
        <v>0</v>
      </c>
      <c r="G215" s="14">
        <f t="shared" si="10"/>
        <v>0</v>
      </c>
      <c r="H215" s="15" t="str">
        <f>IF(INTRO!$E$39="Non-endemic",IF(INTRO!$E$37="Non-endemic","Not required",COUNTRY_INFO!Q215),"Treat with IVM")</f>
        <v>Treat with IVM</v>
      </c>
      <c r="I215" s="14">
        <f>IF(H215=1,IF(ALB_MBD!$J215&lt;&gt;" ",$G215-ALB_MBD!$J215,$G215),0)</f>
        <v>0</v>
      </c>
      <c r="J215" s="14">
        <f t="shared" si="11"/>
        <v>0</v>
      </c>
      <c r="K215" s="25"/>
      <c r="L215" s="16">
        <f t="shared" si="2"/>
        <v>0</v>
      </c>
      <c r="M215" s="16">
        <f t="shared" si="3"/>
        <v>0</v>
      </c>
    </row>
    <row r="216" spans="1:13" x14ac:dyDescent="0.25">
      <c r="A216" s="13" t="str">
        <f>IF(INTRO!$E$39&lt;&gt;"Non-endemic", " ", IF(INTRO!$E$37="Non-endemic"," ", IF(COUNTRY_INFO!A216=0," ",COUNTRY_INFO!A216)))</f>
        <v xml:space="preserve"> </v>
      </c>
      <c r="B216" s="13" t="str">
        <f>IF(INTRO!$E$39&lt;&gt;"Non-endemic", " ", IF(INTRO!$E$37="Non-endemic"," ", IF(COUNTRY_INFO!B216=0," ",COUNTRY_INFO!B216)))</f>
        <v xml:space="preserve"> </v>
      </c>
      <c r="C216" s="13" t="str">
        <f>IF(INTRO!$E$39&lt;&gt;"Non-endemic", " ", IF(INTRO!$E$37="Non-endemic"," ", IF(COUNTRY_INFO!C216=0," ",COUNTRY_INFO!C216)))</f>
        <v xml:space="preserve"> </v>
      </c>
      <c r="D216" s="14">
        <f>IF(INTRO!$E$39&lt;&gt;"Non-endemic", 0, IF(INTRO!$E$37="Non-endemic",0,IF(COUNTRY_INFO!$H216=1,COUNTRY_INFO!E216,0)))</f>
        <v>0</v>
      </c>
      <c r="E216" s="14">
        <f>IF(INTRO!$E$39&lt;&gt;"Non-endemic", 0, IF(INTRO!$E$37="Non-endemic",0,IF(COUNTRY_INFO!$H216=1,COUNTRY_INFO!F216,0)))</f>
        <v>0</v>
      </c>
      <c r="F216" s="14">
        <f>IF(INTRO!$E$39&lt;&gt;"Non-endemic", 0, IF(INTRO!$E$37="Non-endemic",0,IF(COUNTRY_INFO!$H216=1,COUNTRY_INFO!G216,0)))</f>
        <v>0</v>
      </c>
      <c r="G216" s="14">
        <f t="shared" si="10"/>
        <v>0</v>
      </c>
      <c r="H216" s="15" t="str">
        <f>IF(INTRO!$E$39="Non-endemic",IF(INTRO!$E$37="Non-endemic","Not required",COUNTRY_INFO!Q216),"Treat with IVM")</f>
        <v>Treat with IVM</v>
      </c>
      <c r="I216" s="14">
        <f>IF(H216=1,IF(ALB_MBD!$J216&lt;&gt;" ",$G216-ALB_MBD!$J216,$G216),0)</f>
        <v>0</v>
      </c>
      <c r="J216" s="14">
        <f t="shared" si="11"/>
        <v>0</v>
      </c>
      <c r="K216" s="25"/>
      <c r="L216" s="16">
        <f t="shared" si="2"/>
        <v>0</v>
      </c>
      <c r="M216" s="16">
        <f t="shared" si="3"/>
        <v>0</v>
      </c>
    </row>
    <row r="217" spans="1:13" x14ac:dyDescent="0.25">
      <c r="A217" s="13" t="str">
        <f>IF(INTRO!$E$39&lt;&gt;"Non-endemic", " ", IF(INTRO!$E$37="Non-endemic"," ", IF(COUNTRY_INFO!A217=0," ",COUNTRY_INFO!A217)))</f>
        <v xml:space="preserve"> </v>
      </c>
      <c r="B217" s="13" t="str">
        <f>IF(INTRO!$E$39&lt;&gt;"Non-endemic", " ", IF(INTRO!$E$37="Non-endemic"," ", IF(COUNTRY_INFO!B217=0," ",COUNTRY_INFO!B217)))</f>
        <v xml:space="preserve"> </v>
      </c>
      <c r="C217" s="13" t="str">
        <f>IF(INTRO!$E$39&lt;&gt;"Non-endemic", " ", IF(INTRO!$E$37="Non-endemic"," ", IF(COUNTRY_INFO!C217=0," ",COUNTRY_INFO!C217)))</f>
        <v xml:space="preserve"> </v>
      </c>
      <c r="D217" s="14">
        <f>IF(INTRO!$E$39&lt;&gt;"Non-endemic", 0, IF(INTRO!$E$37="Non-endemic",0,IF(COUNTRY_INFO!$H217=1,COUNTRY_INFO!E217,0)))</f>
        <v>0</v>
      </c>
      <c r="E217" s="14">
        <f>IF(INTRO!$E$39&lt;&gt;"Non-endemic", 0, IF(INTRO!$E$37="Non-endemic",0,IF(COUNTRY_INFO!$H217=1,COUNTRY_INFO!F217,0)))</f>
        <v>0</v>
      </c>
      <c r="F217" s="14">
        <f>IF(INTRO!$E$39&lt;&gt;"Non-endemic", 0, IF(INTRO!$E$37="Non-endemic",0,IF(COUNTRY_INFO!$H217=1,COUNTRY_INFO!G217,0)))</f>
        <v>0</v>
      </c>
      <c r="G217" s="14">
        <f t="shared" si="10"/>
        <v>0</v>
      </c>
      <c r="H217" s="15" t="str">
        <f>IF(INTRO!$E$39="Non-endemic",IF(INTRO!$E$37="Non-endemic","Not required",COUNTRY_INFO!Q217),"Treat with IVM")</f>
        <v>Treat with IVM</v>
      </c>
      <c r="I217" s="14">
        <f>IF(H217=1,IF(ALB_MBD!$J217&lt;&gt;" ",$G217-ALB_MBD!$J217,$G217),0)</f>
        <v>0</v>
      </c>
      <c r="J217" s="14">
        <f t="shared" si="11"/>
        <v>0</v>
      </c>
      <c r="K217" s="25"/>
      <c r="L217" s="16">
        <f t="shared" si="2"/>
        <v>0</v>
      </c>
      <c r="M217" s="16">
        <f t="shared" si="3"/>
        <v>0</v>
      </c>
    </row>
    <row r="218" spans="1:13" x14ac:dyDescent="0.25">
      <c r="A218" s="13" t="str">
        <f>IF(INTRO!$E$39&lt;&gt;"Non-endemic", " ", IF(INTRO!$E$37="Non-endemic"," ", IF(COUNTRY_INFO!A218=0," ",COUNTRY_INFO!A218)))</f>
        <v xml:space="preserve"> </v>
      </c>
      <c r="B218" s="13" t="str">
        <f>IF(INTRO!$E$39&lt;&gt;"Non-endemic", " ", IF(INTRO!$E$37="Non-endemic"," ", IF(COUNTRY_INFO!B218=0," ",COUNTRY_INFO!B218)))</f>
        <v xml:space="preserve"> </v>
      </c>
      <c r="C218" s="13" t="str">
        <f>IF(INTRO!$E$39&lt;&gt;"Non-endemic", " ", IF(INTRO!$E$37="Non-endemic"," ", IF(COUNTRY_INFO!C218=0," ",COUNTRY_INFO!C218)))</f>
        <v xml:space="preserve"> </v>
      </c>
      <c r="D218" s="14">
        <f>IF(INTRO!$E$39&lt;&gt;"Non-endemic", 0, IF(INTRO!$E$37="Non-endemic",0,IF(COUNTRY_INFO!$H218=1,COUNTRY_INFO!E218,0)))</f>
        <v>0</v>
      </c>
      <c r="E218" s="14">
        <f>IF(INTRO!$E$39&lt;&gt;"Non-endemic", 0, IF(INTRO!$E$37="Non-endemic",0,IF(COUNTRY_INFO!$H218=1,COUNTRY_INFO!F218,0)))</f>
        <v>0</v>
      </c>
      <c r="F218" s="14">
        <f>IF(INTRO!$E$39&lt;&gt;"Non-endemic", 0, IF(INTRO!$E$37="Non-endemic",0,IF(COUNTRY_INFO!$H218=1,COUNTRY_INFO!G218,0)))</f>
        <v>0</v>
      </c>
      <c r="G218" s="14">
        <f t="shared" si="10"/>
        <v>0</v>
      </c>
      <c r="H218" s="15" t="str">
        <f>IF(INTRO!$E$39="Non-endemic",IF(INTRO!$E$37="Non-endemic","Not required",COUNTRY_INFO!Q218),"Treat with IVM")</f>
        <v>Treat with IVM</v>
      </c>
      <c r="I218" s="14">
        <f>IF(H218=1,IF(ALB_MBD!$J218&lt;&gt;" ",$G218-ALB_MBD!$J218,$G218),0)</f>
        <v>0</v>
      </c>
      <c r="J218" s="14">
        <f t="shared" si="11"/>
        <v>0</v>
      </c>
      <c r="K218" s="25"/>
      <c r="L218" s="16">
        <f t="shared" si="2"/>
        <v>0</v>
      </c>
      <c r="M218" s="16">
        <f t="shared" si="3"/>
        <v>0</v>
      </c>
    </row>
    <row r="219" spans="1:13" x14ac:dyDescent="0.25">
      <c r="A219" s="13" t="str">
        <f>IF(INTRO!$E$39&lt;&gt;"Non-endemic", " ", IF(INTRO!$E$37="Non-endemic"," ", IF(COUNTRY_INFO!A219=0," ",COUNTRY_INFO!A219)))</f>
        <v xml:space="preserve"> </v>
      </c>
      <c r="B219" s="13" t="str">
        <f>IF(INTRO!$E$39&lt;&gt;"Non-endemic", " ", IF(INTRO!$E$37="Non-endemic"," ", IF(COUNTRY_INFO!B219=0," ",COUNTRY_INFO!B219)))</f>
        <v xml:space="preserve"> </v>
      </c>
      <c r="C219" s="13" t="str">
        <f>IF(INTRO!$E$39&lt;&gt;"Non-endemic", " ", IF(INTRO!$E$37="Non-endemic"," ", IF(COUNTRY_INFO!C219=0," ",COUNTRY_INFO!C219)))</f>
        <v xml:space="preserve"> </v>
      </c>
      <c r="D219" s="14">
        <f>IF(INTRO!$E$39&lt;&gt;"Non-endemic", 0, IF(INTRO!$E$37="Non-endemic",0,IF(COUNTRY_INFO!$H219=1,COUNTRY_INFO!E219,0)))</f>
        <v>0</v>
      </c>
      <c r="E219" s="14">
        <f>IF(INTRO!$E$39&lt;&gt;"Non-endemic", 0, IF(INTRO!$E$37="Non-endemic",0,IF(COUNTRY_INFO!$H219=1,COUNTRY_INFO!F219,0)))</f>
        <v>0</v>
      </c>
      <c r="F219" s="14">
        <f>IF(INTRO!$E$39&lt;&gt;"Non-endemic", 0, IF(INTRO!$E$37="Non-endemic",0,IF(COUNTRY_INFO!$H219=1,COUNTRY_INFO!G219,0)))</f>
        <v>0</v>
      </c>
      <c r="G219" s="14">
        <f t="shared" si="10"/>
        <v>0</v>
      </c>
      <c r="H219" s="15" t="str">
        <f>IF(INTRO!$E$39="Non-endemic",IF(INTRO!$E$37="Non-endemic","Not required",COUNTRY_INFO!Q219),"Treat with IVM")</f>
        <v>Treat with IVM</v>
      </c>
      <c r="I219" s="14">
        <f>IF(H219=1,IF(ALB_MBD!$J219&lt;&gt;" ",$G219-ALB_MBD!$J219,$G219),0)</f>
        <v>0</v>
      </c>
      <c r="J219" s="14">
        <f t="shared" si="11"/>
        <v>0</v>
      </c>
      <c r="K219" s="25"/>
      <c r="L219" s="16">
        <f t="shared" si="2"/>
        <v>0</v>
      </c>
      <c r="M219" s="16">
        <f t="shared" si="3"/>
        <v>0</v>
      </c>
    </row>
    <row r="220" spans="1:13" x14ac:dyDescent="0.25">
      <c r="A220" s="13" t="str">
        <f>IF(INTRO!$E$39&lt;&gt;"Non-endemic", " ", IF(INTRO!$E$37="Non-endemic"," ", IF(COUNTRY_INFO!A220=0," ",COUNTRY_INFO!A220)))</f>
        <v xml:space="preserve"> </v>
      </c>
      <c r="B220" s="13" t="str">
        <f>IF(INTRO!$E$39&lt;&gt;"Non-endemic", " ", IF(INTRO!$E$37="Non-endemic"," ", IF(COUNTRY_INFO!B220=0," ",COUNTRY_INFO!B220)))</f>
        <v xml:space="preserve"> </v>
      </c>
      <c r="C220" s="13" t="str">
        <f>IF(INTRO!$E$39&lt;&gt;"Non-endemic", " ", IF(INTRO!$E$37="Non-endemic"," ", IF(COUNTRY_INFO!C220=0," ",COUNTRY_INFO!C220)))</f>
        <v xml:space="preserve"> </v>
      </c>
      <c r="D220" s="14">
        <f>IF(INTRO!$E$39&lt;&gt;"Non-endemic", 0, IF(INTRO!$E$37="Non-endemic",0,IF(COUNTRY_INFO!$H220=1,COUNTRY_INFO!E220,0)))</f>
        <v>0</v>
      </c>
      <c r="E220" s="14">
        <f>IF(INTRO!$E$39&lt;&gt;"Non-endemic", 0, IF(INTRO!$E$37="Non-endemic",0,IF(COUNTRY_INFO!$H220=1,COUNTRY_INFO!F220,0)))</f>
        <v>0</v>
      </c>
      <c r="F220" s="14">
        <f>IF(INTRO!$E$39&lt;&gt;"Non-endemic", 0, IF(INTRO!$E$37="Non-endemic",0,IF(COUNTRY_INFO!$H220=1,COUNTRY_INFO!G220,0)))</f>
        <v>0</v>
      </c>
      <c r="G220" s="14">
        <f t="shared" si="10"/>
        <v>0</v>
      </c>
      <c r="H220" s="15" t="str">
        <f>IF(INTRO!$E$39="Non-endemic",IF(INTRO!$E$37="Non-endemic","Not required",COUNTRY_INFO!Q220),"Treat with IVM")</f>
        <v>Treat with IVM</v>
      </c>
      <c r="I220" s="14">
        <f>IF(H220=1,IF(ALB_MBD!$J220&lt;&gt;" ",$G220-ALB_MBD!$J220,$G220),0)</f>
        <v>0</v>
      </c>
      <c r="J220" s="14">
        <f t="shared" si="11"/>
        <v>0</v>
      </c>
      <c r="K220" s="25"/>
      <c r="L220" s="16">
        <f t="shared" si="2"/>
        <v>0</v>
      </c>
      <c r="M220" s="16">
        <f t="shared" si="3"/>
        <v>0</v>
      </c>
    </row>
    <row r="221" spans="1:13" x14ac:dyDescent="0.25">
      <c r="A221" s="13" t="str">
        <f>IF(INTRO!$E$39&lt;&gt;"Non-endemic", " ", IF(INTRO!$E$37="Non-endemic"," ", IF(COUNTRY_INFO!A221=0," ",COUNTRY_INFO!A221)))</f>
        <v xml:space="preserve"> </v>
      </c>
      <c r="B221" s="13" t="str">
        <f>IF(INTRO!$E$39&lt;&gt;"Non-endemic", " ", IF(INTRO!$E$37="Non-endemic"," ", IF(COUNTRY_INFO!B221=0," ",COUNTRY_INFO!B221)))</f>
        <v xml:space="preserve"> </v>
      </c>
      <c r="C221" s="13" t="str">
        <f>IF(INTRO!$E$39&lt;&gt;"Non-endemic", " ", IF(INTRO!$E$37="Non-endemic"," ", IF(COUNTRY_INFO!C221=0," ",COUNTRY_INFO!C221)))</f>
        <v xml:space="preserve"> </v>
      </c>
      <c r="D221" s="14">
        <f>IF(INTRO!$E$39&lt;&gt;"Non-endemic", 0, IF(INTRO!$E$37="Non-endemic",0,IF(COUNTRY_INFO!$H221=1,COUNTRY_INFO!E221,0)))</f>
        <v>0</v>
      </c>
      <c r="E221" s="14">
        <f>IF(INTRO!$E$39&lt;&gt;"Non-endemic", 0, IF(INTRO!$E$37="Non-endemic",0,IF(COUNTRY_INFO!$H221=1,COUNTRY_INFO!F221,0)))</f>
        <v>0</v>
      </c>
      <c r="F221" s="14">
        <f>IF(INTRO!$E$39&lt;&gt;"Non-endemic", 0, IF(INTRO!$E$37="Non-endemic",0,IF(COUNTRY_INFO!$H221=1,COUNTRY_INFO!G221,0)))</f>
        <v>0</v>
      </c>
      <c r="G221" s="14">
        <f t="shared" si="10"/>
        <v>0</v>
      </c>
      <c r="H221" s="15" t="str">
        <f>IF(INTRO!$E$39="Non-endemic",IF(INTRO!$E$37="Non-endemic","Not required",COUNTRY_INFO!Q221),"Treat with IVM")</f>
        <v>Treat with IVM</v>
      </c>
      <c r="I221" s="14">
        <f>IF(H221=1,IF(ALB_MBD!$J221&lt;&gt;" ",$G221-ALB_MBD!$J221,$G221),0)</f>
        <v>0</v>
      </c>
      <c r="J221" s="14">
        <f t="shared" si="11"/>
        <v>0</v>
      </c>
      <c r="K221" s="25"/>
      <c r="L221" s="16">
        <f t="shared" si="2"/>
        <v>0</v>
      </c>
      <c r="M221" s="16">
        <f t="shared" si="3"/>
        <v>0</v>
      </c>
    </row>
    <row r="222" spans="1:13" x14ac:dyDescent="0.25">
      <c r="A222" s="13" t="str">
        <f>IF(INTRO!$E$39&lt;&gt;"Non-endemic", " ", IF(INTRO!$E$37="Non-endemic"," ", IF(COUNTRY_INFO!A222=0," ",COUNTRY_INFO!A222)))</f>
        <v xml:space="preserve"> </v>
      </c>
      <c r="B222" s="13" t="str">
        <f>IF(INTRO!$E$39&lt;&gt;"Non-endemic", " ", IF(INTRO!$E$37="Non-endemic"," ", IF(COUNTRY_INFO!B222=0," ",COUNTRY_INFO!B222)))</f>
        <v xml:space="preserve"> </v>
      </c>
      <c r="C222" s="13" t="str">
        <f>IF(INTRO!$E$39&lt;&gt;"Non-endemic", " ", IF(INTRO!$E$37="Non-endemic"," ", IF(COUNTRY_INFO!C222=0," ",COUNTRY_INFO!C222)))</f>
        <v xml:space="preserve"> </v>
      </c>
      <c r="D222" s="14">
        <f>IF(INTRO!$E$39&lt;&gt;"Non-endemic", 0, IF(INTRO!$E$37="Non-endemic",0,IF(COUNTRY_INFO!$H222=1,COUNTRY_INFO!E222,0)))</f>
        <v>0</v>
      </c>
      <c r="E222" s="14">
        <f>IF(INTRO!$E$39&lt;&gt;"Non-endemic", 0, IF(INTRO!$E$37="Non-endemic",0,IF(COUNTRY_INFO!$H222=1,COUNTRY_INFO!F222,0)))</f>
        <v>0</v>
      </c>
      <c r="F222" s="14">
        <f>IF(INTRO!$E$39&lt;&gt;"Non-endemic", 0, IF(INTRO!$E$37="Non-endemic",0,IF(COUNTRY_INFO!$H222=1,COUNTRY_INFO!G222,0)))</f>
        <v>0</v>
      </c>
      <c r="G222" s="14">
        <f t="shared" si="10"/>
        <v>0</v>
      </c>
      <c r="H222" s="15" t="str">
        <f>IF(INTRO!$E$39="Non-endemic",IF(INTRO!$E$37="Non-endemic","Not required",COUNTRY_INFO!Q222),"Treat with IVM")</f>
        <v>Treat with IVM</v>
      </c>
      <c r="I222" s="14">
        <f>IF(H222=1,IF(ALB_MBD!$J222&lt;&gt;" ",$G222-ALB_MBD!$J222,$G222),0)</f>
        <v>0</v>
      </c>
      <c r="J222" s="14">
        <f t="shared" si="11"/>
        <v>0</v>
      </c>
      <c r="K222" s="25"/>
      <c r="L222" s="16">
        <f t="shared" si="2"/>
        <v>0</v>
      </c>
      <c r="M222" s="16">
        <f t="shared" si="3"/>
        <v>0</v>
      </c>
    </row>
    <row r="223" spans="1:13" x14ac:dyDescent="0.25">
      <c r="A223" s="13" t="str">
        <f>IF(INTRO!$E$39&lt;&gt;"Non-endemic", " ", IF(INTRO!$E$37="Non-endemic"," ", IF(COUNTRY_INFO!A223=0," ",COUNTRY_INFO!A223)))</f>
        <v xml:space="preserve"> </v>
      </c>
      <c r="B223" s="13" t="str">
        <f>IF(INTRO!$E$39&lt;&gt;"Non-endemic", " ", IF(INTRO!$E$37="Non-endemic"," ", IF(COUNTRY_INFO!B223=0," ",COUNTRY_INFO!B223)))</f>
        <v xml:space="preserve"> </v>
      </c>
      <c r="C223" s="13" t="str">
        <f>IF(INTRO!$E$39&lt;&gt;"Non-endemic", " ", IF(INTRO!$E$37="Non-endemic"," ", IF(COUNTRY_INFO!C223=0," ",COUNTRY_INFO!C223)))</f>
        <v xml:space="preserve"> </v>
      </c>
      <c r="D223" s="14">
        <f>IF(INTRO!$E$39&lt;&gt;"Non-endemic", 0, IF(INTRO!$E$37="Non-endemic",0,IF(COUNTRY_INFO!$H223=1,COUNTRY_INFO!E223,0)))</f>
        <v>0</v>
      </c>
      <c r="E223" s="14">
        <f>IF(INTRO!$E$39&lt;&gt;"Non-endemic", 0, IF(INTRO!$E$37="Non-endemic",0,IF(COUNTRY_INFO!$H223=1,COUNTRY_INFO!F223,0)))</f>
        <v>0</v>
      </c>
      <c r="F223" s="14">
        <f>IF(INTRO!$E$39&lt;&gt;"Non-endemic", 0, IF(INTRO!$E$37="Non-endemic",0,IF(COUNTRY_INFO!$H223=1,COUNTRY_INFO!G223,0)))</f>
        <v>0</v>
      </c>
      <c r="G223" s="14">
        <f t="shared" si="10"/>
        <v>0</v>
      </c>
      <c r="H223" s="15" t="str">
        <f>IF(INTRO!$E$39="Non-endemic",IF(INTRO!$E$37="Non-endemic","Not required",COUNTRY_INFO!Q223),"Treat with IVM")</f>
        <v>Treat with IVM</v>
      </c>
      <c r="I223" s="14">
        <f>IF(H223=1,IF(ALB_MBD!$J223&lt;&gt;" ",$G223-ALB_MBD!$J223,$G223),0)</f>
        <v>0</v>
      </c>
      <c r="J223" s="14">
        <f t="shared" si="11"/>
        <v>0</v>
      </c>
      <c r="K223" s="25"/>
      <c r="L223" s="16">
        <f t="shared" si="2"/>
        <v>0</v>
      </c>
      <c r="M223" s="16">
        <f t="shared" si="3"/>
        <v>0</v>
      </c>
    </row>
    <row r="224" spans="1:13" x14ac:dyDescent="0.25">
      <c r="A224" s="13" t="str">
        <f>IF(INTRO!$E$39&lt;&gt;"Non-endemic", " ", IF(INTRO!$E$37="Non-endemic"," ", IF(COUNTRY_INFO!A224=0," ",COUNTRY_INFO!A224)))</f>
        <v xml:space="preserve"> </v>
      </c>
      <c r="B224" s="13" t="str">
        <f>IF(INTRO!$E$39&lt;&gt;"Non-endemic", " ", IF(INTRO!$E$37="Non-endemic"," ", IF(COUNTRY_INFO!B224=0," ",COUNTRY_INFO!B224)))</f>
        <v xml:space="preserve"> </v>
      </c>
      <c r="C224" s="13" t="str">
        <f>IF(INTRO!$E$39&lt;&gt;"Non-endemic", " ", IF(INTRO!$E$37="Non-endemic"," ", IF(COUNTRY_INFO!C224=0," ",COUNTRY_INFO!C224)))</f>
        <v xml:space="preserve"> </v>
      </c>
      <c r="D224" s="14">
        <f>IF(INTRO!$E$39&lt;&gt;"Non-endemic", 0, IF(INTRO!$E$37="Non-endemic",0,IF(COUNTRY_INFO!$H224=1,COUNTRY_INFO!E224,0)))</f>
        <v>0</v>
      </c>
      <c r="E224" s="14">
        <f>IF(INTRO!$E$39&lt;&gt;"Non-endemic", 0, IF(INTRO!$E$37="Non-endemic",0,IF(COUNTRY_INFO!$H224=1,COUNTRY_INFO!F224,0)))</f>
        <v>0</v>
      </c>
      <c r="F224" s="14">
        <f>IF(INTRO!$E$39&lt;&gt;"Non-endemic", 0, IF(INTRO!$E$37="Non-endemic",0,IF(COUNTRY_INFO!$H224=1,COUNTRY_INFO!G224,0)))</f>
        <v>0</v>
      </c>
      <c r="G224" s="14">
        <f t="shared" si="10"/>
        <v>0</v>
      </c>
      <c r="H224" s="15" t="str">
        <f>IF(INTRO!$E$39="Non-endemic",IF(INTRO!$E$37="Non-endemic","Not required",COUNTRY_INFO!Q224),"Treat with IVM")</f>
        <v>Treat with IVM</v>
      </c>
      <c r="I224" s="14">
        <f>IF(H224=1,IF(ALB_MBD!$J224&lt;&gt;" ",$G224-ALB_MBD!$J224,$G224),0)</f>
        <v>0</v>
      </c>
      <c r="J224" s="14">
        <f t="shared" si="11"/>
        <v>0</v>
      </c>
      <c r="K224" s="25"/>
      <c r="L224" s="16">
        <f t="shared" si="2"/>
        <v>0</v>
      </c>
      <c r="M224" s="16">
        <f t="shared" si="3"/>
        <v>0</v>
      </c>
    </row>
    <row r="225" spans="1:13" x14ac:dyDescent="0.25">
      <c r="A225" s="13" t="str">
        <f>IF(INTRO!$E$39&lt;&gt;"Non-endemic", " ", IF(INTRO!$E$37="Non-endemic"," ", IF(COUNTRY_INFO!A225=0," ",COUNTRY_INFO!A225)))</f>
        <v xml:space="preserve"> </v>
      </c>
      <c r="B225" s="13" t="str">
        <f>IF(INTRO!$E$39&lt;&gt;"Non-endemic", " ", IF(INTRO!$E$37="Non-endemic"," ", IF(COUNTRY_INFO!B225=0," ",COUNTRY_INFO!B225)))</f>
        <v xml:space="preserve"> </v>
      </c>
      <c r="C225" s="13" t="str">
        <f>IF(INTRO!$E$39&lt;&gt;"Non-endemic", " ", IF(INTRO!$E$37="Non-endemic"," ", IF(COUNTRY_INFO!C225=0," ",COUNTRY_INFO!C225)))</f>
        <v xml:space="preserve"> </v>
      </c>
      <c r="D225" s="14">
        <f>IF(INTRO!$E$39&lt;&gt;"Non-endemic", 0, IF(INTRO!$E$37="Non-endemic",0,IF(COUNTRY_INFO!$H225=1,COUNTRY_INFO!E225,0)))</f>
        <v>0</v>
      </c>
      <c r="E225" s="14">
        <f>IF(INTRO!$E$39&lt;&gt;"Non-endemic", 0, IF(INTRO!$E$37="Non-endemic",0,IF(COUNTRY_INFO!$H225=1,COUNTRY_INFO!F225,0)))</f>
        <v>0</v>
      </c>
      <c r="F225" s="14">
        <f>IF(INTRO!$E$39&lt;&gt;"Non-endemic", 0, IF(INTRO!$E$37="Non-endemic",0,IF(COUNTRY_INFO!$H225=1,COUNTRY_INFO!G225,0)))</f>
        <v>0</v>
      </c>
      <c r="G225" s="14">
        <f t="shared" si="10"/>
        <v>0</v>
      </c>
      <c r="H225" s="15" t="str">
        <f>IF(INTRO!$E$39="Non-endemic",IF(INTRO!$E$37="Non-endemic","Not required",COUNTRY_INFO!Q225),"Treat with IVM")</f>
        <v>Treat with IVM</v>
      </c>
      <c r="I225" s="14">
        <f>IF(H225=1,IF(ALB_MBD!$J225&lt;&gt;" ",$G225-ALB_MBD!$J225,$G225),0)</f>
        <v>0</v>
      </c>
      <c r="J225" s="14">
        <f t="shared" si="11"/>
        <v>0</v>
      </c>
      <c r="K225" s="25"/>
      <c r="L225" s="16">
        <f t="shared" si="2"/>
        <v>0</v>
      </c>
      <c r="M225" s="16">
        <f t="shared" si="3"/>
        <v>0</v>
      </c>
    </row>
    <row r="226" spans="1:13" x14ac:dyDescent="0.25">
      <c r="A226" s="13" t="str">
        <f>IF(INTRO!$E$39&lt;&gt;"Non-endemic", " ", IF(INTRO!$E$37="Non-endemic"," ", IF(COUNTRY_INFO!A226=0," ",COUNTRY_INFO!A226)))</f>
        <v xml:space="preserve"> </v>
      </c>
      <c r="B226" s="13" t="str">
        <f>IF(INTRO!$E$39&lt;&gt;"Non-endemic", " ", IF(INTRO!$E$37="Non-endemic"," ", IF(COUNTRY_INFO!B226=0," ",COUNTRY_INFO!B226)))</f>
        <v xml:space="preserve"> </v>
      </c>
      <c r="C226" s="13" t="str">
        <f>IF(INTRO!$E$39&lt;&gt;"Non-endemic", " ", IF(INTRO!$E$37="Non-endemic"," ", IF(COUNTRY_INFO!C226=0," ",COUNTRY_INFO!C226)))</f>
        <v xml:space="preserve"> </v>
      </c>
      <c r="D226" s="14">
        <f>IF(INTRO!$E$39&lt;&gt;"Non-endemic", 0, IF(INTRO!$E$37="Non-endemic",0,IF(COUNTRY_INFO!$H226=1,COUNTRY_INFO!E226,0)))</f>
        <v>0</v>
      </c>
      <c r="E226" s="14">
        <f>IF(INTRO!$E$39&lt;&gt;"Non-endemic", 0, IF(INTRO!$E$37="Non-endemic",0,IF(COUNTRY_INFO!$H226=1,COUNTRY_INFO!F226,0)))</f>
        <v>0</v>
      </c>
      <c r="F226" s="14">
        <f>IF(INTRO!$E$39&lt;&gt;"Non-endemic", 0, IF(INTRO!$E$37="Non-endemic",0,IF(COUNTRY_INFO!$H226=1,COUNTRY_INFO!G226,0)))</f>
        <v>0</v>
      </c>
      <c r="G226" s="14">
        <f t="shared" si="10"/>
        <v>0</v>
      </c>
      <c r="H226" s="15" t="str">
        <f>IF(INTRO!$E$39="Non-endemic",IF(INTRO!$E$37="Non-endemic","Not required",COUNTRY_INFO!Q226),"Treat with IVM")</f>
        <v>Treat with IVM</v>
      </c>
      <c r="I226" s="14">
        <f>IF(H226=1,IF(ALB_MBD!$J226&lt;&gt;" ",$G226-ALB_MBD!$J226,$G226),0)</f>
        <v>0</v>
      </c>
      <c r="J226" s="14">
        <f t="shared" si="11"/>
        <v>0</v>
      </c>
      <c r="K226" s="25"/>
      <c r="L226" s="16">
        <f t="shared" si="2"/>
        <v>0</v>
      </c>
      <c r="M226" s="16">
        <f t="shared" si="3"/>
        <v>0</v>
      </c>
    </row>
    <row r="227" spans="1:13" x14ac:dyDescent="0.25">
      <c r="A227" s="13" t="str">
        <f>IF(INTRO!$E$39&lt;&gt;"Non-endemic", " ", IF(INTRO!$E$37="Non-endemic"," ", IF(COUNTRY_INFO!A227=0," ",COUNTRY_INFO!A227)))</f>
        <v xml:space="preserve"> </v>
      </c>
      <c r="B227" s="13" t="str">
        <f>IF(INTRO!$E$39&lt;&gt;"Non-endemic", " ", IF(INTRO!$E$37="Non-endemic"," ", IF(COUNTRY_INFO!B227=0," ",COUNTRY_INFO!B227)))</f>
        <v xml:space="preserve"> </v>
      </c>
      <c r="C227" s="13" t="str">
        <f>IF(INTRO!$E$39&lt;&gt;"Non-endemic", " ", IF(INTRO!$E$37="Non-endemic"," ", IF(COUNTRY_INFO!C227=0," ",COUNTRY_INFO!C227)))</f>
        <v xml:space="preserve"> </v>
      </c>
      <c r="D227" s="14">
        <f>IF(INTRO!$E$39&lt;&gt;"Non-endemic", 0, IF(INTRO!$E$37="Non-endemic",0,IF(COUNTRY_INFO!$H227=1,COUNTRY_INFO!E227,0)))</f>
        <v>0</v>
      </c>
      <c r="E227" s="14">
        <f>IF(INTRO!$E$39&lt;&gt;"Non-endemic", 0, IF(INTRO!$E$37="Non-endemic",0,IF(COUNTRY_INFO!$H227=1,COUNTRY_INFO!F227,0)))</f>
        <v>0</v>
      </c>
      <c r="F227" s="14">
        <f>IF(INTRO!$E$39&lt;&gt;"Non-endemic", 0, IF(INTRO!$E$37="Non-endemic",0,IF(COUNTRY_INFO!$H227=1,COUNTRY_INFO!G227,0)))</f>
        <v>0</v>
      </c>
      <c r="G227" s="14">
        <f t="shared" si="10"/>
        <v>0</v>
      </c>
      <c r="H227" s="15" t="str">
        <f>IF(INTRO!$E$39="Non-endemic",IF(INTRO!$E$37="Non-endemic","Not required",COUNTRY_INFO!Q227),"Treat with IVM")</f>
        <v>Treat with IVM</v>
      </c>
      <c r="I227" s="14">
        <f>IF(H227=1,IF(ALB_MBD!$J227&lt;&gt;" ",$G227-ALB_MBD!$J227,$G227),0)</f>
        <v>0</v>
      </c>
      <c r="J227" s="14">
        <f t="shared" si="11"/>
        <v>0</v>
      </c>
      <c r="K227" s="25"/>
      <c r="L227" s="16">
        <f t="shared" si="2"/>
        <v>0</v>
      </c>
      <c r="M227" s="16">
        <f t="shared" si="3"/>
        <v>0</v>
      </c>
    </row>
    <row r="228" spans="1:13" x14ac:dyDescent="0.25">
      <c r="A228" s="13" t="str">
        <f>IF(INTRO!$E$39&lt;&gt;"Non-endemic", " ", IF(INTRO!$E$37="Non-endemic"," ", IF(COUNTRY_INFO!A228=0," ",COUNTRY_INFO!A228)))</f>
        <v xml:space="preserve"> </v>
      </c>
      <c r="B228" s="13" t="str">
        <f>IF(INTRO!$E$39&lt;&gt;"Non-endemic", " ", IF(INTRO!$E$37="Non-endemic"," ", IF(COUNTRY_INFO!B228=0," ",COUNTRY_INFO!B228)))</f>
        <v xml:space="preserve"> </v>
      </c>
      <c r="C228" s="13" t="str">
        <f>IF(INTRO!$E$39&lt;&gt;"Non-endemic", " ", IF(INTRO!$E$37="Non-endemic"," ", IF(COUNTRY_INFO!C228=0," ",COUNTRY_INFO!C228)))</f>
        <v xml:space="preserve"> </v>
      </c>
      <c r="D228" s="14">
        <f>IF(INTRO!$E$39&lt;&gt;"Non-endemic", 0, IF(INTRO!$E$37="Non-endemic",0,IF(COUNTRY_INFO!$H228=1,COUNTRY_INFO!E228,0)))</f>
        <v>0</v>
      </c>
      <c r="E228" s="14">
        <f>IF(INTRO!$E$39&lt;&gt;"Non-endemic", 0, IF(INTRO!$E$37="Non-endemic",0,IF(COUNTRY_INFO!$H228=1,COUNTRY_INFO!F228,0)))</f>
        <v>0</v>
      </c>
      <c r="F228" s="14">
        <f>IF(INTRO!$E$39&lt;&gt;"Non-endemic", 0, IF(INTRO!$E$37="Non-endemic",0,IF(COUNTRY_INFO!$H228=1,COUNTRY_INFO!G228,0)))</f>
        <v>0</v>
      </c>
      <c r="G228" s="14">
        <f t="shared" si="10"/>
        <v>0</v>
      </c>
      <c r="H228" s="15" t="str">
        <f>IF(INTRO!$E$39="Non-endemic",IF(INTRO!$E$37="Non-endemic","Not required",COUNTRY_INFO!Q228),"Treat with IVM")</f>
        <v>Treat with IVM</v>
      </c>
      <c r="I228" s="14">
        <f>IF(H228=1,IF(ALB_MBD!$J228&lt;&gt;" ",$G228-ALB_MBD!$J228,$G228),0)</f>
        <v>0</v>
      </c>
      <c r="J228" s="14">
        <f t="shared" si="11"/>
        <v>0</v>
      </c>
      <c r="K228" s="25"/>
      <c r="L228" s="16">
        <f t="shared" si="2"/>
        <v>0</v>
      </c>
      <c r="M228" s="16">
        <f t="shared" si="3"/>
        <v>0</v>
      </c>
    </row>
    <row r="229" spans="1:13" x14ac:dyDescent="0.25">
      <c r="A229" s="13" t="str">
        <f>IF(INTRO!$E$39&lt;&gt;"Non-endemic", " ", IF(INTRO!$E$37="Non-endemic"," ", IF(COUNTRY_INFO!A229=0," ",COUNTRY_INFO!A229)))</f>
        <v xml:space="preserve"> </v>
      </c>
      <c r="B229" s="13" t="str">
        <f>IF(INTRO!$E$39&lt;&gt;"Non-endemic", " ", IF(INTRO!$E$37="Non-endemic"," ", IF(COUNTRY_INFO!B229=0," ",COUNTRY_INFO!B229)))</f>
        <v xml:space="preserve"> </v>
      </c>
      <c r="C229" s="13" t="str">
        <f>IF(INTRO!$E$39&lt;&gt;"Non-endemic", " ", IF(INTRO!$E$37="Non-endemic"," ", IF(COUNTRY_INFO!C229=0," ",COUNTRY_INFO!C229)))</f>
        <v xml:space="preserve"> </v>
      </c>
      <c r="D229" s="14">
        <f>IF(INTRO!$E$39&lt;&gt;"Non-endemic", 0, IF(INTRO!$E$37="Non-endemic",0,IF(COUNTRY_INFO!$H229=1,COUNTRY_INFO!E229,0)))</f>
        <v>0</v>
      </c>
      <c r="E229" s="14">
        <f>IF(INTRO!$E$39&lt;&gt;"Non-endemic", 0, IF(INTRO!$E$37="Non-endemic",0,IF(COUNTRY_INFO!$H229=1,COUNTRY_INFO!F229,0)))</f>
        <v>0</v>
      </c>
      <c r="F229" s="14">
        <f>IF(INTRO!$E$39&lt;&gt;"Non-endemic", 0, IF(INTRO!$E$37="Non-endemic",0,IF(COUNTRY_INFO!$H229=1,COUNTRY_INFO!G229,0)))</f>
        <v>0</v>
      </c>
      <c r="G229" s="14">
        <f t="shared" si="10"/>
        <v>0</v>
      </c>
      <c r="H229" s="15" t="str">
        <f>IF(INTRO!$E$39="Non-endemic",IF(INTRO!$E$37="Non-endemic","Not required",COUNTRY_INFO!Q229),"Treat with IVM")</f>
        <v>Treat with IVM</v>
      </c>
      <c r="I229" s="14">
        <f>IF(H229=1,IF(ALB_MBD!$J229&lt;&gt;" ",$G229-ALB_MBD!$J229,$G229),0)</f>
        <v>0</v>
      </c>
      <c r="J229" s="14">
        <f t="shared" si="11"/>
        <v>0</v>
      </c>
      <c r="K229" s="25"/>
      <c r="L229" s="16">
        <f t="shared" si="2"/>
        <v>0</v>
      </c>
      <c r="M229" s="16">
        <f t="shared" si="3"/>
        <v>0</v>
      </c>
    </row>
    <row r="230" spans="1:13" x14ac:dyDescent="0.25">
      <c r="A230" s="13" t="str">
        <f>IF(INTRO!$E$39&lt;&gt;"Non-endemic", " ", IF(INTRO!$E$37="Non-endemic"," ", IF(COUNTRY_INFO!A230=0," ",COUNTRY_INFO!A230)))</f>
        <v xml:space="preserve"> </v>
      </c>
      <c r="B230" s="13" t="str">
        <f>IF(INTRO!$E$39&lt;&gt;"Non-endemic", " ", IF(INTRO!$E$37="Non-endemic"," ", IF(COUNTRY_INFO!B230=0," ",COUNTRY_INFO!B230)))</f>
        <v xml:space="preserve"> </v>
      </c>
      <c r="C230" s="13" t="str">
        <f>IF(INTRO!$E$39&lt;&gt;"Non-endemic", " ", IF(INTRO!$E$37="Non-endemic"," ", IF(COUNTRY_INFO!C230=0," ",COUNTRY_INFO!C230)))</f>
        <v xml:space="preserve"> </v>
      </c>
      <c r="D230" s="14">
        <f>IF(INTRO!$E$39&lt;&gt;"Non-endemic", 0, IF(INTRO!$E$37="Non-endemic",0,IF(COUNTRY_INFO!$H230=1,COUNTRY_INFO!E230,0)))</f>
        <v>0</v>
      </c>
      <c r="E230" s="14">
        <f>IF(INTRO!$E$39&lt;&gt;"Non-endemic", 0, IF(INTRO!$E$37="Non-endemic",0,IF(COUNTRY_INFO!$H230=1,COUNTRY_INFO!F230,0)))</f>
        <v>0</v>
      </c>
      <c r="F230" s="14">
        <f>IF(INTRO!$E$39&lt;&gt;"Non-endemic", 0, IF(INTRO!$E$37="Non-endemic",0,IF(COUNTRY_INFO!$H230=1,COUNTRY_INFO!G230,0)))</f>
        <v>0</v>
      </c>
      <c r="G230" s="14">
        <f t="shared" si="10"/>
        <v>0</v>
      </c>
      <c r="H230" s="15" t="str">
        <f>IF(INTRO!$E$39="Non-endemic",IF(INTRO!$E$37="Non-endemic","Not required",COUNTRY_INFO!Q230),"Treat with IVM")</f>
        <v>Treat with IVM</v>
      </c>
      <c r="I230" s="14">
        <f>IF(H230=1,IF(ALB_MBD!$J230&lt;&gt;" ",$G230-ALB_MBD!$J230,$G230),0)</f>
        <v>0</v>
      </c>
      <c r="J230" s="14">
        <f t="shared" si="11"/>
        <v>0</v>
      </c>
      <c r="K230" s="25"/>
      <c r="L230" s="16">
        <f t="shared" si="2"/>
        <v>0</v>
      </c>
      <c r="M230" s="16">
        <f t="shared" si="3"/>
        <v>0</v>
      </c>
    </row>
    <row r="231" spans="1:13" x14ac:dyDescent="0.25">
      <c r="A231" s="13" t="str">
        <f>IF(INTRO!$E$39&lt;&gt;"Non-endemic", " ", IF(INTRO!$E$37="Non-endemic"," ", IF(COUNTRY_INFO!A231=0," ",COUNTRY_INFO!A231)))</f>
        <v xml:space="preserve"> </v>
      </c>
      <c r="B231" s="13" t="str">
        <f>IF(INTRO!$E$39&lt;&gt;"Non-endemic", " ", IF(INTRO!$E$37="Non-endemic"," ", IF(COUNTRY_INFO!B231=0," ",COUNTRY_INFO!B231)))</f>
        <v xml:space="preserve"> </v>
      </c>
      <c r="C231" s="13" t="str">
        <f>IF(INTRO!$E$39&lt;&gt;"Non-endemic", " ", IF(INTRO!$E$37="Non-endemic"," ", IF(COUNTRY_INFO!C231=0," ",COUNTRY_INFO!C231)))</f>
        <v xml:space="preserve"> </v>
      </c>
      <c r="D231" s="14">
        <f>IF(INTRO!$E$39&lt;&gt;"Non-endemic", 0, IF(INTRO!$E$37="Non-endemic",0,IF(COUNTRY_INFO!$H231=1,COUNTRY_INFO!E231,0)))</f>
        <v>0</v>
      </c>
      <c r="E231" s="14">
        <f>IF(INTRO!$E$39&lt;&gt;"Non-endemic", 0, IF(INTRO!$E$37="Non-endemic",0,IF(COUNTRY_INFO!$H231=1,COUNTRY_INFO!F231,0)))</f>
        <v>0</v>
      </c>
      <c r="F231" s="14">
        <f>IF(INTRO!$E$39&lt;&gt;"Non-endemic", 0, IF(INTRO!$E$37="Non-endemic",0,IF(COUNTRY_INFO!$H231=1,COUNTRY_INFO!G231,0)))</f>
        <v>0</v>
      </c>
      <c r="G231" s="14">
        <f t="shared" si="10"/>
        <v>0</v>
      </c>
      <c r="H231" s="15" t="str">
        <f>IF(INTRO!$E$39="Non-endemic",IF(INTRO!$E$37="Non-endemic","Not required",COUNTRY_INFO!Q231),"Treat with IVM")</f>
        <v>Treat with IVM</v>
      </c>
      <c r="I231" s="14">
        <f>IF(H231=1,IF(ALB_MBD!$J231&lt;&gt;" ",$G231-ALB_MBD!$J231,$G231),0)</f>
        <v>0</v>
      </c>
      <c r="J231" s="14">
        <f t="shared" si="11"/>
        <v>0</v>
      </c>
      <c r="K231" s="25"/>
      <c r="L231" s="16">
        <f t="shared" si="2"/>
        <v>0</v>
      </c>
      <c r="M231" s="16">
        <f t="shared" si="3"/>
        <v>0</v>
      </c>
    </row>
    <row r="232" spans="1:13" x14ac:dyDescent="0.25">
      <c r="A232" s="13" t="str">
        <f>IF(INTRO!$E$39&lt;&gt;"Non-endemic", " ", IF(INTRO!$E$37="Non-endemic"," ", IF(COUNTRY_INFO!A232=0," ",COUNTRY_INFO!A232)))</f>
        <v xml:space="preserve"> </v>
      </c>
      <c r="B232" s="13" t="str">
        <f>IF(INTRO!$E$39&lt;&gt;"Non-endemic", " ", IF(INTRO!$E$37="Non-endemic"," ", IF(COUNTRY_INFO!B232=0," ",COUNTRY_INFO!B232)))</f>
        <v xml:space="preserve"> </v>
      </c>
      <c r="C232" s="13" t="str">
        <f>IF(INTRO!$E$39&lt;&gt;"Non-endemic", " ", IF(INTRO!$E$37="Non-endemic"," ", IF(COUNTRY_INFO!C232=0," ",COUNTRY_INFO!C232)))</f>
        <v xml:space="preserve"> </v>
      </c>
      <c r="D232" s="14">
        <f>IF(INTRO!$E$39&lt;&gt;"Non-endemic", 0, IF(INTRO!$E$37="Non-endemic",0,IF(COUNTRY_INFO!$H232=1,COUNTRY_INFO!E232,0)))</f>
        <v>0</v>
      </c>
      <c r="E232" s="14">
        <f>IF(INTRO!$E$39&lt;&gt;"Non-endemic", 0, IF(INTRO!$E$37="Non-endemic",0,IF(COUNTRY_INFO!$H232=1,COUNTRY_INFO!F232,0)))</f>
        <v>0</v>
      </c>
      <c r="F232" s="14">
        <f>IF(INTRO!$E$39&lt;&gt;"Non-endemic", 0, IF(INTRO!$E$37="Non-endemic",0,IF(COUNTRY_INFO!$H232=1,COUNTRY_INFO!G232,0)))</f>
        <v>0</v>
      </c>
      <c r="G232" s="14">
        <f t="shared" si="10"/>
        <v>0</v>
      </c>
      <c r="H232" s="15" t="str">
        <f>IF(INTRO!$E$39="Non-endemic",IF(INTRO!$E$37="Non-endemic","Not required",COUNTRY_INFO!Q232),"Treat with IVM")</f>
        <v>Treat with IVM</v>
      </c>
      <c r="I232" s="14">
        <f>IF(H232=1,IF(ALB_MBD!$J232&lt;&gt;" ",$G232-ALB_MBD!$J232,$G232),0)</f>
        <v>0</v>
      </c>
      <c r="J232" s="14">
        <f t="shared" si="11"/>
        <v>0</v>
      </c>
      <c r="K232" s="25"/>
      <c r="L232" s="16">
        <f t="shared" si="2"/>
        <v>0</v>
      </c>
      <c r="M232" s="16">
        <f t="shared" si="3"/>
        <v>0</v>
      </c>
    </row>
    <row r="233" spans="1:13" x14ac:dyDescent="0.25">
      <c r="A233" s="13" t="str">
        <f>IF(INTRO!$E$39&lt;&gt;"Non-endemic", " ", IF(INTRO!$E$37="Non-endemic"," ", IF(COUNTRY_INFO!A233=0," ",COUNTRY_INFO!A233)))</f>
        <v xml:space="preserve"> </v>
      </c>
      <c r="B233" s="13" t="str">
        <f>IF(INTRO!$E$39&lt;&gt;"Non-endemic", " ", IF(INTRO!$E$37="Non-endemic"," ", IF(COUNTRY_INFO!B233=0," ",COUNTRY_INFO!B233)))</f>
        <v xml:space="preserve"> </v>
      </c>
      <c r="C233" s="13" t="str">
        <f>IF(INTRO!$E$39&lt;&gt;"Non-endemic", " ", IF(INTRO!$E$37="Non-endemic"," ", IF(COUNTRY_INFO!C233=0," ",COUNTRY_INFO!C233)))</f>
        <v xml:space="preserve"> </v>
      </c>
      <c r="D233" s="14">
        <f>IF(INTRO!$E$39&lt;&gt;"Non-endemic", 0, IF(INTRO!$E$37="Non-endemic",0,IF(COUNTRY_INFO!$H233=1,COUNTRY_INFO!E233,0)))</f>
        <v>0</v>
      </c>
      <c r="E233" s="14">
        <f>IF(INTRO!$E$39&lt;&gt;"Non-endemic", 0, IF(INTRO!$E$37="Non-endemic",0,IF(COUNTRY_INFO!$H233=1,COUNTRY_INFO!F233,0)))</f>
        <v>0</v>
      </c>
      <c r="F233" s="14">
        <f>IF(INTRO!$E$39&lt;&gt;"Non-endemic", 0, IF(INTRO!$E$37="Non-endemic",0,IF(COUNTRY_INFO!$H233=1,COUNTRY_INFO!G233,0)))</f>
        <v>0</v>
      </c>
      <c r="G233" s="14">
        <f t="shared" si="10"/>
        <v>0</v>
      </c>
      <c r="H233" s="15" t="str">
        <f>IF(INTRO!$E$39="Non-endemic",IF(INTRO!$E$37="Non-endemic","Not required",COUNTRY_INFO!Q233),"Treat with IVM")</f>
        <v>Treat with IVM</v>
      </c>
      <c r="I233" s="14">
        <f>IF(H233=1,IF(ALB_MBD!$J233&lt;&gt;" ",$G233-ALB_MBD!$J233,$G233),0)</f>
        <v>0</v>
      </c>
      <c r="J233" s="14">
        <f t="shared" si="11"/>
        <v>0</v>
      </c>
      <c r="K233" s="25"/>
      <c r="L233" s="16">
        <f t="shared" si="2"/>
        <v>0</v>
      </c>
      <c r="M233" s="16">
        <f t="shared" si="3"/>
        <v>0</v>
      </c>
    </row>
    <row r="234" spans="1:13" x14ac:dyDescent="0.25">
      <c r="A234" s="13" t="str">
        <f>IF(INTRO!$E$39&lt;&gt;"Non-endemic", " ", IF(INTRO!$E$37="Non-endemic"," ", IF(COUNTRY_INFO!A234=0," ",COUNTRY_INFO!A234)))</f>
        <v xml:space="preserve"> </v>
      </c>
      <c r="B234" s="13" t="str">
        <f>IF(INTRO!$E$39&lt;&gt;"Non-endemic", " ", IF(INTRO!$E$37="Non-endemic"," ", IF(COUNTRY_INFO!B234=0," ",COUNTRY_INFO!B234)))</f>
        <v xml:space="preserve"> </v>
      </c>
      <c r="C234" s="13" t="str">
        <f>IF(INTRO!$E$39&lt;&gt;"Non-endemic", " ", IF(INTRO!$E$37="Non-endemic"," ", IF(COUNTRY_INFO!C234=0," ",COUNTRY_INFO!C234)))</f>
        <v xml:space="preserve"> </v>
      </c>
      <c r="D234" s="14">
        <f>IF(INTRO!$E$39&lt;&gt;"Non-endemic", 0, IF(INTRO!$E$37="Non-endemic",0,IF(COUNTRY_INFO!$H234=1,COUNTRY_INFO!E234,0)))</f>
        <v>0</v>
      </c>
      <c r="E234" s="14">
        <f>IF(INTRO!$E$39&lt;&gt;"Non-endemic", 0, IF(INTRO!$E$37="Non-endemic",0,IF(COUNTRY_INFO!$H234=1,COUNTRY_INFO!F234,0)))</f>
        <v>0</v>
      </c>
      <c r="F234" s="14">
        <f>IF(INTRO!$E$39&lt;&gt;"Non-endemic", 0, IF(INTRO!$E$37="Non-endemic",0,IF(COUNTRY_INFO!$H234=1,COUNTRY_INFO!G234,0)))</f>
        <v>0</v>
      </c>
      <c r="G234" s="14">
        <f t="shared" si="10"/>
        <v>0</v>
      </c>
      <c r="H234" s="15" t="str">
        <f>IF(INTRO!$E$39="Non-endemic",IF(INTRO!$E$37="Non-endemic","Not required",COUNTRY_INFO!Q234),"Treat with IVM")</f>
        <v>Treat with IVM</v>
      </c>
      <c r="I234" s="14">
        <f>IF(H234=1,IF(ALB_MBD!$J234&lt;&gt;" ",$G234-ALB_MBD!$J234,$G234),0)</f>
        <v>0</v>
      </c>
      <c r="J234" s="14">
        <f t="shared" si="11"/>
        <v>0</v>
      </c>
      <c r="K234" s="25"/>
      <c r="L234" s="16">
        <f t="shared" si="2"/>
        <v>0</v>
      </c>
      <c r="M234" s="16">
        <f t="shared" si="3"/>
        <v>0</v>
      </c>
    </row>
    <row r="235" spans="1:13" x14ac:dyDescent="0.25">
      <c r="A235" s="13" t="str">
        <f>IF(INTRO!$E$39&lt;&gt;"Non-endemic", " ", IF(INTRO!$E$37="Non-endemic"," ", IF(COUNTRY_INFO!A235=0," ",COUNTRY_INFO!A235)))</f>
        <v xml:space="preserve"> </v>
      </c>
      <c r="B235" s="13" t="str">
        <f>IF(INTRO!$E$39&lt;&gt;"Non-endemic", " ", IF(INTRO!$E$37="Non-endemic"," ", IF(COUNTRY_INFO!B235=0," ",COUNTRY_INFO!B235)))</f>
        <v xml:space="preserve"> </v>
      </c>
      <c r="C235" s="13" t="str">
        <f>IF(INTRO!$E$39&lt;&gt;"Non-endemic", " ", IF(INTRO!$E$37="Non-endemic"," ", IF(COUNTRY_INFO!C235=0," ",COUNTRY_INFO!C235)))</f>
        <v xml:space="preserve"> </v>
      </c>
      <c r="D235" s="14">
        <f>IF(INTRO!$E$39&lt;&gt;"Non-endemic", 0, IF(INTRO!$E$37="Non-endemic",0,IF(COUNTRY_INFO!$H235=1,COUNTRY_INFO!E235,0)))</f>
        <v>0</v>
      </c>
      <c r="E235" s="14">
        <f>IF(INTRO!$E$39&lt;&gt;"Non-endemic", 0, IF(INTRO!$E$37="Non-endemic",0,IF(COUNTRY_INFO!$H235=1,COUNTRY_INFO!F235,0)))</f>
        <v>0</v>
      </c>
      <c r="F235" s="14">
        <f>IF(INTRO!$E$39&lt;&gt;"Non-endemic", 0, IF(INTRO!$E$37="Non-endemic",0,IF(COUNTRY_INFO!$H235=1,COUNTRY_INFO!G235,0)))</f>
        <v>0</v>
      </c>
      <c r="G235" s="14">
        <f t="shared" si="10"/>
        <v>0</v>
      </c>
      <c r="H235" s="15" t="str">
        <f>IF(INTRO!$E$39="Non-endemic",IF(INTRO!$E$37="Non-endemic","Not required",COUNTRY_INFO!Q235),"Treat with IVM")</f>
        <v>Treat with IVM</v>
      </c>
      <c r="I235" s="14">
        <f>IF(H235=1,IF(ALB_MBD!$J235&lt;&gt;" ",$G235-ALB_MBD!$J235,$G235),0)</f>
        <v>0</v>
      </c>
      <c r="J235" s="14">
        <f t="shared" si="11"/>
        <v>0</v>
      </c>
      <c r="K235" s="25"/>
      <c r="L235" s="16">
        <f t="shared" si="2"/>
        <v>0</v>
      </c>
      <c r="M235" s="16">
        <f t="shared" si="3"/>
        <v>0</v>
      </c>
    </row>
    <row r="236" spans="1:13" x14ac:dyDescent="0.25">
      <c r="A236" s="13" t="str">
        <f>IF(INTRO!$E$39&lt;&gt;"Non-endemic", " ", IF(INTRO!$E$37="Non-endemic"," ", IF(COUNTRY_INFO!A236=0," ",COUNTRY_INFO!A236)))</f>
        <v xml:space="preserve"> </v>
      </c>
      <c r="B236" s="13" t="str">
        <f>IF(INTRO!$E$39&lt;&gt;"Non-endemic", " ", IF(INTRO!$E$37="Non-endemic"," ", IF(COUNTRY_INFO!B236=0," ",COUNTRY_INFO!B236)))</f>
        <v xml:space="preserve"> </v>
      </c>
      <c r="C236" s="13" t="str">
        <f>IF(INTRO!$E$39&lt;&gt;"Non-endemic", " ", IF(INTRO!$E$37="Non-endemic"," ", IF(COUNTRY_INFO!C236=0," ",COUNTRY_INFO!C236)))</f>
        <v xml:space="preserve"> </v>
      </c>
      <c r="D236" s="14">
        <f>IF(INTRO!$E$39&lt;&gt;"Non-endemic", 0, IF(INTRO!$E$37="Non-endemic",0,IF(COUNTRY_INFO!$H236=1,COUNTRY_INFO!E236,0)))</f>
        <v>0</v>
      </c>
      <c r="E236" s="14">
        <f>IF(INTRO!$E$39&lt;&gt;"Non-endemic", 0, IF(INTRO!$E$37="Non-endemic",0,IF(COUNTRY_INFO!$H236=1,COUNTRY_INFO!F236,0)))</f>
        <v>0</v>
      </c>
      <c r="F236" s="14">
        <f>IF(INTRO!$E$39&lt;&gt;"Non-endemic", 0, IF(INTRO!$E$37="Non-endemic",0,IF(COUNTRY_INFO!$H236=1,COUNTRY_INFO!G236,0)))</f>
        <v>0</v>
      </c>
      <c r="G236" s="14">
        <f t="shared" si="10"/>
        <v>0</v>
      </c>
      <c r="H236" s="15" t="str">
        <f>IF(INTRO!$E$39="Non-endemic",IF(INTRO!$E$37="Non-endemic","Not required",COUNTRY_INFO!Q236),"Treat with IVM")</f>
        <v>Treat with IVM</v>
      </c>
      <c r="I236" s="14">
        <f>IF(H236=1,IF(ALB_MBD!$J236&lt;&gt;" ",$G236-ALB_MBD!$J236,$G236),0)</f>
        <v>0</v>
      </c>
      <c r="J236" s="14">
        <f t="shared" si="11"/>
        <v>0</v>
      </c>
      <c r="K236" s="25"/>
      <c r="L236" s="16">
        <f t="shared" si="2"/>
        <v>0</v>
      </c>
      <c r="M236" s="16">
        <f t="shared" si="3"/>
        <v>0</v>
      </c>
    </row>
    <row r="237" spans="1:13" x14ac:dyDescent="0.25">
      <c r="A237" s="13" t="str">
        <f>IF(INTRO!$E$39&lt;&gt;"Non-endemic", " ", IF(INTRO!$E$37="Non-endemic"," ", IF(COUNTRY_INFO!A237=0," ",COUNTRY_INFO!A237)))</f>
        <v xml:space="preserve"> </v>
      </c>
      <c r="B237" s="13" t="str">
        <f>IF(INTRO!$E$39&lt;&gt;"Non-endemic", " ", IF(INTRO!$E$37="Non-endemic"," ", IF(COUNTRY_INFO!B237=0," ",COUNTRY_INFO!B237)))</f>
        <v xml:space="preserve"> </v>
      </c>
      <c r="C237" s="13" t="str">
        <f>IF(INTRO!$E$39&lt;&gt;"Non-endemic", " ", IF(INTRO!$E$37="Non-endemic"," ", IF(COUNTRY_INFO!C237=0," ",COUNTRY_INFO!C237)))</f>
        <v xml:space="preserve"> </v>
      </c>
      <c r="D237" s="14">
        <f>IF(INTRO!$E$39&lt;&gt;"Non-endemic", 0, IF(INTRO!$E$37="Non-endemic",0,IF(COUNTRY_INFO!$H237=1,COUNTRY_INFO!E237,0)))</f>
        <v>0</v>
      </c>
      <c r="E237" s="14">
        <f>IF(INTRO!$E$39&lt;&gt;"Non-endemic", 0, IF(INTRO!$E$37="Non-endemic",0,IF(COUNTRY_INFO!$H237=1,COUNTRY_INFO!F237,0)))</f>
        <v>0</v>
      </c>
      <c r="F237" s="14">
        <f>IF(INTRO!$E$39&lt;&gt;"Non-endemic", 0, IF(INTRO!$E$37="Non-endemic",0,IF(COUNTRY_INFO!$H237=1,COUNTRY_INFO!G237,0)))</f>
        <v>0</v>
      </c>
      <c r="G237" s="14">
        <f t="shared" si="10"/>
        <v>0</v>
      </c>
      <c r="H237" s="15" t="str">
        <f>IF(INTRO!$E$39="Non-endemic",IF(INTRO!$E$37="Non-endemic","Not required",COUNTRY_INFO!Q237),"Treat with IVM")</f>
        <v>Treat with IVM</v>
      </c>
      <c r="I237" s="14">
        <f>IF(H237=1,IF(ALB_MBD!$J237&lt;&gt;" ",$G237-ALB_MBD!$J237,$G237),0)</f>
        <v>0</v>
      </c>
      <c r="J237" s="14">
        <f t="shared" si="11"/>
        <v>0</v>
      </c>
      <c r="K237" s="25"/>
      <c r="L237" s="16">
        <f t="shared" si="2"/>
        <v>0</v>
      </c>
      <c r="M237" s="16">
        <f t="shared" si="3"/>
        <v>0</v>
      </c>
    </row>
    <row r="238" spans="1:13" x14ac:dyDescent="0.25">
      <c r="A238" s="13" t="str">
        <f>IF(INTRO!$E$39&lt;&gt;"Non-endemic", " ", IF(INTRO!$E$37="Non-endemic"," ", IF(COUNTRY_INFO!A238=0," ",COUNTRY_INFO!A238)))</f>
        <v xml:space="preserve"> </v>
      </c>
      <c r="B238" s="13" t="str">
        <f>IF(INTRO!$E$39&lt;&gt;"Non-endemic", " ", IF(INTRO!$E$37="Non-endemic"," ", IF(COUNTRY_INFO!B238=0," ",COUNTRY_INFO!B238)))</f>
        <v xml:space="preserve"> </v>
      </c>
      <c r="C238" s="13" t="str">
        <f>IF(INTRO!$E$39&lt;&gt;"Non-endemic", " ", IF(INTRO!$E$37="Non-endemic"," ", IF(COUNTRY_INFO!C238=0," ",COUNTRY_INFO!C238)))</f>
        <v xml:space="preserve"> </v>
      </c>
      <c r="D238" s="14">
        <f>IF(INTRO!$E$39&lt;&gt;"Non-endemic", 0, IF(INTRO!$E$37="Non-endemic",0,IF(COUNTRY_INFO!$H238=1,COUNTRY_INFO!E238,0)))</f>
        <v>0</v>
      </c>
      <c r="E238" s="14">
        <f>IF(INTRO!$E$39&lt;&gt;"Non-endemic", 0, IF(INTRO!$E$37="Non-endemic",0,IF(COUNTRY_INFO!$H238=1,COUNTRY_INFO!F238,0)))</f>
        <v>0</v>
      </c>
      <c r="F238" s="14">
        <f>IF(INTRO!$E$39&lt;&gt;"Non-endemic", 0, IF(INTRO!$E$37="Non-endemic",0,IF(COUNTRY_INFO!$H238=1,COUNTRY_INFO!G238,0)))</f>
        <v>0</v>
      </c>
      <c r="G238" s="14">
        <f t="shared" si="10"/>
        <v>0</v>
      </c>
      <c r="H238" s="15" t="str">
        <f>IF(INTRO!$E$39="Non-endemic",IF(INTRO!$E$37="Non-endemic","Not required",COUNTRY_INFO!Q238),"Treat with IVM")</f>
        <v>Treat with IVM</v>
      </c>
      <c r="I238" s="14">
        <f>IF(H238=1,IF(ALB_MBD!$J238&lt;&gt;" ",$G238-ALB_MBD!$J238,$G238),0)</f>
        <v>0</v>
      </c>
      <c r="J238" s="14">
        <f t="shared" si="11"/>
        <v>0</v>
      </c>
      <c r="K238" s="25"/>
      <c r="L238" s="16">
        <f t="shared" si="2"/>
        <v>0</v>
      </c>
      <c r="M238" s="16">
        <f t="shared" si="3"/>
        <v>0</v>
      </c>
    </row>
    <row r="239" spans="1:13" x14ac:dyDescent="0.25">
      <c r="A239" s="13" t="str">
        <f>IF(INTRO!$E$39&lt;&gt;"Non-endemic", " ", IF(INTRO!$E$37="Non-endemic"," ", IF(COUNTRY_INFO!A239=0," ",COUNTRY_INFO!A239)))</f>
        <v xml:space="preserve"> </v>
      </c>
      <c r="B239" s="13" t="str">
        <f>IF(INTRO!$E$39&lt;&gt;"Non-endemic", " ", IF(INTRO!$E$37="Non-endemic"," ", IF(COUNTRY_INFO!B239=0," ",COUNTRY_INFO!B239)))</f>
        <v xml:space="preserve"> </v>
      </c>
      <c r="C239" s="13" t="str">
        <f>IF(INTRO!$E$39&lt;&gt;"Non-endemic", " ", IF(INTRO!$E$37="Non-endemic"," ", IF(COUNTRY_INFO!C239=0," ",COUNTRY_INFO!C239)))</f>
        <v xml:space="preserve"> </v>
      </c>
      <c r="D239" s="14">
        <f>IF(INTRO!$E$39&lt;&gt;"Non-endemic", 0, IF(INTRO!$E$37="Non-endemic",0,IF(COUNTRY_INFO!$H239=1,COUNTRY_INFO!E239,0)))</f>
        <v>0</v>
      </c>
      <c r="E239" s="14">
        <f>IF(INTRO!$E$39&lt;&gt;"Non-endemic", 0, IF(INTRO!$E$37="Non-endemic",0,IF(COUNTRY_INFO!$H239=1,COUNTRY_INFO!F239,0)))</f>
        <v>0</v>
      </c>
      <c r="F239" s="14">
        <f>IF(INTRO!$E$39&lt;&gt;"Non-endemic", 0, IF(INTRO!$E$37="Non-endemic",0,IF(COUNTRY_INFO!$H239=1,COUNTRY_INFO!G239,0)))</f>
        <v>0</v>
      </c>
      <c r="G239" s="14">
        <f t="shared" si="10"/>
        <v>0</v>
      </c>
      <c r="H239" s="15" t="str">
        <f>IF(INTRO!$E$39="Non-endemic",IF(INTRO!$E$37="Non-endemic","Not required",COUNTRY_INFO!Q239),"Treat with IVM")</f>
        <v>Treat with IVM</v>
      </c>
      <c r="I239" s="14">
        <f>IF(H239=1,IF(ALB_MBD!$J239&lt;&gt;" ",$G239-ALB_MBD!$J239,$G239),0)</f>
        <v>0</v>
      </c>
      <c r="J239" s="14">
        <f t="shared" si="11"/>
        <v>0</v>
      </c>
      <c r="K239" s="25"/>
      <c r="L239" s="16">
        <f t="shared" si="2"/>
        <v>0</v>
      </c>
      <c r="M239" s="16">
        <f t="shared" si="3"/>
        <v>0</v>
      </c>
    </row>
    <row r="240" spans="1:13" x14ac:dyDescent="0.25">
      <c r="A240" s="13" t="str">
        <f>IF(INTRO!$E$39&lt;&gt;"Non-endemic", " ", IF(INTRO!$E$37="Non-endemic"," ", IF(COUNTRY_INFO!A240=0," ",COUNTRY_INFO!A240)))</f>
        <v xml:space="preserve"> </v>
      </c>
      <c r="B240" s="13" t="str">
        <f>IF(INTRO!$E$39&lt;&gt;"Non-endemic", " ", IF(INTRO!$E$37="Non-endemic"," ", IF(COUNTRY_INFO!B240=0," ",COUNTRY_INFO!B240)))</f>
        <v xml:space="preserve"> </v>
      </c>
      <c r="C240" s="13" t="str">
        <f>IF(INTRO!$E$39&lt;&gt;"Non-endemic", " ", IF(INTRO!$E$37="Non-endemic"," ", IF(COUNTRY_INFO!C240=0," ",COUNTRY_INFO!C240)))</f>
        <v xml:space="preserve"> </v>
      </c>
      <c r="D240" s="14">
        <f>IF(INTRO!$E$39&lt;&gt;"Non-endemic", 0, IF(INTRO!$E$37="Non-endemic",0,IF(COUNTRY_INFO!$H240=1,COUNTRY_INFO!E240,0)))</f>
        <v>0</v>
      </c>
      <c r="E240" s="14">
        <f>IF(INTRO!$E$39&lt;&gt;"Non-endemic", 0, IF(INTRO!$E$37="Non-endemic",0,IF(COUNTRY_INFO!$H240=1,COUNTRY_INFO!F240,0)))</f>
        <v>0</v>
      </c>
      <c r="F240" s="14">
        <f>IF(INTRO!$E$39&lt;&gt;"Non-endemic", 0, IF(INTRO!$E$37="Non-endemic",0,IF(COUNTRY_INFO!$H240=1,COUNTRY_INFO!G240,0)))</f>
        <v>0</v>
      </c>
      <c r="G240" s="14">
        <f t="shared" si="10"/>
        <v>0</v>
      </c>
      <c r="H240" s="15" t="str">
        <f>IF(INTRO!$E$39="Non-endemic",IF(INTRO!$E$37="Non-endemic","Not required",COUNTRY_INFO!Q240),"Treat with IVM")</f>
        <v>Treat with IVM</v>
      </c>
      <c r="I240" s="14">
        <f>IF(H240=1,IF(ALB_MBD!$J240&lt;&gt;" ",$G240-ALB_MBD!$J240,$G240),0)</f>
        <v>0</v>
      </c>
      <c r="J240" s="14">
        <f t="shared" si="11"/>
        <v>0</v>
      </c>
      <c r="K240" s="25"/>
      <c r="L240" s="16">
        <f t="shared" si="2"/>
        <v>0</v>
      </c>
      <c r="M240" s="16">
        <f t="shared" si="3"/>
        <v>0</v>
      </c>
    </row>
    <row r="241" spans="1:13" x14ac:dyDescent="0.25">
      <c r="A241" s="13" t="str">
        <f>IF(INTRO!$E$39&lt;&gt;"Non-endemic", " ", IF(INTRO!$E$37="Non-endemic"," ", IF(COUNTRY_INFO!A241=0," ",COUNTRY_INFO!A241)))</f>
        <v xml:space="preserve"> </v>
      </c>
      <c r="B241" s="13" t="str">
        <f>IF(INTRO!$E$39&lt;&gt;"Non-endemic", " ", IF(INTRO!$E$37="Non-endemic"," ", IF(COUNTRY_INFO!B241=0," ",COUNTRY_INFO!B241)))</f>
        <v xml:space="preserve"> </v>
      </c>
      <c r="C241" s="13" t="str">
        <f>IF(INTRO!$E$39&lt;&gt;"Non-endemic", " ", IF(INTRO!$E$37="Non-endemic"," ", IF(COUNTRY_INFO!C241=0," ",COUNTRY_INFO!C241)))</f>
        <v xml:space="preserve"> </v>
      </c>
      <c r="D241" s="14">
        <f>IF(INTRO!$E$39&lt;&gt;"Non-endemic", 0, IF(INTRO!$E$37="Non-endemic",0,IF(COUNTRY_INFO!$H241=1,COUNTRY_INFO!E241,0)))</f>
        <v>0</v>
      </c>
      <c r="E241" s="14">
        <f>IF(INTRO!$E$39&lt;&gt;"Non-endemic", 0, IF(INTRO!$E$37="Non-endemic",0,IF(COUNTRY_INFO!$H241=1,COUNTRY_INFO!F241,0)))</f>
        <v>0</v>
      </c>
      <c r="F241" s="14">
        <f>IF(INTRO!$E$39&lt;&gt;"Non-endemic", 0, IF(INTRO!$E$37="Non-endemic",0,IF(COUNTRY_INFO!$H241=1,COUNTRY_INFO!G241,0)))</f>
        <v>0</v>
      </c>
      <c r="G241" s="14">
        <f t="shared" si="10"/>
        <v>0</v>
      </c>
      <c r="H241" s="15" t="str">
        <f>IF(INTRO!$E$39="Non-endemic",IF(INTRO!$E$37="Non-endemic","Not required",COUNTRY_INFO!Q241),"Treat with IVM")</f>
        <v>Treat with IVM</v>
      </c>
      <c r="I241" s="14">
        <f>IF(H241=1,IF(ALB_MBD!$J241&lt;&gt;" ",$G241-ALB_MBD!$J241,$G241),0)</f>
        <v>0</v>
      </c>
      <c r="J241" s="14">
        <f t="shared" si="11"/>
        <v>0</v>
      </c>
      <c r="K241" s="25"/>
      <c r="L241" s="16">
        <f t="shared" si="2"/>
        <v>0</v>
      </c>
      <c r="M241" s="16">
        <f t="shared" si="3"/>
        <v>0</v>
      </c>
    </row>
    <row r="242" spans="1:13" x14ac:dyDescent="0.25">
      <c r="A242" s="13" t="str">
        <f>IF(INTRO!$E$39&lt;&gt;"Non-endemic", " ", IF(INTRO!$E$37="Non-endemic"," ", IF(COUNTRY_INFO!A242=0," ",COUNTRY_INFO!A242)))</f>
        <v xml:space="preserve"> </v>
      </c>
      <c r="B242" s="13" t="str">
        <f>IF(INTRO!$E$39&lt;&gt;"Non-endemic", " ", IF(INTRO!$E$37="Non-endemic"," ", IF(COUNTRY_INFO!B242=0," ",COUNTRY_INFO!B242)))</f>
        <v xml:space="preserve"> </v>
      </c>
      <c r="C242" s="13" t="str">
        <f>IF(INTRO!$E$39&lt;&gt;"Non-endemic", " ", IF(INTRO!$E$37="Non-endemic"," ", IF(COUNTRY_INFO!C242=0," ",COUNTRY_INFO!C242)))</f>
        <v xml:space="preserve"> </v>
      </c>
      <c r="D242" s="14">
        <f>IF(INTRO!$E$39&lt;&gt;"Non-endemic", 0, IF(INTRO!$E$37="Non-endemic",0,IF(COUNTRY_INFO!$H242=1,COUNTRY_INFO!E242,0)))</f>
        <v>0</v>
      </c>
      <c r="E242" s="14">
        <f>IF(INTRO!$E$39&lt;&gt;"Non-endemic", 0, IF(INTRO!$E$37="Non-endemic",0,IF(COUNTRY_INFO!$H242=1,COUNTRY_INFO!F242,0)))</f>
        <v>0</v>
      </c>
      <c r="F242" s="14">
        <f>IF(INTRO!$E$39&lt;&gt;"Non-endemic", 0, IF(INTRO!$E$37="Non-endemic",0,IF(COUNTRY_INFO!$H242=1,COUNTRY_INFO!G242,0)))</f>
        <v>0</v>
      </c>
      <c r="G242" s="14">
        <f t="shared" si="10"/>
        <v>0</v>
      </c>
      <c r="H242" s="15" t="str">
        <f>IF(INTRO!$E$39="Non-endemic",IF(INTRO!$E$37="Non-endemic","Not required",COUNTRY_INFO!Q242),"Treat with IVM")</f>
        <v>Treat with IVM</v>
      </c>
      <c r="I242" s="14">
        <f>IF(H242=1,IF(ALB_MBD!$J242&lt;&gt;" ",$G242-ALB_MBD!$J242,$G242),0)</f>
        <v>0</v>
      </c>
      <c r="J242" s="14">
        <f t="shared" si="11"/>
        <v>0</v>
      </c>
      <c r="K242" s="25"/>
      <c r="L242" s="16">
        <f t="shared" si="2"/>
        <v>0</v>
      </c>
      <c r="M242" s="16">
        <f t="shared" si="3"/>
        <v>0</v>
      </c>
    </row>
    <row r="243" spans="1:13" x14ac:dyDescent="0.25">
      <c r="A243" s="13" t="str">
        <f>IF(INTRO!$E$39&lt;&gt;"Non-endemic", " ", IF(INTRO!$E$37="Non-endemic"," ", IF(COUNTRY_INFO!A243=0," ",COUNTRY_INFO!A243)))</f>
        <v xml:space="preserve"> </v>
      </c>
      <c r="B243" s="13" t="str">
        <f>IF(INTRO!$E$39&lt;&gt;"Non-endemic", " ", IF(INTRO!$E$37="Non-endemic"," ", IF(COUNTRY_INFO!B243=0," ",COUNTRY_INFO!B243)))</f>
        <v xml:space="preserve"> </v>
      </c>
      <c r="C243" s="13" t="str">
        <f>IF(INTRO!$E$39&lt;&gt;"Non-endemic", " ", IF(INTRO!$E$37="Non-endemic"," ", IF(COUNTRY_INFO!C243=0," ",COUNTRY_INFO!C243)))</f>
        <v xml:space="preserve"> </v>
      </c>
      <c r="D243" s="14">
        <f>IF(INTRO!$E$39&lt;&gt;"Non-endemic", 0, IF(INTRO!$E$37="Non-endemic",0,IF(COUNTRY_INFO!$H243=1,COUNTRY_INFO!E243,0)))</f>
        <v>0</v>
      </c>
      <c r="E243" s="14">
        <f>IF(INTRO!$E$39&lt;&gt;"Non-endemic", 0, IF(INTRO!$E$37="Non-endemic",0,IF(COUNTRY_INFO!$H243=1,COUNTRY_INFO!F243,0)))</f>
        <v>0</v>
      </c>
      <c r="F243" s="14">
        <f>IF(INTRO!$E$39&lt;&gt;"Non-endemic", 0, IF(INTRO!$E$37="Non-endemic",0,IF(COUNTRY_INFO!$H243=1,COUNTRY_INFO!G243,0)))</f>
        <v>0</v>
      </c>
      <c r="G243" s="14">
        <f t="shared" si="10"/>
        <v>0</v>
      </c>
      <c r="H243" s="15" t="str">
        <f>IF(INTRO!$E$39="Non-endemic",IF(INTRO!$E$37="Non-endemic","Not required",COUNTRY_INFO!Q243),"Treat with IVM")</f>
        <v>Treat with IVM</v>
      </c>
      <c r="I243" s="14">
        <f>IF(H243=1,IF(ALB_MBD!$J243&lt;&gt;" ",$G243-ALB_MBD!$J243,$G243),0)</f>
        <v>0</v>
      </c>
      <c r="J243" s="14">
        <f t="shared" si="11"/>
        <v>0</v>
      </c>
      <c r="K243" s="25"/>
      <c r="L243" s="16">
        <f t="shared" si="2"/>
        <v>0</v>
      </c>
      <c r="M243" s="16">
        <f t="shared" si="3"/>
        <v>0</v>
      </c>
    </row>
    <row r="244" spans="1:13" x14ac:dyDescent="0.25">
      <c r="A244" s="13" t="str">
        <f>IF(INTRO!$E$39&lt;&gt;"Non-endemic", " ", IF(INTRO!$E$37="Non-endemic"," ", IF(COUNTRY_INFO!A244=0," ",COUNTRY_INFO!A244)))</f>
        <v xml:space="preserve"> </v>
      </c>
      <c r="B244" s="13" t="str">
        <f>IF(INTRO!$E$39&lt;&gt;"Non-endemic", " ", IF(INTRO!$E$37="Non-endemic"," ", IF(COUNTRY_INFO!B244=0," ",COUNTRY_INFO!B244)))</f>
        <v xml:space="preserve"> </v>
      </c>
      <c r="C244" s="13" t="str">
        <f>IF(INTRO!$E$39&lt;&gt;"Non-endemic", " ", IF(INTRO!$E$37="Non-endemic"," ", IF(COUNTRY_INFO!C244=0," ",COUNTRY_INFO!C244)))</f>
        <v xml:space="preserve"> </v>
      </c>
      <c r="D244" s="14">
        <f>IF(INTRO!$E$39&lt;&gt;"Non-endemic", 0, IF(INTRO!$E$37="Non-endemic",0,IF(COUNTRY_INFO!$H244=1,COUNTRY_INFO!E244,0)))</f>
        <v>0</v>
      </c>
      <c r="E244" s="14">
        <f>IF(INTRO!$E$39&lt;&gt;"Non-endemic", 0, IF(INTRO!$E$37="Non-endemic",0,IF(COUNTRY_INFO!$H244=1,COUNTRY_INFO!F244,0)))</f>
        <v>0</v>
      </c>
      <c r="F244" s="14">
        <f>IF(INTRO!$E$39&lt;&gt;"Non-endemic", 0, IF(INTRO!$E$37="Non-endemic",0,IF(COUNTRY_INFO!$H244=1,COUNTRY_INFO!G244,0)))</f>
        <v>0</v>
      </c>
      <c r="G244" s="14">
        <f t="shared" si="10"/>
        <v>0</v>
      </c>
      <c r="H244" s="15" t="str">
        <f>IF(INTRO!$E$39="Non-endemic",IF(INTRO!$E$37="Non-endemic","Not required",COUNTRY_INFO!Q244),"Treat with IVM")</f>
        <v>Treat with IVM</v>
      </c>
      <c r="I244" s="14">
        <f>IF(H244=1,IF(ALB_MBD!$J244&lt;&gt;" ",$G244-ALB_MBD!$J244,$G244),0)</f>
        <v>0</v>
      </c>
      <c r="J244" s="14">
        <f t="shared" si="11"/>
        <v>0</v>
      </c>
      <c r="K244" s="25"/>
      <c r="L244" s="16">
        <f t="shared" si="2"/>
        <v>0</v>
      </c>
      <c r="M244" s="16">
        <f t="shared" si="3"/>
        <v>0</v>
      </c>
    </row>
    <row r="245" spans="1:13" x14ac:dyDescent="0.25">
      <c r="A245" s="13" t="str">
        <f>IF(INTRO!$E$39&lt;&gt;"Non-endemic", " ", IF(INTRO!$E$37="Non-endemic"," ", IF(COUNTRY_INFO!A245=0," ",COUNTRY_INFO!A245)))</f>
        <v xml:space="preserve"> </v>
      </c>
      <c r="B245" s="13" t="str">
        <f>IF(INTRO!$E$39&lt;&gt;"Non-endemic", " ", IF(INTRO!$E$37="Non-endemic"," ", IF(COUNTRY_INFO!B245=0," ",COUNTRY_INFO!B245)))</f>
        <v xml:space="preserve"> </v>
      </c>
      <c r="C245" s="13" t="str">
        <f>IF(INTRO!$E$39&lt;&gt;"Non-endemic", " ", IF(INTRO!$E$37="Non-endemic"," ", IF(COUNTRY_INFO!C245=0," ",COUNTRY_INFO!C245)))</f>
        <v xml:space="preserve"> </v>
      </c>
      <c r="D245" s="14">
        <f>IF(INTRO!$E$39&lt;&gt;"Non-endemic", 0, IF(INTRO!$E$37="Non-endemic",0,IF(COUNTRY_INFO!$H245=1,COUNTRY_INFO!E245,0)))</f>
        <v>0</v>
      </c>
      <c r="E245" s="14">
        <f>IF(INTRO!$E$39&lt;&gt;"Non-endemic", 0, IF(INTRO!$E$37="Non-endemic",0,IF(COUNTRY_INFO!$H245=1,COUNTRY_INFO!F245,0)))</f>
        <v>0</v>
      </c>
      <c r="F245" s="14">
        <f>IF(INTRO!$E$39&lt;&gt;"Non-endemic", 0, IF(INTRO!$E$37="Non-endemic",0,IF(COUNTRY_INFO!$H245=1,COUNTRY_INFO!G245,0)))</f>
        <v>0</v>
      </c>
      <c r="G245" s="14">
        <f t="shared" si="10"/>
        <v>0</v>
      </c>
      <c r="H245" s="15" t="str">
        <f>IF(INTRO!$E$39="Non-endemic",IF(INTRO!$E$37="Non-endemic","Not required",COUNTRY_INFO!Q245),"Treat with IVM")</f>
        <v>Treat with IVM</v>
      </c>
      <c r="I245" s="14">
        <f>IF(H245=1,IF(ALB_MBD!$J245&lt;&gt;" ",$G245-ALB_MBD!$J245,$G245),0)</f>
        <v>0</v>
      </c>
      <c r="J245" s="14">
        <f t="shared" si="11"/>
        <v>0</v>
      </c>
      <c r="K245" s="25"/>
      <c r="L245" s="16">
        <f t="shared" si="2"/>
        <v>0</v>
      </c>
      <c r="M245" s="16">
        <f t="shared" si="3"/>
        <v>0</v>
      </c>
    </row>
    <row r="246" spans="1:13" x14ac:dyDescent="0.25">
      <c r="A246" s="13" t="str">
        <f>IF(INTRO!$E$39&lt;&gt;"Non-endemic", " ", IF(INTRO!$E$37="Non-endemic"," ", IF(COUNTRY_INFO!A246=0," ",COUNTRY_INFO!A246)))</f>
        <v xml:space="preserve"> </v>
      </c>
      <c r="B246" s="13" t="str">
        <f>IF(INTRO!$E$39&lt;&gt;"Non-endemic", " ", IF(INTRO!$E$37="Non-endemic"," ", IF(COUNTRY_INFO!B246=0," ",COUNTRY_INFO!B246)))</f>
        <v xml:space="preserve"> </v>
      </c>
      <c r="C246" s="13" t="str">
        <f>IF(INTRO!$E$39&lt;&gt;"Non-endemic", " ", IF(INTRO!$E$37="Non-endemic"," ", IF(COUNTRY_INFO!C246=0," ",COUNTRY_INFO!C246)))</f>
        <v xml:space="preserve"> </v>
      </c>
      <c r="D246" s="14">
        <f>IF(INTRO!$E$39&lt;&gt;"Non-endemic", 0, IF(INTRO!$E$37="Non-endemic",0,IF(COUNTRY_INFO!$H246=1,COUNTRY_INFO!E246,0)))</f>
        <v>0</v>
      </c>
      <c r="E246" s="14">
        <f>IF(INTRO!$E$39&lt;&gt;"Non-endemic", 0, IF(INTRO!$E$37="Non-endemic",0,IF(COUNTRY_INFO!$H246=1,COUNTRY_INFO!F246,0)))</f>
        <v>0</v>
      </c>
      <c r="F246" s="14">
        <f>IF(INTRO!$E$39&lt;&gt;"Non-endemic", 0, IF(INTRO!$E$37="Non-endemic",0,IF(COUNTRY_INFO!$H246=1,COUNTRY_INFO!G246,0)))</f>
        <v>0</v>
      </c>
      <c r="G246" s="14">
        <f t="shared" si="10"/>
        <v>0</v>
      </c>
      <c r="H246" s="15" t="str">
        <f>IF(INTRO!$E$39="Non-endemic",IF(INTRO!$E$37="Non-endemic","Not required",COUNTRY_INFO!Q246),"Treat with IVM")</f>
        <v>Treat with IVM</v>
      </c>
      <c r="I246" s="14">
        <f>IF(H246=1,IF(ALB_MBD!$J246&lt;&gt;" ",$G246-ALB_MBD!$J246,$G246),0)</f>
        <v>0</v>
      </c>
      <c r="J246" s="14">
        <f t="shared" si="11"/>
        <v>0</v>
      </c>
      <c r="K246" s="25"/>
      <c r="L246" s="16">
        <f t="shared" si="2"/>
        <v>0</v>
      </c>
      <c r="M246" s="16">
        <f t="shared" si="3"/>
        <v>0</v>
      </c>
    </row>
    <row r="247" spans="1:13" x14ac:dyDescent="0.25">
      <c r="A247" s="13" t="str">
        <f>IF(INTRO!$E$39&lt;&gt;"Non-endemic", " ", IF(INTRO!$E$37="Non-endemic"," ", IF(COUNTRY_INFO!A247=0," ",COUNTRY_INFO!A247)))</f>
        <v xml:space="preserve"> </v>
      </c>
      <c r="B247" s="13" t="str">
        <f>IF(INTRO!$E$39&lt;&gt;"Non-endemic", " ", IF(INTRO!$E$37="Non-endemic"," ", IF(COUNTRY_INFO!B247=0," ",COUNTRY_INFO!B247)))</f>
        <v xml:space="preserve"> </v>
      </c>
      <c r="C247" s="13" t="str">
        <f>IF(INTRO!$E$39&lt;&gt;"Non-endemic", " ", IF(INTRO!$E$37="Non-endemic"," ", IF(COUNTRY_INFO!C247=0," ",COUNTRY_INFO!C247)))</f>
        <v xml:space="preserve"> </v>
      </c>
      <c r="D247" s="14">
        <f>IF(INTRO!$E$39&lt;&gt;"Non-endemic", 0, IF(INTRO!$E$37="Non-endemic",0,IF(COUNTRY_INFO!$H247=1,COUNTRY_INFO!E247,0)))</f>
        <v>0</v>
      </c>
      <c r="E247" s="14">
        <f>IF(INTRO!$E$39&lt;&gt;"Non-endemic", 0, IF(INTRO!$E$37="Non-endemic",0,IF(COUNTRY_INFO!$H247=1,COUNTRY_INFO!F247,0)))</f>
        <v>0</v>
      </c>
      <c r="F247" s="14">
        <f>IF(INTRO!$E$39&lt;&gt;"Non-endemic", 0, IF(INTRO!$E$37="Non-endemic",0,IF(COUNTRY_INFO!$H247=1,COUNTRY_INFO!G247,0)))</f>
        <v>0</v>
      </c>
      <c r="G247" s="14">
        <f t="shared" si="10"/>
        <v>0</v>
      </c>
      <c r="H247" s="15" t="str">
        <f>IF(INTRO!$E$39="Non-endemic",IF(INTRO!$E$37="Non-endemic","Not required",COUNTRY_INFO!Q247),"Treat with IVM")</f>
        <v>Treat with IVM</v>
      </c>
      <c r="I247" s="14">
        <f>IF(H247=1,IF(ALB_MBD!$J247&lt;&gt;" ",$G247-ALB_MBD!$J247,$G247),0)</f>
        <v>0</v>
      </c>
      <c r="J247" s="14">
        <f t="shared" si="11"/>
        <v>0</v>
      </c>
      <c r="K247" s="25"/>
      <c r="L247" s="16">
        <f t="shared" si="2"/>
        <v>0</v>
      </c>
      <c r="M247" s="16">
        <f t="shared" si="3"/>
        <v>0</v>
      </c>
    </row>
    <row r="248" spans="1:13" x14ac:dyDescent="0.25">
      <c r="A248" s="13" t="str">
        <f>IF(INTRO!$E$39&lt;&gt;"Non-endemic", " ", IF(INTRO!$E$37="Non-endemic"," ", IF(COUNTRY_INFO!A248=0," ",COUNTRY_INFO!A248)))</f>
        <v xml:space="preserve"> </v>
      </c>
      <c r="B248" s="13" t="str">
        <f>IF(INTRO!$E$39&lt;&gt;"Non-endemic", " ", IF(INTRO!$E$37="Non-endemic"," ", IF(COUNTRY_INFO!B248=0," ",COUNTRY_INFO!B248)))</f>
        <v xml:space="preserve"> </v>
      </c>
      <c r="C248" s="13" t="str">
        <f>IF(INTRO!$E$39&lt;&gt;"Non-endemic", " ", IF(INTRO!$E$37="Non-endemic"," ", IF(COUNTRY_INFO!C248=0," ",COUNTRY_INFO!C248)))</f>
        <v xml:space="preserve"> </v>
      </c>
      <c r="D248" s="14">
        <f>IF(INTRO!$E$39&lt;&gt;"Non-endemic", 0, IF(INTRO!$E$37="Non-endemic",0,IF(COUNTRY_INFO!$H248=1,COUNTRY_INFO!E248,0)))</f>
        <v>0</v>
      </c>
      <c r="E248" s="14">
        <f>IF(INTRO!$E$39&lt;&gt;"Non-endemic", 0, IF(INTRO!$E$37="Non-endemic",0,IF(COUNTRY_INFO!$H248=1,COUNTRY_INFO!F248,0)))</f>
        <v>0</v>
      </c>
      <c r="F248" s="14">
        <f>IF(INTRO!$E$39&lt;&gt;"Non-endemic", 0, IF(INTRO!$E$37="Non-endemic",0,IF(COUNTRY_INFO!$H248=1,COUNTRY_INFO!G248,0)))</f>
        <v>0</v>
      </c>
      <c r="G248" s="14">
        <f t="shared" si="10"/>
        <v>0</v>
      </c>
      <c r="H248" s="15" t="str">
        <f>IF(INTRO!$E$39="Non-endemic",IF(INTRO!$E$37="Non-endemic","Not required",COUNTRY_INFO!Q248),"Treat with IVM")</f>
        <v>Treat with IVM</v>
      </c>
      <c r="I248" s="14">
        <f>IF(H248=1,IF(ALB_MBD!$J248&lt;&gt;" ",$G248-ALB_MBD!$J248,$G248),0)</f>
        <v>0</v>
      </c>
      <c r="J248" s="14">
        <f t="shared" si="11"/>
        <v>0</v>
      </c>
      <c r="K248" s="25"/>
      <c r="L248" s="16">
        <f t="shared" si="2"/>
        <v>0</v>
      </c>
      <c r="M248" s="16">
        <f t="shared" si="3"/>
        <v>0</v>
      </c>
    </row>
    <row r="249" spans="1:13" x14ac:dyDescent="0.25">
      <c r="A249" s="13" t="str">
        <f>IF(INTRO!$E$39&lt;&gt;"Non-endemic", " ", IF(INTRO!$E$37="Non-endemic"," ", IF(COUNTRY_INFO!A249=0," ",COUNTRY_INFO!A249)))</f>
        <v xml:space="preserve"> </v>
      </c>
      <c r="B249" s="13" t="str">
        <f>IF(INTRO!$E$39&lt;&gt;"Non-endemic", " ", IF(INTRO!$E$37="Non-endemic"," ", IF(COUNTRY_INFO!B249=0," ",COUNTRY_INFO!B249)))</f>
        <v xml:space="preserve"> </v>
      </c>
      <c r="C249" s="13" t="str">
        <f>IF(INTRO!$E$39&lt;&gt;"Non-endemic", " ", IF(INTRO!$E$37="Non-endemic"," ", IF(COUNTRY_INFO!C249=0," ",COUNTRY_INFO!C249)))</f>
        <v xml:space="preserve"> </v>
      </c>
      <c r="D249" s="14">
        <f>IF(INTRO!$E$39&lt;&gt;"Non-endemic", 0, IF(INTRO!$E$37="Non-endemic",0,IF(COUNTRY_INFO!$H249=1,COUNTRY_INFO!E249,0)))</f>
        <v>0</v>
      </c>
      <c r="E249" s="14">
        <f>IF(INTRO!$E$39&lt;&gt;"Non-endemic", 0, IF(INTRO!$E$37="Non-endemic",0,IF(COUNTRY_INFO!$H249=1,COUNTRY_INFO!F249,0)))</f>
        <v>0</v>
      </c>
      <c r="F249" s="14">
        <f>IF(INTRO!$E$39&lt;&gt;"Non-endemic", 0, IF(INTRO!$E$37="Non-endemic",0,IF(COUNTRY_INFO!$H249=1,COUNTRY_INFO!G249,0)))</f>
        <v>0</v>
      </c>
      <c r="G249" s="14">
        <f t="shared" si="10"/>
        <v>0</v>
      </c>
      <c r="H249" s="15" t="str">
        <f>IF(INTRO!$E$39="Non-endemic",IF(INTRO!$E$37="Non-endemic","Not required",COUNTRY_INFO!Q249),"Treat with IVM")</f>
        <v>Treat with IVM</v>
      </c>
      <c r="I249" s="14">
        <f>IF(H249=1,IF(ALB_MBD!$J249&lt;&gt;" ",$G249-ALB_MBD!$J249,$G249),0)</f>
        <v>0</v>
      </c>
      <c r="J249" s="14">
        <f t="shared" si="11"/>
        <v>0</v>
      </c>
      <c r="K249" s="25"/>
      <c r="L249" s="16">
        <f t="shared" si="2"/>
        <v>0</v>
      </c>
      <c r="M249" s="16">
        <f t="shared" si="3"/>
        <v>0</v>
      </c>
    </row>
    <row r="250" spans="1:13" x14ac:dyDescent="0.25">
      <c r="A250" s="13" t="str">
        <f>IF(INTRO!$E$39&lt;&gt;"Non-endemic", " ", IF(INTRO!$E$37="Non-endemic"," ", IF(COUNTRY_INFO!A250=0," ",COUNTRY_INFO!A250)))</f>
        <v xml:space="preserve"> </v>
      </c>
      <c r="B250" s="13" t="str">
        <f>IF(INTRO!$E$39&lt;&gt;"Non-endemic", " ", IF(INTRO!$E$37="Non-endemic"," ", IF(COUNTRY_INFO!B250=0," ",COUNTRY_INFO!B250)))</f>
        <v xml:space="preserve"> </v>
      </c>
      <c r="C250" s="13" t="str">
        <f>IF(INTRO!$E$39&lt;&gt;"Non-endemic", " ", IF(INTRO!$E$37="Non-endemic"," ", IF(COUNTRY_INFO!C250=0," ",COUNTRY_INFO!C250)))</f>
        <v xml:space="preserve"> </v>
      </c>
      <c r="D250" s="14">
        <f>IF(INTRO!$E$39&lt;&gt;"Non-endemic", 0, IF(INTRO!$E$37="Non-endemic",0,IF(COUNTRY_INFO!$H250=1,COUNTRY_INFO!E250,0)))</f>
        <v>0</v>
      </c>
      <c r="E250" s="14">
        <f>IF(INTRO!$E$39&lt;&gt;"Non-endemic", 0, IF(INTRO!$E$37="Non-endemic",0,IF(COUNTRY_INFO!$H250=1,COUNTRY_INFO!F250,0)))</f>
        <v>0</v>
      </c>
      <c r="F250" s="14">
        <f>IF(INTRO!$E$39&lt;&gt;"Non-endemic", 0, IF(INTRO!$E$37="Non-endemic",0,IF(COUNTRY_INFO!$H250=1,COUNTRY_INFO!G250,0)))</f>
        <v>0</v>
      </c>
      <c r="G250" s="14">
        <f t="shared" si="10"/>
        <v>0</v>
      </c>
      <c r="H250" s="15" t="str">
        <f>IF(INTRO!$E$39="Non-endemic",IF(INTRO!$E$37="Non-endemic","Not required",COUNTRY_INFO!Q250),"Treat with IVM")</f>
        <v>Treat with IVM</v>
      </c>
      <c r="I250" s="14">
        <f>IF(H250=1,IF(ALB_MBD!$J250&lt;&gt;" ",$G250-ALB_MBD!$J250,$G250),0)</f>
        <v>0</v>
      </c>
      <c r="J250" s="14">
        <f t="shared" si="11"/>
        <v>0</v>
      </c>
      <c r="K250" s="25"/>
      <c r="L250" s="16">
        <f t="shared" si="2"/>
        <v>0</v>
      </c>
      <c r="M250" s="16">
        <f t="shared" si="3"/>
        <v>0</v>
      </c>
    </row>
    <row r="251" spans="1:13" x14ac:dyDescent="0.25">
      <c r="A251" s="13" t="str">
        <f>IF(INTRO!$E$39&lt;&gt;"Non-endemic", " ", IF(INTRO!$E$37="Non-endemic"," ", IF(COUNTRY_INFO!A251=0," ",COUNTRY_INFO!A251)))</f>
        <v xml:space="preserve"> </v>
      </c>
      <c r="B251" s="13" t="str">
        <f>IF(INTRO!$E$39&lt;&gt;"Non-endemic", " ", IF(INTRO!$E$37="Non-endemic"," ", IF(COUNTRY_INFO!B251=0," ",COUNTRY_INFO!B251)))</f>
        <v xml:space="preserve"> </v>
      </c>
      <c r="C251" s="13" t="str">
        <f>IF(INTRO!$E$39&lt;&gt;"Non-endemic", " ", IF(INTRO!$E$37="Non-endemic"," ", IF(COUNTRY_INFO!C251=0," ",COUNTRY_INFO!C251)))</f>
        <v xml:space="preserve"> </v>
      </c>
      <c r="D251" s="14">
        <f>IF(INTRO!$E$39&lt;&gt;"Non-endemic", 0, IF(INTRO!$E$37="Non-endemic",0,IF(COUNTRY_INFO!$H251=1,COUNTRY_INFO!E251,0)))</f>
        <v>0</v>
      </c>
      <c r="E251" s="14">
        <f>IF(INTRO!$E$39&lt;&gt;"Non-endemic", 0, IF(INTRO!$E$37="Non-endemic",0,IF(COUNTRY_INFO!$H251=1,COUNTRY_INFO!F251,0)))</f>
        <v>0</v>
      </c>
      <c r="F251" s="14">
        <f>IF(INTRO!$E$39&lt;&gt;"Non-endemic", 0, IF(INTRO!$E$37="Non-endemic",0,IF(COUNTRY_INFO!$H251=1,COUNTRY_INFO!G251,0)))</f>
        <v>0</v>
      </c>
      <c r="G251" s="14">
        <f t="shared" si="10"/>
        <v>0</v>
      </c>
      <c r="H251" s="15" t="str">
        <f>IF(INTRO!$E$39="Non-endemic",IF(INTRO!$E$37="Non-endemic","Not required",COUNTRY_INFO!Q251),"Treat with IVM")</f>
        <v>Treat with IVM</v>
      </c>
      <c r="I251" s="14">
        <f>IF(H251=1,IF(ALB_MBD!$J251&lt;&gt;" ",$G251-ALB_MBD!$J251,$G251),0)</f>
        <v>0</v>
      </c>
      <c r="J251" s="14">
        <f t="shared" si="11"/>
        <v>0</v>
      </c>
      <c r="K251" s="25"/>
      <c r="L251" s="16">
        <f t="shared" si="2"/>
        <v>0</v>
      </c>
      <c r="M251" s="16">
        <f t="shared" si="3"/>
        <v>0</v>
      </c>
    </row>
    <row r="252" spans="1:13" x14ac:dyDescent="0.25">
      <c r="A252" s="13" t="str">
        <f>IF(INTRO!$E$39&lt;&gt;"Non-endemic", " ", IF(INTRO!$E$37="Non-endemic"," ", IF(COUNTRY_INFO!A252=0," ",COUNTRY_INFO!A252)))</f>
        <v xml:space="preserve"> </v>
      </c>
      <c r="B252" s="13" t="str">
        <f>IF(INTRO!$E$39&lt;&gt;"Non-endemic", " ", IF(INTRO!$E$37="Non-endemic"," ", IF(COUNTRY_INFO!B252=0," ",COUNTRY_INFO!B252)))</f>
        <v xml:space="preserve"> </v>
      </c>
      <c r="C252" s="13" t="str">
        <f>IF(INTRO!$E$39&lt;&gt;"Non-endemic", " ", IF(INTRO!$E$37="Non-endemic"," ", IF(COUNTRY_INFO!C252=0," ",COUNTRY_INFO!C252)))</f>
        <v xml:space="preserve"> </v>
      </c>
      <c r="D252" s="14">
        <f>IF(INTRO!$E$39&lt;&gt;"Non-endemic", 0, IF(INTRO!$E$37="Non-endemic",0,IF(COUNTRY_INFO!$H252=1,COUNTRY_INFO!E252,0)))</f>
        <v>0</v>
      </c>
      <c r="E252" s="14">
        <f>IF(INTRO!$E$39&lt;&gt;"Non-endemic", 0, IF(INTRO!$E$37="Non-endemic",0,IF(COUNTRY_INFO!$H252=1,COUNTRY_INFO!F252,0)))</f>
        <v>0</v>
      </c>
      <c r="F252" s="14">
        <f>IF(INTRO!$E$39&lt;&gt;"Non-endemic", 0, IF(INTRO!$E$37="Non-endemic",0,IF(COUNTRY_INFO!$H252=1,COUNTRY_INFO!G252,0)))</f>
        <v>0</v>
      </c>
      <c r="G252" s="14">
        <f t="shared" si="10"/>
        <v>0</v>
      </c>
      <c r="H252" s="15" t="str">
        <f>IF(INTRO!$E$39="Non-endemic",IF(INTRO!$E$37="Non-endemic","Not required",COUNTRY_INFO!Q252),"Treat with IVM")</f>
        <v>Treat with IVM</v>
      </c>
      <c r="I252" s="14">
        <f>IF(H252=1,IF(ALB_MBD!$J252&lt;&gt;" ",$G252-ALB_MBD!$J252,$G252),0)</f>
        <v>0</v>
      </c>
      <c r="J252" s="14">
        <f t="shared" si="11"/>
        <v>0</v>
      </c>
      <c r="K252" s="25"/>
      <c r="L252" s="16">
        <f t="shared" si="2"/>
        <v>0</v>
      </c>
      <c r="M252" s="16">
        <f t="shared" si="3"/>
        <v>0</v>
      </c>
    </row>
    <row r="253" spans="1:13" x14ac:dyDescent="0.25">
      <c r="A253" s="13" t="str">
        <f>IF(INTRO!$E$39&lt;&gt;"Non-endemic", " ", IF(INTRO!$E$37="Non-endemic"," ", IF(COUNTRY_INFO!A253=0," ",COUNTRY_INFO!A253)))</f>
        <v xml:space="preserve"> </v>
      </c>
      <c r="B253" s="13" t="str">
        <f>IF(INTRO!$E$39&lt;&gt;"Non-endemic", " ", IF(INTRO!$E$37="Non-endemic"," ", IF(COUNTRY_INFO!B253=0," ",COUNTRY_INFO!B253)))</f>
        <v xml:space="preserve"> </v>
      </c>
      <c r="C253" s="13" t="str">
        <f>IF(INTRO!$E$39&lt;&gt;"Non-endemic", " ", IF(INTRO!$E$37="Non-endemic"," ", IF(COUNTRY_INFO!C253=0," ",COUNTRY_INFO!C253)))</f>
        <v xml:space="preserve"> </v>
      </c>
      <c r="D253" s="14">
        <f>IF(INTRO!$E$39&lt;&gt;"Non-endemic", 0, IF(INTRO!$E$37="Non-endemic",0,IF(COUNTRY_INFO!$H253=1,COUNTRY_INFO!E253,0)))</f>
        <v>0</v>
      </c>
      <c r="E253" s="14">
        <f>IF(INTRO!$E$39&lt;&gt;"Non-endemic", 0, IF(INTRO!$E$37="Non-endemic",0,IF(COUNTRY_INFO!$H253=1,COUNTRY_INFO!F253,0)))</f>
        <v>0</v>
      </c>
      <c r="F253" s="14">
        <f>IF(INTRO!$E$39&lt;&gt;"Non-endemic", 0, IF(INTRO!$E$37="Non-endemic",0,IF(COUNTRY_INFO!$H253=1,COUNTRY_INFO!G253,0)))</f>
        <v>0</v>
      </c>
      <c r="G253" s="14">
        <f t="shared" si="10"/>
        <v>0</v>
      </c>
      <c r="H253" s="15" t="str">
        <f>IF(INTRO!$E$39="Non-endemic",IF(INTRO!$E$37="Non-endemic","Not required",COUNTRY_INFO!Q253),"Treat with IVM")</f>
        <v>Treat with IVM</v>
      </c>
      <c r="I253" s="14">
        <f>IF(H253=1,IF(ALB_MBD!$J253&lt;&gt;" ",$G253-ALB_MBD!$J253,$G253),0)</f>
        <v>0</v>
      </c>
      <c r="J253" s="14">
        <f t="shared" si="11"/>
        <v>0</v>
      </c>
      <c r="K253" s="25"/>
      <c r="L253" s="16">
        <f t="shared" si="2"/>
        <v>0</v>
      </c>
      <c r="M253" s="16">
        <f t="shared" si="3"/>
        <v>0</v>
      </c>
    </row>
    <row r="254" spans="1:13" x14ac:dyDescent="0.25">
      <c r="A254" s="13" t="str">
        <f>IF(INTRO!$E$39&lt;&gt;"Non-endemic", " ", IF(INTRO!$E$37="Non-endemic"," ", IF(COUNTRY_INFO!A254=0," ",COUNTRY_INFO!A254)))</f>
        <v xml:space="preserve"> </v>
      </c>
      <c r="B254" s="13" t="str">
        <f>IF(INTRO!$E$39&lt;&gt;"Non-endemic", " ", IF(INTRO!$E$37="Non-endemic"," ", IF(COUNTRY_INFO!B254=0," ",COUNTRY_INFO!B254)))</f>
        <v xml:space="preserve"> </v>
      </c>
      <c r="C254" s="13" t="str">
        <f>IF(INTRO!$E$39&lt;&gt;"Non-endemic", " ", IF(INTRO!$E$37="Non-endemic"," ", IF(COUNTRY_INFO!C254=0," ",COUNTRY_INFO!C254)))</f>
        <v xml:space="preserve"> </v>
      </c>
      <c r="D254" s="14">
        <f>IF(INTRO!$E$39&lt;&gt;"Non-endemic", 0, IF(INTRO!$E$37="Non-endemic",0,IF(COUNTRY_INFO!$H254=1,COUNTRY_INFO!E254,0)))</f>
        <v>0</v>
      </c>
      <c r="E254" s="14">
        <f>IF(INTRO!$E$39&lt;&gt;"Non-endemic", 0, IF(INTRO!$E$37="Non-endemic",0,IF(COUNTRY_INFO!$H254=1,COUNTRY_INFO!F254,0)))</f>
        <v>0</v>
      </c>
      <c r="F254" s="14">
        <f>IF(INTRO!$E$39&lt;&gt;"Non-endemic", 0, IF(INTRO!$E$37="Non-endemic",0,IF(COUNTRY_INFO!$H254=1,COUNTRY_INFO!G254,0)))</f>
        <v>0</v>
      </c>
      <c r="G254" s="14">
        <f t="shared" si="10"/>
        <v>0</v>
      </c>
      <c r="H254" s="15" t="str">
        <f>IF(INTRO!$E$39="Non-endemic",IF(INTRO!$E$37="Non-endemic","Not required",COUNTRY_INFO!Q254),"Treat with IVM")</f>
        <v>Treat with IVM</v>
      </c>
      <c r="I254" s="14">
        <f>IF(H254=1,IF(ALB_MBD!$J254&lt;&gt;" ",$G254-ALB_MBD!$J254,$G254),0)</f>
        <v>0</v>
      </c>
      <c r="J254" s="14">
        <f t="shared" si="11"/>
        <v>0</v>
      </c>
      <c r="K254" s="25"/>
      <c r="L254" s="16">
        <f t="shared" si="2"/>
        <v>0</v>
      </c>
      <c r="M254" s="16">
        <f t="shared" si="3"/>
        <v>0</v>
      </c>
    </row>
    <row r="255" spans="1:13" x14ac:dyDescent="0.25">
      <c r="A255" s="13" t="str">
        <f>IF(INTRO!$E$39&lt;&gt;"Non-endemic", " ", IF(INTRO!$E$37="Non-endemic"," ", IF(COUNTRY_INFO!A255=0," ",COUNTRY_INFO!A255)))</f>
        <v xml:space="preserve"> </v>
      </c>
      <c r="B255" s="13" t="str">
        <f>IF(INTRO!$E$39&lt;&gt;"Non-endemic", " ", IF(INTRO!$E$37="Non-endemic"," ", IF(COUNTRY_INFO!B255=0," ",COUNTRY_INFO!B255)))</f>
        <v xml:space="preserve"> </v>
      </c>
      <c r="C255" s="13" t="str">
        <f>IF(INTRO!$E$39&lt;&gt;"Non-endemic", " ", IF(INTRO!$E$37="Non-endemic"," ", IF(COUNTRY_INFO!C255=0," ",COUNTRY_INFO!C255)))</f>
        <v xml:space="preserve"> </v>
      </c>
      <c r="D255" s="14">
        <f>IF(INTRO!$E$39&lt;&gt;"Non-endemic", 0, IF(INTRO!$E$37="Non-endemic",0,IF(COUNTRY_INFO!$H255=1,COUNTRY_INFO!E255,0)))</f>
        <v>0</v>
      </c>
      <c r="E255" s="14">
        <f>IF(INTRO!$E$39&lt;&gt;"Non-endemic", 0, IF(INTRO!$E$37="Non-endemic",0,IF(COUNTRY_INFO!$H255=1,COUNTRY_INFO!F255,0)))</f>
        <v>0</v>
      </c>
      <c r="F255" s="14">
        <f>IF(INTRO!$E$39&lt;&gt;"Non-endemic", 0, IF(INTRO!$E$37="Non-endemic",0,IF(COUNTRY_INFO!$H255=1,COUNTRY_INFO!G255,0)))</f>
        <v>0</v>
      </c>
      <c r="G255" s="14">
        <f t="shared" si="10"/>
        <v>0</v>
      </c>
      <c r="H255" s="15" t="str">
        <f>IF(INTRO!$E$39="Non-endemic",IF(INTRO!$E$37="Non-endemic","Not required",COUNTRY_INFO!Q255),"Treat with IVM")</f>
        <v>Treat with IVM</v>
      </c>
      <c r="I255" s="14">
        <f>IF(H255=1,IF(ALB_MBD!$J255&lt;&gt;" ",$G255-ALB_MBD!$J255,$G255),0)</f>
        <v>0</v>
      </c>
      <c r="J255" s="14">
        <f t="shared" si="11"/>
        <v>0</v>
      </c>
      <c r="K255" s="25"/>
      <c r="L255" s="16">
        <f t="shared" si="2"/>
        <v>0</v>
      </c>
      <c r="M255" s="16">
        <f t="shared" si="3"/>
        <v>0</v>
      </c>
    </row>
    <row r="256" spans="1:13" x14ac:dyDescent="0.25">
      <c r="A256" s="13" t="str">
        <f>IF(INTRO!$E$39&lt;&gt;"Non-endemic", " ", IF(INTRO!$E$37="Non-endemic"," ", IF(COUNTRY_INFO!A256=0," ",COUNTRY_INFO!A256)))</f>
        <v xml:space="preserve"> </v>
      </c>
      <c r="B256" s="13" t="str">
        <f>IF(INTRO!$E$39&lt;&gt;"Non-endemic", " ", IF(INTRO!$E$37="Non-endemic"," ", IF(COUNTRY_INFO!B256=0," ",COUNTRY_INFO!B256)))</f>
        <v xml:space="preserve"> </v>
      </c>
      <c r="C256" s="13" t="str">
        <f>IF(INTRO!$E$39&lt;&gt;"Non-endemic", " ", IF(INTRO!$E$37="Non-endemic"," ", IF(COUNTRY_INFO!C256=0," ",COUNTRY_INFO!C256)))</f>
        <v xml:space="preserve"> </v>
      </c>
      <c r="D256" s="14">
        <f>IF(INTRO!$E$39&lt;&gt;"Non-endemic", 0, IF(INTRO!$E$37="Non-endemic",0,IF(COUNTRY_INFO!$H256=1,COUNTRY_INFO!E256,0)))</f>
        <v>0</v>
      </c>
      <c r="E256" s="14">
        <f>IF(INTRO!$E$39&lt;&gt;"Non-endemic", 0, IF(INTRO!$E$37="Non-endemic",0,IF(COUNTRY_INFO!$H256=1,COUNTRY_INFO!F256,0)))</f>
        <v>0</v>
      </c>
      <c r="F256" s="14">
        <f>IF(INTRO!$E$39&lt;&gt;"Non-endemic", 0, IF(INTRO!$E$37="Non-endemic",0,IF(COUNTRY_INFO!$H256=1,COUNTRY_INFO!G256,0)))</f>
        <v>0</v>
      </c>
      <c r="G256" s="14">
        <f t="shared" si="10"/>
        <v>0</v>
      </c>
      <c r="H256" s="15" t="str">
        <f>IF(INTRO!$E$39="Non-endemic",IF(INTRO!$E$37="Non-endemic","Not required",COUNTRY_INFO!Q256),"Treat with IVM")</f>
        <v>Treat with IVM</v>
      </c>
      <c r="I256" s="14">
        <f>IF(H256=1,IF(ALB_MBD!$J256&lt;&gt;" ",$G256-ALB_MBD!$J256,$G256),0)</f>
        <v>0</v>
      </c>
      <c r="J256" s="14">
        <f t="shared" si="11"/>
        <v>0</v>
      </c>
      <c r="K256" s="25"/>
      <c r="L256" s="16">
        <f t="shared" si="2"/>
        <v>0</v>
      </c>
      <c r="M256" s="16">
        <f t="shared" si="3"/>
        <v>0</v>
      </c>
    </row>
    <row r="257" spans="1:13" x14ac:dyDescent="0.25">
      <c r="A257" s="13" t="str">
        <f>IF(INTRO!$E$39&lt;&gt;"Non-endemic", " ", IF(INTRO!$E$37="Non-endemic"," ", IF(COUNTRY_INFO!A257=0," ",COUNTRY_INFO!A257)))</f>
        <v xml:space="preserve"> </v>
      </c>
      <c r="B257" s="13" t="str">
        <f>IF(INTRO!$E$39&lt;&gt;"Non-endemic", " ", IF(INTRO!$E$37="Non-endemic"," ", IF(COUNTRY_INFO!B257=0," ",COUNTRY_INFO!B257)))</f>
        <v xml:space="preserve"> </v>
      </c>
      <c r="C257" s="13" t="str">
        <f>IF(INTRO!$E$39&lt;&gt;"Non-endemic", " ", IF(INTRO!$E$37="Non-endemic"," ", IF(COUNTRY_INFO!C257=0," ",COUNTRY_INFO!C257)))</f>
        <v xml:space="preserve"> </v>
      </c>
      <c r="D257" s="14">
        <f>IF(INTRO!$E$39&lt;&gt;"Non-endemic", 0, IF(INTRO!$E$37="Non-endemic",0,IF(COUNTRY_INFO!$H257=1,COUNTRY_INFO!E257,0)))</f>
        <v>0</v>
      </c>
      <c r="E257" s="14">
        <f>IF(INTRO!$E$39&lt;&gt;"Non-endemic", 0, IF(INTRO!$E$37="Non-endemic",0,IF(COUNTRY_INFO!$H257=1,COUNTRY_INFO!F257,0)))</f>
        <v>0</v>
      </c>
      <c r="F257" s="14">
        <f>IF(INTRO!$E$39&lt;&gt;"Non-endemic", 0, IF(INTRO!$E$37="Non-endemic",0,IF(COUNTRY_INFO!$H257=1,COUNTRY_INFO!G257,0)))</f>
        <v>0</v>
      </c>
      <c r="G257" s="14">
        <f t="shared" si="10"/>
        <v>0</v>
      </c>
      <c r="H257" s="15" t="str">
        <f>IF(INTRO!$E$39="Non-endemic",IF(INTRO!$E$37="Non-endemic","Not required",COUNTRY_INFO!Q257),"Treat with IVM")</f>
        <v>Treat with IVM</v>
      </c>
      <c r="I257" s="14">
        <f>IF(H257=1,IF(ALB_MBD!$J257&lt;&gt;" ",$G257-ALB_MBD!$J257,$G257),0)</f>
        <v>0</v>
      </c>
      <c r="J257" s="14">
        <f t="shared" si="11"/>
        <v>0</v>
      </c>
      <c r="K257" s="25"/>
      <c r="L257" s="16">
        <f t="shared" si="2"/>
        <v>0</v>
      </c>
      <c r="M257" s="16">
        <f t="shared" si="3"/>
        <v>0</v>
      </c>
    </row>
    <row r="258" spans="1:13" x14ac:dyDescent="0.25">
      <c r="A258" s="13" t="str">
        <f>IF(INTRO!$E$39&lt;&gt;"Non-endemic", " ", IF(INTRO!$E$37="Non-endemic"," ", IF(COUNTRY_INFO!A258=0," ",COUNTRY_INFO!A258)))</f>
        <v xml:space="preserve"> </v>
      </c>
      <c r="B258" s="13" t="str">
        <f>IF(INTRO!$E$39&lt;&gt;"Non-endemic", " ", IF(INTRO!$E$37="Non-endemic"," ", IF(COUNTRY_INFO!B258=0," ",COUNTRY_INFO!B258)))</f>
        <v xml:space="preserve"> </v>
      </c>
      <c r="C258" s="13" t="str">
        <f>IF(INTRO!$E$39&lt;&gt;"Non-endemic", " ", IF(INTRO!$E$37="Non-endemic"," ", IF(COUNTRY_INFO!C258=0," ",COUNTRY_INFO!C258)))</f>
        <v xml:space="preserve"> </v>
      </c>
      <c r="D258" s="14">
        <f>IF(INTRO!$E$39&lt;&gt;"Non-endemic", 0, IF(INTRO!$E$37="Non-endemic",0,IF(COUNTRY_INFO!$H258=1,COUNTRY_INFO!E258,0)))</f>
        <v>0</v>
      </c>
      <c r="E258" s="14">
        <f>IF(INTRO!$E$39&lt;&gt;"Non-endemic", 0, IF(INTRO!$E$37="Non-endemic",0,IF(COUNTRY_INFO!$H258=1,COUNTRY_INFO!F258,0)))</f>
        <v>0</v>
      </c>
      <c r="F258" s="14">
        <f>IF(INTRO!$E$39&lt;&gt;"Non-endemic", 0, IF(INTRO!$E$37="Non-endemic",0,IF(COUNTRY_INFO!$H258=1,COUNTRY_INFO!G258,0)))</f>
        <v>0</v>
      </c>
      <c r="G258" s="14">
        <f t="shared" si="10"/>
        <v>0</v>
      </c>
      <c r="H258" s="15" t="str">
        <f>IF(INTRO!$E$39="Non-endemic",IF(INTRO!$E$37="Non-endemic","Not required",COUNTRY_INFO!Q258),"Treat with IVM")</f>
        <v>Treat with IVM</v>
      </c>
      <c r="I258" s="14">
        <f>IF(H258=1,IF(ALB_MBD!$J258&lt;&gt;" ",$G258-ALB_MBD!$J258,$G258),0)</f>
        <v>0</v>
      </c>
      <c r="J258" s="14">
        <f t="shared" si="11"/>
        <v>0</v>
      </c>
      <c r="K258" s="25"/>
      <c r="L258" s="16">
        <f t="shared" si="2"/>
        <v>0</v>
      </c>
      <c r="M258" s="16">
        <f t="shared" si="3"/>
        <v>0</v>
      </c>
    </row>
    <row r="259" spans="1:13" x14ac:dyDescent="0.25">
      <c r="A259" s="13" t="str">
        <f>IF(INTRO!$E$39&lt;&gt;"Non-endemic", " ", IF(INTRO!$E$37="Non-endemic"," ", IF(COUNTRY_INFO!A259=0," ",COUNTRY_INFO!A259)))</f>
        <v xml:space="preserve"> </v>
      </c>
      <c r="B259" s="13" t="str">
        <f>IF(INTRO!$E$39&lt;&gt;"Non-endemic", " ", IF(INTRO!$E$37="Non-endemic"," ", IF(COUNTRY_INFO!B259=0," ",COUNTRY_INFO!B259)))</f>
        <v xml:space="preserve"> </v>
      </c>
      <c r="C259" s="13" t="str">
        <f>IF(INTRO!$E$39&lt;&gt;"Non-endemic", " ", IF(INTRO!$E$37="Non-endemic"," ", IF(COUNTRY_INFO!C259=0," ",COUNTRY_INFO!C259)))</f>
        <v xml:space="preserve"> </v>
      </c>
      <c r="D259" s="14">
        <f>IF(INTRO!$E$39&lt;&gt;"Non-endemic", 0, IF(INTRO!$E$37="Non-endemic",0,IF(COUNTRY_INFO!$H259=1,COUNTRY_INFO!E259,0)))</f>
        <v>0</v>
      </c>
      <c r="E259" s="14">
        <f>IF(INTRO!$E$39&lt;&gt;"Non-endemic", 0, IF(INTRO!$E$37="Non-endemic",0,IF(COUNTRY_INFO!$H259=1,COUNTRY_INFO!F259,0)))</f>
        <v>0</v>
      </c>
      <c r="F259" s="14">
        <f>IF(INTRO!$E$39&lt;&gt;"Non-endemic", 0, IF(INTRO!$E$37="Non-endemic",0,IF(COUNTRY_INFO!$H259=1,COUNTRY_INFO!G259,0)))</f>
        <v>0</v>
      </c>
      <c r="G259" s="14">
        <f t="shared" si="10"/>
        <v>0</v>
      </c>
      <c r="H259" s="15" t="str">
        <f>IF(INTRO!$E$39="Non-endemic",IF(INTRO!$E$37="Non-endemic","Not required",COUNTRY_INFO!Q259),"Treat with IVM")</f>
        <v>Treat with IVM</v>
      </c>
      <c r="I259" s="14">
        <f>IF(H259=1,IF(ALB_MBD!$J259&lt;&gt;" ",$G259-ALB_MBD!$J259,$G259),0)</f>
        <v>0</v>
      </c>
      <c r="J259" s="14">
        <f t="shared" si="11"/>
        <v>0</v>
      </c>
      <c r="K259" s="25"/>
      <c r="L259" s="16">
        <f t="shared" si="2"/>
        <v>0</v>
      </c>
      <c r="M259" s="16">
        <f t="shared" si="3"/>
        <v>0</v>
      </c>
    </row>
    <row r="260" spans="1:13" x14ac:dyDescent="0.25">
      <c r="A260" s="13" t="str">
        <f>IF(INTRO!$E$39&lt;&gt;"Non-endemic", " ", IF(INTRO!$E$37="Non-endemic"," ", IF(COUNTRY_INFO!A260=0," ",COUNTRY_INFO!A260)))</f>
        <v xml:space="preserve"> </v>
      </c>
      <c r="B260" s="13" t="str">
        <f>IF(INTRO!$E$39&lt;&gt;"Non-endemic", " ", IF(INTRO!$E$37="Non-endemic"," ", IF(COUNTRY_INFO!B260=0," ",COUNTRY_INFO!B260)))</f>
        <v xml:space="preserve"> </v>
      </c>
      <c r="C260" s="13" t="str">
        <f>IF(INTRO!$E$39&lt;&gt;"Non-endemic", " ", IF(INTRO!$E$37="Non-endemic"," ", IF(COUNTRY_INFO!C260=0," ",COUNTRY_INFO!C260)))</f>
        <v xml:space="preserve"> </v>
      </c>
      <c r="D260" s="14">
        <f>IF(INTRO!$E$39&lt;&gt;"Non-endemic", 0, IF(INTRO!$E$37="Non-endemic",0,IF(COUNTRY_INFO!$H260=1,COUNTRY_INFO!E260,0)))</f>
        <v>0</v>
      </c>
      <c r="E260" s="14">
        <f>IF(INTRO!$E$39&lt;&gt;"Non-endemic", 0, IF(INTRO!$E$37="Non-endemic",0,IF(COUNTRY_INFO!$H260=1,COUNTRY_INFO!F260,0)))</f>
        <v>0</v>
      </c>
      <c r="F260" s="14">
        <f>IF(INTRO!$E$39&lt;&gt;"Non-endemic", 0, IF(INTRO!$E$37="Non-endemic",0,IF(COUNTRY_INFO!$H260=1,COUNTRY_INFO!G260,0)))</f>
        <v>0</v>
      </c>
      <c r="G260" s="14">
        <f t="shared" si="10"/>
        <v>0</v>
      </c>
      <c r="H260" s="15" t="str">
        <f>IF(INTRO!$E$39="Non-endemic",IF(INTRO!$E$37="Non-endemic","Not required",COUNTRY_INFO!Q260),"Treat with IVM")</f>
        <v>Treat with IVM</v>
      </c>
      <c r="I260" s="14">
        <f>IF(H260=1,IF(ALB_MBD!$J260&lt;&gt;" ",$G260-ALB_MBD!$J260,$G260),0)</f>
        <v>0</v>
      </c>
      <c r="J260" s="14">
        <f t="shared" si="11"/>
        <v>0</v>
      </c>
      <c r="K260" s="25"/>
      <c r="L260" s="16">
        <f t="shared" si="2"/>
        <v>0</v>
      </c>
      <c r="M260" s="16">
        <f t="shared" si="3"/>
        <v>0</v>
      </c>
    </row>
    <row r="261" spans="1:13" x14ac:dyDescent="0.25">
      <c r="A261" s="13" t="str">
        <f>IF(INTRO!$E$39&lt;&gt;"Non-endemic", " ", IF(INTRO!$E$37="Non-endemic"," ", IF(COUNTRY_INFO!A261=0," ",COUNTRY_INFO!A261)))</f>
        <v xml:space="preserve"> </v>
      </c>
      <c r="B261" s="13" t="str">
        <f>IF(INTRO!$E$39&lt;&gt;"Non-endemic", " ", IF(INTRO!$E$37="Non-endemic"," ", IF(COUNTRY_INFO!B261=0," ",COUNTRY_INFO!B261)))</f>
        <v xml:space="preserve"> </v>
      </c>
      <c r="C261" s="13" t="str">
        <f>IF(INTRO!$E$39&lt;&gt;"Non-endemic", " ", IF(INTRO!$E$37="Non-endemic"," ", IF(COUNTRY_INFO!C261=0," ",COUNTRY_INFO!C261)))</f>
        <v xml:space="preserve"> </v>
      </c>
      <c r="D261" s="14">
        <f>IF(INTRO!$E$39&lt;&gt;"Non-endemic", 0, IF(INTRO!$E$37="Non-endemic",0,IF(COUNTRY_INFO!$H261=1,COUNTRY_INFO!E261,0)))</f>
        <v>0</v>
      </c>
      <c r="E261" s="14">
        <f>IF(INTRO!$E$39&lt;&gt;"Non-endemic", 0, IF(INTRO!$E$37="Non-endemic",0,IF(COUNTRY_INFO!$H261=1,COUNTRY_INFO!F261,0)))</f>
        <v>0</v>
      </c>
      <c r="F261" s="14">
        <f>IF(INTRO!$E$39&lt;&gt;"Non-endemic", 0, IF(INTRO!$E$37="Non-endemic",0,IF(COUNTRY_INFO!$H261=1,COUNTRY_INFO!G261,0)))</f>
        <v>0</v>
      </c>
      <c r="G261" s="14">
        <f t="shared" si="10"/>
        <v>0</v>
      </c>
      <c r="H261" s="15" t="str">
        <f>IF(INTRO!$E$39="Non-endemic",IF(INTRO!$E$37="Non-endemic","Not required",COUNTRY_INFO!Q261),"Treat with IVM")</f>
        <v>Treat with IVM</v>
      </c>
      <c r="I261" s="14">
        <f>IF(H261=1,IF(ALB_MBD!$J261&lt;&gt;" ",$G261-ALB_MBD!$J261,$G261),0)</f>
        <v>0</v>
      </c>
      <c r="J261" s="14">
        <f t="shared" si="11"/>
        <v>0</v>
      </c>
      <c r="K261" s="25"/>
      <c r="L261" s="16">
        <f t="shared" si="2"/>
        <v>0</v>
      </c>
      <c r="M261" s="16">
        <f t="shared" si="3"/>
        <v>0</v>
      </c>
    </row>
    <row r="262" spans="1:13" x14ac:dyDescent="0.25">
      <c r="A262" s="13" t="str">
        <f>IF(INTRO!$E$39&lt;&gt;"Non-endemic", " ", IF(INTRO!$E$37="Non-endemic"," ", IF(COUNTRY_INFO!A262=0," ",COUNTRY_INFO!A262)))</f>
        <v xml:space="preserve"> </v>
      </c>
      <c r="B262" s="13" t="str">
        <f>IF(INTRO!$E$39&lt;&gt;"Non-endemic", " ", IF(INTRO!$E$37="Non-endemic"," ", IF(COUNTRY_INFO!B262=0," ",COUNTRY_INFO!B262)))</f>
        <v xml:space="preserve"> </v>
      </c>
      <c r="C262" s="13" t="str">
        <f>IF(INTRO!$E$39&lt;&gt;"Non-endemic", " ", IF(INTRO!$E$37="Non-endemic"," ", IF(COUNTRY_INFO!C262=0," ",COUNTRY_INFO!C262)))</f>
        <v xml:space="preserve"> </v>
      </c>
      <c r="D262" s="14">
        <f>IF(INTRO!$E$39&lt;&gt;"Non-endemic", 0, IF(INTRO!$E$37="Non-endemic",0,IF(COUNTRY_INFO!$H262=1,COUNTRY_INFO!E262,0)))</f>
        <v>0</v>
      </c>
      <c r="E262" s="14">
        <f>IF(INTRO!$E$39&lt;&gt;"Non-endemic", 0, IF(INTRO!$E$37="Non-endemic",0,IF(COUNTRY_INFO!$H262=1,COUNTRY_INFO!F262,0)))</f>
        <v>0</v>
      </c>
      <c r="F262" s="14">
        <f>IF(INTRO!$E$39&lt;&gt;"Non-endemic", 0, IF(INTRO!$E$37="Non-endemic",0,IF(COUNTRY_INFO!$H262=1,COUNTRY_INFO!G262,0)))</f>
        <v>0</v>
      </c>
      <c r="G262" s="14">
        <f t="shared" si="10"/>
        <v>0</v>
      </c>
      <c r="H262" s="15" t="str">
        <f>IF(INTRO!$E$39="Non-endemic",IF(INTRO!$E$37="Non-endemic","Not required",COUNTRY_INFO!Q262),"Treat with IVM")</f>
        <v>Treat with IVM</v>
      </c>
      <c r="I262" s="14">
        <f>IF(H262=1,IF(ALB_MBD!$J262&lt;&gt;" ",$G262-ALB_MBD!$J262,$G262),0)</f>
        <v>0</v>
      </c>
      <c r="J262" s="14">
        <f t="shared" si="11"/>
        <v>0</v>
      </c>
      <c r="K262" s="25"/>
      <c r="L262" s="16">
        <f t="shared" si="2"/>
        <v>0</v>
      </c>
      <c r="M262" s="16">
        <f t="shared" si="3"/>
        <v>0</v>
      </c>
    </row>
    <row r="263" spans="1:13" x14ac:dyDescent="0.25">
      <c r="A263" s="13" t="str">
        <f>IF(INTRO!$E$39&lt;&gt;"Non-endemic", " ", IF(INTRO!$E$37="Non-endemic"," ", IF(COUNTRY_INFO!A263=0," ",COUNTRY_INFO!A263)))</f>
        <v xml:space="preserve"> </v>
      </c>
      <c r="B263" s="13" t="str">
        <f>IF(INTRO!$E$39&lt;&gt;"Non-endemic", " ", IF(INTRO!$E$37="Non-endemic"," ", IF(COUNTRY_INFO!B263=0," ",COUNTRY_INFO!B263)))</f>
        <v xml:space="preserve"> </v>
      </c>
      <c r="C263" s="13" t="str">
        <f>IF(INTRO!$E$39&lt;&gt;"Non-endemic", " ", IF(INTRO!$E$37="Non-endemic"," ", IF(COUNTRY_INFO!C263=0," ",COUNTRY_INFO!C263)))</f>
        <v xml:space="preserve"> </v>
      </c>
      <c r="D263" s="14">
        <f>IF(INTRO!$E$39&lt;&gt;"Non-endemic", 0, IF(INTRO!$E$37="Non-endemic",0,IF(COUNTRY_INFO!$H263=1,COUNTRY_INFO!E263,0)))</f>
        <v>0</v>
      </c>
      <c r="E263" s="14">
        <f>IF(INTRO!$E$39&lt;&gt;"Non-endemic", 0, IF(INTRO!$E$37="Non-endemic",0,IF(COUNTRY_INFO!$H263=1,COUNTRY_INFO!F263,0)))</f>
        <v>0</v>
      </c>
      <c r="F263" s="14">
        <f>IF(INTRO!$E$39&lt;&gt;"Non-endemic", 0, IF(INTRO!$E$37="Non-endemic",0,IF(COUNTRY_INFO!$H263=1,COUNTRY_INFO!G263,0)))</f>
        <v>0</v>
      </c>
      <c r="G263" s="14">
        <f t="shared" si="10"/>
        <v>0</v>
      </c>
      <c r="H263" s="15" t="str">
        <f>IF(INTRO!$E$39="Non-endemic",IF(INTRO!$E$37="Non-endemic","Not required",COUNTRY_INFO!Q263),"Treat with IVM")</f>
        <v>Treat with IVM</v>
      </c>
      <c r="I263" s="14">
        <f>IF(H263=1,IF(ALB_MBD!$J263&lt;&gt;" ",$G263-ALB_MBD!$J263,$G263),0)</f>
        <v>0</v>
      </c>
      <c r="J263" s="14">
        <f t="shared" si="11"/>
        <v>0</v>
      </c>
      <c r="K263" s="25"/>
      <c r="L263" s="16">
        <f t="shared" si="2"/>
        <v>0</v>
      </c>
      <c r="M263" s="16">
        <f t="shared" si="3"/>
        <v>0</v>
      </c>
    </row>
    <row r="264" spans="1:13" x14ac:dyDescent="0.25">
      <c r="A264" s="13" t="str">
        <f>IF(INTRO!$E$39&lt;&gt;"Non-endemic", " ", IF(INTRO!$E$37="Non-endemic"," ", IF(COUNTRY_INFO!A264=0," ",COUNTRY_INFO!A264)))</f>
        <v xml:space="preserve"> </v>
      </c>
      <c r="B264" s="13" t="str">
        <f>IF(INTRO!$E$39&lt;&gt;"Non-endemic", " ", IF(INTRO!$E$37="Non-endemic"," ", IF(COUNTRY_INFO!B264=0," ",COUNTRY_INFO!B264)))</f>
        <v xml:space="preserve"> </v>
      </c>
      <c r="C264" s="13" t="str">
        <f>IF(INTRO!$E$39&lt;&gt;"Non-endemic", " ", IF(INTRO!$E$37="Non-endemic"," ", IF(COUNTRY_INFO!C264=0," ",COUNTRY_INFO!C264)))</f>
        <v xml:space="preserve"> </v>
      </c>
      <c r="D264" s="14">
        <f>IF(INTRO!$E$39&lt;&gt;"Non-endemic", 0, IF(INTRO!$E$37="Non-endemic",0,IF(COUNTRY_INFO!$H264=1,COUNTRY_INFO!E264,0)))</f>
        <v>0</v>
      </c>
      <c r="E264" s="14">
        <f>IF(INTRO!$E$39&lt;&gt;"Non-endemic", 0, IF(INTRO!$E$37="Non-endemic",0,IF(COUNTRY_INFO!$H264=1,COUNTRY_INFO!F264,0)))</f>
        <v>0</v>
      </c>
      <c r="F264" s="14">
        <f>IF(INTRO!$E$39&lt;&gt;"Non-endemic", 0, IF(INTRO!$E$37="Non-endemic",0,IF(COUNTRY_INFO!$H264=1,COUNTRY_INFO!G264,0)))</f>
        <v>0</v>
      </c>
      <c r="G264" s="14">
        <f t="shared" si="10"/>
        <v>0</v>
      </c>
      <c r="H264" s="15" t="str">
        <f>IF(INTRO!$E$39="Non-endemic",IF(INTRO!$E$37="Non-endemic","Not required",COUNTRY_INFO!Q264),"Treat with IVM")</f>
        <v>Treat with IVM</v>
      </c>
      <c r="I264" s="14">
        <f>IF(H264=1,IF(ALB_MBD!$J264&lt;&gt;" ",$G264-ALB_MBD!$J264,$G264),0)</f>
        <v>0</v>
      </c>
      <c r="J264" s="14">
        <f t="shared" si="11"/>
        <v>0</v>
      </c>
      <c r="K264" s="25"/>
      <c r="L264" s="16">
        <f t="shared" ref="L264:L327" si="12">IF($J264&gt;$K264,$J264-$K264,0)</f>
        <v>0</v>
      </c>
      <c r="M264" s="16">
        <f t="shared" ref="M264:M327" si="13">ROUNDUP($J264/1000,0)</f>
        <v>0</v>
      </c>
    </row>
    <row r="265" spans="1:13" x14ac:dyDescent="0.25">
      <c r="A265" s="13" t="str">
        <f>IF(INTRO!$E$39&lt;&gt;"Non-endemic", " ", IF(INTRO!$E$37="Non-endemic"," ", IF(COUNTRY_INFO!A265=0," ",COUNTRY_INFO!A265)))</f>
        <v xml:space="preserve"> </v>
      </c>
      <c r="B265" s="13" t="str">
        <f>IF(INTRO!$E$39&lt;&gt;"Non-endemic", " ", IF(INTRO!$E$37="Non-endemic"," ", IF(COUNTRY_INFO!B265=0," ",COUNTRY_INFO!B265)))</f>
        <v xml:space="preserve"> </v>
      </c>
      <c r="C265" s="13" t="str">
        <f>IF(INTRO!$E$39&lt;&gt;"Non-endemic", " ", IF(INTRO!$E$37="Non-endemic"," ", IF(COUNTRY_INFO!C265=0," ",COUNTRY_INFO!C265)))</f>
        <v xml:space="preserve"> </v>
      </c>
      <c r="D265" s="14">
        <f>IF(INTRO!$E$39&lt;&gt;"Non-endemic", 0, IF(INTRO!$E$37="Non-endemic",0,IF(COUNTRY_INFO!$H265=1,COUNTRY_INFO!E265,0)))</f>
        <v>0</v>
      </c>
      <c r="E265" s="14">
        <f>IF(INTRO!$E$39&lt;&gt;"Non-endemic", 0, IF(INTRO!$E$37="Non-endemic",0,IF(COUNTRY_INFO!$H265=1,COUNTRY_INFO!F265,0)))</f>
        <v>0</v>
      </c>
      <c r="F265" s="14">
        <f>IF(INTRO!$E$39&lt;&gt;"Non-endemic", 0, IF(INTRO!$E$37="Non-endemic",0,IF(COUNTRY_INFO!$H265=1,COUNTRY_INFO!G265,0)))</f>
        <v>0</v>
      </c>
      <c r="G265" s="14">
        <f t="shared" si="10"/>
        <v>0</v>
      </c>
      <c r="H265" s="15" t="str">
        <f>IF(INTRO!$E$39="Non-endemic",IF(INTRO!$E$37="Non-endemic","Not required",COUNTRY_INFO!Q265),"Treat with IVM")</f>
        <v>Treat with IVM</v>
      </c>
      <c r="I265" s="14">
        <f>IF(H265=1,IF(ALB_MBD!$J265&lt;&gt;" ",$G265-ALB_MBD!$J265,$G265),0)</f>
        <v>0</v>
      </c>
      <c r="J265" s="14">
        <f t="shared" si="11"/>
        <v>0</v>
      </c>
      <c r="K265" s="25"/>
      <c r="L265" s="16">
        <f t="shared" si="12"/>
        <v>0</v>
      </c>
      <c r="M265" s="16">
        <f t="shared" si="13"/>
        <v>0</v>
      </c>
    </row>
    <row r="266" spans="1:13" x14ac:dyDescent="0.25">
      <c r="A266" s="13" t="str">
        <f>IF(INTRO!$E$39&lt;&gt;"Non-endemic", " ", IF(INTRO!$E$37="Non-endemic"," ", IF(COUNTRY_INFO!A266=0," ",COUNTRY_INFO!A266)))</f>
        <v xml:space="preserve"> </v>
      </c>
      <c r="B266" s="13" t="str">
        <f>IF(INTRO!$E$39&lt;&gt;"Non-endemic", " ", IF(INTRO!$E$37="Non-endemic"," ", IF(COUNTRY_INFO!B266=0," ",COUNTRY_INFO!B266)))</f>
        <v xml:space="preserve"> </v>
      </c>
      <c r="C266" s="13" t="str">
        <f>IF(INTRO!$E$39&lt;&gt;"Non-endemic", " ", IF(INTRO!$E$37="Non-endemic"," ", IF(COUNTRY_INFO!C266=0," ",COUNTRY_INFO!C266)))</f>
        <v xml:space="preserve"> </v>
      </c>
      <c r="D266" s="14">
        <f>IF(INTRO!$E$39&lt;&gt;"Non-endemic", 0, IF(INTRO!$E$37="Non-endemic",0,IF(COUNTRY_INFO!$H266=1,COUNTRY_INFO!E266,0)))</f>
        <v>0</v>
      </c>
      <c r="E266" s="14">
        <f>IF(INTRO!$E$39&lt;&gt;"Non-endemic", 0, IF(INTRO!$E$37="Non-endemic",0,IF(COUNTRY_INFO!$H266=1,COUNTRY_INFO!F266,0)))</f>
        <v>0</v>
      </c>
      <c r="F266" s="14">
        <f>IF(INTRO!$E$39&lt;&gt;"Non-endemic", 0, IF(INTRO!$E$37="Non-endemic",0,IF(COUNTRY_INFO!$H266=1,COUNTRY_INFO!G266,0)))</f>
        <v>0</v>
      </c>
      <c r="G266" s="14">
        <f t="shared" ref="G266:G329" si="14">SUM(D266:F266)</f>
        <v>0</v>
      </c>
      <c r="H266" s="15" t="str">
        <f>IF(INTRO!$E$39="Non-endemic",IF(INTRO!$E$37="Non-endemic","Not required",COUNTRY_INFO!Q266),"Treat with IVM")</f>
        <v>Treat with IVM</v>
      </c>
      <c r="I266" s="14">
        <f>IF(H266=1,IF(ALB_MBD!$J266&lt;&gt;" ",$G266-ALB_MBD!$J266,$G266),0)</f>
        <v>0</v>
      </c>
      <c r="J266" s="14">
        <f t="shared" ref="J266:J329" si="15">IF(I266&gt;0,I266*2.5,0)</f>
        <v>0</v>
      </c>
      <c r="K266" s="25"/>
      <c r="L266" s="16">
        <f t="shared" si="12"/>
        <v>0</v>
      </c>
      <c r="M266" s="16">
        <f t="shared" si="13"/>
        <v>0</v>
      </c>
    </row>
    <row r="267" spans="1:13" x14ac:dyDescent="0.25">
      <c r="A267" s="13" t="str">
        <f>IF(INTRO!$E$39&lt;&gt;"Non-endemic", " ", IF(INTRO!$E$37="Non-endemic"," ", IF(COUNTRY_INFO!A267=0," ",COUNTRY_INFO!A267)))</f>
        <v xml:space="preserve"> </v>
      </c>
      <c r="B267" s="13" t="str">
        <f>IF(INTRO!$E$39&lt;&gt;"Non-endemic", " ", IF(INTRO!$E$37="Non-endemic"," ", IF(COUNTRY_INFO!B267=0," ",COUNTRY_INFO!B267)))</f>
        <v xml:space="preserve"> </v>
      </c>
      <c r="C267" s="13" t="str">
        <f>IF(INTRO!$E$39&lt;&gt;"Non-endemic", " ", IF(INTRO!$E$37="Non-endemic"," ", IF(COUNTRY_INFO!C267=0," ",COUNTRY_INFO!C267)))</f>
        <v xml:space="preserve"> </v>
      </c>
      <c r="D267" s="14">
        <f>IF(INTRO!$E$39&lt;&gt;"Non-endemic", 0, IF(INTRO!$E$37="Non-endemic",0,IF(COUNTRY_INFO!$H267=1,COUNTRY_INFO!E267,0)))</f>
        <v>0</v>
      </c>
      <c r="E267" s="14">
        <f>IF(INTRO!$E$39&lt;&gt;"Non-endemic", 0, IF(INTRO!$E$37="Non-endemic",0,IF(COUNTRY_INFO!$H267=1,COUNTRY_INFO!F267,0)))</f>
        <v>0</v>
      </c>
      <c r="F267" s="14">
        <f>IF(INTRO!$E$39&lt;&gt;"Non-endemic", 0, IF(INTRO!$E$37="Non-endemic",0,IF(COUNTRY_INFO!$H267=1,COUNTRY_INFO!G267,0)))</f>
        <v>0</v>
      </c>
      <c r="G267" s="14">
        <f t="shared" si="14"/>
        <v>0</v>
      </c>
      <c r="H267" s="15" t="str">
        <f>IF(INTRO!$E$39="Non-endemic",IF(INTRO!$E$37="Non-endemic","Not required",COUNTRY_INFO!Q267),"Treat with IVM")</f>
        <v>Treat with IVM</v>
      </c>
      <c r="I267" s="14">
        <f>IF(H267=1,IF(ALB_MBD!$J267&lt;&gt;" ",$G267-ALB_MBD!$J267,$G267),0)</f>
        <v>0</v>
      </c>
      <c r="J267" s="14">
        <f t="shared" si="15"/>
        <v>0</v>
      </c>
      <c r="K267" s="25"/>
      <c r="L267" s="16">
        <f t="shared" si="12"/>
        <v>0</v>
      </c>
      <c r="M267" s="16">
        <f t="shared" si="13"/>
        <v>0</v>
      </c>
    </row>
    <row r="268" spans="1:13" x14ac:dyDescent="0.25">
      <c r="A268" s="13" t="str">
        <f>IF(INTRO!$E$39&lt;&gt;"Non-endemic", " ", IF(INTRO!$E$37="Non-endemic"," ", IF(COUNTRY_INFO!A268=0," ",COUNTRY_INFO!A268)))</f>
        <v xml:space="preserve"> </v>
      </c>
      <c r="B268" s="13" t="str">
        <f>IF(INTRO!$E$39&lt;&gt;"Non-endemic", " ", IF(INTRO!$E$37="Non-endemic"," ", IF(COUNTRY_INFO!B268=0," ",COUNTRY_INFO!B268)))</f>
        <v xml:space="preserve"> </v>
      </c>
      <c r="C268" s="13" t="str">
        <f>IF(INTRO!$E$39&lt;&gt;"Non-endemic", " ", IF(INTRO!$E$37="Non-endemic"," ", IF(COUNTRY_INFO!C268=0," ",COUNTRY_INFO!C268)))</f>
        <v xml:space="preserve"> </v>
      </c>
      <c r="D268" s="14">
        <f>IF(INTRO!$E$39&lt;&gt;"Non-endemic", 0, IF(INTRO!$E$37="Non-endemic",0,IF(COUNTRY_INFO!$H268=1,COUNTRY_INFO!E268,0)))</f>
        <v>0</v>
      </c>
      <c r="E268" s="14">
        <f>IF(INTRO!$E$39&lt;&gt;"Non-endemic", 0, IF(INTRO!$E$37="Non-endemic",0,IF(COUNTRY_INFO!$H268=1,COUNTRY_INFO!F268,0)))</f>
        <v>0</v>
      </c>
      <c r="F268" s="14">
        <f>IF(INTRO!$E$39&lt;&gt;"Non-endemic", 0, IF(INTRO!$E$37="Non-endemic",0,IF(COUNTRY_INFO!$H268=1,COUNTRY_INFO!G268,0)))</f>
        <v>0</v>
      </c>
      <c r="G268" s="14">
        <f t="shared" si="14"/>
        <v>0</v>
      </c>
      <c r="H268" s="15" t="str">
        <f>IF(INTRO!$E$39="Non-endemic",IF(INTRO!$E$37="Non-endemic","Not required",COUNTRY_INFO!Q268),"Treat with IVM")</f>
        <v>Treat with IVM</v>
      </c>
      <c r="I268" s="14">
        <f>IF(H268=1,IF(ALB_MBD!$J268&lt;&gt;" ",$G268-ALB_MBD!$J268,$G268),0)</f>
        <v>0</v>
      </c>
      <c r="J268" s="14">
        <f t="shared" si="15"/>
        <v>0</v>
      </c>
      <c r="K268" s="25"/>
      <c r="L268" s="16">
        <f t="shared" si="12"/>
        <v>0</v>
      </c>
      <c r="M268" s="16">
        <f t="shared" si="13"/>
        <v>0</v>
      </c>
    </row>
    <row r="269" spans="1:13" x14ac:dyDescent="0.25">
      <c r="A269" s="13" t="str">
        <f>IF(INTRO!$E$39&lt;&gt;"Non-endemic", " ", IF(INTRO!$E$37="Non-endemic"," ", IF(COUNTRY_INFO!A269=0," ",COUNTRY_INFO!A269)))</f>
        <v xml:space="preserve"> </v>
      </c>
      <c r="B269" s="13" t="str">
        <f>IF(INTRO!$E$39&lt;&gt;"Non-endemic", " ", IF(INTRO!$E$37="Non-endemic"," ", IF(COUNTRY_INFO!B269=0," ",COUNTRY_INFO!B269)))</f>
        <v xml:space="preserve"> </v>
      </c>
      <c r="C269" s="13" t="str">
        <f>IF(INTRO!$E$39&lt;&gt;"Non-endemic", " ", IF(INTRO!$E$37="Non-endemic"," ", IF(COUNTRY_INFO!C269=0," ",COUNTRY_INFO!C269)))</f>
        <v xml:space="preserve"> </v>
      </c>
      <c r="D269" s="14">
        <f>IF(INTRO!$E$39&lt;&gt;"Non-endemic", 0, IF(INTRO!$E$37="Non-endemic",0,IF(COUNTRY_INFO!$H269=1,COUNTRY_INFO!E269,0)))</f>
        <v>0</v>
      </c>
      <c r="E269" s="14">
        <f>IF(INTRO!$E$39&lt;&gt;"Non-endemic", 0, IF(INTRO!$E$37="Non-endemic",0,IF(COUNTRY_INFO!$H269=1,COUNTRY_INFO!F269,0)))</f>
        <v>0</v>
      </c>
      <c r="F269" s="14">
        <f>IF(INTRO!$E$39&lt;&gt;"Non-endemic", 0, IF(INTRO!$E$37="Non-endemic",0,IF(COUNTRY_INFO!$H269=1,COUNTRY_INFO!G269,0)))</f>
        <v>0</v>
      </c>
      <c r="G269" s="14">
        <f t="shared" si="14"/>
        <v>0</v>
      </c>
      <c r="H269" s="15" t="str">
        <f>IF(INTRO!$E$39="Non-endemic",IF(INTRO!$E$37="Non-endemic","Not required",COUNTRY_INFO!Q269),"Treat with IVM")</f>
        <v>Treat with IVM</v>
      </c>
      <c r="I269" s="14">
        <f>IF(H269=1,IF(ALB_MBD!$J269&lt;&gt;" ",$G269-ALB_MBD!$J269,$G269),0)</f>
        <v>0</v>
      </c>
      <c r="J269" s="14">
        <f t="shared" si="15"/>
        <v>0</v>
      </c>
      <c r="K269" s="25"/>
      <c r="L269" s="16">
        <f t="shared" si="12"/>
        <v>0</v>
      </c>
      <c r="M269" s="16">
        <f t="shared" si="13"/>
        <v>0</v>
      </c>
    </row>
    <row r="270" spans="1:13" x14ac:dyDescent="0.25">
      <c r="A270" s="13" t="str">
        <f>IF(INTRO!$E$39&lt;&gt;"Non-endemic", " ", IF(INTRO!$E$37="Non-endemic"," ", IF(COUNTRY_INFO!A270=0," ",COUNTRY_INFO!A270)))</f>
        <v xml:space="preserve"> </v>
      </c>
      <c r="B270" s="13" t="str">
        <f>IF(INTRO!$E$39&lt;&gt;"Non-endemic", " ", IF(INTRO!$E$37="Non-endemic"," ", IF(COUNTRY_INFO!B270=0," ",COUNTRY_INFO!B270)))</f>
        <v xml:space="preserve"> </v>
      </c>
      <c r="C270" s="13" t="str">
        <f>IF(INTRO!$E$39&lt;&gt;"Non-endemic", " ", IF(INTRO!$E$37="Non-endemic"," ", IF(COUNTRY_INFO!C270=0," ",COUNTRY_INFO!C270)))</f>
        <v xml:space="preserve"> </v>
      </c>
      <c r="D270" s="14">
        <f>IF(INTRO!$E$39&lt;&gt;"Non-endemic", 0, IF(INTRO!$E$37="Non-endemic",0,IF(COUNTRY_INFO!$H270=1,COUNTRY_INFO!E270,0)))</f>
        <v>0</v>
      </c>
      <c r="E270" s="14">
        <f>IF(INTRO!$E$39&lt;&gt;"Non-endemic", 0, IF(INTRO!$E$37="Non-endemic",0,IF(COUNTRY_INFO!$H270=1,COUNTRY_INFO!F270,0)))</f>
        <v>0</v>
      </c>
      <c r="F270" s="14">
        <f>IF(INTRO!$E$39&lt;&gt;"Non-endemic", 0, IF(INTRO!$E$37="Non-endemic",0,IF(COUNTRY_INFO!$H270=1,COUNTRY_INFO!G270,0)))</f>
        <v>0</v>
      </c>
      <c r="G270" s="14">
        <f t="shared" si="14"/>
        <v>0</v>
      </c>
      <c r="H270" s="15" t="str">
        <f>IF(INTRO!$E$39="Non-endemic",IF(INTRO!$E$37="Non-endemic","Not required",COUNTRY_INFO!Q270),"Treat with IVM")</f>
        <v>Treat with IVM</v>
      </c>
      <c r="I270" s="14">
        <f>IF(H270=1,IF(ALB_MBD!$J270&lt;&gt;" ",$G270-ALB_MBD!$J270,$G270),0)</f>
        <v>0</v>
      </c>
      <c r="J270" s="14">
        <f t="shared" si="15"/>
        <v>0</v>
      </c>
      <c r="K270" s="25"/>
      <c r="L270" s="16">
        <f t="shared" si="12"/>
        <v>0</v>
      </c>
      <c r="M270" s="16">
        <f t="shared" si="13"/>
        <v>0</v>
      </c>
    </row>
    <row r="271" spans="1:13" x14ac:dyDescent="0.25">
      <c r="A271" s="13" t="str">
        <f>IF(INTRO!$E$39&lt;&gt;"Non-endemic", " ", IF(INTRO!$E$37="Non-endemic"," ", IF(COUNTRY_INFO!A271=0," ",COUNTRY_INFO!A271)))</f>
        <v xml:space="preserve"> </v>
      </c>
      <c r="B271" s="13" t="str">
        <f>IF(INTRO!$E$39&lt;&gt;"Non-endemic", " ", IF(INTRO!$E$37="Non-endemic"," ", IF(COUNTRY_INFO!B271=0," ",COUNTRY_INFO!B271)))</f>
        <v xml:space="preserve"> </v>
      </c>
      <c r="C271" s="13" t="str">
        <f>IF(INTRO!$E$39&lt;&gt;"Non-endemic", " ", IF(INTRO!$E$37="Non-endemic"," ", IF(COUNTRY_INFO!C271=0," ",COUNTRY_INFO!C271)))</f>
        <v xml:space="preserve"> </v>
      </c>
      <c r="D271" s="14">
        <f>IF(INTRO!$E$39&lt;&gt;"Non-endemic", 0, IF(INTRO!$E$37="Non-endemic",0,IF(COUNTRY_INFO!$H271=1,COUNTRY_INFO!E271,0)))</f>
        <v>0</v>
      </c>
      <c r="E271" s="14">
        <f>IF(INTRO!$E$39&lt;&gt;"Non-endemic", 0, IF(INTRO!$E$37="Non-endemic",0,IF(COUNTRY_INFO!$H271=1,COUNTRY_INFO!F271,0)))</f>
        <v>0</v>
      </c>
      <c r="F271" s="14">
        <f>IF(INTRO!$E$39&lt;&gt;"Non-endemic", 0, IF(INTRO!$E$37="Non-endemic",0,IF(COUNTRY_INFO!$H271=1,COUNTRY_INFO!G271,0)))</f>
        <v>0</v>
      </c>
      <c r="G271" s="14">
        <f t="shared" si="14"/>
        <v>0</v>
      </c>
      <c r="H271" s="15" t="str">
        <f>IF(INTRO!$E$39="Non-endemic",IF(INTRO!$E$37="Non-endemic","Not required",COUNTRY_INFO!Q271),"Treat with IVM")</f>
        <v>Treat with IVM</v>
      </c>
      <c r="I271" s="14">
        <f>IF(H271=1,IF(ALB_MBD!$J271&lt;&gt;" ",$G271-ALB_MBD!$J271,$G271),0)</f>
        <v>0</v>
      </c>
      <c r="J271" s="14">
        <f t="shared" si="15"/>
        <v>0</v>
      </c>
      <c r="K271" s="25"/>
      <c r="L271" s="16">
        <f t="shared" si="12"/>
        <v>0</v>
      </c>
      <c r="M271" s="16">
        <f t="shared" si="13"/>
        <v>0</v>
      </c>
    </row>
    <row r="272" spans="1:13" x14ac:dyDescent="0.25">
      <c r="A272" s="13" t="str">
        <f>IF(INTRO!$E$39&lt;&gt;"Non-endemic", " ", IF(INTRO!$E$37="Non-endemic"," ", IF(COUNTRY_INFO!A272=0," ",COUNTRY_INFO!A272)))</f>
        <v xml:space="preserve"> </v>
      </c>
      <c r="B272" s="13" t="str">
        <f>IF(INTRO!$E$39&lt;&gt;"Non-endemic", " ", IF(INTRO!$E$37="Non-endemic"," ", IF(COUNTRY_INFO!B272=0," ",COUNTRY_INFO!B272)))</f>
        <v xml:space="preserve"> </v>
      </c>
      <c r="C272" s="13" t="str">
        <f>IF(INTRO!$E$39&lt;&gt;"Non-endemic", " ", IF(INTRO!$E$37="Non-endemic"," ", IF(COUNTRY_INFO!C272=0," ",COUNTRY_INFO!C272)))</f>
        <v xml:space="preserve"> </v>
      </c>
      <c r="D272" s="14">
        <f>IF(INTRO!$E$39&lt;&gt;"Non-endemic", 0, IF(INTRO!$E$37="Non-endemic",0,IF(COUNTRY_INFO!$H272=1,COUNTRY_INFO!E272,0)))</f>
        <v>0</v>
      </c>
      <c r="E272" s="14">
        <f>IF(INTRO!$E$39&lt;&gt;"Non-endemic", 0, IF(INTRO!$E$37="Non-endemic",0,IF(COUNTRY_INFO!$H272=1,COUNTRY_INFO!F272,0)))</f>
        <v>0</v>
      </c>
      <c r="F272" s="14">
        <f>IF(INTRO!$E$39&lt;&gt;"Non-endemic", 0, IF(INTRO!$E$37="Non-endemic",0,IF(COUNTRY_INFO!$H272=1,COUNTRY_INFO!G272,0)))</f>
        <v>0</v>
      </c>
      <c r="G272" s="14">
        <f t="shared" si="14"/>
        <v>0</v>
      </c>
      <c r="H272" s="15" t="str">
        <f>IF(INTRO!$E$39="Non-endemic",IF(INTRO!$E$37="Non-endemic","Not required",COUNTRY_INFO!Q272),"Treat with IVM")</f>
        <v>Treat with IVM</v>
      </c>
      <c r="I272" s="14">
        <f>IF(H272=1,IF(ALB_MBD!$J272&lt;&gt;" ",$G272-ALB_MBD!$J272,$G272),0)</f>
        <v>0</v>
      </c>
      <c r="J272" s="14">
        <f t="shared" si="15"/>
        <v>0</v>
      </c>
      <c r="K272" s="25"/>
      <c r="L272" s="16">
        <f t="shared" si="12"/>
        <v>0</v>
      </c>
      <c r="M272" s="16">
        <f t="shared" si="13"/>
        <v>0</v>
      </c>
    </row>
    <row r="273" spans="1:13" x14ac:dyDescent="0.25">
      <c r="A273" s="13" t="str">
        <f>IF(INTRO!$E$39&lt;&gt;"Non-endemic", " ", IF(INTRO!$E$37="Non-endemic"," ", IF(COUNTRY_INFO!A273=0," ",COUNTRY_INFO!A273)))</f>
        <v xml:space="preserve"> </v>
      </c>
      <c r="B273" s="13" t="str">
        <f>IF(INTRO!$E$39&lt;&gt;"Non-endemic", " ", IF(INTRO!$E$37="Non-endemic"," ", IF(COUNTRY_INFO!B273=0," ",COUNTRY_INFO!B273)))</f>
        <v xml:space="preserve"> </v>
      </c>
      <c r="C273" s="13" t="str">
        <f>IF(INTRO!$E$39&lt;&gt;"Non-endemic", " ", IF(INTRO!$E$37="Non-endemic"," ", IF(COUNTRY_INFO!C273=0," ",COUNTRY_INFO!C273)))</f>
        <v xml:space="preserve"> </v>
      </c>
      <c r="D273" s="14">
        <f>IF(INTRO!$E$39&lt;&gt;"Non-endemic", 0, IF(INTRO!$E$37="Non-endemic",0,IF(COUNTRY_INFO!$H273=1,COUNTRY_INFO!E273,0)))</f>
        <v>0</v>
      </c>
      <c r="E273" s="14">
        <f>IF(INTRO!$E$39&lt;&gt;"Non-endemic", 0, IF(INTRO!$E$37="Non-endemic",0,IF(COUNTRY_INFO!$H273=1,COUNTRY_INFO!F273,0)))</f>
        <v>0</v>
      </c>
      <c r="F273" s="14">
        <f>IF(INTRO!$E$39&lt;&gt;"Non-endemic", 0, IF(INTRO!$E$37="Non-endemic",0,IF(COUNTRY_INFO!$H273=1,COUNTRY_INFO!G273,0)))</f>
        <v>0</v>
      </c>
      <c r="G273" s="14">
        <f t="shared" si="14"/>
        <v>0</v>
      </c>
      <c r="H273" s="15" t="str">
        <f>IF(INTRO!$E$39="Non-endemic",IF(INTRO!$E$37="Non-endemic","Not required",COUNTRY_INFO!Q273),"Treat with IVM")</f>
        <v>Treat with IVM</v>
      </c>
      <c r="I273" s="14">
        <f>IF(H273=1,IF(ALB_MBD!$J273&lt;&gt;" ",$G273-ALB_MBD!$J273,$G273),0)</f>
        <v>0</v>
      </c>
      <c r="J273" s="14">
        <f t="shared" si="15"/>
        <v>0</v>
      </c>
      <c r="K273" s="25"/>
      <c r="L273" s="16">
        <f t="shared" si="12"/>
        <v>0</v>
      </c>
      <c r="M273" s="16">
        <f t="shared" si="13"/>
        <v>0</v>
      </c>
    </row>
    <row r="274" spans="1:13" x14ac:dyDescent="0.25">
      <c r="A274" s="13" t="str">
        <f>IF(INTRO!$E$39&lt;&gt;"Non-endemic", " ", IF(INTRO!$E$37="Non-endemic"," ", IF(COUNTRY_INFO!A274=0," ",COUNTRY_INFO!A274)))</f>
        <v xml:space="preserve"> </v>
      </c>
      <c r="B274" s="13" t="str">
        <f>IF(INTRO!$E$39&lt;&gt;"Non-endemic", " ", IF(INTRO!$E$37="Non-endemic"," ", IF(COUNTRY_INFO!B274=0," ",COUNTRY_INFO!B274)))</f>
        <v xml:space="preserve"> </v>
      </c>
      <c r="C274" s="13" t="str">
        <f>IF(INTRO!$E$39&lt;&gt;"Non-endemic", " ", IF(INTRO!$E$37="Non-endemic"," ", IF(COUNTRY_INFO!C274=0," ",COUNTRY_INFO!C274)))</f>
        <v xml:space="preserve"> </v>
      </c>
      <c r="D274" s="14">
        <f>IF(INTRO!$E$39&lt;&gt;"Non-endemic", 0, IF(INTRO!$E$37="Non-endemic",0,IF(COUNTRY_INFO!$H274=1,COUNTRY_INFO!E274,0)))</f>
        <v>0</v>
      </c>
      <c r="E274" s="14">
        <f>IF(INTRO!$E$39&lt;&gt;"Non-endemic", 0, IF(INTRO!$E$37="Non-endemic",0,IF(COUNTRY_INFO!$H274=1,COUNTRY_INFO!F274,0)))</f>
        <v>0</v>
      </c>
      <c r="F274" s="14">
        <f>IF(INTRO!$E$39&lt;&gt;"Non-endemic", 0, IF(INTRO!$E$37="Non-endemic",0,IF(COUNTRY_INFO!$H274=1,COUNTRY_INFO!G274,0)))</f>
        <v>0</v>
      </c>
      <c r="G274" s="14">
        <f t="shared" si="14"/>
        <v>0</v>
      </c>
      <c r="H274" s="15" t="str">
        <f>IF(INTRO!$E$39="Non-endemic",IF(INTRO!$E$37="Non-endemic","Not required",COUNTRY_INFO!Q274),"Treat with IVM")</f>
        <v>Treat with IVM</v>
      </c>
      <c r="I274" s="14">
        <f>IF(H274=1,IF(ALB_MBD!$J274&lt;&gt;" ",$G274-ALB_MBD!$J274,$G274),0)</f>
        <v>0</v>
      </c>
      <c r="J274" s="14">
        <f t="shared" si="15"/>
        <v>0</v>
      </c>
      <c r="K274" s="25"/>
      <c r="L274" s="16">
        <f t="shared" si="12"/>
        <v>0</v>
      </c>
      <c r="M274" s="16">
        <f t="shared" si="13"/>
        <v>0</v>
      </c>
    </row>
    <row r="275" spans="1:13" x14ac:dyDescent="0.25">
      <c r="A275" s="13" t="str">
        <f>IF(INTRO!$E$39&lt;&gt;"Non-endemic", " ", IF(INTRO!$E$37="Non-endemic"," ", IF(COUNTRY_INFO!A275=0," ",COUNTRY_INFO!A275)))</f>
        <v xml:space="preserve"> </v>
      </c>
      <c r="B275" s="13" t="str">
        <f>IF(INTRO!$E$39&lt;&gt;"Non-endemic", " ", IF(INTRO!$E$37="Non-endemic"," ", IF(COUNTRY_INFO!B275=0," ",COUNTRY_INFO!B275)))</f>
        <v xml:space="preserve"> </v>
      </c>
      <c r="C275" s="13" t="str">
        <f>IF(INTRO!$E$39&lt;&gt;"Non-endemic", " ", IF(INTRO!$E$37="Non-endemic"," ", IF(COUNTRY_INFO!C275=0," ",COUNTRY_INFO!C275)))</f>
        <v xml:space="preserve"> </v>
      </c>
      <c r="D275" s="14">
        <f>IF(INTRO!$E$39&lt;&gt;"Non-endemic", 0, IF(INTRO!$E$37="Non-endemic",0,IF(COUNTRY_INFO!$H275=1,COUNTRY_INFO!E275,0)))</f>
        <v>0</v>
      </c>
      <c r="E275" s="14">
        <f>IF(INTRO!$E$39&lt;&gt;"Non-endemic", 0, IF(INTRO!$E$37="Non-endemic",0,IF(COUNTRY_INFO!$H275=1,COUNTRY_INFO!F275,0)))</f>
        <v>0</v>
      </c>
      <c r="F275" s="14">
        <f>IF(INTRO!$E$39&lt;&gt;"Non-endemic", 0, IF(INTRO!$E$37="Non-endemic",0,IF(COUNTRY_INFO!$H275=1,COUNTRY_INFO!G275,0)))</f>
        <v>0</v>
      </c>
      <c r="G275" s="14">
        <f t="shared" si="14"/>
        <v>0</v>
      </c>
      <c r="H275" s="15" t="str">
        <f>IF(INTRO!$E$39="Non-endemic",IF(INTRO!$E$37="Non-endemic","Not required",COUNTRY_INFO!Q275),"Treat with IVM")</f>
        <v>Treat with IVM</v>
      </c>
      <c r="I275" s="14">
        <f>IF(H275=1,IF(ALB_MBD!$J275&lt;&gt;" ",$G275-ALB_MBD!$J275,$G275),0)</f>
        <v>0</v>
      </c>
      <c r="J275" s="14">
        <f t="shared" si="15"/>
        <v>0</v>
      </c>
      <c r="K275" s="25"/>
      <c r="L275" s="16">
        <f t="shared" si="12"/>
        <v>0</v>
      </c>
      <c r="M275" s="16">
        <f t="shared" si="13"/>
        <v>0</v>
      </c>
    </row>
    <row r="276" spans="1:13" x14ac:dyDescent="0.25">
      <c r="A276" s="13" t="str">
        <f>IF(INTRO!$E$39&lt;&gt;"Non-endemic", " ", IF(INTRO!$E$37="Non-endemic"," ", IF(COUNTRY_INFO!A276=0," ",COUNTRY_INFO!A276)))</f>
        <v xml:space="preserve"> </v>
      </c>
      <c r="B276" s="13" t="str">
        <f>IF(INTRO!$E$39&lt;&gt;"Non-endemic", " ", IF(INTRO!$E$37="Non-endemic"," ", IF(COUNTRY_INFO!B276=0," ",COUNTRY_INFO!B276)))</f>
        <v xml:space="preserve"> </v>
      </c>
      <c r="C276" s="13" t="str">
        <f>IF(INTRO!$E$39&lt;&gt;"Non-endemic", " ", IF(INTRO!$E$37="Non-endemic"," ", IF(COUNTRY_INFO!C276=0," ",COUNTRY_INFO!C276)))</f>
        <v xml:space="preserve"> </v>
      </c>
      <c r="D276" s="14">
        <f>IF(INTRO!$E$39&lt;&gt;"Non-endemic", 0, IF(INTRO!$E$37="Non-endemic",0,IF(COUNTRY_INFO!$H276=1,COUNTRY_INFO!E276,0)))</f>
        <v>0</v>
      </c>
      <c r="E276" s="14">
        <f>IF(INTRO!$E$39&lt;&gt;"Non-endemic", 0, IF(INTRO!$E$37="Non-endemic",0,IF(COUNTRY_INFO!$H276=1,COUNTRY_INFO!F276,0)))</f>
        <v>0</v>
      </c>
      <c r="F276" s="14">
        <f>IF(INTRO!$E$39&lt;&gt;"Non-endemic", 0, IF(INTRO!$E$37="Non-endemic",0,IF(COUNTRY_INFO!$H276=1,COUNTRY_INFO!G276,0)))</f>
        <v>0</v>
      </c>
      <c r="G276" s="14">
        <f t="shared" si="14"/>
        <v>0</v>
      </c>
      <c r="H276" s="15" t="str">
        <f>IF(INTRO!$E$39="Non-endemic",IF(INTRO!$E$37="Non-endemic","Not required",COUNTRY_INFO!Q276),"Treat with IVM")</f>
        <v>Treat with IVM</v>
      </c>
      <c r="I276" s="14">
        <f>IF(H276=1,IF(ALB_MBD!$J276&lt;&gt;" ",$G276-ALB_MBD!$J276,$G276),0)</f>
        <v>0</v>
      </c>
      <c r="J276" s="14">
        <f t="shared" si="15"/>
        <v>0</v>
      </c>
      <c r="K276" s="25"/>
      <c r="L276" s="16">
        <f t="shared" si="12"/>
        <v>0</v>
      </c>
      <c r="M276" s="16">
        <f t="shared" si="13"/>
        <v>0</v>
      </c>
    </row>
    <row r="277" spans="1:13" x14ac:dyDescent="0.25">
      <c r="A277" s="13" t="str">
        <f>IF(INTRO!$E$39&lt;&gt;"Non-endemic", " ", IF(INTRO!$E$37="Non-endemic"," ", IF(COUNTRY_INFO!A277=0," ",COUNTRY_INFO!A277)))</f>
        <v xml:space="preserve"> </v>
      </c>
      <c r="B277" s="13" t="str">
        <f>IF(INTRO!$E$39&lt;&gt;"Non-endemic", " ", IF(INTRO!$E$37="Non-endemic"," ", IF(COUNTRY_INFO!B277=0," ",COUNTRY_INFO!B277)))</f>
        <v xml:space="preserve"> </v>
      </c>
      <c r="C277" s="13" t="str">
        <f>IF(INTRO!$E$39&lt;&gt;"Non-endemic", " ", IF(INTRO!$E$37="Non-endemic"," ", IF(COUNTRY_INFO!C277=0," ",COUNTRY_INFO!C277)))</f>
        <v xml:space="preserve"> </v>
      </c>
      <c r="D277" s="14">
        <f>IF(INTRO!$E$39&lt;&gt;"Non-endemic", 0, IF(INTRO!$E$37="Non-endemic",0,IF(COUNTRY_INFO!$H277=1,COUNTRY_INFO!E277,0)))</f>
        <v>0</v>
      </c>
      <c r="E277" s="14">
        <f>IF(INTRO!$E$39&lt;&gt;"Non-endemic", 0, IF(INTRO!$E$37="Non-endemic",0,IF(COUNTRY_INFO!$H277=1,COUNTRY_INFO!F277,0)))</f>
        <v>0</v>
      </c>
      <c r="F277" s="14">
        <f>IF(INTRO!$E$39&lt;&gt;"Non-endemic", 0, IF(INTRO!$E$37="Non-endemic",0,IF(COUNTRY_INFO!$H277=1,COUNTRY_INFO!G277,0)))</f>
        <v>0</v>
      </c>
      <c r="G277" s="14">
        <f t="shared" si="14"/>
        <v>0</v>
      </c>
      <c r="H277" s="15" t="str">
        <f>IF(INTRO!$E$39="Non-endemic",IF(INTRO!$E$37="Non-endemic","Not required",COUNTRY_INFO!Q277),"Treat with IVM")</f>
        <v>Treat with IVM</v>
      </c>
      <c r="I277" s="14">
        <f>IF(H277=1,IF(ALB_MBD!$J277&lt;&gt;" ",$G277-ALB_MBD!$J277,$G277),0)</f>
        <v>0</v>
      </c>
      <c r="J277" s="14">
        <f t="shared" si="15"/>
        <v>0</v>
      </c>
      <c r="K277" s="25"/>
      <c r="L277" s="16">
        <f t="shared" si="12"/>
        <v>0</v>
      </c>
      <c r="M277" s="16">
        <f t="shared" si="13"/>
        <v>0</v>
      </c>
    </row>
    <row r="278" spans="1:13" x14ac:dyDescent="0.25">
      <c r="A278" s="13" t="str">
        <f>IF(INTRO!$E$39&lt;&gt;"Non-endemic", " ", IF(INTRO!$E$37="Non-endemic"," ", IF(COUNTRY_INFO!A278=0," ",COUNTRY_INFO!A278)))</f>
        <v xml:space="preserve"> </v>
      </c>
      <c r="B278" s="13" t="str">
        <f>IF(INTRO!$E$39&lt;&gt;"Non-endemic", " ", IF(INTRO!$E$37="Non-endemic"," ", IF(COUNTRY_INFO!B278=0," ",COUNTRY_INFO!B278)))</f>
        <v xml:space="preserve"> </v>
      </c>
      <c r="C278" s="13" t="str">
        <f>IF(INTRO!$E$39&lt;&gt;"Non-endemic", " ", IF(INTRO!$E$37="Non-endemic"," ", IF(COUNTRY_INFO!C278=0," ",COUNTRY_INFO!C278)))</f>
        <v xml:space="preserve"> </v>
      </c>
      <c r="D278" s="14">
        <f>IF(INTRO!$E$39&lt;&gt;"Non-endemic", 0, IF(INTRO!$E$37="Non-endemic",0,IF(COUNTRY_INFO!$H278=1,COUNTRY_INFO!E278,0)))</f>
        <v>0</v>
      </c>
      <c r="E278" s="14">
        <f>IF(INTRO!$E$39&lt;&gt;"Non-endemic", 0, IF(INTRO!$E$37="Non-endemic",0,IF(COUNTRY_INFO!$H278=1,COUNTRY_INFO!F278,0)))</f>
        <v>0</v>
      </c>
      <c r="F278" s="14">
        <f>IF(INTRO!$E$39&lt;&gt;"Non-endemic", 0, IF(INTRO!$E$37="Non-endemic",0,IF(COUNTRY_INFO!$H278=1,COUNTRY_INFO!G278,0)))</f>
        <v>0</v>
      </c>
      <c r="G278" s="14">
        <f t="shared" si="14"/>
        <v>0</v>
      </c>
      <c r="H278" s="15" t="str">
        <f>IF(INTRO!$E$39="Non-endemic",IF(INTRO!$E$37="Non-endemic","Not required",COUNTRY_INFO!Q278),"Treat with IVM")</f>
        <v>Treat with IVM</v>
      </c>
      <c r="I278" s="14">
        <f>IF(H278=1,IF(ALB_MBD!$J278&lt;&gt;" ",$G278-ALB_MBD!$J278,$G278),0)</f>
        <v>0</v>
      </c>
      <c r="J278" s="14">
        <f t="shared" si="15"/>
        <v>0</v>
      </c>
      <c r="K278" s="25"/>
      <c r="L278" s="16">
        <f t="shared" si="12"/>
        <v>0</v>
      </c>
      <c r="M278" s="16">
        <f t="shared" si="13"/>
        <v>0</v>
      </c>
    </row>
    <row r="279" spans="1:13" x14ac:dyDescent="0.25">
      <c r="A279" s="13" t="str">
        <f>IF(INTRO!$E$39&lt;&gt;"Non-endemic", " ", IF(INTRO!$E$37="Non-endemic"," ", IF(COUNTRY_INFO!A279=0," ",COUNTRY_INFO!A279)))</f>
        <v xml:space="preserve"> </v>
      </c>
      <c r="B279" s="13" t="str">
        <f>IF(INTRO!$E$39&lt;&gt;"Non-endemic", " ", IF(INTRO!$E$37="Non-endemic"," ", IF(COUNTRY_INFO!B279=0," ",COUNTRY_INFO!B279)))</f>
        <v xml:space="preserve"> </v>
      </c>
      <c r="C279" s="13" t="str">
        <f>IF(INTRO!$E$39&lt;&gt;"Non-endemic", " ", IF(INTRO!$E$37="Non-endemic"," ", IF(COUNTRY_INFO!C279=0," ",COUNTRY_INFO!C279)))</f>
        <v xml:space="preserve"> </v>
      </c>
      <c r="D279" s="14">
        <f>IF(INTRO!$E$39&lt;&gt;"Non-endemic", 0, IF(INTRO!$E$37="Non-endemic",0,IF(COUNTRY_INFO!$H279=1,COUNTRY_INFO!E279,0)))</f>
        <v>0</v>
      </c>
      <c r="E279" s="14">
        <f>IF(INTRO!$E$39&lt;&gt;"Non-endemic", 0, IF(INTRO!$E$37="Non-endemic",0,IF(COUNTRY_INFO!$H279=1,COUNTRY_INFO!F279,0)))</f>
        <v>0</v>
      </c>
      <c r="F279" s="14">
        <f>IF(INTRO!$E$39&lt;&gt;"Non-endemic", 0, IF(INTRO!$E$37="Non-endemic",0,IF(COUNTRY_INFO!$H279=1,COUNTRY_INFO!G279,0)))</f>
        <v>0</v>
      </c>
      <c r="G279" s="14">
        <f t="shared" si="14"/>
        <v>0</v>
      </c>
      <c r="H279" s="15" t="str">
        <f>IF(INTRO!$E$39="Non-endemic",IF(INTRO!$E$37="Non-endemic","Not required",COUNTRY_INFO!Q279),"Treat with IVM")</f>
        <v>Treat with IVM</v>
      </c>
      <c r="I279" s="14">
        <f>IF(H279=1,IF(ALB_MBD!$J279&lt;&gt;" ",$G279-ALB_MBD!$J279,$G279),0)</f>
        <v>0</v>
      </c>
      <c r="J279" s="14">
        <f t="shared" si="15"/>
        <v>0</v>
      </c>
      <c r="K279" s="25"/>
      <c r="L279" s="16">
        <f t="shared" si="12"/>
        <v>0</v>
      </c>
      <c r="M279" s="16">
        <f t="shared" si="13"/>
        <v>0</v>
      </c>
    </row>
    <row r="280" spans="1:13" x14ac:dyDescent="0.25">
      <c r="A280" s="13" t="str">
        <f>IF(INTRO!$E$39&lt;&gt;"Non-endemic", " ", IF(INTRO!$E$37="Non-endemic"," ", IF(COUNTRY_INFO!A280=0," ",COUNTRY_INFO!A280)))</f>
        <v xml:space="preserve"> </v>
      </c>
      <c r="B280" s="13" t="str">
        <f>IF(INTRO!$E$39&lt;&gt;"Non-endemic", " ", IF(INTRO!$E$37="Non-endemic"," ", IF(COUNTRY_INFO!B280=0," ",COUNTRY_INFO!B280)))</f>
        <v xml:space="preserve"> </v>
      </c>
      <c r="C280" s="13" t="str">
        <f>IF(INTRO!$E$39&lt;&gt;"Non-endemic", " ", IF(INTRO!$E$37="Non-endemic"," ", IF(COUNTRY_INFO!C280=0," ",COUNTRY_INFO!C280)))</f>
        <v xml:space="preserve"> </v>
      </c>
      <c r="D280" s="14">
        <f>IF(INTRO!$E$39&lt;&gt;"Non-endemic", 0, IF(INTRO!$E$37="Non-endemic",0,IF(COUNTRY_INFO!$H280=1,COUNTRY_INFO!E280,0)))</f>
        <v>0</v>
      </c>
      <c r="E280" s="14">
        <f>IF(INTRO!$E$39&lt;&gt;"Non-endemic", 0, IF(INTRO!$E$37="Non-endemic",0,IF(COUNTRY_INFO!$H280=1,COUNTRY_INFO!F280,0)))</f>
        <v>0</v>
      </c>
      <c r="F280" s="14">
        <f>IF(INTRO!$E$39&lt;&gt;"Non-endemic", 0, IF(INTRO!$E$37="Non-endemic",0,IF(COUNTRY_INFO!$H280=1,COUNTRY_INFO!G280,0)))</f>
        <v>0</v>
      </c>
      <c r="G280" s="14">
        <f t="shared" si="14"/>
        <v>0</v>
      </c>
      <c r="H280" s="15" t="str">
        <f>IF(INTRO!$E$39="Non-endemic",IF(INTRO!$E$37="Non-endemic","Not required",COUNTRY_INFO!Q280),"Treat with IVM")</f>
        <v>Treat with IVM</v>
      </c>
      <c r="I280" s="14">
        <f>IF(H280=1,IF(ALB_MBD!$J280&lt;&gt;" ",$G280-ALB_MBD!$J280,$G280),0)</f>
        <v>0</v>
      </c>
      <c r="J280" s="14">
        <f t="shared" si="15"/>
        <v>0</v>
      </c>
      <c r="K280" s="25"/>
      <c r="L280" s="16">
        <f t="shared" si="12"/>
        <v>0</v>
      </c>
      <c r="M280" s="16">
        <f t="shared" si="13"/>
        <v>0</v>
      </c>
    </row>
    <row r="281" spans="1:13" x14ac:dyDescent="0.25">
      <c r="A281" s="13" t="str">
        <f>IF(INTRO!$E$39&lt;&gt;"Non-endemic", " ", IF(INTRO!$E$37="Non-endemic"," ", IF(COUNTRY_INFO!A281=0," ",COUNTRY_INFO!A281)))</f>
        <v xml:space="preserve"> </v>
      </c>
      <c r="B281" s="13" t="str">
        <f>IF(INTRO!$E$39&lt;&gt;"Non-endemic", " ", IF(INTRO!$E$37="Non-endemic"," ", IF(COUNTRY_INFO!B281=0," ",COUNTRY_INFO!B281)))</f>
        <v xml:space="preserve"> </v>
      </c>
      <c r="C281" s="13" t="str">
        <f>IF(INTRO!$E$39&lt;&gt;"Non-endemic", " ", IF(INTRO!$E$37="Non-endemic"," ", IF(COUNTRY_INFO!C281=0," ",COUNTRY_INFO!C281)))</f>
        <v xml:space="preserve"> </v>
      </c>
      <c r="D281" s="14">
        <f>IF(INTRO!$E$39&lt;&gt;"Non-endemic", 0, IF(INTRO!$E$37="Non-endemic",0,IF(COUNTRY_INFO!$H281=1,COUNTRY_INFO!E281,0)))</f>
        <v>0</v>
      </c>
      <c r="E281" s="14">
        <f>IF(INTRO!$E$39&lt;&gt;"Non-endemic", 0, IF(INTRO!$E$37="Non-endemic",0,IF(COUNTRY_INFO!$H281=1,COUNTRY_INFO!F281,0)))</f>
        <v>0</v>
      </c>
      <c r="F281" s="14">
        <f>IF(INTRO!$E$39&lt;&gt;"Non-endemic", 0, IF(INTRO!$E$37="Non-endemic",0,IF(COUNTRY_INFO!$H281=1,COUNTRY_INFO!G281,0)))</f>
        <v>0</v>
      </c>
      <c r="G281" s="14">
        <f t="shared" si="14"/>
        <v>0</v>
      </c>
      <c r="H281" s="15" t="str">
        <f>IF(INTRO!$E$39="Non-endemic",IF(INTRO!$E$37="Non-endemic","Not required",COUNTRY_INFO!Q281),"Treat with IVM")</f>
        <v>Treat with IVM</v>
      </c>
      <c r="I281" s="14">
        <f>IF(H281=1,IF(ALB_MBD!$J281&lt;&gt;" ",$G281-ALB_MBD!$J281,$G281),0)</f>
        <v>0</v>
      </c>
      <c r="J281" s="14">
        <f t="shared" si="15"/>
        <v>0</v>
      </c>
      <c r="K281" s="25"/>
      <c r="L281" s="16">
        <f t="shared" si="12"/>
        <v>0</v>
      </c>
      <c r="M281" s="16">
        <f t="shared" si="13"/>
        <v>0</v>
      </c>
    </row>
    <row r="282" spans="1:13" x14ac:dyDescent="0.25">
      <c r="A282" s="13" t="str">
        <f>IF(INTRO!$E$39&lt;&gt;"Non-endemic", " ", IF(INTRO!$E$37="Non-endemic"," ", IF(COUNTRY_INFO!A282=0," ",COUNTRY_INFO!A282)))</f>
        <v xml:space="preserve"> </v>
      </c>
      <c r="B282" s="13" t="str">
        <f>IF(INTRO!$E$39&lt;&gt;"Non-endemic", " ", IF(INTRO!$E$37="Non-endemic"," ", IF(COUNTRY_INFO!B282=0," ",COUNTRY_INFO!B282)))</f>
        <v xml:space="preserve"> </v>
      </c>
      <c r="C282" s="13" t="str">
        <f>IF(INTRO!$E$39&lt;&gt;"Non-endemic", " ", IF(INTRO!$E$37="Non-endemic"," ", IF(COUNTRY_INFO!C282=0," ",COUNTRY_INFO!C282)))</f>
        <v xml:space="preserve"> </v>
      </c>
      <c r="D282" s="14">
        <f>IF(INTRO!$E$39&lt;&gt;"Non-endemic", 0, IF(INTRO!$E$37="Non-endemic",0,IF(COUNTRY_INFO!$H282=1,COUNTRY_INFO!E282,0)))</f>
        <v>0</v>
      </c>
      <c r="E282" s="14">
        <f>IF(INTRO!$E$39&lt;&gt;"Non-endemic", 0, IF(INTRO!$E$37="Non-endemic",0,IF(COUNTRY_INFO!$H282=1,COUNTRY_INFO!F282,0)))</f>
        <v>0</v>
      </c>
      <c r="F282" s="14">
        <f>IF(INTRO!$E$39&lt;&gt;"Non-endemic", 0, IF(INTRO!$E$37="Non-endemic",0,IF(COUNTRY_INFO!$H282=1,COUNTRY_INFO!G282,0)))</f>
        <v>0</v>
      </c>
      <c r="G282" s="14">
        <f t="shared" si="14"/>
        <v>0</v>
      </c>
      <c r="H282" s="15" t="str">
        <f>IF(INTRO!$E$39="Non-endemic",IF(INTRO!$E$37="Non-endemic","Not required",COUNTRY_INFO!Q282),"Treat with IVM")</f>
        <v>Treat with IVM</v>
      </c>
      <c r="I282" s="14">
        <f>IF(H282=1,IF(ALB_MBD!$J282&lt;&gt;" ",$G282-ALB_MBD!$J282,$G282),0)</f>
        <v>0</v>
      </c>
      <c r="J282" s="14">
        <f t="shared" si="15"/>
        <v>0</v>
      </c>
      <c r="K282" s="25"/>
      <c r="L282" s="16">
        <f t="shared" si="12"/>
        <v>0</v>
      </c>
      <c r="M282" s="16">
        <f t="shared" si="13"/>
        <v>0</v>
      </c>
    </row>
    <row r="283" spans="1:13" x14ac:dyDescent="0.25">
      <c r="A283" s="13" t="str">
        <f>IF(INTRO!$E$39&lt;&gt;"Non-endemic", " ", IF(INTRO!$E$37="Non-endemic"," ", IF(COUNTRY_INFO!A283=0," ",COUNTRY_INFO!A283)))</f>
        <v xml:space="preserve"> </v>
      </c>
      <c r="B283" s="13" t="str">
        <f>IF(INTRO!$E$39&lt;&gt;"Non-endemic", " ", IF(INTRO!$E$37="Non-endemic"," ", IF(COUNTRY_INFO!B283=0," ",COUNTRY_INFO!B283)))</f>
        <v xml:space="preserve"> </v>
      </c>
      <c r="C283" s="13" t="str">
        <f>IF(INTRO!$E$39&lt;&gt;"Non-endemic", " ", IF(INTRO!$E$37="Non-endemic"," ", IF(COUNTRY_INFO!C283=0," ",COUNTRY_INFO!C283)))</f>
        <v xml:space="preserve"> </v>
      </c>
      <c r="D283" s="14">
        <f>IF(INTRO!$E$39&lt;&gt;"Non-endemic", 0, IF(INTRO!$E$37="Non-endemic",0,IF(COUNTRY_INFO!$H283=1,COUNTRY_INFO!E283,0)))</f>
        <v>0</v>
      </c>
      <c r="E283" s="14">
        <f>IF(INTRO!$E$39&lt;&gt;"Non-endemic", 0, IF(INTRO!$E$37="Non-endemic",0,IF(COUNTRY_INFO!$H283=1,COUNTRY_INFO!F283,0)))</f>
        <v>0</v>
      </c>
      <c r="F283" s="14">
        <f>IF(INTRO!$E$39&lt;&gt;"Non-endemic", 0, IF(INTRO!$E$37="Non-endemic",0,IF(COUNTRY_INFO!$H283=1,COUNTRY_INFO!G283,0)))</f>
        <v>0</v>
      </c>
      <c r="G283" s="14">
        <f t="shared" si="14"/>
        <v>0</v>
      </c>
      <c r="H283" s="15" t="str">
        <f>IF(INTRO!$E$39="Non-endemic",IF(INTRO!$E$37="Non-endemic","Not required",COUNTRY_INFO!Q283),"Treat with IVM")</f>
        <v>Treat with IVM</v>
      </c>
      <c r="I283" s="14">
        <f>IF(H283=1,IF(ALB_MBD!$J283&lt;&gt;" ",$G283-ALB_MBD!$J283,$G283),0)</f>
        <v>0</v>
      </c>
      <c r="J283" s="14">
        <f t="shared" si="15"/>
        <v>0</v>
      </c>
      <c r="K283" s="25"/>
      <c r="L283" s="16">
        <f t="shared" si="12"/>
        <v>0</v>
      </c>
      <c r="M283" s="16">
        <f t="shared" si="13"/>
        <v>0</v>
      </c>
    </row>
    <row r="284" spans="1:13" x14ac:dyDescent="0.25">
      <c r="A284" s="13" t="str">
        <f>IF(INTRO!$E$39&lt;&gt;"Non-endemic", " ", IF(INTRO!$E$37="Non-endemic"," ", IF(COUNTRY_INFO!A284=0," ",COUNTRY_INFO!A284)))</f>
        <v xml:space="preserve"> </v>
      </c>
      <c r="B284" s="13" t="str">
        <f>IF(INTRO!$E$39&lt;&gt;"Non-endemic", " ", IF(INTRO!$E$37="Non-endemic"," ", IF(COUNTRY_INFO!B284=0," ",COUNTRY_INFO!B284)))</f>
        <v xml:space="preserve"> </v>
      </c>
      <c r="C284" s="13" t="str">
        <f>IF(INTRO!$E$39&lt;&gt;"Non-endemic", " ", IF(INTRO!$E$37="Non-endemic"," ", IF(COUNTRY_INFO!C284=0," ",COUNTRY_INFO!C284)))</f>
        <v xml:space="preserve"> </v>
      </c>
      <c r="D284" s="14">
        <f>IF(INTRO!$E$39&lt;&gt;"Non-endemic", 0, IF(INTRO!$E$37="Non-endemic",0,IF(COUNTRY_INFO!$H284=1,COUNTRY_INFO!E284,0)))</f>
        <v>0</v>
      </c>
      <c r="E284" s="14">
        <f>IF(INTRO!$E$39&lt;&gt;"Non-endemic", 0, IF(INTRO!$E$37="Non-endemic",0,IF(COUNTRY_INFO!$H284=1,COUNTRY_INFO!F284,0)))</f>
        <v>0</v>
      </c>
      <c r="F284" s="14">
        <f>IF(INTRO!$E$39&lt;&gt;"Non-endemic", 0, IF(INTRO!$E$37="Non-endemic",0,IF(COUNTRY_INFO!$H284=1,COUNTRY_INFO!G284,0)))</f>
        <v>0</v>
      </c>
      <c r="G284" s="14">
        <f t="shared" si="14"/>
        <v>0</v>
      </c>
      <c r="H284" s="15" t="str">
        <f>IF(INTRO!$E$39="Non-endemic",IF(INTRO!$E$37="Non-endemic","Not required",COUNTRY_INFO!Q284),"Treat with IVM")</f>
        <v>Treat with IVM</v>
      </c>
      <c r="I284" s="14">
        <f>IF(H284=1,IF(ALB_MBD!$J284&lt;&gt;" ",$G284-ALB_MBD!$J284,$G284),0)</f>
        <v>0</v>
      </c>
      <c r="J284" s="14">
        <f t="shared" si="15"/>
        <v>0</v>
      </c>
      <c r="K284" s="25"/>
      <c r="L284" s="16">
        <f t="shared" si="12"/>
        <v>0</v>
      </c>
      <c r="M284" s="16">
        <f t="shared" si="13"/>
        <v>0</v>
      </c>
    </row>
    <row r="285" spans="1:13" x14ac:dyDescent="0.25">
      <c r="A285" s="13" t="str">
        <f>IF(INTRO!$E$39&lt;&gt;"Non-endemic", " ", IF(INTRO!$E$37="Non-endemic"," ", IF(COUNTRY_INFO!A285=0," ",COUNTRY_INFO!A285)))</f>
        <v xml:space="preserve"> </v>
      </c>
      <c r="B285" s="13" t="str">
        <f>IF(INTRO!$E$39&lt;&gt;"Non-endemic", " ", IF(INTRO!$E$37="Non-endemic"," ", IF(COUNTRY_INFO!B285=0," ",COUNTRY_INFO!B285)))</f>
        <v xml:space="preserve"> </v>
      </c>
      <c r="C285" s="13" t="str">
        <f>IF(INTRO!$E$39&lt;&gt;"Non-endemic", " ", IF(INTRO!$E$37="Non-endemic"," ", IF(COUNTRY_INFO!C285=0," ",COUNTRY_INFO!C285)))</f>
        <v xml:space="preserve"> </v>
      </c>
      <c r="D285" s="14">
        <f>IF(INTRO!$E$39&lt;&gt;"Non-endemic", 0, IF(INTRO!$E$37="Non-endemic",0,IF(COUNTRY_INFO!$H285=1,COUNTRY_INFO!E285,0)))</f>
        <v>0</v>
      </c>
      <c r="E285" s="14">
        <f>IF(INTRO!$E$39&lt;&gt;"Non-endemic", 0, IF(INTRO!$E$37="Non-endemic",0,IF(COUNTRY_INFO!$H285=1,COUNTRY_INFO!F285,0)))</f>
        <v>0</v>
      </c>
      <c r="F285" s="14">
        <f>IF(INTRO!$E$39&lt;&gt;"Non-endemic", 0, IF(INTRO!$E$37="Non-endemic",0,IF(COUNTRY_INFO!$H285=1,COUNTRY_INFO!G285,0)))</f>
        <v>0</v>
      </c>
      <c r="G285" s="14">
        <f t="shared" si="14"/>
        <v>0</v>
      </c>
      <c r="H285" s="15" t="str">
        <f>IF(INTRO!$E$39="Non-endemic",IF(INTRO!$E$37="Non-endemic","Not required",COUNTRY_INFO!Q285),"Treat with IVM")</f>
        <v>Treat with IVM</v>
      </c>
      <c r="I285" s="14">
        <f>IF(H285=1,IF(ALB_MBD!$J285&lt;&gt;" ",$G285-ALB_MBD!$J285,$G285),0)</f>
        <v>0</v>
      </c>
      <c r="J285" s="14">
        <f t="shared" si="15"/>
        <v>0</v>
      </c>
      <c r="K285" s="25"/>
      <c r="L285" s="16">
        <f t="shared" si="12"/>
        <v>0</v>
      </c>
      <c r="M285" s="16">
        <f t="shared" si="13"/>
        <v>0</v>
      </c>
    </row>
    <row r="286" spans="1:13" x14ac:dyDescent="0.25">
      <c r="A286" s="13" t="str">
        <f>IF(INTRO!$E$39&lt;&gt;"Non-endemic", " ", IF(INTRO!$E$37="Non-endemic"," ", IF(COUNTRY_INFO!A286=0," ",COUNTRY_INFO!A286)))</f>
        <v xml:space="preserve"> </v>
      </c>
      <c r="B286" s="13" t="str">
        <f>IF(INTRO!$E$39&lt;&gt;"Non-endemic", " ", IF(INTRO!$E$37="Non-endemic"," ", IF(COUNTRY_INFO!B286=0," ",COUNTRY_INFO!B286)))</f>
        <v xml:space="preserve"> </v>
      </c>
      <c r="C286" s="13" t="str">
        <f>IF(INTRO!$E$39&lt;&gt;"Non-endemic", " ", IF(INTRO!$E$37="Non-endemic"," ", IF(COUNTRY_INFO!C286=0," ",COUNTRY_INFO!C286)))</f>
        <v xml:space="preserve"> </v>
      </c>
      <c r="D286" s="14">
        <f>IF(INTRO!$E$39&lt;&gt;"Non-endemic", 0, IF(INTRO!$E$37="Non-endemic",0,IF(COUNTRY_INFO!$H286=1,COUNTRY_INFO!E286,0)))</f>
        <v>0</v>
      </c>
      <c r="E286" s="14">
        <f>IF(INTRO!$E$39&lt;&gt;"Non-endemic", 0, IF(INTRO!$E$37="Non-endemic",0,IF(COUNTRY_INFO!$H286=1,COUNTRY_INFO!F286,0)))</f>
        <v>0</v>
      </c>
      <c r="F286" s="14">
        <f>IF(INTRO!$E$39&lt;&gt;"Non-endemic", 0, IF(INTRO!$E$37="Non-endemic",0,IF(COUNTRY_INFO!$H286=1,COUNTRY_INFO!G286,0)))</f>
        <v>0</v>
      </c>
      <c r="G286" s="14">
        <f t="shared" si="14"/>
        <v>0</v>
      </c>
      <c r="H286" s="15" t="str">
        <f>IF(INTRO!$E$39="Non-endemic",IF(INTRO!$E$37="Non-endemic","Not required",COUNTRY_INFO!Q286),"Treat with IVM")</f>
        <v>Treat with IVM</v>
      </c>
      <c r="I286" s="14">
        <f>IF(H286=1,IF(ALB_MBD!$J286&lt;&gt;" ",$G286-ALB_MBD!$J286,$G286),0)</f>
        <v>0</v>
      </c>
      <c r="J286" s="14">
        <f t="shared" si="15"/>
        <v>0</v>
      </c>
      <c r="K286" s="25"/>
      <c r="L286" s="16">
        <f t="shared" si="12"/>
        <v>0</v>
      </c>
      <c r="M286" s="16">
        <f t="shared" si="13"/>
        <v>0</v>
      </c>
    </row>
    <row r="287" spans="1:13" x14ac:dyDescent="0.25">
      <c r="A287" s="13" t="str">
        <f>IF(INTRO!$E$39&lt;&gt;"Non-endemic", " ", IF(INTRO!$E$37="Non-endemic"," ", IF(COUNTRY_INFO!A287=0," ",COUNTRY_INFO!A287)))</f>
        <v xml:space="preserve"> </v>
      </c>
      <c r="B287" s="13" t="str">
        <f>IF(INTRO!$E$39&lt;&gt;"Non-endemic", " ", IF(INTRO!$E$37="Non-endemic"," ", IF(COUNTRY_INFO!B287=0," ",COUNTRY_INFO!B287)))</f>
        <v xml:space="preserve"> </v>
      </c>
      <c r="C287" s="13" t="str">
        <f>IF(INTRO!$E$39&lt;&gt;"Non-endemic", " ", IF(INTRO!$E$37="Non-endemic"," ", IF(COUNTRY_INFO!C287=0," ",COUNTRY_INFO!C287)))</f>
        <v xml:space="preserve"> </v>
      </c>
      <c r="D287" s="14">
        <f>IF(INTRO!$E$39&lt;&gt;"Non-endemic", 0, IF(INTRO!$E$37="Non-endemic",0,IF(COUNTRY_INFO!$H287=1,COUNTRY_INFO!E287,0)))</f>
        <v>0</v>
      </c>
      <c r="E287" s="14">
        <f>IF(INTRO!$E$39&lt;&gt;"Non-endemic", 0, IF(INTRO!$E$37="Non-endemic",0,IF(COUNTRY_INFO!$H287=1,COUNTRY_INFO!F287,0)))</f>
        <v>0</v>
      </c>
      <c r="F287" s="14">
        <f>IF(INTRO!$E$39&lt;&gt;"Non-endemic", 0, IF(INTRO!$E$37="Non-endemic",0,IF(COUNTRY_INFO!$H287=1,COUNTRY_INFO!G287,0)))</f>
        <v>0</v>
      </c>
      <c r="G287" s="14">
        <f t="shared" si="14"/>
        <v>0</v>
      </c>
      <c r="H287" s="15" t="str">
        <f>IF(INTRO!$E$39="Non-endemic",IF(INTRO!$E$37="Non-endemic","Not required",COUNTRY_INFO!Q287),"Treat with IVM")</f>
        <v>Treat with IVM</v>
      </c>
      <c r="I287" s="14">
        <f>IF(H287=1,IF(ALB_MBD!$J287&lt;&gt;" ",$G287-ALB_MBD!$J287,$G287),0)</f>
        <v>0</v>
      </c>
      <c r="J287" s="14">
        <f t="shared" si="15"/>
        <v>0</v>
      </c>
      <c r="K287" s="25"/>
      <c r="L287" s="16">
        <f t="shared" si="12"/>
        <v>0</v>
      </c>
      <c r="M287" s="16">
        <f t="shared" si="13"/>
        <v>0</v>
      </c>
    </row>
    <row r="288" spans="1:13" x14ac:dyDescent="0.25">
      <c r="A288" s="13" t="str">
        <f>IF(INTRO!$E$39&lt;&gt;"Non-endemic", " ", IF(INTRO!$E$37="Non-endemic"," ", IF(COUNTRY_INFO!A288=0," ",COUNTRY_INFO!A288)))</f>
        <v xml:space="preserve"> </v>
      </c>
      <c r="B288" s="13" t="str">
        <f>IF(INTRO!$E$39&lt;&gt;"Non-endemic", " ", IF(INTRO!$E$37="Non-endemic"," ", IF(COUNTRY_INFO!B288=0," ",COUNTRY_INFO!B288)))</f>
        <v xml:space="preserve"> </v>
      </c>
      <c r="C288" s="13" t="str">
        <f>IF(INTRO!$E$39&lt;&gt;"Non-endemic", " ", IF(INTRO!$E$37="Non-endemic"," ", IF(COUNTRY_INFO!C288=0," ",COUNTRY_INFO!C288)))</f>
        <v xml:space="preserve"> </v>
      </c>
      <c r="D288" s="14">
        <f>IF(INTRO!$E$39&lt;&gt;"Non-endemic", 0, IF(INTRO!$E$37="Non-endemic",0,IF(COUNTRY_INFO!$H288=1,COUNTRY_INFO!E288,0)))</f>
        <v>0</v>
      </c>
      <c r="E288" s="14">
        <f>IF(INTRO!$E$39&lt;&gt;"Non-endemic", 0, IF(INTRO!$E$37="Non-endemic",0,IF(COUNTRY_INFO!$H288=1,COUNTRY_INFO!F288,0)))</f>
        <v>0</v>
      </c>
      <c r="F288" s="14">
        <f>IF(INTRO!$E$39&lt;&gt;"Non-endemic", 0, IF(INTRO!$E$37="Non-endemic",0,IF(COUNTRY_INFO!$H288=1,COUNTRY_INFO!G288,0)))</f>
        <v>0</v>
      </c>
      <c r="G288" s="14">
        <f t="shared" si="14"/>
        <v>0</v>
      </c>
      <c r="H288" s="15" t="str">
        <f>IF(INTRO!$E$39="Non-endemic",IF(INTRO!$E$37="Non-endemic","Not required",COUNTRY_INFO!Q288),"Treat with IVM")</f>
        <v>Treat with IVM</v>
      </c>
      <c r="I288" s="14">
        <f>IF(H288=1,IF(ALB_MBD!$J288&lt;&gt;" ",$G288-ALB_MBD!$J288,$G288),0)</f>
        <v>0</v>
      </c>
      <c r="J288" s="14">
        <f t="shared" si="15"/>
        <v>0</v>
      </c>
      <c r="K288" s="25"/>
      <c r="L288" s="16">
        <f t="shared" si="12"/>
        <v>0</v>
      </c>
      <c r="M288" s="16">
        <f t="shared" si="13"/>
        <v>0</v>
      </c>
    </row>
    <row r="289" spans="1:13" x14ac:dyDescent="0.25">
      <c r="A289" s="13" t="str">
        <f>IF(INTRO!$E$39&lt;&gt;"Non-endemic", " ", IF(INTRO!$E$37="Non-endemic"," ", IF(COUNTRY_INFO!A289=0," ",COUNTRY_INFO!A289)))</f>
        <v xml:space="preserve"> </v>
      </c>
      <c r="B289" s="13" t="str">
        <f>IF(INTRO!$E$39&lt;&gt;"Non-endemic", " ", IF(INTRO!$E$37="Non-endemic"," ", IF(COUNTRY_INFO!B289=0," ",COUNTRY_INFO!B289)))</f>
        <v xml:space="preserve"> </v>
      </c>
      <c r="C289" s="13" t="str">
        <f>IF(INTRO!$E$39&lt;&gt;"Non-endemic", " ", IF(INTRO!$E$37="Non-endemic"," ", IF(COUNTRY_INFO!C289=0," ",COUNTRY_INFO!C289)))</f>
        <v xml:space="preserve"> </v>
      </c>
      <c r="D289" s="14">
        <f>IF(INTRO!$E$39&lt;&gt;"Non-endemic", 0, IF(INTRO!$E$37="Non-endemic",0,IF(COUNTRY_INFO!$H289=1,COUNTRY_INFO!E289,0)))</f>
        <v>0</v>
      </c>
      <c r="E289" s="14">
        <f>IF(INTRO!$E$39&lt;&gt;"Non-endemic", 0, IF(INTRO!$E$37="Non-endemic",0,IF(COUNTRY_INFO!$H289=1,COUNTRY_INFO!F289,0)))</f>
        <v>0</v>
      </c>
      <c r="F289" s="14">
        <f>IF(INTRO!$E$39&lt;&gt;"Non-endemic", 0, IF(INTRO!$E$37="Non-endemic",0,IF(COUNTRY_INFO!$H289=1,COUNTRY_INFO!G289,0)))</f>
        <v>0</v>
      </c>
      <c r="G289" s="14">
        <f t="shared" si="14"/>
        <v>0</v>
      </c>
      <c r="H289" s="15" t="str">
        <f>IF(INTRO!$E$39="Non-endemic",IF(INTRO!$E$37="Non-endemic","Not required",COUNTRY_INFO!Q289),"Treat with IVM")</f>
        <v>Treat with IVM</v>
      </c>
      <c r="I289" s="14">
        <f>IF(H289=1,IF(ALB_MBD!$J289&lt;&gt;" ",$G289-ALB_MBD!$J289,$G289),0)</f>
        <v>0</v>
      </c>
      <c r="J289" s="14">
        <f t="shared" si="15"/>
        <v>0</v>
      </c>
      <c r="K289" s="25"/>
      <c r="L289" s="16">
        <f t="shared" si="12"/>
        <v>0</v>
      </c>
      <c r="M289" s="16">
        <f t="shared" si="13"/>
        <v>0</v>
      </c>
    </row>
    <row r="290" spans="1:13" x14ac:dyDescent="0.25">
      <c r="A290" s="13" t="str">
        <f>IF(INTRO!$E$39&lt;&gt;"Non-endemic", " ", IF(INTRO!$E$37="Non-endemic"," ", IF(COUNTRY_INFO!A290=0," ",COUNTRY_INFO!A290)))</f>
        <v xml:space="preserve"> </v>
      </c>
      <c r="B290" s="13" t="str">
        <f>IF(INTRO!$E$39&lt;&gt;"Non-endemic", " ", IF(INTRO!$E$37="Non-endemic"," ", IF(COUNTRY_INFO!B290=0," ",COUNTRY_INFO!B290)))</f>
        <v xml:space="preserve"> </v>
      </c>
      <c r="C290" s="13" t="str">
        <f>IF(INTRO!$E$39&lt;&gt;"Non-endemic", " ", IF(INTRO!$E$37="Non-endemic"," ", IF(COUNTRY_INFO!C290=0," ",COUNTRY_INFO!C290)))</f>
        <v xml:space="preserve"> </v>
      </c>
      <c r="D290" s="14">
        <f>IF(INTRO!$E$39&lt;&gt;"Non-endemic", 0, IF(INTRO!$E$37="Non-endemic",0,IF(COUNTRY_INFO!$H290=1,COUNTRY_INFO!E290,0)))</f>
        <v>0</v>
      </c>
      <c r="E290" s="14">
        <f>IF(INTRO!$E$39&lt;&gt;"Non-endemic", 0, IF(INTRO!$E$37="Non-endemic",0,IF(COUNTRY_INFO!$H290=1,COUNTRY_INFO!F290,0)))</f>
        <v>0</v>
      </c>
      <c r="F290" s="14">
        <f>IF(INTRO!$E$39&lt;&gt;"Non-endemic", 0, IF(INTRO!$E$37="Non-endemic",0,IF(COUNTRY_INFO!$H290=1,COUNTRY_INFO!G290,0)))</f>
        <v>0</v>
      </c>
      <c r="G290" s="14">
        <f t="shared" si="14"/>
        <v>0</v>
      </c>
      <c r="H290" s="15" t="str">
        <f>IF(INTRO!$E$39="Non-endemic",IF(INTRO!$E$37="Non-endemic","Not required",COUNTRY_INFO!Q290),"Treat with IVM")</f>
        <v>Treat with IVM</v>
      </c>
      <c r="I290" s="14">
        <f>IF(H290=1,IF(ALB_MBD!$J290&lt;&gt;" ",$G290-ALB_MBD!$J290,$G290),0)</f>
        <v>0</v>
      </c>
      <c r="J290" s="14">
        <f t="shared" si="15"/>
        <v>0</v>
      </c>
      <c r="K290" s="25"/>
      <c r="L290" s="16">
        <f t="shared" si="12"/>
        <v>0</v>
      </c>
      <c r="M290" s="16">
        <f t="shared" si="13"/>
        <v>0</v>
      </c>
    </row>
    <row r="291" spans="1:13" x14ac:dyDescent="0.25">
      <c r="A291" s="13" t="str">
        <f>IF(INTRO!$E$39&lt;&gt;"Non-endemic", " ", IF(INTRO!$E$37="Non-endemic"," ", IF(COUNTRY_INFO!A291=0," ",COUNTRY_INFO!A291)))</f>
        <v xml:space="preserve"> </v>
      </c>
      <c r="B291" s="13" t="str">
        <f>IF(INTRO!$E$39&lt;&gt;"Non-endemic", " ", IF(INTRO!$E$37="Non-endemic"," ", IF(COUNTRY_INFO!B291=0," ",COUNTRY_INFO!B291)))</f>
        <v xml:space="preserve"> </v>
      </c>
      <c r="C291" s="13" t="str">
        <f>IF(INTRO!$E$39&lt;&gt;"Non-endemic", " ", IF(INTRO!$E$37="Non-endemic"," ", IF(COUNTRY_INFO!C291=0," ",COUNTRY_INFO!C291)))</f>
        <v xml:space="preserve"> </v>
      </c>
      <c r="D291" s="14">
        <f>IF(INTRO!$E$39&lt;&gt;"Non-endemic", 0, IF(INTRO!$E$37="Non-endemic",0,IF(COUNTRY_INFO!$H291=1,COUNTRY_INFO!E291,0)))</f>
        <v>0</v>
      </c>
      <c r="E291" s="14">
        <f>IF(INTRO!$E$39&lt;&gt;"Non-endemic", 0, IF(INTRO!$E$37="Non-endemic",0,IF(COUNTRY_INFO!$H291=1,COUNTRY_INFO!F291,0)))</f>
        <v>0</v>
      </c>
      <c r="F291" s="14">
        <f>IF(INTRO!$E$39&lt;&gt;"Non-endemic", 0, IF(INTRO!$E$37="Non-endemic",0,IF(COUNTRY_INFO!$H291=1,COUNTRY_INFO!G291,0)))</f>
        <v>0</v>
      </c>
      <c r="G291" s="14">
        <f t="shared" si="14"/>
        <v>0</v>
      </c>
      <c r="H291" s="15" t="str">
        <f>IF(INTRO!$E$39="Non-endemic",IF(INTRO!$E$37="Non-endemic","Not required",COUNTRY_INFO!Q291),"Treat with IVM")</f>
        <v>Treat with IVM</v>
      </c>
      <c r="I291" s="14">
        <f>IF(H291=1,IF(ALB_MBD!$J291&lt;&gt;" ",$G291-ALB_MBD!$J291,$G291),0)</f>
        <v>0</v>
      </c>
      <c r="J291" s="14">
        <f t="shared" si="15"/>
        <v>0</v>
      </c>
      <c r="K291" s="25"/>
      <c r="L291" s="16">
        <f t="shared" si="12"/>
        <v>0</v>
      </c>
      <c r="M291" s="16">
        <f t="shared" si="13"/>
        <v>0</v>
      </c>
    </row>
    <row r="292" spans="1:13" x14ac:dyDescent="0.25">
      <c r="A292" s="13" t="str">
        <f>IF(INTRO!$E$39&lt;&gt;"Non-endemic", " ", IF(INTRO!$E$37="Non-endemic"," ", IF(COUNTRY_INFO!A292=0," ",COUNTRY_INFO!A292)))</f>
        <v xml:space="preserve"> </v>
      </c>
      <c r="B292" s="13" t="str">
        <f>IF(INTRO!$E$39&lt;&gt;"Non-endemic", " ", IF(INTRO!$E$37="Non-endemic"," ", IF(COUNTRY_INFO!B292=0," ",COUNTRY_INFO!B292)))</f>
        <v xml:space="preserve"> </v>
      </c>
      <c r="C292" s="13" t="str">
        <f>IF(INTRO!$E$39&lt;&gt;"Non-endemic", " ", IF(INTRO!$E$37="Non-endemic"," ", IF(COUNTRY_INFO!C292=0," ",COUNTRY_INFO!C292)))</f>
        <v xml:space="preserve"> </v>
      </c>
      <c r="D292" s="14">
        <f>IF(INTRO!$E$39&lt;&gt;"Non-endemic", 0, IF(INTRO!$E$37="Non-endemic",0,IF(COUNTRY_INFO!$H292=1,COUNTRY_INFO!E292,0)))</f>
        <v>0</v>
      </c>
      <c r="E292" s="14">
        <f>IF(INTRO!$E$39&lt;&gt;"Non-endemic", 0, IF(INTRO!$E$37="Non-endemic",0,IF(COUNTRY_INFO!$H292=1,COUNTRY_INFO!F292,0)))</f>
        <v>0</v>
      </c>
      <c r="F292" s="14">
        <f>IF(INTRO!$E$39&lt;&gt;"Non-endemic", 0, IF(INTRO!$E$37="Non-endemic",0,IF(COUNTRY_INFO!$H292=1,COUNTRY_INFO!G292,0)))</f>
        <v>0</v>
      </c>
      <c r="G292" s="14">
        <f t="shared" si="14"/>
        <v>0</v>
      </c>
      <c r="H292" s="15" t="str">
        <f>IF(INTRO!$E$39="Non-endemic",IF(INTRO!$E$37="Non-endemic","Not required",COUNTRY_INFO!Q292),"Treat with IVM")</f>
        <v>Treat with IVM</v>
      </c>
      <c r="I292" s="14">
        <f>IF(H292=1,IF(ALB_MBD!$J292&lt;&gt;" ",$G292-ALB_MBD!$J292,$G292),0)</f>
        <v>0</v>
      </c>
      <c r="J292" s="14">
        <f t="shared" si="15"/>
        <v>0</v>
      </c>
      <c r="K292" s="25"/>
      <c r="L292" s="16">
        <f t="shared" si="12"/>
        <v>0</v>
      </c>
      <c r="M292" s="16">
        <f t="shared" si="13"/>
        <v>0</v>
      </c>
    </row>
    <row r="293" spans="1:13" x14ac:dyDescent="0.25">
      <c r="A293" s="13" t="str">
        <f>IF(INTRO!$E$39&lt;&gt;"Non-endemic", " ", IF(INTRO!$E$37="Non-endemic"," ", IF(COUNTRY_INFO!A293=0," ",COUNTRY_INFO!A293)))</f>
        <v xml:space="preserve"> </v>
      </c>
      <c r="B293" s="13" t="str">
        <f>IF(INTRO!$E$39&lt;&gt;"Non-endemic", " ", IF(INTRO!$E$37="Non-endemic"," ", IF(COUNTRY_INFO!B293=0," ",COUNTRY_INFO!B293)))</f>
        <v xml:space="preserve"> </v>
      </c>
      <c r="C293" s="13" t="str">
        <f>IF(INTRO!$E$39&lt;&gt;"Non-endemic", " ", IF(INTRO!$E$37="Non-endemic"," ", IF(COUNTRY_INFO!C293=0," ",COUNTRY_INFO!C293)))</f>
        <v xml:space="preserve"> </v>
      </c>
      <c r="D293" s="14">
        <f>IF(INTRO!$E$39&lt;&gt;"Non-endemic", 0, IF(INTRO!$E$37="Non-endemic",0,IF(COUNTRY_INFO!$H293=1,COUNTRY_INFO!E293,0)))</f>
        <v>0</v>
      </c>
      <c r="E293" s="14">
        <f>IF(INTRO!$E$39&lt;&gt;"Non-endemic", 0, IF(INTRO!$E$37="Non-endemic",0,IF(COUNTRY_INFO!$H293=1,COUNTRY_INFO!F293,0)))</f>
        <v>0</v>
      </c>
      <c r="F293" s="14">
        <f>IF(INTRO!$E$39&lt;&gt;"Non-endemic", 0, IF(INTRO!$E$37="Non-endemic",0,IF(COUNTRY_INFO!$H293=1,COUNTRY_INFO!G293,0)))</f>
        <v>0</v>
      </c>
      <c r="G293" s="14">
        <f t="shared" si="14"/>
        <v>0</v>
      </c>
      <c r="H293" s="15" t="str">
        <f>IF(INTRO!$E$39="Non-endemic",IF(INTRO!$E$37="Non-endemic","Not required",COUNTRY_INFO!Q293),"Treat with IVM")</f>
        <v>Treat with IVM</v>
      </c>
      <c r="I293" s="14">
        <f>IF(H293=1,IF(ALB_MBD!$J293&lt;&gt;" ",$G293-ALB_MBD!$J293,$G293),0)</f>
        <v>0</v>
      </c>
      <c r="J293" s="14">
        <f t="shared" si="15"/>
        <v>0</v>
      </c>
      <c r="K293" s="25"/>
      <c r="L293" s="16">
        <f t="shared" si="12"/>
        <v>0</v>
      </c>
      <c r="M293" s="16">
        <f t="shared" si="13"/>
        <v>0</v>
      </c>
    </row>
    <row r="294" spans="1:13" x14ac:dyDescent="0.25">
      <c r="A294" s="13" t="str">
        <f>IF(INTRO!$E$39&lt;&gt;"Non-endemic", " ", IF(INTRO!$E$37="Non-endemic"," ", IF(COUNTRY_INFO!A294=0," ",COUNTRY_INFO!A294)))</f>
        <v xml:space="preserve"> </v>
      </c>
      <c r="B294" s="13" t="str">
        <f>IF(INTRO!$E$39&lt;&gt;"Non-endemic", " ", IF(INTRO!$E$37="Non-endemic"," ", IF(COUNTRY_INFO!B294=0," ",COUNTRY_INFO!B294)))</f>
        <v xml:space="preserve"> </v>
      </c>
      <c r="C294" s="13" t="str">
        <f>IF(INTRO!$E$39&lt;&gt;"Non-endemic", " ", IF(INTRO!$E$37="Non-endemic"," ", IF(COUNTRY_INFO!C294=0," ",COUNTRY_INFO!C294)))</f>
        <v xml:space="preserve"> </v>
      </c>
      <c r="D294" s="14">
        <f>IF(INTRO!$E$39&lt;&gt;"Non-endemic", 0, IF(INTRO!$E$37="Non-endemic",0,IF(COUNTRY_INFO!$H294=1,COUNTRY_INFO!E294,0)))</f>
        <v>0</v>
      </c>
      <c r="E294" s="14">
        <f>IF(INTRO!$E$39&lt;&gt;"Non-endemic", 0, IF(INTRO!$E$37="Non-endemic",0,IF(COUNTRY_INFO!$H294=1,COUNTRY_INFO!F294,0)))</f>
        <v>0</v>
      </c>
      <c r="F294" s="14">
        <f>IF(INTRO!$E$39&lt;&gt;"Non-endemic", 0, IF(INTRO!$E$37="Non-endemic",0,IF(COUNTRY_INFO!$H294=1,COUNTRY_INFO!G294,0)))</f>
        <v>0</v>
      </c>
      <c r="G294" s="14">
        <f t="shared" si="14"/>
        <v>0</v>
      </c>
      <c r="H294" s="15" t="str">
        <f>IF(INTRO!$E$39="Non-endemic",IF(INTRO!$E$37="Non-endemic","Not required",COUNTRY_INFO!Q294),"Treat with IVM")</f>
        <v>Treat with IVM</v>
      </c>
      <c r="I294" s="14">
        <f>IF(H294=1,IF(ALB_MBD!$J294&lt;&gt;" ",$G294-ALB_MBD!$J294,$G294),0)</f>
        <v>0</v>
      </c>
      <c r="J294" s="14">
        <f t="shared" si="15"/>
        <v>0</v>
      </c>
      <c r="K294" s="25"/>
      <c r="L294" s="16">
        <f t="shared" si="12"/>
        <v>0</v>
      </c>
      <c r="M294" s="16">
        <f t="shared" si="13"/>
        <v>0</v>
      </c>
    </row>
    <row r="295" spans="1:13" x14ac:dyDescent="0.25">
      <c r="A295" s="13" t="str">
        <f>IF(INTRO!$E$39&lt;&gt;"Non-endemic", " ", IF(INTRO!$E$37="Non-endemic"," ", IF(COUNTRY_INFO!A295=0," ",COUNTRY_INFO!A295)))</f>
        <v xml:space="preserve"> </v>
      </c>
      <c r="B295" s="13" t="str">
        <f>IF(INTRO!$E$39&lt;&gt;"Non-endemic", " ", IF(INTRO!$E$37="Non-endemic"," ", IF(COUNTRY_INFO!B295=0," ",COUNTRY_INFO!B295)))</f>
        <v xml:space="preserve"> </v>
      </c>
      <c r="C295" s="13" t="str">
        <f>IF(INTRO!$E$39&lt;&gt;"Non-endemic", " ", IF(INTRO!$E$37="Non-endemic"," ", IF(COUNTRY_INFO!C295=0," ",COUNTRY_INFO!C295)))</f>
        <v xml:space="preserve"> </v>
      </c>
      <c r="D295" s="14">
        <f>IF(INTRO!$E$39&lt;&gt;"Non-endemic", 0, IF(INTRO!$E$37="Non-endemic",0,IF(COUNTRY_INFO!$H295=1,COUNTRY_INFO!E295,0)))</f>
        <v>0</v>
      </c>
      <c r="E295" s="14">
        <f>IF(INTRO!$E$39&lt;&gt;"Non-endemic", 0, IF(INTRO!$E$37="Non-endemic",0,IF(COUNTRY_INFO!$H295=1,COUNTRY_INFO!F295,0)))</f>
        <v>0</v>
      </c>
      <c r="F295" s="14">
        <f>IF(INTRO!$E$39&lt;&gt;"Non-endemic", 0, IF(INTRO!$E$37="Non-endemic",0,IF(COUNTRY_INFO!$H295=1,COUNTRY_INFO!G295,0)))</f>
        <v>0</v>
      </c>
      <c r="G295" s="14">
        <f t="shared" si="14"/>
        <v>0</v>
      </c>
      <c r="H295" s="15" t="str">
        <f>IF(INTRO!$E$39="Non-endemic",IF(INTRO!$E$37="Non-endemic","Not required",COUNTRY_INFO!Q295),"Treat with IVM")</f>
        <v>Treat with IVM</v>
      </c>
      <c r="I295" s="14">
        <f>IF(H295=1,IF(ALB_MBD!$J295&lt;&gt;" ",$G295-ALB_MBD!$J295,$G295),0)</f>
        <v>0</v>
      </c>
      <c r="J295" s="14">
        <f t="shared" si="15"/>
        <v>0</v>
      </c>
      <c r="K295" s="25"/>
      <c r="L295" s="16">
        <f t="shared" si="12"/>
        <v>0</v>
      </c>
      <c r="M295" s="16">
        <f t="shared" si="13"/>
        <v>0</v>
      </c>
    </row>
    <row r="296" spans="1:13" x14ac:dyDescent="0.25">
      <c r="A296" s="13" t="str">
        <f>IF(INTRO!$E$39&lt;&gt;"Non-endemic", " ", IF(INTRO!$E$37="Non-endemic"," ", IF(COUNTRY_INFO!A296=0," ",COUNTRY_INFO!A296)))</f>
        <v xml:space="preserve"> </v>
      </c>
      <c r="B296" s="13" t="str">
        <f>IF(INTRO!$E$39&lt;&gt;"Non-endemic", " ", IF(INTRO!$E$37="Non-endemic"," ", IF(COUNTRY_INFO!B296=0," ",COUNTRY_INFO!B296)))</f>
        <v xml:space="preserve"> </v>
      </c>
      <c r="C296" s="13" t="str">
        <f>IF(INTRO!$E$39&lt;&gt;"Non-endemic", " ", IF(INTRO!$E$37="Non-endemic"," ", IF(COUNTRY_INFO!C296=0," ",COUNTRY_INFO!C296)))</f>
        <v xml:space="preserve"> </v>
      </c>
      <c r="D296" s="14">
        <f>IF(INTRO!$E$39&lt;&gt;"Non-endemic", 0, IF(INTRO!$E$37="Non-endemic",0,IF(COUNTRY_INFO!$H296=1,COUNTRY_INFO!E296,0)))</f>
        <v>0</v>
      </c>
      <c r="E296" s="14">
        <f>IF(INTRO!$E$39&lt;&gt;"Non-endemic", 0, IF(INTRO!$E$37="Non-endemic",0,IF(COUNTRY_INFO!$H296=1,COUNTRY_INFO!F296,0)))</f>
        <v>0</v>
      </c>
      <c r="F296" s="14">
        <f>IF(INTRO!$E$39&lt;&gt;"Non-endemic", 0, IF(INTRO!$E$37="Non-endemic",0,IF(COUNTRY_INFO!$H296=1,COUNTRY_INFO!G296,0)))</f>
        <v>0</v>
      </c>
      <c r="G296" s="14">
        <f t="shared" si="14"/>
        <v>0</v>
      </c>
      <c r="H296" s="15" t="str">
        <f>IF(INTRO!$E$39="Non-endemic",IF(INTRO!$E$37="Non-endemic","Not required",COUNTRY_INFO!Q296),"Treat with IVM")</f>
        <v>Treat with IVM</v>
      </c>
      <c r="I296" s="14">
        <f>IF(H296=1,IF(ALB_MBD!$J296&lt;&gt;" ",$G296-ALB_MBD!$J296,$G296),0)</f>
        <v>0</v>
      </c>
      <c r="J296" s="14">
        <f t="shared" si="15"/>
        <v>0</v>
      </c>
      <c r="K296" s="25"/>
      <c r="L296" s="16">
        <f t="shared" si="12"/>
        <v>0</v>
      </c>
      <c r="M296" s="16">
        <f t="shared" si="13"/>
        <v>0</v>
      </c>
    </row>
    <row r="297" spans="1:13" x14ac:dyDescent="0.25">
      <c r="A297" s="13" t="str">
        <f>IF(INTRO!$E$39&lt;&gt;"Non-endemic", " ", IF(INTRO!$E$37="Non-endemic"," ", IF(COUNTRY_INFO!A297=0," ",COUNTRY_INFO!A297)))</f>
        <v xml:space="preserve"> </v>
      </c>
      <c r="B297" s="13" t="str">
        <f>IF(INTRO!$E$39&lt;&gt;"Non-endemic", " ", IF(INTRO!$E$37="Non-endemic"," ", IF(COUNTRY_INFO!B297=0," ",COUNTRY_INFO!B297)))</f>
        <v xml:space="preserve"> </v>
      </c>
      <c r="C297" s="13" t="str">
        <f>IF(INTRO!$E$39&lt;&gt;"Non-endemic", " ", IF(INTRO!$E$37="Non-endemic"," ", IF(COUNTRY_INFO!C297=0," ",COUNTRY_INFO!C297)))</f>
        <v xml:space="preserve"> </v>
      </c>
      <c r="D297" s="14">
        <f>IF(INTRO!$E$39&lt;&gt;"Non-endemic", 0, IF(INTRO!$E$37="Non-endemic",0,IF(COUNTRY_INFO!$H297=1,COUNTRY_INFO!E297,0)))</f>
        <v>0</v>
      </c>
      <c r="E297" s="14">
        <f>IF(INTRO!$E$39&lt;&gt;"Non-endemic", 0, IF(INTRO!$E$37="Non-endemic",0,IF(COUNTRY_INFO!$H297=1,COUNTRY_INFO!F297,0)))</f>
        <v>0</v>
      </c>
      <c r="F297" s="14">
        <f>IF(INTRO!$E$39&lt;&gt;"Non-endemic", 0, IF(INTRO!$E$37="Non-endemic",0,IF(COUNTRY_INFO!$H297=1,COUNTRY_INFO!G297,0)))</f>
        <v>0</v>
      </c>
      <c r="G297" s="14">
        <f t="shared" si="14"/>
        <v>0</v>
      </c>
      <c r="H297" s="15" t="str">
        <f>IF(INTRO!$E$39="Non-endemic",IF(INTRO!$E$37="Non-endemic","Not required",COUNTRY_INFO!Q297),"Treat with IVM")</f>
        <v>Treat with IVM</v>
      </c>
      <c r="I297" s="14">
        <f>IF(H297=1,IF(ALB_MBD!$J297&lt;&gt;" ",$G297-ALB_MBD!$J297,$G297),0)</f>
        <v>0</v>
      </c>
      <c r="J297" s="14">
        <f t="shared" si="15"/>
        <v>0</v>
      </c>
      <c r="K297" s="25"/>
      <c r="L297" s="16">
        <f t="shared" si="12"/>
        <v>0</v>
      </c>
      <c r="M297" s="16">
        <f t="shared" si="13"/>
        <v>0</v>
      </c>
    </row>
    <row r="298" spans="1:13" x14ac:dyDescent="0.25">
      <c r="A298" s="13" t="str">
        <f>IF(INTRO!$E$39&lt;&gt;"Non-endemic", " ", IF(INTRO!$E$37="Non-endemic"," ", IF(COUNTRY_INFO!A298=0," ",COUNTRY_INFO!A298)))</f>
        <v xml:space="preserve"> </v>
      </c>
      <c r="B298" s="13" t="str">
        <f>IF(INTRO!$E$39&lt;&gt;"Non-endemic", " ", IF(INTRO!$E$37="Non-endemic"," ", IF(COUNTRY_INFO!B298=0," ",COUNTRY_INFO!B298)))</f>
        <v xml:space="preserve"> </v>
      </c>
      <c r="C298" s="13" t="str">
        <f>IF(INTRO!$E$39&lt;&gt;"Non-endemic", " ", IF(INTRO!$E$37="Non-endemic"," ", IF(COUNTRY_INFO!C298=0," ",COUNTRY_INFO!C298)))</f>
        <v xml:space="preserve"> </v>
      </c>
      <c r="D298" s="14">
        <f>IF(INTRO!$E$39&lt;&gt;"Non-endemic", 0, IF(INTRO!$E$37="Non-endemic",0,IF(COUNTRY_INFO!$H298=1,COUNTRY_INFO!E298,0)))</f>
        <v>0</v>
      </c>
      <c r="E298" s="14">
        <f>IF(INTRO!$E$39&lt;&gt;"Non-endemic", 0, IF(INTRO!$E$37="Non-endemic",0,IF(COUNTRY_INFO!$H298=1,COUNTRY_INFO!F298,0)))</f>
        <v>0</v>
      </c>
      <c r="F298" s="14">
        <f>IF(INTRO!$E$39&lt;&gt;"Non-endemic", 0, IF(INTRO!$E$37="Non-endemic",0,IF(COUNTRY_INFO!$H298=1,COUNTRY_INFO!G298,0)))</f>
        <v>0</v>
      </c>
      <c r="G298" s="14">
        <f t="shared" si="14"/>
        <v>0</v>
      </c>
      <c r="H298" s="15" t="str">
        <f>IF(INTRO!$E$39="Non-endemic",IF(INTRO!$E$37="Non-endemic","Not required",COUNTRY_INFO!Q298),"Treat with IVM")</f>
        <v>Treat with IVM</v>
      </c>
      <c r="I298" s="14">
        <f>IF(H298=1,IF(ALB_MBD!$J298&lt;&gt;" ",$G298-ALB_MBD!$J298,$G298),0)</f>
        <v>0</v>
      </c>
      <c r="J298" s="14">
        <f t="shared" si="15"/>
        <v>0</v>
      </c>
      <c r="K298" s="25"/>
      <c r="L298" s="16">
        <f t="shared" si="12"/>
        <v>0</v>
      </c>
      <c r="M298" s="16">
        <f t="shared" si="13"/>
        <v>0</v>
      </c>
    </row>
    <row r="299" spans="1:13" x14ac:dyDescent="0.25">
      <c r="A299" s="13" t="str">
        <f>IF(INTRO!$E$39&lt;&gt;"Non-endemic", " ", IF(INTRO!$E$37="Non-endemic"," ", IF(COUNTRY_INFO!A299=0," ",COUNTRY_INFO!A299)))</f>
        <v xml:space="preserve"> </v>
      </c>
      <c r="B299" s="13" t="str">
        <f>IF(INTRO!$E$39&lt;&gt;"Non-endemic", " ", IF(INTRO!$E$37="Non-endemic"," ", IF(COUNTRY_INFO!B299=0," ",COUNTRY_INFO!B299)))</f>
        <v xml:space="preserve"> </v>
      </c>
      <c r="C299" s="13" t="str">
        <f>IF(INTRO!$E$39&lt;&gt;"Non-endemic", " ", IF(INTRO!$E$37="Non-endemic"," ", IF(COUNTRY_INFO!C299=0," ",COUNTRY_INFO!C299)))</f>
        <v xml:space="preserve"> </v>
      </c>
      <c r="D299" s="14">
        <f>IF(INTRO!$E$39&lt;&gt;"Non-endemic", 0, IF(INTRO!$E$37="Non-endemic",0,IF(COUNTRY_INFO!$H299=1,COUNTRY_INFO!E299,0)))</f>
        <v>0</v>
      </c>
      <c r="E299" s="14">
        <f>IF(INTRO!$E$39&lt;&gt;"Non-endemic", 0, IF(INTRO!$E$37="Non-endemic",0,IF(COUNTRY_INFO!$H299=1,COUNTRY_INFO!F299,0)))</f>
        <v>0</v>
      </c>
      <c r="F299" s="14">
        <f>IF(INTRO!$E$39&lt;&gt;"Non-endemic", 0, IF(INTRO!$E$37="Non-endemic",0,IF(COUNTRY_INFO!$H299=1,COUNTRY_INFO!G299,0)))</f>
        <v>0</v>
      </c>
      <c r="G299" s="14">
        <f t="shared" si="14"/>
        <v>0</v>
      </c>
      <c r="H299" s="15" t="str">
        <f>IF(INTRO!$E$39="Non-endemic",IF(INTRO!$E$37="Non-endemic","Not required",COUNTRY_INFO!Q299),"Treat with IVM")</f>
        <v>Treat with IVM</v>
      </c>
      <c r="I299" s="14">
        <f>IF(H299=1,IF(ALB_MBD!$J299&lt;&gt;" ",$G299-ALB_MBD!$J299,$G299),0)</f>
        <v>0</v>
      </c>
      <c r="J299" s="14">
        <f t="shared" si="15"/>
        <v>0</v>
      </c>
      <c r="K299" s="25"/>
      <c r="L299" s="16">
        <f t="shared" si="12"/>
        <v>0</v>
      </c>
      <c r="M299" s="16">
        <f t="shared" si="13"/>
        <v>0</v>
      </c>
    </row>
    <row r="300" spans="1:13" x14ac:dyDescent="0.25">
      <c r="A300" s="13" t="str">
        <f>IF(INTRO!$E$39&lt;&gt;"Non-endemic", " ", IF(INTRO!$E$37="Non-endemic"," ", IF(COUNTRY_INFO!A300=0," ",COUNTRY_INFO!A300)))</f>
        <v xml:space="preserve"> </v>
      </c>
      <c r="B300" s="13" t="str">
        <f>IF(INTRO!$E$39&lt;&gt;"Non-endemic", " ", IF(INTRO!$E$37="Non-endemic"," ", IF(COUNTRY_INFO!B300=0," ",COUNTRY_INFO!B300)))</f>
        <v xml:space="preserve"> </v>
      </c>
      <c r="C300" s="13" t="str">
        <f>IF(INTRO!$E$39&lt;&gt;"Non-endemic", " ", IF(INTRO!$E$37="Non-endemic"," ", IF(COUNTRY_INFO!C300=0," ",COUNTRY_INFO!C300)))</f>
        <v xml:space="preserve"> </v>
      </c>
      <c r="D300" s="14">
        <f>IF(INTRO!$E$39&lt;&gt;"Non-endemic", 0, IF(INTRO!$E$37="Non-endemic",0,IF(COUNTRY_INFO!$H300=1,COUNTRY_INFO!E300,0)))</f>
        <v>0</v>
      </c>
      <c r="E300" s="14">
        <f>IF(INTRO!$E$39&lt;&gt;"Non-endemic", 0, IF(INTRO!$E$37="Non-endemic",0,IF(COUNTRY_INFO!$H300=1,COUNTRY_INFO!F300,0)))</f>
        <v>0</v>
      </c>
      <c r="F300" s="14">
        <f>IF(INTRO!$E$39&lt;&gt;"Non-endemic", 0, IF(INTRO!$E$37="Non-endemic",0,IF(COUNTRY_INFO!$H300=1,COUNTRY_INFO!G300,0)))</f>
        <v>0</v>
      </c>
      <c r="G300" s="14">
        <f t="shared" si="14"/>
        <v>0</v>
      </c>
      <c r="H300" s="15" t="str">
        <f>IF(INTRO!$E$39="Non-endemic",IF(INTRO!$E$37="Non-endemic","Not required",COUNTRY_INFO!Q300),"Treat with IVM")</f>
        <v>Treat with IVM</v>
      </c>
      <c r="I300" s="14">
        <f>IF(H300=1,IF(ALB_MBD!$J300&lt;&gt;" ",$G300-ALB_MBD!$J300,$G300),0)</f>
        <v>0</v>
      </c>
      <c r="J300" s="14">
        <f t="shared" si="15"/>
        <v>0</v>
      </c>
      <c r="K300" s="25"/>
      <c r="L300" s="16">
        <f t="shared" si="12"/>
        <v>0</v>
      </c>
      <c r="M300" s="16">
        <f t="shared" si="13"/>
        <v>0</v>
      </c>
    </row>
    <row r="301" spans="1:13" x14ac:dyDescent="0.25">
      <c r="A301" s="13" t="str">
        <f>IF(INTRO!$E$39&lt;&gt;"Non-endemic", " ", IF(INTRO!$E$37="Non-endemic"," ", IF(COUNTRY_INFO!A301=0," ",COUNTRY_INFO!A301)))</f>
        <v xml:space="preserve"> </v>
      </c>
      <c r="B301" s="13" t="str">
        <f>IF(INTRO!$E$39&lt;&gt;"Non-endemic", " ", IF(INTRO!$E$37="Non-endemic"," ", IF(COUNTRY_INFO!B301=0," ",COUNTRY_INFO!B301)))</f>
        <v xml:space="preserve"> </v>
      </c>
      <c r="C301" s="13" t="str">
        <f>IF(INTRO!$E$39&lt;&gt;"Non-endemic", " ", IF(INTRO!$E$37="Non-endemic"," ", IF(COUNTRY_INFO!C301=0," ",COUNTRY_INFO!C301)))</f>
        <v xml:space="preserve"> </v>
      </c>
      <c r="D301" s="14">
        <f>IF(INTRO!$E$39&lt;&gt;"Non-endemic", 0, IF(INTRO!$E$37="Non-endemic",0,IF(COUNTRY_INFO!$H301=1,COUNTRY_INFO!E301,0)))</f>
        <v>0</v>
      </c>
      <c r="E301" s="14">
        <f>IF(INTRO!$E$39&lt;&gt;"Non-endemic", 0, IF(INTRO!$E$37="Non-endemic",0,IF(COUNTRY_INFO!$H301=1,COUNTRY_INFO!F301,0)))</f>
        <v>0</v>
      </c>
      <c r="F301" s="14">
        <f>IF(INTRO!$E$39&lt;&gt;"Non-endemic", 0, IF(INTRO!$E$37="Non-endemic",0,IF(COUNTRY_INFO!$H301=1,COUNTRY_INFO!G301,0)))</f>
        <v>0</v>
      </c>
      <c r="G301" s="14">
        <f t="shared" si="14"/>
        <v>0</v>
      </c>
      <c r="H301" s="15" t="str">
        <f>IF(INTRO!$E$39="Non-endemic",IF(INTRO!$E$37="Non-endemic","Not required",COUNTRY_INFO!Q301),"Treat with IVM")</f>
        <v>Treat with IVM</v>
      </c>
      <c r="I301" s="14">
        <f>IF(H301=1,IF(ALB_MBD!$J301&lt;&gt;" ",$G301-ALB_MBD!$J301,$G301),0)</f>
        <v>0</v>
      </c>
      <c r="J301" s="14">
        <f t="shared" si="15"/>
        <v>0</v>
      </c>
      <c r="K301" s="25"/>
      <c r="L301" s="16">
        <f t="shared" si="12"/>
        <v>0</v>
      </c>
      <c r="M301" s="16">
        <f t="shared" si="13"/>
        <v>0</v>
      </c>
    </row>
    <row r="302" spans="1:13" x14ac:dyDescent="0.25">
      <c r="A302" s="13" t="str">
        <f>IF(INTRO!$E$39&lt;&gt;"Non-endemic", " ", IF(INTRO!$E$37="Non-endemic"," ", IF(COUNTRY_INFO!A302=0," ",COUNTRY_INFO!A302)))</f>
        <v xml:space="preserve"> </v>
      </c>
      <c r="B302" s="13" t="str">
        <f>IF(INTRO!$E$39&lt;&gt;"Non-endemic", " ", IF(INTRO!$E$37="Non-endemic"," ", IF(COUNTRY_INFO!B302=0," ",COUNTRY_INFO!B302)))</f>
        <v xml:space="preserve"> </v>
      </c>
      <c r="C302" s="13" t="str">
        <f>IF(INTRO!$E$39&lt;&gt;"Non-endemic", " ", IF(INTRO!$E$37="Non-endemic"," ", IF(COUNTRY_INFO!C302=0," ",COUNTRY_INFO!C302)))</f>
        <v xml:space="preserve"> </v>
      </c>
      <c r="D302" s="14">
        <f>IF(INTRO!$E$39&lt;&gt;"Non-endemic", 0, IF(INTRO!$E$37="Non-endemic",0,IF(COUNTRY_INFO!$H302=1,COUNTRY_INFO!E302,0)))</f>
        <v>0</v>
      </c>
      <c r="E302" s="14">
        <f>IF(INTRO!$E$39&lt;&gt;"Non-endemic", 0, IF(INTRO!$E$37="Non-endemic",0,IF(COUNTRY_INFO!$H302=1,COUNTRY_INFO!F302,0)))</f>
        <v>0</v>
      </c>
      <c r="F302" s="14">
        <f>IF(INTRO!$E$39&lt;&gt;"Non-endemic", 0, IF(INTRO!$E$37="Non-endemic",0,IF(COUNTRY_INFO!$H302=1,COUNTRY_INFO!G302,0)))</f>
        <v>0</v>
      </c>
      <c r="G302" s="14">
        <f t="shared" si="14"/>
        <v>0</v>
      </c>
      <c r="H302" s="15" t="str">
        <f>IF(INTRO!$E$39="Non-endemic",IF(INTRO!$E$37="Non-endemic","Not required",COUNTRY_INFO!Q302),"Treat with IVM")</f>
        <v>Treat with IVM</v>
      </c>
      <c r="I302" s="14">
        <f>IF(H302=1,IF(ALB_MBD!$J302&lt;&gt;" ",$G302-ALB_MBD!$J302,$G302),0)</f>
        <v>0</v>
      </c>
      <c r="J302" s="14">
        <f t="shared" si="15"/>
        <v>0</v>
      </c>
      <c r="K302" s="25"/>
      <c r="L302" s="16">
        <f t="shared" si="12"/>
        <v>0</v>
      </c>
      <c r="M302" s="16">
        <f t="shared" si="13"/>
        <v>0</v>
      </c>
    </row>
    <row r="303" spans="1:13" x14ac:dyDescent="0.25">
      <c r="A303" s="13" t="str">
        <f>IF(INTRO!$E$39&lt;&gt;"Non-endemic", " ", IF(INTRO!$E$37="Non-endemic"," ", IF(COUNTRY_INFO!A303=0," ",COUNTRY_INFO!A303)))</f>
        <v xml:space="preserve"> </v>
      </c>
      <c r="B303" s="13" t="str">
        <f>IF(INTRO!$E$39&lt;&gt;"Non-endemic", " ", IF(INTRO!$E$37="Non-endemic"," ", IF(COUNTRY_INFO!B303=0," ",COUNTRY_INFO!B303)))</f>
        <v xml:space="preserve"> </v>
      </c>
      <c r="C303" s="13" t="str">
        <f>IF(INTRO!$E$39&lt;&gt;"Non-endemic", " ", IF(INTRO!$E$37="Non-endemic"," ", IF(COUNTRY_INFO!C303=0," ",COUNTRY_INFO!C303)))</f>
        <v xml:space="preserve"> </v>
      </c>
      <c r="D303" s="14">
        <f>IF(INTRO!$E$39&lt;&gt;"Non-endemic", 0, IF(INTRO!$E$37="Non-endemic",0,IF(COUNTRY_INFO!$H303=1,COUNTRY_INFO!E303,0)))</f>
        <v>0</v>
      </c>
      <c r="E303" s="14">
        <f>IF(INTRO!$E$39&lt;&gt;"Non-endemic", 0, IF(INTRO!$E$37="Non-endemic",0,IF(COUNTRY_INFO!$H303=1,COUNTRY_INFO!F303,0)))</f>
        <v>0</v>
      </c>
      <c r="F303" s="14">
        <f>IF(INTRO!$E$39&lt;&gt;"Non-endemic", 0, IF(INTRO!$E$37="Non-endemic",0,IF(COUNTRY_INFO!$H303=1,COUNTRY_INFO!G303,0)))</f>
        <v>0</v>
      </c>
      <c r="G303" s="14">
        <f t="shared" si="14"/>
        <v>0</v>
      </c>
      <c r="H303" s="15" t="str">
        <f>IF(INTRO!$E$39="Non-endemic",IF(INTRO!$E$37="Non-endemic","Not required",COUNTRY_INFO!Q303),"Treat with IVM")</f>
        <v>Treat with IVM</v>
      </c>
      <c r="I303" s="14">
        <f>IF(H303=1,IF(ALB_MBD!$J303&lt;&gt;" ",$G303-ALB_MBD!$J303,$G303),0)</f>
        <v>0</v>
      </c>
      <c r="J303" s="14">
        <f t="shared" si="15"/>
        <v>0</v>
      </c>
      <c r="K303" s="25"/>
      <c r="L303" s="16">
        <f t="shared" si="12"/>
        <v>0</v>
      </c>
      <c r="M303" s="16">
        <f t="shared" si="13"/>
        <v>0</v>
      </c>
    </row>
    <row r="304" spans="1:13" x14ac:dyDescent="0.25">
      <c r="A304" s="13" t="str">
        <f>IF(INTRO!$E$39&lt;&gt;"Non-endemic", " ", IF(INTRO!$E$37="Non-endemic"," ", IF(COUNTRY_INFO!A304=0," ",COUNTRY_INFO!A304)))</f>
        <v xml:space="preserve"> </v>
      </c>
      <c r="B304" s="13" t="str">
        <f>IF(INTRO!$E$39&lt;&gt;"Non-endemic", " ", IF(INTRO!$E$37="Non-endemic"," ", IF(COUNTRY_INFO!B304=0," ",COUNTRY_INFO!B304)))</f>
        <v xml:space="preserve"> </v>
      </c>
      <c r="C304" s="13" t="str">
        <f>IF(INTRO!$E$39&lt;&gt;"Non-endemic", " ", IF(INTRO!$E$37="Non-endemic"," ", IF(COUNTRY_INFO!C304=0," ",COUNTRY_INFO!C304)))</f>
        <v xml:space="preserve"> </v>
      </c>
      <c r="D304" s="14">
        <f>IF(INTRO!$E$39&lt;&gt;"Non-endemic", 0, IF(INTRO!$E$37="Non-endemic",0,IF(COUNTRY_INFO!$H304=1,COUNTRY_INFO!E304,0)))</f>
        <v>0</v>
      </c>
      <c r="E304" s="14">
        <f>IF(INTRO!$E$39&lt;&gt;"Non-endemic", 0, IF(INTRO!$E$37="Non-endemic",0,IF(COUNTRY_INFO!$H304=1,COUNTRY_INFO!F304,0)))</f>
        <v>0</v>
      </c>
      <c r="F304" s="14">
        <f>IF(INTRO!$E$39&lt;&gt;"Non-endemic", 0, IF(INTRO!$E$37="Non-endemic",0,IF(COUNTRY_INFO!$H304=1,COUNTRY_INFO!G304,0)))</f>
        <v>0</v>
      </c>
      <c r="G304" s="14">
        <f t="shared" si="14"/>
        <v>0</v>
      </c>
      <c r="H304" s="15" t="str">
        <f>IF(INTRO!$E$39="Non-endemic",IF(INTRO!$E$37="Non-endemic","Not required",COUNTRY_INFO!Q304),"Treat with IVM")</f>
        <v>Treat with IVM</v>
      </c>
      <c r="I304" s="14">
        <f>IF(H304=1,IF(ALB_MBD!$J304&lt;&gt;" ",$G304-ALB_MBD!$J304,$G304),0)</f>
        <v>0</v>
      </c>
      <c r="J304" s="14">
        <f t="shared" si="15"/>
        <v>0</v>
      </c>
      <c r="K304" s="25"/>
      <c r="L304" s="16">
        <f t="shared" si="12"/>
        <v>0</v>
      </c>
      <c r="M304" s="16">
        <f t="shared" si="13"/>
        <v>0</v>
      </c>
    </row>
    <row r="305" spans="1:13" x14ac:dyDescent="0.25">
      <c r="A305" s="13" t="str">
        <f>IF(INTRO!$E$39&lt;&gt;"Non-endemic", " ", IF(INTRO!$E$37="Non-endemic"," ", IF(COUNTRY_INFO!A305=0," ",COUNTRY_INFO!A305)))</f>
        <v xml:space="preserve"> </v>
      </c>
      <c r="B305" s="13" t="str">
        <f>IF(INTRO!$E$39&lt;&gt;"Non-endemic", " ", IF(INTRO!$E$37="Non-endemic"," ", IF(COUNTRY_INFO!B305=0," ",COUNTRY_INFO!B305)))</f>
        <v xml:space="preserve"> </v>
      </c>
      <c r="C305" s="13" t="str">
        <f>IF(INTRO!$E$39&lt;&gt;"Non-endemic", " ", IF(INTRO!$E$37="Non-endemic"," ", IF(COUNTRY_INFO!C305=0," ",COUNTRY_INFO!C305)))</f>
        <v xml:space="preserve"> </v>
      </c>
      <c r="D305" s="14">
        <f>IF(INTRO!$E$39&lt;&gt;"Non-endemic", 0, IF(INTRO!$E$37="Non-endemic",0,IF(COUNTRY_INFO!$H305=1,COUNTRY_INFO!E305,0)))</f>
        <v>0</v>
      </c>
      <c r="E305" s="14">
        <f>IF(INTRO!$E$39&lt;&gt;"Non-endemic", 0, IF(INTRO!$E$37="Non-endemic",0,IF(COUNTRY_INFO!$H305=1,COUNTRY_INFO!F305,0)))</f>
        <v>0</v>
      </c>
      <c r="F305" s="14">
        <f>IF(INTRO!$E$39&lt;&gt;"Non-endemic", 0, IF(INTRO!$E$37="Non-endemic",0,IF(COUNTRY_INFO!$H305=1,COUNTRY_INFO!G305,0)))</f>
        <v>0</v>
      </c>
      <c r="G305" s="14">
        <f t="shared" si="14"/>
        <v>0</v>
      </c>
      <c r="H305" s="15" t="str">
        <f>IF(INTRO!$E$39="Non-endemic",IF(INTRO!$E$37="Non-endemic","Not required",COUNTRY_INFO!Q305),"Treat with IVM")</f>
        <v>Treat with IVM</v>
      </c>
      <c r="I305" s="14">
        <f>IF(H305=1,IF(ALB_MBD!$J305&lt;&gt;" ",$G305-ALB_MBD!$J305,$G305),0)</f>
        <v>0</v>
      </c>
      <c r="J305" s="14">
        <f t="shared" si="15"/>
        <v>0</v>
      </c>
      <c r="K305" s="25"/>
      <c r="L305" s="16">
        <f t="shared" si="12"/>
        <v>0</v>
      </c>
      <c r="M305" s="16">
        <f t="shared" si="13"/>
        <v>0</v>
      </c>
    </row>
    <row r="306" spans="1:13" x14ac:dyDescent="0.25">
      <c r="A306" s="13" t="str">
        <f>IF(INTRO!$E$39&lt;&gt;"Non-endemic", " ", IF(INTRO!$E$37="Non-endemic"," ", IF(COUNTRY_INFO!A306=0," ",COUNTRY_INFO!A306)))</f>
        <v xml:space="preserve"> </v>
      </c>
      <c r="B306" s="13" t="str">
        <f>IF(INTRO!$E$39&lt;&gt;"Non-endemic", " ", IF(INTRO!$E$37="Non-endemic"," ", IF(COUNTRY_INFO!B306=0," ",COUNTRY_INFO!B306)))</f>
        <v xml:space="preserve"> </v>
      </c>
      <c r="C306" s="13" t="str">
        <f>IF(INTRO!$E$39&lt;&gt;"Non-endemic", " ", IF(INTRO!$E$37="Non-endemic"," ", IF(COUNTRY_INFO!C306=0," ",COUNTRY_INFO!C306)))</f>
        <v xml:space="preserve"> </v>
      </c>
      <c r="D306" s="14">
        <f>IF(INTRO!$E$39&lt;&gt;"Non-endemic", 0, IF(INTRO!$E$37="Non-endemic",0,IF(COUNTRY_INFO!$H306=1,COUNTRY_INFO!E306,0)))</f>
        <v>0</v>
      </c>
      <c r="E306" s="14">
        <f>IF(INTRO!$E$39&lt;&gt;"Non-endemic", 0, IF(INTRO!$E$37="Non-endemic",0,IF(COUNTRY_INFO!$H306=1,COUNTRY_INFO!F306,0)))</f>
        <v>0</v>
      </c>
      <c r="F306" s="14">
        <f>IF(INTRO!$E$39&lt;&gt;"Non-endemic", 0, IF(INTRO!$E$37="Non-endemic",0,IF(COUNTRY_INFO!$H306=1,COUNTRY_INFO!G306,0)))</f>
        <v>0</v>
      </c>
      <c r="G306" s="14">
        <f t="shared" si="14"/>
        <v>0</v>
      </c>
      <c r="H306" s="15" t="str">
        <f>IF(INTRO!$E$39="Non-endemic",IF(INTRO!$E$37="Non-endemic","Not required",COUNTRY_INFO!Q306),"Treat with IVM")</f>
        <v>Treat with IVM</v>
      </c>
      <c r="I306" s="14">
        <f>IF(H306=1,IF(ALB_MBD!$J306&lt;&gt;" ",$G306-ALB_MBD!$J306,$G306),0)</f>
        <v>0</v>
      </c>
      <c r="J306" s="14">
        <f t="shared" si="15"/>
        <v>0</v>
      </c>
      <c r="K306" s="25"/>
      <c r="L306" s="16">
        <f t="shared" si="12"/>
        <v>0</v>
      </c>
      <c r="M306" s="16">
        <f t="shared" si="13"/>
        <v>0</v>
      </c>
    </row>
    <row r="307" spans="1:13" x14ac:dyDescent="0.25">
      <c r="A307" s="13" t="str">
        <f>IF(INTRO!$E$39&lt;&gt;"Non-endemic", " ", IF(INTRO!$E$37="Non-endemic"," ", IF(COUNTRY_INFO!A307=0," ",COUNTRY_INFO!A307)))</f>
        <v xml:space="preserve"> </v>
      </c>
      <c r="B307" s="13" t="str">
        <f>IF(INTRO!$E$39&lt;&gt;"Non-endemic", " ", IF(INTRO!$E$37="Non-endemic"," ", IF(COUNTRY_INFO!B307=0," ",COUNTRY_INFO!B307)))</f>
        <v xml:space="preserve"> </v>
      </c>
      <c r="C307" s="13" t="str">
        <f>IF(INTRO!$E$39&lt;&gt;"Non-endemic", " ", IF(INTRO!$E$37="Non-endemic"," ", IF(COUNTRY_INFO!C307=0," ",COUNTRY_INFO!C307)))</f>
        <v xml:space="preserve"> </v>
      </c>
      <c r="D307" s="14">
        <f>IF(INTRO!$E$39&lt;&gt;"Non-endemic", 0, IF(INTRO!$E$37="Non-endemic",0,IF(COUNTRY_INFO!$H307=1,COUNTRY_INFO!E307,0)))</f>
        <v>0</v>
      </c>
      <c r="E307" s="14">
        <f>IF(INTRO!$E$39&lt;&gt;"Non-endemic", 0, IF(INTRO!$E$37="Non-endemic",0,IF(COUNTRY_INFO!$H307=1,COUNTRY_INFO!F307,0)))</f>
        <v>0</v>
      </c>
      <c r="F307" s="14">
        <f>IF(INTRO!$E$39&lt;&gt;"Non-endemic", 0, IF(INTRO!$E$37="Non-endemic",0,IF(COUNTRY_INFO!$H307=1,COUNTRY_INFO!G307,0)))</f>
        <v>0</v>
      </c>
      <c r="G307" s="14">
        <f t="shared" si="14"/>
        <v>0</v>
      </c>
      <c r="H307" s="15" t="str">
        <f>IF(INTRO!$E$39="Non-endemic",IF(INTRO!$E$37="Non-endemic","Not required",COUNTRY_INFO!Q307),"Treat with IVM")</f>
        <v>Treat with IVM</v>
      </c>
      <c r="I307" s="14">
        <f>IF(H307=1,IF(ALB_MBD!$J307&lt;&gt;" ",$G307-ALB_MBD!$J307,$G307),0)</f>
        <v>0</v>
      </c>
      <c r="J307" s="14">
        <f t="shared" si="15"/>
        <v>0</v>
      </c>
      <c r="K307" s="25"/>
      <c r="L307" s="16">
        <f t="shared" si="12"/>
        <v>0</v>
      </c>
      <c r="M307" s="16">
        <f t="shared" si="13"/>
        <v>0</v>
      </c>
    </row>
    <row r="308" spans="1:13" x14ac:dyDescent="0.25">
      <c r="A308" s="13" t="str">
        <f>IF(INTRO!$E$39&lt;&gt;"Non-endemic", " ", IF(INTRO!$E$37="Non-endemic"," ", IF(COUNTRY_INFO!A308=0," ",COUNTRY_INFO!A308)))</f>
        <v xml:space="preserve"> </v>
      </c>
      <c r="B308" s="13" t="str">
        <f>IF(INTRO!$E$39&lt;&gt;"Non-endemic", " ", IF(INTRO!$E$37="Non-endemic"," ", IF(COUNTRY_INFO!B308=0," ",COUNTRY_INFO!B308)))</f>
        <v xml:space="preserve"> </v>
      </c>
      <c r="C308" s="13" t="str">
        <f>IF(INTRO!$E$39&lt;&gt;"Non-endemic", " ", IF(INTRO!$E$37="Non-endemic"," ", IF(COUNTRY_INFO!C308=0," ",COUNTRY_INFO!C308)))</f>
        <v xml:space="preserve"> </v>
      </c>
      <c r="D308" s="14">
        <f>IF(INTRO!$E$39&lt;&gt;"Non-endemic", 0, IF(INTRO!$E$37="Non-endemic",0,IF(COUNTRY_INFO!$H308=1,COUNTRY_INFO!E308,0)))</f>
        <v>0</v>
      </c>
      <c r="E308" s="14">
        <f>IF(INTRO!$E$39&lt;&gt;"Non-endemic", 0, IF(INTRO!$E$37="Non-endemic",0,IF(COUNTRY_INFO!$H308=1,COUNTRY_INFO!F308,0)))</f>
        <v>0</v>
      </c>
      <c r="F308" s="14">
        <f>IF(INTRO!$E$39&lt;&gt;"Non-endemic", 0, IF(INTRO!$E$37="Non-endemic",0,IF(COUNTRY_INFO!$H308=1,COUNTRY_INFO!G308,0)))</f>
        <v>0</v>
      </c>
      <c r="G308" s="14">
        <f t="shared" si="14"/>
        <v>0</v>
      </c>
      <c r="H308" s="15" t="str">
        <f>IF(INTRO!$E$39="Non-endemic",IF(INTRO!$E$37="Non-endemic","Not required",COUNTRY_INFO!Q308),"Treat with IVM")</f>
        <v>Treat with IVM</v>
      </c>
      <c r="I308" s="14">
        <f>IF(H308=1,IF(ALB_MBD!$J308&lt;&gt;" ",$G308-ALB_MBD!$J308,$G308),0)</f>
        <v>0</v>
      </c>
      <c r="J308" s="14">
        <f t="shared" si="15"/>
        <v>0</v>
      </c>
      <c r="K308" s="25"/>
      <c r="L308" s="16">
        <f t="shared" si="12"/>
        <v>0</v>
      </c>
      <c r="M308" s="16">
        <f t="shared" si="13"/>
        <v>0</v>
      </c>
    </row>
    <row r="309" spans="1:13" x14ac:dyDescent="0.25">
      <c r="A309" s="13" t="str">
        <f>IF(INTRO!$E$39&lt;&gt;"Non-endemic", " ", IF(INTRO!$E$37="Non-endemic"," ", IF(COUNTRY_INFO!A309=0," ",COUNTRY_INFO!A309)))</f>
        <v xml:space="preserve"> </v>
      </c>
      <c r="B309" s="13" t="str">
        <f>IF(INTRO!$E$39&lt;&gt;"Non-endemic", " ", IF(INTRO!$E$37="Non-endemic"," ", IF(COUNTRY_INFO!B309=0," ",COUNTRY_INFO!B309)))</f>
        <v xml:space="preserve"> </v>
      </c>
      <c r="C309" s="13" t="str">
        <f>IF(INTRO!$E$39&lt;&gt;"Non-endemic", " ", IF(INTRO!$E$37="Non-endemic"," ", IF(COUNTRY_INFO!C309=0," ",COUNTRY_INFO!C309)))</f>
        <v xml:space="preserve"> </v>
      </c>
      <c r="D309" s="14">
        <f>IF(INTRO!$E$39&lt;&gt;"Non-endemic", 0, IF(INTRO!$E$37="Non-endemic",0,IF(COUNTRY_INFO!$H309=1,COUNTRY_INFO!E309,0)))</f>
        <v>0</v>
      </c>
      <c r="E309" s="14">
        <f>IF(INTRO!$E$39&lt;&gt;"Non-endemic", 0, IF(INTRO!$E$37="Non-endemic",0,IF(COUNTRY_INFO!$H309=1,COUNTRY_INFO!F309,0)))</f>
        <v>0</v>
      </c>
      <c r="F309" s="14">
        <f>IF(INTRO!$E$39&lt;&gt;"Non-endemic", 0, IF(INTRO!$E$37="Non-endemic",0,IF(COUNTRY_INFO!$H309=1,COUNTRY_INFO!G309,0)))</f>
        <v>0</v>
      </c>
      <c r="G309" s="14">
        <f t="shared" si="14"/>
        <v>0</v>
      </c>
      <c r="H309" s="15" t="str">
        <f>IF(INTRO!$E$39="Non-endemic",IF(INTRO!$E$37="Non-endemic","Not required",COUNTRY_INFO!Q309),"Treat with IVM")</f>
        <v>Treat with IVM</v>
      </c>
      <c r="I309" s="14">
        <f>IF(H309=1,IF(ALB_MBD!$J309&lt;&gt;" ",$G309-ALB_MBD!$J309,$G309),0)</f>
        <v>0</v>
      </c>
      <c r="J309" s="14">
        <f t="shared" si="15"/>
        <v>0</v>
      </c>
      <c r="K309" s="25"/>
      <c r="L309" s="16">
        <f t="shared" si="12"/>
        <v>0</v>
      </c>
      <c r="M309" s="16">
        <f t="shared" si="13"/>
        <v>0</v>
      </c>
    </row>
    <row r="310" spans="1:13" x14ac:dyDescent="0.25">
      <c r="A310" s="13" t="str">
        <f>IF(INTRO!$E$39&lt;&gt;"Non-endemic", " ", IF(INTRO!$E$37="Non-endemic"," ", IF(COUNTRY_INFO!A310=0," ",COUNTRY_INFO!A310)))</f>
        <v xml:space="preserve"> </v>
      </c>
      <c r="B310" s="13" t="str">
        <f>IF(INTRO!$E$39&lt;&gt;"Non-endemic", " ", IF(INTRO!$E$37="Non-endemic"," ", IF(COUNTRY_INFO!B310=0," ",COUNTRY_INFO!B310)))</f>
        <v xml:space="preserve"> </v>
      </c>
      <c r="C310" s="13" t="str">
        <f>IF(INTRO!$E$39&lt;&gt;"Non-endemic", " ", IF(INTRO!$E$37="Non-endemic"," ", IF(COUNTRY_INFO!C310=0," ",COUNTRY_INFO!C310)))</f>
        <v xml:space="preserve"> </v>
      </c>
      <c r="D310" s="14">
        <f>IF(INTRO!$E$39&lt;&gt;"Non-endemic", 0, IF(INTRO!$E$37="Non-endemic",0,IF(COUNTRY_INFO!$H310=1,COUNTRY_INFO!E310,0)))</f>
        <v>0</v>
      </c>
      <c r="E310" s="14">
        <f>IF(INTRO!$E$39&lt;&gt;"Non-endemic", 0, IF(INTRO!$E$37="Non-endemic",0,IF(COUNTRY_INFO!$H310=1,COUNTRY_INFO!F310,0)))</f>
        <v>0</v>
      </c>
      <c r="F310" s="14">
        <f>IF(INTRO!$E$39&lt;&gt;"Non-endemic", 0, IF(INTRO!$E$37="Non-endemic",0,IF(COUNTRY_INFO!$H310=1,COUNTRY_INFO!G310,0)))</f>
        <v>0</v>
      </c>
      <c r="G310" s="14">
        <f t="shared" si="14"/>
        <v>0</v>
      </c>
      <c r="H310" s="15" t="str">
        <f>IF(INTRO!$E$39="Non-endemic",IF(INTRO!$E$37="Non-endemic","Not required",COUNTRY_INFO!Q310),"Treat with IVM")</f>
        <v>Treat with IVM</v>
      </c>
      <c r="I310" s="14">
        <f>IF(H310=1,IF(ALB_MBD!$J310&lt;&gt;" ",$G310-ALB_MBD!$J310,$G310),0)</f>
        <v>0</v>
      </c>
      <c r="J310" s="14">
        <f t="shared" si="15"/>
        <v>0</v>
      </c>
      <c r="K310" s="25"/>
      <c r="L310" s="16">
        <f t="shared" si="12"/>
        <v>0</v>
      </c>
      <c r="M310" s="16">
        <f t="shared" si="13"/>
        <v>0</v>
      </c>
    </row>
    <row r="311" spans="1:13" x14ac:dyDescent="0.25">
      <c r="A311" s="13" t="str">
        <f>IF(INTRO!$E$39&lt;&gt;"Non-endemic", " ", IF(INTRO!$E$37="Non-endemic"," ", IF(COUNTRY_INFO!A311=0," ",COUNTRY_INFO!A311)))</f>
        <v xml:space="preserve"> </v>
      </c>
      <c r="B311" s="13" t="str">
        <f>IF(INTRO!$E$39&lt;&gt;"Non-endemic", " ", IF(INTRO!$E$37="Non-endemic"," ", IF(COUNTRY_INFO!B311=0," ",COUNTRY_INFO!B311)))</f>
        <v xml:space="preserve"> </v>
      </c>
      <c r="C311" s="13" t="str">
        <f>IF(INTRO!$E$39&lt;&gt;"Non-endemic", " ", IF(INTRO!$E$37="Non-endemic"," ", IF(COUNTRY_INFO!C311=0," ",COUNTRY_INFO!C311)))</f>
        <v xml:space="preserve"> </v>
      </c>
      <c r="D311" s="14">
        <f>IF(INTRO!$E$39&lt;&gt;"Non-endemic", 0, IF(INTRO!$E$37="Non-endemic",0,IF(COUNTRY_INFO!$H311=1,COUNTRY_INFO!E311,0)))</f>
        <v>0</v>
      </c>
      <c r="E311" s="14">
        <f>IF(INTRO!$E$39&lt;&gt;"Non-endemic", 0, IF(INTRO!$E$37="Non-endemic",0,IF(COUNTRY_INFO!$H311=1,COUNTRY_INFO!F311,0)))</f>
        <v>0</v>
      </c>
      <c r="F311" s="14">
        <f>IF(INTRO!$E$39&lt;&gt;"Non-endemic", 0, IF(INTRO!$E$37="Non-endemic",0,IF(COUNTRY_INFO!$H311=1,COUNTRY_INFO!G311,0)))</f>
        <v>0</v>
      </c>
      <c r="G311" s="14">
        <f t="shared" si="14"/>
        <v>0</v>
      </c>
      <c r="H311" s="15" t="str">
        <f>IF(INTRO!$E$39="Non-endemic",IF(INTRO!$E$37="Non-endemic","Not required",COUNTRY_INFO!Q311),"Treat with IVM")</f>
        <v>Treat with IVM</v>
      </c>
      <c r="I311" s="14">
        <f>IF(H311=1,IF(ALB_MBD!$J311&lt;&gt;" ",$G311-ALB_MBD!$J311,$G311),0)</f>
        <v>0</v>
      </c>
      <c r="J311" s="14">
        <f t="shared" si="15"/>
        <v>0</v>
      </c>
      <c r="K311" s="25"/>
      <c r="L311" s="16">
        <f t="shared" si="12"/>
        <v>0</v>
      </c>
      <c r="M311" s="16">
        <f t="shared" si="13"/>
        <v>0</v>
      </c>
    </row>
    <row r="312" spans="1:13" x14ac:dyDescent="0.25">
      <c r="A312" s="13" t="str">
        <f>IF(INTRO!$E$39&lt;&gt;"Non-endemic", " ", IF(INTRO!$E$37="Non-endemic"," ", IF(COUNTRY_INFO!A312=0," ",COUNTRY_INFO!A312)))</f>
        <v xml:space="preserve"> </v>
      </c>
      <c r="B312" s="13" t="str">
        <f>IF(INTRO!$E$39&lt;&gt;"Non-endemic", " ", IF(INTRO!$E$37="Non-endemic"," ", IF(COUNTRY_INFO!B312=0," ",COUNTRY_INFO!B312)))</f>
        <v xml:space="preserve"> </v>
      </c>
      <c r="C312" s="13" t="str">
        <f>IF(INTRO!$E$39&lt;&gt;"Non-endemic", " ", IF(INTRO!$E$37="Non-endemic"," ", IF(COUNTRY_INFO!C312=0," ",COUNTRY_INFO!C312)))</f>
        <v xml:space="preserve"> </v>
      </c>
      <c r="D312" s="14">
        <f>IF(INTRO!$E$39&lt;&gt;"Non-endemic", 0, IF(INTRO!$E$37="Non-endemic",0,IF(COUNTRY_INFO!$H312=1,COUNTRY_INFO!E312,0)))</f>
        <v>0</v>
      </c>
      <c r="E312" s="14">
        <f>IF(INTRO!$E$39&lt;&gt;"Non-endemic", 0, IF(INTRO!$E$37="Non-endemic",0,IF(COUNTRY_INFO!$H312=1,COUNTRY_INFO!F312,0)))</f>
        <v>0</v>
      </c>
      <c r="F312" s="14">
        <f>IF(INTRO!$E$39&lt;&gt;"Non-endemic", 0, IF(INTRO!$E$37="Non-endemic",0,IF(COUNTRY_INFO!$H312=1,COUNTRY_INFO!G312,0)))</f>
        <v>0</v>
      </c>
      <c r="G312" s="14">
        <f t="shared" si="14"/>
        <v>0</v>
      </c>
      <c r="H312" s="15" t="str">
        <f>IF(INTRO!$E$39="Non-endemic",IF(INTRO!$E$37="Non-endemic","Not required",COUNTRY_INFO!Q312),"Treat with IVM")</f>
        <v>Treat with IVM</v>
      </c>
      <c r="I312" s="14">
        <f>IF(H312=1,IF(ALB_MBD!$J312&lt;&gt;" ",$G312-ALB_MBD!$J312,$G312),0)</f>
        <v>0</v>
      </c>
      <c r="J312" s="14">
        <f t="shared" si="15"/>
        <v>0</v>
      </c>
      <c r="K312" s="25"/>
      <c r="L312" s="16">
        <f t="shared" si="12"/>
        <v>0</v>
      </c>
      <c r="M312" s="16">
        <f t="shared" si="13"/>
        <v>0</v>
      </c>
    </row>
    <row r="313" spans="1:13" x14ac:dyDescent="0.25">
      <c r="A313" s="13" t="str">
        <f>IF(INTRO!$E$39&lt;&gt;"Non-endemic", " ", IF(INTRO!$E$37="Non-endemic"," ", IF(COUNTRY_INFO!A313=0," ",COUNTRY_INFO!A313)))</f>
        <v xml:space="preserve"> </v>
      </c>
      <c r="B313" s="13" t="str">
        <f>IF(INTRO!$E$39&lt;&gt;"Non-endemic", " ", IF(INTRO!$E$37="Non-endemic"," ", IF(COUNTRY_INFO!B313=0," ",COUNTRY_INFO!B313)))</f>
        <v xml:space="preserve"> </v>
      </c>
      <c r="C313" s="13" t="str">
        <f>IF(INTRO!$E$39&lt;&gt;"Non-endemic", " ", IF(INTRO!$E$37="Non-endemic"," ", IF(COUNTRY_INFO!C313=0," ",COUNTRY_INFO!C313)))</f>
        <v xml:space="preserve"> </v>
      </c>
      <c r="D313" s="14">
        <f>IF(INTRO!$E$39&lt;&gt;"Non-endemic", 0, IF(INTRO!$E$37="Non-endemic",0,IF(COUNTRY_INFO!$H313=1,COUNTRY_INFO!E313,0)))</f>
        <v>0</v>
      </c>
      <c r="E313" s="14">
        <f>IF(INTRO!$E$39&lt;&gt;"Non-endemic", 0, IF(INTRO!$E$37="Non-endemic",0,IF(COUNTRY_INFO!$H313=1,COUNTRY_INFO!F313,0)))</f>
        <v>0</v>
      </c>
      <c r="F313" s="14">
        <f>IF(INTRO!$E$39&lt;&gt;"Non-endemic", 0, IF(INTRO!$E$37="Non-endemic",0,IF(COUNTRY_INFO!$H313=1,COUNTRY_INFO!G313,0)))</f>
        <v>0</v>
      </c>
      <c r="G313" s="14">
        <f t="shared" si="14"/>
        <v>0</v>
      </c>
      <c r="H313" s="15" t="str">
        <f>IF(INTRO!$E$39="Non-endemic",IF(INTRO!$E$37="Non-endemic","Not required",COUNTRY_INFO!Q313),"Treat with IVM")</f>
        <v>Treat with IVM</v>
      </c>
      <c r="I313" s="14">
        <f>IF(H313=1,IF(ALB_MBD!$J313&lt;&gt;" ",$G313-ALB_MBD!$J313,$G313),0)</f>
        <v>0</v>
      </c>
      <c r="J313" s="14">
        <f t="shared" si="15"/>
        <v>0</v>
      </c>
      <c r="K313" s="25"/>
      <c r="L313" s="16">
        <f t="shared" si="12"/>
        <v>0</v>
      </c>
      <c r="M313" s="16">
        <f t="shared" si="13"/>
        <v>0</v>
      </c>
    </row>
    <row r="314" spans="1:13" x14ac:dyDescent="0.25">
      <c r="A314" s="13" t="str">
        <f>IF(INTRO!$E$39&lt;&gt;"Non-endemic", " ", IF(INTRO!$E$37="Non-endemic"," ", IF(COUNTRY_INFO!A314=0," ",COUNTRY_INFO!A314)))</f>
        <v xml:space="preserve"> </v>
      </c>
      <c r="B314" s="13" t="str">
        <f>IF(INTRO!$E$39&lt;&gt;"Non-endemic", " ", IF(INTRO!$E$37="Non-endemic"," ", IF(COUNTRY_INFO!B314=0," ",COUNTRY_INFO!B314)))</f>
        <v xml:space="preserve"> </v>
      </c>
      <c r="C314" s="13" t="str">
        <f>IF(INTRO!$E$39&lt;&gt;"Non-endemic", " ", IF(INTRO!$E$37="Non-endemic"," ", IF(COUNTRY_INFO!C314=0," ",COUNTRY_INFO!C314)))</f>
        <v xml:space="preserve"> </v>
      </c>
      <c r="D314" s="14">
        <f>IF(INTRO!$E$39&lt;&gt;"Non-endemic", 0, IF(INTRO!$E$37="Non-endemic",0,IF(COUNTRY_INFO!$H314=1,COUNTRY_INFO!E314,0)))</f>
        <v>0</v>
      </c>
      <c r="E314" s="14">
        <f>IF(INTRO!$E$39&lt;&gt;"Non-endemic", 0, IF(INTRO!$E$37="Non-endemic",0,IF(COUNTRY_INFO!$H314=1,COUNTRY_INFO!F314,0)))</f>
        <v>0</v>
      </c>
      <c r="F314" s="14">
        <f>IF(INTRO!$E$39&lt;&gt;"Non-endemic", 0, IF(INTRO!$E$37="Non-endemic",0,IF(COUNTRY_INFO!$H314=1,COUNTRY_INFO!G314,0)))</f>
        <v>0</v>
      </c>
      <c r="G314" s="14">
        <f t="shared" si="14"/>
        <v>0</v>
      </c>
      <c r="H314" s="15" t="str">
        <f>IF(INTRO!$E$39="Non-endemic",IF(INTRO!$E$37="Non-endemic","Not required",COUNTRY_INFO!Q314),"Treat with IVM")</f>
        <v>Treat with IVM</v>
      </c>
      <c r="I314" s="14">
        <f>IF(H314=1,IF(ALB_MBD!$J314&lt;&gt;" ",$G314-ALB_MBD!$J314,$G314),0)</f>
        <v>0</v>
      </c>
      <c r="J314" s="14">
        <f t="shared" si="15"/>
        <v>0</v>
      </c>
      <c r="K314" s="25"/>
      <c r="L314" s="16">
        <f t="shared" si="12"/>
        <v>0</v>
      </c>
      <c r="M314" s="16">
        <f t="shared" si="13"/>
        <v>0</v>
      </c>
    </row>
    <row r="315" spans="1:13" x14ac:dyDescent="0.25">
      <c r="A315" s="13" t="str">
        <f>IF(INTRO!$E$39&lt;&gt;"Non-endemic", " ", IF(INTRO!$E$37="Non-endemic"," ", IF(COUNTRY_INFO!A315=0," ",COUNTRY_INFO!A315)))</f>
        <v xml:space="preserve"> </v>
      </c>
      <c r="B315" s="13" t="str">
        <f>IF(INTRO!$E$39&lt;&gt;"Non-endemic", " ", IF(INTRO!$E$37="Non-endemic"," ", IF(COUNTRY_INFO!B315=0," ",COUNTRY_INFO!B315)))</f>
        <v xml:space="preserve"> </v>
      </c>
      <c r="C315" s="13" t="str">
        <f>IF(INTRO!$E$39&lt;&gt;"Non-endemic", " ", IF(INTRO!$E$37="Non-endemic"," ", IF(COUNTRY_INFO!C315=0," ",COUNTRY_INFO!C315)))</f>
        <v xml:space="preserve"> </v>
      </c>
      <c r="D315" s="14">
        <f>IF(INTRO!$E$39&lt;&gt;"Non-endemic", 0, IF(INTRO!$E$37="Non-endemic",0,IF(COUNTRY_INFO!$H315=1,COUNTRY_INFO!E315,0)))</f>
        <v>0</v>
      </c>
      <c r="E315" s="14">
        <f>IF(INTRO!$E$39&lt;&gt;"Non-endemic", 0, IF(INTRO!$E$37="Non-endemic",0,IF(COUNTRY_INFO!$H315=1,COUNTRY_INFO!F315,0)))</f>
        <v>0</v>
      </c>
      <c r="F315" s="14">
        <f>IF(INTRO!$E$39&lt;&gt;"Non-endemic", 0, IF(INTRO!$E$37="Non-endemic",0,IF(COUNTRY_INFO!$H315=1,COUNTRY_INFO!G315,0)))</f>
        <v>0</v>
      </c>
      <c r="G315" s="14">
        <f t="shared" si="14"/>
        <v>0</v>
      </c>
      <c r="H315" s="15" t="str">
        <f>IF(INTRO!$E$39="Non-endemic",IF(INTRO!$E$37="Non-endemic","Not required",COUNTRY_INFO!Q315),"Treat with IVM")</f>
        <v>Treat with IVM</v>
      </c>
      <c r="I315" s="14">
        <f>IF(H315=1,IF(ALB_MBD!$J315&lt;&gt;" ",$G315-ALB_MBD!$J315,$G315),0)</f>
        <v>0</v>
      </c>
      <c r="J315" s="14">
        <f t="shared" si="15"/>
        <v>0</v>
      </c>
      <c r="K315" s="25"/>
      <c r="L315" s="16">
        <f t="shared" si="12"/>
        <v>0</v>
      </c>
      <c r="M315" s="16">
        <f t="shared" si="13"/>
        <v>0</v>
      </c>
    </row>
    <row r="316" spans="1:13" x14ac:dyDescent="0.25">
      <c r="A316" s="13" t="str">
        <f>IF(INTRO!$E$39&lt;&gt;"Non-endemic", " ", IF(INTRO!$E$37="Non-endemic"," ", IF(COUNTRY_INFO!A316=0," ",COUNTRY_INFO!A316)))</f>
        <v xml:space="preserve"> </v>
      </c>
      <c r="B316" s="13" t="str">
        <f>IF(INTRO!$E$39&lt;&gt;"Non-endemic", " ", IF(INTRO!$E$37="Non-endemic"," ", IF(COUNTRY_INFO!B316=0," ",COUNTRY_INFO!B316)))</f>
        <v xml:space="preserve"> </v>
      </c>
      <c r="C316" s="13" t="str">
        <f>IF(INTRO!$E$39&lt;&gt;"Non-endemic", " ", IF(INTRO!$E$37="Non-endemic"," ", IF(COUNTRY_INFO!C316=0," ",COUNTRY_INFO!C316)))</f>
        <v xml:space="preserve"> </v>
      </c>
      <c r="D316" s="14">
        <f>IF(INTRO!$E$39&lt;&gt;"Non-endemic", 0, IF(INTRO!$E$37="Non-endemic",0,IF(COUNTRY_INFO!$H316=1,COUNTRY_INFO!E316,0)))</f>
        <v>0</v>
      </c>
      <c r="E316" s="14">
        <f>IF(INTRO!$E$39&lt;&gt;"Non-endemic", 0, IF(INTRO!$E$37="Non-endemic",0,IF(COUNTRY_INFO!$H316=1,COUNTRY_INFO!F316,0)))</f>
        <v>0</v>
      </c>
      <c r="F316" s="14">
        <f>IF(INTRO!$E$39&lt;&gt;"Non-endemic", 0, IF(INTRO!$E$37="Non-endemic",0,IF(COUNTRY_INFO!$H316=1,COUNTRY_INFO!G316,0)))</f>
        <v>0</v>
      </c>
      <c r="G316" s="14">
        <f t="shared" si="14"/>
        <v>0</v>
      </c>
      <c r="H316" s="15" t="str">
        <f>IF(INTRO!$E$39="Non-endemic",IF(INTRO!$E$37="Non-endemic","Not required",COUNTRY_INFO!Q316),"Treat with IVM")</f>
        <v>Treat with IVM</v>
      </c>
      <c r="I316" s="14">
        <f>IF(H316=1,IF(ALB_MBD!$J316&lt;&gt;" ",$G316-ALB_MBD!$J316,$G316),0)</f>
        <v>0</v>
      </c>
      <c r="J316" s="14">
        <f t="shared" si="15"/>
        <v>0</v>
      </c>
      <c r="K316" s="25"/>
      <c r="L316" s="16">
        <f t="shared" si="12"/>
        <v>0</v>
      </c>
      <c r="M316" s="16">
        <f t="shared" si="13"/>
        <v>0</v>
      </c>
    </row>
    <row r="317" spans="1:13" x14ac:dyDescent="0.25">
      <c r="A317" s="13" t="str">
        <f>IF(INTRO!$E$39&lt;&gt;"Non-endemic", " ", IF(INTRO!$E$37="Non-endemic"," ", IF(COUNTRY_INFO!A317=0," ",COUNTRY_INFO!A317)))</f>
        <v xml:space="preserve"> </v>
      </c>
      <c r="B317" s="13" t="str">
        <f>IF(INTRO!$E$39&lt;&gt;"Non-endemic", " ", IF(INTRO!$E$37="Non-endemic"," ", IF(COUNTRY_INFO!B317=0," ",COUNTRY_INFO!B317)))</f>
        <v xml:space="preserve"> </v>
      </c>
      <c r="C317" s="13" t="str">
        <f>IF(INTRO!$E$39&lt;&gt;"Non-endemic", " ", IF(INTRO!$E$37="Non-endemic"," ", IF(COUNTRY_INFO!C317=0," ",COUNTRY_INFO!C317)))</f>
        <v xml:space="preserve"> </v>
      </c>
      <c r="D317" s="14">
        <f>IF(INTRO!$E$39&lt;&gt;"Non-endemic", 0, IF(INTRO!$E$37="Non-endemic",0,IF(COUNTRY_INFO!$H317=1,COUNTRY_INFO!E317,0)))</f>
        <v>0</v>
      </c>
      <c r="E317" s="14">
        <f>IF(INTRO!$E$39&lt;&gt;"Non-endemic", 0, IF(INTRO!$E$37="Non-endemic",0,IF(COUNTRY_INFO!$H317=1,COUNTRY_INFO!F317,0)))</f>
        <v>0</v>
      </c>
      <c r="F317" s="14">
        <f>IF(INTRO!$E$39&lt;&gt;"Non-endemic", 0, IF(INTRO!$E$37="Non-endemic",0,IF(COUNTRY_INFO!$H317=1,COUNTRY_INFO!G317,0)))</f>
        <v>0</v>
      </c>
      <c r="G317" s="14">
        <f t="shared" si="14"/>
        <v>0</v>
      </c>
      <c r="H317" s="15" t="str">
        <f>IF(INTRO!$E$39="Non-endemic",IF(INTRO!$E$37="Non-endemic","Not required",COUNTRY_INFO!Q317),"Treat with IVM")</f>
        <v>Treat with IVM</v>
      </c>
      <c r="I317" s="14">
        <f>IF(H317=1,IF(ALB_MBD!$J317&lt;&gt;" ",$G317-ALB_MBD!$J317,$G317),0)</f>
        <v>0</v>
      </c>
      <c r="J317" s="14">
        <f t="shared" si="15"/>
        <v>0</v>
      </c>
      <c r="K317" s="25"/>
      <c r="L317" s="16">
        <f t="shared" si="12"/>
        <v>0</v>
      </c>
      <c r="M317" s="16">
        <f t="shared" si="13"/>
        <v>0</v>
      </c>
    </row>
    <row r="318" spans="1:13" x14ac:dyDescent="0.25">
      <c r="A318" s="13" t="str">
        <f>IF(INTRO!$E$39&lt;&gt;"Non-endemic", " ", IF(INTRO!$E$37="Non-endemic"," ", IF(COUNTRY_INFO!A318=0," ",COUNTRY_INFO!A318)))</f>
        <v xml:space="preserve"> </v>
      </c>
      <c r="B318" s="13" t="str">
        <f>IF(INTRO!$E$39&lt;&gt;"Non-endemic", " ", IF(INTRO!$E$37="Non-endemic"," ", IF(COUNTRY_INFO!B318=0," ",COUNTRY_INFO!B318)))</f>
        <v xml:space="preserve"> </v>
      </c>
      <c r="C318" s="13" t="str">
        <f>IF(INTRO!$E$39&lt;&gt;"Non-endemic", " ", IF(INTRO!$E$37="Non-endemic"," ", IF(COUNTRY_INFO!C318=0," ",COUNTRY_INFO!C318)))</f>
        <v xml:space="preserve"> </v>
      </c>
      <c r="D318" s="14">
        <f>IF(INTRO!$E$39&lt;&gt;"Non-endemic", 0, IF(INTRO!$E$37="Non-endemic",0,IF(COUNTRY_INFO!$H318=1,COUNTRY_INFO!E318,0)))</f>
        <v>0</v>
      </c>
      <c r="E318" s="14">
        <f>IF(INTRO!$E$39&lt;&gt;"Non-endemic", 0, IF(INTRO!$E$37="Non-endemic",0,IF(COUNTRY_INFO!$H318=1,COUNTRY_INFO!F318,0)))</f>
        <v>0</v>
      </c>
      <c r="F318" s="14">
        <f>IF(INTRO!$E$39&lt;&gt;"Non-endemic", 0, IF(INTRO!$E$37="Non-endemic",0,IF(COUNTRY_INFO!$H318=1,COUNTRY_INFO!G318,0)))</f>
        <v>0</v>
      </c>
      <c r="G318" s="14">
        <f t="shared" si="14"/>
        <v>0</v>
      </c>
      <c r="H318" s="15" t="str">
        <f>IF(INTRO!$E$39="Non-endemic",IF(INTRO!$E$37="Non-endemic","Not required",COUNTRY_INFO!Q318),"Treat with IVM")</f>
        <v>Treat with IVM</v>
      </c>
      <c r="I318" s="14">
        <f>IF(H318=1,IF(ALB_MBD!$J318&lt;&gt;" ",$G318-ALB_MBD!$J318,$G318),0)</f>
        <v>0</v>
      </c>
      <c r="J318" s="14">
        <f t="shared" si="15"/>
        <v>0</v>
      </c>
      <c r="K318" s="25"/>
      <c r="L318" s="16">
        <f t="shared" si="12"/>
        <v>0</v>
      </c>
      <c r="M318" s="16">
        <f t="shared" si="13"/>
        <v>0</v>
      </c>
    </row>
    <row r="319" spans="1:13" x14ac:dyDescent="0.25">
      <c r="A319" s="13" t="str">
        <f>IF(INTRO!$E$39&lt;&gt;"Non-endemic", " ", IF(INTRO!$E$37="Non-endemic"," ", IF(COUNTRY_INFO!A319=0," ",COUNTRY_INFO!A319)))</f>
        <v xml:space="preserve"> </v>
      </c>
      <c r="B319" s="13" t="str">
        <f>IF(INTRO!$E$39&lt;&gt;"Non-endemic", " ", IF(INTRO!$E$37="Non-endemic"," ", IF(COUNTRY_INFO!B319=0," ",COUNTRY_INFO!B319)))</f>
        <v xml:space="preserve"> </v>
      </c>
      <c r="C319" s="13" t="str">
        <f>IF(INTRO!$E$39&lt;&gt;"Non-endemic", " ", IF(INTRO!$E$37="Non-endemic"," ", IF(COUNTRY_INFO!C319=0," ",COUNTRY_INFO!C319)))</f>
        <v xml:space="preserve"> </v>
      </c>
      <c r="D319" s="14">
        <f>IF(INTRO!$E$39&lt;&gt;"Non-endemic", 0, IF(INTRO!$E$37="Non-endemic",0,IF(COUNTRY_INFO!$H319=1,COUNTRY_INFO!E319,0)))</f>
        <v>0</v>
      </c>
      <c r="E319" s="14">
        <f>IF(INTRO!$E$39&lt;&gt;"Non-endemic", 0, IF(INTRO!$E$37="Non-endemic",0,IF(COUNTRY_INFO!$H319=1,COUNTRY_INFO!F319,0)))</f>
        <v>0</v>
      </c>
      <c r="F319" s="14">
        <f>IF(INTRO!$E$39&lt;&gt;"Non-endemic", 0, IF(INTRO!$E$37="Non-endemic",0,IF(COUNTRY_INFO!$H319=1,COUNTRY_INFO!G319,0)))</f>
        <v>0</v>
      </c>
      <c r="G319" s="14">
        <f t="shared" si="14"/>
        <v>0</v>
      </c>
      <c r="H319" s="15" t="str">
        <f>IF(INTRO!$E$39="Non-endemic",IF(INTRO!$E$37="Non-endemic","Not required",COUNTRY_INFO!Q319),"Treat with IVM")</f>
        <v>Treat with IVM</v>
      </c>
      <c r="I319" s="14">
        <f>IF(H319=1,IF(ALB_MBD!$J319&lt;&gt;" ",$G319-ALB_MBD!$J319,$G319),0)</f>
        <v>0</v>
      </c>
      <c r="J319" s="14">
        <f t="shared" si="15"/>
        <v>0</v>
      </c>
      <c r="K319" s="25"/>
      <c r="L319" s="16">
        <f t="shared" si="12"/>
        <v>0</v>
      </c>
      <c r="M319" s="16">
        <f t="shared" si="13"/>
        <v>0</v>
      </c>
    </row>
    <row r="320" spans="1:13" x14ac:dyDescent="0.25">
      <c r="A320" s="13" t="str">
        <f>IF(INTRO!$E$39&lt;&gt;"Non-endemic", " ", IF(INTRO!$E$37="Non-endemic"," ", IF(COUNTRY_INFO!A320=0," ",COUNTRY_INFO!A320)))</f>
        <v xml:space="preserve"> </v>
      </c>
      <c r="B320" s="13" t="str">
        <f>IF(INTRO!$E$39&lt;&gt;"Non-endemic", " ", IF(INTRO!$E$37="Non-endemic"," ", IF(COUNTRY_INFO!B320=0," ",COUNTRY_INFO!B320)))</f>
        <v xml:space="preserve"> </v>
      </c>
      <c r="C320" s="13" t="str">
        <f>IF(INTRO!$E$39&lt;&gt;"Non-endemic", " ", IF(INTRO!$E$37="Non-endemic"," ", IF(COUNTRY_INFO!C320=0," ",COUNTRY_INFO!C320)))</f>
        <v xml:space="preserve"> </v>
      </c>
      <c r="D320" s="14">
        <f>IF(INTRO!$E$39&lt;&gt;"Non-endemic", 0, IF(INTRO!$E$37="Non-endemic",0,IF(COUNTRY_INFO!$H320=1,COUNTRY_INFO!E320,0)))</f>
        <v>0</v>
      </c>
      <c r="E320" s="14">
        <f>IF(INTRO!$E$39&lt;&gt;"Non-endemic", 0, IF(INTRO!$E$37="Non-endemic",0,IF(COUNTRY_INFO!$H320=1,COUNTRY_INFO!F320,0)))</f>
        <v>0</v>
      </c>
      <c r="F320" s="14">
        <f>IF(INTRO!$E$39&lt;&gt;"Non-endemic", 0, IF(INTRO!$E$37="Non-endemic",0,IF(COUNTRY_INFO!$H320=1,COUNTRY_INFO!G320,0)))</f>
        <v>0</v>
      </c>
      <c r="G320" s="14">
        <f t="shared" si="14"/>
        <v>0</v>
      </c>
      <c r="H320" s="15" t="str">
        <f>IF(INTRO!$E$39="Non-endemic",IF(INTRO!$E$37="Non-endemic","Not required",COUNTRY_INFO!Q320),"Treat with IVM")</f>
        <v>Treat with IVM</v>
      </c>
      <c r="I320" s="14">
        <f>IF(H320=1,IF(ALB_MBD!$J320&lt;&gt;" ",$G320-ALB_MBD!$J320,$G320),0)</f>
        <v>0</v>
      </c>
      <c r="J320" s="14">
        <f t="shared" si="15"/>
        <v>0</v>
      </c>
      <c r="K320" s="25"/>
      <c r="L320" s="16">
        <f t="shared" si="12"/>
        <v>0</v>
      </c>
      <c r="M320" s="16">
        <f t="shared" si="13"/>
        <v>0</v>
      </c>
    </row>
    <row r="321" spans="1:13" x14ac:dyDescent="0.25">
      <c r="A321" s="13" t="str">
        <f>IF(INTRO!$E$39&lt;&gt;"Non-endemic", " ", IF(INTRO!$E$37="Non-endemic"," ", IF(COUNTRY_INFO!A321=0," ",COUNTRY_INFO!A321)))</f>
        <v xml:space="preserve"> </v>
      </c>
      <c r="B321" s="13" t="str">
        <f>IF(INTRO!$E$39&lt;&gt;"Non-endemic", " ", IF(INTRO!$E$37="Non-endemic"," ", IF(COUNTRY_INFO!B321=0," ",COUNTRY_INFO!B321)))</f>
        <v xml:space="preserve"> </v>
      </c>
      <c r="C321" s="13" t="str">
        <f>IF(INTRO!$E$39&lt;&gt;"Non-endemic", " ", IF(INTRO!$E$37="Non-endemic"," ", IF(COUNTRY_INFO!C321=0," ",COUNTRY_INFO!C321)))</f>
        <v xml:space="preserve"> </v>
      </c>
      <c r="D321" s="14">
        <f>IF(INTRO!$E$39&lt;&gt;"Non-endemic", 0, IF(INTRO!$E$37="Non-endemic",0,IF(COUNTRY_INFO!$H321=1,COUNTRY_INFO!E321,0)))</f>
        <v>0</v>
      </c>
      <c r="E321" s="14">
        <f>IF(INTRO!$E$39&lt;&gt;"Non-endemic", 0, IF(INTRO!$E$37="Non-endemic",0,IF(COUNTRY_INFO!$H321=1,COUNTRY_INFO!F321,0)))</f>
        <v>0</v>
      </c>
      <c r="F321" s="14">
        <f>IF(INTRO!$E$39&lt;&gt;"Non-endemic", 0, IF(INTRO!$E$37="Non-endemic",0,IF(COUNTRY_INFO!$H321=1,COUNTRY_INFO!G321,0)))</f>
        <v>0</v>
      </c>
      <c r="G321" s="14">
        <f t="shared" si="14"/>
        <v>0</v>
      </c>
      <c r="H321" s="15" t="str">
        <f>IF(INTRO!$E$39="Non-endemic",IF(INTRO!$E$37="Non-endemic","Not required",COUNTRY_INFO!Q321),"Treat with IVM")</f>
        <v>Treat with IVM</v>
      </c>
      <c r="I321" s="14">
        <f>IF(H321=1,IF(ALB_MBD!$J321&lt;&gt;" ",$G321-ALB_MBD!$J321,$G321),0)</f>
        <v>0</v>
      </c>
      <c r="J321" s="14">
        <f t="shared" si="15"/>
        <v>0</v>
      </c>
      <c r="K321" s="25"/>
      <c r="L321" s="16">
        <f t="shared" si="12"/>
        <v>0</v>
      </c>
      <c r="M321" s="16">
        <f t="shared" si="13"/>
        <v>0</v>
      </c>
    </row>
    <row r="322" spans="1:13" x14ac:dyDescent="0.25">
      <c r="A322" s="13" t="str">
        <f>IF(INTRO!$E$39&lt;&gt;"Non-endemic", " ", IF(INTRO!$E$37="Non-endemic"," ", IF(COUNTRY_INFO!A322=0," ",COUNTRY_INFO!A322)))</f>
        <v xml:space="preserve"> </v>
      </c>
      <c r="B322" s="13" t="str">
        <f>IF(INTRO!$E$39&lt;&gt;"Non-endemic", " ", IF(INTRO!$E$37="Non-endemic"," ", IF(COUNTRY_INFO!B322=0," ",COUNTRY_INFO!B322)))</f>
        <v xml:space="preserve"> </v>
      </c>
      <c r="C322" s="13" t="str">
        <f>IF(INTRO!$E$39&lt;&gt;"Non-endemic", " ", IF(INTRO!$E$37="Non-endemic"," ", IF(COUNTRY_INFO!C322=0," ",COUNTRY_INFO!C322)))</f>
        <v xml:space="preserve"> </v>
      </c>
      <c r="D322" s="14">
        <f>IF(INTRO!$E$39&lt;&gt;"Non-endemic", 0, IF(INTRO!$E$37="Non-endemic",0,IF(COUNTRY_INFO!$H322=1,COUNTRY_INFO!E322,0)))</f>
        <v>0</v>
      </c>
      <c r="E322" s="14">
        <f>IF(INTRO!$E$39&lt;&gt;"Non-endemic", 0, IF(INTRO!$E$37="Non-endemic",0,IF(COUNTRY_INFO!$H322=1,COUNTRY_INFO!F322,0)))</f>
        <v>0</v>
      </c>
      <c r="F322" s="14">
        <f>IF(INTRO!$E$39&lt;&gt;"Non-endemic", 0, IF(INTRO!$E$37="Non-endemic",0,IF(COUNTRY_INFO!$H322=1,COUNTRY_INFO!G322,0)))</f>
        <v>0</v>
      </c>
      <c r="G322" s="14">
        <f t="shared" si="14"/>
        <v>0</v>
      </c>
      <c r="H322" s="15" t="str">
        <f>IF(INTRO!$E$39="Non-endemic",IF(INTRO!$E$37="Non-endemic","Not required",COUNTRY_INFO!Q322),"Treat with IVM")</f>
        <v>Treat with IVM</v>
      </c>
      <c r="I322" s="14">
        <f>IF(H322=1,IF(ALB_MBD!$J322&lt;&gt;" ",$G322-ALB_MBD!$J322,$G322),0)</f>
        <v>0</v>
      </c>
      <c r="J322" s="14">
        <f t="shared" si="15"/>
        <v>0</v>
      </c>
      <c r="K322" s="25"/>
      <c r="L322" s="16">
        <f t="shared" si="12"/>
        <v>0</v>
      </c>
      <c r="M322" s="16">
        <f t="shared" si="13"/>
        <v>0</v>
      </c>
    </row>
    <row r="323" spans="1:13" x14ac:dyDescent="0.25">
      <c r="A323" s="13" t="str">
        <f>IF(INTRO!$E$39&lt;&gt;"Non-endemic", " ", IF(INTRO!$E$37="Non-endemic"," ", IF(COUNTRY_INFO!A323=0," ",COUNTRY_INFO!A323)))</f>
        <v xml:space="preserve"> </v>
      </c>
      <c r="B323" s="13" t="str">
        <f>IF(INTRO!$E$39&lt;&gt;"Non-endemic", " ", IF(INTRO!$E$37="Non-endemic"," ", IF(COUNTRY_INFO!B323=0," ",COUNTRY_INFO!B323)))</f>
        <v xml:space="preserve"> </v>
      </c>
      <c r="C323" s="13" t="str">
        <f>IF(INTRO!$E$39&lt;&gt;"Non-endemic", " ", IF(INTRO!$E$37="Non-endemic"," ", IF(COUNTRY_INFO!C323=0," ",COUNTRY_INFO!C323)))</f>
        <v xml:space="preserve"> </v>
      </c>
      <c r="D323" s="14">
        <f>IF(INTRO!$E$39&lt;&gt;"Non-endemic", 0, IF(INTRO!$E$37="Non-endemic",0,IF(COUNTRY_INFO!$H323=1,COUNTRY_INFO!E323,0)))</f>
        <v>0</v>
      </c>
      <c r="E323" s="14">
        <f>IF(INTRO!$E$39&lt;&gt;"Non-endemic", 0, IF(INTRO!$E$37="Non-endemic",0,IF(COUNTRY_INFO!$H323=1,COUNTRY_INFO!F323,0)))</f>
        <v>0</v>
      </c>
      <c r="F323" s="14">
        <f>IF(INTRO!$E$39&lt;&gt;"Non-endemic", 0, IF(INTRO!$E$37="Non-endemic",0,IF(COUNTRY_INFO!$H323=1,COUNTRY_INFO!G323,0)))</f>
        <v>0</v>
      </c>
      <c r="G323" s="14">
        <f t="shared" si="14"/>
        <v>0</v>
      </c>
      <c r="H323" s="15" t="str">
        <f>IF(INTRO!$E$39="Non-endemic",IF(INTRO!$E$37="Non-endemic","Not required",COUNTRY_INFO!Q323),"Treat with IVM")</f>
        <v>Treat with IVM</v>
      </c>
      <c r="I323" s="14">
        <f>IF(H323=1,IF(ALB_MBD!$J323&lt;&gt;" ",$G323-ALB_MBD!$J323,$G323),0)</f>
        <v>0</v>
      </c>
      <c r="J323" s="14">
        <f t="shared" si="15"/>
        <v>0</v>
      </c>
      <c r="K323" s="25"/>
      <c r="L323" s="16">
        <f t="shared" si="12"/>
        <v>0</v>
      </c>
      <c r="M323" s="16">
        <f t="shared" si="13"/>
        <v>0</v>
      </c>
    </row>
    <row r="324" spans="1:13" x14ac:dyDescent="0.25">
      <c r="A324" s="13" t="str">
        <f>IF(INTRO!$E$39&lt;&gt;"Non-endemic", " ", IF(INTRO!$E$37="Non-endemic"," ", IF(COUNTRY_INFO!A324=0," ",COUNTRY_INFO!A324)))</f>
        <v xml:space="preserve"> </v>
      </c>
      <c r="B324" s="13" t="str">
        <f>IF(INTRO!$E$39&lt;&gt;"Non-endemic", " ", IF(INTRO!$E$37="Non-endemic"," ", IF(COUNTRY_INFO!B324=0," ",COUNTRY_INFO!B324)))</f>
        <v xml:space="preserve"> </v>
      </c>
      <c r="C324" s="13" t="str">
        <f>IF(INTRO!$E$39&lt;&gt;"Non-endemic", " ", IF(INTRO!$E$37="Non-endemic"," ", IF(COUNTRY_INFO!C324=0," ",COUNTRY_INFO!C324)))</f>
        <v xml:space="preserve"> </v>
      </c>
      <c r="D324" s="14">
        <f>IF(INTRO!$E$39&lt;&gt;"Non-endemic", 0, IF(INTRO!$E$37="Non-endemic",0,IF(COUNTRY_INFO!$H324=1,COUNTRY_INFO!E324,0)))</f>
        <v>0</v>
      </c>
      <c r="E324" s="14">
        <f>IF(INTRO!$E$39&lt;&gt;"Non-endemic", 0, IF(INTRO!$E$37="Non-endemic",0,IF(COUNTRY_INFO!$H324=1,COUNTRY_INFO!F324,0)))</f>
        <v>0</v>
      </c>
      <c r="F324" s="14">
        <f>IF(INTRO!$E$39&lt;&gt;"Non-endemic", 0, IF(INTRO!$E$37="Non-endemic",0,IF(COUNTRY_INFO!$H324=1,COUNTRY_INFO!G324,0)))</f>
        <v>0</v>
      </c>
      <c r="G324" s="14">
        <f t="shared" si="14"/>
        <v>0</v>
      </c>
      <c r="H324" s="15" t="str">
        <f>IF(INTRO!$E$39="Non-endemic",IF(INTRO!$E$37="Non-endemic","Not required",COUNTRY_INFO!Q324),"Treat with IVM")</f>
        <v>Treat with IVM</v>
      </c>
      <c r="I324" s="14">
        <f>IF(H324=1,IF(ALB_MBD!$J324&lt;&gt;" ",$G324-ALB_MBD!$J324,$G324),0)</f>
        <v>0</v>
      </c>
      <c r="J324" s="14">
        <f t="shared" si="15"/>
        <v>0</v>
      </c>
      <c r="K324" s="25"/>
      <c r="L324" s="16">
        <f t="shared" si="12"/>
        <v>0</v>
      </c>
      <c r="M324" s="16">
        <f t="shared" si="13"/>
        <v>0</v>
      </c>
    </row>
    <row r="325" spans="1:13" x14ac:dyDescent="0.25">
      <c r="A325" s="13" t="str">
        <f>IF(INTRO!$E$39&lt;&gt;"Non-endemic", " ", IF(INTRO!$E$37="Non-endemic"," ", IF(COUNTRY_INFO!A325=0," ",COUNTRY_INFO!A325)))</f>
        <v xml:space="preserve"> </v>
      </c>
      <c r="B325" s="13" t="str">
        <f>IF(INTRO!$E$39&lt;&gt;"Non-endemic", " ", IF(INTRO!$E$37="Non-endemic"," ", IF(COUNTRY_INFO!B325=0," ",COUNTRY_INFO!B325)))</f>
        <v xml:space="preserve"> </v>
      </c>
      <c r="C325" s="13" t="str">
        <f>IF(INTRO!$E$39&lt;&gt;"Non-endemic", " ", IF(INTRO!$E$37="Non-endemic"," ", IF(COUNTRY_INFO!C325=0," ",COUNTRY_INFO!C325)))</f>
        <v xml:space="preserve"> </v>
      </c>
      <c r="D325" s="14">
        <f>IF(INTRO!$E$39&lt;&gt;"Non-endemic", 0, IF(INTRO!$E$37="Non-endemic",0,IF(COUNTRY_INFO!$H325=1,COUNTRY_INFO!E325,0)))</f>
        <v>0</v>
      </c>
      <c r="E325" s="14">
        <f>IF(INTRO!$E$39&lt;&gt;"Non-endemic", 0, IF(INTRO!$E$37="Non-endemic",0,IF(COUNTRY_INFO!$H325=1,COUNTRY_INFO!F325,0)))</f>
        <v>0</v>
      </c>
      <c r="F325" s="14">
        <f>IF(INTRO!$E$39&lt;&gt;"Non-endemic", 0, IF(INTRO!$E$37="Non-endemic",0,IF(COUNTRY_INFO!$H325=1,COUNTRY_INFO!G325,0)))</f>
        <v>0</v>
      </c>
      <c r="G325" s="14">
        <f t="shared" si="14"/>
        <v>0</v>
      </c>
      <c r="H325" s="15" t="str">
        <f>IF(INTRO!$E$39="Non-endemic",IF(INTRO!$E$37="Non-endemic","Not required",COUNTRY_INFO!Q325),"Treat with IVM")</f>
        <v>Treat with IVM</v>
      </c>
      <c r="I325" s="14">
        <f>IF(H325=1,IF(ALB_MBD!$J325&lt;&gt;" ",$G325-ALB_MBD!$J325,$G325),0)</f>
        <v>0</v>
      </c>
      <c r="J325" s="14">
        <f t="shared" si="15"/>
        <v>0</v>
      </c>
      <c r="K325" s="25"/>
      <c r="L325" s="16">
        <f t="shared" si="12"/>
        <v>0</v>
      </c>
      <c r="M325" s="16">
        <f t="shared" si="13"/>
        <v>0</v>
      </c>
    </row>
    <row r="326" spans="1:13" x14ac:dyDescent="0.25">
      <c r="A326" s="13" t="str">
        <f>IF(INTRO!$E$39&lt;&gt;"Non-endemic", " ", IF(INTRO!$E$37="Non-endemic"," ", IF(COUNTRY_INFO!A326=0," ",COUNTRY_INFO!A326)))</f>
        <v xml:space="preserve"> </v>
      </c>
      <c r="B326" s="13" t="str">
        <f>IF(INTRO!$E$39&lt;&gt;"Non-endemic", " ", IF(INTRO!$E$37="Non-endemic"," ", IF(COUNTRY_INFO!B326=0," ",COUNTRY_INFO!B326)))</f>
        <v xml:space="preserve"> </v>
      </c>
      <c r="C326" s="13" t="str">
        <f>IF(INTRO!$E$39&lt;&gt;"Non-endemic", " ", IF(INTRO!$E$37="Non-endemic"," ", IF(COUNTRY_INFO!C326=0," ",COUNTRY_INFO!C326)))</f>
        <v xml:space="preserve"> </v>
      </c>
      <c r="D326" s="14">
        <f>IF(INTRO!$E$39&lt;&gt;"Non-endemic", 0, IF(INTRO!$E$37="Non-endemic",0,IF(COUNTRY_INFO!$H326=1,COUNTRY_INFO!E326,0)))</f>
        <v>0</v>
      </c>
      <c r="E326" s="14">
        <f>IF(INTRO!$E$39&lt;&gt;"Non-endemic", 0, IF(INTRO!$E$37="Non-endemic",0,IF(COUNTRY_INFO!$H326=1,COUNTRY_INFO!F326,0)))</f>
        <v>0</v>
      </c>
      <c r="F326" s="14">
        <f>IF(INTRO!$E$39&lt;&gt;"Non-endemic", 0, IF(INTRO!$E$37="Non-endemic",0,IF(COUNTRY_INFO!$H326=1,COUNTRY_INFO!G326,0)))</f>
        <v>0</v>
      </c>
      <c r="G326" s="14">
        <f t="shared" si="14"/>
        <v>0</v>
      </c>
      <c r="H326" s="15" t="str">
        <f>IF(INTRO!$E$39="Non-endemic",IF(INTRO!$E$37="Non-endemic","Not required",COUNTRY_INFO!Q326),"Treat with IVM")</f>
        <v>Treat with IVM</v>
      </c>
      <c r="I326" s="14">
        <f>IF(H326=1,IF(ALB_MBD!$J326&lt;&gt;" ",$G326-ALB_MBD!$J326,$G326),0)</f>
        <v>0</v>
      </c>
      <c r="J326" s="14">
        <f t="shared" si="15"/>
        <v>0</v>
      </c>
      <c r="K326" s="25"/>
      <c r="L326" s="16">
        <f t="shared" si="12"/>
        <v>0</v>
      </c>
      <c r="M326" s="16">
        <f t="shared" si="13"/>
        <v>0</v>
      </c>
    </row>
    <row r="327" spans="1:13" x14ac:dyDescent="0.25">
      <c r="A327" s="13" t="str">
        <f>IF(INTRO!$E$39&lt;&gt;"Non-endemic", " ", IF(INTRO!$E$37="Non-endemic"," ", IF(COUNTRY_INFO!A327=0," ",COUNTRY_INFO!A327)))</f>
        <v xml:space="preserve"> </v>
      </c>
      <c r="B327" s="13" t="str">
        <f>IF(INTRO!$E$39&lt;&gt;"Non-endemic", " ", IF(INTRO!$E$37="Non-endemic"," ", IF(COUNTRY_INFO!B327=0," ",COUNTRY_INFO!B327)))</f>
        <v xml:space="preserve"> </v>
      </c>
      <c r="C327" s="13" t="str">
        <f>IF(INTRO!$E$39&lt;&gt;"Non-endemic", " ", IF(INTRO!$E$37="Non-endemic"," ", IF(COUNTRY_INFO!C327=0," ",COUNTRY_INFO!C327)))</f>
        <v xml:space="preserve"> </v>
      </c>
      <c r="D327" s="14">
        <f>IF(INTRO!$E$39&lt;&gt;"Non-endemic", 0, IF(INTRO!$E$37="Non-endemic",0,IF(COUNTRY_INFO!$H327=1,COUNTRY_INFO!E327,0)))</f>
        <v>0</v>
      </c>
      <c r="E327" s="14">
        <f>IF(INTRO!$E$39&lt;&gt;"Non-endemic", 0, IF(INTRO!$E$37="Non-endemic",0,IF(COUNTRY_INFO!$H327=1,COUNTRY_INFO!F327,0)))</f>
        <v>0</v>
      </c>
      <c r="F327" s="14">
        <f>IF(INTRO!$E$39&lt;&gt;"Non-endemic", 0, IF(INTRO!$E$37="Non-endemic",0,IF(COUNTRY_INFO!$H327=1,COUNTRY_INFO!G327,0)))</f>
        <v>0</v>
      </c>
      <c r="G327" s="14">
        <f t="shared" si="14"/>
        <v>0</v>
      </c>
      <c r="H327" s="15" t="str">
        <f>IF(INTRO!$E$39="Non-endemic",IF(INTRO!$E$37="Non-endemic","Not required",COUNTRY_INFO!Q327),"Treat with IVM")</f>
        <v>Treat with IVM</v>
      </c>
      <c r="I327" s="14">
        <f>IF(H327=1,IF(ALB_MBD!$J327&lt;&gt;" ",$G327-ALB_MBD!$J327,$G327),0)</f>
        <v>0</v>
      </c>
      <c r="J327" s="14">
        <f t="shared" si="15"/>
        <v>0</v>
      </c>
      <c r="K327" s="25"/>
      <c r="L327" s="16">
        <f t="shared" si="12"/>
        <v>0</v>
      </c>
      <c r="M327" s="16">
        <f t="shared" si="13"/>
        <v>0</v>
      </c>
    </row>
    <row r="328" spans="1:13" x14ac:dyDescent="0.25">
      <c r="A328" s="13" t="str">
        <f>IF(INTRO!$E$39&lt;&gt;"Non-endemic", " ", IF(INTRO!$E$37="Non-endemic"," ", IF(COUNTRY_INFO!A328=0," ",COUNTRY_INFO!A328)))</f>
        <v xml:space="preserve"> </v>
      </c>
      <c r="B328" s="13" t="str">
        <f>IF(INTRO!$E$39&lt;&gt;"Non-endemic", " ", IF(INTRO!$E$37="Non-endemic"," ", IF(COUNTRY_INFO!B328=0," ",COUNTRY_INFO!B328)))</f>
        <v xml:space="preserve"> </v>
      </c>
      <c r="C328" s="13" t="str">
        <f>IF(INTRO!$E$39&lt;&gt;"Non-endemic", " ", IF(INTRO!$E$37="Non-endemic"," ", IF(COUNTRY_INFO!C328=0," ",COUNTRY_INFO!C328)))</f>
        <v xml:space="preserve"> </v>
      </c>
      <c r="D328" s="14">
        <f>IF(INTRO!$E$39&lt;&gt;"Non-endemic", 0, IF(INTRO!$E$37="Non-endemic",0,IF(COUNTRY_INFO!$H328=1,COUNTRY_INFO!E328,0)))</f>
        <v>0</v>
      </c>
      <c r="E328" s="14">
        <f>IF(INTRO!$E$39&lt;&gt;"Non-endemic", 0, IF(INTRO!$E$37="Non-endemic",0,IF(COUNTRY_INFO!$H328=1,COUNTRY_INFO!F328,0)))</f>
        <v>0</v>
      </c>
      <c r="F328" s="14">
        <f>IF(INTRO!$E$39&lt;&gt;"Non-endemic", 0, IF(INTRO!$E$37="Non-endemic",0,IF(COUNTRY_INFO!$H328=1,COUNTRY_INFO!G328,0)))</f>
        <v>0</v>
      </c>
      <c r="G328" s="14">
        <f t="shared" si="14"/>
        <v>0</v>
      </c>
      <c r="H328" s="15" t="str">
        <f>IF(INTRO!$E$39="Non-endemic",IF(INTRO!$E$37="Non-endemic","Not required",COUNTRY_INFO!Q328),"Treat with IVM")</f>
        <v>Treat with IVM</v>
      </c>
      <c r="I328" s="14">
        <f>IF(H328=1,IF(ALB_MBD!$J328&lt;&gt;" ",$G328-ALB_MBD!$J328,$G328),0)</f>
        <v>0</v>
      </c>
      <c r="J328" s="14">
        <f t="shared" si="15"/>
        <v>0</v>
      </c>
      <c r="K328" s="25"/>
      <c r="L328" s="16">
        <f t="shared" ref="L328:L391" si="16">IF($J328&gt;$K328,$J328-$K328,0)</f>
        <v>0</v>
      </c>
      <c r="M328" s="16">
        <f t="shared" ref="M328:M391" si="17">ROUNDUP($J328/1000,0)</f>
        <v>0</v>
      </c>
    </row>
    <row r="329" spans="1:13" x14ac:dyDescent="0.25">
      <c r="A329" s="13" t="str">
        <f>IF(INTRO!$E$39&lt;&gt;"Non-endemic", " ", IF(INTRO!$E$37="Non-endemic"," ", IF(COUNTRY_INFO!A329=0," ",COUNTRY_INFO!A329)))</f>
        <v xml:space="preserve"> </v>
      </c>
      <c r="B329" s="13" t="str">
        <f>IF(INTRO!$E$39&lt;&gt;"Non-endemic", " ", IF(INTRO!$E$37="Non-endemic"," ", IF(COUNTRY_INFO!B329=0," ",COUNTRY_INFO!B329)))</f>
        <v xml:space="preserve"> </v>
      </c>
      <c r="C329" s="13" t="str">
        <f>IF(INTRO!$E$39&lt;&gt;"Non-endemic", " ", IF(INTRO!$E$37="Non-endemic"," ", IF(COUNTRY_INFO!C329=0," ",COUNTRY_INFO!C329)))</f>
        <v xml:space="preserve"> </v>
      </c>
      <c r="D329" s="14">
        <f>IF(INTRO!$E$39&lt;&gt;"Non-endemic", 0, IF(INTRO!$E$37="Non-endemic",0,IF(COUNTRY_INFO!$H329=1,COUNTRY_INFO!E329,0)))</f>
        <v>0</v>
      </c>
      <c r="E329" s="14">
        <f>IF(INTRO!$E$39&lt;&gt;"Non-endemic", 0, IF(INTRO!$E$37="Non-endemic",0,IF(COUNTRY_INFO!$H329=1,COUNTRY_INFO!F329,0)))</f>
        <v>0</v>
      </c>
      <c r="F329" s="14">
        <f>IF(INTRO!$E$39&lt;&gt;"Non-endemic", 0, IF(INTRO!$E$37="Non-endemic",0,IF(COUNTRY_INFO!$H329=1,COUNTRY_INFO!G329,0)))</f>
        <v>0</v>
      </c>
      <c r="G329" s="14">
        <f t="shared" si="14"/>
        <v>0</v>
      </c>
      <c r="H329" s="15" t="str">
        <f>IF(INTRO!$E$39="Non-endemic",IF(INTRO!$E$37="Non-endemic","Not required",COUNTRY_INFO!Q329),"Treat with IVM")</f>
        <v>Treat with IVM</v>
      </c>
      <c r="I329" s="14">
        <f>IF(H329=1,IF(ALB_MBD!$J329&lt;&gt;" ",$G329-ALB_MBD!$J329,$G329),0)</f>
        <v>0</v>
      </c>
      <c r="J329" s="14">
        <f t="shared" si="15"/>
        <v>0</v>
      </c>
      <c r="K329" s="25"/>
      <c r="L329" s="16">
        <f t="shared" si="16"/>
        <v>0</v>
      </c>
      <c r="M329" s="16">
        <f t="shared" si="17"/>
        <v>0</v>
      </c>
    </row>
    <row r="330" spans="1:13" x14ac:dyDescent="0.25">
      <c r="A330" s="13" t="str">
        <f>IF(INTRO!$E$39&lt;&gt;"Non-endemic", " ", IF(INTRO!$E$37="Non-endemic"," ", IF(COUNTRY_INFO!A330=0," ",COUNTRY_INFO!A330)))</f>
        <v xml:space="preserve"> </v>
      </c>
      <c r="B330" s="13" t="str">
        <f>IF(INTRO!$E$39&lt;&gt;"Non-endemic", " ", IF(INTRO!$E$37="Non-endemic"," ", IF(COUNTRY_INFO!B330=0," ",COUNTRY_INFO!B330)))</f>
        <v xml:space="preserve"> </v>
      </c>
      <c r="C330" s="13" t="str">
        <f>IF(INTRO!$E$39&lt;&gt;"Non-endemic", " ", IF(INTRO!$E$37="Non-endemic"," ", IF(COUNTRY_INFO!C330=0," ",COUNTRY_INFO!C330)))</f>
        <v xml:space="preserve"> </v>
      </c>
      <c r="D330" s="14">
        <f>IF(INTRO!$E$39&lt;&gt;"Non-endemic", 0, IF(INTRO!$E$37="Non-endemic",0,IF(COUNTRY_INFO!$H330=1,COUNTRY_INFO!E330,0)))</f>
        <v>0</v>
      </c>
      <c r="E330" s="14">
        <f>IF(INTRO!$E$39&lt;&gt;"Non-endemic", 0, IF(INTRO!$E$37="Non-endemic",0,IF(COUNTRY_INFO!$H330=1,COUNTRY_INFO!F330,0)))</f>
        <v>0</v>
      </c>
      <c r="F330" s="14">
        <f>IF(INTRO!$E$39&lt;&gt;"Non-endemic", 0, IF(INTRO!$E$37="Non-endemic",0,IF(COUNTRY_INFO!$H330=1,COUNTRY_INFO!G330,0)))</f>
        <v>0</v>
      </c>
      <c r="G330" s="14">
        <f t="shared" ref="G330:G393" si="18">SUM(D330:F330)</f>
        <v>0</v>
      </c>
      <c r="H330" s="15" t="str">
        <f>IF(INTRO!$E$39="Non-endemic",IF(INTRO!$E$37="Non-endemic","Not required",COUNTRY_INFO!Q330),"Treat with IVM")</f>
        <v>Treat with IVM</v>
      </c>
      <c r="I330" s="14">
        <f>IF(H330=1,IF(ALB_MBD!$J330&lt;&gt;" ",$G330-ALB_MBD!$J330,$G330),0)</f>
        <v>0</v>
      </c>
      <c r="J330" s="14">
        <f t="shared" ref="J330:J393" si="19">IF(I330&gt;0,I330*2.5,0)</f>
        <v>0</v>
      </c>
      <c r="K330" s="25"/>
      <c r="L330" s="16">
        <f t="shared" si="16"/>
        <v>0</v>
      </c>
      <c r="M330" s="16">
        <f t="shared" si="17"/>
        <v>0</v>
      </c>
    </row>
    <row r="331" spans="1:13" x14ac:dyDescent="0.25">
      <c r="A331" s="13" t="str">
        <f>IF(INTRO!$E$39&lt;&gt;"Non-endemic", " ", IF(INTRO!$E$37="Non-endemic"," ", IF(COUNTRY_INFO!A331=0," ",COUNTRY_INFO!A331)))</f>
        <v xml:space="preserve"> </v>
      </c>
      <c r="B331" s="13" t="str">
        <f>IF(INTRO!$E$39&lt;&gt;"Non-endemic", " ", IF(INTRO!$E$37="Non-endemic"," ", IF(COUNTRY_INFO!B331=0," ",COUNTRY_INFO!B331)))</f>
        <v xml:space="preserve"> </v>
      </c>
      <c r="C331" s="13" t="str">
        <f>IF(INTRO!$E$39&lt;&gt;"Non-endemic", " ", IF(INTRO!$E$37="Non-endemic"," ", IF(COUNTRY_INFO!C331=0," ",COUNTRY_INFO!C331)))</f>
        <v xml:space="preserve"> </v>
      </c>
      <c r="D331" s="14">
        <f>IF(INTRO!$E$39&lt;&gt;"Non-endemic", 0, IF(INTRO!$E$37="Non-endemic",0,IF(COUNTRY_INFO!$H331=1,COUNTRY_INFO!E331,0)))</f>
        <v>0</v>
      </c>
      <c r="E331" s="14">
        <f>IF(INTRO!$E$39&lt;&gt;"Non-endemic", 0, IF(INTRO!$E$37="Non-endemic",0,IF(COUNTRY_INFO!$H331=1,COUNTRY_INFO!F331,0)))</f>
        <v>0</v>
      </c>
      <c r="F331" s="14">
        <f>IF(INTRO!$E$39&lt;&gt;"Non-endemic", 0, IF(INTRO!$E$37="Non-endemic",0,IF(COUNTRY_INFO!$H331=1,COUNTRY_INFO!G331,0)))</f>
        <v>0</v>
      </c>
      <c r="G331" s="14">
        <f t="shared" si="18"/>
        <v>0</v>
      </c>
      <c r="H331" s="15" t="str">
        <f>IF(INTRO!$E$39="Non-endemic",IF(INTRO!$E$37="Non-endemic","Not required",COUNTRY_INFO!Q331),"Treat with IVM")</f>
        <v>Treat with IVM</v>
      </c>
      <c r="I331" s="14">
        <f>IF(H331=1,IF(ALB_MBD!$J331&lt;&gt;" ",$G331-ALB_MBD!$J331,$G331),0)</f>
        <v>0</v>
      </c>
      <c r="J331" s="14">
        <f t="shared" si="19"/>
        <v>0</v>
      </c>
      <c r="K331" s="25"/>
      <c r="L331" s="16">
        <f t="shared" si="16"/>
        <v>0</v>
      </c>
      <c r="M331" s="16">
        <f t="shared" si="17"/>
        <v>0</v>
      </c>
    </row>
    <row r="332" spans="1:13" x14ac:dyDescent="0.25">
      <c r="A332" s="13" t="str">
        <f>IF(INTRO!$E$39&lt;&gt;"Non-endemic", " ", IF(INTRO!$E$37="Non-endemic"," ", IF(COUNTRY_INFO!A332=0," ",COUNTRY_INFO!A332)))</f>
        <v xml:space="preserve"> </v>
      </c>
      <c r="B332" s="13" t="str">
        <f>IF(INTRO!$E$39&lt;&gt;"Non-endemic", " ", IF(INTRO!$E$37="Non-endemic"," ", IF(COUNTRY_INFO!B332=0," ",COUNTRY_INFO!B332)))</f>
        <v xml:space="preserve"> </v>
      </c>
      <c r="C332" s="13" t="str">
        <f>IF(INTRO!$E$39&lt;&gt;"Non-endemic", " ", IF(INTRO!$E$37="Non-endemic"," ", IF(COUNTRY_INFO!C332=0," ",COUNTRY_INFO!C332)))</f>
        <v xml:space="preserve"> </v>
      </c>
      <c r="D332" s="14">
        <f>IF(INTRO!$E$39&lt;&gt;"Non-endemic", 0, IF(INTRO!$E$37="Non-endemic",0,IF(COUNTRY_INFO!$H332=1,COUNTRY_INFO!E332,0)))</f>
        <v>0</v>
      </c>
      <c r="E332" s="14">
        <f>IF(INTRO!$E$39&lt;&gt;"Non-endemic", 0, IF(INTRO!$E$37="Non-endemic",0,IF(COUNTRY_INFO!$H332=1,COUNTRY_INFO!F332,0)))</f>
        <v>0</v>
      </c>
      <c r="F332" s="14">
        <f>IF(INTRO!$E$39&lt;&gt;"Non-endemic", 0, IF(INTRO!$E$37="Non-endemic",0,IF(COUNTRY_INFO!$H332=1,COUNTRY_INFO!G332,0)))</f>
        <v>0</v>
      </c>
      <c r="G332" s="14">
        <f t="shared" si="18"/>
        <v>0</v>
      </c>
      <c r="H332" s="15" t="str">
        <f>IF(INTRO!$E$39="Non-endemic",IF(INTRO!$E$37="Non-endemic","Not required",COUNTRY_INFO!Q332),"Treat with IVM")</f>
        <v>Treat with IVM</v>
      </c>
      <c r="I332" s="14">
        <f>IF(H332=1,IF(ALB_MBD!$J332&lt;&gt;" ",$G332-ALB_MBD!$J332,$G332),0)</f>
        <v>0</v>
      </c>
      <c r="J332" s="14">
        <f t="shared" si="19"/>
        <v>0</v>
      </c>
      <c r="K332" s="25"/>
      <c r="L332" s="16">
        <f t="shared" si="16"/>
        <v>0</v>
      </c>
      <c r="M332" s="16">
        <f t="shared" si="17"/>
        <v>0</v>
      </c>
    </row>
    <row r="333" spans="1:13" x14ac:dyDescent="0.25">
      <c r="A333" s="13" t="str">
        <f>IF(INTRO!$E$39&lt;&gt;"Non-endemic", " ", IF(INTRO!$E$37="Non-endemic"," ", IF(COUNTRY_INFO!A333=0," ",COUNTRY_INFO!A333)))</f>
        <v xml:space="preserve"> </v>
      </c>
      <c r="B333" s="13" t="str">
        <f>IF(INTRO!$E$39&lt;&gt;"Non-endemic", " ", IF(INTRO!$E$37="Non-endemic"," ", IF(COUNTRY_INFO!B333=0," ",COUNTRY_INFO!B333)))</f>
        <v xml:space="preserve"> </v>
      </c>
      <c r="C333" s="13" t="str">
        <f>IF(INTRO!$E$39&lt;&gt;"Non-endemic", " ", IF(INTRO!$E$37="Non-endemic"," ", IF(COUNTRY_INFO!C333=0," ",COUNTRY_INFO!C333)))</f>
        <v xml:space="preserve"> </v>
      </c>
      <c r="D333" s="14">
        <f>IF(INTRO!$E$39&lt;&gt;"Non-endemic", 0, IF(INTRO!$E$37="Non-endemic",0,IF(COUNTRY_INFO!$H333=1,COUNTRY_INFO!E333,0)))</f>
        <v>0</v>
      </c>
      <c r="E333" s="14">
        <f>IF(INTRO!$E$39&lt;&gt;"Non-endemic", 0, IF(INTRO!$E$37="Non-endemic",0,IF(COUNTRY_INFO!$H333=1,COUNTRY_INFO!F333,0)))</f>
        <v>0</v>
      </c>
      <c r="F333" s="14">
        <f>IF(INTRO!$E$39&lt;&gt;"Non-endemic", 0, IF(INTRO!$E$37="Non-endemic",0,IF(COUNTRY_INFO!$H333=1,COUNTRY_INFO!G333,0)))</f>
        <v>0</v>
      </c>
      <c r="G333" s="14">
        <f t="shared" si="18"/>
        <v>0</v>
      </c>
      <c r="H333" s="15" t="str">
        <f>IF(INTRO!$E$39="Non-endemic",IF(INTRO!$E$37="Non-endemic","Not required",COUNTRY_INFO!Q333),"Treat with IVM")</f>
        <v>Treat with IVM</v>
      </c>
      <c r="I333" s="14">
        <f>IF(H333=1,IF(ALB_MBD!$J333&lt;&gt;" ",$G333-ALB_MBD!$J333,$G333),0)</f>
        <v>0</v>
      </c>
      <c r="J333" s="14">
        <f t="shared" si="19"/>
        <v>0</v>
      </c>
      <c r="K333" s="25"/>
      <c r="L333" s="16">
        <f t="shared" si="16"/>
        <v>0</v>
      </c>
      <c r="M333" s="16">
        <f t="shared" si="17"/>
        <v>0</v>
      </c>
    </row>
    <row r="334" spans="1:13" x14ac:dyDescent="0.25">
      <c r="A334" s="13" t="str">
        <f>IF(INTRO!$E$39&lt;&gt;"Non-endemic", " ", IF(INTRO!$E$37="Non-endemic"," ", IF(COUNTRY_INFO!A334=0," ",COUNTRY_INFO!A334)))</f>
        <v xml:space="preserve"> </v>
      </c>
      <c r="B334" s="13" t="str">
        <f>IF(INTRO!$E$39&lt;&gt;"Non-endemic", " ", IF(INTRO!$E$37="Non-endemic"," ", IF(COUNTRY_INFO!B334=0," ",COUNTRY_INFO!B334)))</f>
        <v xml:space="preserve"> </v>
      </c>
      <c r="C334" s="13" t="str">
        <f>IF(INTRO!$E$39&lt;&gt;"Non-endemic", " ", IF(INTRO!$E$37="Non-endemic"," ", IF(COUNTRY_INFO!C334=0," ",COUNTRY_INFO!C334)))</f>
        <v xml:space="preserve"> </v>
      </c>
      <c r="D334" s="14">
        <f>IF(INTRO!$E$39&lt;&gt;"Non-endemic", 0, IF(INTRO!$E$37="Non-endemic",0,IF(COUNTRY_INFO!$H334=1,COUNTRY_INFO!E334,0)))</f>
        <v>0</v>
      </c>
      <c r="E334" s="14">
        <f>IF(INTRO!$E$39&lt;&gt;"Non-endemic", 0, IF(INTRO!$E$37="Non-endemic",0,IF(COUNTRY_INFO!$H334=1,COUNTRY_INFO!F334,0)))</f>
        <v>0</v>
      </c>
      <c r="F334" s="14">
        <f>IF(INTRO!$E$39&lt;&gt;"Non-endemic", 0, IF(INTRO!$E$37="Non-endemic",0,IF(COUNTRY_INFO!$H334=1,COUNTRY_INFO!G334,0)))</f>
        <v>0</v>
      </c>
      <c r="G334" s="14">
        <f t="shared" si="18"/>
        <v>0</v>
      </c>
      <c r="H334" s="15" t="str">
        <f>IF(INTRO!$E$39="Non-endemic",IF(INTRO!$E$37="Non-endemic","Not required",COUNTRY_INFO!Q334),"Treat with IVM")</f>
        <v>Treat with IVM</v>
      </c>
      <c r="I334" s="14">
        <f>IF(H334=1,IF(ALB_MBD!$J334&lt;&gt;" ",$G334-ALB_MBD!$J334,$G334),0)</f>
        <v>0</v>
      </c>
      <c r="J334" s="14">
        <f t="shared" si="19"/>
        <v>0</v>
      </c>
      <c r="K334" s="25"/>
      <c r="L334" s="16">
        <f t="shared" si="16"/>
        <v>0</v>
      </c>
      <c r="M334" s="16">
        <f t="shared" si="17"/>
        <v>0</v>
      </c>
    </row>
    <row r="335" spans="1:13" x14ac:dyDescent="0.25">
      <c r="A335" s="13" t="str">
        <f>IF(INTRO!$E$39&lt;&gt;"Non-endemic", " ", IF(INTRO!$E$37="Non-endemic"," ", IF(COUNTRY_INFO!A335=0," ",COUNTRY_INFO!A335)))</f>
        <v xml:space="preserve"> </v>
      </c>
      <c r="B335" s="13" t="str">
        <f>IF(INTRO!$E$39&lt;&gt;"Non-endemic", " ", IF(INTRO!$E$37="Non-endemic"," ", IF(COUNTRY_INFO!B335=0," ",COUNTRY_INFO!B335)))</f>
        <v xml:space="preserve"> </v>
      </c>
      <c r="C335" s="13" t="str">
        <f>IF(INTRO!$E$39&lt;&gt;"Non-endemic", " ", IF(INTRO!$E$37="Non-endemic"," ", IF(COUNTRY_INFO!C335=0," ",COUNTRY_INFO!C335)))</f>
        <v xml:space="preserve"> </v>
      </c>
      <c r="D335" s="14">
        <f>IF(INTRO!$E$39&lt;&gt;"Non-endemic", 0, IF(INTRO!$E$37="Non-endemic",0,IF(COUNTRY_INFO!$H335=1,COUNTRY_INFO!E335,0)))</f>
        <v>0</v>
      </c>
      <c r="E335" s="14">
        <f>IF(INTRO!$E$39&lt;&gt;"Non-endemic", 0, IF(INTRO!$E$37="Non-endemic",0,IF(COUNTRY_INFO!$H335=1,COUNTRY_INFO!F335,0)))</f>
        <v>0</v>
      </c>
      <c r="F335" s="14">
        <f>IF(INTRO!$E$39&lt;&gt;"Non-endemic", 0, IF(INTRO!$E$37="Non-endemic",0,IF(COUNTRY_INFO!$H335=1,COUNTRY_INFO!G335,0)))</f>
        <v>0</v>
      </c>
      <c r="G335" s="14">
        <f t="shared" si="18"/>
        <v>0</v>
      </c>
      <c r="H335" s="15" t="str">
        <f>IF(INTRO!$E$39="Non-endemic",IF(INTRO!$E$37="Non-endemic","Not required",COUNTRY_INFO!Q335),"Treat with IVM")</f>
        <v>Treat with IVM</v>
      </c>
      <c r="I335" s="14">
        <f>IF(H335=1,IF(ALB_MBD!$J335&lt;&gt;" ",$G335-ALB_MBD!$J335,$G335),0)</f>
        <v>0</v>
      </c>
      <c r="J335" s="14">
        <f t="shared" si="19"/>
        <v>0</v>
      </c>
      <c r="K335" s="25"/>
      <c r="L335" s="16">
        <f t="shared" si="16"/>
        <v>0</v>
      </c>
      <c r="M335" s="16">
        <f t="shared" si="17"/>
        <v>0</v>
      </c>
    </row>
    <row r="336" spans="1:13" x14ac:dyDescent="0.25">
      <c r="A336" s="13" t="str">
        <f>IF(INTRO!$E$39&lt;&gt;"Non-endemic", " ", IF(INTRO!$E$37="Non-endemic"," ", IF(COUNTRY_INFO!A336=0," ",COUNTRY_INFO!A336)))</f>
        <v xml:space="preserve"> </v>
      </c>
      <c r="B336" s="13" t="str">
        <f>IF(INTRO!$E$39&lt;&gt;"Non-endemic", " ", IF(INTRO!$E$37="Non-endemic"," ", IF(COUNTRY_INFO!B336=0," ",COUNTRY_INFO!B336)))</f>
        <v xml:space="preserve"> </v>
      </c>
      <c r="C336" s="13" t="str">
        <f>IF(INTRO!$E$39&lt;&gt;"Non-endemic", " ", IF(INTRO!$E$37="Non-endemic"," ", IF(COUNTRY_INFO!C336=0," ",COUNTRY_INFO!C336)))</f>
        <v xml:space="preserve"> </v>
      </c>
      <c r="D336" s="14">
        <f>IF(INTRO!$E$39&lt;&gt;"Non-endemic", 0, IF(INTRO!$E$37="Non-endemic",0,IF(COUNTRY_INFO!$H336=1,COUNTRY_INFO!E336,0)))</f>
        <v>0</v>
      </c>
      <c r="E336" s="14">
        <f>IF(INTRO!$E$39&lt;&gt;"Non-endemic", 0, IF(INTRO!$E$37="Non-endemic",0,IF(COUNTRY_INFO!$H336=1,COUNTRY_INFO!F336,0)))</f>
        <v>0</v>
      </c>
      <c r="F336" s="14">
        <f>IF(INTRO!$E$39&lt;&gt;"Non-endemic", 0, IF(INTRO!$E$37="Non-endemic",0,IF(COUNTRY_INFO!$H336=1,COUNTRY_INFO!G336,0)))</f>
        <v>0</v>
      </c>
      <c r="G336" s="14">
        <f t="shared" si="18"/>
        <v>0</v>
      </c>
      <c r="H336" s="15" t="str">
        <f>IF(INTRO!$E$39="Non-endemic",IF(INTRO!$E$37="Non-endemic","Not required",COUNTRY_INFO!Q336),"Treat with IVM")</f>
        <v>Treat with IVM</v>
      </c>
      <c r="I336" s="14">
        <f>IF(H336=1,IF(ALB_MBD!$J336&lt;&gt;" ",$G336-ALB_MBD!$J336,$G336),0)</f>
        <v>0</v>
      </c>
      <c r="J336" s="14">
        <f t="shared" si="19"/>
        <v>0</v>
      </c>
      <c r="K336" s="25"/>
      <c r="L336" s="16">
        <f t="shared" si="16"/>
        <v>0</v>
      </c>
      <c r="M336" s="16">
        <f t="shared" si="17"/>
        <v>0</v>
      </c>
    </row>
    <row r="337" spans="1:13" x14ac:dyDescent="0.25">
      <c r="A337" s="13" t="str">
        <f>IF(INTRO!$E$39&lt;&gt;"Non-endemic", " ", IF(INTRO!$E$37="Non-endemic"," ", IF(COUNTRY_INFO!A337=0," ",COUNTRY_INFO!A337)))</f>
        <v xml:space="preserve"> </v>
      </c>
      <c r="B337" s="13" t="str">
        <f>IF(INTRO!$E$39&lt;&gt;"Non-endemic", " ", IF(INTRO!$E$37="Non-endemic"," ", IF(COUNTRY_INFO!B337=0," ",COUNTRY_INFO!B337)))</f>
        <v xml:space="preserve"> </v>
      </c>
      <c r="C337" s="13" t="str">
        <f>IF(INTRO!$E$39&lt;&gt;"Non-endemic", " ", IF(INTRO!$E$37="Non-endemic"," ", IF(COUNTRY_INFO!C337=0," ",COUNTRY_INFO!C337)))</f>
        <v xml:space="preserve"> </v>
      </c>
      <c r="D337" s="14">
        <f>IF(INTRO!$E$39&lt;&gt;"Non-endemic", 0, IF(INTRO!$E$37="Non-endemic",0,IF(COUNTRY_INFO!$H337=1,COUNTRY_INFO!E337,0)))</f>
        <v>0</v>
      </c>
      <c r="E337" s="14">
        <f>IF(INTRO!$E$39&lt;&gt;"Non-endemic", 0, IF(INTRO!$E$37="Non-endemic",0,IF(COUNTRY_INFO!$H337=1,COUNTRY_INFO!F337,0)))</f>
        <v>0</v>
      </c>
      <c r="F337" s="14">
        <f>IF(INTRO!$E$39&lt;&gt;"Non-endemic", 0, IF(INTRO!$E$37="Non-endemic",0,IF(COUNTRY_INFO!$H337=1,COUNTRY_INFO!G337,0)))</f>
        <v>0</v>
      </c>
      <c r="G337" s="14">
        <f t="shared" si="18"/>
        <v>0</v>
      </c>
      <c r="H337" s="15" t="str">
        <f>IF(INTRO!$E$39="Non-endemic",IF(INTRO!$E$37="Non-endemic","Not required",COUNTRY_INFO!Q337),"Treat with IVM")</f>
        <v>Treat with IVM</v>
      </c>
      <c r="I337" s="14">
        <f>IF(H337=1,IF(ALB_MBD!$J337&lt;&gt;" ",$G337-ALB_MBD!$J337,$G337),0)</f>
        <v>0</v>
      </c>
      <c r="J337" s="14">
        <f t="shared" si="19"/>
        <v>0</v>
      </c>
      <c r="K337" s="25"/>
      <c r="L337" s="16">
        <f t="shared" si="16"/>
        <v>0</v>
      </c>
      <c r="M337" s="16">
        <f t="shared" si="17"/>
        <v>0</v>
      </c>
    </row>
    <row r="338" spans="1:13" x14ac:dyDescent="0.25">
      <c r="A338" s="13" t="str">
        <f>IF(INTRO!$E$39&lt;&gt;"Non-endemic", " ", IF(INTRO!$E$37="Non-endemic"," ", IF(COUNTRY_INFO!A338=0," ",COUNTRY_INFO!A338)))</f>
        <v xml:space="preserve"> </v>
      </c>
      <c r="B338" s="13" t="str">
        <f>IF(INTRO!$E$39&lt;&gt;"Non-endemic", " ", IF(INTRO!$E$37="Non-endemic"," ", IF(COUNTRY_INFO!B338=0," ",COUNTRY_INFO!B338)))</f>
        <v xml:space="preserve"> </v>
      </c>
      <c r="C338" s="13" t="str">
        <f>IF(INTRO!$E$39&lt;&gt;"Non-endemic", " ", IF(INTRO!$E$37="Non-endemic"," ", IF(COUNTRY_INFO!C338=0," ",COUNTRY_INFO!C338)))</f>
        <v xml:space="preserve"> </v>
      </c>
      <c r="D338" s="14">
        <f>IF(INTRO!$E$39&lt;&gt;"Non-endemic", 0, IF(INTRO!$E$37="Non-endemic",0,IF(COUNTRY_INFO!$H338=1,COUNTRY_INFO!E338,0)))</f>
        <v>0</v>
      </c>
      <c r="E338" s="14">
        <f>IF(INTRO!$E$39&lt;&gt;"Non-endemic", 0, IF(INTRO!$E$37="Non-endemic",0,IF(COUNTRY_INFO!$H338=1,COUNTRY_INFO!F338,0)))</f>
        <v>0</v>
      </c>
      <c r="F338" s="14">
        <f>IF(INTRO!$E$39&lt;&gt;"Non-endemic", 0, IF(INTRO!$E$37="Non-endemic",0,IF(COUNTRY_INFO!$H338=1,COUNTRY_INFO!G338,0)))</f>
        <v>0</v>
      </c>
      <c r="G338" s="14">
        <f t="shared" si="18"/>
        <v>0</v>
      </c>
      <c r="H338" s="15" t="str">
        <f>IF(INTRO!$E$39="Non-endemic",IF(INTRO!$E$37="Non-endemic","Not required",COUNTRY_INFO!Q338),"Treat with IVM")</f>
        <v>Treat with IVM</v>
      </c>
      <c r="I338" s="14">
        <f>IF(H338=1,IF(ALB_MBD!$J338&lt;&gt;" ",$G338-ALB_MBD!$J338,$G338),0)</f>
        <v>0</v>
      </c>
      <c r="J338" s="14">
        <f t="shared" si="19"/>
        <v>0</v>
      </c>
      <c r="K338" s="25"/>
      <c r="L338" s="16">
        <f t="shared" si="16"/>
        <v>0</v>
      </c>
      <c r="M338" s="16">
        <f t="shared" si="17"/>
        <v>0</v>
      </c>
    </row>
    <row r="339" spans="1:13" x14ac:dyDescent="0.25">
      <c r="A339" s="13" t="str">
        <f>IF(INTRO!$E$39&lt;&gt;"Non-endemic", " ", IF(INTRO!$E$37="Non-endemic"," ", IF(COUNTRY_INFO!A339=0," ",COUNTRY_INFO!A339)))</f>
        <v xml:space="preserve"> </v>
      </c>
      <c r="B339" s="13" t="str">
        <f>IF(INTRO!$E$39&lt;&gt;"Non-endemic", " ", IF(INTRO!$E$37="Non-endemic"," ", IF(COUNTRY_INFO!B339=0," ",COUNTRY_INFO!B339)))</f>
        <v xml:space="preserve"> </v>
      </c>
      <c r="C339" s="13" t="str">
        <f>IF(INTRO!$E$39&lt;&gt;"Non-endemic", " ", IF(INTRO!$E$37="Non-endemic"," ", IF(COUNTRY_INFO!C339=0," ",COUNTRY_INFO!C339)))</f>
        <v xml:space="preserve"> </v>
      </c>
      <c r="D339" s="14">
        <f>IF(INTRO!$E$39&lt;&gt;"Non-endemic", 0, IF(INTRO!$E$37="Non-endemic",0,IF(COUNTRY_INFO!$H339=1,COUNTRY_INFO!E339,0)))</f>
        <v>0</v>
      </c>
      <c r="E339" s="14">
        <f>IF(INTRO!$E$39&lt;&gt;"Non-endemic", 0, IF(INTRO!$E$37="Non-endemic",0,IF(COUNTRY_INFO!$H339=1,COUNTRY_INFO!F339,0)))</f>
        <v>0</v>
      </c>
      <c r="F339" s="14">
        <f>IF(INTRO!$E$39&lt;&gt;"Non-endemic", 0, IF(INTRO!$E$37="Non-endemic",0,IF(COUNTRY_INFO!$H339=1,COUNTRY_INFO!G339,0)))</f>
        <v>0</v>
      </c>
      <c r="G339" s="14">
        <f t="shared" si="18"/>
        <v>0</v>
      </c>
      <c r="H339" s="15" t="str">
        <f>IF(INTRO!$E$39="Non-endemic",IF(INTRO!$E$37="Non-endemic","Not required",COUNTRY_INFO!Q339),"Treat with IVM")</f>
        <v>Treat with IVM</v>
      </c>
      <c r="I339" s="14">
        <f>IF(H339=1,IF(ALB_MBD!$J339&lt;&gt;" ",$G339-ALB_MBD!$J339,$G339),0)</f>
        <v>0</v>
      </c>
      <c r="J339" s="14">
        <f t="shared" si="19"/>
        <v>0</v>
      </c>
      <c r="K339" s="25"/>
      <c r="L339" s="16">
        <f t="shared" si="16"/>
        <v>0</v>
      </c>
      <c r="M339" s="16">
        <f t="shared" si="17"/>
        <v>0</v>
      </c>
    </row>
    <row r="340" spans="1:13" x14ac:dyDescent="0.25">
      <c r="A340" s="13" t="str">
        <f>IF(INTRO!$E$39&lt;&gt;"Non-endemic", " ", IF(INTRO!$E$37="Non-endemic"," ", IF(COUNTRY_INFO!A340=0," ",COUNTRY_INFO!A340)))</f>
        <v xml:space="preserve"> </v>
      </c>
      <c r="B340" s="13" t="str">
        <f>IF(INTRO!$E$39&lt;&gt;"Non-endemic", " ", IF(INTRO!$E$37="Non-endemic"," ", IF(COUNTRY_INFO!B340=0," ",COUNTRY_INFO!B340)))</f>
        <v xml:space="preserve"> </v>
      </c>
      <c r="C340" s="13" t="str">
        <f>IF(INTRO!$E$39&lt;&gt;"Non-endemic", " ", IF(INTRO!$E$37="Non-endemic"," ", IF(COUNTRY_INFO!C340=0," ",COUNTRY_INFO!C340)))</f>
        <v xml:space="preserve"> </v>
      </c>
      <c r="D340" s="14">
        <f>IF(INTRO!$E$39&lt;&gt;"Non-endemic", 0, IF(INTRO!$E$37="Non-endemic",0,IF(COUNTRY_INFO!$H340=1,COUNTRY_INFO!E340,0)))</f>
        <v>0</v>
      </c>
      <c r="E340" s="14">
        <f>IF(INTRO!$E$39&lt;&gt;"Non-endemic", 0, IF(INTRO!$E$37="Non-endemic",0,IF(COUNTRY_INFO!$H340=1,COUNTRY_INFO!F340,0)))</f>
        <v>0</v>
      </c>
      <c r="F340" s="14">
        <f>IF(INTRO!$E$39&lt;&gt;"Non-endemic", 0, IF(INTRO!$E$37="Non-endemic",0,IF(COUNTRY_INFO!$H340=1,COUNTRY_INFO!G340,0)))</f>
        <v>0</v>
      </c>
      <c r="G340" s="14">
        <f t="shared" si="18"/>
        <v>0</v>
      </c>
      <c r="H340" s="15" t="str">
        <f>IF(INTRO!$E$39="Non-endemic",IF(INTRO!$E$37="Non-endemic","Not required",COUNTRY_INFO!Q340),"Treat with IVM")</f>
        <v>Treat with IVM</v>
      </c>
      <c r="I340" s="14">
        <f>IF(H340=1,IF(ALB_MBD!$J340&lt;&gt;" ",$G340-ALB_MBD!$J340,$G340),0)</f>
        <v>0</v>
      </c>
      <c r="J340" s="14">
        <f t="shared" si="19"/>
        <v>0</v>
      </c>
      <c r="K340" s="25"/>
      <c r="L340" s="16">
        <f t="shared" si="16"/>
        <v>0</v>
      </c>
      <c r="M340" s="16">
        <f t="shared" si="17"/>
        <v>0</v>
      </c>
    </row>
    <row r="341" spans="1:13" x14ac:dyDescent="0.25">
      <c r="A341" s="13" t="str">
        <f>IF(INTRO!$E$39&lt;&gt;"Non-endemic", " ", IF(INTRO!$E$37="Non-endemic"," ", IF(COUNTRY_INFO!A341=0," ",COUNTRY_INFO!A341)))</f>
        <v xml:space="preserve"> </v>
      </c>
      <c r="B341" s="13" t="str">
        <f>IF(INTRO!$E$39&lt;&gt;"Non-endemic", " ", IF(INTRO!$E$37="Non-endemic"," ", IF(COUNTRY_INFO!B341=0," ",COUNTRY_INFO!B341)))</f>
        <v xml:space="preserve"> </v>
      </c>
      <c r="C341" s="13" t="str">
        <f>IF(INTRO!$E$39&lt;&gt;"Non-endemic", " ", IF(INTRO!$E$37="Non-endemic"," ", IF(COUNTRY_INFO!C341=0," ",COUNTRY_INFO!C341)))</f>
        <v xml:space="preserve"> </v>
      </c>
      <c r="D341" s="14">
        <f>IF(INTRO!$E$39&lt;&gt;"Non-endemic", 0, IF(INTRO!$E$37="Non-endemic",0,IF(COUNTRY_INFO!$H341=1,COUNTRY_INFO!E341,0)))</f>
        <v>0</v>
      </c>
      <c r="E341" s="14">
        <f>IF(INTRO!$E$39&lt;&gt;"Non-endemic", 0, IF(INTRO!$E$37="Non-endemic",0,IF(COUNTRY_INFO!$H341=1,COUNTRY_INFO!F341,0)))</f>
        <v>0</v>
      </c>
      <c r="F341" s="14">
        <f>IF(INTRO!$E$39&lt;&gt;"Non-endemic", 0, IF(INTRO!$E$37="Non-endemic",0,IF(COUNTRY_INFO!$H341=1,COUNTRY_INFO!G341,0)))</f>
        <v>0</v>
      </c>
      <c r="G341" s="14">
        <f t="shared" si="18"/>
        <v>0</v>
      </c>
      <c r="H341" s="15" t="str">
        <f>IF(INTRO!$E$39="Non-endemic",IF(INTRO!$E$37="Non-endemic","Not required",COUNTRY_INFO!Q341),"Treat with IVM")</f>
        <v>Treat with IVM</v>
      </c>
      <c r="I341" s="14">
        <f>IF(H341=1,IF(ALB_MBD!$J341&lt;&gt;" ",$G341-ALB_MBD!$J341,$G341),0)</f>
        <v>0</v>
      </c>
      <c r="J341" s="14">
        <f t="shared" si="19"/>
        <v>0</v>
      </c>
      <c r="K341" s="25"/>
      <c r="L341" s="16">
        <f t="shared" si="16"/>
        <v>0</v>
      </c>
      <c r="M341" s="16">
        <f t="shared" si="17"/>
        <v>0</v>
      </c>
    </row>
    <row r="342" spans="1:13" x14ac:dyDescent="0.25">
      <c r="A342" s="13" t="str">
        <f>IF(INTRO!$E$39&lt;&gt;"Non-endemic", " ", IF(INTRO!$E$37="Non-endemic"," ", IF(COUNTRY_INFO!A342=0," ",COUNTRY_INFO!A342)))</f>
        <v xml:space="preserve"> </v>
      </c>
      <c r="B342" s="13" t="str">
        <f>IF(INTRO!$E$39&lt;&gt;"Non-endemic", " ", IF(INTRO!$E$37="Non-endemic"," ", IF(COUNTRY_INFO!B342=0," ",COUNTRY_INFO!B342)))</f>
        <v xml:space="preserve"> </v>
      </c>
      <c r="C342" s="13" t="str">
        <f>IF(INTRO!$E$39&lt;&gt;"Non-endemic", " ", IF(INTRO!$E$37="Non-endemic"," ", IF(COUNTRY_INFO!C342=0," ",COUNTRY_INFO!C342)))</f>
        <v xml:space="preserve"> </v>
      </c>
      <c r="D342" s="14">
        <f>IF(INTRO!$E$39&lt;&gt;"Non-endemic", 0, IF(INTRO!$E$37="Non-endemic",0,IF(COUNTRY_INFO!$H342=1,COUNTRY_INFO!E342,0)))</f>
        <v>0</v>
      </c>
      <c r="E342" s="14">
        <f>IF(INTRO!$E$39&lt;&gt;"Non-endemic", 0, IF(INTRO!$E$37="Non-endemic",0,IF(COUNTRY_INFO!$H342=1,COUNTRY_INFO!F342,0)))</f>
        <v>0</v>
      </c>
      <c r="F342" s="14">
        <f>IF(INTRO!$E$39&lt;&gt;"Non-endemic", 0, IF(INTRO!$E$37="Non-endemic",0,IF(COUNTRY_INFO!$H342=1,COUNTRY_INFO!G342,0)))</f>
        <v>0</v>
      </c>
      <c r="G342" s="14">
        <f t="shared" si="18"/>
        <v>0</v>
      </c>
      <c r="H342" s="15" t="str">
        <f>IF(INTRO!$E$39="Non-endemic",IF(INTRO!$E$37="Non-endemic","Not required",COUNTRY_INFO!Q342),"Treat with IVM")</f>
        <v>Treat with IVM</v>
      </c>
      <c r="I342" s="14">
        <f>IF(H342=1,IF(ALB_MBD!$J342&lt;&gt;" ",$G342-ALB_MBD!$J342,$G342),0)</f>
        <v>0</v>
      </c>
      <c r="J342" s="14">
        <f t="shared" si="19"/>
        <v>0</v>
      </c>
      <c r="K342" s="25"/>
      <c r="L342" s="16">
        <f t="shared" si="16"/>
        <v>0</v>
      </c>
      <c r="M342" s="16">
        <f t="shared" si="17"/>
        <v>0</v>
      </c>
    </row>
    <row r="343" spans="1:13" x14ac:dyDescent="0.25">
      <c r="A343" s="13" t="str">
        <f>IF(INTRO!$E$39&lt;&gt;"Non-endemic", " ", IF(INTRO!$E$37="Non-endemic"," ", IF(COUNTRY_INFO!A343=0," ",COUNTRY_INFO!A343)))</f>
        <v xml:space="preserve"> </v>
      </c>
      <c r="B343" s="13" t="str">
        <f>IF(INTRO!$E$39&lt;&gt;"Non-endemic", " ", IF(INTRO!$E$37="Non-endemic"," ", IF(COUNTRY_INFO!B343=0," ",COUNTRY_INFO!B343)))</f>
        <v xml:space="preserve"> </v>
      </c>
      <c r="C343" s="13" t="str">
        <f>IF(INTRO!$E$39&lt;&gt;"Non-endemic", " ", IF(INTRO!$E$37="Non-endemic"," ", IF(COUNTRY_INFO!C343=0," ",COUNTRY_INFO!C343)))</f>
        <v xml:space="preserve"> </v>
      </c>
      <c r="D343" s="14">
        <f>IF(INTRO!$E$39&lt;&gt;"Non-endemic", 0, IF(INTRO!$E$37="Non-endemic",0,IF(COUNTRY_INFO!$H343=1,COUNTRY_INFO!E343,0)))</f>
        <v>0</v>
      </c>
      <c r="E343" s="14">
        <f>IF(INTRO!$E$39&lt;&gt;"Non-endemic", 0, IF(INTRO!$E$37="Non-endemic",0,IF(COUNTRY_INFO!$H343=1,COUNTRY_INFO!F343,0)))</f>
        <v>0</v>
      </c>
      <c r="F343" s="14">
        <f>IF(INTRO!$E$39&lt;&gt;"Non-endemic", 0, IF(INTRO!$E$37="Non-endemic",0,IF(COUNTRY_INFO!$H343=1,COUNTRY_INFO!G343,0)))</f>
        <v>0</v>
      </c>
      <c r="G343" s="14">
        <f t="shared" si="18"/>
        <v>0</v>
      </c>
      <c r="H343" s="15" t="str">
        <f>IF(INTRO!$E$39="Non-endemic",IF(INTRO!$E$37="Non-endemic","Not required",COUNTRY_INFO!Q343),"Treat with IVM")</f>
        <v>Treat with IVM</v>
      </c>
      <c r="I343" s="14">
        <f>IF(H343=1,IF(ALB_MBD!$J343&lt;&gt;" ",$G343-ALB_MBD!$J343,$G343),0)</f>
        <v>0</v>
      </c>
      <c r="J343" s="14">
        <f t="shared" si="19"/>
        <v>0</v>
      </c>
      <c r="K343" s="25"/>
      <c r="L343" s="16">
        <f t="shared" si="16"/>
        <v>0</v>
      </c>
      <c r="M343" s="16">
        <f t="shared" si="17"/>
        <v>0</v>
      </c>
    </row>
    <row r="344" spans="1:13" x14ac:dyDescent="0.25">
      <c r="A344" s="13" t="str">
        <f>IF(INTRO!$E$39&lt;&gt;"Non-endemic", " ", IF(INTRO!$E$37="Non-endemic"," ", IF(COUNTRY_INFO!A344=0," ",COUNTRY_INFO!A344)))</f>
        <v xml:space="preserve"> </v>
      </c>
      <c r="B344" s="13" t="str">
        <f>IF(INTRO!$E$39&lt;&gt;"Non-endemic", " ", IF(INTRO!$E$37="Non-endemic"," ", IF(COUNTRY_INFO!B344=0," ",COUNTRY_INFO!B344)))</f>
        <v xml:space="preserve"> </v>
      </c>
      <c r="C344" s="13" t="str">
        <f>IF(INTRO!$E$39&lt;&gt;"Non-endemic", " ", IF(INTRO!$E$37="Non-endemic"," ", IF(COUNTRY_INFO!C344=0," ",COUNTRY_INFO!C344)))</f>
        <v xml:space="preserve"> </v>
      </c>
      <c r="D344" s="14">
        <f>IF(INTRO!$E$39&lt;&gt;"Non-endemic", 0, IF(INTRO!$E$37="Non-endemic",0,IF(COUNTRY_INFO!$H344=1,COUNTRY_INFO!E344,0)))</f>
        <v>0</v>
      </c>
      <c r="E344" s="14">
        <f>IF(INTRO!$E$39&lt;&gt;"Non-endemic", 0, IF(INTRO!$E$37="Non-endemic",0,IF(COUNTRY_INFO!$H344=1,COUNTRY_INFO!F344,0)))</f>
        <v>0</v>
      </c>
      <c r="F344" s="14">
        <f>IF(INTRO!$E$39&lt;&gt;"Non-endemic", 0, IF(INTRO!$E$37="Non-endemic",0,IF(COUNTRY_INFO!$H344=1,COUNTRY_INFO!G344,0)))</f>
        <v>0</v>
      </c>
      <c r="G344" s="14">
        <f t="shared" si="18"/>
        <v>0</v>
      </c>
      <c r="H344" s="15" t="str">
        <f>IF(INTRO!$E$39="Non-endemic",IF(INTRO!$E$37="Non-endemic","Not required",COUNTRY_INFO!Q344),"Treat with IVM")</f>
        <v>Treat with IVM</v>
      </c>
      <c r="I344" s="14">
        <f>IF(H344=1,IF(ALB_MBD!$J344&lt;&gt;" ",$G344-ALB_MBD!$J344,$G344),0)</f>
        <v>0</v>
      </c>
      <c r="J344" s="14">
        <f t="shared" si="19"/>
        <v>0</v>
      </c>
      <c r="K344" s="25"/>
      <c r="L344" s="16">
        <f t="shared" si="16"/>
        <v>0</v>
      </c>
      <c r="M344" s="16">
        <f t="shared" si="17"/>
        <v>0</v>
      </c>
    </row>
    <row r="345" spans="1:13" x14ac:dyDescent="0.25">
      <c r="A345" s="13" t="str">
        <f>IF(INTRO!$E$39&lt;&gt;"Non-endemic", " ", IF(INTRO!$E$37="Non-endemic"," ", IF(COUNTRY_INFO!A345=0," ",COUNTRY_INFO!A345)))</f>
        <v xml:space="preserve"> </v>
      </c>
      <c r="B345" s="13" t="str">
        <f>IF(INTRO!$E$39&lt;&gt;"Non-endemic", " ", IF(INTRO!$E$37="Non-endemic"," ", IF(COUNTRY_INFO!B345=0," ",COUNTRY_INFO!B345)))</f>
        <v xml:space="preserve"> </v>
      </c>
      <c r="C345" s="13" t="str">
        <f>IF(INTRO!$E$39&lt;&gt;"Non-endemic", " ", IF(INTRO!$E$37="Non-endemic"," ", IF(COUNTRY_INFO!C345=0," ",COUNTRY_INFO!C345)))</f>
        <v xml:space="preserve"> </v>
      </c>
      <c r="D345" s="14">
        <f>IF(INTRO!$E$39&lt;&gt;"Non-endemic", 0, IF(INTRO!$E$37="Non-endemic",0,IF(COUNTRY_INFO!$H345=1,COUNTRY_INFO!E345,0)))</f>
        <v>0</v>
      </c>
      <c r="E345" s="14">
        <f>IF(INTRO!$E$39&lt;&gt;"Non-endemic", 0, IF(INTRO!$E$37="Non-endemic",0,IF(COUNTRY_INFO!$H345=1,COUNTRY_INFO!F345,0)))</f>
        <v>0</v>
      </c>
      <c r="F345" s="14">
        <f>IF(INTRO!$E$39&lt;&gt;"Non-endemic", 0, IF(INTRO!$E$37="Non-endemic",0,IF(COUNTRY_INFO!$H345=1,COUNTRY_INFO!G345,0)))</f>
        <v>0</v>
      </c>
      <c r="G345" s="14">
        <f t="shared" si="18"/>
        <v>0</v>
      </c>
      <c r="H345" s="15" t="str">
        <f>IF(INTRO!$E$39="Non-endemic",IF(INTRO!$E$37="Non-endemic","Not required",COUNTRY_INFO!Q345),"Treat with IVM")</f>
        <v>Treat with IVM</v>
      </c>
      <c r="I345" s="14">
        <f>IF(H345=1,IF(ALB_MBD!$J345&lt;&gt;" ",$G345-ALB_MBD!$J345,$G345),0)</f>
        <v>0</v>
      </c>
      <c r="J345" s="14">
        <f t="shared" si="19"/>
        <v>0</v>
      </c>
      <c r="K345" s="25"/>
      <c r="L345" s="16">
        <f t="shared" si="16"/>
        <v>0</v>
      </c>
      <c r="M345" s="16">
        <f t="shared" si="17"/>
        <v>0</v>
      </c>
    </row>
    <row r="346" spans="1:13" x14ac:dyDescent="0.25">
      <c r="A346" s="13" t="str">
        <f>IF(INTRO!$E$39&lt;&gt;"Non-endemic", " ", IF(INTRO!$E$37="Non-endemic"," ", IF(COUNTRY_INFO!A346=0," ",COUNTRY_INFO!A346)))</f>
        <v xml:space="preserve"> </v>
      </c>
      <c r="B346" s="13" t="str">
        <f>IF(INTRO!$E$39&lt;&gt;"Non-endemic", " ", IF(INTRO!$E$37="Non-endemic"," ", IF(COUNTRY_INFO!B346=0," ",COUNTRY_INFO!B346)))</f>
        <v xml:space="preserve"> </v>
      </c>
      <c r="C346" s="13" t="str">
        <f>IF(INTRO!$E$39&lt;&gt;"Non-endemic", " ", IF(INTRO!$E$37="Non-endemic"," ", IF(COUNTRY_INFO!C346=0," ",COUNTRY_INFO!C346)))</f>
        <v xml:space="preserve"> </v>
      </c>
      <c r="D346" s="14">
        <f>IF(INTRO!$E$39&lt;&gt;"Non-endemic", 0, IF(INTRO!$E$37="Non-endemic",0,IF(COUNTRY_INFO!$H346=1,COUNTRY_INFO!E346,0)))</f>
        <v>0</v>
      </c>
      <c r="E346" s="14">
        <f>IF(INTRO!$E$39&lt;&gt;"Non-endemic", 0, IF(INTRO!$E$37="Non-endemic",0,IF(COUNTRY_INFO!$H346=1,COUNTRY_INFO!F346,0)))</f>
        <v>0</v>
      </c>
      <c r="F346" s="14">
        <f>IF(INTRO!$E$39&lt;&gt;"Non-endemic", 0, IF(INTRO!$E$37="Non-endemic",0,IF(COUNTRY_INFO!$H346=1,COUNTRY_INFO!G346,0)))</f>
        <v>0</v>
      </c>
      <c r="G346" s="14">
        <f t="shared" si="18"/>
        <v>0</v>
      </c>
      <c r="H346" s="15" t="str">
        <f>IF(INTRO!$E$39="Non-endemic",IF(INTRO!$E$37="Non-endemic","Not required",COUNTRY_INFO!Q346),"Treat with IVM")</f>
        <v>Treat with IVM</v>
      </c>
      <c r="I346" s="14">
        <f>IF(H346=1,IF(ALB_MBD!$J346&lt;&gt;" ",$G346-ALB_MBD!$J346,$G346),0)</f>
        <v>0</v>
      </c>
      <c r="J346" s="14">
        <f t="shared" si="19"/>
        <v>0</v>
      </c>
      <c r="K346" s="25"/>
      <c r="L346" s="16">
        <f t="shared" si="16"/>
        <v>0</v>
      </c>
      <c r="M346" s="16">
        <f t="shared" si="17"/>
        <v>0</v>
      </c>
    </row>
    <row r="347" spans="1:13" x14ac:dyDescent="0.25">
      <c r="A347" s="13" t="str">
        <f>IF(INTRO!$E$39&lt;&gt;"Non-endemic", " ", IF(INTRO!$E$37="Non-endemic"," ", IF(COUNTRY_INFO!A347=0," ",COUNTRY_INFO!A347)))</f>
        <v xml:space="preserve"> </v>
      </c>
      <c r="B347" s="13" t="str">
        <f>IF(INTRO!$E$39&lt;&gt;"Non-endemic", " ", IF(INTRO!$E$37="Non-endemic"," ", IF(COUNTRY_INFO!B347=0," ",COUNTRY_INFO!B347)))</f>
        <v xml:space="preserve"> </v>
      </c>
      <c r="C347" s="13" t="str">
        <f>IF(INTRO!$E$39&lt;&gt;"Non-endemic", " ", IF(INTRO!$E$37="Non-endemic"," ", IF(COUNTRY_INFO!C347=0," ",COUNTRY_INFO!C347)))</f>
        <v xml:space="preserve"> </v>
      </c>
      <c r="D347" s="14">
        <f>IF(INTRO!$E$39&lt;&gt;"Non-endemic", 0, IF(INTRO!$E$37="Non-endemic",0,IF(COUNTRY_INFO!$H347=1,COUNTRY_INFO!E347,0)))</f>
        <v>0</v>
      </c>
      <c r="E347" s="14">
        <f>IF(INTRO!$E$39&lt;&gt;"Non-endemic", 0, IF(INTRO!$E$37="Non-endemic",0,IF(COUNTRY_INFO!$H347=1,COUNTRY_INFO!F347,0)))</f>
        <v>0</v>
      </c>
      <c r="F347" s="14">
        <f>IF(INTRO!$E$39&lt;&gt;"Non-endemic", 0, IF(INTRO!$E$37="Non-endemic",0,IF(COUNTRY_INFO!$H347=1,COUNTRY_INFO!G347,0)))</f>
        <v>0</v>
      </c>
      <c r="G347" s="14">
        <f t="shared" si="18"/>
        <v>0</v>
      </c>
      <c r="H347" s="15" t="str">
        <f>IF(INTRO!$E$39="Non-endemic",IF(INTRO!$E$37="Non-endemic","Not required",COUNTRY_INFO!Q347),"Treat with IVM")</f>
        <v>Treat with IVM</v>
      </c>
      <c r="I347" s="14">
        <f>IF(H347=1,IF(ALB_MBD!$J347&lt;&gt;" ",$G347-ALB_MBD!$J347,$G347),0)</f>
        <v>0</v>
      </c>
      <c r="J347" s="14">
        <f t="shared" si="19"/>
        <v>0</v>
      </c>
      <c r="K347" s="25"/>
      <c r="L347" s="16">
        <f t="shared" si="16"/>
        <v>0</v>
      </c>
      <c r="M347" s="16">
        <f t="shared" si="17"/>
        <v>0</v>
      </c>
    </row>
    <row r="348" spans="1:13" x14ac:dyDescent="0.25">
      <c r="A348" s="13" t="str">
        <f>IF(INTRO!$E$39&lt;&gt;"Non-endemic", " ", IF(INTRO!$E$37="Non-endemic"," ", IF(COUNTRY_INFO!A348=0," ",COUNTRY_INFO!A348)))</f>
        <v xml:space="preserve"> </v>
      </c>
      <c r="B348" s="13" t="str">
        <f>IF(INTRO!$E$39&lt;&gt;"Non-endemic", " ", IF(INTRO!$E$37="Non-endemic"," ", IF(COUNTRY_INFO!B348=0," ",COUNTRY_INFO!B348)))</f>
        <v xml:space="preserve"> </v>
      </c>
      <c r="C348" s="13" t="str">
        <f>IF(INTRO!$E$39&lt;&gt;"Non-endemic", " ", IF(INTRO!$E$37="Non-endemic"," ", IF(COUNTRY_INFO!C348=0," ",COUNTRY_INFO!C348)))</f>
        <v xml:space="preserve"> </v>
      </c>
      <c r="D348" s="14">
        <f>IF(INTRO!$E$39&lt;&gt;"Non-endemic", 0, IF(INTRO!$E$37="Non-endemic",0,IF(COUNTRY_INFO!$H348=1,COUNTRY_INFO!E348,0)))</f>
        <v>0</v>
      </c>
      <c r="E348" s="14">
        <f>IF(INTRO!$E$39&lt;&gt;"Non-endemic", 0, IF(INTRO!$E$37="Non-endemic",0,IF(COUNTRY_INFO!$H348=1,COUNTRY_INFO!F348,0)))</f>
        <v>0</v>
      </c>
      <c r="F348" s="14">
        <f>IF(INTRO!$E$39&lt;&gt;"Non-endemic", 0, IF(INTRO!$E$37="Non-endemic",0,IF(COUNTRY_INFO!$H348=1,COUNTRY_INFO!G348,0)))</f>
        <v>0</v>
      </c>
      <c r="G348" s="14">
        <f t="shared" si="18"/>
        <v>0</v>
      </c>
      <c r="H348" s="15" t="str">
        <f>IF(INTRO!$E$39="Non-endemic",IF(INTRO!$E$37="Non-endemic","Not required",COUNTRY_INFO!Q348),"Treat with IVM")</f>
        <v>Treat with IVM</v>
      </c>
      <c r="I348" s="14">
        <f>IF(H348=1,IF(ALB_MBD!$J348&lt;&gt;" ",$G348-ALB_MBD!$J348,$G348),0)</f>
        <v>0</v>
      </c>
      <c r="J348" s="14">
        <f t="shared" si="19"/>
        <v>0</v>
      </c>
      <c r="K348" s="25"/>
      <c r="L348" s="16">
        <f t="shared" si="16"/>
        <v>0</v>
      </c>
      <c r="M348" s="16">
        <f t="shared" si="17"/>
        <v>0</v>
      </c>
    </row>
    <row r="349" spans="1:13" x14ac:dyDescent="0.25">
      <c r="A349" s="13" t="str">
        <f>IF(INTRO!$E$39&lt;&gt;"Non-endemic", " ", IF(INTRO!$E$37="Non-endemic"," ", IF(COUNTRY_INFO!A349=0," ",COUNTRY_INFO!A349)))</f>
        <v xml:space="preserve"> </v>
      </c>
      <c r="B349" s="13" t="str">
        <f>IF(INTRO!$E$39&lt;&gt;"Non-endemic", " ", IF(INTRO!$E$37="Non-endemic"," ", IF(COUNTRY_INFO!B349=0," ",COUNTRY_INFO!B349)))</f>
        <v xml:space="preserve"> </v>
      </c>
      <c r="C349" s="13" t="str">
        <f>IF(INTRO!$E$39&lt;&gt;"Non-endemic", " ", IF(INTRO!$E$37="Non-endemic"," ", IF(COUNTRY_INFO!C349=0," ",COUNTRY_INFO!C349)))</f>
        <v xml:space="preserve"> </v>
      </c>
      <c r="D349" s="14">
        <f>IF(INTRO!$E$39&lt;&gt;"Non-endemic", 0, IF(INTRO!$E$37="Non-endemic",0,IF(COUNTRY_INFO!$H349=1,COUNTRY_INFO!E349,0)))</f>
        <v>0</v>
      </c>
      <c r="E349" s="14">
        <f>IF(INTRO!$E$39&lt;&gt;"Non-endemic", 0, IF(INTRO!$E$37="Non-endemic",0,IF(COUNTRY_INFO!$H349=1,COUNTRY_INFO!F349,0)))</f>
        <v>0</v>
      </c>
      <c r="F349" s="14">
        <f>IF(INTRO!$E$39&lt;&gt;"Non-endemic", 0, IF(INTRO!$E$37="Non-endemic",0,IF(COUNTRY_INFO!$H349=1,COUNTRY_INFO!G349,0)))</f>
        <v>0</v>
      </c>
      <c r="G349" s="14">
        <f t="shared" si="18"/>
        <v>0</v>
      </c>
      <c r="H349" s="15" t="str">
        <f>IF(INTRO!$E$39="Non-endemic",IF(INTRO!$E$37="Non-endemic","Not required",COUNTRY_INFO!Q349),"Treat with IVM")</f>
        <v>Treat with IVM</v>
      </c>
      <c r="I349" s="14">
        <f>IF(H349=1,IF(ALB_MBD!$J349&lt;&gt;" ",$G349-ALB_MBD!$J349,$G349),0)</f>
        <v>0</v>
      </c>
      <c r="J349" s="14">
        <f t="shared" si="19"/>
        <v>0</v>
      </c>
      <c r="K349" s="25"/>
      <c r="L349" s="16">
        <f t="shared" si="16"/>
        <v>0</v>
      </c>
      <c r="M349" s="16">
        <f t="shared" si="17"/>
        <v>0</v>
      </c>
    </row>
    <row r="350" spans="1:13" x14ac:dyDescent="0.25">
      <c r="A350" s="13" t="str">
        <f>IF(INTRO!$E$39&lt;&gt;"Non-endemic", " ", IF(INTRO!$E$37="Non-endemic"," ", IF(COUNTRY_INFO!A350=0," ",COUNTRY_INFO!A350)))</f>
        <v xml:space="preserve"> </v>
      </c>
      <c r="B350" s="13" t="str">
        <f>IF(INTRO!$E$39&lt;&gt;"Non-endemic", " ", IF(INTRO!$E$37="Non-endemic"," ", IF(COUNTRY_INFO!B350=0," ",COUNTRY_INFO!B350)))</f>
        <v xml:space="preserve"> </v>
      </c>
      <c r="C350" s="13" t="str">
        <f>IF(INTRO!$E$39&lt;&gt;"Non-endemic", " ", IF(INTRO!$E$37="Non-endemic"," ", IF(COUNTRY_INFO!C350=0," ",COUNTRY_INFO!C350)))</f>
        <v xml:space="preserve"> </v>
      </c>
      <c r="D350" s="14">
        <f>IF(INTRO!$E$39&lt;&gt;"Non-endemic", 0, IF(INTRO!$E$37="Non-endemic",0,IF(COUNTRY_INFO!$H350=1,COUNTRY_INFO!E350,0)))</f>
        <v>0</v>
      </c>
      <c r="E350" s="14">
        <f>IF(INTRO!$E$39&lt;&gt;"Non-endemic", 0, IF(INTRO!$E$37="Non-endemic",0,IF(COUNTRY_INFO!$H350=1,COUNTRY_INFO!F350,0)))</f>
        <v>0</v>
      </c>
      <c r="F350" s="14">
        <f>IF(INTRO!$E$39&lt;&gt;"Non-endemic", 0, IF(INTRO!$E$37="Non-endemic",0,IF(COUNTRY_INFO!$H350=1,COUNTRY_INFO!G350,0)))</f>
        <v>0</v>
      </c>
      <c r="G350" s="14">
        <f t="shared" si="18"/>
        <v>0</v>
      </c>
      <c r="H350" s="15" t="str">
        <f>IF(INTRO!$E$39="Non-endemic",IF(INTRO!$E$37="Non-endemic","Not required",COUNTRY_INFO!Q350),"Treat with IVM")</f>
        <v>Treat with IVM</v>
      </c>
      <c r="I350" s="14">
        <f>IF(H350=1,IF(ALB_MBD!$J350&lt;&gt;" ",$G350-ALB_MBD!$J350,$G350),0)</f>
        <v>0</v>
      </c>
      <c r="J350" s="14">
        <f t="shared" si="19"/>
        <v>0</v>
      </c>
      <c r="K350" s="25"/>
      <c r="L350" s="16">
        <f t="shared" si="16"/>
        <v>0</v>
      </c>
      <c r="M350" s="16">
        <f t="shared" si="17"/>
        <v>0</v>
      </c>
    </row>
    <row r="351" spans="1:13" x14ac:dyDescent="0.25">
      <c r="A351" s="13" t="str">
        <f>IF(INTRO!$E$39&lt;&gt;"Non-endemic", " ", IF(INTRO!$E$37="Non-endemic"," ", IF(COUNTRY_INFO!A351=0," ",COUNTRY_INFO!A351)))</f>
        <v xml:space="preserve"> </v>
      </c>
      <c r="B351" s="13" t="str">
        <f>IF(INTRO!$E$39&lt;&gt;"Non-endemic", " ", IF(INTRO!$E$37="Non-endemic"," ", IF(COUNTRY_INFO!B351=0," ",COUNTRY_INFO!B351)))</f>
        <v xml:space="preserve"> </v>
      </c>
      <c r="C351" s="13" t="str">
        <f>IF(INTRO!$E$39&lt;&gt;"Non-endemic", " ", IF(INTRO!$E$37="Non-endemic"," ", IF(COUNTRY_INFO!C351=0," ",COUNTRY_INFO!C351)))</f>
        <v xml:space="preserve"> </v>
      </c>
      <c r="D351" s="14">
        <f>IF(INTRO!$E$39&lt;&gt;"Non-endemic", 0, IF(INTRO!$E$37="Non-endemic",0,IF(COUNTRY_INFO!$H351=1,COUNTRY_INFO!E351,0)))</f>
        <v>0</v>
      </c>
      <c r="E351" s="14">
        <f>IF(INTRO!$E$39&lt;&gt;"Non-endemic", 0, IF(INTRO!$E$37="Non-endemic",0,IF(COUNTRY_INFO!$H351=1,COUNTRY_INFO!F351,0)))</f>
        <v>0</v>
      </c>
      <c r="F351" s="14">
        <f>IF(INTRO!$E$39&lt;&gt;"Non-endemic", 0, IF(INTRO!$E$37="Non-endemic",0,IF(COUNTRY_INFO!$H351=1,COUNTRY_INFO!G351,0)))</f>
        <v>0</v>
      </c>
      <c r="G351" s="14">
        <f t="shared" si="18"/>
        <v>0</v>
      </c>
      <c r="H351" s="15" t="str">
        <f>IF(INTRO!$E$39="Non-endemic",IF(INTRO!$E$37="Non-endemic","Not required",COUNTRY_INFO!Q351),"Treat with IVM")</f>
        <v>Treat with IVM</v>
      </c>
      <c r="I351" s="14">
        <f>IF(H351=1,IF(ALB_MBD!$J351&lt;&gt;" ",$G351-ALB_MBD!$J351,$G351),0)</f>
        <v>0</v>
      </c>
      <c r="J351" s="14">
        <f t="shared" si="19"/>
        <v>0</v>
      </c>
      <c r="K351" s="25"/>
      <c r="L351" s="16">
        <f t="shared" si="16"/>
        <v>0</v>
      </c>
      <c r="M351" s="16">
        <f t="shared" si="17"/>
        <v>0</v>
      </c>
    </row>
    <row r="352" spans="1:13" x14ac:dyDescent="0.25">
      <c r="A352" s="13" t="str">
        <f>IF(INTRO!$E$39&lt;&gt;"Non-endemic", " ", IF(INTRO!$E$37="Non-endemic"," ", IF(COUNTRY_INFO!A352=0," ",COUNTRY_INFO!A352)))</f>
        <v xml:space="preserve"> </v>
      </c>
      <c r="B352" s="13" t="str">
        <f>IF(INTRO!$E$39&lt;&gt;"Non-endemic", " ", IF(INTRO!$E$37="Non-endemic"," ", IF(COUNTRY_INFO!B352=0," ",COUNTRY_INFO!B352)))</f>
        <v xml:space="preserve"> </v>
      </c>
      <c r="C352" s="13" t="str">
        <f>IF(INTRO!$E$39&lt;&gt;"Non-endemic", " ", IF(INTRO!$E$37="Non-endemic"," ", IF(COUNTRY_INFO!C352=0," ",COUNTRY_INFO!C352)))</f>
        <v xml:space="preserve"> </v>
      </c>
      <c r="D352" s="14">
        <f>IF(INTRO!$E$39&lt;&gt;"Non-endemic", 0, IF(INTRO!$E$37="Non-endemic",0,IF(COUNTRY_INFO!$H352=1,COUNTRY_INFO!E352,0)))</f>
        <v>0</v>
      </c>
      <c r="E352" s="14">
        <f>IF(INTRO!$E$39&lt;&gt;"Non-endemic", 0, IF(INTRO!$E$37="Non-endemic",0,IF(COUNTRY_INFO!$H352=1,COUNTRY_INFO!F352,0)))</f>
        <v>0</v>
      </c>
      <c r="F352" s="14">
        <f>IF(INTRO!$E$39&lt;&gt;"Non-endemic", 0, IF(INTRO!$E$37="Non-endemic",0,IF(COUNTRY_INFO!$H352=1,COUNTRY_INFO!G352,0)))</f>
        <v>0</v>
      </c>
      <c r="G352" s="14">
        <f t="shared" si="18"/>
        <v>0</v>
      </c>
      <c r="H352" s="15" t="str">
        <f>IF(INTRO!$E$39="Non-endemic",IF(INTRO!$E$37="Non-endemic","Not required",COUNTRY_INFO!Q352),"Treat with IVM")</f>
        <v>Treat with IVM</v>
      </c>
      <c r="I352" s="14">
        <f>IF(H352=1,IF(ALB_MBD!$J352&lt;&gt;" ",$G352-ALB_MBD!$J352,$G352),0)</f>
        <v>0</v>
      </c>
      <c r="J352" s="14">
        <f t="shared" si="19"/>
        <v>0</v>
      </c>
      <c r="K352" s="25"/>
      <c r="L352" s="16">
        <f t="shared" si="16"/>
        <v>0</v>
      </c>
      <c r="M352" s="16">
        <f t="shared" si="17"/>
        <v>0</v>
      </c>
    </row>
    <row r="353" spans="1:13" x14ac:dyDescent="0.25">
      <c r="A353" s="13" t="str">
        <f>IF(INTRO!$E$39&lt;&gt;"Non-endemic", " ", IF(INTRO!$E$37="Non-endemic"," ", IF(COUNTRY_INFO!A353=0," ",COUNTRY_INFO!A353)))</f>
        <v xml:space="preserve"> </v>
      </c>
      <c r="B353" s="13" t="str">
        <f>IF(INTRO!$E$39&lt;&gt;"Non-endemic", " ", IF(INTRO!$E$37="Non-endemic"," ", IF(COUNTRY_INFO!B353=0," ",COUNTRY_INFO!B353)))</f>
        <v xml:space="preserve"> </v>
      </c>
      <c r="C353" s="13" t="str">
        <f>IF(INTRO!$E$39&lt;&gt;"Non-endemic", " ", IF(INTRO!$E$37="Non-endemic"," ", IF(COUNTRY_INFO!C353=0," ",COUNTRY_INFO!C353)))</f>
        <v xml:space="preserve"> </v>
      </c>
      <c r="D353" s="14">
        <f>IF(INTRO!$E$39&lt;&gt;"Non-endemic", 0, IF(INTRO!$E$37="Non-endemic",0,IF(COUNTRY_INFO!$H353=1,COUNTRY_INFO!E353,0)))</f>
        <v>0</v>
      </c>
      <c r="E353" s="14">
        <f>IF(INTRO!$E$39&lt;&gt;"Non-endemic", 0, IF(INTRO!$E$37="Non-endemic",0,IF(COUNTRY_INFO!$H353=1,COUNTRY_INFO!F353,0)))</f>
        <v>0</v>
      </c>
      <c r="F353" s="14">
        <f>IF(INTRO!$E$39&lt;&gt;"Non-endemic", 0, IF(INTRO!$E$37="Non-endemic",0,IF(COUNTRY_INFO!$H353=1,COUNTRY_INFO!G353,0)))</f>
        <v>0</v>
      </c>
      <c r="G353" s="14">
        <f t="shared" si="18"/>
        <v>0</v>
      </c>
      <c r="H353" s="15" t="str">
        <f>IF(INTRO!$E$39="Non-endemic",IF(INTRO!$E$37="Non-endemic","Not required",COUNTRY_INFO!Q353),"Treat with IVM")</f>
        <v>Treat with IVM</v>
      </c>
      <c r="I353" s="14">
        <f>IF(H353=1,IF(ALB_MBD!$J353&lt;&gt;" ",$G353-ALB_MBD!$J353,$G353),0)</f>
        <v>0</v>
      </c>
      <c r="J353" s="14">
        <f t="shared" si="19"/>
        <v>0</v>
      </c>
      <c r="K353" s="25"/>
      <c r="L353" s="16">
        <f t="shared" si="16"/>
        <v>0</v>
      </c>
      <c r="M353" s="16">
        <f t="shared" si="17"/>
        <v>0</v>
      </c>
    </row>
    <row r="354" spans="1:13" x14ac:dyDescent="0.25">
      <c r="A354" s="13" t="str">
        <f>IF(INTRO!$E$39&lt;&gt;"Non-endemic", " ", IF(INTRO!$E$37="Non-endemic"," ", IF(COUNTRY_INFO!A354=0," ",COUNTRY_INFO!A354)))</f>
        <v xml:space="preserve"> </v>
      </c>
      <c r="B354" s="13" t="str">
        <f>IF(INTRO!$E$39&lt;&gt;"Non-endemic", " ", IF(INTRO!$E$37="Non-endemic"," ", IF(COUNTRY_INFO!B354=0," ",COUNTRY_INFO!B354)))</f>
        <v xml:space="preserve"> </v>
      </c>
      <c r="C354" s="13" t="str">
        <f>IF(INTRO!$E$39&lt;&gt;"Non-endemic", " ", IF(INTRO!$E$37="Non-endemic"," ", IF(COUNTRY_INFO!C354=0," ",COUNTRY_INFO!C354)))</f>
        <v xml:space="preserve"> </v>
      </c>
      <c r="D354" s="14">
        <f>IF(INTRO!$E$39&lt;&gt;"Non-endemic", 0, IF(INTRO!$E$37="Non-endemic",0,IF(COUNTRY_INFO!$H354=1,COUNTRY_INFO!E354,0)))</f>
        <v>0</v>
      </c>
      <c r="E354" s="14">
        <f>IF(INTRO!$E$39&lt;&gt;"Non-endemic", 0, IF(INTRO!$E$37="Non-endemic",0,IF(COUNTRY_INFO!$H354=1,COUNTRY_INFO!F354,0)))</f>
        <v>0</v>
      </c>
      <c r="F354" s="14">
        <f>IF(INTRO!$E$39&lt;&gt;"Non-endemic", 0, IF(INTRO!$E$37="Non-endemic",0,IF(COUNTRY_INFO!$H354=1,COUNTRY_INFO!G354,0)))</f>
        <v>0</v>
      </c>
      <c r="G354" s="14">
        <f t="shared" si="18"/>
        <v>0</v>
      </c>
      <c r="H354" s="15" t="str">
        <f>IF(INTRO!$E$39="Non-endemic",IF(INTRO!$E$37="Non-endemic","Not required",COUNTRY_INFO!Q354),"Treat with IVM")</f>
        <v>Treat with IVM</v>
      </c>
      <c r="I354" s="14">
        <f>IF(H354=1,IF(ALB_MBD!$J354&lt;&gt;" ",$G354-ALB_MBD!$J354,$G354),0)</f>
        <v>0</v>
      </c>
      <c r="J354" s="14">
        <f t="shared" si="19"/>
        <v>0</v>
      </c>
      <c r="K354" s="25"/>
      <c r="L354" s="16">
        <f t="shared" si="16"/>
        <v>0</v>
      </c>
      <c r="M354" s="16">
        <f t="shared" si="17"/>
        <v>0</v>
      </c>
    </row>
    <row r="355" spans="1:13" x14ac:dyDescent="0.25">
      <c r="A355" s="13" t="str">
        <f>IF(INTRO!$E$39&lt;&gt;"Non-endemic", " ", IF(INTRO!$E$37="Non-endemic"," ", IF(COUNTRY_INFO!A355=0," ",COUNTRY_INFO!A355)))</f>
        <v xml:space="preserve"> </v>
      </c>
      <c r="B355" s="13" t="str">
        <f>IF(INTRO!$E$39&lt;&gt;"Non-endemic", " ", IF(INTRO!$E$37="Non-endemic"," ", IF(COUNTRY_INFO!B355=0," ",COUNTRY_INFO!B355)))</f>
        <v xml:space="preserve"> </v>
      </c>
      <c r="C355" s="13" t="str">
        <f>IF(INTRO!$E$39&lt;&gt;"Non-endemic", " ", IF(INTRO!$E$37="Non-endemic"," ", IF(COUNTRY_INFO!C355=0," ",COUNTRY_INFO!C355)))</f>
        <v xml:space="preserve"> </v>
      </c>
      <c r="D355" s="14">
        <f>IF(INTRO!$E$39&lt;&gt;"Non-endemic", 0, IF(INTRO!$E$37="Non-endemic",0,IF(COUNTRY_INFO!$H355=1,COUNTRY_INFO!E355,0)))</f>
        <v>0</v>
      </c>
      <c r="E355" s="14">
        <f>IF(INTRO!$E$39&lt;&gt;"Non-endemic", 0, IF(INTRO!$E$37="Non-endemic",0,IF(COUNTRY_INFO!$H355=1,COUNTRY_INFO!F355,0)))</f>
        <v>0</v>
      </c>
      <c r="F355" s="14">
        <f>IF(INTRO!$E$39&lt;&gt;"Non-endemic", 0, IF(INTRO!$E$37="Non-endemic",0,IF(COUNTRY_INFO!$H355=1,COUNTRY_INFO!G355,0)))</f>
        <v>0</v>
      </c>
      <c r="G355" s="14">
        <f t="shared" si="18"/>
        <v>0</v>
      </c>
      <c r="H355" s="15" t="str">
        <f>IF(INTRO!$E$39="Non-endemic",IF(INTRO!$E$37="Non-endemic","Not required",COUNTRY_INFO!Q355),"Treat with IVM")</f>
        <v>Treat with IVM</v>
      </c>
      <c r="I355" s="14">
        <f>IF(H355=1,IF(ALB_MBD!$J355&lt;&gt;" ",$G355-ALB_MBD!$J355,$G355),0)</f>
        <v>0</v>
      </c>
      <c r="J355" s="14">
        <f t="shared" si="19"/>
        <v>0</v>
      </c>
      <c r="K355" s="25"/>
      <c r="L355" s="16">
        <f t="shared" si="16"/>
        <v>0</v>
      </c>
      <c r="M355" s="16">
        <f t="shared" si="17"/>
        <v>0</v>
      </c>
    </row>
    <row r="356" spans="1:13" x14ac:dyDescent="0.25">
      <c r="A356" s="13" t="str">
        <f>IF(INTRO!$E$39&lt;&gt;"Non-endemic", " ", IF(INTRO!$E$37="Non-endemic"," ", IF(COUNTRY_INFO!A356=0," ",COUNTRY_INFO!A356)))</f>
        <v xml:space="preserve"> </v>
      </c>
      <c r="B356" s="13" t="str">
        <f>IF(INTRO!$E$39&lt;&gt;"Non-endemic", " ", IF(INTRO!$E$37="Non-endemic"," ", IF(COUNTRY_INFO!B356=0," ",COUNTRY_INFO!B356)))</f>
        <v xml:space="preserve"> </v>
      </c>
      <c r="C356" s="13" t="str">
        <f>IF(INTRO!$E$39&lt;&gt;"Non-endemic", " ", IF(INTRO!$E$37="Non-endemic"," ", IF(COUNTRY_INFO!C356=0," ",COUNTRY_INFO!C356)))</f>
        <v xml:space="preserve"> </v>
      </c>
      <c r="D356" s="14">
        <f>IF(INTRO!$E$39&lt;&gt;"Non-endemic", 0, IF(INTRO!$E$37="Non-endemic",0,IF(COUNTRY_INFO!$H356=1,COUNTRY_INFO!E356,0)))</f>
        <v>0</v>
      </c>
      <c r="E356" s="14">
        <f>IF(INTRO!$E$39&lt;&gt;"Non-endemic", 0, IF(INTRO!$E$37="Non-endemic",0,IF(COUNTRY_INFO!$H356=1,COUNTRY_INFO!F356,0)))</f>
        <v>0</v>
      </c>
      <c r="F356" s="14">
        <f>IF(INTRO!$E$39&lt;&gt;"Non-endemic", 0, IF(INTRO!$E$37="Non-endemic",0,IF(COUNTRY_INFO!$H356=1,COUNTRY_INFO!G356,0)))</f>
        <v>0</v>
      </c>
      <c r="G356" s="14">
        <f t="shared" si="18"/>
        <v>0</v>
      </c>
      <c r="H356" s="15" t="str">
        <f>IF(INTRO!$E$39="Non-endemic",IF(INTRO!$E$37="Non-endemic","Not required",COUNTRY_INFO!Q356),"Treat with IVM")</f>
        <v>Treat with IVM</v>
      </c>
      <c r="I356" s="14">
        <f>IF(H356=1,IF(ALB_MBD!$J356&lt;&gt;" ",$G356-ALB_MBD!$J356,$G356),0)</f>
        <v>0</v>
      </c>
      <c r="J356" s="14">
        <f t="shared" si="19"/>
        <v>0</v>
      </c>
      <c r="K356" s="25"/>
      <c r="L356" s="16">
        <f t="shared" si="16"/>
        <v>0</v>
      </c>
      <c r="M356" s="16">
        <f t="shared" si="17"/>
        <v>0</v>
      </c>
    </row>
    <row r="357" spans="1:13" x14ac:dyDescent="0.25">
      <c r="A357" s="13" t="str">
        <f>IF(INTRO!$E$39&lt;&gt;"Non-endemic", " ", IF(INTRO!$E$37="Non-endemic"," ", IF(COUNTRY_INFO!A357=0," ",COUNTRY_INFO!A357)))</f>
        <v xml:space="preserve"> </v>
      </c>
      <c r="B357" s="13" t="str">
        <f>IF(INTRO!$E$39&lt;&gt;"Non-endemic", " ", IF(INTRO!$E$37="Non-endemic"," ", IF(COUNTRY_INFO!B357=0," ",COUNTRY_INFO!B357)))</f>
        <v xml:space="preserve"> </v>
      </c>
      <c r="C357" s="13" t="str">
        <f>IF(INTRO!$E$39&lt;&gt;"Non-endemic", " ", IF(INTRO!$E$37="Non-endemic"," ", IF(COUNTRY_INFO!C357=0," ",COUNTRY_INFO!C357)))</f>
        <v xml:space="preserve"> </v>
      </c>
      <c r="D357" s="14">
        <f>IF(INTRO!$E$39&lt;&gt;"Non-endemic", 0, IF(INTRO!$E$37="Non-endemic",0,IF(COUNTRY_INFO!$H357=1,COUNTRY_INFO!E357,0)))</f>
        <v>0</v>
      </c>
      <c r="E357" s="14">
        <f>IF(INTRO!$E$39&lt;&gt;"Non-endemic", 0, IF(INTRO!$E$37="Non-endemic",0,IF(COUNTRY_INFO!$H357=1,COUNTRY_INFO!F357,0)))</f>
        <v>0</v>
      </c>
      <c r="F357" s="14">
        <f>IF(INTRO!$E$39&lt;&gt;"Non-endemic", 0, IF(INTRO!$E$37="Non-endemic",0,IF(COUNTRY_INFO!$H357=1,COUNTRY_INFO!G357,0)))</f>
        <v>0</v>
      </c>
      <c r="G357" s="14">
        <f t="shared" si="18"/>
        <v>0</v>
      </c>
      <c r="H357" s="15" t="str">
        <f>IF(INTRO!$E$39="Non-endemic",IF(INTRO!$E$37="Non-endemic","Not required",COUNTRY_INFO!Q357),"Treat with IVM")</f>
        <v>Treat with IVM</v>
      </c>
      <c r="I357" s="14">
        <f>IF(H357=1,IF(ALB_MBD!$J357&lt;&gt;" ",$G357-ALB_MBD!$J357,$G357),0)</f>
        <v>0</v>
      </c>
      <c r="J357" s="14">
        <f t="shared" si="19"/>
        <v>0</v>
      </c>
      <c r="K357" s="25"/>
      <c r="L357" s="16">
        <f t="shared" si="16"/>
        <v>0</v>
      </c>
      <c r="M357" s="16">
        <f t="shared" si="17"/>
        <v>0</v>
      </c>
    </row>
    <row r="358" spans="1:13" x14ac:dyDescent="0.25">
      <c r="A358" s="13" t="str">
        <f>IF(INTRO!$E$39&lt;&gt;"Non-endemic", " ", IF(INTRO!$E$37="Non-endemic"," ", IF(COUNTRY_INFO!A358=0," ",COUNTRY_INFO!A358)))</f>
        <v xml:space="preserve"> </v>
      </c>
      <c r="B358" s="13" t="str">
        <f>IF(INTRO!$E$39&lt;&gt;"Non-endemic", " ", IF(INTRO!$E$37="Non-endemic"," ", IF(COUNTRY_INFO!B358=0," ",COUNTRY_INFO!B358)))</f>
        <v xml:space="preserve"> </v>
      </c>
      <c r="C358" s="13" t="str">
        <f>IF(INTRO!$E$39&lt;&gt;"Non-endemic", " ", IF(INTRO!$E$37="Non-endemic"," ", IF(COUNTRY_INFO!C358=0," ",COUNTRY_INFO!C358)))</f>
        <v xml:space="preserve"> </v>
      </c>
      <c r="D358" s="14">
        <f>IF(INTRO!$E$39&lt;&gt;"Non-endemic", 0, IF(INTRO!$E$37="Non-endemic",0,IF(COUNTRY_INFO!$H358=1,COUNTRY_INFO!E358,0)))</f>
        <v>0</v>
      </c>
      <c r="E358" s="14">
        <f>IF(INTRO!$E$39&lt;&gt;"Non-endemic", 0, IF(INTRO!$E$37="Non-endemic",0,IF(COUNTRY_INFO!$H358=1,COUNTRY_INFO!F358,0)))</f>
        <v>0</v>
      </c>
      <c r="F358" s="14">
        <f>IF(INTRO!$E$39&lt;&gt;"Non-endemic", 0, IF(INTRO!$E$37="Non-endemic",0,IF(COUNTRY_INFO!$H358=1,COUNTRY_INFO!G358,0)))</f>
        <v>0</v>
      </c>
      <c r="G358" s="14">
        <f t="shared" si="18"/>
        <v>0</v>
      </c>
      <c r="H358" s="15" t="str">
        <f>IF(INTRO!$E$39="Non-endemic",IF(INTRO!$E$37="Non-endemic","Not required",COUNTRY_INFO!Q358),"Treat with IVM")</f>
        <v>Treat with IVM</v>
      </c>
      <c r="I358" s="14">
        <f>IF(H358=1,IF(ALB_MBD!$J358&lt;&gt;" ",$G358-ALB_MBD!$J358,$G358),0)</f>
        <v>0</v>
      </c>
      <c r="J358" s="14">
        <f t="shared" si="19"/>
        <v>0</v>
      </c>
      <c r="K358" s="25"/>
      <c r="L358" s="16">
        <f t="shared" si="16"/>
        <v>0</v>
      </c>
      <c r="M358" s="16">
        <f t="shared" si="17"/>
        <v>0</v>
      </c>
    </row>
    <row r="359" spans="1:13" x14ac:dyDescent="0.25">
      <c r="A359" s="13" t="str">
        <f>IF(INTRO!$E$39&lt;&gt;"Non-endemic", " ", IF(INTRO!$E$37="Non-endemic"," ", IF(COUNTRY_INFO!A359=0," ",COUNTRY_INFO!A359)))</f>
        <v xml:space="preserve"> </v>
      </c>
      <c r="B359" s="13" t="str">
        <f>IF(INTRO!$E$39&lt;&gt;"Non-endemic", " ", IF(INTRO!$E$37="Non-endemic"," ", IF(COUNTRY_INFO!B359=0," ",COUNTRY_INFO!B359)))</f>
        <v xml:space="preserve"> </v>
      </c>
      <c r="C359" s="13" t="str">
        <f>IF(INTRO!$E$39&lt;&gt;"Non-endemic", " ", IF(INTRO!$E$37="Non-endemic"," ", IF(COUNTRY_INFO!C359=0," ",COUNTRY_INFO!C359)))</f>
        <v xml:space="preserve"> </v>
      </c>
      <c r="D359" s="14">
        <f>IF(INTRO!$E$39&lt;&gt;"Non-endemic", 0, IF(INTRO!$E$37="Non-endemic",0,IF(COUNTRY_INFO!$H359=1,COUNTRY_INFO!E359,0)))</f>
        <v>0</v>
      </c>
      <c r="E359" s="14">
        <f>IF(INTRO!$E$39&lt;&gt;"Non-endemic", 0, IF(INTRO!$E$37="Non-endemic",0,IF(COUNTRY_INFO!$H359=1,COUNTRY_INFO!F359,0)))</f>
        <v>0</v>
      </c>
      <c r="F359" s="14">
        <f>IF(INTRO!$E$39&lt;&gt;"Non-endemic", 0, IF(INTRO!$E$37="Non-endemic",0,IF(COUNTRY_INFO!$H359=1,COUNTRY_INFO!G359,0)))</f>
        <v>0</v>
      </c>
      <c r="G359" s="14">
        <f t="shared" si="18"/>
        <v>0</v>
      </c>
      <c r="H359" s="15" t="str">
        <f>IF(INTRO!$E$39="Non-endemic",IF(INTRO!$E$37="Non-endemic","Not required",COUNTRY_INFO!Q359),"Treat with IVM")</f>
        <v>Treat with IVM</v>
      </c>
      <c r="I359" s="14">
        <f>IF(H359=1,IF(ALB_MBD!$J359&lt;&gt;" ",$G359-ALB_MBD!$J359,$G359),0)</f>
        <v>0</v>
      </c>
      <c r="J359" s="14">
        <f t="shared" si="19"/>
        <v>0</v>
      </c>
      <c r="K359" s="25"/>
      <c r="L359" s="16">
        <f t="shared" si="16"/>
        <v>0</v>
      </c>
      <c r="M359" s="16">
        <f t="shared" si="17"/>
        <v>0</v>
      </c>
    </row>
    <row r="360" spans="1:13" x14ac:dyDescent="0.25">
      <c r="A360" s="13" t="str">
        <f>IF(INTRO!$E$39&lt;&gt;"Non-endemic", " ", IF(INTRO!$E$37="Non-endemic"," ", IF(COUNTRY_INFO!A360=0," ",COUNTRY_INFO!A360)))</f>
        <v xml:space="preserve"> </v>
      </c>
      <c r="B360" s="13" t="str">
        <f>IF(INTRO!$E$39&lt;&gt;"Non-endemic", " ", IF(INTRO!$E$37="Non-endemic"," ", IF(COUNTRY_INFO!B360=0," ",COUNTRY_INFO!B360)))</f>
        <v xml:space="preserve"> </v>
      </c>
      <c r="C360" s="13" t="str">
        <f>IF(INTRO!$E$39&lt;&gt;"Non-endemic", " ", IF(INTRO!$E$37="Non-endemic"," ", IF(COUNTRY_INFO!C360=0," ",COUNTRY_INFO!C360)))</f>
        <v xml:space="preserve"> </v>
      </c>
      <c r="D360" s="14">
        <f>IF(INTRO!$E$39&lt;&gt;"Non-endemic", 0, IF(INTRO!$E$37="Non-endemic",0,IF(COUNTRY_INFO!$H360=1,COUNTRY_INFO!E360,0)))</f>
        <v>0</v>
      </c>
      <c r="E360" s="14">
        <f>IF(INTRO!$E$39&lt;&gt;"Non-endemic", 0, IF(INTRO!$E$37="Non-endemic",0,IF(COUNTRY_INFO!$H360=1,COUNTRY_INFO!F360,0)))</f>
        <v>0</v>
      </c>
      <c r="F360" s="14">
        <f>IF(INTRO!$E$39&lt;&gt;"Non-endemic", 0, IF(INTRO!$E$37="Non-endemic",0,IF(COUNTRY_INFO!$H360=1,COUNTRY_INFO!G360,0)))</f>
        <v>0</v>
      </c>
      <c r="G360" s="14">
        <f t="shared" si="18"/>
        <v>0</v>
      </c>
      <c r="H360" s="15" t="str">
        <f>IF(INTRO!$E$39="Non-endemic",IF(INTRO!$E$37="Non-endemic","Not required",COUNTRY_INFO!Q360),"Treat with IVM")</f>
        <v>Treat with IVM</v>
      </c>
      <c r="I360" s="14">
        <f>IF(H360=1,IF(ALB_MBD!$J360&lt;&gt;" ",$G360-ALB_MBD!$J360,$G360),0)</f>
        <v>0</v>
      </c>
      <c r="J360" s="14">
        <f t="shared" si="19"/>
        <v>0</v>
      </c>
      <c r="K360" s="25"/>
      <c r="L360" s="16">
        <f t="shared" si="16"/>
        <v>0</v>
      </c>
      <c r="M360" s="16">
        <f t="shared" si="17"/>
        <v>0</v>
      </c>
    </row>
    <row r="361" spans="1:13" x14ac:dyDescent="0.25">
      <c r="A361" s="13" t="str">
        <f>IF(INTRO!$E$39&lt;&gt;"Non-endemic", " ", IF(INTRO!$E$37="Non-endemic"," ", IF(COUNTRY_INFO!A361=0," ",COUNTRY_INFO!A361)))</f>
        <v xml:space="preserve"> </v>
      </c>
      <c r="B361" s="13" t="str">
        <f>IF(INTRO!$E$39&lt;&gt;"Non-endemic", " ", IF(INTRO!$E$37="Non-endemic"," ", IF(COUNTRY_INFO!B361=0," ",COUNTRY_INFO!B361)))</f>
        <v xml:space="preserve"> </v>
      </c>
      <c r="C361" s="13" t="str">
        <f>IF(INTRO!$E$39&lt;&gt;"Non-endemic", " ", IF(INTRO!$E$37="Non-endemic"," ", IF(COUNTRY_INFO!C361=0," ",COUNTRY_INFO!C361)))</f>
        <v xml:space="preserve"> </v>
      </c>
      <c r="D361" s="14">
        <f>IF(INTRO!$E$39&lt;&gt;"Non-endemic", 0, IF(INTRO!$E$37="Non-endemic",0,IF(COUNTRY_INFO!$H361=1,COUNTRY_INFO!E361,0)))</f>
        <v>0</v>
      </c>
      <c r="E361" s="14">
        <f>IF(INTRO!$E$39&lt;&gt;"Non-endemic", 0, IF(INTRO!$E$37="Non-endemic",0,IF(COUNTRY_INFO!$H361=1,COUNTRY_INFO!F361,0)))</f>
        <v>0</v>
      </c>
      <c r="F361" s="14">
        <f>IF(INTRO!$E$39&lt;&gt;"Non-endemic", 0, IF(INTRO!$E$37="Non-endemic",0,IF(COUNTRY_INFO!$H361=1,COUNTRY_INFO!G361,0)))</f>
        <v>0</v>
      </c>
      <c r="G361" s="14">
        <f t="shared" si="18"/>
        <v>0</v>
      </c>
      <c r="H361" s="15" t="str">
        <f>IF(INTRO!$E$39="Non-endemic",IF(INTRO!$E$37="Non-endemic","Not required",COUNTRY_INFO!Q361),"Treat with IVM")</f>
        <v>Treat with IVM</v>
      </c>
      <c r="I361" s="14">
        <f>IF(H361=1,IF(ALB_MBD!$J361&lt;&gt;" ",$G361-ALB_MBD!$J361,$G361),0)</f>
        <v>0</v>
      </c>
      <c r="J361" s="14">
        <f t="shared" si="19"/>
        <v>0</v>
      </c>
      <c r="K361" s="25"/>
      <c r="L361" s="16">
        <f t="shared" si="16"/>
        <v>0</v>
      </c>
      <c r="M361" s="16">
        <f t="shared" si="17"/>
        <v>0</v>
      </c>
    </row>
    <row r="362" spans="1:13" x14ac:dyDescent="0.25">
      <c r="A362" s="13" t="str">
        <f>IF(INTRO!$E$39&lt;&gt;"Non-endemic", " ", IF(INTRO!$E$37="Non-endemic"," ", IF(COUNTRY_INFO!A362=0," ",COUNTRY_INFO!A362)))</f>
        <v xml:space="preserve"> </v>
      </c>
      <c r="B362" s="13" t="str">
        <f>IF(INTRO!$E$39&lt;&gt;"Non-endemic", " ", IF(INTRO!$E$37="Non-endemic"," ", IF(COUNTRY_INFO!B362=0," ",COUNTRY_INFO!B362)))</f>
        <v xml:space="preserve"> </v>
      </c>
      <c r="C362" s="13" t="str">
        <f>IF(INTRO!$E$39&lt;&gt;"Non-endemic", " ", IF(INTRO!$E$37="Non-endemic"," ", IF(COUNTRY_INFO!C362=0," ",COUNTRY_INFO!C362)))</f>
        <v xml:space="preserve"> </v>
      </c>
      <c r="D362" s="14">
        <f>IF(INTRO!$E$39&lt;&gt;"Non-endemic", 0, IF(INTRO!$E$37="Non-endemic",0,IF(COUNTRY_INFO!$H362=1,COUNTRY_INFO!E362,0)))</f>
        <v>0</v>
      </c>
      <c r="E362" s="14">
        <f>IF(INTRO!$E$39&lt;&gt;"Non-endemic", 0, IF(INTRO!$E$37="Non-endemic",0,IF(COUNTRY_INFO!$H362=1,COUNTRY_INFO!F362,0)))</f>
        <v>0</v>
      </c>
      <c r="F362" s="14">
        <f>IF(INTRO!$E$39&lt;&gt;"Non-endemic", 0, IF(INTRO!$E$37="Non-endemic",0,IF(COUNTRY_INFO!$H362=1,COUNTRY_INFO!G362,0)))</f>
        <v>0</v>
      </c>
      <c r="G362" s="14">
        <f t="shared" si="18"/>
        <v>0</v>
      </c>
      <c r="H362" s="15" t="str">
        <f>IF(INTRO!$E$39="Non-endemic",IF(INTRO!$E$37="Non-endemic","Not required",COUNTRY_INFO!Q362),"Treat with IVM")</f>
        <v>Treat with IVM</v>
      </c>
      <c r="I362" s="14">
        <f>IF(H362=1,IF(ALB_MBD!$J362&lt;&gt;" ",$G362-ALB_MBD!$J362,$G362),0)</f>
        <v>0</v>
      </c>
      <c r="J362" s="14">
        <f t="shared" si="19"/>
        <v>0</v>
      </c>
      <c r="K362" s="25"/>
      <c r="L362" s="16">
        <f t="shared" si="16"/>
        <v>0</v>
      </c>
      <c r="M362" s="16">
        <f t="shared" si="17"/>
        <v>0</v>
      </c>
    </row>
    <row r="363" spans="1:13" x14ac:dyDescent="0.25">
      <c r="A363" s="13" t="str">
        <f>IF(INTRO!$E$39&lt;&gt;"Non-endemic", " ", IF(INTRO!$E$37="Non-endemic"," ", IF(COUNTRY_INFO!A363=0," ",COUNTRY_INFO!A363)))</f>
        <v xml:space="preserve"> </v>
      </c>
      <c r="B363" s="13" t="str">
        <f>IF(INTRO!$E$39&lt;&gt;"Non-endemic", " ", IF(INTRO!$E$37="Non-endemic"," ", IF(COUNTRY_INFO!B363=0," ",COUNTRY_INFO!B363)))</f>
        <v xml:space="preserve"> </v>
      </c>
      <c r="C363" s="13" t="str">
        <f>IF(INTRO!$E$39&lt;&gt;"Non-endemic", " ", IF(INTRO!$E$37="Non-endemic"," ", IF(COUNTRY_INFO!C363=0," ",COUNTRY_INFO!C363)))</f>
        <v xml:space="preserve"> </v>
      </c>
      <c r="D363" s="14">
        <f>IF(INTRO!$E$39&lt;&gt;"Non-endemic", 0, IF(INTRO!$E$37="Non-endemic",0,IF(COUNTRY_INFO!$H363=1,COUNTRY_INFO!E363,0)))</f>
        <v>0</v>
      </c>
      <c r="E363" s="14">
        <f>IF(INTRO!$E$39&lt;&gt;"Non-endemic", 0, IF(INTRO!$E$37="Non-endemic",0,IF(COUNTRY_INFO!$H363=1,COUNTRY_INFO!F363,0)))</f>
        <v>0</v>
      </c>
      <c r="F363" s="14">
        <f>IF(INTRO!$E$39&lt;&gt;"Non-endemic", 0, IF(INTRO!$E$37="Non-endemic",0,IF(COUNTRY_INFO!$H363=1,COUNTRY_INFO!G363,0)))</f>
        <v>0</v>
      </c>
      <c r="G363" s="14">
        <f t="shared" si="18"/>
        <v>0</v>
      </c>
      <c r="H363" s="15" t="str">
        <f>IF(INTRO!$E$39="Non-endemic",IF(INTRO!$E$37="Non-endemic","Not required",COUNTRY_INFO!Q363),"Treat with IVM")</f>
        <v>Treat with IVM</v>
      </c>
      <c r="I363" s="14">
        <f>IF(H363=1,IF(ALB_MBD!$J363&lt;&gt;" ",$G363-ALB_MBD!$J363,$G363),0)</f>
        <v>0</v>
      </c>
      <c r="J363" s="14">
        <f t="shared" si="19"/>
        <v>0</v>
      </c>
      <c r="K363" s="25"/>
      <c r="L363" s="16">
        <f t="shared" si="16"/>
        <v>0</v>
      </c>
      <c r="M363" s="16">
        <f t="shared" si="17"/>
        <v>0</v>
      </c>
    </row>
    <row r="364" spans="1:13" x14ac:dyDescent="0.25">
      <c r="A364" s="13" t="str">
        <f>IF(INTRO!$E$39&lt;&gt;"Non-endemic", " ", IF(INTRO!$E$37="Non-endemic"," ", IF(COUNTRY_INFO!A364=0," ",COUNTRY_INFO!A364)))</f>
        <v xml:space="preserve"> </v>
      </c>
      <c r="B364" s="13" t="str">
        <f>IF(INTRO!$E$39&lt;&gt;"Non-endemic", " ", IF(INTRO!$E$37="Non-endemic"," ", IF(COUNTRY_INFO!B364=0," ",COUNTRY_INFO!B364)))</f>
        <v xml:space="preserve"> </v>
      </c>
      <c r="C364" s="13" t="str">
        <f>IF(INTRO!$E$39&lt;&gt;"Non-endemic", " ", IF(INTRO!$E$37="Non-endemic"," ", IF(COUNTRY_INFO!C364=0," ",COUNTRY_INFO!C364)))</f>
        <v xml:space="preserve"> </v>
      </c>
      <c r="D364" s="14">
        <f>IF(INTRO!$E$39&lt;&gt;"Non-endemic", 0, IF(INTRO!$E$37="Non-endemic",0,IF(COUNTRY_INFO!$H364=1,COUNTRY_INFO!E364,0)))</f>
        <v>0</v>
      </c>
      <c r="E364" s="14">
        <f>IF(INTRO!$E$39&lt;&gt;"Non-endemic", 0, IF(INTRO!$E$37="Non-endemic",0,IF(COUNTRY_INFO!$H364=1,COUNTRY_INFO!F364,0)))</f>
        <v>0</v>
      </c>
      <c r="F364" s="14">
        <f>IF(INTRO!$E$39&lt;&gt;"Non-endemic", 0, IF(INTRO!$E$37="Non-endemic",0,IF(COUNTRY_INFO!$H364=1,COUNTRY_INFO!G364,0)))</f>
        <v>0</v>
      </c>
      <c r="G364" s="14">
        <f t="shared" si="18"/>
        <v>0</v>
      </c>
      <c r="H364" s="15" t="str">
        <f>IF(INTRO!$E$39="Non-endemic",IF(INTRO!$E$37="Non-endemic","Not required",COUNTRY_INFO!Q364),"Treat with IVM")</f>
        <v>Treat with IVM</v>
      </c>
      <c r="I364" s="14">
        <f>IF(H364=1,IF(ALB_MBD!$J364&lt;&gt;" ",$G364-ALB_MBD!$J364,$G364),0)</f>
        <v>0</v>
      </c>
      <c r="J364" s="14">
        <f t="shared" si="19"/>
        <v>0</v>
      </c>
      <c r="K364" s="25"/>
      <c r="L364" s="16">
        <f t="shared" si="16"/>
        <v>0</v>
      </c>
      <c r="M364" s="16">
        <f t="shared" si="17"/>
        <v>0</v>
      </c>
    </row>
    <row r="365" spans="1:13" x14ac:dyDescent="0.25">
      <c r="A365" s="13" t="str">
        <f>IF(INTRO!$E$39&lt;&gt;"Non-endemic", " ", IF(INTRO!$E$37="Non-endemic"," ", IF(COUNTRY_INFO!A365=0," ",COUNTRY_INFO!A365)))</f>
        <v xml:space="preserve"> </v>
      </c>
      <c r="B365" s="13" t="str">
        <f>IF(INTRO!$E$39&lt;&gt;"Non-endemic", " ", IF(INTRO!$E$37="Non-endemic"," ", IF(COUNTRY_INFO!B365=0," ",COUNTRY_INFO!B365)))</f>
        <v xml:space="preserve"> </v>
      </c>
      <c r="C365" s="13" t="str">
        <f>IF(INTRO!$E$39&lt;&gt;"Non-endemic", " ", IF(INTRO!$E$37="Non-endemic"," ", IF(COUNTRY_INFO!C365=0," ",COUNTRY_INFO!C365)))</f>
        <v xml:space="preserve"> </v>
      </c>
      <c r="D365" s="14">
        <f>IF(INTRO!$E$39&lt;&gt;"Non-endemic", 0, IF(INTRO!$E$37="Non-endemic",0,IF(COUNTRY_INFO!$H365=1,COUNTRY_INFO!E365,0)))</f>
        <v>0</v>
      </c>
      <c r="E365" s="14">
        <f>IF(INTRO!$E$39&lt;&gt;"Non-endemic", 0, IF(INTRO!$E$37="Non-endemic",0,IF(COUNTRY_INFO!$H365=1,COUNTRY_INFO!F365,0)))</f>
        <v>0</v>
      </c>
      <c r="F365" s="14">
        <f>IF(INTRO!$E$39&lt;&gt;"Non-endemic", 0, IF(INTRO!$E$37="Non-endemic",0,IF(COUNTRY_INFO!$H365=1,COUNTRY_INFO!G365,0)))</f>
        <v>0</v>
      </c>
      <c r="G365" s="14">
        <f t="shared" si="18"/>
        <v>0</v>
      </c>
      <c r="H365" s="15" t="str">
        <f>IF(INTRO!$E$39="Non-endemic",IF(INTRO!$E$37="Non-endemic","Not required",COUNTRY_INFO!Q365),"Treat with IVM")</f>
        <v>Treat with IVM</v>
      </c>
      <c r="I365" s="14">
        <f>IF(H365=1,IF(ALB_MBD!$J365&lt;&gt;" ",$G365-ALB_MBD!$J365,$G365),0)</f>
        <v>0</v>
      </c>
      <c r="J365" s="14">
        <f t="shared" si="19"/>
        <v>0</v>
      </c>
      <c r="K365" s="25"/>
      <c r="L365" s="16">
        <f t="shared" si="16"/>
        <v>0</v>
      </c>
      <c r="M365" s="16">
        <f t="shared" si="17"/>
        <v>0</v>
      </c>
    </row>
    <row r="366" spans="1:13" x14ac:dyDescent="0.25">
      <c r="A366" s="13" t="str">
        <f>IF(INTRO!$E$39&lt;&gt;"Non-endemic", " ", IF(INTRO!$E$37="Non-endemic"," ", IF(COUNTRY_INFO!A366=0," ",COUNTRY_INFO!A366)))</f>
        <v xml:space="preserve"> </v>
      </c>
      <c r="B366" s="13" t="str">
        <f>IF(INTRO!$E$39&lt;&gt;"Non-endemic", " ", IF(INTRO!$E$37="Non-endemic"," ", IF(COUNTRY_INFO!B366=0," ",COUNTRY_INFO!B366)))</f>
        <v xml:space="preserve"> </v>
      </c>
      <c r="C366" s="13" t="str">
        <f>IF(INTRO!$E$39&lt;&gt;"Non-endemic", " ", IF(INTRO!$E$37="Non-endemic"," ", IF(COUNTRY_INFO!C366=0," ",COUNTRY_INFO!C366)))</f>
        <v xml:space="preserve"> </v>
      </c>
      <c r="D366" s="14">
        <f>IF(INTRO!$E$39&lt;&gt;"Non-endemic", 0, IF(INTRO!$E$37="Non-endemic",0,IF(COUNTRY_INFO!$H366=1,COUNTRY_INFO!E366,0)))</f>
        <v>0</v>
      </c>
      <c r="E366" s="14">
        <f>IF(INTRO!$E$39&lt;&gt;"Non-endemic", 0, IF(INTRO!$E$37="Non-endemic",0,IF(COUNTRY_INFO!$H366=1,COUNTRY_INFO!F366,0)))</f>
        <v>0</v>
      </c>
      <c r="F366" s="14">
        <f>IF(INTRO!$E$39&lt;&gt;"Non-endemic", 0, IF(INTRO!$E$37="Non-endemic",0,IF(COUNTRY_INFO!$H366=1,COUNTRY_INFO!G366,0)))</f>
        <v>0</v>
      </c>
      <c r="G366" s="14">
        <f t="shared" si="18"/>
        <v>0</v>
      </c>
      <c r="H366" s="15" t="str">
        <f>IF(INTRO!$E$39="Non-endemic",IF(INTRO!$E$37="Non-endemic","Not required",COUNTRY_INFO!Q366),"Treat with IVM")</f>
        <v>Treat with IVM</v>
      </c>
      <c r="I366" s="14">
        <f>IF(H366=1,IF(ALB_MBD!$J366&lt;&gt;" ",$G366-ALB_MBD!$J366,$G366),0)</f>
        <v>0</v>
      </c>
      <c r="J366" s="14">
        <f t="shared" si="19"/>
        <v>0</v>
      </c>
      <c r="K366" s="25"/>
      <c r="L366" s="16">
        <f t="shared" si="16"/>
        <v>0</v>
      </c>
      <c r="M366" s="16">
        <f t="shared" si="17"/>
        <v>0</v>
      </c>
    </row>
    <row r="367" spans="1:13" x14ac:dyDescent="0.25">
      <c r="A367" s="13" t="str">
        <f>IF(INTRO!$E$39&lt;&gt;"Non-endemic", " ", IF(INTRO!$E$37="Non-endemic"," ", IF(COUNTRY_INFO!A367=0," ",COUNTRY_INFO!A367)))</f>
        <v xml:space="preserve"> </v>
      </c>
      <c r="B367" s="13" t="str">
        <f>IF(INTRO!$E$39&lt;&gt;"Non-endemic", " ", IF(INTRO!$E$37="Non-endemic"," ", IF(COUNTRY_INFO!B367=0," ",COUNTRY_INFO!B367)))</f>
        <v xml:space="preserve"> </v>
      </c>
      <c r="C367" s="13" t="str">
        <f>IF(INTRO!$E$39&lt;&gt;"Non-endemic", " ", IF(INTRO!$E$37="Non-endemic"," ", IF(COUNTRY_INFO!C367=0," ",COUNTRY_INFO!C367)))</f>
        <v xml:space="preserve"> </v>
      </c>
      <c r="D367" s="14">
        <f>IF(INTRO!$E$39&lt;&gt;"Non-endemic", 0, IF(INTRO!$E$37="Non-endemic",0,IF(COUNTRY_INFO!$H367=1,COUNTRY_INFO!E367,0)))</f>
        <v>0</v>
      </c>
      <c r="E367" s="14">
        <f>IF(INTRO!$E$39&lt;&gt;"Non-endemic", 0, IF(INTRO!$E$37="Non-endemic",0,IF(COUNTRY_INFO!$H367=1,COUNTRY_INFO!F367,0)))</f>
        <v>0</v>
      </c>
      <c r="F367" s="14">
        <f>IF(INTRO!$E$39&lt;&gt;"Non-endemic", 0, IF(INTRO!$E$37="Non-endemic",0,IF(COUNTRY_INFO!$H367=1,COUNTRY_INFO!G367,0)))</f>
        <v>0</v>
      </c>
      <c r="G367" s="14">
        <f t="shared" si="18"/>
        <v>0</v>
      </c>
      <c r="H367" s="15" t="str">
        <f>IF(INTRO!$E$39="Non-endemic",IF(INTRO!$E$37="Non-endemic","Not required",COUNTRY_INFO!Q367),"Treat with IVM")</f>
        <v>Treat with IVM</v>
      </c>
      <c r="I367" s="14">
        <f>IF(H367=1,IF(ALB_MBD!$J367&lt;&gt;" ",$G367-ALB_MBD!$J367,$G367),0)</f>
        <v>0</v>
      </c>
      <c r="J367" s="14">
        <f t="shared" si="19"/>
        <v>0</v>
      </c>
      <c r="K367" s="25"/>
      <c r="L367" s="16">
        <f t="shared" si="16"/>
        <v>0</v>
      </c>
      <c r="M367" s="16">
        <f t="shared" si="17"/>
        <v>0</v>
      </c>
    </row>
    <row r="368" spans="1:13" x14ac:dyDescent="0.25">
      <c r="A368" s="13" t="str">
        <f>IF(INTRO!$E$39&lt;&gt;"Non-endemic", " ", IF(INTRO!$E$37="Non-endemic"," ", IF(COUNTRY_INFO!A368=0," ",COUNTRY_INFO!A368)))</f>
        <v xml:space="preserve"> </v>
      </c>
      <c r="B368" s="13" t="str">
        <f>IF(INTRO!$E$39&lt;&gt;"Non-endemic", " ", IF(INTRO!$E$37="Non-endemic"," ", IF(COUNTRY_INFO!B368=0," ",COUNTRY_INFO!B368)))</f>
        <v xml:space="preserve"> </v>
      </c>
      <c r="C368" s="13" t="str">
        <f>IF(INTRO!$E$39&lt;&gt;"Non-endemic", " ", IF(INTRO!$E$37="Non-endemic"," ", IF(COUNTRY_INFO!C368=0," ",COUNTRY_INFO!C368)))</f>
        <v xml:space="preserve"> </v>
      </c>
      <c r="D368" s="14">
        <f>IF(INTRO!$E$39&lt;&gt;"Non-endemic", 0, IF(INTRO!$E$37="Non-endemic",0,IF(COUNTRY_INFO!$H368=1,COUNTRY_INFO!E368,0)))</f>
        <v>0</v>
      </c>
      <c r="E368" s="14">
        <f>IF(INTRO!$E$39&lt;&gt;"Non-endemic", 0, IF(INTRO!$E$37="Non-endemic",0,IF(COUNTRY_INFO!$H368=1,COUNTRY_INFO!F368,0)))</f>
        <v>0</v>
      </c>
      <c r="F368" s="14">
        <f>IF(INTRO!$E$39&lt;&gt;"Non-endemic", 0, IF(INTRO!$E$37="Non-endemic",0,IF(COUNTRY_INFO!$H368=1,COUNTRY_INFO!G368,0)))</f>
        <v>0</v>
      </c>
      <c r="G368" s="14">
        <f t="shared" si="18"/>
        <v>0</v>
      </c>
      <c r="H368" s="15" t="str">
        <f>IF(INTRO!$E$39="Non-endemic",IF(INTRO!$E$37="Non-endemic","Not required",COUNTRY_INFO!Q368),"Treat with IVM")</f>
        <v>Treat with IVM</v>
      </c>
      <c r="I368" s="14">
        <f>IF(H368=1,IF(ALB_MBD!$J368&lt;&gt;" ",$G368-ALB_MBD!$J368,$G368),0)</f>
        <v>0</v>
      </c>
      <c r="J368" s="14">
        <f t="shared" si="19"/>
        <v>0</v>
      </c>
      <c r="K368" s="25"/>
      <c r="L368" s="16">
        <f t="shared" si="16"/>
        <v>0</v>
      </c>
      <c r="M368" s="16">
        <f t="shared" si="17"/>
        <v>0</v>
      </c>
    </row>
    <row r="369" spans="1:13" x14ac:dyDescent="0.25">
      <c r="A369" s="13" t="str">
        <f>IF(INTRO!$E$39&lt;&gt;"Non-endemic", " ", IF(INTRO!$E$37="Non-endemic"," ", IF(COUNTRY_INFO!A369=0," ",COUNTRY_INFO!A369)))</f>
        <v xml:space="preserve"> </v>
      </c>
      <c r="B369" s="13" t="str">
        <f>IF(INTRO!$E$39&lt;&gt;"Non-endemic", " ", IF(INTRO!$E$37="Non-endemic"," ", IF(COUNTRY_INFO!B369=0," ",COUNTRY_INFO!B369)))</f>
        <v xml:space="preserve"> </v>
      </c>
      <c r="C369" s="13" t="str">
        <f>IF(INTRO!$E$39&lt;&gt;"Non-endemic", " ", IF(INTRO!$E$37="Non-endemic"," ", IF(COUNTRY_INFO!C369=0," ",COUNTRY_INFO!C369)))</f>
        <v xml:space="preserve"> </v>
      </c>
      <c r="D369" s="14">
        <f>IF(INTRO!$E$39&lt;&gt;"Non-endemic", 0, IF(INTRO!$E$37="Non-endemic",0,IF(COUNTRY_INFO!$H369=1,COUNTRY_INFO!E369,0)))</f>
        <v>0</v>
      </c>
      <c r="E369" s="14">
        <f>IF(INTRO!$E$39&lt;&gt;"Non-endemic", 0, IF(INTRO!$E$37="Non-endemic",0,IF(COUNTRY_INFO!$H369=1,COUNTRY_INFO!F369,0)))</f>
        <v>0</v>
      </c>
      <c r="F369" s="14">
        <f>IF(INTRO!$E$39&lt;&gt;"Non-endemic", 0, IF(INTRO!$E$37="Non-endemic",0,IF(COUNTRY_INFO!$H369=1,COUNTRY_INFO!G369,0)))</f>
        <v>0</v>
      </c>
      <c r="G369" s="14">
        <f t="shared" si="18"/>
        <v>0</v>
      </c>
      <c r="H369" s="15" t="str">
        <f>IF(INTRO!$E$39="Non-endemic",IF(INTRO!$E$37="Non-endemic","Not required",COUNTRY_INFO!Q369),"Treat with IVM")</f>
        <v>Treat with IVM</v>
      </c>
      <c r="I369" s="14">
        <f>IF(H369=1,IF(ALB_MBD!$J369&lt;&gt;" ",$G369-ALB_MBD!$J369,$G369),0)</f>
        <v>0</v>
      </c>
      <c r="J369" s="14">
        <f t="shared" si="19"/>
        <v>0</v>
      </c>
      <c r="K369" s="25"/>
      <c r="L369" s="16">
        <f t="shared" si="16"/>
        <v>0</v>
      </c>
      <c r="M369" s="16">
        <f t="shared" si="17"/>
        <v>0</v>
      </c>
    </row>
    <row r="370" spans="1:13" x14ac:dyDescent="0.25">
      <c r="A370" s="13" t="str">
        <f>IF(INTRO!$E$39&lt;&gt;"Non-endemic", " ", IF(INTRO!$E$37="Non-endemic"," ", IF(COUNTRY_INFO!A370=0," ",COUNTRY_INFO!A370)))</f>
        <v xml:space="preserve"> </v>
      </c>
      <c r="B370" s="13" t="str">
        <f>IF(INTRO!$E$39&lt;&gt;"Non-endemic", " ", IF(INTRO!$E$37="Non-endemic"," ", IF(COUNTRY_INFO!B370=0," ",COUNTRY_INFO!B370)))</f>
        <v xml:space="preserve"> </v>
      </c>
      <c r="C370" s="13" t="str">
        <f>IF(INTRO!$E$39&lt;&gt;"Non-endemic", " ", IF(INTRO!$E$37="Non-endemic"," ", IF(COUNTRY_INFO!C370=0," ",COUNTRY_INFO!C370)))</f>
        <v xml:space="preserve"> </v>
      </c>
      <c r="D370" s="14">
        <f>IF(INTRO!$E$39&lt;&gt;"Non-endemic", 0, IF(INTRO!$E$37="Non-endemic",0,IF(COUNTRY_INFO!$H370=1,COUNTRY_INFO!E370,0)))</f>
        <v>0</v>
      </c>
      <c r="E370" s="14">
        <f>IF(INTRO!$E$39&lt;&gt;"Non-endemic", 0, IF(INTRO!$E$37="Non-endemic",0,IF(COUNTRY_INFO!$H370=1,COUNTRY_INFO!F370,0)))</f>
        <v>0</v>
      </c>
      <c r="F370" s="14">
        <f>IF(INTRO!$E$39&lt;&gt;"Non-endemic", 0, IF(INTRO!$E$37="Non-endemic",0,IF(COUNTRY_INFO!$H370=1,COUNTRY_INFO!G370,0)))</f>
        <v>0</v>
      </c>
      <c r="G370" s="14">
        <f t="shared" si="18"/>
        <v>0</v>
      </c>
      <c r="H370" s="15" t="str">
        <f>IF(INTRO!$E$39="Non-endemic",IF(INTRO!$E$37="Non-endemic","Not required",COUNTRY_INFO!Q370),"Treat with IVM")</f>
        <v>Treat with IVM</v>
      </c>
      <c r="I370" s="14">
        <f>IF(H370=1,IF(ALB_MBD!$J370&lt;&gt;" ",$G370-ALB_MBD!$J370,$G370),0)</f>
        <v>0</v>
      </c>
      <c r="J370" s="14">
        <f t="shared" si="19"/>
        <v>0</v>
      </c>
      <c r="K370" s="25"/>
      <c r="L370" s="16">
        <f t="shared" si="16"/>
        <v>0</v>
      </c>
      <c r="M370" s="16">
        <f t="shared" si="17"/>
        <v>0</v>
      </c>
    </row>
    <row r="371" spans="1:13" x14ac:dyDescent="0.25">
      <c r="A371" s="13" t="str">
        <f>IF(INTRO!$E$39&lt;&gt;"Non-endemic", " ", IF(INTRO!$E$37="Non-endemic"," ", IF(COUNTRY_INFO!A371=0," ",COUNTRY_INFO!A371)))</f>
        <v xml:space="preserve"> </v>
      </c>
      <c r="B371" s="13" t="str">
        <f>IF(INTRO!$E$39&lt;&gt;"Non-endemic", " ", IF(INTRO!$E$37="Non-endemic"," ", IF(COUNTRY_INFO!B371=0," ",COUNTRY_INFO!B371)))</f>
        <v xml:space="preserve"> </v>
      </c>
      <c r="C371" s="13" t="str">
        <f>IF(INTRO!$E$39&lt;&gt;"Non-endemic", " ", IF(INTRO!$E$37="Non-endemic"," ", IF(COUNTRY_INFO!C371=0," ",COUNTRY_INFO!C371)))</f>
        <v xml:space="preserve"> </v>
      </c>
      <c r="D371" s="14">
        <f>IF(INTRO!$E$39&lt;&gt;"Non-endemic", 0, IF(INTRO!$E$37="Non-endemic",0,IF(COUNTRY_INFO!$H371=1,COUNTRY_INFO!E371,0)))</f>
        <v>0</v>
      </c>
      <c r="E371" s="14">
        <f>IF(INTRO!$E$39&lt;&gt;"Non-endemic", 0, IF(INTRO!$E$37="Non-endemic",0,IF(COUNTRY_INFO!$H371=1,COUNTRY_INFO!F371,0)))</f>
        <v>0</v>
      </c>
      <c r="F371" s="14">
        <f>IF(INTRO!$E$39&lt;&gt;"Non-endemic", 0, IF(INTRO!$E$37="Non-endemic",0,IF(COUNTRY_INFO!$H371=1,COUNTRY_INFO!G371,0)))</f>
        <v>0</v>
      </c>
      <c r="G371" s="14">
        <f t="shared" si="18"/>
        <v>0</v>
      </c>
      <c r="H371" s="15" t="str">
        <f>IF(INTRO!$E$39="Non-endemic",IF(INTRO!$E$37="Non-endemic","Not required",COUNTRY_INFO!Q371),"Treat with IVM")</f>
        <v>Treat with IVM</v>
      </c>
      <c r="I371" s="14">
        <f>IF(H371=1,IF(ALB_MBD!$J371&lt;&gt;" ",$G371-ALB_MBD!$J371,$G371),0)</f>
        <v>0</v>
      </c>
      <c r="J371" s="14">
        <f t="shared" si="19"/>
        <v>0</v>
      </c>
      <c r="K371" s="25"/>
      <c r="L371" s="16">
        <f t="shared" si="16"/>
        <v>0</v>
      </c>
      <c r="M371" s="16">
        <f t="shared" si="17"/>
        <v>0</v>
      </c>
    </row>
    <row r="372" spans="1:13" x14ac:dyDescent="0.25">
      <c r="A372" s="13" t="str">
        <f>IF(INTRO!$E$39&lt;&gt;"Non-endemic", " ", IF(INTRO!$E$37="Non-endemic"," ", IF(COUNTRY_INFO!A372=0," ",COUNTRY_INFO!A372)))</f>
        <v xml:space="preserve"> </v>
      </c>
      <c r="B372" s="13" t="str">
        <f>IF(INTRO!$E$39&lt;&gt;"Non-endemic", " ", IF(INTRO!$E$37="Non-endemic"," ", IF(COUNTRY_INFO!B372=0," ",COUNTRY_INFO!B372)))</f>
        <v xml:space="preserve"> </v>
      </c>
      <c r="C372" s="13" t="str">
        <f>IF(INTRO!$E$39&lt;&gt;"Non-endemic", " ", IF(INTRO!$E$37="Non-endemic"," ", IF(COUNTRY_INFO!C372=0," ",COUNTRY_INFO!C372)))</f>
        <v xml:space="preserve"> </v>
      </c>
      <c r="D372" s="14">
        <f>IF(INTRO!$E$39&lt;&gt;"Non-endemic", 0, IF(INTRO!$E$37="Non-endemic",0,IF(COUNTRY_INFO!$H372=1,COUNTRY_INFO!E372,0)))</f>
        <v>0</v>
      </c>
      <c r="E372" s="14">
        <f>IF(INTRO!$E$39&lt;&gt;"Non-endemic", 0, IF(INTRO!$E$37="Non-endemic",0,IF(COUNTRY_INFO!$H372=1,COUNTRY_INFO!F372,0)))</f>
        <v>0</v>
      </c>
      <c r="F372" s="14">
        <f>IF(INTRO!$E$39&lt;&gt;"Non-endemic", 0, IF(INTRO!$E$37="Non-endemic",0,IF(COUNTRY_INFO!$H372=1,COUNTRY_INFO!G372,0)))</f>
        <v>0</v>
      </c>
      <c r="G372" s="14">
        <f t="shared" si="18"/>
        <v>0</v>
      </c>
      <c r="H372" s="15" t="str">
        <f>IF(INTRO!$E$39="Non-endemic",IF(INTRO!$E$37="Non-endemic","Not required",COUNTRY_INFO!Q372),"Treat with IVM")</f>
        <v>Treat with IVM</v>
      </c>
      <c r="I372" s="14">
        <f>IF(H372=1,IF(ALB_MBD!$J372&lt;&gt;" ",$G372-ALB_MBD!$J372,$G372),0)</f>
        <v>0</v>
      </c>
      <c r="J372" s="14">
        <f t="shared" si="19"/>
        <v>0</v>
      </c>
      <c r="K372" s="25"/>
      <c r="L372" s="16">
        <f t="shared" si="16"/>
        <v>0</v>
      </c>
      <c r="M372" s="16">
        <f t="shared" si="17"/>
        <v>0</v>
      </c>
    </row>
    <row r="373" spans="1:13" x14ac:dyDescent="0.25">
      <c r="A373" s="13" t="str">
        <f>IF(INTRO!$E$39&lt;&gt;"Non-endemic", " ", IF(INTRO!$E$37="Non-endemic"," ", IF(COUNTRY_INFO!A373=0," ",COUNTRY_INFO!A373)))</f>
        <v xml:space="preserve"> </v>
      </c>
      <c r="B373" s="13" t="str">
        <f>IF(INTRO!$E$39&lt;&gt;"Non-endemic", " ", IF(INTRO!$E$37="Non-endemic"," ", IF(COUNTRY_INFO!B373=0," ",COUNTRY_INFO!B373)))</f>
        <v xml:space="preserve"> </v>
      </c>
      <c r="C373" s="13" t="str">
        <f>IF(INTRO!$E$39&lt;&gt;"Non-endemic", " ", IF(INTRO!$E$37="Non-endemic"," ", IF(COUNTRY_INFO!C373=0," ",COUNTRY_INFO!C373)))</f>
        <v xml:space="preserve"> </v>
      </c>
      <c r="D373" s="14">
        <f>IF(INTRO!$E$39&lt;&gt;"Non-endemic", 0, IF(INTRO!$E$37="Non-endemic",0,IF(COUNTRY_INFO!$H373=1,COUNTRY_INFO!E373,0)))</f>
        <v>0</v>
      </c>
      <c r="E373" s="14">
        <f>IF(INTRO!$E$39&lt;&gt;"Non-endemic", 0, IF(INTRO!$E$37="Non-endemic",0,IF(COUNTRY_INFO!$H373=1,COUNTRY_INFO!F373,0)))</f>
        <v>0</v>
      </c>
      <c r="F373" s="14">
        <f>IF(INTRO!$E$39&lt;&gt;"Non-endemic", 0, IF(INTRO!$E$37="Non-endemic",0,IF(COUNTRY_INFO!$H373=1,COUNTRY_INFO!G373,0)))</f>
        <v>0</v>
      </c>
      <c r="G373" s="14">
        <f t="shared" si="18"/>
        <v>0</v>
      </c>
      <c r="H373" s="15" t="str">
        <f>IF(INTRO!$E$39="Non-endemic",IF(INTRO!$E$37="Non-endemic","Not required",COUNTRY_INFO!Q373),"Treat with IVM")</f>
        <v>Treat with IVM</v>
      </c>
      <c r="I373" s="14">
        <f>IF(H373=1,IF(ALB_MBD!$J373&lt;&gt;" ",$G373-ALB_MBD!$J373,$G373),0)</f>
        <v>0</v>
      </c>
      <c r="J373" s="14">
        <f t="shared" si="19"/>
        <v>0</v>
      </c>
      <c r="K373" s="25"/>
      <c r="L373" s="16">
        <f t="shared" si="16"/>
        <v>0</v>
      </c>
      <c r="M373" s="16">
        <f t="shared" si="17"/>
        <v>0</v>
      </c>
    </row>
    <row r="374" spans="1:13" x14ac:dyDescent="0.25">
      <c r="A374" s="13" t="str">
        <f>IF(INTRO!$E$39&lt;&gt;"Non-endemic", " ", IF(INTRO!$E$37="Non-endemic"," ", IF(COUNTRY_INFO!A374=0," ",COUNTRY_INFO!A374)))</f>
        <v xml:space="preserve"> </v>
      </c>
      <c r="B374" s="13" t="str">
        <f>IF(INTRO!$E$39&lt;&gt;"Non-endemic", " ", IF(INTRO!$E$37="Non-endemic"," ", IF(COUNTRY_INFO!B374=0," ",COUNTRY_INFO!B374)))</f>
        <v xml:space="preserve"> </v>
      </c>
      <c r="C374" s="13" t="str">
        <f>IF(INTRO!$E$39&lt;&gt;"Non-endemic", " ", IF(INTRO!$E$37="Non-endemic"," ", IF(COUNTRY_INFO!C374=0," ",COUNTRY_INFO!C374)))</f>
        <v xml:space="preserve"> </v>
      </c>
      <c r="D374" s="14">
        <f>IF(INTRO!$E$39&lt;&gt;"Non-endemic", 0, IF(INTRO!$E$37="Non-endemic",0,IF(COUNTRY_INFO!$H374=1,COUNTRY_INFO!E374,0)))</f>
        <v>0</v>
      </c>
      <c r="E374" s="14">
        <f>IF(INTRO!$E$39&lt;&gt;"Non-endemic", 0, IF(INTRO!$E$37="Non-endemic",0,IF(COUNTRY_INFO!$H374=1,COUNTRY_INFO!F374,0)))</f>
        <v>0</v>
      </c>
      <c r="F374" s="14">
        <f>IF(INTRO!$E$39&lt;&gt;"Non-endemic", 0, IF(INTRO!$E$37="Non-endemic",0,IF(COUNTRY_INFO!$H374=1,COUNTRY_INFO!G374,0)))</f>
        <v>0</v>
      </c>
      <c r="G374" s="14">
        <f t="shared" si="18"/>
        <v>0</v>
      </c>
      <c r="H374" s="15" t="str">
        <f>IF(INTRO!$E$39="Non-endemic",IF(INTRO!$E$37="Non-endemic","Not required",COUNTRY_INFO!Q374),"Treat with IVM")</f>
        <v>Treat with IVM</v>
      </c>
      <c r="I374" s="14">
        <f>IF(H374=1,IF(ALB_MBD!$J374&lt;&gt;" ",$G374-ALB_MBD!$J374,$G374),0)</f>
        <v>0</v>
      </c>
      <c r="J374" s="14">
        <f t="shared" si="19"/>
        <v>0</v>
      </c>
      <c r="K374" s="25"/>
      <c r="L374" s="16">
        <f t="shared" si="16"/>
        <v>0</v>
      </c>
      <c r="M374" s="16">
        <f t="shared" si="17"/>
        <v>0</v>
      </c>
    </row>
    <row r="375" spans="1:13" x14ac:dyDescent="0.25">
      <c r="A375" s="13" t="str">
        <f>IF(INTRO!$E$39&lt;&gt;"Non-endemic", " ", IF(INTRO!$E$37="Non-endemic"," ", IF(COUNTRY_INFO!A375=0," ",COUNTRY_INFO!A375)))</f>
        <v xml:space="preserve"> </v>
      </c>
      <c r="B375" s="13" t="str">
        <f>IF(INTRO!$E$39&lt;&gt;"Non-endemic", " ", IF(INTRO!$E$37="Non-endemic"," ", IF(COUNTRY_INFO!B375=0," ",COUNTRY_INFO!B375)))</f>
        <v xml:space="preserve"> </v>
      </c>
      <c r="C375" s="13" t="str">
        <f>IF(INTRO!$E$39&lt;&gt;"Non-endemic", " ", IF(INTRO!$E$37="Non-endemic"," ", IF(COUNTRY_INFO!C375=0," ",COUNTRY_INFO!C375)))</f>
        <v xml:space="preserve"> </v>
      </c>
      <c r="D375" s="14">
        <f>IF(INTRO!$E$39&lt;&gt;"Non-endemic", 0, IF(INTRO!$E$37="Non-endemic",0,IF(COUNTRY_INFO!$H375=1,COUNTRY_INFO!E375,0)))</f>
        <v>0</v>
      </c>
      <c r="E375" s="14">
        <f>IF(INTRO!$E$39&lt;&gt;"Non-endemic", 0, IF(INTRO!$E$37="Non-endemic",0,IF(COUNTRY_INFO!$H375=1,COUNTRY_INFO!F375,0)))</f>
        <v>0</v>
      </c>
      <c r="F375" s="14">
        <f>IF(INTRO!$E$39&lt;&gt;"Non-endemic", 0, IF(INTRO!$E$37="Non-endemic",0,IF(COUNTRY_INFO!$H375=1,COUNTRY_INFO!G375,0)))</f>
        <v>0</v>
      </c>
      <c r="G375" s="14">
        <f t="shared" si="18"/>
        <v>0</v>
      </c>
      <c r="H375" s="15" t="str">
        <f>IF(INTRO!$E$39="Non-endemic",IF(INTRO!$E$37="Non-endemic","Not required",COUNTRY_INFO!Q375),"Treat with IVM")</f>
        <v>Treat with IVM</v>
      </c>
      <c r="I375" s="14">
        <f>IF(H375=1,IF(ALB_MBD!$J375&lt;&gt;" ",$G375-ALB_MBD!$J375,$G375),0)</f>
        <v>0</v>
      </c>
      <c r="J375" s="14">
        <f t="shared" si="19"/>
        <v>0</v>
      </c>
      <c r="K375" s="25"/>
      <c r="L375" s="16">
        <f t="shared" si="16"/>
        <v>0</v>
      </c>
      <c r="M375" s="16">
        <f t="shared" si="17"/>
        <v>0</v>
      </c>
    </row>
    <row r="376" spans="1:13" x14ac:dyDescent="0.25">
      <c r="A376" s="13" t="str">
        <f>IF(INTRO!$E$39&lt;&gt;"Non-endemic", " ", IF(INTRO!$E$37="Non-endemic"," ", IF(COUNTRY_INFO!A376=0," ",COUNTRY_INFO!A376)))</f>
        <v xml:space="preserve"> </v>
      </c>
      <c r="B376" s="13" t="str">
        <f>IF(INTRO!$E$39&lt;&gt;"Non-endemic", " ", IF(INTRO!$E$37="Non-endemic"," ", IF(COUNTRY_INFO!B376=0," ",COUNTRY_INFO!B376)))</f>
        <v xml:space="preserve"> </v>
      </c>
      <c r="C376" s="13" t="str">
        <f>IF(INTRO!$E$39&lt;&gt;"Non-endemic", " ", IF(INTRO!$E$37="Non-endemic"," ", IF(COUNTRY_INFO!C376=0," ",COUNTRY_INFO!C376)))</f>
        <v xml:space="preserve"> </v>
      </c>
      <c r="D376" s="14">
        <f>IF(INTRO!$E$39&lt;&gt;"Non-endemic", 0, IF(INTRO!$E$37="Non-endemic",0,IF(COUNTRY_INFO!$H376=1,COUNTRY_INFO!E376,0)))</f>
        <v>0</v>
      </c>
      <c r="E376" s="14">
        <f>IF(INTRO!$E$39&lt;&gt;"Non-endemic", 0, IF(INTRO!$E$37="Non-endemic",0,IF(COUNTRY_INFO!$H376=1,COUNTRY_INFO!F376,0)))</f>
        <v>0</v>
      </c>
      <c r="F376" s="14">
        <f>IF(INTRO!$E$39&lt;&gt;"Non-endemic", 0, IF(INTRO!$E$37="Non-endemic",0,IF(COUNTRY_INFO!$H376=1,COUNTRY_INFO!G376,0)))</f>
        <v>0</v>
      </c>
      <c r="G376" s="14">
        <f t="shared" si="18"/>
        <v>0</v>
      </c>
      <c r="H376" s="15" t="str">
        <f>IF(INTRO!$E$39="Non-endemic",IF(INTRO!$E$37="Non-endemic","Not required",COUNTRY_INFO!Q376),"Treat with IVM")</f>
        <v>Treat with IVM</v>
      </c>
      <c r="I376" s="14">
        <f>IF(H376=1,IF(ALB_MBD!$J376&lt;&gt;" ",$G376-ALB_MBD!$J376,$G376),0)</f>
        <v>0</v>
      </c>
      <c r="J376" s="14">
        <f t="shared" si="19"/>
        <v>0</v>
      </c>
      <c r="K376" s="25"/>
      <c r="L376" s="16">
        <f t="shared" si="16"/>
        <v>0</v>
      </c>
      <c r="M376" s="16">
        <f t="shared" si="17"/>
        <v>0</v>
      </c>
    </row>
    <row r="377" spans="1:13" x14ac:dyDescent="0.25">
      <c r="A377" s="13" t="str">
        <f>IF(INTRO!$E$39&lt;&gt;"Non-endemic", " ", IF(INTRO!$E$37="Non-endemic"," ", IF(COUNTRY_INFO!A377=0," ",COUNTRY_INFO!A377)))</f>
        <v xml:space="preserve"> </v>
      </c>
      <c r="B377" s="13" t="str">
        <f>IF(INTRO!$E$39&lt;&gt;"Non-endemic", " ", IF(INTRO!$E$37="Non-endemic"," ", IF(COUNTRY_INFO!B377=0," ",COUNTRY_INFO!B377)))</f>
        <v xml:space="preserve"> </v>
      </c>
      <c r="C377" s="13" t="str">
        <f>IF(INTRO!$E$39&lt;&gt;"Non-endemic", " ", IF(INTRO!$E$37="Non-endemic"," ", IF(COUNTRY_INFO!C377=0," ",COUNTRY_INFO!C377)))</f>
        <v xml:space="preserve"> </v>
      </c>
      <c r="D377" s="14">
        <f>IF(INTRO!$E$39&lt;&gt;"Non-endemic", 0, IF(INTRO!$E$37="Non-endemic",0,IF(COUNTRY_INFO!$H377=1,COUNTRY_INFO!E377,0)))</f>
        <v>0</v>
      </c>
      <c r="E377" s="14">
        <f>IF(INTRO!$E$39&lt;&gt;"Non-endemic", 0, IF(INTRO!$E$37="Non-endemic",0,IF(COUNTRY_INFO!$H377=1,COUNTRY_INFO!F377,0)))</f>
        <v>0</v>
      </c>
      <c r="F377" s="14">
        <f>IF(INTRO!$E$39&lt;&gt;"Non-endemic", 0, IF(INTRO!$E$37="Non-endemic",0,IF(COUNTRY_INFO!$H377=1,COUNTRY_INFO!G377,0)))</f>
        <v>0</v>
      </c>
      <c r="G377" s="14">
        <f t="shared" si="18"/>
        <v>0</v>
      </c>
      <c r="H377" s="15" t="str">
        <f>IF(INTRO!$E$39="Non-endemic",IF(INTRO!$E$37="Non-endemic","Not required",COUNTRY_INFO!Q377),"Treat with IVM")</f>
        <v>Treat with IVM</v>
      </c>
      <c r="I377" s="14">
        <f>IF(H377=1,IF(ALB_MBD!$J377&lt;&gt;" ",$G377-ALB_MBD!$J377,$G377),0)</f>
        <v>0</v>
      </c>
      <c r="J377" s="14">
        <f t="shared" si="19"/>
        <v>0</v>
      </c>
      <c r="K377" s="25"/>
      <c r="L377" s="16">
        <f t="shared" si="16"/>
        <v>0</v>
      </c>
      <c r="M377" s="16">
        <f t="shared" si="17"/>
        <v>0</v>
      </c>
    </row>
    <row r="378" spans="1:13" x14ac:dyDescent="0.25">
      <c r="A378" s="13" t="str">
        <f>IF(INTRO!$E$39&lt;&gt;"Non-endemic", " ", IF(INTRO!$E$37="Non-endemic"," ", IF(COUNTRY_INFO!A378=0," ",COUNTRY_INFO!A378)))</f>
        <v xml:space="preserve"> </v>
      </c>
      <c r="B378" s="13" t="str">
        <f>IF(INTRO!$E$39&lt;&gt;"Non-endemic", " ", IF(INTRO!$E$37="Non-endemic"," ", IF(COUNTRY_INFO!B378=0," ",COUNTRY_INFO!B378)))</f>
        <v xml:space="preserve"> </v>
      </c>
      <c r="C378" s="13" t="str">
        <f>IF(INTRO!$E$39&lt;&gt;"Non-endemic", " ", IF(INTRO!$E$37="Non-endemic"," ", IF(COUNTRY_INFO!C378=0," ",COUNTRY_INFO!C378)))</f>
        <v xml:space="preserve"> </v>
      </c>
      <c r="D378" s="14">
        <f>IF(INTRO!$E$39&lt;&gt;"Non-endemic", 0, IF(INTRO!$E$37="Non-endemic",0,IF(COUNTRY_INFO!$H378=1,COUNTRY_INFO!E378,0)))</f>
        <v>0</v>
      </c>
      <c r="E378" s="14">
        <f>IF(INTRO!$E$39&lt;&gt;"Non-endemic", 0, IF(INTRO!$E$37="Non-endemic",0,IF(COUNTRY_INFO!$H378=1,COUNTRY_INFO!F378,0)))</f>
        <v>0</v>
      </c>
      <c r="F378" s="14">
        <f>IF(INTRO!$E$39&lt;&gt;"Non-endemic", 0, IF(INTRO!$E$37="Non-endemic",0,IF(COUNTRY_INFO!$H378=1,COUNTRY_INFO!G378,0)))</f>
        <v>0</v>
      </c>
      <c r="G378" s="14">
        <f t="shared" si="18"/>
        <v>0</v>
      </c>
      <c r="H378" s="15" t="str">
        <f>IF(INTRO!$E$39="Non-endemic",IF(INTRO!$E$37="Non-endemic","Not required",COUNTRY_INFO!Q378),"Treat with IVM")</f>
        <v>Treat with IVM</v>
      </c>
      <c r="I378" s="14">
        <f>IF(H378=1,IF(ALB_MBD!$J378&lt;&gt;" ",$G378-ALB_MBD!$J378,$G378),0)</f>
        <v>0</v>
      </c>
      <c r="J378" s="14">
        <f t="shared" si="19"/>
        <v>0</v>
      </c>
      <c r="K378" s="25"/>
      <c r="L378" s="16">
        <f t="shared" si="16"/>
        <v>0</v>
      </c>
      <c r="M378" s="16">
        <f t="shared" si="17"/>
        <v>0</v>
      </c>
    </row>
    <row r="379" spans="1:13" x14ac:dyDescent="0.25">
      <c r="A379" s="13" t="str">
        <f>IF(INTRO!$E$39&lt;&gt;"Non-endemic", " ", IF(INTRO!$E$37="Non-endemic"," ", IF(COUNTRY_INFO!A379=0," ",COUNTRY_INFO!A379)))</f>
        <v xml:space="preserve"> </v>
      </c>
      <c r="B379" s="13" t="str">
        <f>IF(INTRO!$E$39&lt;&gt;"Non-endemic", " ", IF(INTRO!$E$37="Non-endemic"," ", IF(COUNTRY_INFO!B379=0," ",COUNTRY_INFO!B379)))</f>
        <v xml:space="preserve"> </v>
      </c>
      <c r="C379" s="13" t="str">
        <f>IF(INTRO!$E$39&lt;&gt;"Non-endemic", " ", IF(INTRO!$E$37="Non-endemic"," ", IF(COUNTRY_INFO!C379=0," ",COUNTRY_INFO!C379)))</f>
        <v xml:space="preserve"> </v>
      </c>
      <c r="D379" s="14">
        <f>IF(INTRO!$E$39&lt;&gt;"Non-endemic", 0, IF(INTRO!$E$37="Non-endemic",0,IF(COUNTRY_INFO!$H379=1,COUNTRY_INFO!E379,0)))</f>
        <v>0</v>
      </c>
      <c r="E379" s="14">
        <f>IF(INTRO!$E$39&lt;&gt;"Non-endemic", 0, IF(INTRO!$E$37="Non-endemic",0,IF(COUNTRY_INFO!$H379=1,COUNTRY_INFO!F379,0)))</f>
        <v>0</v>
      </c>
      <c r="F379" s="14">
        <f>IF(INTRO!$E$39&lt;&gt;"Non-endemic", 0, IF(INTRO!$E$37="Non-endemic",0,IF(COUNTRY_INFO!$H379=1,COUNTRY_INFO!G379,0)))</f>
        <v>0</v>
      </c>
      <c r="G379" s="14">
        <f t="shared" si="18"/>
        <v>0</v>
      </c>
      <c r="H379" s="15" t="str">
        <f>IF(INTRO!$E$39="Non-endemic",IF(INTRO!$E$37="Non-endemic","Not required",COUNTRY_INFO!Q379),"Treat with IVM")</f>
        <v>Treat with IVM</v>
      </c>
      <c r="I379" s="14">
        <f>IF(H379=1,IF(ALB_MBD!$J379&lt;&gt;" ",$G379-ALB_MBD!$J379,$G379),0)</f>
        <v>0</v>
      </c>
      <c r="J379" s="14">
        <f t="shared" si="19"/>
        <v>0</v>
      </c>
      <c r="K379" s="25"/>
      <c r="L379" s="16">
        <f t="shared" si="16"/>
        <v>0</v>
      </c>
      <c r="M379" s="16">
        <f t="shared" si="17"/>
        <v>0</v>
      </c>
    </row>
    <row r="380" spans="1:13" x14ac:dyDescent="0.25">
      <c r="A380" s="13" t="str">
        <f>IF(INTRO!$E$39&lt;&gt;"Non-endemic", " ", IF(INTRO!$E$37="Non-endemic"," ", IF(COUNTRY_INFO!A380=0," ",COUNTRY_INFO!A380)))</f>
        <v xml:space="preserve"> </v>
      </c>
      <c r="B380" s="13" t="str">
        <f>IF(INTRO!$E$39&lt;&gt;"Non-endemic", " ", IF(INTRO!$E$37="Non-endemic"," ", IF(COUNTRY_INFO!B380=0," ",COUNTRY_INFO!B380)))</f>
        <v xml:space="preserve"> </v>
      </c>
      <c r="C380" s="13" t="str">
        <f>IF(INTRO!$E$39&lt;&gt;"Non-endemic", " ", IF(INTRO!$E$37="Non-endemic"," ", IF(COUNTRY_INFO!C380=0," ",COUNTRY_INFO!C380)))</f>
        <v xml:space="preserve"> </v>
      </c>
      <c r="D380" s="14">
        <f>IF(INTRO!$E$39&lt;&gt;"Non-endemic", 0, IF(INTRO!$E$37="Non-endemic",0,IF(COUNTRY_INFO!$H380=1,COUNTRY_INFO!E380,0)))</f>
        <v>0</v>
      </c>
      <c r="E380" s="14">
        <f>IF(INTRO!$E$39&lt;&gt;"Non-endemic", 0, IF(INTRO!$E$37="Non-endemic",0,IF(COUNTRY_INFO!$H380=1,COUNTRY_INFO!F380,0)))</f>
        <v>0</v>
      </c>
      <c r="F380" s="14">
        <f>IF(INTRO!$E$39&lt;&gt;"Non-endemic", 0, IF(INTRO!$E$37="Non-endemic",0,IF(COUNTRY_INFO!$H380=1,COUNTRY_INFO!G380,0)))</f>
        <v>0</v>
      </c>
      <c r="G380" s="14">
        <f t="shared" si="18"/>
        <v>0</v>
      </c>
      <c r="H380" s="15" t="str">
        <f>IF(INTRO!$E$39="Non-endemic",IF(INTRO!$E$37="Non-endemic","Not required",COUNTRY_INFO!Q380),"Treat with IVM")</f>
        <v>Treat with IVM</v>
      </c>
      <c r="I380" s="14">
        <f>IF(H380=1,IF(ALB_MBD!$J380&lt;&gt;" ",$G380-ALB_MBD!$J380,$G380),0)</f>
        <v>0</v>
      </c>
      <c r="J380" s="14">
        <f t="shared" si="19"/>
        <v>0</v>
      </c>
      <c r="K380" s="25"/>
      <c r="L380" s="16">
        <f t="shared" si="16"/>
        <v>0</v>
      </c>
      <c r="M380" s="16">
        <f t="shared" si="17"/>
        <v>0</v>
      </c>
    </row>
    <row r="381" spans="1:13" x14ac:dyDescent="0.25">
      <c r="A381" s="13" t="str">
        <f>IF(INTRO!$E$39&lt;&gt;"Non-endemic", " ", IF(INTRO!$E$37="Non-endemic"," ", IF(COUNTRY_INFO!A381=0," ",COUNTRY_INFO!A381)))</f>
        <v xml:space="preserve"> </v>
      </c>
      <c r="B381" s="13" t="str">
        <f>IF(INTRO!$E$39&lt;&gt;"Non-endemic", " ", IF(INTRO!$E$37="Non-endemic"," ", IF(COUNTRY_INFO!B381=0," ",COUNTRY_INFO!B381)))</f>
        <v xml:space="preserve"> </v>
      </c>
      <c r="C381" s="13" t="str">
        <f>IF(INTRO!$E$39&lt;&gt;"Non-endemic", " ", IF(INTRO!$E$37="Non-endemic"," ", IF(COUNTRY_INFO!C381=0," ",COUNTRY_INFO!C381)))</f>
        <v xml:space="preserve"> </v>
      </c>
      <c r="D381" s="14">
        <f>IF(INTRO!$E$39&lt;&gt;"Non-endemic", 0, IF(INTRO!$E$37="Non-endemic",0,IF(COUNTRY_INFO!$H381=1,COUNTRY_INFO!E381,0)))</f>
        <v>0</v>
      </c>
      <c r="E381" s="14">
        <f>IF(INTRO!$E$39&lt;&gt;"Non-endemic", 0, IF(INTRO!$E$37="Non-endemic",0,IF(COUNTRY_INFO!$H381=1,COUNTRY_INFO!F381,0)))</f>
        <v>0</v>
      </c>
      <c r="F381" s="14">
        <f>IF(INTRO!$E$39&lt;&gt;"Non-endemic", 0, IF(INTRO!$E$37="Non-endemic",0,IF(COUNTRY_INFO!$H381=1,COUNTRY_INFO!G381,0)))</f>
        <v>0</v>
      </c>
      <c r="G381" s="14">
        <f t="shared" si="18"/>
        <v>0</v>
      </c>
      <c r="H381" s="15" t="str">
        <f>IF(INTRO!$E$39="Non-endemic",IF(INTRO!$E$37="Non-endemic","Not required",COUNTRY_INFO!Q381),"Treat with IVM")</f>
        <v>Treat with IVM</v>
      </c>
      <c r="I381" s="14">
        <f>IF(H381=1,IF(ALB_MBD!$J381&lt;&gt;" ",$G381-ALB_MBD!$J381,$G381),0)</f>
        <v>0</v>
      </c>
      <c r="J381" s="14">
        <f t="shared" si="19"/>
        <v>0</v>
      </c>
      <c r="K381" s="25"/>
      <c r="L381" s="16">
        <f t="shared" si="16"/>
        <v>0</v>
      </c>
      <c r="M381" s="16">
        <f t="shared" si="17"/>
        <v>0</v>
      </c>
    </row>
    <row r="382" spans="1:13" x14ac:dyDescent="0.25">
      <c r="A382" s="13" t="str">
        <f>IF(INTRO!$E$39&lt;&gt;"Non-endemic", " ", IF(INTRO!$E$37="Non-endemic"," ", IF(COUNTRY_INFO!A382=0," ",COUNTRY_INFO!A382)))</f>
        <v xml:space="preserve"> </v>
      </c>
      <c r="B382" s="13" t="str">
        <f>IF(INTRO!$E$39&lt;&gt;"Non-endemic", " ", IF(INTRO!$E$37="Non-endemic"," ", IF(COUNTRY_INFO!B382=0," ",COUNTRY_INFO!B382)))</f>
        <v xml:space="preserve"> </v>
      </c>
      <c r="C382" s="13" t="str">
        <f>IF(INTRO!$E$39&lt;&gt;"Non-endemic", " ", IF(INTRO!$E$37="Non-endemic"," ", IF(COUNTRY_INFO!C382=0," ",COUNTRY_INFO!C382)))</f>
        <v xml:space="preserve"> </v>
      </c>
      <c r="D382" s="14">
        <f>IF(INTRO!$E$39&lt;&gt;"Non-endemic", 0, IF(INTRO!$E$37="Non-endemic",0,IF(COUNTRY_INFO!$H382=1,COUNTRY_INFO!E382,0)))</f>
        <v>0</v>
      </c>
      <c r="E382" s="14">
        <f>IF(INTRO!$E$39&lt;&gt;"Non-endemic", 0, IF(INTRO!$E$37="Non-endemic",0,IF(COUNTRY_INFO!$H382=1,COUNTRY_INFO!F382,0)))</f>
        <v>0</v>
      </c>
      <c r="F382" s="14">
        <f>IF(INTRO!$E$39&lt;&gt;"Non-endemic", 0, IF(INTRO!$E$37="Non-endemic",0,IF(COUNTRY_INFO!$H382=1,COUNTRY_INFO!G382,0)))</f>
        <v>0</v>
      </c>
      <c r="G382" s="14">
        <f t="shared" si="18"/>
        <v>0</v>
      </c>
      <c r="H382" s="15" t="str">
        <f>IF(INTRO!$E$39="Non-endemic",IF(INTRO!$E$37="Non-endemic","Not required",COUNTRY_INFO!Q382),"Treat with IVM")</f>
        <v>Treat with IVM</v>
      </c>
      <c r="I382" s="14">
        <f>IF(H382=1,IF(ALB_MBD!$J382&lt;&gt;" ",$G382-ALB_MBD!$J382,$G382),0)</f>
        <v>0</v>
      </c>
      <c r="J382" s="14">
        <f t="shared" si="19"/>
        <v>0</v>
      </c>
      <c r="K382" s="25"/>
      <c r="L382" s="16">
        <f t="shared" si="16"/>
        <v>0</v>
      </c>
      <c r="M382" s="16">
        <f t="shared" si="17"/>
        <v>0</v>
      </c>
    </row>
    <row r="383" spans="1:13" x14ac:dyDescent="0.25">
      <c r="A383" s="13" t="str">
        <f>IF(INTRO!$E$39&lt;&gt;"Non-endemic", " ", IF(INTRO!$E$37="Non-endemic"," ", IF(COUNTRY_INFO!A383=0," ",COUNTRY_INFO!A383)))</f>
        <v xml:space="preserve"> </v>
      </c>
      <c r="B383" s="13" t="str">
        <f>IF(INTRO!$E$39&lt;&gt;"Non-endemic", " ", IF(INTRO!$E$37="Non-endemic"," ", IF(COUNTRY_INFO!B383=0," ",COUNTRY_INFO!B383)))</f>
        <v xml:space="preserve"> </v>
      </c>
      <c r="C383" s="13" t="str">
        <f>IF(INTRO!$E$39&lt;&gt;"Non-endemic", " ", IF(INTRO!$E$37="Non-endemic"," ", IF(COUNTRY_INFO!C383=0," ",COUNTRY_INFO!C383)))</f>
        <v xml:space="preserve"> </v>
      </c>
      <c r="D383" s="14">
        <f>IF(INTRO!$E$39&lt;&gt;"Non-endemic", 0, IF(INTRO!$E$37="Non-endemic",0,IF(COUNTRY_INFO!$H383=1,COUNTRY_INFO!E383,0)))</f>
        <v>0</v>
      </c>
      <c r="E383" s="14">
        <f>IF(INTRO!$E$39&lt;&gt;"Non-endemic", 0, IF(INTRO!$E$37="Non-endemic",0,IF(COUNTRY_INFO!$H383=1,COUNTRY_INFO!F383,0)))</f>
        <v>0</v>
      </c>
      <c r="F383" s="14">
        <f>IF(INTRO!$E$39&lt;&gt;"Non-endemic", 0, IF(INTRO!$E$37="Non-endemic",0,IF(COUNTRY_INFO!$H383=1,COUNTRY_INFO!G383,0)))</f>
        <v>0</v>
      </c>
      <c r="G383" s="14">
        <f t="shared" si="18"/>
        <v>0</v>
      </c>
      <c r="H383" s="15" t="str">
        <f>IF(INTRO!$E$39="Non-endemic",IF(INTRO!$E$37="Non-endemic","Not required",COUNTRY_INFO!Q383),"Treat with IVM")</f>
        <v>Treat with IVM</v>
      </c>
      <c r="I383" s="14">
        <f>IF(H383=1,IF(ALB_MBD!$J383&lt;&gt;" ",$G383-ALB_MBD!$J383,$G383),0)</f>
        <v>0</v>
      </c>
      <c r="J383" s="14">
        <f t="shared" si="19"/>
        <v>0</v>
      </c>
      <c r="K383" s="25"/>
      <c r="L383" s="16">
        <f t="shared" si="16"/>
        <v>0</v>
      </c>
      <c r="M383" s="16">
        <f t="shared" si="17"/>
        <v>0</v>
      </c>
    </row>
    <row r="384" spans="1:13" x14ac:dyDescent="0.25">
      <c r="A384" s="13" t="str">
        <f>IF(INTRO!$E$39&lt;&gt;"Non-endemic", " ", IF(INTRO!$E$37="Non-endemic"," ", IF(COUNTRY_INFO!A384=0," ",COUNTRY_INFO!A384)))</f>
        <v xml:space="preserve"> </v>
      </c>
      <c r="B384" s="13" t="str">
        <f>IF(INTRO!$E$39&lt;&gt;"Non-endemic", " ", IF(INTRO!$E$37="Non-endemic"," ", IF(COUNTRY_INFO!B384=0," ",COUNTRY_INFO!B384)))</f>
        <v xml:space="preserve"> </v>
      </c>
      <c r="C384" s="13" t="str">
        <f>IF(INTRO!$E$39&lt;&gt;"Non-endemic", " ", IF(INTRO!$E$37="Non-endemic"," ", IF(COUNTRY_INFO!C384=0," ",COUNTRY_INFO!C384)))</f>
        <v xml:space="preserve"> </v>
      </c>
      <c r="D384" s="14">
        <f>IF(INTRO!$E$39&lt;&gt;"Non-endemic", 0, IF(INTRO!$E$37="Non-endemic",0,IF(COUNTRY_INFO!$H384=1,COUNTRY_INFO!E384,0)))</f>
        <v>0</v>
      </c>
      <c r="E384" s="14">
        <f>IF(INTRO!$E$39&lt;&gt;"Non-endemic", 0, IF(INTRO!$E$37="Non-endemic",0,IF(COUNTRY_INFO!$H384=1,COUNTRY_INFO!F384,0)))</f>
        <v>0</v>
      </c>
      <c r="F384" s="14">
        <f>IF(INTRO!$E$39&lt;&gt;"Non-endemic", 0, IF(INTRO!$E$37="Non-endemic",0,IF(COUNTRY_INFO!$H384=1,COUNTRY_INFO!G384,0)))</f>
        <v>0</v>
      </c>
      <c r="G384" s="14">
        <f t="shared" si="18"/>
        <v>0</v>
      </c>
      <c r="H384" s="15" t="str">
        <f>IF(INTRO!$E$39="Non-endemic",IF(INTRO!$E$37="Non-endemic","Not required",COUNTRY_INFO!Q384),"Treat with IVM")</f>
        <v>Treat with IVM</v>
      </c>
      <c r="I384" s="14">
        <f>IF(H384=1,IF(ALB_MBD!$J384&lt;&gt;" ",$G384-ALB_MBD!$J384,$G384),0)</f>
        <v>0</v>
      </c>
      <c r="J384" s="14">
        <f t="shared" si="19"/>
        <v>0</v>
      </c>
      <c r="K384" s="25"/>
      <c r="L384" s="16">
        <f t="shared" si="16"/>
        <v>0</v>
      </c>
      <c r="M384" s="16">
        <f t="shared" si="17"/>
        <v>0</v>
      </c>
    </row>
    <row r="385" spans="1:13" x14ac:dyDescent="0.25">
      <c r="A385" s="13" t="str">
        <f>IF(INTRO!$E$39&lt;&gt;"Non-endemic", " ", IF(INTRO!$E$37="Non-endemic"," ", IF(COUNTRY_INFO!A385=0," ",COUNTRY_INFO!A385)))</f>
        <v xml:space="preserve"> </v>
      </c>
      <c r="B385" s="13" t="str">
        <f>IF(INTRO!$E$39&lt;&gt;"Non-endemic", " ", IF(INTRO!$E$37="Non-endemic"," ", IF(COUNTRY_INFO!B385=0," ",COUNTRY_INFO!B385)))</f>
        <v xml:space="preserve"> </v>
      </c>
      <c r="C385" s="13" t="str">
        <f>IF(INTRO!$E$39&lt;&gt;"Non-endemic", " ", IF(INTRO!$E$37="Non-endemic"," ", IF(COUNTRY_INFO!C385=0," ",COUNTRY_INFO!C385)))</f>
        <v xml:space="preserve"> </v>
      </c>
      <c r="D385" s="14">
        <f>IF(INTRO!$E$39&lt;&gt;"Non-endemic", 0, IF(INTRO!$E$37="Non-endemic",0,IF(COUNTRY_INFO!$H385=1,COUNTRY_INFO!E385,0)))</f>
        <v>0</v>
      </c>
      <c r="E385" s="14">
        <f>IF(INTRO!$E$39&lt;&gt;"Non-endemic", 0, IF(INTRO!$E$37="Non-endemic",0,IF(COUNTRY_INFO!$H385=1,COUNTRY_INFO!F385,0)))</f>
        <v>0</v>
      </c>
      <c r="F385" s="14">
        <f>IF(INTRO!$E$39&lt;&gt;"Non-endemic", 0, IF(INTRO!$E$37="Non-endemic",0,IF(COUNTRY_INFO!$H385=1,COUNTRY_INFO!G385,0)))</f>
        <v>0</v>
      </c>
      <c r="G385" s="14">
        <f t="shared" si="18"/>
        <v>0</v>
      </c>
      <c r="H385" s="15" t="str">
        <f>IF(INTRO!$E$39="Non-endemic",IF(INTRO!$E$37="Non-endemic","Not required",COUNTRY_INFO!Q385),"Treat with IVM")</f>
        <v>Treat with IVM</v>
      </c>
      <c r="I385" s="14">
        <f>IF(H385=1,IF(ALB_MBD!$J385&lt;&gt;" ",$G385-ALB_MBD!$J385,$G385),0)</f>
        <v>0</v>
      </c>
      <c r="J385" s="14">
        <f t="shared" si="19"/>
        <v>0</v>
      </c>
      <c r="K385" s="25"/>
      <c r="L385" s="16">
        <f t="shared" si="16"/>
        <v>0</v>
      </c>
      <c r="M385" s="16">
        <f t="shared" si="17"/>
        <v>0</v>
      </c>
    </row>
    <row r="386" spans="1:13" x14ac:dyDescent="0.25">
      <c r="A386" s="13" t="str">
        <f>IF(INTRO!$E$39&lt;&gt;"Non-endemic", " ", IF(INTRO!$E$37="Non-endemic"," ", IF(COUNTRY_INFO!A386=0," ",COUNTRY_INFO!A386)))</f>
        <v xml:space="preserve"> </v>
      </c>
      <c r="B386" s="13" t="str">
        <f>IF(INTRO!$E$39&lt;&gt;"Non-endemic", " ", IF(INTRO!$E$37="Non-endemic"," ", IF(COUNTRY_INFO!B386=0," ",COUNTRY_INFO!B386)))</f>
        <v xml:space="preserve"> </v>
      </c>
      <c r="C386" s="13" t="str">
        <f>IF(INTRO!$E$39&lt;&gt;"Non-endemic", " ", IF(INTRO!$E$37="Non-endemic"," ", IF(COUNTRY_INFO!C386=0," ",COUNTRY_INFO!C386)))</f>
        <v xml:space="preserve"> </v>
      </c>
      <c r="D386" s="14">
        <f>IF(INTRO!$E$39&lt;&gt;"Non-endemic", 0, IF(INTRO!$E$37="Non-endemic",0,IF(COUNTRY_INFO!$H386=1,COUNTRY_INFO!E386,0)))</f>
        <v>0</v>
      </c>
      <c r="E386" s="14">
        <f>IF(INTRO!$E$39&lt;&gt;"Non-endemic", 0, IF(INTRO!$E$37="Non-endemic",0,IF(COUNTRY_INFO!$H386=1,COUNTRY_INFO!F386,0)))</f>
        <v>0</v>
      </c>
      <c r="F386" s="14">
        <f>IF(INTRO!$E$39&lt;&gt;"Non-endemic", 0, IF(INTRO!$E$37="Non-endemic",0,IF(COUNTRY_INFO!$H386=1,COUNTRY_INFO!G386,0)))</f>
        <v>0</v>
      </c>
      <c r="G386" s="14">
        <f t="shared" si="18"/>
        <v>0</v>
      </c>
      <c r="H386" s="15" t="str">
        <f>IF(INTRO!$E$39="Non-endemic",IF(INTRO!$E$37="Non-endemic","Not required",COUNTRY_INFO!Q386),"Treat with IVM")</f>
        <v>Treat with IVM</v>
      </c>
      <c r="I386" s="14">
        <f>IF(H386=1,IF(ALB_MBD!$J386&lt;&gt;" ",$G386-ALB_MBD!$J386,$G386),0)</f>
        <v>0</v>
      </c>
      <c r="J386" s="14">
        <f t="shared" si="19"/>
        <v>0</v>
      </c>
      <c r="K386" s="25"/>
      <c r="L386" s="16">
        <f t="shared" si="16"/>
        <v>0</v>
      </c>
      <c r="M386" s="16">
        <f t="shared" si="17"/>
        <v>0</v>
      </c>
    </row>
    <row r="387" spans="1:13" x14ac:dyDescent="0.25">
      <c r="A387" s="13" t="str">
        <f>IF(INTRO!$E$39&lt;&gt;"Non-endemic", " ", IF(INTRO!$E$37="Non-endemic"," ", IF(COUNTRY_INFO!A387=0," ",COUNTRY_INFO!A387)))</f>
        <v xml:space="preserve"> </v>
      </c>
      <c r="B387" s="13" t="str">
        <f>IF(INTRO!$E$39&lt;&gt;"Non-endemic", " ", IF(INTRO!$E$37="Non-endemic"," ", IF(COUNTRY_INFO!B387=0," ",COUNTRY_INFO!B387)))</f>
        <v xml:space="preserve"> </v>
      </c>
      <c r="C387" s="13" t="str">
        <f>IF(INTRO!$E$39&lt;&gt;"Non-endemic", " ", IF(INTRO!$E$37="Non-endemic"," ", IF(COUNTRY_INFO!C387=0," ",COUNTRY_INFO!C387)))</f>
        <v xml:space="preserve"> </v>
      </c>
      <c r="D387" s="14">
        <f>IF(INTRO!$E$39&lt;&gt;"Non-endemic", 0, IF(INTRO!$E$37="Non-endemic",0,IF(COUNTRY_INFO!$H387=1,COUNTRY_INFO!E387,0)))</f>
        <v>0</v>
      </c>
      <c r="E387" s="14">
        <f>IF(INTRO!$E$39&lt;&gt;"Non-endemic", 0, IF(INTRO!$E$37="Non-endemic",0,IF(COUNTRY_INFO!$H387=1,COUNTRY_INFO!F387,0)))</f>
        <v>0</v>
      </c>
      <c r="F387" s="14">
        <f>IF(INTRO!$E$39&lt;&gt;"Non-endemic", 0, IF(INTRO!$E$37="Non-endemic",0,IF(COUNTRY_INFO!$H387=1,COUNTRY_INFO!G387,0)))</f>
        <v>0</v>
      </c>
      <c r="G387" s="14">
        <f t="shared" si="18"/>
        <v>0</v>
      </c>
      <c r="H387" s="15" t="str">
        <f>IF(INTRO!$E$39="Non-endemic",IF(INTRO!$E$37="Non-endemic","Not required",COUNTRY_INFO!Q387),"Treat with IVM")</f>
        <v>Treat with IVM</v>
      </c>
      <c r="I387" s="14">
        <f>IF(H387=1,IF(ALB_MBD!$J387&lt;&gt;" ",$G387-ALB_MBD!$J387,$G387),0)</f>
        <v>0</v>
      </c>
      <c r="J387" s="14">
        <f t="shared" si="19"/>
        <v>0</v>
      </c>
      <c r="K387" s="25"/>
      <c r="L387" s="16">
        <f t="shared" si="16"/>
        <v>0</v>
      </c>
      <c r="M387" s="16">
        <f t="shared" si="17"/>
        <v>0</v>
      </c>
    </row>
    <row r="388" spans="1:13" x14ac:dyDescent="0.25">
      <c r="A388" s="13" t="str">
        <f>IF(INTRO!$E$39&lt;&gt;"Non-endemic", " ", IF(INTRO!$E$37="Non-endemic"," ", IF(COUNTRY_INFO!A388=0," ",COUNTRY_INFO!A388)))</f>
        <v xml:space="preserve"> </v>
      </c>
      <c r="B388" s="13" t="str">
        <f>IF(INTRO!$E$39&lt;&gt;"Non-endemic", " ", IF(INTRO!$E$37="Non-endemic"," ", IF(COUNTRY_INFO!B388=0," ",COUNTRY_INFO!B388)))</f>
        <v xml:space="preserve"> </v>
      </c>
      <c r="C388" s="13" t="str">
        <f>IF(INTRO!$E$39&lt;&gt;"Non-endemic", " ", IF(INTRO!$E$37="Non-endemic"," ", IF(COUNTRY_INFO!C388=0," ",COUNTRY_INFO!C388)))</f>
        <v xml:space="preserve"> </v>
      </c>
      <c r="D388" s="14">
        <f>IF(INTRO!$E$39&lt;&gt;"Non-endemic", 0, IF(INTRO!$E$37="Non-endemic",0,IF(COUNTRY_INFO!$H388=1,COUNTRY_INFO!E388,0)))</f>
        <v>0</v>
      </c>
      <c r="E388" s="14">
        <f>IF(INTRO!$E$39&lt;&gt;"Non-endemic", 0, IF(INTRO!$E$37="Non-endemic",0,IF(COUNTRY_INFO!$H388=1,COUNTRY_INFO!F388,0)))</f>
        <v>0</v>
      </c>
      <c r="F388" s="14">
        <f>IF(INTRO!$E$39&lt;&gt;"Non-endemic", 0, IF(INTRO!$E$37="Non-endemic",0,IF(COUNTRY_INFO!$H388=1,COUNTRY_INFO!G388,0)))</f>
        <v>0</v>
      </c>
      <c r="G388" s="14">
        <f t="shared" si="18"/>
        <v>0</v>
      </c>
      <c r="H388" s="15" t="str">
        <f>IF(INTRO!$E$39="Non-endemic",IF(INTRO!$E$37="Non-endemic","Not required",COUNTRY_INFO!Q388),"Treat with IVM")</f>
        <v>Treat with IVM</v>
      </c>
      <c r="I388" s="14">
        <f>IF(H388=1,IF(ALB_MBD!$J388&lt;&gt;" ",$G388-ALB_MBD!$J388,$G388),0)</f>
        <v>0</v>
      </c>
      <c r="J388" s="14">
        <f t="shared" si="19"/>
        <v>0</v>
      </c>
      <c r="K388" s="25"/>
      <c r="L388" s="16">
        <f t="shared" si="16"/>
        <v>0</v>
      </c>
      <c r="M388" s="16">
        <f t="shared" si="17"/>
        <v>0</v>
      </c>
    </row>
    <row r="389" spans="1:13" x14ac:dyDescent="0.25">
      <c r="A389" s="13" t="str">
        <f>IF(INTRO!$E$39&lt;&gt;"Non-endemic", " ", IF(INTRO!$E$37="Non-endemic"," ", IF(COUNTRY_INFO!A389=0," ",COUNTRY_INFO!A389)))</f>
        <v xml:space="preserve"> </v>
      </c>
      <c r="B389" s="13" t="str">
        <f>IF(INTRO!$E$39&lt;&gt;"Non-endemic", " ", IF(INTRO!$E$37="Non-endemic"," ", IF(COUNTRY_INFO!B389=0," ",COUNTRY_INFO!B389)))</f>
        <v xml:space="preserve"> </v>
      </c>
      <c r="C389" s="13" t="str">
        <f>IF(INTRO!$E$39&lt;&gt;"Non-endemic", " ", IF(INTRO!$E$37="Non-endemic"," ", IF(COUNTRY_INFO!C389=0," ",COUNTRY_INFO!C389)))</f>
        <v xml:space="preserve"> </v>
      </c>
      <c r="D389" s="14">
        <f>IF(INTRO!$E$39&lt;&gt;"Non-endemic", 0, IF(INTRO!$E$37="Non-endemic",0,IF(COUNTRY_INFO!$H389=1,COUNTRY_INFO!E389,0)))</f>
        <v>0</v>
      </c>
      <c r="E389" s="14">
        <f>IF(INTRO!$E$39&lt;&gt;"Non-endemic", 0, IF(INTRO!$E$37="Non-endemic",0,IF(COUNTRY_INFO!$H389=1,COUNTRY_INFO!F389,0)))</f>
        <v>0</v>
      </c>
      <c r="F389" s="14">
        <f>IF(INTRO!$E$39&lt;&gt;"Non-endemic", 0, IF(INTRO!$E$37="Non-endemic",0,IF(COUNTRY_INFO!$H389=1,COUNTRY_INFO!G389,0)))</f>
        <v>0</v>
      </c>
      <c r="G389" s="14">
        <f t="shared" si="18"/>
        <v>0</v>
      </c>
      <c r="H389" s="15" t="str">
        <f>IF(INTRO!$E$39="Non-endemic",IF(INTRO!$E$37="Non-endemic","Not required",COUNTRY_INFO!Q389),"Treat with IVM")</f>
        <v>Treat with IVM</v>
      </c>
      <c r="I389" s="14">
        <f>IF(H389=1,IF(ALB_MBD!$J389&lt;&gt;" ",$G389-ALB_MBD!$J389,$G389),0)</f>
        <v>0</v>
      </c>
      <c r="J389" s="14">
        <f t="shared" si="19"/>
        <v>0</v>
      </c>
      <c r="K389" s="25"/>
      <c r="L389" s="16">
        <f t="shared" si="16"/>
        <v>0</v>
      </c>
      <c r="M389" s="16">
        <f t="shared" si="17"/>
        <v>0</v>
      </c>
    </row>
    <row r="390" spans="1:13" x14ac:dyDescent="0.25">
      <c r="A390" s="13" t="str">
        <f>IF(INTRO!$E$39&lt;&gt;"Non-endemic", " ", IF(INTRO!$E$37="Non-endemic"," ", IF(COUNTRY_INFO!A390=0," ",COUNTRY_INFO!A390)))</f>
        <v xml:space="preserve"> </v>
      </c>
      <c r="B390" s="13" t="str">
        <f>IF(INTRO!$E$39&lt;&gt;"Non-endemic", " ", IF(INTRO!$E$37="Non-endemic"," ", IF(COUNTRY_INFO!B390=0," ",COUNTRY_INFO!B390)))</f>
        <v xml:space="preserve"> </v>
      </c>
      <c r="C390" s="13" t="str">
        <f>IF(INTRO!$E$39&lt;&gt;"Non-endemic", " ", IF(INTRO!$E$37="Non-endemic"," ", IF(COUNTRY_INFO!C390=0," ",COUNTRY_INFO!C390)))</f>
        <v xml:space="preserve"> </v>
      </c>
      <c r="D390" s="14">
        <f>IF(INTRO!$E$39&lt;&gt;"Non-endemic", 0, IF(INTRO!$E$37="Non-endemic",0,IF(COUNTRY_INFO!$H390=1,COUNTRY_INFO!E390,0)))</f>
        <v>0</v>
      </c>
      <c r="E390" s="14">
        <f>IF(INTRO!$E$39&lt;&gt;"Non-endemic", 0, IF(INTRO!$E$37="Non-endemic",0,IF(COUNTRY_INFO!$H390=1,COUNTRY_INFO!F390,0)))</f>
        <v>0</v>
      </c>
      <c r="F390" s="14">
        <f>IF(INTRO!$E$39&lt;&gt;"Non-endemic", 0, IF(INTRO!$E$37="Non-endemic",0,IF(COUNTRY_INFO!$H390=1,COUNTRY_INFO!G390,0)))</f>
        <v>0</v>
      </c>
      <c r="G390" s="14">
        <f t="shared" si="18"/>
        <v>0</v>
      </c>
      <c r="H390" s="15" t="str">
        <f>IF(INTRO!$E$39="Non-endemic",IF(INTRO!$E$37="Non-endemic","Not required",COUNTRY_INFO!Q390),"Treat with IVM")</f>
        <v>Treat with IVM</v>
      </c>
      <c r="I390" s="14">
        <f>IF(H390=1,IF(ALB_MBD!$J390&lt;&gt;" ",$G390-ALB_MBD!$J390,$G390),0)</f>
        <v>0</v>
      </c>
      <c r="J390" s="14">
        <f t="shared" si="19"/>
        <v>0</v>
      </c>
      <c r="K390" s="25"/>
      <c r="L390" s="16">
        <f t="shared" si="16"/>
        <v>0</v>
      </c>
      <c r="M390" s="16">
        <f t="shared" si="17"/>
        <v>0</v>
      </c>
    </row>
    <row r="391" spans="1:13" x14ac:dyDescent="0.25">
      <c r="A391" s="13" t="str">
        <f>IF(INTRO!$E$39&lt;&gt;"Non-endemic", " ", IF(INTRO!$E$37="Non-endemic"," ", IF(COUNTRY_INFO!A391=0," ",COUNTRY_INFO!A391)))</f>
        <v xml:space="preserve"> </v>
      </c>
      <c r="B391" s="13" t="str">
        <f>IF(INTRO!$E$39&lt;&gt;"Non-endemic", " ", IF(INTRO!$E$37="Non-endemic"," ", IF(COUNTRY_INFO!B391=0," ",COUNTRY_INFO!B391)))</f>
        <v xml:space="preserve"> </v>
      </c>
      <c r="C391" s="13" t="str">
        <f>IF(INTRO!$E$39&lt;&gt;"Non-endemic", " ", IF(INTRO!$E$37="Non-endemic"," ", IF(COUNTRY_INFO!C391=0," ",COUNTRY_INFO!C391)))</f>
        <v xml:space="preserve"> </v>
      </c>
      <c r="D391" s="14">
        <f>IF(INTRO!$E$39&lt;&gt;"Non-endemic", 0, IF(INTRO!$E$37="Non-endemic",0,IF(COUNTRY_INFO!$H391=1,COUNTRY_INFO!E391,0)))</f>
        <v>0</v>
      </c>
      <c r="E391" s="14">
        <f>IF(INTRO!$E$39&lt;&gt;"Non-endemic", 0, IF(INTRO!$E$37="Non-endemic",0,IF(COUNTRY_INFO!$H391=1,COUNTRY_INFO!F391,0)))</f>
        <v>0</v>
      </c>
      <c r="F391" s="14">
        <f>IF(INTRO!$E$39&lt;&gt;"Non-endemic", 0, IF(INTRO!$E$37="Non-endemic",0,IF(COUNTRY_INFO!$H391=1,COUNTRY_INFO!G391,0)))</f>
        <v>0</v>
      </c>
      <c r="G391" s="14">
        <f t="shared" si="18"/>
        <v>0</v>
      </c>
      <c r="H391" s="15" t="str">
        <f>IF(INTRO!$E$39="Non-endemic",IF(INTRO!$E$37="Non-endemic","Not required",COUNTRY_INFO!Q391),"Treat with IVM")</f>
        <v>Treat with IVM</v>
      </c>
      <c r="I391" s="14">
        <f>IF(H391=1,IF(ALB_MBD!$J391&lt;&gt;" ",$G391-ALB_MBD!$J391,$G391),0)</f>
        <v>0</v>
      </c>
      <c r="J391" s="14">
        <f t="shared" si="19"/>
        <v>0</v>
      </c>
      <c r="K391" s="25"/>
      <c r="L391" s="16">
        <f t="shared" si="16"/>
        <v>0</v>
      </c>
      <c r="M391" s="16">
        <f t="shared" si="17"/>
        <v>0</v>
      </c>
    </row>
    <row r="392" spans="1:13" x14ac:dyDescent="0.25">
      <c r="A392" s="13" t="str">
        <f>IF(INTRO!$E$39&lt;&gt;"Non-endemic", " ", IF(INTRO!$E$37="Non-endemic"," ", IF(COUNTRY_INFO!A392=0," ",COUNTRY_INFO!A392)))</f>
        <v xml:space="preserve"> </v>
      </c>
      <c r="B392" s="13" t="str">
        <f>IF(INTRO!$E$39&lt;&gt;"Non-endemic", " ", IF(INTRO!$E$37="Non-endemic"," ", IF(COUNTRY_INFO!B392=0," ",COUNTRY_INFO!B392)))</f>
        <v xml:space="preserve"> </v>
      </c>
      <c r="C392" s="13" t="str">
        <f>IF(INTRO!$E$39&lt;&gt;"Non-endemic", " ", IF(INTRO!$E$37="Non-endemic"," ", IF(COUNTRY_INFO!C392=0," ",COUNTRY_INFO!C392)))</f>
        <v xml:space="preserve"> </v>
      </c>
      <c r="D392" s="14">
        <f>IF(INTRO!$E$39&lt;&gt;"Non-endemic", 0, IF(INTRO!$E$37="Non-endemic",0,IF(COUNTRY_INFO!$H392=1,COUNTRY_INFO!E392,0)))</f>
        <v>0</v>
      </c>
      <c r="E392" s="14">
        <f>IF(INTRO!$E$39&lt;&gt;"Non-endemic", 0, IF(INTRO!$E$37="Non-endemic",0,IF(COUNTRY_INFO!$H392=1,COUNTRY_INFO!F392,0)))</f>
        <v>0</v>
      </c>
      <c r="F392" s="14">
        <f>IF(INTRO!$E$39&lt;&gt;"Non-endemic", 0, IF(INTRO!$E$37="Non-endemic",0,IF(COUNTRY_INFO!$H392=1,COUNTRY_INFO!G392,0)))</f>
        <v>0</v>
      </c>
      <c r="G392" s="14">
        <f t="shared" si="18"/>
        <v>0</v>
      </c>
      <c r="H392" s="15" t="str">
        <f>IF(INTRO!$E$39="Non-endemic",IF(INTRO!$E$37="Non-endemic","Not required",COUNTRY_INFO!Q392),"Treat with IVM")</f>
        <v>Treat with IVM</v>
      </c>
      <c r="I392" s="14">
        <f>IF(H392=1,IF(ALB_MBD!$J392&lt;&gt;" ",$G392-ALB_MBD!$J392,$G392),0)</f>
        <v>0</v>
      </c>
      <c r="J392" s="14">
        <f t="shared" si="19"/>
        <v>0</v>
      </c>
      <c r="K392" s="25"/>
      <c r="L392" s="16">
        <f t="shared" ref="L392:L455" si="20">IF($J392&gt;$K392,$J392-$K392,0)</f>
        <v>0</v>
      </c>
      <c r="M392" s="16">
        <f t="shared" ref="M392:M455" si="21">ROUNDUP($J392/1000,0)</f>
        <v>0</v>
      </c>
    </row>
    <row r="393" spans="1:13" x14ac:dyDescent="0.25">
      <c r="A393" s="13" t="str">
        <f>IF(INTRO!$E$39&lt;&gt;"Non-endemic", " ", IF(INTRO!$E$37="Non-endemic"," ", IF(COUNTRY_INFO!A393=0," ",COUNTRY_INFO!A393)))</f>
        <v xml:space="preserve"> </v>
      </c>
      <c r="B393" s="13" t="str">
        <f>IF(INTRO!$E$39&lt;&gt;"Non-endemic", " ", IF(INTRO!$E$37="Non-endemic"," ", IF(COUNTRY_INFO!B393=0," ",COUNTRY_INFO!B393)))</f>
        <v xml:space="preserve"> </v>
      </c>
      <c r="C393" s="13" t="str">
        <f>IF(INTRO!$E$39&lt;&gt;"Non-endemic", " ", IF(INTRO!$E$37="Non-endemic"," ", IF(COUNTRY_INFO!C393=0," ",COUNTRY_INFO!C393)))</f>
        <v xml:space="preserve"> </v>
      </c>
      <c r="D393" s="14">
        <f>IF(INTRO!$E$39&lt;&gt;"Non-endemic", 0, IF(INTRO!$E$37="Non-endemic",0,IF(COUNTRY_INFO!$H393=1,COUNTRY_INFO!E393,0)))</f>
        <v>0</v>
      </c>
      <c r="E393" s="14">
        <f>IF(INTRO!$E$39&lt;&gt;"Non-endemic", 0, IF(INTRO!$E$37="Non-endemic",0,IF(COUNTRY_INFO!$H393=1,COUNTRY_INFO!F393,0)))</f>
        <v>0</v>
      </c>
      <c r="F393" s="14">
        <f>IF(INTRO!$E$39&lt;&gt;"Non-endemic", 0, IF(INTRO!$E$37="Non-endemic",0,IF(COUNTRY_INFO!$H393=1,COUNTRY_INFO!G393,0)))</f>
        <v>0</v>
      </c>
      <c r="G393" s="14">
        <f t="shared" si="18"/>
        <v>0</v>
      </c>
      <c r="H393" s="15" t="str">
        <f>IF(INTRO!$E$39="Non-endemic",IF(INTRO!$E$37="Non-endemic","Not required",COUNTRY_INFO!Q393),"Treat with IVM")</f>
        <v>Treat with IVM</v>
      </c>
      <c r="I393" s="14">
        <f>IF(H393=1,IF(ALB_MBD!$J393&lt;&gt;" ",$G393-ALB_MBD!$J393,$G393),0)</f>
        <v>0</v>
      </c>
      <c r="J393" s="14">
        <f t="shared" si="19"/>
        <v>0</v>
      </c>
      <c r="K393" s="25"/>
      <c r="L393" s="16">
        <f t="shared" si="20"/>
        <v>0</v>
      </c>
      <c r="M393" s="16">
        <f t="shared" si="21"/>
        <v>0</v>
      </c>
    </row>
    <row r="394" spans="1:13" x14ac:dyDescent="0.25">
      <c r="A394" s="13" t="str">
        <f>IF(INTRO!$E$39&lt;&gt;"Non-endemic", " ", IF(INTRO!$E$37="Non-endemic"," ", IF(COUNTRY_INFO!A394=0," ",COUNTRY_INFO!A394)))</f>
        <v xml:space="preserve"> </v>
      </c>
      <c r="B394" s="13" t="str">
        <f>IF(INTRO!$E$39&lt;&gt;"Non-endemic", " ", IF(INTRO!$E$37="Non-endemic"," ", IF(COUNTRY_INFO!B394=0," ",COUNTRY_INFO!B394)))</f>
        <v xml:space="preserve"> </v>
      </c>
      <c r="C394" s="13" t="str">
        <f>IF(INTRO!$E$39&lt;&gt;"Non-endemic", " ", IF(INTRO!$E$37="Non-endemic"," ", IF(COUNTRY_INFO!C394=0," ",COUNTRY_INFO!C394)))</f>
        <v xml:space="preserve"> </v>
      </c>
      <c r="D394" s="14">
        <f>IF(INTRO!$E$39&lt;&gt;"Non-endemic", 0, IF(INTRO!$E$37="Non-endemic",0,IF(COUNTRY_INFO!$H394=1,COUNTRY_INFO!E394,0)))</f>
        <v>0</v>
      </c>
      <c r="E394" s="14">
        <f>IF(INTRO!$E$39&lt;&gt;"Non-endemic", 0, IF(INTRO!$E$37="Non-endemic",0,IF(COUNTRY_INFO!$H394=1,COUNTRY_INFO!F394,0)))</f>
        <v>0</v>
      </c>
      <c r="F394" s="14">
        <f>IF(INTRO!$E$39&lt;&gt;"Non-endemic", 0, IF(INTRO!$E$37="Non-endemic",0,IF(COUNTRY_INFO!$H394=1,COUNTRY_INFO!G394,0)))</f>
        <v>0</v>
      </c>
      <c r="G394" s="14">
        <f t="shared" ref="G394:G457" si="22">SUM(D394:F394)</f>
        <v>0</v>
      </c>
      <c r="H394" s="15" t="str">
        <f>IF(INTRO!$E$39="Non-endemic",IF(INTRO!$E$37="Non-endemic","Not required",COUNTRY_INFO!Q394),"Treat with IVM")</f>
        <v>Treat with IVM</v>
      </c>
      <c r="I394" s="14">
        <f>IF(H394=1,IF(ALB_MBD!$J394&lt;&gt;" ",$G394-ALB_MBD!$J394,$G394),0)</f>
        <v>0</v>
      </c>
      <c r="J394" s="14">
        <f t="shared" ref="J394:J457" si="23">IF(I394&gt;0,I394*2.5,0)</f>
        <v>0</v>
      </c>
      <c r="K394" s="25"/>
      <c r="L394" s="16">
        <f t="shared" si="20"/>
        <v>0</v>
      </c>
      <c r="M394" s="16">
        <f t="shared" si="21"/>
        <v>0</v>
      </c>
    </row>
    <row r="395" spans="1:13" x14ac:dyDescent="0.25">
      <c r="A395" s="13" t="str">
        <f>IF(INTRO!$E$39&lt;&gt;"Non-endemic", " ", IF(INTRO!$E$37="Non-endemic"," ", IF(COUNTRY_INFO!A395=0," ",COUNTRY_INFO!A395)))</f>
        <v xml:space="preserve"> </v>
      </c>
      <c r="B395" s="13" t="str">
        <f>IF(INTRO!$E$39&lt;&gt;"Non-endemic", " ", IF(INTRO!$E$37="Non-endemic"," ", IF(COUNTRY_INFO!B395=0," ",COUNTRY_INFO!B395)))</f>
        <v xml:space="preserve"> </v>
      </c>
      <c r="C395" s="13" t="str">
        <f>IF(INTRO!$E$39&lt;&gt;"Non-endemic", " ", IF(INTRO!$E$37="Non-endemic"," ", IF(COUNTRY_INFO!C395=0," ",COUNTRY_INFO!C395)))</f>
        <v xml:space="preserve"> </v>
      </c>
      <c r="D395" s="14">
        <f>IF(INTRO!$E$39&lt;&gt;"Non-endemic", 0, IF(INTRO!$E$37="Non-endemic",0,IF(COUNTRY_INFO!$H395=1,COUNTRY_INFO!E395,0)))</f>
        <v>0</v>
      </c>
      <c r="E395" s="14">
        <f>IF(INTRO!$E$39&lt;&gt;"Non-endemic", 0, IF(INTRO!$E$37="Non-endemic",0,IF(COUNTRY_INFO!$H395=1,COUNTRY_INFO!F395,0)))</f>
        <v>0</v>
      </c>
      <c r="F395" s="14">
        <f>IF(INTRO!$E$39&lt;&gt;"Non-endemic", 0, IF(INTRO!$E$37="Non-endemic",0,IF(COUNTRY_INFO!$H395=1,COUNTRY_INFO!G395,0)))</f>
        <v>0</v>
      </c>
      <c r="G395" s="14">
        <f t="shared" si="22"/>
        <v>0</v>
      </c>
      <c r="H395" s="15" t="str">
        <f>IF(INTRO!$E$39="Non-endemic",IF(INTRO!$E$37="Non-endemic","Not required",COUNTRY_INFO!Q395),"Treat with IVM")</f>
        <v>Treat with IVM</v>
      </c>
      <c r="I395" s="14">
        <f>IF(H395=1,IF(ALB_MBD!$J395&lt;&gt;" ",$G395-ALB_MBD!$J395,$G395),0)</f>
        <v>0</v>
      </c>
      <c r="J395" s="14">
        <f t="shared" si="23"/>
        <v>0</v>
      </c>
      <c r="K395" s="25"/>
      <c r="L395" s="16">
        <f t="shared" si="20"/>
        <v>0</v>
      </c>
      <c r="M395" s="16">
        <f t="shared" si="21"/>
        <v>0</v>
      </c>
    </row>
    <row r="396" spans="1:13" x14ac:dyDescent="0.25">
      <c r="A396" s="13" t="str">
        <f>IF(INTRO!$E$39&lt;&gt;"Non-endemic", " ", IF(INTRO!$E$37="Non-endemic"," ", IF(COUNTRY_INFO!A396=0," ",COUNTRY_INFO!A396)))</f>
        <v xml:space="preserve"> </v>
      </c>
      <c r="B396" s="13" t="str">
        <f>IF(INTRO!$E$39&lt;&gt;"Non-endemic", " ", IF(INTRO!$E$37="Non-endemic"," ", IF(COUNTRY_INFO!B396=0," ",COUNTRY_INFO!B396)))</f>
        <v xml:space="preserve"> </v>
      </c>
      <c r="C396" s="13" t="str">
        <f>IF(INTRO!$E$39&lt;&gt;"Non-endemic", " ", IF(INTRO!$E$37="Non-endemic"," ", IF(COUNTRY_INFO!C396=0," ",COUNTRY_INFO!C396)))</f>
        <v xml:space="preserve"> </v>
      </c>
      <c r="D396" s="14">
        <f>IF(INTRO!$E$39&lt;&gt;"Non-endemic", 0, IF(INTRO!$E$37="Non-endemic",0,IF(COUNTRY_INFO!$H396=1,COUNTRY_INFO!E396,0)))</f>
        <v>0</v>
      </c>
      <c r="E396" s="14">
        <f>IF(INTRO!$E$39&lt;&gt;"Non-endemic", 0, IF(INTRO!$E$37="Non-endemic",0,IF(COUNTRY_INFO!$H396=1,COUNTRY_INFO!F396,0)))</f>
        <v>0</v>
      </c>
      <c r="F396" s="14">
        <f>IF(INTRO!$E$39&lt;&gt;"Non-endemic", 0, IF(INTRO!$E$37="Non-endemic",0,IF(COUNTRY_INFO!$H396=1,COUNTRY_INFO!G396,0)))</f>
        <v>0</v>
      </c>
      <c r="G396" s="14">
        <f t="shared" si="22"/>
        <v>0</v>
      </c>
      <c r="H396" s="15" t="str">
        <f>IF(INTRO!$E$39="Non-endemic",IF(INTRO!$E$37="Non-endemic","Not required",COUNTRY_INFO!Q396),"Treat with IVM")</f>
        <v>Treat with IVM</v>
      </c>
      <c r="I396" s="14">
        <f>IF(H396=1,IF(ALB_MBD!$J396&lt;&gt;" ",$G396-ALB_MBD!$J396,$G396),0)</f>
        <v>0</v>
      </c>
      <c r="J396" s="14">
        <f t="shared" si="23"/>
        <v>0</v>
      </c>
      <c r="K396" s="25"/>
      <c r="L396" s="16">
        <f t="shared" si="20"/>
        <v>0</v>
      </c>
      <c r="M396" s="16">
        <f t="shared" si="21"/>
        <v>0</v>
      </c>
    </row>
    <row r="397" spans="1:13" x14ac:dyDescent="0.25">
      <c r="A397" s="13" t="str">
        <f>IF(INTRO!$E$39&lt;&gt;"Non-endemic", " ", IF(INTRO!$E$37="Non-endemic"," ", IF(COUNTRY_INFO!A397=0," ",COUNTRY_INFO!A397)))</f>
        <v xml:space="preserve"> </v>
      </c>
      <c r="B397" s="13" t="str">
        <f>IF(INTRO!$E$39&lt;&gt;"Non-endemic", " ", IF(INTRO!$E$37="Non-endemic"," ", IF(COUNTRY_INFO!B397=0," ",COUNTRY_INFO!B397)))</f>
        <v xml:space="preserve"> </v>
      </c>
      <c r="C397" s="13" t="str">
        <f>IF(INTRO!$E$39&lt;&gt;"Non-endemic", " ", IF(INTRO!$E$37="Non-endemic"," ", IF(COUNTRY_INFO!C397=0," ",COUNTRY_INFO!C397)))</f>
        <v xml:space="preserve"> </v>
      </c>
      <c r="D397" s="14">
        <f>IF(INTRO!$E$39&lt;&gt;"Non-endemic", 0, IF(INTRO!$E$37="Non-endemic",0,IF(COUNTRY_INFO!$H397=1,COUNTRY_INFO!E397,0)))</f>
        <v>0</v>
      </c>
      <c r="E397" s="14">
        <f>IF(INTRO!$E$39&lt;&gt;"Non-endemic", 0, IF(INTRO!$E$37="Non-endemic",0,IF(COUNTRY_INFO!$H397=1,COUNTRY_INFO!F397,0)))</f>
        <v>0</v>
      </c>
      <c r="F397" s="14">
        <f>IF(INTRO!$E$39&lt;&gt;"Non-endemic", 0, IF(INTRO!$E$37="Non-endemic",0,IF(COUNTRY_INFO!$H397=1,COUNTRY_INFO!G397,0)))</f>
        <v>0</v>
      </c>
      <c r="G397" s="14">
        <f t="shared" si="22"/>
        <v>0</v>
      </c>
      <c r="H397" s="15" t="str">
        <f>IF(INTRO!$E$39="Non-endemic",IF(INTRO!$E$37="Non-endemic","Not required",COUNTRY_INFO!Q397),"Treat with IVM")</f>
        <v>Treat with IVM</v>
      </c>
      <c r="I397" s="14">
        <f>IF(H397=1,IF(ALB_MBD!$J397&lt;&gt;" ",$G397-ALB_MBD!$J397,$G397),0)</f>
        <v>0</v>
      </c>
      <c r="J397" s="14">
        <f t="shared" si="23"/>
        <v>0</v>
      </c>
      <c r="K397" s="25"/>
      <c r="L397" s="16">
        <f t="shared" si="20"/>
        <v>0</v>
      </c>
      <c r="M397" s="16">
        <f t="shared" si="21"/>
        <v>0</v>
      </c>
    </row>
    <row r="398" spans="1:13" x14ac:dyDescent="0.25">
      <c r="A398" s="13" t="str">
        <f>IF(INTRO!$E$39&lt;&gt;"Non-endemic", " ", IF(INTRO!$E$37="Non-endemic"," ", IF(COUNTRY_INFO!A398=0," ",COUNTRY_INFO!A398)))</f>
        <v xml:space="preserve"> </v>
      </c>
      <c r="B398" s="13" t="str">
        <f>IF(INTRO!$E$39&lt;&gt;"Non-endemic", " ", IF(INTRO!$E$37="Non-endemic"," ", IF(COUNTRY_INFO!B398=0," ",COUNTRY_INFO!B398)))</f>
        <v xml:space="preserve"> </v>
      </c>
      <c r="C398" s="13" t="str">
        <f>IF(INTRO!$E$39&lt;&gt;"Non-endemic", " ", IF(INTRO!$E$37="Non-endemic"," ", IF(COUNTRY_INFO!C398=0," ",COUNTRY_INFO!C398)))</f>
        <v xml:space="preserve"> </v>
      </c>
      <c r="D398" s="14">
        <f>IF(INTRO!$E$39&lt;&gt;"Non-endemic", 0, IF(INTRO!$E$37="Non-endemic",0,IF(COUNTRY_INFO!$H398=1,COUNTRY_INFO!E398,0)))</f>
        <v>0</v>
      </c>
      <c r="E398" s="14">
        <f>IF(INTRO!$E$39&lt;&gt;"Non-endemic", 0, IF(INTRO!$E$37="Non-endemic",0,IF(COUNTRY_INFO!$H398=1,COUNTRY_INFO!F398,0)))</f>
        <v>0</v>
      </c>
      <c r="F398" s="14">
        <f>IF(INTRO!$E$39&lt;&gt;"Non-endemic", 0, IF(INTRO!$E$37="Non-endemic",0,IF(COUNTRY_INFO!$H398=1,COUNTRY_INFO!G398,0)))</f>
        <v>0</v>
      </c>
      <c r="G398" s="14">
        <f t="shared" si="22"/>
        <v>0</v>
      </c>
      <c r="H398" s="15" t="str">
        <f>IF(INTRO!$E$39="Non-endemic",IF(INTRO!$E$37="Non-endemic","Not required",COUNTRY_INFO!Q398),"Treat with IVM")</f>
        <v>Treat with IVM</v>
      </c>
      <c r="I398" s="14">
        <f>IF(H398=1,IF(ALB_MBD!$J398&lt;&gt;" ",$G398-ALB_MBD!$J398,$G398),0)</f>
        <v>0</v>
      </c>
      <c r="J398" s="14">
        <f t="shared" si="23"/>
        <v>0</v>
      </c>
      <c r="K398" s="25"/>
      <c r="L398" s="16">
        <f t="shared" si="20"/>
        <v>0</v>
      </c>
      <c r="M398" s="16">
        <f t="shared" si="21"/>
        <v>0</v>
      </c>
    </row>
    <row r="399" spans="1:13" x14ac:dyDescent="0.25">
      <c r="A399" s="13" t="str">
        <f>IF(INTRO!$E$39&lt;&gt;"Non-endemic", " ", IF(INTRO!$E$37="Non-endemic"," ", IF(COUNTRY_INFO!A399=0," ",COUNTRY_INFO!A399)))</f>
        <v xml:space="preserve"> </v>
      </c>
      <c r="B399" s="13" t="str">
        <f>IF(INTRO!$E$39&lt;&gt;"Non-endemic", " ", IF(INTRO!$E$37="Non-endemic"," ", IF(COUNTRY_INFO!B399=0," ",COUNTRY_INFO!B399)))</f>
        <v xml:space="preserve"> </v>
      </c>
      <c r="C399" s="13" t="str">
        <f>IF(INTRO!$E$39&lt;&gt;"Non-endemic", " ", IF(INTRO!$E$37="Non-endemic"," ", IF(COUNTRY_INFO!C399=0," ",COUNTRY_INFO!C399)))</f>
        <v xml:space="preserve"> </v>
      </c>
      <c r="D399" s="14">
        <f>IF(INTRO!$E$39&lt;&gt;"Non-endemic", 0, IF(INTRO!$E$37="Non-endemic",0,IF(COUNTRY_INFO!$H399=1,COUNTRY_INFO!E399,0)))</f>
        <v>0</v>
      </c>
      <c r="E399" s="14">
        <f>IF(INTRO!$E$39&lt;&gt;"Non-endemic", 0, IF(INTRO!$E$37="Non-endemic",0,IF(COUNTRY_INFO!$H399=1,COUNTRY_INFO!F399,0)))</f>
        <v>0</v>
      </c>
      <c r="F399" s="14">
        <f>IF(INTRO!$E$39&lt;&gt;"Non-endemic", 0, IF(INTRO!$E$37="Non-endemic",0,IF(COUNTRY_INFO!$H399=1,COUNTRY_INFO!G399,0)))</f>
        <v>0</v>
      </c>
      <c r="G399" s="14">
        <f t="shared" si="22"/>
        <v>0</v>
      </c>
      <c r="H399" s="15" t="str">
        <f>IF(INTRO!$E$39="Non-endemic",IF(INTRO!$E$37="Non-endemic","Not required",COUNTRY_INFO!Q399),"Treat with IVM")</f>
        <v>Treat with IVM</v>
      </c>
      <c r="I399" s="14">
        <f>IF(H399=1,IF(ALB_MBD!$J399&lt;&gt;" ",$G399-ALB_MBD!$J399,$G399),0)</f>
        <v>0</v>
      </c>
      <c r="J399" s="14">
        <f t="shared" si="23"/>
        <v>0</v>
      </c>
      <c r="K399" s="25"/>
      <c r="L399" s="16">
        <f t="shared" si="20"/>
        <v>0</v>
      </c>
      <c r="M399" s="16">
        <f t="shared" si="21"/>
        <v>0</v>
      </c>
    </row>
    <row r="400" spans="1:13" x14ac:dyDescent="0.25">
      <c r="A400" s="13" t="str">
        <f>IF(INTRO!$E$39&lt;&gt;"Non-endemic", " ", IF(INTRO!$E$37="Non-endemic"," ", IF(COUNTRY_INFO!A400=0," ",COUNTRY_INFO!A400)))</f>
        <v xml:space="preserve"> </v>
      </c>
      <c r="B400" s="13" t="str">
        <f>IF(INTRO!$E$39&lt;&gt;"Non-endemic", " ", IF(INTRO!$E$37="Non-endemic"," ", IF(COUNTRY_INFO!B400=0," ",COUNTRY_INFO!B400)))</f>
        <v xml:space="preserve"> </v>
      </c>
      <c r="C400" s="13" t="str">
        <f>IF(INTRO!$E$39&lt;&gt;"Non-endemic", " ", IF(INTRO!$E$37="Non-endemic"," ", IF(COUNTRY_INFO!C400=0," ",COUNTRY_INFO!C400)))</f>
        <v xml:space="preserve"> </v>
      </c>
      <c r="D400" s="14">
        <f>IF(INTRO!$E$39&lt;&gt;"Non-endemic", 0, IF(INTRO!$E$37="Non-endemic",0,IF(COUNTRY_INFO!$H400=1,COUNTRY_INFO!E400,0)))</f>
        <v>0</v>
      </c>
      <c r="E400" s="14">
        <f>IF(INTRO!$E$39&lt;&gt;"Non-endemic", 0, IF(INTRO!$E$37="Non-endemic",0,IF(COUNTRY_INFO!$H400=1,COUNTRY_INFO!F400,0)))</f>
        <v>0</v>
      </c>
      <c r="F400" s="14">
        <f>IF(INTRO!$E$39&lt;&gt;"Non-endemic", 0, IF(INTRO!$E$37="Non-endemic",0,IF(COUNTRY_INFO!$H400=1,COUNTRY_INFO!G400,0)))</f>
        <v>0</v>
      </c>
      <c r="G400" s="14">
        <f t="shared" si="22"/>
        <v>0</v>
      </c>
      <c r="H400" s="15" t="str">
        <f>IF(INTRO!$E$39="Non-endemic",IF(INTRO!$E$37="Non-endemic","Not required",COUNTRY_INFO!Q400),"Treat with IVM")</f>
        <v>Treat with IVM</v>
      </c>
      <c r="I400" s="14">
        <f>IF(H400=1,IF(ALB_MBD!$J400&lt;&gt;" ",$G400-ALB_MBD!$J400,$G400),0)</f>
        <v>0</v>
      </c>
      <c r="J400" s="14">
        <f t="shared" si="23"/>
        <v>0</v>
      </c>
      <c r="K400" s="25"/>
      <c r="L400" s="16">
        <f t="shared" si="20"/>
        <v>0</v>
      </c>
      <c r="M400" s="16">
        <f t="shared" si="21"/>
        <v>0</v>
      </c>
    </row>
    <row r="401" spans="1:13" x14ac:dyDescent="0.25">
      <c r="A401" s="13" t="str">
        <f>IF(INTRO!$E$39&lt;&gt;"Non-endemic", " ", IF(INTRO!$E$37="Non-endemic"," ", IF(COUNTRY_INFO!A401=0," ",COUNTRY_INFO!A401)))</f>
        <v xml:space="preserve"> </v>
      </c>
      <c r="B401" s="13" t="str">
        <f>IF(INTRO!$E$39&lt;&gt;"Non-endemic", " ", IF(INTRO!$E$37="Non-endemic"," ", IF(COUNTRY_INFO!B401=0," ",COUNTRY_INFO!B401)))</f>
        <v xml:space="preserve"> </v>
      </c>
      <c r="C401" s="13" t="str">
        <f>IF(INTRO!$E$39&lt;&gt;"Non-endemic", " ", IF(INTRO!$E$37="Non-endemic"," ", IF(COUNTRY_INFO!C401=0," ",COUNTRY_INFO!C401)))</f>
        <v xml:space="preserve"> </v>
      </c>
      <c r="D401" s="14">
        <f>IF(INTRO!$E$39&lt;&gt;"Non-endemic", 0, IF(INTRO!$E$37="Non-endemic",0,IF(COUNTRY_INFO!$H401=1,COUNTRY_INFO!E401,0)))</f>
        <v>0</v>
      </c>
      <c r="E401" s="14">
        <f>IF(INTRO!$E$39&lt;&gt;"Non-endemic", 0, IF(INTRO!$E$37="Non-endemic",0,IF(COUNTRY_INFO!$H401=1,COUNTRY_INFO!F401,0)))</f>
        <v>0</v>
      </c>
      <c r="F401" s="14">
        <f>IF(INTRO!$E$39&lt;&gt;"Non-endemic", 0, IF(INTRO!$E$37="Non-endemic",0,IF(COUNTRY_INFO!$H401=1,COUNTRY_INFO!G401,0)))</f>
        <v>0</v>
      </c>
      <c r="G401" s="14">
        <f t="shared" si="22"/>
        <v>0</v>
      </c>
      <c r="H401" s="15" t="str">
        <f>IF(INTRO!$E$39="Non-endemic",IF(INTRO!$E$37="Non-endemic","Not required",COUNTRY_INFO!Q401),"Treat with IVM")</f>
        <v>Treat with IVM</v>
      </c>
      <c r="I401" s="14">
        <f>IF(H401=1,IF(ALB_MBD!$J401&lt;&gt;" ",$G401-ALB_MBD!$J401,$G401),0)</f>
        <v>0</v>
      </c>
      <c r="J401" s="14">
        <f t="shared" si="23"/>
        <v>0</v>
      </c>
      <c r="K401" s="25"/>
      <c r="L401" s="16">
        <f t="shared" si="20"/>
        <v>0</v>
      </c>
      <c r="M401" s="16">
        <f t="shared" si="21"/>
        <v>0</v>
      </c>
    </row>
    <row r="402" spans="1:13" x14ac:dyDescent="0.25">
      <c r="A402" s="13" t="str">
        <f>IF(INTRO!$E$39&lt;&gt;"Non-endemic", " ", IF(INTRO!$E$37="Non-endemic"," ", IF(COUNTRY_INFO!A402=0," ",COUNTRY_INFO!A402)))</f>
        <v xml:space="preserve"> </v>
      </c>
      <c r="B402" s="13" t="str">
        <f>IF(INTRO!$E$39&lt;&gt;"Non-endemic", " ", IF(INTRO!$E$37="Non-endemic"," ", IF(COUNTRY_INFO!B402=0," ",COUNTRY_INFO!B402)))</f>
        <v xml:space="preserve"> </v>
      </c>
      <c r="C402" s="13" t="str">
        <f>IF(INTRO!$E$39&lt;&gt;"Non-endemic", " ", IF(INTRO!$E$37="Non-endemic"," ", IF(COUNTRY_INFO!C402=0," ",COUNTRY_INFO!C402)))</f>
        <v xml:space="preserve"> </v>
      </c>
      <c r="D402" s="14">
        <f>IF(INTRO!$E$39&lt;&gt;"Non-endemic", 0, IF(INTRO!$E$37="Non-endemic",0,IF(COUNTRY_INFO!$H402=1,COUNTRY_INFO!E402,0)))</f>
        <v>0</v>
      </c>
      <c r="E402" s="14">
        <f>IF(INTRO!$E$39&lt;&gt;"Non-endemic", 0, IF(INTRO!$E$37="Non-endemic",0,IF(COUNTRY_INFO!$H402=1,COUNTRY_INFO!F402,0)))</f>
        <v>0</v>
      </c>
      <c r="F402" s="14">
        <f>IF(INTRO!$E$39&lt;&gt;"Non-endemic", 0, IF(INTRO!$E$37="Non-endemic",0,IF(COUNTRY_INFO!$H402=1,COUNTRY_INFO!G402,0)))</f>
        <v>0</v>
      </c>
      <c r="G402" s="14">
        <f t="shared" si="22"/>
        <v>0</v>
      </c>
      <c r="H402" s="15" t="str">
        <f>IF(INTRO!$E$39="Non-endemic",IF(INTRO!$E$37="Non-endemic","Not required",COUNTRY_INFO!Q402),"Treat with IVM")</f>
        <v>Treat with IVM</v>
      </c>
      <c r="I402" s="14">
        <f>IF(H402=1,IF(ALB_MBD!$J402&lt;&gt;" ",$G402-ALB_MBD!$J402,$G402),0)</f>
        <v>0</v>
      </c>
      <c r="J402" s="14">
        <f t="shared" si="23"/>
        <v>0</v>
      </c>
      <c r="K402" s="25"/>
      <c r="L402" s="16">
        <f t="shared" si="20"/>
        <v>0</v>
      </c>
      <c r="M402" s="16">
        <f t="shared" si="21"/>
        <v>0</v>
      </c>
    </row>
    <row r="403" spans="1:13" x14ac:dyDescent="0.25">
      <c r="A403" s="13" t="str">
        <f>IF(INTRO!$E$39&lt;&gt;"Non-endemic", " ", IF(INTRO!$E$37="Non-endemic"," ", IF(COUNTRY_INFO!A403=0," ",COUNTRY_INFO!A403)))</f>
        <v xml:space="preserve"> </v>
      </c>
      <c r="B403" s="13" t="str">
        <f>IF(INTRO!$E$39&lt;&gt;"Non-endemic", " ", IF(INTRO!$E$37="Non-endemic"," ", IF(COUNTRY_INFO!B403=0," ",COUNTRY_INFO!B403)))</f>
        <v xml:space="preserve"> </v>
      </c>
      <c r="C403" s="13" t="str">
        <f>IF(INTRO!$E$39&lt;&gt;"Non-endemic", " ", IF(INTRO!$E$37="Non-endemic"," ", IF(COUNTRY_INFO!C403=0," ",COUNTRY_INFO!C403)))</f>
        <v xml:space="preserve"> </v>
      </c>
      <c r="D403" s="14">
        <f>IF(INTRO!$E$39&lt;&gt;"Non-endemic", 0, IF(INTRO!$E$37="Non-endemic",0,IF(COUNTRY_INFO!$H403=1,COUNTRY_INFO!E403,0)))</f>
        <v>0</v>
      </c>
      <c r="E403" s="14">
        <f>IF(INTRO!$E$39&lt;&gt;"Non-endemic", 0, IF(INTRO!$E$37="Non-endemic",0,IF(COUNTRY_INFO!$H403=1,COUNTRY_INFO!F403,0)))</f>
        <v>0</v>
      </c>
      <c r="F403" s="14">
        <f>IF(INTRO!$E$39&lt;&gt;"Non-endemic", 0, IF(INTRO!$E$37="Non-endemic",0,IF(COUNTRY_INFO!$H403=1,COUNTRY_INFO!G403,0)))</f>
        <v>0</v>
      </c>
      <c r="G403" s="14">
        <f t="shared" si="22"/>
        <v>0</v>
      </c>
      <c r="H403" s="15" t="str">
        <f>IF(INTRO!$E$39="Non-endemic",IF(INTRO!$E$37="Non-endemic","Not required",COUNTRY_INFO!Q403),"Treat with IVM")</f>
        <v>Treat with IVM</v>
      </c>
      <c r="I403" s="14">
        <f>IF(H403=1,IF(ALB_MBD!$J403&lt;&gt;" ",$G403-ALB_MBD!$J403,$G403),0)</f>
        <v>0</v>
      </c>
      <c r="J403" s="14">
        <f t="shared" si="23"/>
        <v>0</v>
      </c>
      <c r="K403" s="25"/>
      <c r="L403" s="16">
        <f t="shared" si="20"/>
        <v>0</v>
      </c>
      <c r="M403" s="16">
        <f t="shared" si="21"/>
        <v>0</v>
      </c>
    </row>
    <row r="404" spans="1:13" x14ac:dyDescent="0.25">
      <c r="A404" s="13" t="str">
        <f>IF(INTRO!$E$39&lt;&gt;"Non-endemic", " ", IF(INTRO!$E$37="Non-endemic"," ", IF(COUNTRY_INFO!A404=0," ",COUNTRY_INFO!A404)))</f>
        <v xml:space="preserve"> </v>
      </c>
      <c r="B404" s="13" t="str">
        <f>IF(INTRO!$E$39&lt;&gt;"Non-endemic", " ", IF(INTRO!$E$37="Non-endemic"," ", IF(COUNTRY_INFO!B404=0," ",COUNTRY_INFO!B404)))</f>
        <v xml:space="preserve"> </v>
      </c>
      <c r="C404" s="13" t="str">
        <f>IF(INTRO!$E$39&lt;&gt;"Non-endemic", " ", IF(INTRO!$E$37="Non-endemic"," ", IF(COUNTRY_INFO!C404=0," ",COUNTRY_INFO!C404)))</f>
        <v xml:space="preserve"> </v>
      </c>
      <c r="D404" s="14">
        <f>IF(INTRO!$E$39&lt;&gt;"Non-endemic", 0, IF(INTRO!$E$37="Non-endemic",0,IF(COUNTRY_INFO!$H404=1,COUNTRY_INFO!E404,0)))</f>
        <v>0</v>
      </c>
      <c r="E404" s="14">
        <f>IF(INTRO!$E$39&lt;&gt;"Non-endemic", 0, IF(INTRO!$E$37="Non-endemic",0,IF(COUNTRY_INFO!$H404=1,COUNTRY_INFO!F404,0)))</f>
        <v>0</v>
      </c>
      <c r="F404" s="14">
        <f>IF(INTRO!$E$39&lt;&gt;"Non-endemic", 0, IF(INTRO!$E$37="Non-endemic",0,IF(COUNTRY_INFO!$H404=1,COUNTRY_INFO!G404,0)))</f>
        <v>0</v>
      </c>
      <c r="G404" s="14">
        <f t="shared" si="22"/>
        <v>0</v>
      </c>
      <c r="H404" s="15" t="str">
        <f>IF(INTRO!$E$39="Non-endemic",IF(INTRO!$E$37="Non-endemic","Not required",COUNTRY_INFO!Q404),"Treat with IVM")</f>
        <v>Treat with IVM</v>
      </c>
      <c r="I404" s="14">
        <f>IF(H404=1,IF(ALB_MBD!$J404&lt;&gt;" ",$G404-ALB_MBD!$J404,$G404),0)</f>
        <v>0</v>
      </c>
      <c r="J404" s="14">
        <f t="shared" si="23"/>
        <v>0</v>
      </c>
      <c r="K404" s="25"/>
      <c r="L404" s="16">
        <f t="shared" si="20"/>
        <v>0</v>
      </c>
      <c r="M404" s="16">
        <f t="shared" si="21"/>
        <v>0</v>
      </c>
    </row>
    <row r="405" spans="1:13" x14ac:dyDescent="0.25">
      <c r="A405" s="13" t="str">
        <f>IF(INTRO!$E$39&lt;&gt;"Non-endemic", " ", IF(INTRO!$E$37="Non-endemic"," ", IF(COUNTRY_INFO!A405=0," ",COUNTRY_INFO!A405)))</f>
        <v xml:space="preserve"> </v>
      </c>
      <c r="B405" s="13" t="str">
        <f>IF(INTRO!$E$39&lt;&gt;"Non-endemic", " ", IF(INTRO!$E$37="Non-endemic"," ", IF(COUNTRY_INFO!B405=0," ",COUNTRY_INFO!B405)))</f>
        <v xml:space="preserve"> </v>
      </c>
      <c r="C405" s="13" t="str">
        <f>IF(INTRO!$E$39&lt;&gt;"Non-endemic", " ", IF(INTRO!$E$37="Non-endemic"," ", IF(COUNTRY_INFO!C405=0," ",COUNTRY_INFO!C405)))</f>
        <v xml:space="preserve"> </v>
      </c>
      <c r="D405" s="14">
        <f>IF(INTRO!$E$39&lt;&gt;"Non-endemic", 0, IF(INTRO!$E$37="Non-endemic",0,IF(COUNTRY_INFO!$H405=1,COUNTRY_INFO!E405,0)))</f>
        <v>0</v>
      </c>
      <c r="E405" s="14">
        <f>IF(INTRO!$E$39&lt;&gt;"Non-endemic", 0, IF(INTRO!$E$37="Non-endemic",0,IF(COUNTRY_INFO!$H405=1,COUNTRY_INFO!F405,0)))</f>
        <v>0</v>
      </c>
      <c r="F405" s="14">
        <f>IF(INTRO!$E$39&lt;&gt;"Non-endemic", 0, IF(INTRO!$E$37="Non-endemic",0,IF(COUNTRY_INFO!$H405=1,COUNTRY_INFO!G405,0)))</f>
        <v>0</v>
      </c>
      <c r="G405" s="14">
        <f t="shared" si="22"/>
        <v>0</v>
      </c>
      <c r="H405" s="15" t="str">
        <f>IF(INTRO!$E$39="Non-endemic",IF(INTRO!$E$37="Non-endemic","Not required",COUNTRY_INFO!Q405),"Treat with IVM")</f>
        <v>Treat with IVM</v>
      </c>
      <c r="I405" s="14">
        <f>IF(H405=1,IF(ALB_MBD!$J405&lt;&gt;" ",$G405-ALB_MBD!$J405,$G405),0)</f>
        <v>0</v>
      </c>
      <c r="J405" s="14">
        <f t="shared" si="23"/>
        <v>0</v>
      </c>
      <c r="K405" s="25"/>
      <c r="L405" s="16">
        <f t="shared" si="20"/>
        <v>0</v>
      </c>
      <c r="M405" s="16">
        <f t="shared" si="21"/>
        <v>0</v>
      </c>
    </row>
    <row r="406" spans="1:13" x14ac:dyDescent="0.25">
      <c r="A406" s="13" t="str">
        <f>IF(INTRO!$E$39&lt;&gt;"Non-endemic", " ", IF(INTRO!$E$37="Non-endemic"," ", IF(COUNTRY_INFO!A406=0," ",COUNTRY_INFO!A406)))</f>
        <v xml:space="preserve"> </v>
      </c>
      <c r="B406" s="13" t="str">
        <f>IF(INTRO!$E$39&lt;&gt;"Non-endemic", " ", IF(INTRO!$E$37="Non-endemic"," ", IF(COUNTRY_INFO!B406=0," ",COUNTRY_INFO!B406)))</f>
        <v xml:space="preserve"> </v>
      </c>
      <c r="C406" s="13" t="str">
        <f>IF(INTRO!$E$39&lt;&gt;"Non-endemic", " ", IF(INTRO!$E$37="Non-endemic"," ", IF(COUNTRY_INFO!C406=0," ",COUNTRY_INFO!C406)))</f>
        <v xml:space="preserve"> </v>
      </c>
      <c r="D406" s="14">
        <f>IF(INTRO!$E$39&lt;&gt;"Non-endemic", 0, IF(INTRO!$E$37="Non-endemic",0,IF(COUNTRY_INFO!$H406=1,COUNTRY_INFO!E406,0)))</f>
        <v>0</v>
      </c>
      <c r="E406" s="14">
        <f>IF(INTRO!$E$39&lt;&gt;"Non-endemic", 0, IF(INTRO!$E$37="Non-endemic",0,IF(COUNTRY_INFO!$H406=1,COUNTRY_INFO!F406,0)))</f>
        <v>0</v>
      </c>
      <c r="F406" s="14">
        <f>IF(INTRO!$E$39&lt;&gt;"Non-endemic", 0, IF(INTRO!$E$37="Non-endemic",0,IF(COUNTRY_INFO!$H406=1,COUNTRY_INFO!G406,0)))</f>
        <v>0</v>
      </c>
      <c r="G406" s="14">
        <f t="shared" si="22"/>
        <v>0</v>
      </c>
      <c r="H406" s="15" t="str">
        <f>IF(INTRO!$E$39="Non-endemic",IF(INTRO!$E$37="Non-endemic","Not required",COUNTRY_INFO!Q406),"Treat with IVM")</f>
        <v>Treat with IVM</v>
      </c>
      <c r="I406" s="14">
        <f>IF(H406=1,IF(ALB_MBD!$J406&lt;&gt;" ",$G406-ALB_MBD!$J406,$G406),0)</f>
        <v>0</v>
      </c>
      <c r="J406" s="14">
        <f t="shared" si="23"/>
        <v>0</v>
      </c>
      <c r="K406" s="25"/>
      <c r="L406" s="16">
        <f t="shared" si="20"/>
        <v>0</v>
      </c>
      <c r="M406" s="16">
        <f t="shared" si="21"/>
        <v>0</v>
      </c>
    </row>
    <row r="407" spans="1:13" x14ac:dyDescent="0.25">
      <c r="A407" s="13" t="str">
        <f>IF(INTRO!$E$39&lt;&gt;"Non-endemic", " ", IF(INTRO!$E$37="Non-endemic"," ", IF(COUNTRY_INFO!A407=0," ",COUNTRY_INFO!A407)))</f>
        <v xml:space="preserve"> </v>
      </c>
      <c r="B407" s="13" t="str">
        <f>IF(INTRO!$E$39&lt;&gt;"Non-endemic", " ", IF(INTRO!$E$37="Non-endemic"," ", IF(COUNTRY_INFO!B407=0," ",COUNTRY_INFO!B407)))</f>
        <v xml:space="preserve"> </v>
      </c>
      <c r="C407" s="13" t="str">
        <f>IF(INTRO!$E$39&lt;&gt;"Non-endemic", " ", IF(INTRO!$E$37="Non-endemic"," ", IF(COUNTRY_INFO!C407=0," ",COUNTRY_INFO!C407)))</f>
        <v xml:space="preserve"> </v>
      </c>
      <c r="D407" s="14">
        <f>IF(INTRO!$E$39&lt;&gt;"Non-endemic", 0, IF(INTRO!$E$37="Non-endemic",0,IF(COUNTRY_INFO!$H407=1,COUNTRY_INFO!E407,0)))</f>
        <v>0</v>
      </c>
      <c r="E407" s="14">
        <f>IF(INTRO!$E$39&lt;&gt;"Non-endemic", 0, IF(INTRO!$E$37="Non-endemic",0,IF(COUNTRY_INFO!$H407=1,COUNTRY_INFO!F407,0)))</f>
        <v>0</v>
      </c>
      <c r="F407" s="14">
        <f>IF(INTRO!$E$39&lt;&gt;"Non-endemic", 0, IF(INTRO!$E$37="Non-endemic",0,IF(COUNTRY_INFO!$H407=1,COUNTRY_INFO!G407,0)))</f>
        <v>0</v>
      </c>
      <c r="G407" s="14">
        <f t="shared" si="22"/>
        <v>0</v>
      </c>
      <c r="H407" s="15" t="str">
        <f>IF(INTRO!$E$39="Non-endemic",IF(INTRO!$E$37="Non-endemic","Not required",COUNTRY_INFO!Q407),"Treat with IVM")</f>
        <v>Treat with IVM</v>
      </c>
      <c r="I407" s="14">
        <f>IF(H407=1,IF(ALB_MBD!$J407&lt;&gt;" ",$G407-ALB_MBD!$J407,$G407),0)</f>
        <v>0</v>
      </c>
      <c r="J407" s="14">
        <f t="shared" si="23"/>
        <v>0</v>
      </c>
      <c r="K407" s="25"/>
      <c r="L407" s="16">
        <f t="shared" si="20"/>
        <v>0</v>
      </c>
      <c r="M407" s="16">
        <f t="shared" si="21"/>
        <v>0</v>
      </c>
    </row>
    <row r="408" spans="1:13" x14ac:dyDescent="0.25">
      <c r="A408" s="13" t="str">
        <f>IF(INTRO!$E$39&lt;&gt;"Non-endemic", " ", IF(INTRO!$E$37="Non-endemic"," ", IF(COUNTRY_INFO!A408=0," ",COUNTRY_INFO!A408)))</f>
        <v xml:space="preserve"> </v>
      </c>
      <c r="B408" s="13" t="str">
        <f>IF(INTRO!$E$39&lt;&gt;"Non-endemic", " ", IF(INTRO!$E$37="Non-endemic"," ", IF(COUNTRY_INFO!B408=0," ",COUNTRY_INFO!B408)))</f>
        <v xml:space="preserve"> </v>
      </c>
      <c r="C408" s="13" t="str">
        <f>IF(INTRO!$E$39&lt;&gt;"Non-endemic", " ", IF(INTRO!$E$37="Non-endemic"," ", IF(COUNTRY_INFO!C408=0," ",COUNTRY_INFO!C408)))</f>
        <v xml:space="preserve"> </v>
      </c>
      <c r="D408" s="14">
        <f>IF(INTRO!$E$39&lt;&gt;"Non-endemic", 0, IF(INTRO!$E$37="Non-endemic",0,IF(COUNTRY_INFO!$H408=1,COUNTRY_INFO!E408,0)))</f>
        <v>0</v>
      </c>
      <c r="E408" s="14">
        <f>IF(INTRO!$E$39&lt;&gt;"Non-endemic", 0, IF(INTRO!$E$37="Non-endemic",0,IF(COUNTRY_INFO!$H408=1,COUNTRY_INFO!F408,0)))</f>
        <v>0</v>
      </c>
      <c r="F408" s="14">
        <f>IF(INTRO!$E$39&lt;&gt;"Non-endemic", 0, IF(INTRO!$E$37="Non-endemic",0,IF(COUNTRY_INFO!$H408=1,COUNTRY_INFO!G408,0)))</f>
        <v>0</v>
      </c>
      <c r="G408" s="14">
        <f t="shared" si="22"/>
        <v>0</v>
      </c>
      <c r="H408" s="15" t="str">
        <f>IF(INTRO!$E$39="Non-endemic",IF(INTRO!$E$37="Non-endemic","Not required",COUNTRY_INFO!Q408),"Treat with IVM")</f>
        <v>Treat with IVM</v>
      </c>
      <c r="I408" s="14">
        <f>IF(H408=1,IF(ALB_MBD!$J408&lt;&gt;" ",$G408-ALB_MBD!$J408,$G408),0)</f>
        <v>0</v>
      </c>
      <c r="J408" s="14">
        <f t="shared" si="23"/>
        <v>0</v>
      </c>
      <c r="K408" s="25"/>
      <c r="L408" s="16">
        <f t="shared" si="20"/>
        <v>0</v>
      </c>
      <c r="M408" s="16">
        <f t="shared" si="21"/>
        <v>0</v>
      </c>
    </row>
    <row r="409" spans="1:13" x14ac:dyDescent="0.25">
      <c r="A409" s="13" t="str">
        <f>IF(INTRO!$E$39&lt;&gt;"Non-endemic", " ", IF(INTRO!$E$37="Non-endemic"," ", IF(COUNTRY_INFO!A409=0," ",COUNTRY_INFO!A409)))</f>
        <v xml:space="preserve"> </v>
      </c>
      <c r="B409" s="13" t="str">
        <f>IF(INTRO!$E$39&lt;&gt;"Non-endemic", " ", IF(INTRO!$E$37="Non-endemic"," ", IF(COUNTRY_INFO!B409=0," ",COUNTRY_INFO!B409)))</f>
        <v xml:space="preserve"> </v>
      </c>
      <c r="C409" s="13" t="str">
        <f>IF(INTRO!$E$39&lt;&gt;"Non-endemic", " ", IF(INTRO!$E$37="Non-endemic"," ", IF(COUNTRY_INFO!C409=0," ",COUNTRY_INFO!C409)))</f>
        <v xml:space="preserve"> </v>
      </c>
      <c r="D409" s="14">
        <f>IF(INTRO!$E$39&lt;&gt;"Non-endemic", 0, IF(INTRO!$E$37="Non-endemic",0,IF(COUNTRY_INFO!$H409=1,COUNTRY_INFO!E409,0)))</f>
        <v>0</v>
      </c>
      <c r="E409" s="14">
        <f>IF(INTRO!$E$39&lt;&gt;"Non-endemic", 0, IF(INTRO!$E$37="Non-endemic",0,IF(COUNTRY_INFO!$H409=1,COUNTRY_INFO!F409,0)))</f>
        <v>0</v>
      </c>
      <c r="F409" s="14">
        <f>IF(INTRO!$E$39&lt;&gt;"Non-endemic", 0, IF(INTRO!$E$37="Non-endemic",0,IF(COUNTRY_INFO!$H409=1,COUNTRY_INFO!G409,0)))</f>
        <v>0</v>
      </c>
      <c r="G409" s="14">
        <f t="shared" si="22"/>
        <v>0</v>
      </c>
      <c r="H409" s="15" t="str">
        <f>IF(INTRO!$E$39="Non-endemic",IF(INTRO!$E$37="Non-endemic","Not required",COUNTRY_INFO!Q409),"Treat with IVM")</f>
        <v>Treat with IVM</v>
      </c>
      <c r="I409" s="14">
        <f>IF(H409=1,IF(ALB_MBD!$J409&lt;&gt;" ",$G409-ALB_MBD!$J409,$G409),0)</f>
        <v>0</v>
      </c>
      <c r="J409" s="14">
        <f t="shared" si="23"/>
        <v>0</v>
      </c>
      <c r="K409" s="25"/>
      <c r="L409" s="16">
        <f t="shared" si="20"/>
        <v>0</v>
      </c>
      <c r="M409" s="16">
        <f t="shared" si="21"/>
        <v>0</v>
      </c>
    </row>
    <row r="410" spans="1:13" x14ac:dyDescent="0.25">
      <c r="A410" s="13" t="str">
        <f>IF(INTRO!$E$39&lt;&gt;"Non-endemic", " ", IF(INTRO!$E$37="Non-endemic"," ", IF(COUNTRY_INFO!A410=0," ",COUNTRY_INFO!A410)))</f>
        <v xml:space="preserve"> </v>
      </c>
      <c r="B410" s="13" t="str">
        <f>IF(INTRO!$E$39&lt;&gt;"Non-endemic", " ", IF(INTRO!$E$37="Non-endemic"," ", IF(COUNTRY_INFO!B410=0," ",COUNTRY_INFO!B410)))</f>
        <v xml:space="preserve"> </v>
      </c>
      <c r="C410" s="13" t="str">
        <f>IF(INTRO!$E$39&lt;&gt;"Non-endemic", " ", IF(INTRO!$E$37="Non-endemic"," ", IF(COUNTRY_INFO!C410=0," ",COUNTRY_INFO!C410)))</f>
        <v xml:space="preserve"> </v>
      </c>
      <c r="D410" s="14">
        <f>IF(INTRO!$E$39&lt;&gt;"Non-endemic", 0, IF(INTRO!$E$37="Non-endemic",0,IF(COUNTRY_INFO!$H410=1,COUNTRY_INFO!E410,0)))</f>
        <v>0</v>
      </c>
      <c r="E410" s="14">
        <f>IF(INTRO!$E$39&lt;&gt;"Non-endemic", 0, IF(INTRO!$E$37="Non-endemic",0,IF(COUNTRY_INFO!$H410=1,COUNTRY_INFO!F410,0)))</f>
        <v>0</v>
      </c>
      <c r="F410" s="14">
        <f>IF(INTRO!$E$39&lt;&gt;"Non-endemic", 0, IF(INTRO!$E$37="Non-endemic",0,IF(COUNTRY_INFO!$H410=1,COUNTRY_INFO!G410,0)))</f>
        <v>0</v>
      </c>
      <c r="G410" s="14">
        <f t="shared" si="22"/>
        <v>0</v>
      </c>
      <c r="H410" s="15" t="str">
        <f>IF(INTRO!$E$39="Non-endemic",IF(INTRO!$E$37="Non-endemic","Not required",COUNTRY_INFO!Q410),"Treat with IVM")</f>
        <v>Treat with IVM</v>
      </c>
      <c r="I410" s="14">
        <f>IF(H410=1,IF(ALB_MBD!$J410&lt;&gt;" ",$G410-ALB_MBD!$J410,$G410),0)</f>
        <v>0</v>
      </c>
      <c r="J410" s="14">
        <f t="shared" si="23"/>
        <v>0</v>
      </c>
      <c r="K410" s="25"/>
      <c r="L410" s="16">
        <f t="shared" si="20"/>
        <v>0</v>
      </c>
      <c r="M410" s="16">
        <f t="shared" si="21"/>
        <v>0</v>
      </c>
    </row>
    <row r="411" spans="1:13" x14ac:dyDescent="0.25">
      <c r="A411" s="13" t="str">
        <f>IF(INTRO!$E$39&lt;&gt;"Non-endemic", " ", IF(INTRO!$E$37="Non-endemic"," ", IF(COUNTRY_INFO!A411=0," ",COUNTRY_INFO!A411)))</f>
        <v xml:space="preserve"> </v>
      </c>
      <c r="B411" s="13" t="str">
        <f>IF(INTRO!$E$39&lt;&gt;"Non-endemic", " ", IF(INTRO!$E$37="Non-endemic"," ", IF(COUNTRY_INFO!B411=0," ",COUNTRY_INFO!B411)))</f>
        <v xml:space="preserve"> </v>
      </c>
      <c r="C411" s="13" t="str">
        <f>IF(INTRO!$E$39&lt;&gt;"Non-endemic", " ", IF(INTRO!$E$37="Non-endemic"," ", IF(COUNTRY_INFO!C411=0," ",COUNTRY_INFO!C411)))</f>
        <v xml:space="preserve"> </v>
      </c>
      <c r="D411" s="14">
        <f>IF(INTRO!$E$39&lt;&gt;"Non-endemic", 0, IF(INTRO!$E$37="Non-endemic",0,IF(COUNTRY_INFO!$H411=1,COUNTRY_INFO!E411,0)))</f>
        <v>0</v>
      </c>
      <c r="E411" s="14">
        <f>IF(INTRO!$E$39&lt;&gt;"Non-endemic", 0, IF(INTRO!$E$37="Non-endemic",0,IF(COUNTRY_INFO!$H411=1,COUNTRY_INFO!F411,0)))</f>
        <v>0</v>
      </c>
      <c r="F411" s="14">
        <f>IF(INTRO!$E$39&lt;&gt;"Non-endemic", 0, IF(INTRO!$E$37="Non-endemic",0,IF(COUNTRY_INFO!$H411=1,COUNTRY_INFO!G411,0)))</f>
        <v>0</v>
      </c>
      <c r="G411" s="14">
        <f t="shared" si="22"/>
        <v>0</v>
      </c>
      <c r="H411" s="15" t="str">
        <f>IF(INTRO!$E$39="Non-endemic",IF(INTRO!$E$37="Non-endemic","Not required",COUNTRY_INFO!Q411),"Treat with IVM")</f>
        <v>Treat with IVM</v>
      </c>
      <c r="I411" s="14">
        <f>IF(H411=1,IF(ALB_MBD!$J411&lt;&gt;" ",$G411-ALB_MBD!$J411,$G411),0)</f>
        <v>0</v>
      </c>
      <c r="J411" s="14">
        <f t="shared" si="23"/>
        <v>0</v>
      </c>
      <c r="K411" s="25"/>
      <c r="L411" s="16">
        <f t="shared" si="20"/>
        <v>0</v>
      </c>
      <c r="M411" s="16">
        <f t="shared" si="21"/>
        <v>0</v>
      </c>
    </row>
    <row r="412" spans="1:13" x14ac:dyDescent="0.25">
      <c r="A412" s="13" t="str">
        <f>IF(INTRO!$E$39&lt;&gt;"Non-endemic", " ", IF(INTRO!$E$37="Non-endemic"," ", IF(COUNTRY_INFO!A412=0," ",COUNTRY_INFO!A412)))</f>
        <v xml:space="preserve"> </v>
      </c>
      <c r="B412" s="13" t="str">
        <f>IF(INTRO!$E$39&lt;&gt;"Non-endemic", " ", IF(INTRO!$E$37="Non-endemic"," ", IF(COUNTRY_INFO!B412=0," ",COUNTRY_INFO!B412)))</f>
        <v xml:space="preserve"> </v>
      </c>
      <c r="C412" s="13" t="str">
        <f>IF(INTRO!$E$39&lt;&gt;"Non-endemic", " ", IF(INTRO!$E$37="Non-endemic"," ", IF(COUNTRY_INFO!C412=0," ",COUNTRY_INFO!C412)))</f>
        <v xml:space="preserve"> </v>
      </c>
      <c r="D412" s="14">
        <f>IF(INTRO!$E$39&lt;&gt;"Non-endemic", 0, IF(INTRO!$E$37="Non-endemic",0,IF(COUNTRY_INFO!$H412=1,COUNTRY_INFO!E412,0)))</f>
        <v>0</v>
      </c>
      <c r="E412" s="14">
        <f>IF(INTRO!$E$39&lt;&gt;"Non-endemic", 0, IF(INTRO!$E$37="Non-endemic",0,IF(COUNTRY_INFO!$H412=1,COUNTRY_INFO!F412,0)))</f>
        <v>0</v>
      </c>
      <c r="F412" s="14">
        <f>IF(INTRO!$E$39&lt;&gt;"Non-endemic", 0, IF(INTRO!$E$37="Non-endemic",0,IF(COUNTRY_INFO!$H412=1,COUNTRY_INFO!G412,0)))</f>
        <v>0</v>
      </c>
      <c r="G412" s="14">
        <f t="shared" si="22"/>
        <v>0</v>
      </c>
      <c r="H412" s="15" t="str">
        <f>IF(INTRO!$E$39="Non-endemic",IF(INTRO!$E$37="Non-endemic","Not required",COUNTRY_INFO!Q412),"Treat with IVM")</f>
        <v>Treat with IVM</v>
      </c>
      <c r="I412" s="14">
        <f>IF(H412=1,IF(ALB_MBD!$J412&lt;&gt;" ",$G412-ALB_MBD!$J412,$G412),0)</f>
        <v>0</v>
      </c>
      <c r="J412" s="14">
        <f t="shared" si="23"/>
        <v>0</v>
      </c>
      <c r="K412" s="25"/>
      <c r="L412" s="16">
        <f t="shared" si="20"/>
        <v>0</v>
      </c>
      <c r="M412" s="16">
        <f t="shared" si="21"/>
        <v>0</v>
      </c>
    </row>
    <row r="413" spans="1:13" x14ac:dyDescent="0.25">
      <c r="A413" s="13" t="str">
        <f>IF(INTRO!$E$39&lt;&gt;"Non-endemic", " ", IF(INTRO!$E$37="Non-endemic"," ", IF(COUNTRY_INFO!A413=0," ",COUNTRY_INFO!A413)))</f>
        <v xml:space="preserve"> </v>
      </c>
      <c r="B413" s="13" t="str">
        <f>IF(INTRO!$E$39&lt;&gt;"Non-endemic", " ", IF(INTRO!$E$37="Non-endemic"," ", IF(COUNTRY_INFO!B413=0," ",COUNTRY_INFO!B413)))</f>
        <v xml:space="preserve"> </v>
      </c>
      <c r="C413" s="13" t="str">
        <f>IF(INTRO!$E$39&lt;&gt;"Non-endemic", " ", IF(INTRO!$E$37="Non-endemic"," ", IF(COUNTRY_INFO!C413=0," ",COUNTRY_INFO!C413)))</f>
        <v xml:space="preserve"> </v>
      </c>
      <c r="D413" s="14">
        <f>IF(INTRO!$E$39&lt;&gt;"Non-endemic", 0, IF(INTRO!$E$37="Non-endemic",0,IF(COUNTRY_INFO!$H413=1,COUNTRY_INFO!E413,0)))</f>
        <v>0</v>
      </c>
      <c r="E413" s="14">
        <f>IF(INTRO!$E$39&lt;&gt;"Non-endemic", 0, IF(INTRO!$E$37="Non-endemic",0,IF(COUNTRY_INFO!$H413=1,COUNTRY_INFO!F413,0)))</f>
        <v>0</v>
      </c>
      <c r="F413" s="14">
        <f>IF(INTRO!$E$39&lt;&gt;"Non-endemic", 0, IF(INTRO!$E$37="Non-endemic",0,IF(COUNTRY_INFO!$H413=1,COUNTRY_INFO!G413,0)))</f>
        <v>0</v>
      </c>
      <c r="G413" s="14">
        <f t="shared" si="22"/>
        <v>0</v>
      </c>
      <c r="H413" s="15" t="str">
        <f>IF(INTRO!$E$39="Non-endemic",IF(INTRO!$E$37="Non-endemic","Not required",COUNTRY_INFO!Q413),"Treat with IVM")</f>
        <v>Treat with IVM</v>
      </c>
      <c r="I413" s="14">
        <f>IF(H413=1,IF(ALB_MBD!$J413&lt;&gt;" ",$G413-ALB_MBD!$J413,$G413),0)</f>
        <v>0</v>
      </c>
      <c r="J413" s="14">
        <f t="shared" si="23"/>
        <v>0</v>
      </c>
      <c r="K413" s="25"/>
      <c r="L413" s="16">
        <f t="shared" si="20"/>
        <v>0</v>
      </c>
      <c r="M413" s="16">
        <f t="shared" si="21"/>
        <v>0</v>
      </c>
    </row>
    <row r="414" spans="1:13" x14ac:dyDescent="0.25">
      <c r="A414" s="13" t="str">
        <f>IF(INTRO!$E$39&lt;&gt;"Non-endemic", " ", IF(INTRO!$E$37="Non-endemic"," ", IF(COUNTRY_INFO!A414=0," ",COUNTRY_INFO!A414)))</f>
        <v xml:space="preserve"> </v>
      </c>
      <c r="B414" s="13" t="str">
        <f>IF(INTRO!$E$39&lt;&gt;"Non-endemic", " ", IF(INTRO!$E$37="Non-endemic"," ", IF(COUNTRY_INFO!B414=0," ",COUNTRY_INFO!B414)))</f>
        <v xml:space="preserve"> </v>
      </c>
      <c r="C414" s="13" t="str">
        <f>IF(INTRO!$E$39&lt;&gt;"Non-endemic", " ", IF(INTRO!$E$37="Non-endemic"," ", IF(COUNTRY_INFO!C414=0," ",COUNTRY_INFO!C414)))</f>
        <v xml:space="preserve"> </v>
      </c>
      <c r="D414" s="14">
        <f>IF(INTRO!$E$39&lt;&gt;"Non-endemic", 0, IF(INTRO!$E$37="Non-endemic",0,IF(COUNTRY_INFO!$H414=1,COUNTRY_INFO!E414,0)))</f>
        <v>0</v>
      </c>
      <c r="E414" s="14">
        <f>IF(INTRO!$E$39&lt;&gt;"Non-endemic", 0, IF(INTRO!$E$37="Non-endemic",0,IF(COUNTRY_INFO!$H414=1,COUNTRY_INFO!F414,0)))</f>
        <v>0</v>
      </c>
      <c r="F414" s="14">
        <f>IF(INTRO!$E$39&lt;&gt;"Non-endemic", 0, IF(INTRO!$E$37="Non-endemic",0,IF(COUNTRY_INFO!$H414=1,COUNTRY_INFO!G414,0)))</f>
        <v>0</v>
      </c>
      <c r="G414" s="14">
        <f t="shared" si="22"/>
        <v>0</v>
      </c>
      <c r="H414" s="15" t="str">
        <f>IF(INTRO!$E$39="Non-endemic",IF(INTRO!$E$37="Non-endemic","Not required",COUNTRY_INFO!Q414),"Treat with IVM")</f>
        <v>Treat with IVM</v>
      </c>
      <c r="I414" s="14">
        <f>IF(H414=1,IF(ALB_MBD!$J414&lt;&gt;" ",$G414-ALB_MBD!$J414,$G414),0)</f>
        <v>0</v>
      </c>
      <c r="J414" s="14">
        <f t="shared" si="23"/>
        <v>0</v>
      </c>
      <c r="K414" s="25"/>
      <c r="L414" s="16">
        <f t="shared" si="20"/>
        <v>0</v>
      </c>
      <c r="M414" s="16">
        <f t="shared" si="21"/>
        <v>0</v>
      </c>
    </row>
    <row r="415" spans="1:13" x14ac:dyDescent="0.25">
      <c r="A415" s="13" t="str">
        <f>IF(INTRO!$E$39&lt;&gt;"Non-endemic", " ", IF(INTRO!$E$37="Non-endemic"," ", IF(COUNTRY_INFO!A415=0," ",COUNTRY_INFO!A415)))</f>
        <v xml:space="preserve"> </v>
      </c>
      <c r="B415" s="13" t="str">
        <f>IF(INTRO!$E$39&lt;&gt;"Non-endemic", " ", IF(INTRO!$E$37="Non-endemic"," ", IF(COUNTRY_INFO!B415=0," ",COUNTRY_INFO!B415)))</f>
        <v xml:space="preserve"> </v>
      </c>
      <c r="C415" s="13" t="str">
        <f>IF(INTRO!$E$39&lt;&gt;"Non-endemic", " ", IF(INTRO!$E$37="Non-endemic"," ", IF(COUNTRY_INFO!C415=0," ",COUNTRY_INFO!C415)))</f>
        <v xml:space="preserve"> </v>
      </c>
      <c r="D415" s="14">
        <f>IF(INTRO!$E$39&lt;&gt;"Non-endemic", 0, IF(INTRO!$E$37="Non-endemic",0,IF(COUNTRY_INFO!$H415=1,COUNTRY_INFO!E415,0)))</f>
        <v>0</v>
      </c>
      <c r="E415" s="14">
        <f>IF(INTRO!$E$39&lt;&gt;"Non-endemic", 0, IF(INTRO!$E$37="Non-endemic",0,IF(COUNTRY_INFO!$H415=1,COUNTRY_INFO!F415,0)))</f>
        <v>0</v>
      </c>
      <c r="F415" s="14">
        <f>IF(INTRO!$E$39&lt;&gt;"Non-endemic", 0, IF(INTRO!$E$37="Non-endemic",0,IF(COUNTRY_INFO!$H415=1,COUNTRY_INFO!G415,0)))</f>
        <v>0</v>
      </c>
      <c r="G415" s="14">
        <f t="shared" si="22"/>
        <v>0</v>
      </c>
      <c r="H415" s="15" t="str">
        <f>IF(INTRO!$E$39="Non-endemic",IF(INTRO!$E$37="Non-endemic","Not required",COUNTRY_INFO!Q415),"Treat with IVM")</f>
        <v>Treat with IVM</v>
      </c>
      <c r="I415" s="14">
        <f>IF(H415=1,IF(ALB_MBD!$J415&lt;&gt;" ",$G415-ALB_MBD!$J415,$G415),0)</f>
        <v>0</v>
      </c>
      <c r="J415" s="14">
        <f t="shared" si="23"/>
        <v>0</v>
      </c>
      <c r="K415" s="25"/>
      <c r="L415" s="16">
        <f t="shared" si="20"/>
        <v>0</v>
      </c>
      <c r="M415" s="16">
        <f t="shared" si="21"/>
        <v>0</v>
      </c>
    </row>
    <row r="416" spans="1:13" x14ac:dyDescent="0.25">
      <c r="A416" s="13" t="str">
        <f>IF(INTRO!$E$39&lt;&gt;"Non-endemic", " ", IF(INTRO!$E$37="Non-endemic"," ", IF(COUNTRY_INFO!A416=0," ",COUNTRY_INFO!A416)))</f>
        <v xml:space="preserve"> </v>
      </c>
      <c r="B416" s="13" t="str">
        <f>IF(INTRO!$E$39&lt;&gt;"Non-endemic", " ", IF(INTRO!$E$37="Non-endemic"," ", IF(COUNTRY_INFO!B416=0," ",COUNTRY_INFO!B416)))</f>
        <v xml:space="preserve"> </v>
      </c>
      <c r="C416" s="13" t="str">
        <f>IF(INTRO!$E$39&lt;&gt;"Non-endemic", " ", IF(INTRO!$E$37="Non-endemic"," ", IF(COUNTRY_INFO!C416=0," ",COUNTRY_INFO!C416)))</f>
        <v xml:space="preserve"> </v>
      </c>
      <c r="D416" s="14">
        <f>IF(INTRO!$E$39&lt;&gt;"Non-endemic", 0, IF(INTRO!$E$37="Non-endemic",0,IF(COUNTRY_INFO!$H416=1,COUNTRY_INFO!E416,0)))</f>
        <v>0</v>
      </c>
      <c r="E416" s="14">
        <f>IF(INTRO!$E$39&lt;&gt;"Non-endemic", 0, IF(INTRO!$E$37="Non-endemic",0,IF(COUNTRY_INFO!$H416=1,COUNTRY_INFO!F416,0)))</f>
        <v>0</v>
      </c>
      <c r="F416" s="14">
        <f>IF(INTRO!$E$39&lt;&gt;"Non-endemic", 0, IF(INTRO!$E$37="Non-endemic",0,IF(COUNTRY_INFO!$H416=1,COUNTRY_INFO!G416,0)))</f>
        <v>0</v>
      </c>
      <c r="G416" s="14">
        <f t="shared" si="22"/>
        <v>0</v>
      </c>
      <c r="H416" s="15" t="str">
        <f>IF(INTRO!$E$39="Non-endemic",IF(INTRO!$E$37="Non-endemic","Not required",COUNTRY_INFO!Q416),"Treat with IVM")</f>
        <v>Treat with IVM</v>
      </c>
      <c r="I416" s="14">
        <f>IF(H416=1,IF(ALB_MBD!$J416&lt;&gt;" ",$G416-ALB_MBD!$J416,$G416),0)</f>
        <v>0</v>
      </c>
      <c r="J416" s="14">
        <f t="shared" si="23"/>
        <v>0</v>
      </c>
      <c r="K416" s="25"/>
      <c r="L416" s="16">
        <f t="shared" si="20"/>
        <v>0</v>
      </c>
      <c r="M416" s="16">
        <f t="shared" si="21"/>
        <v>0</v>
      </c>
    </row>
    <row r="417" spans="1:13" x14ac:dyDescent="0.25">
      <c r="A417" s="13" t="str">
        <f>IF(INTRO!$E$39&lt;&gt;"Non-endemic", " ", IF(INTRO!$E$37="Non-endemic"," ", IF(COUNTRY_INFO!A417=0," ",COUNTRY_INFO!A417)))</f>
        <v xml:space="preserve"> </v>
      </c>
      <c r="B417" s="13" t="str">
        <f>IF(INTRO!$E$39&lt;&gt;"Non-endemic", " ", IF(INTRO!$E$37="Non-endemic"," ", IF(COUNTRY_INFO!B417=0," ",COUNTRY_INFO!B417)))</f>
        <v xml:space="preserve"> </v>
      </c>
      <c r="C417" s="13" t="str">
        <f>IF(INTRO!$E$39&lt;&gt;"Non-endemic", " ", IF(INTRO!$E$37="Non-endemic"," ", IF(COUNTRY_INFO!C417=0," ",COUNTRY_INFO!C417)))</f>
        <v xml:space="preserve"> </v>
      </c>
      <c r="D417" s="14">
        <f>IF(INTRO!$E$39&lt;&gt;"Non-endemic", 0, IF(INTRO!$E$37="Non-endemic",0,IF(COUNTRY_INFO!$H417=1,COUNTRY_INFO!E417,0)))</f>
        <v>0</v>
      </c>
      <c r="E417" s="14">
        <f>IF(INTRO!$E$39&lt;&gt;"Non-endemic", 0, IF(INTRO!$E$37="Non-endemic",0,IF(COUNTRY_INFO!$H417=1,COUNTRY_INFO!F417,0)))</f>
        <v>0</v>
      </c>
      <c r="F417" s="14">
        <f>IF(INTRO!$E$39&lt;&gt;"Non-endemic", 0, IF(INTRO!$E$37="Non-endemic",0,IF(COUNTRY_INFO!$H417=1,COUNTRY_INFO!G417,0)))</f>
        <v>0</v>
      </c>
      <c r="G417" s="14">
        <f t="shared" si="22"/>
        <v>0</v>
      </c>
      <c r="H417" s="15" t="str">
        <f>IF(INTRO!$E$39="Non-endemic",IF(INTRO!$E$37="Non-endemic","Not required",COUNTRY_INFO!Q417),"Treat with IVM")</f>
        <v>Treat with IVM</v>
      </c>
      <c r="I417" s="14">
        <f>IF(H417=1,IF(ALB_MBD!$J417&lt;&gt;" ",$G417-ALB_MBD!$J417,$G417),0)</f>
        <v>0</v>
      </c>
      <c r="J417" s="14">
        <f t="shared" si="23"/>
        <v>0</v>
      </c>
      <c r="K417" s="25"/>
      <c r="L417" s="16">
        <f t="shared" si="20"/>
        <v>0</v>
      </c>
      <c r="M417" s="16">
        <f t="shared" si="21"/>
        <v>0</v>
      </c>
    </row>
    <row r="418" spans="1:13" x14ac:dyDescent="0.25">
      <c r="A418" s="13" t="str">
        <f>IF(INTRO!$E$39&lt;&gt;"Non-endemic", " ", IF(INTRO!$E$37="Non-endemic"," ", IF(COUNTRY_INFO!A418=0," ",COUNTRY_INFO!A418)))</f>
        <v xml:space="preserve"> </v>
      </c>
      <c r="B418" s="13" t="str">
        <f>IF(INTRO!$E$39&lt;&gt;"Non-endemic", " ", IF(INTRO!$E$37="Non-endemic"," ", IF(COUNTRY_INFO!B418=0," ",COUNTRY_INFO!B418)))</f>
        <v xml:space="preserve"> </v>
      </c>
      <c r="C418" s="13" t="str">
        <f>IF(INTRO!$E$39&lt;&gt;"Non-endemic", " ", IF(INTRO!$E$37="Non-endemic"," ", IF(COUNTRY_INFO!C418=0," ",COUNTRY_INFO!C418)))</f>
        <v xml:space="preserve"> </v>
      </c>
      <c r="D418" s="14">
        <f>IF(INTRO!$E$39&lt;&gt;"Non-endemic", 0, IF(INTRO!$E$37="Non-endemic",0,IF(COUNTRY_INFO!$H418=1,COUNTRY_INFO!E418,0)))</f>
        <v>0</v>
      </c>
      <c r="E418" s="14">
        <f>IF(INTRO!$E$39&lt;&gt;"Non-endemic", 0, IF(INTRO!$E$37="Non-endemic",0,IF(COUNTRY_INFO!$H418=1,COUNTRY_INFO!F418,0)))</f>
        <v>0</v>
      </c>
      <c r="F418" s="14">
        <f>IF(INTRO!$E$39&lt;&gt;"Non-endemic", 0, IF(INTRO!$E$37="Non-endemic",0,IF(COUNTRY_INFO!$H418=1,COUNTRY_INFO!G418,0)))</f>
        <v>0</v>
      </c>
      <c r="G418" s="14">
        <f t="shared" si="22"/>
        <v>0</v>
      </c>
      <c r="H418" s="15" t="str">
        <f>IF(INTRO!$E$39="Non-endemic",IF(INTRO!$E$37="Non-endemic","Not required",COUNTRY_INFO!Q418),"Treat with IVM")</f>
        <v>Treat with IVM</v>
      </c>
      <c r="I418" s="14">
        <f>IF(H418=1,IF(ALB_MBD!$J418&lt;&gt;" ",$G418-ALB_MBD!$J418,$G418),0)</f>
        <v>0</v>
      </c>
      <c r="J418" s="14">
        <f t="shared" si="23"/>
        <v>0</v>
      </c>
      <c r="K418" s="25"/>
      <c r="L418" s="16">
        <f t="shared" si="20"/>
        <v>0</v>
      </c>
      <c r="M418" s="16">
        <f t="shared" si="21"/>
        <v>0</v>
      </c>
    </row>
    <row r="419" spans="1:13" x14ac:dyDescent="0.25">
      <c r="A419" s="13" t="str">
        <f>IF(INTRO!$E$39&lt;&gt;"Non-endemic", " ", IF(INTRO!$E$37="Non-endemic"," ", IF(COUNTRY_INFO!A419=0," ",COUNTRY_INFO!A419)))</f>
        <v xml:space="preserve"> </v>
      </c>
      <c r="B419" s="13" t="str">
        <f>IF(INTRO!$E$39&lt;&gt;"Non-endemic", " ", IF(INTRO!$E$37="Non-endemic"," ", IF(COUNTRY_INFO!B419=0," ",COUNTRY_INFO!B419)))</f>
        <v xml:space="preserve"> </v>
      </c>
      <c r="C419" s="13" t="str">
        <f>IF(INTRO!$E$39&lt;&gt;"Non-endemic", " ", IF(INTRO!$E$37="Non-endemic"," ", IF(COUNTRY_INFO!C419=0," ",COUNTRY_INFO!C419)))</f>
        <v xml:space="preserve"> </v>
      </c>
      <c r="D419" s="14">
        <f>IF(INTRO!$E$39&lt;&gt;"Non-endemic", 0, IF(INTRO!$E$37="Non-endemic",0,IF(COUNTRY_INFO!$H419=1,COUNTRY_INFO!E419,0)))</f>
        <v>0</v>
      </c>
      <c r="E419" s="14">
        <f>IF(INTRO!$E$39&lt;&gt;"Non-endemic", 0, IF(INTRO!$E$37="Non-endemic",0,IF(COUNTRY_INFO!$H419=1,COUNTRY_INFO!F419,0)))</f>
        <v>0</v>
      </c>
      <c r="F419" s="14">
        <f>IF(INTRO!$E$39&lt;&gt;"Non-endemic", 0, IF(INTRO!$E$37="Non-endemic",0,IF(COUNTRY_INFO!$H419=1,COUNTRY_INFO!G419,0)))</f>
        <v>0</v>
      </c>
      <c r="G419" s="14">
        <f t="shared" si="22"/>
        <v>0</v>
      </c>
      <c r="H419" s="15" t="str">
        <f>IF(INTRO!$E$39="Non-endemic",IF(INTRO!$E$37="Non-endemic","Not required",COUNTRY_INFO!Q419),"Treat with IVM")</f>
        <v>Treat with IVM</v>
      </c>
      <c r="I419" s="14">
        <f>IF(H419=1,IF(ALB_MBD!$J419&lt;&gt;" ",$G419-ALB_MBD!$J419,$G419),0)</f>
        <v>0</v>
      </c>
      <c r="J419" s="14">
        <f t="shared" si="23"/>
        <v>0</v>
      </c>
      <c r="K419" s="25"/>
      <c r="L419" s="16">
        <f t="shared" si="20"/>
        <v>0</v>
      </c>
      <c r="M419" s="16">
        <f t="shared" si="21"/>
        <v>0</v>
      </c>
    </row>
    <row r="420" spans="1:13" x14ac:dyDescent="0.25">
      <c r="A420" s="13" t="str">
        <f>IF(INTRO!$E$39&lt;&gt;"Non-endemic", " ", IF(INTRO!$E$37="Non-endemic"," ", IF(COUNTRY_INFO!A420=0," ",COUNTRY_INFO!A420)))</f>
        <v xml:space="preserve"> </v>
      </c>
      <c r="B420" s="13" t="str">
        <f>IF(INTRO!$E$39&lt;&gt;"Non-endemic", " ", IF(INTRO!$E$37="Non-endemic"," ", IF(COUNTRY_INFO!B420=0," ",COUNTRY_INFO!B420)))</f>
        <v xml:space="preserve"> </v>
      </c>
      <c r="C420" s="13" t="str">
        <f>IF(INTRO!$E$39&lt;&gt;"Non-endemic", " ", IF(INTRO!$E$37="Non-endemic"," ", IF(COUNTRY_INFO!C420=0," ",COUNTRY_INFO!C420)))</f>
        <v xml:space="preserve"> </v>
      </c>
      <c r="D420" s="14">
        <f>IF(INTRO!$E$39&lt;&gt;"Non-endemic", 0, IF(INTRO!$E$37="Non-endemic",0,IF(COUNTRY_INFO!$H420=1,COUNTRY_INFO!E420,0)))</f>
        <v>0</v>
      </c>
      <c r="E420" s="14">
        <f>IF(INTRO!$E$39&lt;&gt;"Non-endemic", 0, IF(INTRO!$E$37="Non-endemic",0,IF(COUNTRY_INFO!$H420=1,COUNTRY_INFO!F420,0)))</f>
        <v>0</v>
      </c>
      <c r="F420" s="14">
        <f>IF(INTRO!$E$39&lt;&gt;"Non-endemic", 0, IF(INTRO!$E$37="Non-endemic",0,IF(COUNTRY_INFO!$H420=1,COUNTRY_INFO!G420,0)))</f>
        <v>0</v>
      </c>
      <c r="G420" s="14">
        <f t="shared" si="22"/>
        <v>0</v>
      </c>
      <c r="H420" s="15" t="str">
        <f>IF(INTRO!$E$39="Non-endemic",IF(INTRO!$E$37="Non-endemic","Not required",COUNTRY_INFO!Q420),"Treat with IVM")</f>
        <v>Treat with IVM</v>
      </c>
      <c r="I420" s="14">
        <f>IF(H420=1,IF(ALB_MBD!$J420&lt;&gt;" ",$G420-ALB_MBD!$J420,$G420),0)</f>
        <v>0</v>
      </c>
      <c r="J420" s="14">
        <f t="shared" si="23"/>
        <v>0</v>
      </c>
      <c r="K420" s="25"/>
      <c r="L420" s="16">
        <f t="shared" si="20"/>
        <v>0</v>
      </c>
      <c r="M420" s="16">
        <f t="shared" si="21"/>
        <v>0</v>
      </c>
    </row>
    <row r="421" spans="1:13" x14ac:dyDescent="0.25">
      <c r="A421" s="13" t="str">
        <f>IF(INTRO!$E$39&lt;&gt;"Non-endemic", " ", IF(INTRO!$E$37="Non-endemic"," ", IF(COUNTRY_INFO!A421=0," ",COUNTRY_INFO!A421)))</f>
        <v xml:space="preserve"> </v>
      </c>
      <c r="B421" s="13" t="str">
        <f>IF(INTRO!$E$39&lt;&gt;"Non-endemic", " ", IF(INTRO!$E$37="Non-endemic"," ", IF(COUNTRY_INFO!B421=0," ",COUNTRY_INFO!B421)))</f>
        <v xml:space="preserve"> </v>
      </c>
      <c r="C421" s="13" t="str">
        <f>IF(INTRO!$E$39&lt;&gt;"Non-endemic", " ", IF(INTRO!$E$37="Non-endemic"," ", IF(COUNTRY_INFO!C421=0," ",COUNTRY_INFO!C421)))</f>
        <v xml:space="preserve"> </v>
      </c>
      <c r="D421" s="14">
        <f>IF(INTRO!$E$39&lt;&gt;"Non-endemic", 0, IF(INTRO!$E$37="Non-endemic",0,IF(COUNTRY_INFO!$H421=1,COUNTRY_INFO!E421,0)))</f>
        <v>0</v>
      </c>
      <c r="E421" s="14">
        <f>IF(INTRO!$E$39&lt;&gt;"Non-endemic", 0, IF(INTRO!$E$37="Non-endemic",0,IF(COUNTRY_INFO!$H421=1,COUNTRY_INFO!F421,0)))</f>
        <v>0</v>
      </c>
      <c r="F421" s="14">
        <f>IF(INTRO!$E$39&lt;&gt;"Non-endemic", 0, IF(INTRO!$E$37="Non-endemic",0,IF(COUNTRY_INFO!$H421=1,COUNTRY_INFO!G421,0)))</f>
        <v>0</v>
      </c>
      <c r="G421" s="14">
        <f t="shared" si="22"/>
        <v>0</v>
      </c>
      <c r="H421" s="15" t="str">
        <f>IF(INTRO!$E$39="Non-endemic",IF(INTRO!$E$37="Non-endemic","Not required",COUNTRY_INFO!Q421),"Treat with IVM")</f>
        <v>Treat with IVM</v>
      </c>
      <c r="I421" s="14">
        <f>IF(H421=1,IF(ALB_MBD!$J421&lt;&gt;" ",$G421-ALB_MBD!$J421,$G421),0)</f>
        <v>0</v>
      </c>
      <c r="J421" s="14">
        <f t="shared" si="23"/>
        <v>0</v>
      </c>
      <c r="K421" s="25"/>
      <c r="L421" s="16">
        <f t="shared" si="20"/>
        <v>0</v>
      </c>
      <c r="M421" s="16">
        <f t="shared" si="21"/>
        <v>0</v>
      </c>
    </row>
    <row r="422" spans="1:13" x14ac:dyDescent="0.25">
      <c r="A422" s="13" t="str">
        <f>IF(INTRO!$E$39&lt;&gt;"Non-endemic", " ", IF(INTRO!$E$37="Non-endemic"," ", IF(COUNTRY_INFO!A422=0," ",COUNTRY_INFO!A422)))</f>
        <v xml:space="preserve"> </v>
      </c>
      <c r="B422" s="13" t="str">
        <f>IF(INTRO!$E$39&lt;&gt;"Non-endemic", " ", IF(INTRO!$E$37="Non-endemic"," ", IF(COUNTRY_INFO!B422=0," ",COUNTRY_INFO!B422)))</f>
        <v xml:space="preserve"> </v>
      </c>
      <c r="C422" s="13" t="str">
        <f>IF(INTRO!$E$39&lt;&gt;"Non-endemic", " ", IF(INTRO!$E$37="Non-endemic"," ", IF(COUNTRY_INFO!C422=0," ",COUNTRY_INFO!C422)))</f>
        <v xml:space="preserve"> </v>
      </c>
      <c r="D422" s="14">
        <f>IF(INTRO!$E$39&lt;&gt;"Non-endemic", 0, IF(INTRO!$E$37="Non-endemic",0,IF(COUNTRY_INFO!$H422=1,COUNTRY_INFO!E422,0)))</f>
        <v>0</v>
      </c>
      <c r="E422" s="14">
        <f>IF(INTRO!$E$39&lt;&gt;"Non-endemic", 0, IF(INTRO!$E$37="Non-endemic",0,IF(COUNTRY_INFO!$H422=1,COUNTRY_INFO!F422,0)))</f>
        <v>0</v>
      </c>
      <c r="F422" s="14">
        <f>IF(INTRO!$E$39&lt;&gt;"Non-endemic", 0, IF(INTRO!$E$37="Non-endemic",0,IF(COUNTRY_INFO!$H422=1,COUNTRY_INFO!G422,0)))</f>
        <v>0</v>
      </c>
      <c r="G422" s="14">
        <f t="shared" si="22"/>
        <v>0</v>
      </c>
      <c r="H422" s="15" t="str">
        <f>IF(INTRO!$E$39="Non-endemic",IF(INTRO!$E$37="Non-endemic","Not required",COUNTRY_INFO!Q422),"Treat with IVM")</f>
        <v>Treat with IVM</v>
      </c>
      <c r="I422" s="14">
        <f>IF(H422=1,IF(ALB_MBD!$J422&lt;&gt;" ",$G422-ALB_MBD!$J422,$G422),0)</f>
        <v>0</v>
      </c>
      <c r="J422" s="14">
        <f t="shared" si="23"/>
        <v>0</v>
      </c>
      <c r="K422" s="25"/>
      <c r="L422" s="16">
        <f t="shared" si="20"/>
        <v>0</v>
      </c>
      <c r="M422" s="16">
        <f t="shared" si="21"/>
        <v>0</v>
      </c>
    </row>
    <row r="423" spans="1:13" x14ac:dyDescent="0.25">
      <c r="A423" s="13" t="str">
        <f>IF(INTRO!$E$39&lt;&gt;"Non-endemic", " ", IF(INTRO!$E$37="Non-endemic"," ", IF(COUNTRY_INFO!A423=0," ",COUNTRY_INFO!A423)))</f>
        <v xml:space="preserve"> </v>
      </c>
      <c r="B423" s="13" t="str">
        <f>IF(INTRO!$E$39&lt;&gt;"Non-endemic", " ", IF(INTRO!$E$37="Non-endemic"," ", IF(COUNTRY_INFO!B423=0," ",COUNTRY_INFO!B423)))</f>
        <v xml:space="preserve"> </v>
      </c>
      <c r="C423" s="13" t="str">
        <f>IF(INTRO!$E$39&lt;&gt;"Non-endemic", " ", IF(INTRO!$E$37="Non-endemic"," ", IF(COUNTRY_INFO!C423=0," ",COUNTRY_INFO!C423)))</f>
        <v xml:space="preserve"> </v>
      </c>
      <c r="D423" s="14">
        <f>IF(INTRO!$E$39&lt;&gt;"Non-endemic", 0, IF(INTRO!$E$37="Non-endemic",0,IF(COUNTRY_INFO!$H423=1,COUNTRY_INFO!E423,0)))</f>
        <v>0</v>
      </c>
      <c r="E423" s="14">
        <f>IF(INTRO!$E$39&lt;&gt;"Non-endemic", 0, IF(INTRO!$E$37="Non-endemic",0,IF(COUNTRY_INFO!$H423=1,COUNTRY_INFO!F423,0)))</f>
        <v>0</v>
      </c>
      <c r="F423" s="14">
        <f>IF(INTRO!$E$39&lt;&gt;"Non-endemic", 0, IF(INTRO!$E$37="Non-endemic",0,IF(COUNTRY_INFO!$H423=1,COUNTRY_INFO!G423,0)))</f>
        <v>0</v>
      </c>
      <c r="G423" s="14">
        <f t="shared" si="22"/>
        <v>0</v>
      </c>
      <c r="H423" s="15" t="str">
        <f>IF(INTRO!$E$39="Non-endemic",IF(INTRO!$E$37="Non-endemic","Not required",COUNTRY_INFO!Q423),"Treat with IVM")</f>
        <v>Treat with IVM</v>
      </c>
      <c r="I423" s="14">
        <f>IF(H423=1,IF(ALB_MBD!$J423&lt;&gt;" ",$G423-ALB_MBD!$J423,$G423),0)</f>
        <v>0</v>
      </c>
      <c r="J423" s="14">
        <f t="shared" si="23"/>
        <v>0</v>
      </c>
      <c r="K423" s="25"/>
      <c r="L423" s="16">
        <f t="shared" si="20"/>
        <v>0</v>
      </c>
      <c r="M423" s="16">
        <f t="shared" si="21"/>
        <v>0</v>
      </c>
    </row>
    <row r="424" spans="1:13" x14ac:dyDescent="0.25">
      <c r="A424" s="13" t="str">
        <f>IF(INTRO!$E$39&lt;&gt;"Non-endemic", " ", IF(INTRO!$E$37="Non-endemic"," ", IF(COUNTRY_INFO!A424=0," ",COUNTRY_INFO!A424)))</f>
        <v xml:space="preserve"> </v>
      </c>
      <c r="B424" s="13" t="str">
        <f>IF(INTRO!$E$39&lt;&gt;"Non-endemic", " ", IF(INTRO!$E$37="Non-endemic"," ", IF(COUNTRY_INFO!B424=0," ",COUNTRY_INFO!B424)))</f>
        <v xml:space="preserve"> </v>
      </c>
      <c r="C424" s="13" t="str">
        <f>IF(INTRO!$E$39&lt;&gt;"Non-endemic", " ", IF(INTRO!$E$37="Non-endemic"," ", IF(COUNTRY_INFO!C424=0," ",COUNTRY_INFO!C424)))</f>
        <v xml:space="preserve"> </v>
      </c>
      <c r="D424" s="14">
        <f>IF(INTRO!$E$39&lt;&gt;"Non-endemic", 0, IF(INTRO!$E$37="Non-endemic",0,IF(COUNTRY_INFO!$H424=1,COUNTRY_INFO!E424,0)))</f>
        <v>0</v>
      </c>
      <c r="E424" s="14">
        <f>IF(INTRO!$E$39&lt;&gt;"Non-endemic", 0, IF(INTRO!$E$37="Non-endemic",0,IF(COUNTRY_INFO!$H424=1,COUNTRY_INFO!F424,0)))</f>
        <v>0</v>
      </c>
      <c r="F424" s="14">
        <f>IF(INTRO!$E$39&lt;&gt;"Non-endemic", 0, IF(INTRO!$E$37="Non-endemic",0,IF(COUNTRY_INFO!$H424=1,COUNTRY_INFO!G424,0)))</f>
        <v>0</v>
      </c>
      <c r="G424" s="14">
        <f t="shared" si="22"/>
        <v>0</v>
      </c>
      <c r="H424" s="15" t="str">
        <f>IF(INTRO!$E$39="Non-endemic",IF(INTRO!$E$37="Non-endemic","Not required",COUNTRY_INFO!Q424),"Treat with IVM")</f>
        <v>Treat with IVM</v>
      </c>
      <c r="I424" s="14">
        <f>IF(H424=1,IF(ALB_MBD!$J424&lt;&gt;" ",$G424-ALB_MBD!$J424,$G424),0)</f>
        <v>0</v>
      </c>
      <c r="J424" s="14">
        <f t="shared" si="23"/>
        <v>0</v>
      </c>
      <c r="K424" s="25"/>
      <c r="L424" s="16">
        <f t="shared" si="20"/>
        <v>0</v>
      </c>
      <c r="M424" s="16">
        <f t="shared" si="21"/>
        <v>0</v>
      </c>
    </row>
    <row r="425" spans="1:13" x14ac:dyDescent="0.25">
      <c r="A425" s="13" t="str">
        <f>IF(INTRO!$E$39&lt;&gt;"Non-endemic", " ", IF(INTRO!$E$37="Non-endemic"," ", IF(COUNTRY_INFO!A425=0," ",COUNTRY_INFO!A425)))</f>
        <v xml:space="preserve"> </v>
      </c>
      <c r="B425" s="13" t="str">
        <f>IF(INTRO!$E$39&lt;&gt;"Non-endemic", " ", IF(INTRO!$E$37="Non-endemic"," ", IF(COUNTRY_INFO!B425=0," ",COUNTRY_INFO!B425)))</f>
        <v xml:space="preserve"> </v>
      </c>
      <c r="C425" s="13" t="str">
        <f>IF(INTRO!$E$39&lt;&gt;"Non-endemic", " ", IF(INTRO!$E$37="Non-endemic"," ", IF(COUNTRY_INFO!C425=0," ",COUNTRY_INFO!C425)))</f>
        <v xml:space="preserve"> </v>
      </c>
      <c r="D425" s="14">
        <f>IF(INTRO!$E$39&lt;&gt;"Non-endemic", 0, IF(INTRO!$E$37="Non-endemic",0,IF(COUNTRY_INFO!$H425=1,COUNTRY_INFO!E425,0)))</f>
        <v>0</v>
      </c>
      <c r="E425" s="14">
        <f>IF(INTRO!$E$39&lt;&gt;"Non-endemic", 0, IF(INTRO!$E$37="Non-endemic",0,IF(COUNTRY_INFO!$H425=1,COUNTRY_INFO!F425,0)))</f>
        <v>0</v>
      </c>
      <c r="F425" s="14">
        <f>IF(INTRO!$E$39&lt;&gt;"Non-endemic", 0, IF(INTRO!$E$37="Non-endemic",0,IF(COUNTRY_INFO!$H425=1,COUNTRY_INFO!G425,0)))</f>
        <v>0</v>
      </c>
      <c r="G425" s="14">
        <f t="shared" si="22"/>
        <v>0</v>
      </c>
      <c r="H425" s="15" t="str">
        <f>IF(INTRO!$E$39="Non-endemic",IF(INTRO!$E$37="Non-endemic","Not required",COUNTRY_INFO!Q425),"Treat with IVM")</f>
        <v>Treat with IVM</v>
      </c>
      <c r="I425" s="14">
        <f>IF(H425=1,IF(ALB_MBD!$J425&lt;&gt;" ",$G425-ALB_MBD!$J425,$G425),0)</f>
        <v>0</v>
      </c>
      <c r="J425" s="14">
        <f t="shared" si="23"/>
        <v>0</v>
      </c>
      <c r="K425" s="25"/>
      <c r="L425" s="16">
        <f t="shared" si="20"/>
        <v>0</v>
      </c>
      <c r="M425" s="16">
        <f t="shared" si="21"/>
        <v>0</v>
      </c>
    </row>
    <row r="426" spans="1:13" x14ac:dyDescent="0.25">
      <c r="A426" s="13" t="str">
        <f>IF(INTRO!$E$39&lt;&gt;"Non-endemic", " ", IF(INTRO!$E$37="Non-endemic"," ", IF(COUNTRY_INFO!A426=0," ",COUNTRY_INFO!A426)))</f>
        <v xml:space="preserve"> </v>
      </c>
      <c r="B426" s="13" t="str">
        <f>IF(INTRO!$E$39&lt;&gt;"Non-endemic", " ", IF(INTRO!$E$37="Non-endemic"," ", IF(COUNTRY_INFO!B426=0," ",COUNTRY_INFO!B426)))</f>
        <v xml:space="preserve"> </v>
      </c>
      <c r="C426" s="13" t="str">
        <f>IF(INTRO!$E$39&lt;&gt;"Non-endemic", " ", IF(INTRO!$E$37="Non-endemic"," ", IF(COUNTRY_INFO!C426=0," ",COUNTRY_INFO!C426)))</f>
        <v xml:space="preserve"> </v>
      </c>
      <c r="D426" s="14">
        <f>IF(INTRO!$E$39&lt;&gt;"Non-endemic", 0, IF(INTRO!$E$37="Non-endemic",0,IF(COUNTRY_INFO!$H426=1,COUNTRY_INFO!E426,0)))</f>
        <v>0</v>
      </c>
      <c r="E426" s="14">
        <f>IF(INTRO!$E$39&lt;&gt;"Non-endemic", 0, IF(INTRO!$E$37="Non-endemic",0,IF(COUNTRY_INFO!$H426=1,COUNTRY_INFO!F426,0)))</f>
        <v>0</v>
      </c>
      <c r="F426" s="14">
        <f>IF(INTRO!$E$39&lt;&gt;"Non-endemic", 0, IF(INTRO!$E$37="Non-endemic",0,IF(COUNTRY_INFO!$H426=1,COUNTRY_INFO!G426,0)))</f>
        <v>0</v>
      </c>
      <c r="G426" s="14">
        <f t="shared" si="22"/>
        <v>0</v>
      </c>
      <c r="H426" s="15" t="str">
        <f>IF(INTRO!$E$39="Non-endemic",IF(INTRO!$E$37="Non-endemic","Not required",COUNTRY_INFO!Q426),"Treat with IVM")</f>
        <v>Treat with IVM</v>
      </c>
      <c r="I426" s="14">
        <f>IF(H426=1,IF(ALB_MBD!$J426&lt;&gt;" ",$G426-ALB_MBD!$J426,$G426),0)</f>
        <v>0</v>
      </c>
      <c r="J426" s="14">
        <f t="shared" si="23"/>
        <v>0</v>
      </c>
      <c r="K426" s="25"/>
      <c r="L426" s="16">
        <f t="shared" si="20"/>
        <v>0</v>
      </c>
      <c r="M426" s="16">
        <f t="shared" si="21"/>
        <v>0</v>
      </c>
    </row>
    <row r="427" spans="1:13" x14ac:dyDescent="0.25">
      <c r="A427" s="13" t="str">
        <f>IF(INTRO!$E$39&lt;&gt;"Non-endemic", " ", IF(INTRO!$E$37="Non-endemic"," ", IF(COUNTRY_INFO!A427=0," ",COUNTRY_INFO!A427)))</f>
        <v xml:space="preserve"> </v>
      </c>
      <c r="B427" s="13" t="str">
        <f>IF(INTRO!$E$39&lt;&gt;"Non-endemic", " ", IF(INTRO!$E$37="Non-endemic"," ", IF(COUNTRY_INFO!B427=0," ",COUNTRY_INFO!B427)))</f>
        <v xml:space="preserve"> </v>
      </c>
      <c r="C427" s="13" t="str">
        <f>IF(INTRO!$E$39&lt;&gt;"Non-endemic", " ", IF(INTRO!$E$37="Non-endemic"," ", IF(COUNTRY_INFO!C427=0," ",COUNTRY_INFO!C427)))</f>
        <v xml:space="preserve"> </v>
      </c>
      <c r="D427" s="14">
        <f>IF(INTRO!$E$39&lt;&gt;"Non-endemic", 0, IF(INTRO!$E$37="Non-endemic",0,IF(COUNTRY_INFO!$H427=1,COUNTRY_INFO!E427,0)))</f>
        <v>0</v>
      </c>
      <c r="E427" s="14">
        <f>IF(INTRO!$E$39&lt;&gt;"Non-endemic", 0, IF(INTRO!$E$37="Non-endemic",0,IF(COUNTRY_INFO!$H427=1,COUNTRY_INFO!F427,0)))</f>
        <v>0</v>
      </c>
      <c r="F427" s="14">
        <f>IF(INTRO!$E$39&lt;&gt;"Non-endemic", 0, IF(INTRO!$E$37="Non-endemic",0,IF(COUNTRY_INFO!$H427=1,COUNTRY_INFO!G427,0)))</f>
        <v>0</v>
      </c>
      <c r="G427" s="14">
        <f t="shared" si="22"/>
        <v>0</v>
      </c>
      <c r="H427" s="15" t="str">
        <f>IF(INTRO!$E$39="Non-endemic",IF(INTRO!$E$37="Non-endemic","Not required",COUNTRY_INFO!Q427),"Treat with IVM")</f>
        <v>Treat with IVM</v>
      </c>
      <c r="I427" s="14">
        <f>IF(H427=1,IF(ALB_MBD!$J427&lt;&gt;" ",$G427-ALB_MBD!$J427,$G427),0)</f>
        <v>0</v>
      </c>
      <c r="J427" s="14">
        <f t="shared" si="23"/>
        <v>0</v>
      </c>
      <c r="K427" s="25"/>
      <c r="L427" s="16">
        <f t="shared" si="20"/>
        <v>0</v>
      </c>
      <c r="M427" s="16">
        <f t="shared" si="21"/>
        <v>0</v>
      </c>
    </row>
    <row r="428" spans="1:13" x14ac:dyDescent="0.25">
      <c r="A428" s="13" t="str">
        <f>IF(INTRO!$E$39&lt;&gt;"Non-endemic", " ", IF(INTRO!$E$37="Non-endemic"," ", IF(COUNTRY_INFO!A428=0," ",COUNTRY_INFO!A428)))</f>
        <v xml:space="preserve"> </v>
      </c>
      <c r="B428" s="13" t="str">
        <f>IF(INTRO!$E$39&lt;&gt;"Non-endemic", " ", IF(INTRO!$E$37="Non-endemic"," ", IF(COUNTRY_INFO!B428=0," ",COUNTRY_INFO!B428)))</f>
        <v xml:space="preserve"> </v>
      </c>
      <c r="C428" s="13" t="str">
        <f>IF(INTRO!$E$39&lt;&gt;"Non-endemic", " ", IF(INTRO!$E$37="Non-endemic"," ", IF(COUNTRY_INFO!C428=0," ",COUNTRY_INFO!C428)))</f>
        <v xml:space="preserve"> </v>
      </c>
      <c r="D428" s="14">
        <f>IF(INTRO!$E$39&lt;&gt;"Non-endemic", 0, IF(INTRO!$E$37="Non-endemic",0,IF(COUNTRY_INFO!$H428=1,COUNTRY_INFO!E428,0)))</f>
        <v>0</v>
      </c>
      <c r="E428" s="14">
        <f>IF(INTRO!$E$39&lt;&gt;"Non-endemic", 0, IF(INTRO!$E$37="Non-endemic",0,IF(COUNTRY_INFO!$H428=1,COUNTRY_INFO!F428,0)))</f>
        <v>0</v>
      </c>
      <c r="F428" s="14">
        <f>IF(INTRO!$E$39&lt;&gt;"Non-endemic", 0, IF(INTRO!$E$37="Non-endemic",0,IF(COUNTRY_INFO!$H428=1,COUNTRY_INFO!G428,0)))</f>
        <v>0</v>
      </c>
      <c r="G428" s="14">
        <f t="shared" si="22"/>
        <v>0</v>
      </c>
      <c r="H428" s="15" t="str">
        <f>IF(INTRO!$E$39="Non-endemic",IF(INTRO!$E$37="Non-endemic","Not required",COUNTRY_INFO!Q428),"Treat with IVM")</f>
        <v>Treat with IVM</v>
      </c>
      <c r="I428" s="14">
        <f>IF(H428=1,IF(ALB_MBD!$J428&lt;&gt;" ",$G428-ALB_MBD!$J428,$G428),0)</f>
        <v>0</v>
      </c>
      <c r="J428" s="14">
        <f t="shared" si="23"/>
        <v>0</v>
      </c>
      <c r="K428" s="25"/>
      <c r="L428" s="16">
        <f t="shared" si="20"/>
        <v>0</v>
      </c>
      <c r="M428" s="16">
        <f t="shared" si="21"/>
        <v>0</v>
      </c>
    </row>
    <row r="429" spans="1:13" x14ac:dyDescent="0.25">
      <c r="A429" s="13" t="str">
        <f>IF(INTRO!$E$39&lt;&gt;"Non-endemic", " ", IF(INTRO!$E$37="Non-endemic"," ", IF(COUNTRY_INFO!A429=0," ",COUNTRY_INFO!A429)))</f>
        <v xml:space="preserve"> </v>
      </c>
      <c r="B429" s="13" t="str">
        <f>IF(INTRO!$E$39&lt;&gt;"Non-endemic", " ", IF(INTRO!$E$37="Non-endemic"," ", IF(COUNTRY_INFO!B429=0," ",COUNTRY_INFO!B429)))</f>
        <v xml:space="preserve"> </v>
      </c>
      <c r="C429" s="13" t="str">
        <f>IF(INTRO!$E$39&lt;&gt;"Non-endemic", " ", IF(INTRO!$E$37="Non-endemic"," ", IF(COUNTRY_INFO!C429=0," ",COUNTRY_INFO!C429)))</f>
        <v xml:space="preserve"> </v>
      </c>
      <c r="D429" s="14">
        <f>IF(INTRO!$E$39&lt;&gt;"Non-endemic", 0, IF(INTRO!$E$37="Non-endemic",0,IF(COUNTRY_INFO!$H429=1,COUNTRY_INFO!E429,0)))</f>
        <v>0</v>
      </c>
      <c r="E429" s="14">
        <f>IF(INTRO!$E$39&lt;&gt;"Non-endemic", 0, IF(INTRO!$E$37="Non-endemic",0,IF(COUNTRY_INFO!$H429=1,COUNTRY_INFO!F429,0)))</f>
        <v>0</v>
      </c>
      <c r="F429" s="14">
        <f>IF(INTRO!$E$39&lt;&gt;"Non-endemic", 0, IF(INTRO!$E$37="Non-endemic",0,IF(COUNTRY_INFO!$H429=1,COUNTRY_INFO!G429,0)))</f>
        <v>0</v>
      </c>
      <c r="G429" s="14">
        <f t="shared" si="22"/>
        <v>0</v>
      </c>
      <c r="H429" s="15" t="str">
        <f>IF(INTRO!$E$39="Non-endemic",IF(INTRO!$E$37="Non-endemic","Not required",COUNTRY_INFO!Q429),"Treat with IVM")</f>
        <v>Treat with IVM</v>
      </c>
      <c r="I429" s="14">
        <f>IF(H429=1,IF(ALB_MBD!$J429&lt;&gt;" ",$G429-ALB_MBD!$J429,$G429),0)</f>
        <v>0</v>
      </c>
      <c r="J429" s="14">
        <f t="shared" si="23"/>
        <v>0</v>
      </c>
      <c r="K429" s="25"/>
      <c r="L429" s="16">
        <f t="shared" si="20"/>
        <v>0</v>
      </c>
      <c r="M429" s="16">
        <f t="shared" si="21"/>
        <v>0</v>
      </c>
    </row>
    <row r="430" spans="1:13" x14ac:dyDescent="0.25">
      <c r="A430" s="13" t="str">
        <f>IF(INTRO!$E$39&lt;&gt;"Non-endemic", " ", IF(INTRO!$E$37="Non-endemic"," ", IF(COUNTRY_INFO!A430=0," ",COUNTRY_INFO!A430)))</f>
        <v xml:space="preserve"> </v>
      </c>
      <c r="B430" s="13" t="str">
        <f>IF(INTRO!$E$39&lt;&gt;"Non-endemic", " ", IF(INTRO!$E$37="Non-endemic"," ", IF(COUNTRY_INFO!B430=0," ",COUNTRY_INFO!B430)))</f>
        <v xml:space="preserve"> </v>
      </c>
      <c r="C430" s="13" t="str">
        <f>IF(INTRO!$E$39&lt;&gt;"Non-endemic", " ", IF(INTRO!$E$37="Non-endemic"," ", IF(COUNTRY_INFO!C430=0," ",COUNTRY_INFO!C430)))</f>
        <v xml:space="preserve"> </v>
      </c>
      <c r="D430" s="14">
        <f>IF(INTRO!$E$39&lt;&gt;"Non-endemic", 0, IF(INTRO!$E$37="Non-endemic",0,IF(COUNTRY_INFO!$H430=1,COUNTRY_INFO!E430,0)))</f>
        <v>0</v>
      </c>
      <c r="E430" s="14">
        <f>IF(INTRO!$E$39&lt;&gt;"Non-endemic", 0, IF(INTRO!$E$37="Non-endemic",0,IF(COUNTRY_INFO!$H430=1,COUNTRY_INFO!F430,0)))</f>
        <v>0</v>
      </c>
      <c r="F430" s="14">
        <f>IF(INTRO!$E$39&lt;&gt;"Non-endemic", 0, IF(INTRO!$E$37="Non-endemic",0,IF(COUNTRY_INFO!$H430=1,COUNTRY_INFO!G430,0)))</f>
        <v>0</v>
      </c>
      <c r="G430" s="14">
        <f t="shared" si="22"/>
        <v>0</v>
      </c>
      <c r="H430" s="15" t="str">
        <f>IF(INTRO!$E$39="Non-endemic",IF(INTRO!$E$37="Non-endemic","Not required",COUNTRY_INFO!Q430),"Treat with IVM")</f>
        <v>Treat with IVM</v>
      </c>
      <c r="I430" s="14">
        <f>IF(H430=1,IF(ALB_MBD!$J430&lt;&gt;" ",$G430-ALB_MBD!$J430,$G430),0)</f>
        <v>0</v>
      </c>
      <c r="J430" s="14">
        <f t="shared" si="23"/>
        <v>0</v>
      </c>
      <c r="K430" s="25"/>
      <c r="L430" s="16">
        <f t="shared" si="20"/>
        <v>0</v>
      </c>
      <c r="M430" s="16">
        <f t="shared" si="21"/>
        <v>0</v>
      </c>
    </row>
    <row r="431" spans="1:13" x14ac:dyDescent="0.25">
      <c r="A431" s="13" t="str">
        <f>IF(INTRO!$E$39&lt;&gt;"Non-endemic", " ", IF(INTRO!$E$37="Non-endemic"," ", IF(COUNTRY_INFO!A431=0," ",COUNTRY_INFO!A431)))</f>
        <v xml:space="preserve"> </v>
      </c>
      <c r="B431" s="13" t="str">
        <f>IF(INTRO!$E$39&lt;&gt;"Non-endemic", " ", IF(INTRO!$E$37="Non-endemic"," ", IF(COUNTRY_INFO!B431=0," ",COUNTRY_INFO!B431)))</f>
        <v xml:space="preserve"> </v>
      </c>
      <c r="C431" s="13" t="str">
        <f>IF(INTRO!$E$39&lt;&gt;"Non-endemic", " ", IF(INTRO!$E$37="Non-endemic"," ", IF(COUNTRY_INFO!C431=0," ",COUNTRY_INFO!C431)))</f>
        <v xml:space="preserve"> </v>
      </c>
      <c r="D431" s="14">
        <f>IF(INTRO!$E$39&lt;&gt;"Non-endemic", 0, IF(INTRO!$E$37="Non-endemic",0,IF(COUNTRY_INFO!$H431=1,COUNTRY_INFO!E431,0)))</f>
        <v>0</v>
      </c>
      <c r="E431" s="14">
        <f>IF(INTRO!$E$39&lt;&gt;"Non-endemic", 0, IF(INTRO!$E$37="Non-endemic",0,IF(COUNTRY_INFO!$H431=1,COUNTRY_INFO!F431,0)))</f>
        <v>0</v>
      </c>
      <c r="F431" s="14">
        <f>IF(INTRO!$E$39&lt;&gt;"Non-endemic", 0, IF(INTRO!$E$37="Non-endemic",0,IF(COUNTRY_INFO!$H431=1,COUNTRY_INFO!G431,0)))</f>
        <v>0</v>
      </c>
      <c r="G431" s="14">
        <f t="shared" si="22"/>
        <v>0</v>
      </c>
      <c r="H431" s="15" t="str">
        <f>IF(INTRO!$E$39="Non-endemic",IF(INTRO!$E$37="Non-endemic","Not required",COUNTRY_INFO!Q431),"Treat with IVM")</f>
        <v>Treat with IVM</v>
      </c>
      <c r="I431" s="14">
        <f>IF(H431=1,IF(ALB_MBD!$J431&lt;&gt;" ",$G431-ALB_MBD!$J431,$G431),0)</f>
        <v>0</v>
      </c>
      <c r="J431" s="14">
        <f t="shared" si="23"/>
        <v>0</v>
      </c>
      <c r="K431" s="25"/>
      <c r="L431" s="16">
        <f t="shared" si="20"/>
        <v>0</v>
      </c>
      <c r="M431" s="16">
        <f t="shared" si="21"/>
        <v>0</v>
      </c>
    </row>
    <row r="432" spans="1:13" x14ac:dyDescent="0.25">
      <c r="A432" s="13" t="str">
        <f>IF(INTRO!$E$39&lt;&gt;"Non-endemic", " ", IF(INTRO!$E$37="Non-endemic"," ", IF(COUNTRY_INFO!A432=0," ",COUNTRY_INFO!A432)))</f>
        <v xml:space="preserve"> </v>
      </c>
      <c r="B432" s="13" t="str">
        <f>IF(INTRO!$E$39&lt;&gt;"Non-endemic", " ", IF(INTRO!$E$37="Non-endemic"," ", IF(COUNTRY_INFO!B432=0," ",COUNTRY_INFO!B432)))</f>
        <v xml:space="preserve"> </v>
      </c>
      <c r="C432" s="13" t="str">
        <f>IF(INTRO!$E$39&lt;&gt;"Non-endemic", " ", IF(INTRO!$E$37="Non-endemic"," ", IF(COUNTRY_INFO!C432=0," ",COUNTRY_INFO!C432)))</f>
        <v xml:space="preserve"> </v>
      </c>
      <c r="D432" s="14">
        <f>IF(INTRO!$E$39&lt;&gt;"Non-endemic", 0, IF(INTRO!$E$37="Non-endemic",0,IF(COUNTRY_INFO!$H432=1,COUNTRY_INFO!E432,0)))</f>
        <v>0</v>
      </c>
      <c r="E432" s="14">
        <f>IF(INTRO!$E$39&lt;&gt;"Non-endemic", 0, IF(INTRO!$E$37="Non-endemic",0,IF(COUNTRY_INFO!$H432=1,COUNTRY_INFO!F432,0)))</f>
        <v>0</v>
      </c>
      <c r="F432" s="14">
        <f>IF(INTRO!$E$39&lt;&gt;"Non-endemic", 0, IF(INTRO!$E$37="Non-endemic",0,IF(COUNTRY_INFO!$H432=1,COUNTRY_INFO!G432,0)))</f>
        <v>0</v>
      </c>
      <c r="G432" s="14">
        <f t="shared" si="22"/>
        <v>0</v>
      </c>
      <c r="H432" s="15" t="str">
        <f>IF(INTRO!$E$39="Non-endemic",IF(INTRO!$E$37="Non-endemic","Not required",COUNTRY_INFO!Q432),"Treat with IVM")</f>
        <v>Treat with IVM</v>
      </c>
      <c r="I432" s="14">
        <f>IF(H432=1,IF(ALB_MBD!$J432&lt;&gt;" ",$G432-ALB_MBD!$J432,$G432),0)</f>
        <v>0</v>
      </c>
      <c r="J432" s="14">
        <f t="shared" si="23"/>
        <v>0</v>
      </c>
      <c r="K432" s="25"/>
      <c r="L432" s="16">
        <f t="shared" si="20"/>
        <v>0</v>
      </c>
      <c r="M432" s="16">
        <f t="shared" si="21"/>
        <v>0</v>
      </c>
    </row>
    <row r="433" spans="1:13" x14ac:dyDescent="0.25">
      <c r="A433" s="13" t="str">
        <f>IF(INTRO!$E$39&lt;&gt;"Non-endemic", " ", IF(INTRO!$E$37="Non-endemic"," ", IF(COUNTRY_INFO!A433=0," ",COUNTRY_INFO!A433)))</f>
        <v xml:space="preserve"> </v>
      </c>
      <c r="B433" s="13" t="str">
        <f>IF(INTRO!$E$39&lt;&gt;"Non-endemic", " ", IF(INTRO!$E$37="Non-endemic"," ", IF(COUNTRY_INFO!B433=0," ",COUNTRY_INFO!B433)))</f>
        <v xml:space="preserve"> </v>
      </c>
      <c r="C433" s="13" t="str">
        <f>IF(INTRO!$E$39&lt;&gt;"Non-endemic", " ", IF(INTRO!$E$37="Non-endemic"," ", IF(COUNTRY_INFO!C433=0," ",COUNTRY_INFO!C433)))</f>
        <v xml:space="preserve"> </v>
      </c>
      <c r="D433" s="14">
        <f>IF(INTRO!$E$39&lt;&gt;"Non-endemic", 0, IF(INTRO!$E$37="Non-endemic",0,IF(COUNTRY_INFO!$H433=1,COUNTRY_INFO!E433,0)))</f>
        <v>0</v>
      </c>
      <c r="E433" s="14">
        <f>IF(INTRO!$E$39&lt;&gt;"Non-endemic", 0, IF(INTRO!$E$37="Non-endemic",0,IF(COUNTRY_INFO!$H433=1,COUNTRY_INFO!F433,0)))</f>
        <v>0</v>
      </c>
      <c r="F433" s="14">
        <f>IF(INTRO!$E$39&lt;&gt;"Non-endemic", 0, IF(INTRO!$E$37="Non-endemic",0,IF(COUNTRY_INFO!$H433=1,COUNTRY_INFO!G433,0)))</f>
        <v>0</v>
      </c>
      <c r="G433" s="14">
        <f t="shared" si="22"/>
        <v>0</v>
      </c>
      <c r="H433" s="15" t="str">
        <f>IF(INTRO!$E$39="Non-endemic",IF(INTRO!$E$37="Non-endemic","Not required",COUNTRY_INFO!Q433),"Treat with IVM")</f>
        <v>Treat with IVM</v>
      </c>
      <c r="I433" s="14">
        <f>IF(H433=1,IF(ALB_MBD!$J433&lt;&gt;" ",$G433-ALB_MBD!$J433,$G433),0)</f>
        <v>0</v>
      </c>
      <c r="J433" s="14">
        <f t="shared" si="23"/>
        <v>0</v>
      </c>
      <c r="K433" s="25"/>
      <c r="L433" s="16">
        <f t="shared" si="20"/>
        <v>0</v>
      </c>
      <c r="M433" s="16">
        <f t="shared" si="21"/>
        <v>0</v>
      </c>
    </row>
    <row r="434" spans="1:13" x14ac:dyDescent="0.25">
      <c r="A434" s="13" t="str">
        <f>IF(INTRO!$E$39&lt;&gt;"Non-endemic", " ", IF(INTRO!$E$37="Non-endemic"," ", IF(COUNTRY_INFO!A434=0," ",COUNTRY_INFO!A434)))</f>
        <v xml:space="preserve"> </v>
      </c>
      <c r="B434" s="13" t="str">
        <f>IF(INTRO!$E$39&lt;&gt;"Non-endemic", " ", IF(INTRO!$E$37="Non-endemic"," ", IF(COUNTRY_INFO!B434=0," ",COUNTRY_INFO!B434)))</f>
        <v xml:space="preserve"> </v>
      </c>
      <c r="C434" s="13" t="str">
        <f>IF(INTRO!$E$39&lt;&gt;"Non-endemic", " ", IF(INTRO!$E$37="Non-endemic"," ", IF(COUNTRY_INFO!C434=0," ",COUNTRY_INFO!C434)))</f>
        <v xml:space="preserve"> </v>
      </c>
      <c r="D434" s="14">
        <f>IF(INTRO!$E$39&lt;&gt;"Non-endemic", 0, IF(INTRO!$E$37="Non-endemic",0,IF(COUNTRY_INFO!$H434=1,COUNTRY_INFO!E434,0)))</f>
        <v>0</v>
      </c>
      <c r="E434" s="14">
        <f>IF(INTRO!$E$39&lt;&gt;"Non-endemic", 0, IF(INTRO!$E$37="Non-endemic",0,IF(COUNTRY_INFO!$H434=1,COUNTRY_INFO!F434,0)))</f>
        <v>0</v>
      </c>
      <c r="F434" s="14">
        <f>IF(INTRO!$E$39&lt;&gt;"Non-endemic", 0, IF(INTRO!$E$37="Non-endemic",0,IF(COUNTRY_INFO!$H434=1,COUNTRY_INFO!G434,0)))</f>
        <v>0</v>
      </c>
      <c r="G434" s="14">
        <f t="shared" si="22"/>
        <v>0</v>
      </c>
      <c r="H434" s="15" t="str">
        <f>IF(INTRO!$E$39="Non-endemic",IF(INTRO!$E$37="Non-endemic","Not required",COUNTRY_INFO!Q434),"Treat with IVM")</f>
        <v>Treat with IVM</v>
      </c>
      <c r="I434" s="14">
        <f>IF(H434=1,IF(ALB_MBD!$J434&lt;&gt;" ",$G434-ALB_MBD!$J434,$G434),0)</f>
        <v>0</v>
      </c>
      <c r="J434" s="14">
        <f t="shared" si="23"/>
        <v>0</v>
      </c>
      <c r="K434" s="25"/>
      <c r="L434" s="16">
        <f t="shared" si="20"/>
        <v>0</v>
      </c>
      <c r="M434" s="16">
        <f t="shared" si="21"/>
        <v>0</v>
      </c>
    </row>
    <row r="435" spans="1:13" x14ac:dyDescent="0.25">
      <c r="A435" s="13" t="str">
        <f>IF(INTRO!$E$39&lt;&gt;"Non-endemic", " ", IF(INTRO!$E$37="Non-endemic"," ", IF(COUNTRY_INFO!A435=0," ",COUNTRY_INFO!A435)))</f>
        <v xml:space="preserve"> </v>
      </c>
      <c r="B435" s="13" t="str">
        <f>IF(INTRO!$E$39&lt;&gt;"Non-endemic", " ", IF(INTRO!$E$37="Non-endemic"," ", IF(COUNTRY_INFO!B435=0," ",COUNTRY_INFO!B435)))</f>
        <v xml:space="preserve"> </v>
      </c>
      <c r="C435" s="13" t="str">
        <f>IF(INTRO!$E$39&lt;&gt;"Non-endemic", " ", IF(INTRO!$E$37="Non-endemic"," ", IF(COUNTRY_INFO!C435=0," ",COUNTRY_INFO!C435)))</f>
        <v xml:space="preserve"> </v>
      </c>
      <c r="D435" s="14">
        <f>IF(INTRO!$E$39&lt;&gt;"Non-endemic", 0, IF(INTRO!$E$37="Non-endemic",0,IF(COUNTRY_INFO!$H435=1,COUNTRY_INFO!E435,0)))</f>
        <v>0</v>
      </c>
      <c r="E435" s="14">
        <f>IF(INTRO!$E$39&lt;&gt;"Non-endemic", 0, IF(INTRO!$E$37="Non-endemic",0,IF(COUNTRY_INFO!$H435=1,COUNTRY_INFO!F435,0)))</f>
        <v>0</v>
      </c>
      <c r="F435" s="14">
        <f>IF(INTRO!$E$39&lt;&gt;"Non-endemic", 0, IF(INTRO!$E$37="Non-endemic",0,IF(COUNTRY_INFO!$H435=1,COUNTRY_INFO!G435,0)))</f>
        <v>0</v>
      </c>
      <c r="G435" s="14">
        <f t="shared" si="22"/>
        <v>0</v>
      </c>
      <c r="H435" s="15" t="str">
        <f>IF(INTRO!$E$39="Non-endemic",IF(INTRO!$E$37="Non-endemic","Not required",COUNTRY_INFO!Q435),"Treat with IVM")</f>
        <v>Treat with IVM</v>
      </c>
      <c r="I435" s="14">
        <f>IF(H435=1,IF(ALB_MBD!$J435&lt;&gt;" ",$G435-ALB_MBD!$J435,$G435),0)</f>
        <v>0</v>
      </c>
      <c r="J435" s="14">
        <f t="shared" si="23"/>
        <v>0</v>
      </c>
      <c r="K435" s="25"/>
      <c r="L435" s="16">
        <f t="shared" si="20"/>
        <v>0</v>
      </c>
      <c r="M435" s="16">
        <f t="shared" si="21"/>
        <v>0</v>
      </c>
    </row>
    <row r="436" spans="1:13" x14ac:dyDescent="0.25">
      <c r="A436" s="13" t="str">
        <f>IF(INTRO!$E$39&lt;&gt;"Non-endemic", " ", IF(INTRO!$E$37="Non-endemic"," ", IF(COUNTRY_INFO!A436=0," ",COUNTRY_INFO!A436)))</f>
        <v xml:space="preserve"> </v>
      </c>
      <c r="B436" s="13" t="str">
        <f>IF(INTRO!$E$39&lt;&gt;"Non-endemic", " ", IF(INTRO!$E$37="Non-endemic"," ", IF(COUNTRY_INFO!B436=0," ",COUNTRY_INFO!B436)))</f>
        <v xml:space="preserve"> </v>
      </c>
      <c r="C436" s="13" t="str">
        <f>IF(INTRO!$E$39&lt;&gt;"Non-endemic", " ", IF(INTRO!$E$37="Non-endemic"," ", IF(COUNTRY_INFO!C436=0," ",COUNTRY_INFO!C436)))</f>
        <v xml:space="preserve"> </v>
      </c>
      <c r="D436" s="14">
        <f>IF(INTRO!$E$39&lt;&gt;"Non-endemic", 0, IF(INTRO!$E$37="Non-endemic",0,IF(COUNTRY_INFO!$H436=1,COUNTRY_INFO!E436,0)))</f>
        <v>0</v>
      </c>
      <c r="E436" s="14">
        <f>IF(INTRO!$E$39&lt;&gt;"Non-endemic", 0, IF(INTRO!$E$37="Non-endemic",0,IF(COUNTRY_INFO!$H436=1,COUNTRY_INFO!F436,0)))</f>
        <v>0</v>
      </c>
      <c r="F436" s="14">
        <f>IF(INTRO!$E$39&lt;&gt;"Non-endemic", 0, IF(INTRO!$E$37="Non-endemic",0,IF(COUNTRY_INFO!$H436=1,COUNTRY_INFO!G436,0)))</f>
        <v>0</v>
      </c>
      <c r="G436" s="14">
        <f t="shared" si="22"/>
        <v>0</v>
      </c>
      <c r="H436" s="15" t="str">
        <f>IF(INTRO!$E$39="Non-endemic",IF(INTRO!$E$37="Non-endemic","Not required",COUNTRY_INFO!Q436),"Treat with IVM")</f>
        <v>Treat with IVM</v>
      </c>
      <c r="I436" s="14">
        <f>IF(H436=1,IF(ALB_MBD!$J436&lt;&gt;" ",$G436-ALB_MBD!$J436,$G436),0)</f>
        <v>0</v>
      </c>
      <c r="J436" s="14">
        <f t="shared" si="23"/>
        <v>0</v>
      </c>
      <c r="K436" s="25"/>
      <c r="L436" s="16">
        <f t="shared" si="20"/>
        <v>0</v>
      </c>
      <c r="M436" s="16">
        <f t="shared" si="21"/>
        <v>0</v>
      </c>
    </row>
    <row r="437" spans="1:13" x14ac:dyDescent="0.25">
      <c r="A437" s="13" t="str">
        <f>IF(INTRO!$E$39&lt;&gt;"Non-endemic", " ", IF(INTRO!$E$37="Non-endemic"," ", IF(COUNTRY_INFO!A437=0," ",COUNTRY_INFO!A437)))</f>
        <v xml:space="preserve"> </v>
      </c>
      <c r="B437" s="13" t="str">
        <f>IF(INTRO!$E$39&lt;&gt;"Non-endemic", " ", IF(INTRO!$E$37="Non-endemic"," ", IF(COUNTRY_INFO!B437=0," ",COUNTRY_INFO!B437)))</f>
        <v xml:space="preserve"> </v>
      </c>
      <c r="C437" s="13" t="str">
        <f>IF(INTRO!$E$39&lt;&gt;"Non-endemic", " ", IF(INTRO!$E$37="Non-endemic"," ", IF(COUNTRY_INFO!C437=0," ",COUNTRY_INFO!C437)))</f>
        <v xml:space="preserve"> </v>
      </c>
      <c r="D437" s="14">
        <f>IF(INTRO!$E$39&lt;&gt;"Non-endemic", 0, IF(INTRO!$E$37="Non-endemic",0,IF(COUNTRY_INFO!$H437=1,COUNTRY_INFO!E437,0)))</f>
        <v>0</v>
      </c>
      <c r="E437" s="14">
        <f>IF(INTRO!$E$39&lt;&gt;"Non-endemic", 0, IF(INTRO!$E$37="Non-endemic",0,IF(COUNTRY_INFO!$H437=1,COUNTRY_INFO!F437,0)))</f>
        <v>0</v>
      </c>
      <c r="F437" s="14">
        <f>IF(INTRO!$E$39&lt;&gt;"Non-endemic", 0, IF(INTRO!$E$37="Non-endemic",0,IF(COUNTRY_INFO!$H437=1,COUNTRY_INFO!G437,0)))</f>
        <v>0</v>
      </c>
      <c r="G437" s="14">
        <f t="shared" si="22"/>
        <v>0</v>
      </c>
      <c r="H437" s="15" t="str">
        <f>IF(INTRO!$E$39="Non-endemic",IF(INTRO!$E$37="Non-endemic","Not required",COUNTRY_INFO!Q437),"Treat with IVM")</f>
        <v>Treat with IVM</v>
      </c>
      <c r="I437" s="14">
        <f>IF(H437=1,IF(ALB_MBD!$J437&lt;&gt;" ",$G437-ALB_MBD!$J437,$G437),0)</f>
        <v>0</v>
      </c>
      <c r="J437" s="14">
        <f t="shared" si="23"/>
        <v>0</v>
      </c>
      <c r="K437" s="25"/>
      <c r="L437" s="16">
        <f t="shared" si="20"/>
        <v>0</v>
      </c>
      <c r="M437" s="16">
        <f t="shared" si="21"/>
        <v>0</v>
      </c>
    </row>
    <row r="438" spans="1:13" x14ac:dyDescent="0.25">
      <c r="A438" s="13" t="str">
        <f>IF(INTRO!$E$39&lt;&gt;"Non-endemic", " ", IF(INTRO!$E$37="Non-endemic"," ", IF(COUNTRY_INFO!A438=0," ",COUNTRY_INFO!A438)))</f>
        <v xml:space="preserve"> </v>
      </c>
      <c r="B438" s="13" t="str">
        <f>IF(INTRO!$E$39&lt;&gt;"Non-endemic", " ", IF(INTRO!$E$37="Non-endemic"," ", IF(COUNTRY_INFO!B438=0," ",COUNTRY_INFO!B438)))</f>
        <v xml:space="preserve"> </v>
      </c>
      <c r="C438" s="13" t="str">
        <f>IF(INTRO!$E$39&lt;&gt;"Non-endemic", " ", IF(INTRO!$E$37="Non-endemic"," ", IF(COUNTRY_INFO!C438=0," ",COUNTRY_INFO!C438)))</f>
        <v xml:space="preserve"> </v>
      </c>
      <c r="D438" s="14">
        <f>IF(INTRO!$E$39&lt;&gt;"Non-endemic", 0, IF(INTRO!$E$37="Non-endemic",0,IF(COUNTRY_INFO!$H438=1,COUNTRY_INFO!E438,0)))</f>
        <v>0</v>
      </c>
      <c r="E438" s="14">
        <f>IF(INTRO!$E$39&lt;&gt;"Non-endemic", 0, IF(INTRO!$E$37="Non-endemic",0,IF(COUNTRY_INFO!$H438=1,COUNTRY_INFO!F438,0)))</f>
        <v>0</v>
      </c>
      <c r="F438" s="14">
        <f>IF(INTRO!$E$39&lt;&gt;"Non-endemic", 0, IF(INTRO!$E$37="Non-endemic",0,IF(COUNTRY_INFO!$H438=1,COUNTRY_INFO!G438,0)))</f>
        <v>0</v>
      </c>
      <c r="G438" s="14">
        <f t="shared" si="22"/>
        <v>0</v>
      </c>
      <c r="H438" s="15" t="str">
        <f>IF(INTRO!$E$39="Non-endemic",IF(INTRO!$E$37="Non-endemic","Not required",COUNTRY_INFO!Q438),"Treat with IVM")</f>
        <v>Treat with IVM</v>
      </c>
      <c r="I438" s="14">
        <f>IF(H438=1,IF(ALB_MBD!$J438&lt;&gt;" ",$G438-ALB_MBD!$J438,$G438),0)</f>
        <v>0</v>
      </c>
      <c r="J438" s="14">
        <f t="shared" si="23"/>
        <v>0</v>
      </c>
      <c r="K438" s="25"/>
      <c r="L438" s="16">
        <f t="shared" si="20"/>
        <v>0</v>
      </c>
      <c r="M438" s="16">
        <f t="shared" si="21"/>
        <v>0</v>
      </c>
    </row>
    <row r="439" spans="1:13" x14ac:dyDescent="0.25">
      <c r="A439" s="13" t="str">
        <f>IF(INTRO!$E$39&lt;&gt;"Non-endemic", " ", IF(INTRO!$E$37="Non-endemic"," ", IF(COUNTRY_INFO!A439=0," ",COUNTRY_INFO!A439)))</f>
        <v xml:space="preserve"> </v>
      </c>
      <c r="B439" s="13" t="str">
        <f>IF(INTRO!$E$39&lt;&gt;"Non-endemic", " ", IF(INTRO!$E$37="Non-endemic"," ", IF(COUNTRY_INFO!B439=0," ",COUNTRY_INFO!B439)))</f>
        <v xml:space="preserve"> </v>
      </c>
      <c r="C439" s="13" t="str">
        <f>IF(INTRO!$E$39&lt;&gt;"Non-endemic", " ", IF(INTRO!$E$37="Non-endemic"," ", IF(COUNTRY_INFO!C439=0," ",COUNTRY_INFO!C439)))</f>
        <v xml:space="preserve"> </v>
      </c>
      <c r="D439" s="14">
        <f>IF(INTRO!$E$39&lt;&gt;"Non-endemic", 0, IF(INTRO!$E$37="Non-endemic",0,IF(COUNTRY_INFO!$H439=1,COUNTRY_INFO!E439,0)))</f>
        <v>0</v>
      </c>
      <c r="E439" s="14">
        <f>IF(INTRO!$E$39&lt;&gt;"Non-endemic", 0, IF(INTRO!$E$37="Non-endemic",0,IF(COUNTRY_INFO!$H439=1,COUNTRY_INFO!F439,0)))</f>
        <v>0</v>
      </c>
      <c r="F439" s="14">
        <f>IF(INTRO!$E$39&lt;&gt;"Non-endemic", 0, IF(INTRO!$E$37="Non-endemic",0,IF(COUNTRY_INFO!$H439=1,COUNTRY_INFO!G439,0)))</f>
        <v>0</v>
      </c>
      <c r="G439" s="14">
        <f t="shared" si="22"/>
        <v>0</v>
      </c>
      <c r="H439" s="15" t="str">
        <f>IF(INTRO!$E$39="Non-endemic",IF(INTRO!$E$37="Non-endemic","Not required",COUNTRY_INFO!Q439),"Treat with IVM")</f>
        <v>Treat with IVM</v>
      </c>
      <c r="I439" s="14">
        <f>IF(H439=1,IF(ALB_MBD!$J439&lt;&gt;" ",$G439-ALB_MBD!$J439,$G439),0)</f>
        <v>0</v>
      </c>
      <c r="J439" s="14">
        <f t="shared" si="23"/>
        <v>0</v>
      </c>
      <c r="K439" s="25"/>
      <c r="L439" s="16">
        <f t="shared" si="20"/>
        <v>0</v>
      </c>
      <c r="M439" s="16">
        <f t="shared" si="21"/>
        <v>0</v>
      </c>
    </row>
    <row r="440" spans="1:13" x14ac:dyDescent="0.25">
      <c r="A440" s="13" t="str">
        <f>IF(INTRO!$E$39&lt;&gt;"Non-endemic", " ", IF(INTRO!$E$37="Non-endemic"," ", IF(COUNTRY_INFO!A440=0," ",COUNTRY_INFO!A440)))</f>
        <v xml:space="preserve"> </v>
      </c>
      <c r="B440" s="13" t="str">
        <f>IF(INTRO!$E$39&lt;&gt;"Non-endemic", " ", IF(INTRO!$E$37="Non-endemic"," ", IF(COUNTRY_INFO!B440=0," ",COUNTRY_INFO!B440)))</f>
        <v xml:space="preserve"> </v>
      </c>
      <c r="C440" s="13" t="str">
        <f>IF(INTRO!$E$39&lt;&gt;"Non-endemic", " ", IF(INTRO!$E$37="Non-endemic"," ", IF(COUNTRY_INFO!C440=0," ",COUNTRY_INFO!C440)))</f>
        <v xml:space="preserve"> </v>
      </c>
      <c r="D440" s="14">
        <f>IF(INTRO!$E$39&lt;&gt;"Non-endemic", 0, IF(INTRO!$E$37="Non-endemic",0,IF(COUNTRY_INFO!$H440=1,COUNTRY_INFO!E440,0)))</f>
        <v>0</v>
      </c>
      <c r="E440" s="14">
        <f>IF(INTRO!$E$39&lt;&gt;"Non-endemic", 0, IF(INTRO!$E$37="Non-endemic",0,IF(COUNTRY_INFO!$H440=1,COUNTRY_INFO!F440,0)))</f>
        <v>0</v>
      </c>
      <c r="F440" s="14">
        <f>IF(INTRO!$E$39&lt;&gt;"Non-endemic", 0, IF(INTRO!$E$37="Non-endemic",0,IF(COUNTRY_INFO!$H440=1,COUNTRY_INFO!G440,0)))</f>
        <v>0</v>
      </c>
      <c r="G440" s="14">
        <f t="shared" si="22"/>
        <v>0</v>
      </c>
      <c r="H440" s="15" t="str">
        <f>IF(INTRO!$E$39="Non-endemic",IF(INTRO!$E$37="Non-endemic","Not required",COUNTRY_INFO!Q440),"Treat with IVM")</f>
        <v>Treat with IVM</v>
      </c>
      <c r="I440" s="14">
        <f>IF(H440=1,IF(ALB_MBD!$J440&lt;&gt;" ",$G440-ALB_MBD!$J440,$G440),0)</f>
        <v>0</v>
      </c>
      <c r="J440" s="14">
        <f t="shared" si="23"/>
        <v>0</v>
      </c>
      <c r="K440" s="25"/>
      <c r="L440" s="16">
        <f t="shared" si="20"/>
        <v>0</v>
      </c>
      <c r="M440" s="16">
        <f t="shared" si="21"/>
        <v>0</v>
      </c>
    </row>
    <row r="441" spans="1:13" x14ac:dyDescent="0.25">
      <c r="A441" s="13" t="str">
        <f>IF(INTRO!$E$39&lt;&gt;"Non-endemic", " ", IF(INTRO!$E$37="Non-endemic"," ", IF(COUNTRY_INFO!A441=0," ",COUNTRY_INFO!A441)))</f>
        <v xml:space="preserve"> </v>
      </c>
      <c r="B441" s="13" t="str">
        <f>IF(INTRO!$E$39&lt;&gt;"Non-endemic", " ", IF(INTRO!$E$37="Non-endemic"," ", IF(COUNTRY_INFO!B441=0," ",COUNTRY_INFO!B441)))</f>
        <v xml:space="preserve"> </v>
      </c>
      <c r="C441" s="13" t="str">
        <f>IF(INTRO!$E$39&lt;&gt;"Non-endemic", " ", IF(INTRO!$E$37="Non-endemic"," ", IF(COUNTRY_INFO!C441=0," ",COUNTRY_INFO!C441)))</f>
        <v xml:space="preserve"> </v>
      </c>
      <c r="D441" s="14">
        <f>IF(INTRO!$E$39&lt;&gt;"Non-endemic", 0, IF(INTRO!$E$37="Non-endemic",0,IF(COUNTRY_INFO!$H441=1,COUNTRY_INFO!E441,0)))</f>
        <v>0</v>
      </c>
      <c r="E441" s="14">
        <f>IF(INTRO!$E$39&lt;&gt;"Non-endemic", 0, IF(INTRO!$E$37="Non-endemic",0,IF(COUNTRY_INFO!$H441=1,COUNTRY_INFO!F441,0)))</f>
        <v>0</v>
      </c>
      <c r="F441" s="14">
        <f>IF(INTRO!$E$39&lt;&gt;"Non-endemic", 0, IF(INTRO!$E$37="Non-endemic",0,IF(COUNTRY_INFO!$H441=1,COUNTRY_INFO!G441,0)))</f>
        <v>0</v>
      </c>
      <c r="G441" s="14">
        <f t="shared" si="22"/>
        <v>0</v>
      </c>
      <c r="H441" s="15" t="str">
        <f>IF(INTRO!$E$39="Non-endemic",IF(INTRO!$E$37="Non-endemic","Not required",COUNTRY_INFO!Q441),"Treat with IVM")</f>
        <v>Treat with IVM</v>
      </c>
      <c r="I441" s="14">
        <f>IF(H441=1,IF(ALB_MBD!$J441&lt;&gt;" ",$G441-ALB_MBD!$J441,$G441),0)</f>
        <v>0</v>
      </c>
      <c r="J441" s="14">
        <f t="shared" si="23"/>
        <v>0</v>
      </c>
      <c r="K441" s="25"/>
      <c r="L441" s="16">
        <f t="shared" si="20"/>
        <v>0</v>
      </c>
      <c r="M441" s="16">
        <f t="shared" si="21"/>
        <v>0</v>
      </c>
    </row>
    <row r="442" spans="1:13" x14ac:dyDescent="0.25">
      <c r="A442" s="13" t="str">
        <f>IF(INTRO!$E$39&lt;&gt;"Non-endemic", " ", IF(INTRO!$E$37="Non-endemic"," ", IF(COUNTRY_INFO!A442=0," ",COUNTRY_INFO!A442)))</f>
        <v xml:space="preserve"> </v>
      </c>
      <c r="B442" s="13" t="str">
        <f>IF(INTRO!$E$39&lt;&gt;"Non-endemic", " ", IF(INTRO!$E$37="Non-endemic"," ", IF(COUNTRY_INFO!B442=0," ",COUNTRY_INFO!B442)))</f>
        <v xml:space="preserve"> </v>
      </c>
      <c r="C442" s="13" t="str">
        <f>IF(INTRO!$E$39&lt;&gt;"Non-endemic", " ", IF(INTRO!$E$37="Non-endemic"," ", IF(COUNTRY_INFO!C442=0," ",COUNTRY_INFO!C442)))</f>
        <v xml:space="preserve"> </v>
      </c>
      <c r="D442" s="14">
        <f>IF(INTRO!$E$39&lt;&gt;"Non-endemic", 0, IF(INTRO!$E$37="Non-endemic",0,IF(COUNTRY_INFO!$H442=1,COUNTRY_INFO!E442,0)))</f>
        <v>0</v>
      </c>
      <c r="E442" s="14">
        <f>IF(INTRO!$E$39&lt;&gt;"Non-endemic", 0, IF(INTRO!$E$37="Non-endemic",0,IF(COUNTRY_INFO!$H442=1,COUNTRY_INFO!F442,0)))</f>
        <v>0</v>
      </c>
      <c r="F442" s="14">
        <f>IF(INTRO!$E$39&lt;&gt;"Non-endemic", 0, IF(INTRO!$E$37="Non-endemic",0,IF(COUNTRY_INFO!$H442=1,COUNTRY_INFO!G442,0)))</f>
        <v>0</v>
      </c>
      <c r="G442" s="14">
        <f t="shared" si="22"/>
        <v>0</v>
      </c>
      <c r="H442" s="15" t="str">
        <f>IF(INTRO!$E$39="Non-endemic",IF(INTRO!$E$37="Non-endemic","Not required",COUNTRY_INFO!Q442),"Treat with IVM")</f>
        <v>Treat with IVM</v>
      </c>
      <c r="I442" s="14">
        <f>IF(H442=1,IF(ALB_MBD!$J442&lt;&gt;" ",$G442-ALB_MBD!$J442,$G442),0)</f>
        <v>0</v>
      </c>
      <c r="J442" s="14">
        <f t="shared" si="23"/>
        <v>0</v>
      </c>
      <c r="K442" s="25"/>
      <c r="L442" s="16">
        <f t="shared" si="20"/>
        <v>0</v>
      </c>
      <c r="M442" s="16">
        <f t="shared" si="21"/>
        <v>0</v>
      </c>
    </row>
    <row r="443" spans="1:13" x14ac:dyDescent="0.25">
      <c r="A443" s="13" t="str">
        <f>IF(INTRO!$E$39&lt;&gt;"Non-endemic", " ", IF(INTRO!$E$37="Non-endemic"," ", IF(COUNTRY_INFO!A443=0," ",COUNTRY_INFO!A443)))</f>
        <v xml:space="preserve"> </v>
      </c>
      <c r="B443" s="13" t="str">
        <f>IF(INTRO!$E$39&lt;&gt;"Non-endemic", " ", IF(INTRO!$E$37="Non-endemic"," ", IF(COUNTRY_INFO!B443=0," ",COUNTRY_INFO!B443)))</f>
        <v xml:space="preserve"> </v>
      </c>
      <c r="C443" s="13" t="str">
        <f>IF(INTRO!$E$39&lt;&gt;"Non-endemic", " ", IF(INTRO!$E$37="Non-endemic"," ", IF(COUNTRY_INFO!C443=0," ",COUNTRY_INFO!C443)))</f>
        <v xml:space="preserve"> </v>
      </c>
      <c r="D443" s="14">
        <f>IF(INTRO!$E$39&lt;&gt;"Non-endemic", 0, IF(INTRO!$E$37="Non-endemic",0,IF(COUNTRY_INFO!$H443=1,COUNTRY_INFO!E443,0)))</f>
        <v>0</v>
      </c>
      <c r="E443" s="14">
        <f>IF(INTRO!$E$39&lt;&gt;"Non-endemic", 0, IF(INTRO!$E$37="Non-endemic",0,IF(COUNTRY_INFO!$H443=1,COUNTRY_INFO!F443,0)))</f>
        <v>0</v>
      </c>
      <c r="F443" s="14">
        <f>IF(INTRO!$E$39&lt;&gt;"Non-endemic", 0, IF(INTRO!$E$37="Non-endemic",0,IF(COUNTRY_INFO!$H443=1,COUNTRY_INFO!G443,0)))</f>
        <v>0</v>
      </c>
      <c r="G443" s="14">
        <f t="shared" si="22"/>
        <v>0</v>
      </c>
      <c r="H443" s="15" t="str">
        <f>IF(INTRO!$E$39="Non-endemic",IF(INTRO!$E$37="Non-endemic","Not required",COUNTRY_INFO!Q443),"Treat with IVM")</f>
        <v>Treat with IVM</v>
      </c>
      <c r="I443" s="14">
        <f>IF(H443=1,IF(ALB_MBD!$J443&lt;&gt;" ",$G443-ALB_MBD!$J443,$G443),0)</f>
        <v>0</v>
      </c>
      <c r="J443" s="14">
        <f t="shared" si="23"/>
        <v>0</v>
      </c>
      <c r="K443" s="25"/>
      <c r="L443" s="16">
        <f t="shared" si="20"/>
        <v>0</v>
      </c>
      <c r="M443" s="16">
        <f t="shared" si="21"/>
        <v>0</v>
      </c>
    </row>
    <row r="444" spans="1:13" x14ac:dyDescent="0.25">
      <c r="A444" s="13" t="str">
        <f>IF(INTRO!$E$39&lt;&gt;"Non-endemic", " ", IF(INTRO!$E$37="Non-endemic"," ", IF(COUNTRY_INFO!A444=0," ",COUNTRY_INFO!A444)))</f>
        <v xml:space="preserve"> </v>
      </c>
      <c r="B444" s="13" t="str">
        <f>IF(INTRO!$E$39&lt;&gt;"Non-endemic", " ", IF(INTRO!$E$37="Non-endemic"," ", IF(COUNTRY_INFO!B444=0," ",COUNTRY_INFO!B444)))</f>
        <v xml:space="preserve"> </v>
      </c>
      <c r="C444" s="13" t="str">
        <f>IF(INTRO!$E$39&lt;&gt;"Non-endemic", " ", IF(INTRO!$E$37="Non-endemic"," ", IF(COUNTRY_INFO!C444=0," ",COUNTRY_INFO!C444)))</f>
        <v xml:space="preserve"> </v>
      </c>
      <c r="D444" s="14">
        <f>IF(INTRO!$E$39&lt;&gt;"Non-endemic", 0, IF(INTRO!$E$37="Non-endemic",0,IF(COUNTRY_INFO!$H444=1,COUNTRY_INFO!E444,0)))</f>
        <v>0</v>
      </c>
      <c r="E444" s="14">
        <f>IF(INTRO!$E$39&lt;&gt;"Non-endemic", 0, IF(INTRO!$E$37="Non-endemic",0,IF(COUNTRY_INFO!$H444=1,COUNTRY_INFO!F444,0)))</f>
        <v>0</v>
      </c>
      <c r="F444" s="14">
        <f>IF(INTRO!$E$39&lt;&gt;"Non-endemic", 0, IF(INTRO!$E$37="Non-endemic",0,IF(COUNTRY_INFO!$H444=1,COUNTRY_INFO!G444,0)))</f>
        <v>0</v>
      </c>
      <c r="G444" s="14">
        <f t="shared" si="22"/>
        <v>0</v>
      </c>
      <c r="H444" s="15" t="str">
        <f>IF(INTRO!$E$39="Non-endemic",IF(INTRO!$E$37="Non-endemic","Not required",COUNTRY_INFO!Q444),"Treat with IVM")</f>
        <v>Treat with IVM</v>
      </c>
      <c r="I444" s="14">
        <f>IF(H444=1,IF(ALB_MBD!$J444&lt;&gt;" ",$G444-ALB_MBD!$J444,$G444),0)</f>
        <v>0</v>
      </c>
      <c r="J444" s="14">
        <f t="shared" si="23"/>
        <v>0</v>
      </c>
      <c r="K444" s="25"/>
      <c r="L444" s="16">
        <f t="shared" si="20"/>
        <v>0</v>
      </c>
      <c r="M444" s="16">
        <f t="shared" si="21"/>
        <v>0</v>
      </c>
    </row>
    <row r="445" spans="1:13" x14ac:dyDescent="0.25">
      <c r="A445" s="13" t="str">
        <f>IF(INTRO!$E$39&lt;&gt;"Non-endemic", " ", IF(INTRO!$E$37="Non-endemic"," ", IF(COUNTRY_INFO!A445=0," ",COUNTRY_INFO!A445)))</f>
        <v xml:space="preserve"> </v>
      </c>
      <c r="B445" s="13" t="str">
        <f>IF(INTRO!$E$39&lt;&gt;"Non-endemic", " ", IF(INTRO!$E$37="Non-endemic"," ", IF(COUNTRY_INFO!B445=0," ",COUNTRY_INFO!B445)))</f>
        <v xml:space="preserve"> </v>
      </c>
      <c r="C445" s="13" t="str">
        <f>IF(INTRO!$E$39&lt;&gt;"Non-endemic", " ", IF(INTRO!$E$37="Non-endemic"," ", IF(COUNTRY_INFO!C445=0," ",COUNTRY_INFO!C445)))</f>
        <v xml:space="preserve"> </v>
      </c>
      <c r="D445" s="14">
        <f>IF(INTRO!$E$39&lt;&gt;"Non-endemic", 0, IF(INTRO!$E$37="Non-endemic",0,IF(COUNTRY_INFO!$H445=1,COUNTRY_INFO!E445,0)))</f>
        <v>0</v>
      </c>
      <c r="E445" s="14">
        <f>IF(INTRO!$E$39&lt;&gt;"Non-endemic", 0, IF(INTRO!$E$37="Non-endemic",0,IF(COUNTRY_INFO!$H445=1,COUNTRY_INFO!F445,0)))</f>
        <v>0</v>
      </c>
      <c r="F445" s="14">
        <f>IF(INTRO!$E$39&lt;&gt;"Non-endemic", 0, IF(INTRO!$E$37="Non-endemic",0,IF(COUNTRY_INFO!$H445=1,COUNTRY_INFO!G445,0)))</f>
        <v>0</v>
      </c>
      <c r="G445" s="14">
        <f t="shared" si="22"/>
        <v>0</v>
      </c>
      <c r="H445" s="15" t="str">
        <f>IF(INTRO!$E$39="Non-endemic",IF(INTRO!$E$37="Non-endemic","Not required",COUNTRY_INFO!Q445),"Treat with IVM")</f>
        <v>Treat with IVM</v>
      </c>
      <c r="I445" s="14">
        <f>IF(H445=1,IF(ALB_MBD!$J445&lt;&gt;" ",$G445-ALB_MBD!$J445,$G445),0)</f>
        <v>0</v>
      </c>
      <c r="J445" s="14">
        <f t="shared" si="23"/>
        <v>0</v>
      </c>
      <c r="K445" s="25"/>
      <c r="L445" s="16">
        <f t="shared" si="20"/>
        <v>0</v>
      </c>
      <c r="M445" s="16">
        <f t="shared" si="21"/>
        <v>0</v>
      </c>
    </row>
    <row r="446" spans="1:13" x14ac:dyDescent="0.25">
      <c r="A446" s="13" t="str">
        <f>IF(INTRO!$E$39&lt;&gt;"Non-endemic", " ", IF(INTRO!$E$37="Non-endemic"," ", IF(COUNTRY_INFO!A446=0," ",COUNTRY_INFO!A446)))</f>
        <v xml:space="preserve"> </v>
      </c>
      <c r="B446" s="13" t="str">
        <f>IF(INTRO!$E$39&lt;&gt;"Non-endemic", " ", IF(INTRO!$E$37="Non-endemic"," ", IF(COUNTRY_INFO!B446=0," ",COUNTRY_INFO!B446)))</f>
        <v xml:space="preserve"> </v>
      </c>
      <c r="C446" s="13" t="str">
        <f>IF(INTRO!$E$39&lt;&gt;"Non-endemic", " ", IF(INTRO!$E$37="Non-endemic"," ", IF(COUNTRY_INFO!C446=0," ",COUNTRY_INFO!C446)))</f>
        <v xml:space="preserve"> </v>
      </c>
      <c r="D446" s="14">
        <f>IF(INTRO!$E$39&lt;&gt;"Non-endemic", 0, IF(INTRO!$E$37="Non-endemic",0,IF(COUNTRY_INFO!$H446=1,COUNTRY_INFO!E446,0)))</f>
        <v>0</v>
      </c>
      <c r="E446" s="14">
        <f>IF(INTRO!$E$39&lt;&gt;"Non-endemic", 0, IF(INTRO!$E$37="Non-endemic",0,IF(COUNTRY_INFO!$H446=1,COUNTRY_INFO!F446,0)))</f>
        <v>0</v>
      </c>
      <c r="F446" s="14">
        <f>IF(INTRO!$E$39&lt;&gt;"Non-endemic", 0, IF(INTRO!$E$37="Non-endemic",0,IF(COUNTRY_INFO!$H446=1,COUNTRY_INFO!G446,0)))</f>
        <v>0</v>
      </c>
      <c r="G446" s="14">
        <f t="shared" si="22"/>
        <v>0</v>
      </c>
      <c r="H446" s="15" t="str">
        <f>IF(INTRO!$E$39="Non-endemic",IF(INTRO!$E$37="Non-endemic","Not required",COUNTRY_INFO!Q446),"Treat with IVM")</f>
        <v>Treat with IVM</v>
      </c>
      <c r="I446" s="14">
        <f>IF(H446=1,IF(ALB_MBD!$J446&lt;&gt;" ",$G446-ALB_MBD!$J446,$G446),0)</f>
        <v>0</v>
      </c>
      <c r="J446" s="14">
        <f t="shared" si="23"/>
        <v>0</v>
      </c>
      <c r="K446" s="25"/>
      <c r="L446" s="16">
        <f t="shared" si="20"/>
        <v>0</v>
      </c>
      <c r="M446" s="16">
        <f t="shared" si="21"/>
        <v>0</v>
      </c>
    </row>
    <row r="447" spans="1:13" x14ac:dyDescent="0.25">
      <c r="A447" s="13" t="str">
        <f>IF(INTRO!$E$39&lt;&gt;"Non-endemic", " ", IF(INTRO!$E$37="Non-endemic"," ", IF(COUNTRY_INFO!A447=0," ",COUNTRY_INFO!A447)))</f>
        <v xml:space="preserve"> </v>
      </c>
      <c r="B447" s="13" t="str">
        <f>IF(INTRO!$E$39&lt;&gt;"Non-endemic", " ", IF(INTRO!$E$37="Non-endemic"," ", IF(COUNTRY_INFO!B447=0," ",COUNTRY_INFO!B447)))</f>
        <v xml:space="preserve"> </v>
      </c>
      <c r="C447" s="13" t="str">
        <f>IF(INTRO!$E$39&lt;&gt;"Non-endemic", " ", IF(INTRO!$E$37="Non-endemic"," ", IF(COUNTRY_INFO!C447=0," ",COUNTRY_INFO!C447)))</f>
        <v xml:space="preserve"> </v>
      </c>
      <c r="D447" s="14">
        <f>IF(INTRO!$E$39&lt;&gt;"Non-endemic", 0, IF(INTRO!$E$37="Non-endemic",0,IF(COUNTRY_INFO!$H447=1,COUNTRY_INFO!E447,0)))</f>
        <v>0</v>
      </c>
      <c r="E447" s="14">
        <f>IF(INTRO!$E$39&lt;&gt;"Non-endemic", 0, IF(INTRO!$E$37="Non-endemic",0,IF(COUNTRY_INFO!$H447=1,COUNTRY_INFO!F447,0)))</f>
        <v>0</v>
      </c>
      <c r="F447" s="14">
        <f>IF(INTRO!$E$39&lt;&gt;"Non-endemic", 0, IF(INTRO!$E$37="Non-endemic",0,IF(COUNTRY_INFO!$H447=1,COUNTRY_INFO!G447,0)))</f>
        <v>0</v>
      </c>
      <c r="G447" s="14">
        <f t="shared" si="22"/>
        <v>0</v>
      </c>
      <c r="H447" s="15" t="str">
        <f>IF(INTRO!$E$39="Non-endemic",IF(INTRO!$E$37="Non-endemic","Not required",COUNTRY_INFO!Q447),"Treat with IVM")</f>
        <v>Treat with IVM</v>
      </c>
      <c r="I447" s="14">
        <f>IF(H447=1,IF(ALB_MBD!$J447&lt;&gt;" ",$G447-ALB_MBD!$J447,$G447),0)</f>
        <v>0</v>
      </c>
      <c r="J447" s="14">
        <f t="shared" si="23"/>
        <v>0</v>
      </c>
      <c r="K447" s="25"/>
      <c r="L447" s="16">
        <f t="shared" si="20"/>
        <v>0</v>
      </c>
      <c r="M447" s="16">
        <f t="shared" si="21"/>
        <v>0</v>
      </c>
    </row>
    <row r="448" spans="1:13" x14ac:dyDescent="0.25">
      <c r="A448" s="13" t="str">
        <f>IF(INTRO!$E$39&lt;&gt;"Non-endemic", " ", IF(INTRO!$E$37="Non-endemic"," ", IF(COUNTRY_INFO!A448=0," ",COUNTRY_INFO!A448)))</f>
        <v xml:space="preserve"> </v>
      </c>
      <c r="B448" s="13" t="str">
        <f>IF(INTRO!$E$39&lt;&gt;"Non-endemic", " ", IF(INTRO!$E$37="Non-endemic"," ", IF(COUNTRY_INFO!B448=0," ",COUNTRY_INFO!B448)))</f>
        <v xml:space="preserve"> </v>
      </c>
      <c r="C448" s="13" t="str">
        <f>IF(INTRO!$E$39&lt;&gt;"Non-endemic", " ", IF(INTRO!$E$37="Non-endemic"," ", IF(COUNTRY_INFO!C448=0," ",COUNTRY_INFO!C448)))</f>
        <v xml:space="preserve"> </v>
      </c>
      <c r="D448" s="14">
        <f>IF(INTRO!$E$39&lt;&gt;"Non-endemic", 0, IF(INTRO!$E$37="Non-endemic",0,IF(COUNTRY_INFO!$H448=1,COUNTRY_INFO!E448,0)))</f>
        <v>0</v>
      </c>
      <c r="E448" s="14">
        <f>IF(INTRO!$E$39&lt;&gt;"Non-endemic", 0, IF(INTRO!$E$37="Non-endemic",0,IF(COUNTRY_INFO!$H448=1,COUNTRY_INFO!F448,0)))</f>
        <v>0</v>
      </c>
      <c r="F448" s="14">
        <f>IF(INTRO!$E$39&lt;&gt;"Non-endemic", 0, IF(INTRO!$E$37="Non-endemic",0,IF(COUNTRY_INFO!$H448=1,COUNTRY_INFO!G448,0)))</f>
        <v>0</v>
      </c>
      <c r="G448" s="14">
        <f t="shared" si="22"/>
        <v>0</v>
      </c>
      <c r="H448" s="15" t="str">
        <f>IF(INTRO!$E$39="Non-endemic",IF(INTRO!$E$37="Non-endemic","Not required",COUNTRY_INFO!Q448),"Treat with IVM")</f>
        <v>Treat with IVM</v>
      </c>
      <c r="I448" s="14">
        <f>IF(H448=1,IF(ALB_MBD!$J448&lt;&gt;" ",$G448-ALB_MBD!$J448,$G448),0)</f>
        <v>0</v>
      </c>
      <c r="J448" s="14">
        <f t="shared" si="23"/>
        <v>0</v>
      </c>
      <c r="K448" s="25"/>
      <c r="L448" s="16">
        <f t="shared" si="20"/>
        <v>0</v>
      </c>
      <c r="M448" s="16">
        <f t="shared" si="21"/>
        <v>0</v>
      </c>
    </row>
    <row r="449" spans="1:13" x14ac:dyDescent="0.25">
      <c r="A449" s="13" t="str">
        <f>IF(INTRO!$E$39&lt;&gt;"Non-endemic", " ", IF(INTRO!$E$37="Non-endemic"," ", IF(COUNTRY_INFO!A449=0," ",COUNTRY_INFO!A449)))</f>
        <v xml:space="preserve"> </v>
      </c>
      <c r="B449" s="13" t="str">
        <f>IF(INTRO!$E$39&lt;&gt;"Non-endemic", " ", IF(INTRO!$E$37="Non-endemic"," ", IF(COUNTRY_INFO!B449=0," ",COUNTRY_INFO!B449)))</f>
        <v xml:space="preserve"> </v>
      </c>
      <c r="C449" s="13" t="str">
        <f>IF(INTRO!$E$39&lt;&gt;"Non-endemic", " ", IF(INTRO!$E$37="Non-endemic"," ", IF(COUNTRY_INFO!C449=0," ",COUNTRY_INFO!C449)))</f>
        <v xml:space="preserve"> </v>
      </c>
      <c r="D449" s="14">
        <f>IF(INTRO!$E$39&lt;&gt;"Non-endemic", 0, IF(INTRO!$E$37="Non-endemic",0,IF(COUNTRY_INFO!$H449=1,COUNTRY_INFO!E449,0)))</f>
        <v>0</v>
      </c>
      <c r="E449" s="14">
        <f>IF(INTRO!$E$39&lt;&gt;"Non-endemic", 0, IF(INTRO!$E$37="Non-endemic",0,IF(COUNTRY_INFO!$H449=1,COUNTRY_INFO!F449,0)))</f>
        <v>0</v>
      </c>
      <c r="F449" s="14">
        <f>IF(INTRO!$E$39&lt;&gt;"Non-endemic", 0, IF(INTRO!$E$37="Non-endemic",0,IF(COUNTRY_INFO!$H449=1,COUNTRY_INFO!G449,0)))</f>
        <v>0</v>
      </c>
      <c r="G449" s="14">
        <f t="shared" si="22"/>
        <v>0</v>
      </c>
      <c r="H449" s="15" t="str">
        <f>IF(INTRO!$E$39="Non-endemic",IF(INTRO!$E$37="Non-endemic","Not required",COUNTRY_INFO!Q449),"Treat with IVM")</f>
        <v>Treat with IVM</v>
      </c>
      <c r="I449" s="14">
        <f>IF(H449=1,IF(ALB_MBD!$J449&lt;&gt;" ",$G449-ALB_MBD!$J449,$G449),0)</f>
        <v>0</v>
      </c>
      <c r="J449" s="14">
        <f t="shared" si="23"/>
        <v>0</v>
      </c>
      <c r="K449" s="25"/>
      <c r="L449" s="16">
        <f t="shared" si="20"/>
        <v>0</v>
      </c>
      <c r="M449" s="16">
        <f t="shared" si="21"/>
        <v>0</v>
      </c>
    </row>
    <row r="450" spans="1:13" x14ac:dyDescent="0.25">
      <c r="A450" s="13" t="str">
        <f>IF(INTRO!$E$39&lt;&gt;"Non-endemic", " ", IF(INTRO!$E$37="Non-endemic"," ", IF(COUNTRY_INFO!A450=0," ",COUNTRY_INFO!A450)))</f>
        <v xml:space="preserve"> </v>
      </c>
      <c r="B450" s="13" t="str">
        <f>IF(INTRO!$E$39&lt;&gt;"Non-endemic", " ", IF(INTRO!$E$37="Non-endemic"," ", IF(COUNTRY_INFO!B450=0," ",COUNTRY_INFO!B450)))</f>
        <v xml:space="preserve"> </v>
      </c>
      <c r="C450" s="13" t="str">
        <f>IF(INTRO!$E$39&lt;&gt;"Non-endemic", " ", IF(INTRO!$E$37="Non-endemic"," ", IF(COUNTRY_INFO!C450=0," ",COUNTRY_INFO!C450)))</f>
        <v xml:space="preserve"> </v>
      </c>
      <c r="D450" s="14">
        <f>IF(INTRO!$E$39&lt;&gt;"Non-endemic", 0, IF(INTRO!$E$37="Non-endemic",0,IF(COUNTRY_INFO!$H450=1,COUNTRY_INFO!E450,0)))</f>
        <v>0</v>
      </c>
      <c r="E450" s="14">
        <f>IF(INTRO!$E$39&lt;&gt;"Non-endemic", 0, IF(INTRO!$E$37="Non-endemic",0,IF(COUNTRY_INFO!$H450=1,COUNTRY_INFO!F450,0)))</f>
        <v>0</v>
      </c>
      <c r="F450" s="14">
        <f>IF(INTRO!$E$39&lt;&gt;"Non-endemic", 0, IF(INTRO!$E$37="Non-endemic",0,IF(COUNTRY_INFO!$H450=1,COUNTRY_INFO!G450,0)))</f>
        <v>0</v>
      </c>
      <c r="G450" s="14">
        <f t="shared" si="22"/>
        <v>0</v>
      </c>
      <c r="H450" s="15" t="str">
        <f>IF(INTRO!$E$39="Non-endemic",IF(INTRO!$E$37="Non-endemic","Not required",COUNTRY_INFO!Q450),"Treat with IVM")</f>
        <v>Treat with IVM</v>
      </c>
      <c r="I450" s="14">
        <f>IF(H450=1,IF(ALB_MBD!$J450&lt;&gt;" ",$G450-ALB_MBD!$J450,$G450),0)</f>
        <v>0</v>
      </c>
      <c r="J450" s="14">
        <f t="shared" si="23"/>
        <v>0</v>
      </c>
      <c r="K450" s="25"/>
      <c r="L450" s="16">
        <f t="shared" si="20"/>
        <v>0</v>
      </c>
      <c r="M450" s="16">
        <f t="shared" si="21"/>
        <v>0</v>
      </c>
    </row>
    <row r="451" spans="1:13" x14ac:dyDescent="0.25">
      <c r="A451" s="13" t="str">
        <f>IF(INTRO!$E$39&lt;&gt;"Non-endemic", " ", IF(INTRO!$E$37="Non-endemic"," ", IF(COUNTRY_INFO!A451=0," ",COUNTRY_INFO!A451)))</f>
        <v xml:space="preserve"> </v>
      </c>
      <c r="B451" s="13" t="str">
        <f>IF(INTRO!$E$39&lt;&gt;"Non-endemic", " ", IF(INTRO!$E$37="Non-endemic"," ", IF(COUNTRY_INFO!B451=0," ",COUNTRY_INFO!B451)))</f>
        <v xml:space="preserve"> </v>
      </c>
      <c r="C451" s="13" t="str">
        <f>IF(INTRO!$E$39&lt;&gt;"Non-endemic", " ", IF(INTRO!$E$37="Non-endemic"," ", IF(COUNTRY_INFO!C451=0," ",COUNTRY_INFO!C451)))</f>
        <v xml:space="preserve"> </v>
      </c>
      <c r="D451" s="14">
        <f>IF(INTRO!$E$39&lt;&gt;"Non-endemic", 0, IF(INTRO!$E$37="Non-endemic",0,IF(COUNTRY_INFO!$H451=1,COUNTRY_INFO!E451,0)))</f>
        <v>0</v>
      </c>
      <c r="E451" s="14">
        <f>IF(INTRO!$E$39&lt;&gt;"Non-endemic", 0, IF(INTRO!$E$37="Non-endemic",0,IF(COUNTRY_INFO!$H451=1,COUNTRY_INFO!F451,0)))</f>
        <v>0</v>
      </c>
      <c r="F451" s="14">
        <f>IF(INTRO!$E$39&lt;&gt;"Non-endemic", 0, IF(INTRO!$E$37="Non-endemic",0,IF(COUNTRY_INFO!$H451=1,COUNTRY_INFO!G451,0)))</f>
        <v>0</v>
      </c>
      <c r="G451" s="14">
        <f t="shared" si="22"/>
        <v>0</v>
      </c>
      <c r="H451" s="15" t="str">
        <f>IF(INTRO!$E$39="Non-endemic",IF(INTRO!$E$37="Non-endemic","Not required",COUNTRY_INFO!Q451),"Treat with IVM")</f>
        <v>Treat with IVM</v>
      </c>
      <c r="I451" s="14">
        <f>IF(H451=1,IF(ALB_MBD!$J451&lt;&gt;" ",$G451-ALB_MBD!$J451,$G451),0)</f>
        <v>0</v>
      </c>
      <c r="J451" s="14">
        <f t="shared" si="23"/>
        <v>0</v>
      </c>
      <c r="K451" s="25"/>
      <c r="L451" s="16">
        <f t="shared" si="20"/>
        <v>0</v>
      </c>
      <c r="M451" s="16">
        <f t="shared" si="21"/>
        <v>0</v>
      </c>
    </row>
    <row r="452" spans="1:13" x14ac:dyDescent="0.25">
      <c r="A452" s="13" t="str">
        <f>IF(INTRO!$E$39&lt;&gt;"Non-endemic", " ", IF(INTRO!$E$37="Non-endemic"," ", IF(COUNTRY_INFO!A452=0," ",COUNTRY_INFO!A452)))</f>
        <v xml:space="preserve"> </v>
      </c>
      <c r="B452" s="13" t="str">
        <f>IF(INTRO!$E$39&lt;&gt;"Non-endemic", " ", IF(INTRO!$E$37="Non-endemic"," ", IF(COUNTRY_INFO!B452=0," ",COUNTRY_INFO!B452)))</f>
        <v xml:space="preserve"> </v>
      </c>
      <c r="C452" s="13" t="str">
        <f>IF(INTRO!$E$39&lt;&gt;"Non-endemic", " ", IF(INTRO!$E$37="Non-endemic"," ", IF(COUNTRY_INFO!C452=0," ",COUNTRY_INFO!C452)))</f>
        <v xml:space="preserve"> </v>
      </c>
      <c r="D452" s="14">
        <f>IF(INTRO!$E$39&lt;&gt;"Non-endemic", 0, IF(INTRO!$E$37="Non-endemic",0,IF(COUNTRY_INFO!$H452=1,COUNTRY_INFO!E452,0)))</f>
        <v>0</v>
      </c>
      <c r="E452" s="14">
        <f>IF(INTRO!$E$39&lt;&gt;"Non-endemic", 0, IF(INTRO!$E$37="Non-endemic",0,IF(COUNTRY_INFO!$H452=1,COUNTRY_INFO!F452,0)))</f>
        <v>0</v>
      </c>
      <c r="F452" s="14">
        <f>IF(INTRO!$E$39&lt;&gt;"Non-endemic", 0, IF(INTRO!$E$37="Non-endemic",0,IF(COUNTRY_INFO!$H452=1,COUNTRY_INFO!G452,0)))</f>
        <v>0</v>
      </c>
      <c r="G452" s="14">
        <f t="shared" si="22"/>
        <v>0</v>
      </c>
      <c r="H452" s="15" t="str">
        <f>IF(INTRO!$E$39="Non-endemic",IF(INTRO!$E$37="Non-endemic","Not required",COUNTRY_INFO!Q452),"Treat with IVM")</f>
        <v>Treat with IVM</v>
      </c>
      <c r="I452" s="14">
        <f>IF(H452=1,IF(ALB_MBD!$J452&lt;&gt;" ",$G452-ALB_MBD!$J452,$G452),0)</f>
        <v>0</v>
      </c>
      <c r="J452" s="14">
        <f t="shared" si="23"/>
        <v>0</v>
      </c>
      <c r="K452" s="25"/>
      <c r="L452" s="16">
        <f t="shared" si="20"/>
        <v>0</v>
      </c>
      <c r="M452" s="16">
        <f t="shared" si="21"/>
        <v>0</v>
      </c>
    </row>
    <row r="453" spans="1:13" x14ac:dyDescent="0.25">
      <c r="A453" s="13" t="str">
        <f>IF(INTRO!$E$39&lt;&gt;"Non-endemic", " ", IF(INTRO!$E$37="Non-endemic"," ", IF(COUNTRY_INFO!A453=0," ",COUNTRY_INFO!A453)))</f>
        <v xml:space="preserve"> </v>
      </c>
      <c r="B453" s="13" t="str">
        <f>IF(INTRO!$E$39&lt;&gt;"Non-endemic", " ", IF(INTRO!$E$37="Non-endemic"," ", IF(COUNTRY_INFO!B453=0," ",COUNTRY_INFO!B453)))</f>
        <v xml:space="preserve"> </v>
      </c>
      <c r="C453" s="13" t="str">
        <f>IF(INTRO!$E$39&lt;&gt;"Non-endemic", " ", IF(INTRO!$E$37="Non-endemic"," ", IF(COUNTRY_INFO!C453=0," ",COUNTRY_INFO!C453)))</f>
        <v xml:space="preserve"> </v>
      </c>
      <c r="D453" s="14">
        <f>IF(INTRO!$E$39&lt;&gt;"Non-endemic", 0, IF(INTRO!$E$37="Non-endemic",0,IF(COUNTRY_INFO!$H453=1,COUNTRY_INFO!E453,0)))</f>
        <v>0</v>
      </c>
      <c r="E453" s="14">
        <f>IF(INTRO!$E$39&lt;&gt;"Non-endemic", 0, IF(INTRO!$E$37="Non-endemic",0,IF(COUNTRY_INFO!$H453=1,COUNTRY_INFO!F453,0)))</f>
        <v>0</v>
      </c>
      <c r="F453" s="14">
        <f>IF(INTRO!$E$39&lt;&gt;"Non-endemic", 0, IF(INTRO!$E$37="Non-endemic",0,IF(COUNTRY_INFO!$H453=1,COUNTRY_INFO!G453,0)))</f>
        <v>0</v>
      </c>
      <c r="G453" s="14">
        <f t="shared" si="22"/>
        <v>0</v>
      </c>
      <c r="H453" s="15" t="str">
        <f>IF(INTRO!$E$39="Non-endemic",IF(INTRO!$E$37="Non-endemic","Not required",COUNTRY_INFO!Q453),"Treat with IVM")</f>
        <v>Treat with IVM</v>
      </c>
      <c r="I453" s="14">
        <f>IF(H453=1,IF(ALB_MBD!$J453&lt;&gt;" ",$G453-ALB_MBD!$J453,$G453),0)</f>
        <v>0</v>
      </c>
      <c r="J453" s="14">
        <f t="shared" si="23"/>
        <v>0</v>
      </c>
      <c r="K453" s="25"/>
      <c r="L453" s="16">
        <f t="shared" si="20"/>
        <v>0</v>
      </c>
      <c r="M453" s="16">
        <f t="shared" si="21"/>
        <v>0</v>
      </c>
    </row>
    <row r="454" spans="1:13" x14ac:dyDescent="0.25">
      <c r="A454" s="13" t="str">
        <f>IF(INTRO!$E$39&lt;&gt;"Non-endemic", " ", IF(INTRO!$E$37="Non-endemic"," ", IF(COUNTRY_INFO!A454=0," ",COUNTRY_INFO!A454)))</f>
        <v xml:space="preserve"> </v>
      </c>
      <c r="B454" s="13" t="str">
        <f>IF(INTRO!$E$39&lt;&gt;"Non-endemic", " ", IF(INTRO!$E$37="Non-endemic"," ", IF(COUNTRY_INFO!B454=0," ",COUNTRY_INFO!B454)))</f>
        <v xml:space="preserve"> </v>
      </c>
      <c r="C454" s="13" t="str">
        <f>IF(INTRO!$E$39&lt;&gt;"Non-endemic", " ", IF(INTRO!$E$37="Non-endemic"," ", IF(COUNTRY_INFO!C454=0," ",COUNTRY_INFO!C454)))</f>
        <v xml:space="preserve"> </v>
      </c>
      <c r="D454" s="14">
        <f>IF(INTRO!$E$39&lt;&gt;"Non-endemic", 0, IF(INTRO!$E$37="Non-endemic",0,IF(COUNTRY_INFO!$H454=1,COUNTRY_INFO!E454,0)))</f>
        <v>0</v>
      </c>
      <c r="E454" s="14">
        <f>IF(INTRO!$E$39&lt;&gt;"Non-endemic", 0, IF(INTRO!$E$37="Non-endemic",0,IF(COUNTRY_INFO!$H454=1,COUNTRY_INFO!F454,0)))</f>
        <v>0</v>
      </c>
      <c r="F454" s="14">
        <f>IF(INTRO!$E$39&lt;&gt;"Non-endemic", 0, IF(INTRO!$E$37="Non-endemic",0,IF(COUNTRY_INFO!$H454=1,COUNTRY_INFO!G454,0)))</f>
        <v>0</v>
      </c>
      <c r="G454" s="14">
        <f t="shared" si="22"/>
        <v>0</v>
      </c>
      <c r="H454" s="15" t="str">
        <f>IF(INTRO!$E$39="Non-endemic",IF(INTRO!$E$37="Non-endemic","Not required",COUNTRY_INFO!Q454),"Treat with IVM")</f>
        <v>Treat with IVM</v>
      </c>
      <c r="I454" s="14">
        <f>IF(H454=1,IF(ALB_MBD!$J454&lt;&gt;" ",$G454-ALB_MBD!$J454,$G454),0)</f>
        <v>0</v>
      </c>
      <c r="J454" s="14">
        <f t="shared" si="23"/>
        <v>0</v>
      </c>
      <c r="K454" s="25"/>
      <c r="L454" s="16">
        <f t="shared" si="20"/>
        <v>0</v>
      </c>
      <c r="M454" s="16">
        <f t="shared" si="21"/>
        <v>0</v>
      </c>
    </row>
    <row r="455" spans="1:13" x14ac:dyDescent="0.25">
      <c r="A455" s="13" t="str">
        <f>IF(INTRO!$E$39&lt;&gt;"Non-endemic", " ", IF(INTRO!$E$37="Non-endemic"," ", IF(COUNTRY_INFO!A455=0," ",COUNTRY_INFO!A455)))</f>
        <v xml:space="preserve"> </v>
      </c>
      <c r="B455" s="13" t="str">
        <f>IF(INTRO!$E$39&lt;&gt;"Non-endemic", " ", IF(INTRO!$E$37="Non-endemic"," ", IF(COUNTRY_INFO!B455=0," ",COUNTRY_INFO!B455)))</f>
        <v xml:space="preserve"> </v>
      </c>
      <c r="C455" s="13" t="str">
        <f>IF(INTRO!$E$39&lt;&gt;"Non-endemic", " ", IF(INTRO!$E$37="Non-endemic"," ", IF(COUNTRY_INFO!C455=0," ",COUNTRY_INFO!C455)))</f>
        <v xml:space="preserve"> </v>
      </c>
      <c r="D455" s="14">
        <f>IF(INTRO!$E$39&lt;&gt;"Non-endemic", 0, IF(INTRO!$E$37="Non-endemic",0,IF(COUNTRY_INFO!$H455=1,COUNTRY_INFO!E455,0)))</f>
        <v>0</v>
      </c>
      <c r="E455" s="14">
        <f>IF(INTRO!$E$39&lt;&gt;"Non-endemic", 0, IF(INTRO!$E$37="Non-endemic",0,IF(COUNTRY_INFO!$H455=1,COUNTRY_INFO!F455,0)))</f>
        <v>0</v>
      </c>
      <c r="F455" s="14">
        <f>IF(INTRO!$E$39&lt;&gt;"Non-endemic", 0, IF(INTRO!$E$37="Non-endemic",0,IF(COUNTRY_INFO!$H455=1,COUNTRY_INFO!G455,0)))</f>
        <v>0</v>
      </c>
      <c r="G455" s="14">
        <f t="shared" si="22"/>
        <v>0</v>
      </c>
      <c r="H455" s="15" t="str">
        <f>IF(INTRO!$E$39="Non-endemic",IF(INTRO!$E$37="Non-endemic","Not required",COUNTRY_INFO!Q455),"Treat with IVM")</f>
        <v>Treat with IVM</v>
      </c>
      <c r="I455" s="14">
        <f>IF(H455=1,IF(ALB_MBD!$J455&lt;&gt;" ",$G455-ALB_MBD!$J455,$G455),0)</f>
        <v>0</v>
      </c>
      <c r="J455" s="14">
        <f t="shared" si="23"/>
        <v>0</v>
      </c>
      <c r="K455" s="25"/>
      <c r="L455" s="16">
        <f t="shared" si="20"/>
        <v>0</v>
      </c>
      <c r="M455" s="16">
        <f t="shared" si="21"/>
        <v>0</v>
      </c>
    </row>
    <row r="456" spans="1:13" x14ac:dyDescent="0.25">
      <c r="A456" s="13" t="str">
        <f>IF(INTRO!$E$39&lt;&gt;"Non-endemic", " ", IF(INTRO!$E$37="Non-endemic"," ", IF(COUNTRY_INFO!A456=0," ",COUNTRY_INFO!A456)))</f>
        <v xml:space="preserve"> </v>
      </c>
      <c r="B456" s="13" t="str">
        <f>IF(INTRO!$E$39&lt;&gt;"Non-endemic", " ", IF(INTRO!$E$37="Non-endemic"," ", IF(COUNTRY_INFO!B456=0," ",COUNTRY_INFO!B456)))</f>
        <v xml:space="preserve"> </v>
      </c>
      <c r="C456" s="13" t="str">
        <f>IF(INTRO!$E$39&lt;&gt;"Non-endemic", " ", IF(INTRO!$E$37="Non-endemic"," ", IF(COUNTRY_INFO!C456=0," ",COUNTRY_INFO!C456)))</f>
        <v xml:space="preserve"> </v>
      </c>
      <c r="D456" s="14">
        <f>IF(INTRO!$E$39&lt;&gt;"Non-endemic", 0, IF(INTRO!$E$37="Non-endemic",0,IF(COUNTRY_INFO!$H456=1,COUNTRY_INFO!E456,0)))</f>
        <v>0</v>
      </c>
      <c r="E456" s="14">
        <f>IF(INTRO!$E$39&lt;&gt;"Non-endemic", 0, IF(INTRO!$E$37="Non-endemic",0,IF(COUNTRY_INFO!$H456=1,COUNTRY_INFO!F456,0)))</f>
        <v>0</v>
      </c>
      <c r="F456" s="14">
        <f>IF(INTRO!$E$39&lt;&gt;"Non-endemic", 0, IF(INTRO!$E$37="Non-endemic",0,IF(COUNTRY_INFO!$H456=1,COUNTRY_INFO!G456,0)))</f>
        <v>0</v>
      </c>
      <c r="G456" s="14">
        <f t="shared" si="22"/>
        <v>0</v>
      </c>
      <c r="H456" s="15" t="str">
        <f>IF(INTRO!$E$39="Non-endemic",IF(INTRO!$E$37="Non-endemic","Not required",COUNTRY_INFO!Q456),"Treat with IVM")</f>
        <v>Treat with IVM</v>
      </c>
      <c r="I456" s="14">
        <f>IF(H456=1,IF(ALB_MBD!$J456&lt;&gt;" ",$G456-ALB_MBD!$J456,$G456),0)</f>
        <v>0</v>
      </c>
      <c r="J456" s="14">
        <f t="shared" si="23"/>
        <v>0</v>
      </c>
      <c r="K456" s="25"/>
      <c r="L456" s="16">
        <f t="shared" ref="L456:L519" si="24">IF($J456&gt;$K456,$J456-$K456,0)</f>
        <v>0</v>
      </c>
      <c r="M456" s="16">
        <f t="shared" ref="M456:M519" si="25">ROUNDUP($J456/1000,0)</f>
        <v>0</v>
      </c>
    </row>
    <row r="457" spans="1:13" x14ac:dyDescent="0.25">
      <c r="A457" s="13" t="str">
        <f>IF(INTRO!$E$39&lt;&gt;"Non-endemic", " ", IF(INTRO!$E$37="Non-endemic"," ", IF(COUNTRY_INFO!A457=0," ",COUNTRY_INFO!A457)))</f>
        <v xml:space="preserve"> </v>
      </c>
      <c r="B457" s="13" t="str">
        <f>IF(INTRO!$E$39&lt;&gt;"Non-endemic", " ", IF(INTRO!$E$37="Non-endemic"," ", IF(COUNTRY_INFO!B457=0," ",COUNTRY_INFO!B457)))</f>
        <v xml:space="preserve"> </v>
      </c>
      <c r="C457" s="13" t="str">
        <f>IF(INTRO!$E$39&lt;&gt;"Non-endemic", " ", IF(INTRO!$E$37="Non-endemic"," ", IF(COUNTRY_INFO!C457=0," ",COUNTRY_INFO!C457)))</f>
        <v xml:space="preserve"> </v>
      </c>
      <c r="D457" s="14">
        <f>IF(INTRO!$E$39&lt;&gt;"Non-endemic", 0, IF(INTRO!$E$37="Non-endemic",0,IF(COUNTRY_INFO!$H457=1,COUNTRY_INFO!E457,0)))</f>
        <v>0</v>
      </c>
      <c r="E457" s="14">
        <f>IF(INTRO!$E$39&lt;&gt;"Non-endemic", 0, IF(INTRO!$E$37="Non-endemic",0,IF(COUNTRY_INFO!$H457=1,COUNTRY_INFO!F457,0)))</f>
        <v>0</v>
      </c>
      <c r="F457" s="14">
        <f>IF(INTRO!$E$39&lt;&gt;"Non-endemic", 0, IF(INTRO!$E$37="Non-endemic",0,IF(COUNTRY_INFO!$H457=1,COUNTRY_INFO!G457,0)))</f>
        <v>0</v>
      </c>
      <c r="G457" s="14">
        <f t="shared" si="22"/>
        <v>0</v>
      </c>
      <c r="H457" s="15" t="str">
        <f>IF(INTRO!$E$39="Non-endemic",IF(INTRO!$E$37="Non-endemic","Not required",COUNTRY_INFO!Q457),"Treat with IVM")</f>
        <v>Treat with IVM</v>
      </c>
      <c r="I457" s="14">
        <f>IF(H457=1,IF(ALB_MBD!$J457&lt;&gt;" ",$G457-ALB_MBD!$J457,$G457),0)</f>
        <v>0</v>
      </c>
      <c r="J457" s="14">
        <f t="shared" si="23"/>
        <v>0</v>
      </c>
      <c r="K457" s="25"/>
      <c r="L457" s="16">
        <f t="shared" si="24"/>
        <v>0</v>
      </c>
      <c r="M457" s="16">
        <f t="shared" si="25"/>
        <v>0</v>
      </c>
    </row>
    <row r="458" spans="1:13" x14ac:dyDescent="0.25">
      <c r="A458" s="13" t="str">
        <f>IF(INTRO!$E$39&lt;&gt;"Non-endemic", " ", IF(INTRO!$E$37="Non-endemic"," ", IF(COUNTRY_INFO!A458=0," ",COUNTRY_INFO!A458)))</f>
        <v xml:space="preserve"> </v>
      </c>
      <c r="B458" s="13" t="str">
        <f>IF(INTRO!$E$39&lt;&gt;"Non-endemic", " ", IF(INTRO!$E$37="Non-endemic"," ", IF(COUNTRY_INFO!B458=0," ",COUNTRY_INFO!B458)))</f>
        <v xml:space="preserve"> </v>
      </c>
      <c r="C458" s="13" t="str">
        <f>IF(INTRO!$E$39&lt;&gt;"Non-endemic", " ", IF(INTRO!$E$37="Non-endemic"," ", IF(COUNTRY_INFO!C458=0," ",COUNTRY_INFO!C458)))</f>
        <v xml:space="preserve"> </v>
      </c>
      <c r="D458" s="14">
        <f>IF(INTRO!$E$39&lt;&gt;"Non-endemic", 0, IF(INTRO!$E$37="Non-endemic",0,IF(COUNTRY_INFO!$H458=1,COUNTRY_INFO!E458,0)))</f>
        <v>0</v>
      </c>
      <c r="E458" s="14">
        <f>IF(INTRO!$E$39&lt;&gt;"Non-endemic", 0, IF(INTRO!$E$37="Non-endemic",0,IF(COUNTRY_INFO!$H458=1,COUNTRY_INFO!F458,0)))</f>
        <v>0</v>
      </c>
      <c r="F458" s="14">
        <f>IF(INTRO!$E$39&lt;&gt;"Non-endemic", 0, IF(INTRO!$E$37="Non-endemic",0,IF(COUNTRY_INFO!$H458=1,COUNTRY_INFO!G458,0)))</f>
        <v>0</v>
      </c>
      <c r="G458" s="14">
        <f t="shared" ref="G458:G521" si="26">SUM(D458:F458)</f>
        <v>0</v>
      </c>
      <c r="H458" s="15" t="str">
        <f>IF(INTRO!$E$39="Non-endemic",IF(INTRO!$E$37="Non-endemic","Not required",COUNTRY_INFO!Q458),"Treat with IVM")</f>
        <v>Treat with IVM</v>
      </c>
      <c r="I458" s="14">
        <f>IF(H458=1,IF(ALB_MBD!$J458&lt;&gt;" ",$G458-ALB_MBD!$J458,$G458),0)</f>
        <v>0</v>
      </c>
      <c r="J458" s="14">
        <f t="shared" ref="J458:J521" si="27">IF(I458&gt;0,I458*2.5,0)</f>
        <v>0</v>
      </c>
      <c r="K458" s="25"/>
      <c r="L458" s="16">
        <f t="shared" si="24"/>
        <v>0</v>
      </c>
      <c r="M458" s="16">
        <f t="shared" si="25"/>
        <v>0</v>
      </c>
    </row>
    <row r="459" spans="1:13" x14ac:dyDescent="0.25">
      <c r="A459" s="13" t="str">
        <f>IF(INTRO!$E$39&lt;&gt;"Non-endemic", " ", IF(INTRO!$E$37="Non-endemic"," ", IF(COUNTRY_INFO!A459=0," ",COUNTRY_INFO!A459)))</f>
        <v xml:space="preserve"> </v>
      </c>
      <c r="B459" s="13" t="str">
        <f>IF(INTRO!$E$39&lt;&gt;"Non-endemic", " ", IF(INTRO!$E$37="Non-endemic"," ", IF(COUNTRY_INFO!B459=0," ",COUNTRY_INFO!B459)))</f>
        <v xml:space="preserve"> </v>
      </c>
      <c r="C459" s="13" t="str">
        <f>IF(INTRO!$E$39&lt;&gt;"Non-endemic", " ", IF(INTRO!$E$37="Non-endemic"," ", IF(COUNTRY_INFO!C459=0," ",COUNTRY_INFO!C459)))</f>
        <v xml:space="preserve"> </v>
      </c>
      <c r="D459" s="14">
        <f>IF(INTRO!$E$39&lt;&gt;"Non-endemic", 0, IF(INTRO!$E$37="Non-endemic",0,IF(COUNTRY_INFO!$H459=1,COUNTRY_INFO!E459,0)))</f>
        <v>0</v>
      </c>
      <c r="E459" s="14">
        <f>IF(INTRO!$E$39&lt;&gt;"Non-endemic", 0, IF(INTRO!$E$37="Non-endemic",0,IF(COUNTRY_INFO!$H459=1,COUNTRY_INFO!F459,0)))</f>
        <v>0</v>
      </c>
      <c r="F459" s="14">
        <f>IF(INTRO!$E$39&lt;&gt;"Non-endemic", 0, IF(INTRO!$E$37="Non-endemic",0,IF(COUNTRY_INFO!$H459=1,COUNTRY_INFO!G459,0)))</f>
        <v>0</v>
      </c>
      <c r="G459" s="14">
        <f t="shared" si="26"/>
        <v>0</v>
      </c>
      <c r="H459" s="15" t="str">
        <f>IF(INTRO!$E$39="Non-endemic",IF(INTRO!$E$37="Non-endemic","Not required",COUNTRY_INFO!Q459),"Treat with IVM")</f>
        <v>Treat with IVM</v>
      </c>
      <c r="I459" s="14">
        <f>IF(H459=1,IF(ALB_MBD!$J459&lt;&gt;" ",$G459-ALB_MBD!$J459,$G459),0)</f>
        <v>0</v>
      </c>
      <c r="J459" s="14">
        <f t="shared" si="27"/>
        <v>0</v>
      </c>
      <c r="K459" s="25"/>
      <c r="L459" s="16">
        <f t="shared" si="24"/>
        <v>0</v>
      </c>
      <c r="M459" s="16">
        <f t="shared" si="25"/>
        <v>0</v>
      </c>
    </row>
    <row r="460" spans="1:13" x14ac:dyDescent="0.25">
      <c r="A460" s="13" t="str">
        <f>IF(INTRO!$E$39&lt;&gt;"Non-endemic", " ", IF(INTRO!$E$37="Non-endemic"," ", IF(COUNTRY_INFO!A460=0," ",COUNTRY_INFO!A460)))</f>
        <v xml:space="preserve"> </v>
      </c>
      <c r="B460" s="13" t="str">
        <f>IF(INTRO!$E$39&lt;&gt;"Non-endemic", " ", IF(INTRO!$E$37="Non-endemic"," ", IF(COUNTRY_INFO!B460=0," ",COUNTRY_INFO!B460)))</f>
        <v xml:space="preserve"> </v>
      </c>
      <c r="C460" s="13" t="str">
        <f>IF(INTRO!$E$39&lt;&gt;"Non-endemic", " ", IF(INTRO!$E$37="Non-endemic"," ", IF(COUNTRY_INFO!C460=0," ",COUNTRY_INFO!C460)))</f>
        <v xml:space="preserve"> </v>
      </c>
      <c r="D460" s="14">
        <f>IF(INTRO!$E$39&lt;&gt;"Non-endemic", 0, IF(INTRO!$E$37="Non-endemic",0,IF(COUNTRY_INFO!$H460=1,COUNTRY_INFO!E460,0)))</f>
        <v>0</v>
      </c>
      <c r="E460" s="14">
        <f>IF(INTRO!$E$39&lt;&gt;"Non-endemic", 0, IF(INTRO!$E$37="Non-endemic",0,IF(COUNTRY_INFO!$H460=1,COUNTRY_INFO!F460,0)))</f>
        <v>0</v>
      </c>
      <c r="F460" s="14">
        <f>IF(INTRO!$E$39&lt;&gt;"Non-endemic", 0, IF(INTRO!$E$37="Non-endemic",0,IF(COUNTRY_INFO!$H460=1,COUNTRY_INFO!G460,0)))</f>
        <v>0</v>
      </c>
      <c r="G460" s="14">
        <f t="shared" si="26"/>
        <v>0</v>
      </c>
      <c r="H460" s="15" t="str">
        <f>IF(INTRO!$E$39="Non-endemic",IF(INTRO!$E$37="Non-endemic","Not required",COUNTRY_INFO!Q460),"Treat with IVM")</f>
        <v>Treat with IVM</v>
      </c>
      <c r="I460" s="14">
        <f>IF(H460=1,IF(ALB_MBD!$J460&lt;&gt;" ",$G460-ALB_MBD!$J460,$G460),0)</f>
        <v>0</v>
      </c>
      <c r="J460" s="14">
        <f t="shared" si="27"/>
        <v>0</v>
      </c>
      <c r="K460" s="25"/>
      <c r="L460" s="16">
        <f t="shared" si="24"/>
        <v>0</v>
      </c>
      <c r="M460" s="16">
        <f t="shared" si="25"/>
        <v>0</v>
      </c>
    </row>
    <row r="461" spans="1:13" x14ac:dyDescent="0.25">
      <c r="A461" s="13" t="str">
        <f>IF(INTRO!$E$39&lt;&gt;"Non-endemic", " ", IF(INTRO!$E$37="Non-endemic"," ", IF(COUNTRY_INFO!A461=0," ",COUNTRY_INFO!A461)))</f>
        <v xml:space="preserve"> </v>
      </c>
      <c r="B461" s="13" t="str">
        <f>IF(INTRO!$E$39&lt;&gt;"Non-endemic", " ", IF(INTRO!$E$37="Non-endemic"," ", IF(COUNTRY_INFO!B461=0," ",COUNTRY_INFO!B461)))</f>
        <v xml:space="preserve"> </v>
      </c>
      <c r="C461" s="13" t="str">
        <f>IF(INTRO!$E$39&lt;&gt;"Non-endemic", " ", IF(INTRO!$E$37="Non-endemic"," ", IF(COUNTRY_INFO!C461=0," ",COUNTRY_INFO!C461)))</f>
        <v xml:space="preserve"> </v>
      </c>
      <c r="D461" s="14">
        <f>IF(INTRO!$E$39&lt;&gt;"Non-endemic", 0, IF(INTRO!$E$37="Non-endemic",0,IF(COUNTRY_INFO!$H461=1,COUNTRY_INFO!E461,0)))</f>
        <v>0</v>
      </c>
      <c r="E461" s="14">
        <f>IF(INTRO!$E$39&lt;&gt;"Non-endemic", 0, IF(INTRO!$E$37="Non-endemic",0,IF(COUNTRY_INFO!$H461=1,COUNTRY_INFO!F461,0)))</f>
        <v>0</v>
      </c>
      <c r="F461" s="14">
        <f>IF(INTRO!$E$39&lt;&gt;"Non-endemic", 0, IF(INTRO!$E$37="Non-endemic",0,IF(COUNTRY_INFO!$H461=1,COUNTRY_INFO!G461,0)))</f>
        <v>0</v>
      </c>
      <c r="G461" s="14">
        <f t="shared" si="26"/>
        <v>0</v>
      </c>
      <c r="H461" s="15" t="str">
        <f>IF(INTRO!$E$39="Non-endemic",IF(INTRO!$E$37="Non-endemic","Not required",COUNTRY_INFO!Q461),"Treat with IVM")</f>
        <v>Treat with IVM</v>
      </c>
      <c r="I461" s="14">
        <f>IF(H461=1,IF(ALB_MBD!$J461&lt;&gt;" ",$G461-ALB_MBD!$J461,$G461),0)</f>
        <v>0</v>
      </c>
      <c r="J461" s="14">
        <f t="shared" si="27"/>
        <v>0</v>
      </c>
      <c r="K461" s="25"/>
      <c r="L461" s="16">
        <f t="shared" si="24"/>
        <v>0</v>
      </c>
      <c r="M461" s="16">
        <f t="shared" si="25"/>
        <v>0</v>
      </c>
    </row>
    <row r="462" spans="1:13" x14ac:dyDescent="0.25">
      <c r="A462" s="13" t="str">
        <f>IF(INTRO!$E$39&lt;&gt;"Non-endemic", " ", IF(INTRO!$E$37="Non-endemic"," ", IF(COUNTRY_INFO!A462=0," ",COUNTRY_INFO!A462)))</f>
        <v xml:space="preserve"> </v>
      </c>
      <c r="B462" s="13" t="str">
        <f>IF(INTRO!$E$39&lt;&gt;"Non-endemic", " ", IF(INTRO!$E$37="Non-endemic"," ", IF(COUNTRY_INFO!B462=0," ",COUNTRY_INFO!B462)))</f>
        <v xml:space="preserve"> </v>
      </c>
      <c r="C462" s="13" t="str">
        <f>IF(INTRO!$E$39&lt;&gt;"Non-endemic", " ", IF(INTRO!$E$37="Non-endemic"," ", IF(COUNTRY_INFO!C462=0," ",COUNTRY_INFO!C462)))</f>
        <v xml:space="preserve"> </v>
      </c>
      <c r="D462" s="14">
        <f>IF(INTRO!$E$39&lt;&gt;"Non-endemic", 0, IF(INTRO!$E$37="Non-endemic",0,IF(COUNTRY_INFO!$H462=1,COUNTRY_INFO!E462,0)))</f>
        <v>0</v>
      </c>
      <c r="E462" s="14">
        <f>IF(INTRO!$E$39&lt;&gt;"Non-endemic", 0, IF(INTRO!$E$37="Non-endemic",0,IF(COUNTRY_INFO!$H462=1,COUNTRY_INFO!F462,0)))</f>
        <v>0</v>
      </c>
      <c r="F462" s="14">
        <f>IF(INTRO!$E$39&lt;&gt;"Non-endemic", 0, IF(INTRO!$E$37="Non-endemic",0,IF(COUNTRY_INFO!$H462=1,COUNTRY_INFO!G462,0)))</f>
        <v>0</v>
      </c>
      <c r="G462" s="14">
        <f t="shared" si="26"/>
        <v>0</v>
      </c>
      <c r="H462" s="15" t="str">
        <f>IF(INTRO!$E$39="Non-endemic",IF(INTRO!$E$37="Non-endemic","Not required",COUNTRY_INFO!Q462),"Treat with IVM")</f>
        <v>Treat with IVM</v>
      </c>
      <c r="I462" s="14">
        <f>IF(H462=1,IF(ALB_MBD!$J462&lt;&gt;" ",$G462-ALB_MBD!$J462,$G462),0)</f>
        <v>0</v>
      </c>
      <c r="J462" s="14">
        <f t="shared" si="27"/>
        <v>0</v>
      </c>
      <c r="K462" s="25"/>
      <c r="L462" s="16">
        <f t="shared" si="24"/>
        <v>0</v>
      </c>
      <c r="M462" s="16">
        <f t="shared" si="25"/>
        <v>0</v>
      </c>
    </row>
    <row r="463" spans="1:13" x14ac:dyDescent="0.25">
      <c r="A463" s="13" t="str">
        <f>IF(INTRO!$E$39&lt;&gt;"Non-endemic", " ", IF(INTRO!$E$37="Non-endemic"," ", IF(COUNTRY_INFO!A463=0," ",COUNTRY_INFO!A463)))</f>
        <v xml:space="preserve"> </v>
      </c>
      <c r="B463" s="13" t="str">
        <f>IF(INTRO!$E$39&lt;&gt;"Non-endemic", " ", IF(INTRO!$E$37="Non-endemic"," ", IF(COUNTRY_INFO!B463=0," ",COUNTRY_INFO!B463)))</f>
        <v xml:space="preserve"> </v>
      </c>
      <c r="C463" s="13" t="str">
        <f>IF(INTRO!$E$39&lt;&gt;"Non-endemic", " ", IF(INTRO!$E$37="Non-endemic"," ", IF(COUNTRY_INFO!C463=0," ",COUNTRY_INFO!C463)))</f>
        <v xml:space="preserve"> </v>
      </c>
      <c r="D463" s="14">
        <f>IF(INTRO!$E$39&lt;&gt;"Non-endemic", 0, IF(INTRO!$E$37="Non-endemic",0,IF(COUNTRY_INFO!$H463=1,COUNTRY_INFO!E463,0)))</f>
        <v>0</v>
      </c>
      <c r="E463" s="14">
        <f>IF(INTRO!$E$39&lt;&gt;"Non-endemic", 0, IF(INTRO!$E$37="Non-endemic",0,IF(COUNTRY_INFO!$H463=1,COUNTRY_INFO!F463,0)))</f>
        <v>0</v>
      </c>
      <c r="F463" s="14">
        <f>IF(INTRO!$E$39&lt;&gt;"Non-endemic", 0, IF(INTRO!$E$37="Non-endemic",0,IF(COUNTRY_INFO!$H463=1,COUNTRY_INFO!G463,0)))</f>
        <v>0</v>
      </c>
      <c r="G463" s="14">
        <f t="shared" si="26"/>
        <v>0</v>
      </c>
      <c r="H463" s="15" t="str">
        <f>IF(INTRO!$E$39="Non-endemic",IF(INTRO!$E$37="Non-endemic","Not required",COUNTRY_INFO!Q463),"Treat with IVM")</f>
        <v>Treat with IVM</v>
      </c>
      <c r="I463" s="14">
        <f>IF(H463=1,IF(ALB_MBD!$J463&lt;&gt;" ",$G463-ALB_MBD!$J463,$G463),0)</f>
        <v>0</v>
      </c>
      <c r="J463" s="14">
        <f t="shared" si="27"/>
        <v>0</v>
      </c>
      <c r="K463" s="25"/>
      <c r="L463" s="16">
        <f t="shared" si="24"/>
        <v>0</v>
      </c>
      <c r="M463" s="16">
        <f t="shared" si="25"/>
        <v>0</v>
      </c>
    </row>
    <row r="464" spans="1:13" x14ac:dyDescent="0.25">
      <c r="A464" s="13" t="str">
        <f>IF(INTRO!$E$39&lt;&gt;"Non-endemic", " ", IF(INTRO!$E$37="Non-endemic"," ", IF(COUNTRY_INFO!A464=0," ",COUNTRY_INFO!A464)))</f>
        <v xml:space="preserve"> </v>
      </c>
      <c r="B464" s="13" t="str">
        <f>IF(INTRO!$E$39&lt;&gt;"Non-endemic", " ", IF(INTRO!$E$37="Non-endemic"," ", IF(COUNTRY_INFO!B464=0," ",COUNTRY_INFO!B464)))</f>
        <v xml:space="preserve"> </v>
      </c>
      <c r="C464" s="13" t="str">
        <f>IF(INTRO!$E$39&lt;&gt;"Non-endemic", " ", IF(INTRO!$E$37="Non-endemic"," ", IF(COUNTRY_INFO!C464=0," ",COUNTRY_INFO!C464)))</f>
        <v xml:space="preserve"> </v>
      </c>
      <c r="D464" s="14">
        <f>IF(INTRO!$E$39&lt;&gt;"Non-endemic", 0, IF(INTRO!$E$37="Non-endemic",0,IF(COUNTRY_INFO!$H464=1,COUNTRY_INFO!E464,0)))</f>
        <v>0</v>
      </c>
      <c r="E464" s="14">
        <f>IF(INTRO!$E$39&lt;&gt;"Non-endemic", 0, IF(INTRO!$E$37="Non-endemic",0,IF(COUNTRY_INFO!$H464=1,COUNTRY_INFO!F464,0)))</f>
        <v>0</v>
      </c>
      <c r="F464" s="14">
        <f>IF(INTRO!$E$39&lt;&gt;"Non-endemic", 0, IF(INTRO!$E$37="Non-endemic",0,IF(COUNTRY_INFO!$H464=1,COUNTRY_INFO!G464,0)))</f>
        <v>0</v>
      </c>
      <c r="G464" s="14">
        <f t="shared" si="26"/>
        <v>0</v>
      </c>
      <c r="H464" s="15" t="str">
        <f>IF(INTRO!$E$39="Non-endemic",IF(INTRO!$E$37="Non-endemic","Not required",COUNTRY_INFO!Q464),"Treat with IVM")</f>
        <v>Treat with IVM</v>
      </c>
      <c r="I464" s="14">
        <f>IF(H464=1,IF(ALB_MBD!$J464&lt;&gt;" ",$G464-ALB_MBD!$J464,$G464),0)</f>
        <v>0</v>
      </c>
      <c r="J464" s="14">
        <f t="shared" si="27"/>
        <v>0</v>
      </c>
      <c r="K464" s="25"/>
      <c r="L464" s="16">
        <f t="shared" si="24"/>
        <v>0</v>
      </c>
      <c r="M464" s="16">
        <f t="shared" si="25"/>
        <v>0</v>
      </c>
    </row>
    <row r="465" spans="1:13" x14ac:dyDescent="0.25">
      <c r="A465" s="13" t="str">
        <f>IF(INTRO!$E$39&lt;&gt;"Non-endemic", " ", IF(INTRO!$E$37="Non-endemic"," ", IF(COUNTRY_INFO!A465=0," ",COUNTRY_INFO!A465)))</f>
        <v xml:space="preserve"> </v>
      </c>
      <c r="B465" s="13" t="str">
        <f>IF(INTRO!$E$39&lt;&gt;"Non-endemic", " ", IF(INTRO!$E$37="Non-endemic"," ", IF(COUNTRY_INFO!B465=0," ",COUNTRY_INFO!B465)))</f>
        <v xml:space="preserve"> </v>
      </c>
      <c r="C465" s="13" t="str">
        <f>IF(INTRO!$E$39&lt;&gt;"Non-endemic", " ", IF(INTRO!$E$37="Non-endemic"," ", IF(COUNTRY_INFO!C465=0," ",COUNTRY_INFO!C465)))</f>
        <v xml:space="preserve"> </v>
      </c>
      <c r="D465" s="14">
        <f>IF(INTRO!$E$39&lt;&gt;"Non-endemic", 0, IF(INTRO!$E$37="Non-endemic",0,IF(COUNTRY_INFO!$H465=1,COUNTRY_INFO!E465,0)))</f>
        <v>0</v>
      </c>
      <c r="E465" s="14">
        <f>IF(INTRO!$E$39&lt;&gt;"Non-endemic", 0, IF(INTRO!$E$37="Non-endemic",0,IF(COUNTRY_INFO!$H465=1,COUNTRY_INFO!F465,0)))</f>
        <v>0</v>
      </c>
      <c r="F465" s="14">
        <f>IF(INTRO!$E$39&lt;&gt;"Non-endemic", 0, IF(INTRO!$E$37="Non-endemic",0,IF(COUNTRY_INFO!$H465=1,COUNTRY_INFO!G465,0)))</f>
        <v>0</v>
      </c>
      <c r="G465" s="14">
        <f t="shared" si="26"/>
        <v>0</v>
      </c>
      <c r="H465" s="15" t="str">
        <f>IF(INTRO!$E$39="Non-endemic",IF(INTRO!$E$37="Non-endemic","Not required",COUNTRY_INFO!Q465),"Treat with IVM")</f>
        <v>Treat with IVM</v>
      </c>
      <c r="I465" s="14">
        <f>IF(H465=1,IF(ALB_MBD!$J465&lt;&gt;" ",$G465-ALB_MBD!$J465,$G465),0)</f>
        <v>0</v>
      </c>
      <c r="J465" s="14">
        <f t="shared" si="27"/>
        <v>0</v>
      </c>
      <c r="K465" s="25"/>
      <c r="L465" s="16">
        <f t="shared" si="24"/>
        <v>0</v>
      </c>
      <c r="M465" s="16">
        <f t="shared" si="25"/>
        <v>0</v>
      </c>
    </row>
    <row r="466" spans="1:13" x14ac:dyDescent="0.25">
      <c r="A466" s="13" t="str">
        <f>IF(INTRO!$E$39&lt;&gt;"Non-endemic", " ", IF(INTRO!$E$37="Non-endemic"," ", IF(COUNTRY_INFO!A466=0," ",COUNTRY_INFO!A466)))</f>
        <v xml:space="preserve"> </v>
      </c>
      <c r="B466" s="13" t="str">
        <f>IF(INTRO!$E$39&lt;&gt;"Non-endemic", " ", IF(INTRO!$E$37="Non-endemic"," ", IF(COUNTRY_INFO!B466=0," ",COUNTRY_INFO!B466)))</f>
        <v xml:space="preserve"> </v>
      </c>
      <c r="C466" s="13" t="str">
        <f>IF(INTRO!$E$39&lt;&gt;"Non-endemic", " ", IF(INTRO!$E$37="Non-endemic"," ", IF(COUNTRY_INFO!C466=0," ",COUNTRY_INFO!C466)))</f>
        <v xml:space="preserve"> </v>
      </c>
      <c r="D466" s="14">
        <f>IF(INTRO!$E$39&lt;&gt;"Non-endemic", 0, IF(INTRO!$E$37="Non-endemic",0,IF(COUNTRY_INFO!$H466=1,COUNTRY_INFO!E466,0)))</f>
        <v>0</v>
      </c>
      <c r="E466" s="14">
        <f>IF(INTRO!$E$39&lt;&gt;"Non-endemic", 0, IF(INTRO!$E$37="Non-endemic",0,IF(COUNTRY_INFO!$H466=1,COUNTRY_INFO!F466,0)))</f>
        <v>0</v>
      </c>
      <c r="F466" s="14">
        <f>IF(INTRO!$E$39&lt;&gt;"Non-endemic", 0, IF(INTRO!$E$37="Non-endemic",0,IF(COUNTRY_INFO!$H466=1,COUNTRY_INFO!G466,0)))</f>
        <v>0</v>
      </c>
      <c r="G466" s="14">
        <f t="shared" si="26"/>
        <v>0</v>
      </c>
      <c r="H466" s="15" t="str">
        <f>IF(INTRO!$E$39="Non-endemic",IF(INTRO!$E$37="Non-endemic","Not required",COUNTRY_INFO!Q466),"Treat with IVM")</f>
        <v>Treat with IVM</v>
      </c>
      <c r="I466" s="14">
        <f>IF(H466=1,IF(ALB_MBD!$J466&lt;&gt;" ",$G466-ALB_MBD!$J466,$G466),0)</f>
        <v>0</v>
      </c>
      <c r="J466" s="14">
        <f t="shared" si="27"/>
        <v>0</v>
      </c>
      <c r="K466" s="25"/>
      <c r="L466" s="16">
        <f t="shared" si="24"/>
        <v>0</v>
      </c>
      <c r="M466" s="16">
        <f t="shared" si="25"/>
        <v>0</v>
      </c>
    </row>
    <row r="467" spans="1:13" x14ac:dyDescent="0.25">
      <c r="A467" s="13" t="str">
        <f>IF(INTRO!$E$39&lt;&gt;"Non-endemic", " ", IF(INTRO!$E$37="Non-endemic"," ", IF(COUNTRY_INFO!A467=0," ",COUNTRY_INFO!A467)))</f>
        <v xml:space="preserve"> </v>
      </c>
      <c r="B467" s="13" t="str">
        <f>IF(INTRO!$E$39&lt;&gt;"Non-endemic", " ", IF(INTRO!$E$37="Non-endemic"," ", IF(COUNTRY_INFO!B467=0," ",COUNTRY_INFO!B467)))</f>
        <v xml:space="preserve"> </v>
      </c>
      <c r="C467" s="13" t="str">
        <f>IF(INTRO!$E$39&lt;&gt;"Non-endemic", " ", IF(INTRO!$E$37="Non-endemic"," ", IF(COUNTRY_INFO!C467=0," ",COUNTRY_INFO!C467)))</f>
        <v xml:space="preserve"> </v>
      </c>
      <c r="D467" s="14">
        <f>IF(INTRO!$E$39&lt;&gt;"Non-endemic", 0, IF(INTRO!$E$37="Non-endemic",0,IF(COUNTRY_INFO!$H467=1,COUNTRY_INFO!E467,0)))</f>
        <v>0</v>
      </c>
      <c r="E467" s="14">
        <f>IF(INTRO!$E$39&lt;&gt;"Non-endemic", 0, IF(INTRO!$E$37="Non-endemic",0,IF(COUNTRY_INFO!$H467=1,COUNTRY_INFO!F467,0)))</f>
        <v>0</v>
      </c>
      <c r="F467" s="14">
        <f>IF(INTRO!$E$39&lt;&gt;"Non-endemic", 0, IF(INTRO!$E$37="Non-endemic",0,IF(COUNTRY_INFO!$H467=1,COUNTRY_INFO!G467,0)))</f>
        <v>0</v>
      </c>
      <c r="G467" s="14">
        <f t="shared" si="26"/>
        <v>0</v>
      </c>
      <c r="H467" s="15" t="str">
        <f>IF(INTRO!$E$39="Non-endemic",IF(INTRO!$E$37="Non-endemic","Not required",COUNTRY_INFO!Q467),"Treat with IVM")</f>
        <v>Treat with IVM</v>
      </c>
      <c r="I467" s="14">
        <f>IF(H467=1,IF(ALB_MBD!$J467&lt;&gt;" ",$G467-ALB_MBD!$J467,$G467),0)</f>
        <v>0</v>
      </c>
      <c r="J467" s="14">
        <f t="shared" si="27"/>
        <v>0</v>
      </c>
      <c r="K467" s="25"/>
      <c r="L467" s="16">
        <f t="shared" si="24"/>
        <v>0</v>
      </c>
      <c r="M467" s="16">
        <f t="shared" si="25"/>
        <v>0</v>
      </c>
    </row>
    <row r="468" spans="1:13" x14ac:dyDescent="0.25">
      <c r="A468" s="13" t="str">
        <f>IF(INTRO!$E$39&lt;&gt;"Non-endemic", " ", IF(INTRO!$E$37="Non-endemic"," ", IF(COUNTRY_INFO!A468=0," ",COUNTRY_INFO!A468)))</f>
        <v xml:space="preserve"> </v>
      </c>
      <c r="B468" s="13" t="str">
        <f>IF(INTRO!$E$39&lt;&gt;"Non-endemic", " ", IF(INTRO!$E$37="Non-endemic"," ", IF(COUNTRY_INFO!B468=0," ",COUNTRY_INFO!B468)))</f>
        <v xml:space="preserve"> </v>
      </c>
      <c r="C468" s="13" t="str">
        <f>IF(INTRO!$E$39&lt;&gt;"Non-endemic", " ", IF(INTRO!$E$37="Non-endemic"," ", IF(COUNTRY_INFO!C468=0," ",COUNTRY_INFO!C468)))</f>
        <v xml:space="preserve"> </v>
      </c>
      <c r="D468" s="14">
        <f>IF(INTRO!$E$39&lt;&gt;"Non-endemic", 0, IF(INTRO!$E$37="Non-endemic",0,IF(COUNTRY_INFO!$H468=1,COUNTRY_INFO!E468,0)))</f>
        <v>0</v>
      </c>
      <c r="E468" s="14">
        <f>IF(INTRO!$E$39&lt;&gt;"Non-endemic", 0, IF(INTRO!$E$37="Non-endemic",0,IF(COUNTRY_INFO!$H468=1,COUNTRY_INFO!F468,0)))</f>
        <v>0</v>
      </c>
      <c r="F468" s="14">
        <f>IF(INTRO!$E$39&lt;&gt;"Non-endemic", 0, IF(INTRO!$E$37="Non-endemic",0,IF(COUNTRY_INFO!$H468=1,COUNTRY_INFO!G468,0)))</f>
        <v>0</v>
      </c>
      <c r="G468" s="14">
        <f t="shared" si="26"/>
        <v>0</v>
      </c>
      <c r="H468" s="15" t="str">
        <f>IF(INTRO!$E$39="Non-endemic",IF(INTRO!$E$37="Non-endemic","Not required",COUNTRY_INFO!Q468),"Treat with IVM")</f>
        <v>Treat with IVM</v>
      </c>
      <c r="I468" s="14">
        <f>IF(H468=1,IF(ALB_MBD!$J468&lt;&gt;" ",$G468-ALB_MBD!$J468,$G468),0)</f>
        <v>0</v>
      </c>
      <c r="J468" s="14">
        <f t="shared" si="27"/>
        <v>0</v>
      </c>
      <c r="K468" s="25"/>
      <c r="L468" s="16">
        <f t="shared" si="24"/>
        <v>0</v>
      </c>
      <c r="M468" s="16">
        <f t="shared" si="25"/>
        <v>0</v>
      </c>
    </row>
    <row r="469" spans="1:13" x14ac:dyDescent="0.25">
      <c r="A469" s="13" t="str">
        <f>IF(INTRO!$E$39&lt;&gt;"Non-endemic", " ", IF(INTRO!$E$37="Non-endemic"," ", IF(COUNTRY_INFO!A469=0," ",COUNTRY_INFO!A469)))</f>
        <v xml:space="preserve"> </v>
      </c>
      <c r="B469" s="13" t="str">
        <f>IF(INTRO!$E$39&lt;&gt;"Non-endemic", " ", IF(INTRO!$E$37="Non-endemic"," ", IF(COUNTRY_INFO!B469=0," ",COUNTRY_INFO!B469)))</f>
        <v xml:space="preserve"> </v>
      </c>
      <c r="C469" s="13" t="str">
        <f>IF(INTRO!$E$39&lt;&gt;"Non-endemic", " ", IF(INTRO!$E$37="Non-endemic"," ", IF(COUNTRY_INFO!C469=0," ",COUNTRY_INFO!C469)))</f>
        <v xml:space="preserve"> </v>
      </c>
      <c r="D469" s="14">
        <f>IF(INTRO!$E$39&lt;&gt;"Non-endemic", 0, IF(INTRO!$E$37="Non-endemic",0,IF(COUNTRY_INFO!$H469=1,COUNTRY_INFO!E469,0)))</f>
        <v>0</v>
      </c>
      <c r="E469" s="14">
        <f>IF(INTRO!$E$39&lt;&gt;"Non-endemic", 0, IF(INTRO!$E$37="Non-endemic",0,IF(COUNTRY_INFO!$H469=1,COUNTRY_INFO!F469,0)))</f>
        <v>0</v>
      </c>
      <c r="F469" s="14">
        <f>IF(INTRO!$E$39&lt;&gt;"Non-endemic", 0, IF(INTRO!$E$37="Non-endemic",0,IF(COUNTRY_INFO!$H469=1,COUNTRY_INFO!G469,0)))</f>
        <v>0</v>
      </c>
      <c r="G469" s="14">
        <f t="shared" si="26"/>
        <v>0</v>
      </c>
      <c r="H469" s="15" t="str">
        <f>IF(INTRO!$E$39="Non-endemic",IF(INTRO!$E$37="Non-endemic","Not required",COUNTRY_INFO!Q469),"Treat with IVM")</f>
        <v>Treat with IVM</v>
      </c>
      <c r="I469" s="14">
        <f>IF(H469=1,IF(ALB_MBD!$J469&lt;&gt;" ",$G469-ALB_MBD!$J469,$G469),0)</f>
        <v>0</v>
      </c>
      <c r="J469" s="14">
        <f t="shared" si="27"/>
        <v>0</v>
      </c>
      <c r="K469" s="25"/>
      <c r="L469" s="16">
        <f t="shared" si="24"/>
        <v>0</v>
      </c>
      <c r="M469" s="16">
        <f t="shared" si="25"/>
        <v>0</v>
      </c>
    </row>
    <row r="470" spans="1:13" x14ac:dyDescent="0.25">
      <c r="A470" s="13" t="str">
        <f>IF(INTRO!$E$39&lt;&gt;"Non-endemic", " ", IF(INTRO!$E$37="Non-endemic"," ", IF(COUNTRY_INFO!A470=0," ",COUNTRY_INFO!A470)))</f>
        <v xml:space="preserve"> </v>
      </c>
      <c r="B470" s="13" t="str">
        <f>IF(INTRO!$E$39&lt;&gt;"Non-endemic", " ", IF(INTRO!$E$37="Non-endemic"," ", IF(COUNTRY_INFO!B470=0," ",COUNTRY_INFO!B470)))</f>
        <v xml:space="preserve"> </v>
      </c>
      <c r="C470" s="13" t="str">
        <f>IF(INTRO!$E$39&lt;&gt;"Non-endemic", " ", IF(INTRO!$E$37="Non-endemic"," ", IF(COUNTRY_INFO!C470=0," ",COUNTRY_INFO!C470)))</f>
        <v xml:space="preserve"> </v>
      </c>
      <c r="D470" s="14">
        <f>IF(INTRO!$E$39&lt;&gt;"Non-endemic", 0, IF(INTRO!$E$37="Non-endemic",0,IF(COUNTRY_INFO!$H470=1,COUNTRY_INFO!E470,0)))</f>
        <v>0</v>
      </c>
      <c r="E470" s="14">
        <f>IF(INTRO!$E$39&lt;&gt;"Non-endemic", 0, IF(INTRO!$E$37="Non-endemic",0,IF(COUNTRY_INFO!$H470=1,COUNTRY_INFO!F470,0)))</f>
        <v>0</v>
      </c>
      <c r="F470" s="14">
        <f>IF(INTRO!$E$39&lt;&gt;"Non-endemic", 0, IF(INTRO!$E$37="Non-endemic",0,IF(COUNTRY_INFO!$H470=1,COUNTRY_INFO!G470,0)))</f>
        <v>0</v>
      </c>
      <c r="G470" s="14">
        <f t="shared" si="26"/>
        <v>0</v>
      </c>
      <c r="H470" s="15" t="str">
        <f>IF(INTRO!$E$39="Non-endemic",IF(INTRO!$E$37="Non-endemic","Not required",COUNTRY_INFO!Q470),"Treat with IVM")</f>
        <v>Treat with IVM</v>
      </c>
      <c r="I470" s="14">
        <f>IF(H470=1,IF(ALB_MBD!$J470&lt;&gt;" ",$G470-ALB_MBD!$J470,$G470),0)</f>
        <v>0</v>
      </c>
      <c r="J470" s="14">
        <f t="shared" si="27"/>
        <v>0</v>
      </c>
      <c r="K470" s="25"/>
      <c r="L470" s="16">
        <f t="shared" si="24"/>
        <v>0</v>
      </c>
      <c r="M470" s="16">
        <f t="shared" si="25"/>
        <v>0</v>
      </c>
    </row>
    <row r="471" spans="1:13" x14ac:dyDescent="0.25">
      <c r="A471" s="13" t="str">
        <f>IF(INTRO!$E$39&lt;&gt;"Non-endemic", " ", IF(INTRO!$E$37="Non-endemic"," ", IF(COUNTRY_INFO!A471=0," ",COUNTRY_INFO!A471)))</f>
        <v xml:space="preserve"> </v>
      </c>
      <c r="B471" s="13" t="str">
        <f>IF(INTRO!$E$39&lt;&gt;"Non-endemic", " ", IF(INTRO!$E$37="Non-endemic"," ", IF(COUNTRY_INFO!B471=0," ",COUNTRY_INFO!B471)))</f>
        <v xml:space="preserve"> </v>
      </c>
      <c r="C471" s="13" t="str">
        <f>IF(INTRO!$E$39&lt;&gt;"Non-endemic", " ", IF(INTRO!$E$37="Non-endemic"," ", IF(COUNTRY_INFO!C471=0," ",COUNTRY_INFO!C471)))</f>
        <v xml:space="preserve"> </v>
      </c>
      <c r="D471" s="14">
        <f>IF(INTRO!$E$39&lt;&gt;"Non-endemic", 0, IF(INTRO!$E$37="Non-endemic",0,IF(COUNTRY_INFO!$H471=1,COUNTRY_INFO!E471,0)))</f>
        <v>0</v>
      </c>
      <c r="E471" s="14">
        <f>IF(INTRO!$E$39&lt;&gt;"Non-endemic", 0, IF(INTRO!$E$37="Non-endemic",0,IF(COUNTRY_INFO!$H471=1,COUNTRY_INFO!F471,0)))</f>
        <v>0</v>
      </c>
      <c r="F471" s="14">
        <f>IF(INTRO!$E$39&lt;&gt;"Non-endemic", 0, IF(INTRO!$E$37="Non-endemic",0,IF(COUNTRY_INFO!$H471=1,COUNTRY_INFO!G471,0)))</f>
        <v>0</v>
      </c>
      <c r="G471" s="14">
        <f t="shared" si="26"/>
        <v>0</v>
      </c>
      <c r="H471" s="15" t="str">
        <f>IF(INTRO!$E$39="Non-endemic",IF(INTRO!$E$37="Non-endemic","Not required",COUNTRY_INFO!Q471),"Treat with IVM")</f>
        <v>Treat with IVM</v>
      </c>
      <c r="I471" s="14">
        <f>IF(H471=1,IF(ALB_MBD!$J471&lt;&gt;" ",$G471-ALB_MBD!$J471,$G471),0)</f>
        <v>0</v>
      </c>
      <c r="J471" s="14">
        <f t="shared" si="27"/>
        <v>0</v>
      </c>
      <c r="K471" s="25"/>
      <c r="L471" s="16">
        <f t="shared" si="24"/>
        <v>0</v>
      </c>
      <c r="M471" s="16">
        <f t="shared" si="25"/>
        <v>0</v>
      </c>
    </row>
    <row r="472" spans="1:13" x14ac:dyDescent="0.25">
      <c r="A472" s="13" t="str">
        <f>IF(INTRO!$E$39&lt;&gt;"Non-endemic", " ", IF(INTRO!$E$37="Non-endemic"," ", IF(COUNTRY_INFO!A472=0," ",COUNTRY_INFO!A472)))</f>
        <v xml:space="preserve"> </v>
      </c>
      <c r="B472" s="13" t="str">
        <f>IF(INTRO!$E$39&lt;&gt;"Non-endemic", " ", IF(INTRO!$E$37="Non-endemic"," ", IF(COUNTRY_INFO!B472=0," ",COUNTRY_INFO!B472)))</f>
        <v xml:space="preserve"> </v>
      </c>
      <c r="C472" s="13" t="str">
        <f>IF(INTRO!$E$39&lt;&gt;"Non-endemic", " ", IF(INTRO!$E$37="Non-endemic"," ", IF(COUNTRY_INFO!C472=0," ",COUNTRY_INFO!C472)))</f>
        <v xml:space="preserve"> </v>
      </c>
      <c r="D472" s="14">
        <f>IF(INTRO!$E$39&lt;&gt;"Non-endemic", 0, IF(INTRO!$E$37="Non-endemic",0,IF(COUNTRY_INFO!$H472=1,COUNTRY_INFO!E472,0)))</f>
        <v>0</v>
      </c>
      <c r="E472" s="14">
        <f>IF(INTRO!$E$39&lt;&gt;"Non-endemic", 0, IF(INTRO!$E$37="Non-endemic",0,IF(COUNTRY_INFO!$H472=1,COUNTRY_INFO!F472,0)))</f>
        <v>0</v>
      </c>
      <c r="F472" s="14">
        <f>IF(INTRO!$E$39&lt;&gt;"Non-endemic", 0, IF(INTRO!$E$37="Non-endemic",0,IF(COUNTRY_INFO!$H472=1,COUNTRY_INFO!G472,0)))</f>
        <v>0</v>
      </c>
      <c r="G472" s="14">
        <f t="shared" si="26"/>
        <v>0</v>
      </c>
      <c r="H472" s="15" t="str">
        <f>IF(INTRO!$E$39="Non-endemic",IF(INTRO!$E$37="Non-endemic","Not required",COUNTRY_INFO!Q472),"Treat with IVM")</f>
        <v>Treat with IVM</v>
      </c>
      <c r="I472" s="14">
        <f>IF(H472=1,IF(ALB_MBD!$J472&lt;&gt;" ",$G472-ALB_MBD!$J472,$G472),0)</f>
        <v>0</v>
      </c>
      <c r="J472" s="14">
        <f t="shared" si="27"/>
        <v>0</v>
      </c>
      <c r="K472" s="25"/>
      <c r="L472" s="16">
        <f t="shared" si="24"/>
        <v>0</v>
      </c>
      <c r="M472" s="16">
        <f t="shared" si="25"/>
        <v>0</v>
      </c>
    </row>
    <row r="473" spans="1:13" x14ac:dyDescent="0.25">
      <c r="A473" s="13" t="str">
        <f>IF(INTRO!$E$39&lt;&gt;"Non-endemic", " ", IF(INTRO!$E$37="Non-endemic"," ", IF(COUNTRY_INFO!A473=0," ",COUNTRY_INFO!A473)))</f>
        <v xml:space="preserve"> </v>
      </c>
      <c r="B473" s="13" t="str">
        <f>IF(INTRO!$E$39&lt;&gt;"Non-endemic", " ", IF(INTRO!$E$37="Non-endemic"," ", IF(COUNTRY_INFO!B473=0," ",COUNTRY_INFO!B473)))</f>
        <v xml:space="preserve"> </v>
      </c>
      <c r="C473" s="13" t="str">
        <f>IF(INTRO!$E$39&lt;&gt;"Non-endemic", " ", IF(INTRO!$E$37="Non-endemic"," ", IF(COUNTRY_INFO!C473=0," ",COUNTRY_INFO!C473)))</f>
        <v xml:space="preserve"> </v>
      </c>
      <c r="D473" s="14">
        <f>IF(INTRO!$E$39&lt;&gt;"Non-endemic", 0, IF(INTRO!$E$37="Non-endemic",0,IF(COUNTRY_INFO!$H473=1,COUNTRY_INFO!E473,0)))</f>
        <v>0</v>
      </c>
      <c r="E473" s="14">
        <f>IF(INTRO!$E$39&lt;&gt;"Non-endemic", 0, IF(INTRO!$E$37="Non-endemic",0,IF(COUNTRY_INFO!$H473=1,COUNTRY_INFO!F473,0)))</f>
        <v>0</v>
      </c>
      <c r="F473" s="14">
        <f>IF(INTRO!$E$39&lt;&gt;"Non-endemic", 0, IF(INTRO!$E$37="Non-endemic",0,IF(COUNTRY_INFO!$H473=1,COUNTRY_INFO!G473,0)))</f>
        <v>0</v>
      </c>
      <c r="G473" s="14">
        <f t="shared" si="26"/>
        <v>0</v>
      </c>
      <c r="H473" s="15" t="str">
        <f>IF(INTRO!$E$39="Non-endemic",IF(INTRO!$E$37="Non-endemic","Not required",COUNTRY_INFO!Q473),"Treat with IVM")</f>
        <v>Treat with IVM</v>
      </c>
      <c r="I473" s="14">
        <f>IF(H473=1,IF(ALB_MBD!$J473&lt;&gt;" ",$G473-ALB_MBD!$J473,$G473),0)</f>
        <v>0</v>
      </c>
      <c r="J473" s="14">
        <f t="shared" si="27"/>
        <v>0</v>
      </c>
      <c r="K473" s="25"/>
      <c r="L473" s="16">
        <f t="shared" si="24"/>
        <v>0</v>
      </c>
      <c r="M473" s="16">
        <f t="shared" si="25"/>
        <v>0</v>
      </c>
    </row>
    <row r="474" spans="1:13" x14ac:dyDescent="0.25">
      <c r="A474" s="13" t="str">
        <f>IF(INTRO!$E$39&lt;&gt;"Non-endemic", " ", IF(INTRO!$E$37="Non-endemic"," ", IF(COUNTRY_INFO!A474=0," ",COUNTRY_INFO!A474)))</f>
        <v xml:space="preserve"> </v>
      </c>
      <c r="B474" s="13" t="str">
        <f>IF(INTRO!$E$39&lt;&gt;"Non-endemic", " ", IF(INTRO!$E$37="Non-endemic"," ", IF(COUNTRY_INFO!B474=0," ",COUNTRY_INFO!B474)))</f>
        <v xml:space="preserve"> </v>
      </c>
      <c r="C474" s="13" t="str">
        <f>IF(INTRO!$E$39&lt;&gt;"Non-endemic", " ", IF(INTRO!$E$37="Non-endemic"," ", IF(COUNTRY_INFO!C474=0," ",COUNTRY_INFO!C474)))</f>
        <v xml:space="preserve"> </v>
      </c>
      <c r="D474" s="14">
        <f>IF(INTRO!$E$39&lt;&gt;"Non-endemic", 0, IF(INTRO!$E$37="Non-endemic",0,IF(COUNTRY_INFO!$H474=1,COUNTRY_INFO!E474,0)))</f>
        <v>0</v>
      </c>
      <c r="E474" s="14">
        <f>IF(INTRO!$E$39&lt;&gt;"Non-endemic", 0, IF(INTRO!$E$37="Non-endemic",0,IF(COUNTRY_INFO!$H474=1,COUNTRY_INFO!F474,0)))</f>
        <v>0</v>
      </c>
      <c r="F474" s="14">
        <f>IF(INTRO!$E$39&lt;&gt;"Non-endemic", 0, IF(INTRO!$E$37="Non-endemic",0,IF(COUNTRY_INFO!$H474=1,COUNTRY_INFO!G474,0)))</f>
        <v>0</v>
      </c>
      <c r="G474" s="14">
        <f t="shared" si="26"/>
        <v>0</v>
      </c>
      <c r="H474" s="15" t="str">
        <f>IF(INTRO!$E$39="Non-endemic",IF(INTRO!$E$37="Non-endemic","Not required",COUNTRY_INFO!Q474),"Treat with IVM")</f>
        <v>Treat with IVM</v>
      </c>
      <c r="I474" s="14">
        <f>IF(H474=1,IF(ALB_MBD!$J474&lt;&gt;" ",$G474-ALB_MBD!$J474,$G474),0)</f>
        <v>0</v>
      </c>
      <c r="J474" s="14">
        <f t="shared" si="27"/>
        <v>0</v>
      </c>
      <c r="K474" s="25"/>
      <c r="L474" s="16">
        <f t="shared" si="24"/>
        <v>0</v>
      </c>
      <c r="M474" s="16">
        <f t="shared" si="25"/>
        <v>0</v>
      </c>
    </row>
    <row r="475" spans="1:13" x14ac:dyDescent="0.25">
      <c r="A475" s="13" t="str">
        <f>IF(INTRO!$E$39&lt;&gt;"Non-endemic", " ", IF(INTRO!$E$37="Non-endemic"," ", IF(COUNTRY_INFO!A475=0," ",COUNTRY_INFO!A475)))</f>
        <v xml:space="preserve"> </v>
      </c>
      <c r="B475" s="13" t="str">
        <f>IF(INTRO!$E$39&lt;&gt;"Non-endemic", " ", IF(INTRO!$E$37="Non-endemic"," ", IF(COUNTRY_INFO!B475=0," ",COUNTRY_INFO!B475)))</f>
        <v xml:space="preserve"> </v>
      </c>
      <c r="C475" s="13" t="str">
        <f>IF(INTRO!$E$39&lt;&gt;"Non-endemic", " ", IF(INTRO!$E$37="Non-endemic"," ", IF(COUNTRY_INFO!C475=0," ",COUNTRY_INFO!C475)))</f>
        <v xml:space="preserve"> </v>
      </c>
      <c r="D475" s="14">
        <f>IF(INTRO!$E$39&lt;&gt;"Non-endemic", 0, IF(INTRO!$E$37="Non-endemic",0,IF(COUNTRY_INFO!$H475=1,COUNTRY_INFO!E475,0)))</f>
        <v>0</v>
      </c>
      <c r="E475" s="14">
        <f>IF(INTRO!$E$39&lt;&gt;"Non-endemic", 0, IF(INTRO!$E$37="Non-endemic",0,IF(COUNTRY_INFO!$H475=1,COUNTRY_INFO!F475,0)))</f>
        <v>0</v>
      </c>
      <c r="F475" s="14">
        <f>IF(INTRO!$E$39&lt;&gt;"Non-endemic", 0, IF(INTRO!$E$37="Non-endemic",0,IF(COUNTRY_INFO!$H475=1,COUNTRY_INFO!G475,0)))</f>
        <v>0</v>
      </c>
      <c r="G475" s="14">
        <f t="shared" si="26"/>
        <v>0</v>
      </c>
      <c r="H475" s="15" t="str">
        <f>IF(INTRO!$E$39="Non-endemic",IF(INTRO!$E$37="Non-endemic","Not required",COUNTRY_INFO!Q475),"Treat with IVM")</f>
        <v>Treat with IVM</v>
      </c>
      <c r="I475" s="14">
        <f>IF(H475=1,IF(ALB_MBD!$J475&lt;&gt;" ",$G475-ALB_MBD!$J475,$G475),0)</f>
        <v>0</v>
      </c>
      <c r="J475" s="14">
        <f t="shared" si="27"/>
        <v>0</v>
      </c>
      <c r="K475" s="25"/>
      <c r="L475" s="16">
        <f t="shared" si="24"/>
        <v>0</v>
      </c>
      <c r="M475" s="16">
        <f t="shared" si="25"/>
        <v>0</v>
      </c>
    </row>
    <row r="476" spans="1:13" x14ac:dyDescent="0.25">
      <c r="A476" s="13" t="str">
        <f>IF(INTRO!$E$39&lt;&gt;"Non-endemic", " ", IF(INTRO!$E$37="Non-endemic"," ", IF(COUNTRY_INFO!A476=0," ",COUNTRY_INFO!A476)))</f>
        <v xml:space="preserve"> </v>
      </c>
      <c r="B476" s="13" t="str">
        <f>IF(INTRO!$E$39&lt;&gt;"Non-endemic", " ", IF(INTRO!$E$37="Non-endemic"," ", IF(COUNTRY_INFO!B476=0," ",COUNTRY_INFO!B476)))</f>
        <v xml:space="preserve"> </v>
      </c>
      <c r="C476" s="13" t="str">
        <f>IF(INTRO!$E$39&lt;&gt;"Non-endemic", " ", IF(INTRO!$E$37="Non-endemic"," ", IF(COUNTRY_INFO!C476=0," ",COUNTRY_INFO!C476)))</f>
        <v xml:space="preserve"> </v>
      </c>
      <c r="D476" s="14">
        <f>IF(INTRO!$E$39&lt;&gt;"Non-endemic", 0, IF(INTRO!$E$37="Non-endemic",0,IF(COUNTRY_INFO!$H476=1,COUNTRY_INFO!E476,0)))</f>
        <v>0</v>
      </c>
      <c r="E476" s="14">
        <f>IF(INTRO!$E$39&lt;&gt;"Non-endemic", 0, IF(INTRO!$E$37="Non-endemic",0,IF(COUNTRY_INFO!$H476=1,COUNTRY_INFO!F476,0)))</f>
        <v>0</v>
      </c>
      <c r="F476" s="14">
        <f>IF(INTRO!$E$39&lt;&gt;"Non-endemic", 0, IF(INTRO!$E$37="Non-endemic",0,IF(COUNTRY_INFO!$H476=1,COUNTRY_INFO!G476,0)))</f>
        <v>0</v>
      </c>
      <c r="G476" s="14">
        <f t="shared" si="26"/>
        <v>0</v>
      </c>
      <c r="H476" s="15" t="str">
        <f>IF(INTRO!$E$39="Non-endemic",IF(INTRO!$E$37="Non-endemic","Not required",COUNTRY_INFO!Q476),"Treat with IVM")</f>
        <v>Treat with IVM</v>
      </c>
      <c r="I476" s="14">
        <f>IF(H476=1,IF(ALB_MBD!$J476&lt;&gt;" ",$G476-ALB_MBD!$J476,$G476),0)</f>
        <v>0</v>
      </c>
      <c r="J476" s="14">
        <f t="shared" si="27"/>
        <v>0</v>
      </c>
      <c r="K476" s="25"/>
      <c r="L476" s="16">
        <f t="shared" si="24"/>
        <v>0</v>
      </c>
      <c r="M476" s="16">
        <f t="shared" si="25"/>
        <v>0</v>
      </c>
    </row>
    <row r="477" spans="1:13" x14ac:dyDescent="0.25">
      <c r="A477" s="13" t="str">
        <f>IF(INTRO!$E$39&lt;&gt;"Non-endemic", " ", IF(INTRO!$E$37="Non-endemic"," ", IF(COUNTRY_INFO!A477=0," ",COUNTRY_INFO!A477)))</f>
        <v xml:space="preserve"> </v>
      </c>
      <c r="B477" s="13" t="str">
        <f>IF(INTRO!$E$39&lt;&gt;"Non-endemic", " ", IF(INTRO!$E$37="Non-endemic"," ", IF(COUNTRY_INFO!B477=0," ",COUNTRY_INFO!B477)))</f>
        <v xml:space="preserve"> </v>
      </c>
      <c r="C477" s="13" t="str">
        <f>IF(INTRO!$E$39&lt;&gt;"Non-endemic", " ", IF(INTRO!$E$37="Non-endemic"," ", IF(COUNTRY_INFO!C477=0," ",COUNTRY_INFO!C477)))</f>
        <v xml:space="preserve"> </v>
      </c>
      <c r="D477" s="14">
        <f>IF(INTRO!$E$39&lt;&gt;"Non-endemic", 0, IF(INTRO!$E$37="Non-endemic",0,IF(COUNTRY_INFO!$H477=1,COUNTRY_INFO!E477,0)))</f>
        <v>0</v>
      </c>
      <c r="E477" s="14">
        <f>IF(INTRO!$E$39&lt;&gt;"Non-endemic", 0, IF(INTRO!$E$37="Non-endemic",0,IF(COUNTRY_INFO!$H477=1,COUNTRY_INFO!F477,0)))</f>
        <v>0</v>
      </c>
      <c r="F477" s="14">
        <f>IF(INTRO!$E$39&lt;&gt;"Non-endemic", 0, IF(INTRO!$E$37="Non-endemic",0,IF(COUNTRY_INFO!$H477=1,COUNTRY_INFO!G477,0)))</f>
        <v>0</v>
      </c>
      <c r="G477" s="14">
        <f t="shared" si="26"/>
        <v>0</v>
      </c>
      <c r="H477" s="15" t="str">
        <f>IF(INTRO!$E$39="Non-endemic",IF(INTRO!$E$37="Non-endemic","Not required",COUNTRY_INFO!Q477),"Treat with IVM")</f>
        <v>Treat with IVM</v>
      </c>
      <c r="I477" s="14">
        <f>IF(H477=1,IF(ALB_MBD!$J477&lt;&gt;" ",$G477-ALB_MBD!$J477,$G477),0)</f>
        <v>0</v>
      </c>
      <c r="J477" s="14">
        <f t="shared" si="27"/>
        <v>0</v>
      </c>
      <c r="K477" s="25"/>
      <c r="L477" s="16">
        <f t="shared" si="24"/>
        <v>0</v>
      </c>
      <c r="M477" s="16">
        <f t="shared" si="25"/>
        <v>0</v>
      </c>
    </row>
    <row r="478" spans="1:13" x14ac:dyDescent="0.25">
      <c r="A478" s="13" t="str">
        <f>IF(INTRO!$E$39&lt;&gt;"Non-endemic", " ", IF(INTRO!$E$37="Non-endemic"," ", IF(COUNTRY_INFO!A478=0," ",COUNTRY_INFO!A478)))</f>
        <v xml:space="preserve"> </v>
      </c>
      <c r="B478" s="13" t="str">
        <f>IF(INTRO!$E$39&lt;&gt;"Non-endemic", " ", IF(INTRO!$E$37="Non-endemic"," ", IF(COUNTRY_INFO!B478=0," ",COUNTRY_INFO!B478)))</f>
        <v xml:space="preserve"> </v>
      </c>
      <c r="C478" s="13" t="str">
        <f>IF(INTRO!$E$39&lt;&gt;"Non-endemic", " ", IF(INTRO!$E$37="Non-endemic"," ", IF(COUNTRY_INFO!C478=0," ",COUNTRY_INFO!C478)))</f>
        <v xml:space="preserve"> </v>
      </c>
      <c r="D478" s="14">
        <f>IF(INTRO!$E$39&lt;&gt;"Non-endemic", 0, IF(INTRO!$E$37="Non-endemic",0,IF(COUNTRY_INFO!$H478=1,COUNTRY_INFO!E478,0)))</f>
        <v>0</v>
      </c>
      <c r="E478" s="14">
        <f>IF(INTRO!$E$39&lt;&gt;"Non-endemic", 0, IF(INTRO!$E$37="Non-endemic",0,IF(COUNTRY_INFO!$H478=1,COUNTRY_INFO!F478,0)))</f>
        <v>0</v>
      </c>
      <c r="F478" s="14">
        <f>IF(INTRO!$E$39&lt;&gt;"Non-endemic", 0, IF(INTRO!$E$37="Non-endemic",0,IF(COUNTRY_INFO!$H478=1,COUNTRY_INFO!G478,0)))</f>
        <v>0</v>
      </c>
      <c r="G478" s="14">
        <f t="shared" si="26"/>
        <v>0</v>
      </c>
      <c r="H478" s="15" t="str">
        <f>IF(INTRO!$E$39="Non-endemic",IF(INTRO!$E$37="Non-endemic","Not required",COUNTRY_INFO!Q478),"Treat with IVM")</f>
        <v>Treat with IVM</v>
      </c>
      <c r="I478" s="14">
        <f>IF(H478=1,IF(ALB_MBD!$J478&lt;&gt;" ",$G478-ALB_MBD!$J478,$G478),0)</f>
        <v>0</v>
      </c>
      <c r="J478" s="14">
        <f t="shared" si="27"/>
        <v>0</v>
      </c>
      <c r="K478" s="25"/>
      <c r="L478" s="16">
        <f t="shared" si="24"/>
        <v>0</v>
      </c>
      <c r="M478" s="16">
        <f t="shared" si="25"/>
        <v>0</v>
      </c>
    </row>
    <row r="479" spans="1:13" x14ac:dyDescent="0.25">
      <c r="A479" s="13" t="str">
        <f>IF(INTRO!$E$39&lt;&gt;"Non-endemic", " ", IF(INTRO!$E$37="Non-endemic"," ", IF(COUNTRY_INFO!A479=0," ",COUNTRY_INFO!A479)))</f>
        <v xml:space="preserve"> </v>
      </c>
      <c r="B479" s="13" t="str">
        <f>IF(INTRO!$E$39&lt;&gt;"Non-endemic", " ", IF(INTRO!$E$37="Non-endemic"," ", IF(COUNTRY_INFO!B479=0," ",COUNTRY_INFO!B479)))</f>
        <v xml:space="preserve"> </v>
      </c>
      <c r="C479" s="13" t="str">
        <f>IF(INTRO!$E$39&lt;&gt;"Non-endemic", " ", IF(INTRO!$E$37="Non-endemic"," ", IF(COUNTRY_INFO!C479=0," ",COUNTRY_INFO!C479)))</f>
        <v xml:space="preserve"> </v>
      </c>
      <c r="D479" s="14">
        <f>IF(INTRO!$E$39&lt;&gt;"Non-endemic", 0, IF(INTRO!$E$37="Non-endemic",0,IF(COUNTRY_INFO!$H479=1,COUNTRY_INFO!E479,0)))</f>
        <v>0</v>
      </c>
      <c r="E479" s="14">
        <f>IF(INTRO!$E$39&lt;&gt;"Non-endemic", 0, IF(INTRO!$E$37="Non-endemic",0,IF(COUNTRY_INFO!$H479=1,COUNTRY_INFO!F479,0)))</f>
        <v>0</v>
      </c>
      <c r="F479" s="14">
        <f>IF(INTRO!$E$39&lt;&gt;"Non-endemic", 0, IF(INTRO!$E$37="Non-endemic",0,IF(COUNTRY_INFO!$H479=1,COUNTRY_INFO!G479,0)))</f>
        <v>0</v>
      </c>
      <c r="G479" s="14">
        <f t="shared" si="26"/>
        <v>0</v>
      </c>
      <c r="H479" s="15" t="str">
        <f>IF(INTRO!$E$39="Non-endemic",IF(INTRO!$E$37="Non-endemic","Not required",COUNTRY_INFO!Q479),"Treat with IVM")</f>
        <v>Treat with IVM</v>
      </c>
      <c r="I479" s="14">
        <f>IF(H479=1,IF(ALB_MBD!$J479&lt;&gt;" ",$G479-ALB_MBD!$J479,$G479),0)</f>
        <v>0</v>
      </c>
      <c r="J479" s="14">
        <f t="shared" si="27"/>
        <v>0</v>
      </c>
      <c r="K479" s="25"/>
      <c r="L479" s="16">
        <f t="shared" si="24"/>
        <v>0</v>
      </c>
      <c r="M479" s="16">
        <f t="shared" si="25"/>
        <v>0</v>
      </c>
    </row>
    <row r="480" spans="1:13" x14ac:dyDescent="0.25">
      <c r="A480" s="13" t="str">
        <f>IF(INTRO!$E$39&lt;&gt;"Non-endemic", " ", IF(INTRO!$E$37="Non-endemic"," ", IF(COUNTRY_INFO!A480=0," ",COUNTRY_INFO!A480)))</f>
        <v xml:space="preserve"> </v>
      </c>
      <c r="B480" s="13" t="str">
        <f>IF(INTRO!$E$39&lt;&gt;"Non-endemic", " ", IF(INTRO!$E$37="Non-endemic"," ", IF(COUNTRY_INFO!B480=0," ",COUNTRY_INFO!B480)))</f>
        <v xml:space="preserve"> </v>
      </c>
      <c r="C480" s="13" t="str">
        <f>IF(INTRO!$E$39&lt;&gt;"Non-endemic", " ", IF(INTRO!$E$37="Non-endemic"," ", IF(COUNTRY_INFO!C480=0," ",COUNTRY_INFO!C480)))</f>
        <v xml:space="preserve"> </v>
      </c>
      <c r="D480" s="14">
        <f>IF(INTRO!$E$39&lt;&gt;"Non-endemic", 0, IF(INTRO!$E$37="Non-endemic",0,IF(COUNTRY_INFO!$H480=1,COUNTRY_INFO!E480,0)))</f>
        <v>0</v>
      </c>
      <c r="E480" s="14">
        <f>IF(INTRO!$E$39&lt;&gt;"Non-endemic", 0, IF(INTRO!$E$37="Non-endemic",0,IF(COUNTRY_INFO!$H480=1,COUNTRY_INFO!F480,0)))</f>
        <v>0</v>
      </c>
      <c r="F480" s="14">
        <f>IF(INTRO!$E$39&lt;&gt;"Non-endemic", 0, IF(INTRO!$E$37="Non-endemic",0,IF(COUNTRY_INFO!$H480=1,COUNTRY_INFO!G480,0)))</f>
        <v>0</v>
      </c>
      <c r="G480" s="14">
        <f t="shared" si="26"/>
        <v>0</v>
      </c>
      <c r="H480" s="15" t="str">
        <f>IF(INTRO!$E$39="Non-endemic",IF(INTRO!$E$37="Non-endemic","Not required",COUNTRY_INFO!Q480),"Treat with IVM")</f>
        <v>Treat with IVM</v>
      </c>
      <c r="I480" s="14">
        <f>IF(H480=1,IF(ALB_MBD!$J480&lt;&gt;" ",$G480-ALB_MBD!$J480,$G480),0)</f>
        <v>0</v>
      </c>
      <c r="J480" s="14">
        <f t="shared" si="27"/>
        <v>0</v>
      </c>
      <c r="K480" s="25"/>
      <c r="L480" s="16">
        <f t="shared" si="24"/>
        <v>0</v>
      </c>
      <c r="M480" s="16">
        <f t="shared" si="25"/>
        <v>0</v>
      </c>
    </row>
    <row r="481" spans="1:13" x14ac:dyDescent="0.25">
      <c r="A481" s="13" t="str">
        <f>IF(INTRO!$E$39&lt;&gt;"Non-endemic", " ", IF(INTRO!$E$37="Non-endemic"," ", IF(COUNTRY_INFO!A481=0," ",COUNTRY_INFO!A481)))</f>
        <v xml:space="preserve"> </v>
      </c>
      <c r="B481" s="13" t="str">
        <f>IF(INTRO!$E$39&lt;&gt;"Non-endemic", " ", IF(INTRO!$E$37="Non-endemic"," ", IF(COUNTRY_INFO!B481=0," ",COUNTRY_INFO!B481)))</f>
        <v xml:space="preserve"> </v>
      </c>
      <c r="C481" s="13" t="str">
        <f>IF(INTRO!$E$39&lt;&gt;"Non-endemic", " ", IF(INTRO!$E$37="Non-endemic"," ", IF(COUNTRY_INFO!C481=0," ",COUNTRY_INFO!C481)))</f>
        <v xml:space="preserve"> </v>
      </c>
      <c r="D481" s="14">
        <f>IF(INTRO!$E$39&lt;&gt;"Non-endemic", 0, IF(INTRO!$E$37="Non-endemic",0,IF(COUNTRY_INFO!$H481=1,COUNTRY_INFO!E481,0)))</f>
        <v>0</v>
      </c>
      <c r="E481" s="14">
        <f>IF(INTRO!$E$39&lt;&gt;"Non-endemic", 0, IF(INTRO!$E$37="Non-endemic",0,IF(COUNTRY_INFO!$H481=1,COUNTRY_INFO!F481,0)))</f>
        <v>0</v>
      </c>
      <c r="F481" s="14">
        <f>IF(INTRO!$E$39&lt;&gt;"Non-endemic", 0, IF(INTRO!$E$37="Non-endemic",0,IF(COUNTRY_INFO!$H481=1,COUNTRY_INFO!G481,0)))</f>
        <v>0</v>
      </c>
      <c r="G481" s="14">
        <f t="shared" si="26"/>
        <v>0</v>
      </c>
      <c r="H481" s="15" t="str">
        <f>IF(INTRO!$E$39="Non-endemic",IF(INTRO!$E$37="Non-endemic","Not required",COUNTRY_INFO!Q481),"Treat with IVM")</f>
        <v>Treat with IVM</v>
      </c>
      <c r="I481" s="14">
        <f>IF(H481=1,IF(ALB_MBD!$J481&lt;&gt;" ",$G481-ALB_MBD!$J481,$G481),0)</f>
        <v>0</v>
      </c>
      <c r="J481" s="14">
        <f t="shared" si="27"/>
        <v>0</v>
      </c>
      <c r="K481" s="25"/>
      <c r="L481" s="16">
        <f t="shared" si="24"/>
        <v>0</v>
      </c>
      <c r="M481" s="16">
        <f t="shared" si="25"/>
        <v>0</v>
      </c>
    </row>
    <row r="482" spans="1:13" x14ac:dyDescent="0.25">
      <c r="A482" s="13" t="str">
        <f>IF(INTRO!$E$39&lt;&gt;"Non-endemic", " ", IF(INTRO!$E$37="Non-endemic"," ", IF(COUNTRY_INFO!A482=0," ",COUNTRY_INFO!A482)))</f>
        <v xml:space="preserve"> </v>
      </c>
      <c r="B482" s="13" t="str">
        <f>IF(INTRO!$E$39&lt;&gt;"Non-endemic", " ", IF(INTRO!$E$37="Non-endemic"," ", IF(COUNTRY_INFO!B482=0," ",COUNTRY_INFO!B482)))</f>
        <v xml:space="preserve"> </v>
      </c>
      <c r="C482" s="13" t="str">
        <f>IF(INTRO!$E$39&lt;&gt;"Non-endemic", " ", IF(INTRO!$E$37="Non-endemic"," ", IF(COUNTRY_INFO!C482=0," ",COUNTRY_INFO!C482)))</f>
        <v xml:space="preserve"> </v>
      </c>
      <c r="D482" s="14">
        <f>IF(INTRO!$E$39&lt;&gt;"Non-endemic", 0, IF(INTRO!$E$37="Non-endemic",0,IF(COUNTRY_INFO!$H482=1,COUNTRY_INFO!E482,0)))</f>
        <v>0</v>
      </c>
      <c r="E482" s="14">
        <f>IF(INTRO!$E$39&lt;&gt;"Non-endemic", 0, IF(INTRO!$E$37="Non-endemic",0,IF(COUNTRY_INFO!$H482=1,COUNTRY_INFO!F482,0)))</f>
        <v>0</v>
      </c>
      <c r="F482" s="14">
        <f>IF(INTRO!$E$39&lt;&gt;"Non-endemic", 0, IF(INTRO!$E$37="Non-endemic",0,IF(COUNTRY_INFO!$H482=1,COUNTRY_INFO!G482,0)))</f>
        <v>0</v>
      </c>
      <c r="G482" s="14">
        <f t="shared" si="26"/>
        <v>0</v>
      </c>
      <c r="H482" s="15" t="str">
        <f>IF(INTRO!$E$39="Non-endemic",IF(INTRO!$E$37="Non-endemic","Not required",COUNTRY_INFO!Q482),"Treat with IVM")</f>
        <v>Treat with IVM</v>
      </c>
      <c r="I482" s="14">
        <f>IF(H482=1,IF(ALB_MBD!$J482&lt;&gt;" ",$G482-ALB_MBD!$J482,$G482),0)</f>
        <v>0</v>
      </c>
      <c r="J482" s="14">
        <f t="shared" si="27"/>
        <v>0</v>
      </c>
      <c r="K482" s="25"/>
      <c r="L482" s="16">
        <f t="shared" si="24"/>
        <v>0</v>
      </c>
      <c r="M482" s="16">
        <f t="shared" si="25"/>
        <v>0</v>
      </c>
    </row>
    <row r="483" spans="1:13" x14ac:dyDescent="0.25">
      <c r="A483" s="13" t="str">
        <f>IF(INTRO!$E$39&lt;&gt;"Non-endemic", " ", IF(INTRO!$E$37="Non-endemic"," ", IF(COUNTRY_INFO!A483=0," ",COUNTRY_INFO!A483)))</f>
        <v xml:space="preserve"> </v>
      </c>
      <c r="B483" s="13" t="str">
        <f>IF(INTRO!$E$39&lt;&gt;"Non-endemic", " ", IF(INTRO!$E$37="Non-endemic"," ", IF(COUNTRY_INFO!B483=0," ",COUNTRY_INFO!B483)))</f>
        <v xml:space="preserve"> </v>
      </c>
      <c r="C483" s="13" t="str">
        <f>IF(INTRO!$E$39&lt;&gt;"Non-endemic", " ", IF(INTRO!$E$37="Non-endemic"," ", IF(COUNTRY_INFO!C483=0," ",COUNTRY_INFO!C483)))</f>
        <v xml:space="preserve"> </v>
      </c>
      <c r="D483" s="14">
        <f>IF(INTRO!$E$39&lt;&gt;"Non-endemic", 0, IF(INTRO!$E$37="Non-endemic",0,IF(COUNTRY_INFO!$H483=1,COUNTRY_INFO!E483,0)))</f>
        <v>0</v>
      </c>
      <c r="E483" s="14">
        <f>IF(INTRO!$E$39&lt;&gt;"Non-endemic", 0, IF(INTRO!$E$37="Non-endemic",0,IF(COUNTRY_INFO!$H483=1,COUNTRY_INFO!F483,0)))</f>
        <v>0</v>
      </c>
      <c r="F483" s="14">
        <f>IF(INTRO!$E$39&lt;&gt;"Non-endemic", 0, IF(INTRO!$E$37="Non-endemic",0,IF(COUNTRY_INFO!$H483=1,COUNTRY_INFO!G483,0)))</f>
        <v>0</v>
      </c>
      <c r="G483" s="14">
        <f t="shared" si="26"/>
        <v>0</v>
      </c>
      <c r="H483" s="15" t="str">
        <f>IF(INTRO!$E$39="Non-endemic",IF(INTRO!$E$37="Non-endemic","Not required",COUNTRY_INFO!Q483),"Treat with IVM")</f>
        <v>Treat with IVM</v>
      </c>
      <c r="I483" s="14">
        <f>IF(H483=1,IF(ALB_MBD!$J483&lt;&gt;" ",$G483-ALB_MBD!$J483,$G483),0)</f>
        <v>0</v>
      </c>
      <c r="J483" s="14">
        <f t="shared" si="27"/>
        <v>0</v>
      </c>
      <c r="K483" s="25"/>
      <c r="L483" s="16">
        <f t="shared" si="24"/>
        <v>0</v>
      </c>
      <c r="M483" s="16">
        <f t="shared" si="25"/>
        <v>0</v>
      </c>
    </row>
    <row r="484" spans="1:13" x14ac:dyDescent="0.25">
      <c r="A484" s="13" t="str">
        <f>IF(INTRO!$E$39&lt;&gt;"Non-endemic", " ", IF(INTRO!$E$37="Non-endemic"," ", IF(COUNTRY_INFO!A484=0," ",COUNTRY_INFO!A484)))</f>
        <v xml:space="preserve"> </v>
      </c>
      <c r="B484" s="13" t="str">
        <f>IF(INTRO!$E$39&lt;&gt;"Non-endemic", " ", IF(INTRO!$E$37="Non-endemic"," ", IF(COUNTRY_INFO!B484=0," ",COUNTRY_INFO!B484)))</f>
        <v xml:space="preserve"> </v>
      </c>
      <c r="C484" s="13" t="str">
        <f>IF(INTRO!$E$39&lt;&gt;"Non-endemic", " ", IF(INTRO!$E$37="Non-endemic"," ", IF(COUNTRY_INFO!C484=0," ",COUNTRY_INFO!C484)))</f>
        <v xml:space="preserve"> </v>
      </c>
      <c r="D484" s="14">
        <f>IF(INTRO!$E$39&lt;&gt;"Non-endemic", 0, IF(INTRO!$E$37="Non-endemic",0,IF(COUNTRY_INFO!$H484=1,COUNTRY_INFO!E484,0)))</f>
        <v>0</v>
      </c>
      <c r="E484" s="14">
        <f>IF(INTRO!$E$39&lt;&gt;"Non-endemic", 0, IF(INTRO!$E$37="Non-endemic",0,IF(COUNTRY_INFO!$H484=1,COUNTRY_INFO!F484,0)))</f>
        <v>0</v>
      </c>
      <c r="F484" s="14">
        <f>IF(INTRO!$E$39&lt;&gt;"Non-endemic", 0, IF(INTRO!$E$37="Non-endemic",0,IF(COUNTRY_INFO!$H484=1,COUNTRY_INFO!G484,0)))</f>
        <v>0</v>
      </c>
      <c r="G484" s="14">
        <f t="shared" si="26"/>
        <v>0</v>
      </c>
      <c r="H484" s="15" t="str">
        <f>IF(INTRO!$E$39="Non-endemic",IF(INTRO!$E$37="Non-endemic","Not required",COUNTRY_INFO!Q484),"Treat with IVM")</f>
        <v>Treat with IVM</v>
      </c>
      <c r="I484" s="14">
        <f>IF(H484=1,IF(ALB_MBD!$J484&lt;&gt;" ",$G484-ALB_MBD!$J484,$G484),0)</f>
        <v>0</v>
      </c>
      <c r="J484" s="14">
        <f t="shared" si="27"/>
        <v>0</v>
      </c>
      <c r="K484" s="25"/>
      <c r="L484" s="16">
        <f t="shared" si="24"/>
        <v>0</v>
      </c>
      <c r="M484" s="16">
        <f t="shared" si="25"/>
        <v>0</v>
      </c>
    </row>
    <row r="485" spans="1:13" x14ac:dyDescent="0.25">
      <c r="A485" s="13" t="str">
        <f>IF(INTRO!$E$39&lt;&gt;"Non-endemic", " ", IF(INTRO!$E$37="Non-endemic"," ", IF(COUNTRY_INFO!A485=0," ",COUNTRY_INFO!A485)))</f>
        <v xml:space="preserve"> </v>
      </c>
      <c r="B485" s="13" t="str">
        <f>IF(INTRO!$E$39&lt;&gt;"Non-endemic", " ", IF(INTRO!$E$37="Non-endemic"," ", IF(COUNTRY_INFO!B485=0," ",COUNTRY_INFO!B485)))</f>
        <v xml:space="preserve"> </v>
      </c>
      <c r="C485" s="13" t="str">
        <f>IF(INTRO!$E$39&lt;&gt;"Non-endemic", " ", IF(INTRO!$E$37="Non-endemic"," ", IF(COUNTRY_INFO!C485=0," ",COUNTRY_INFO!C485)))</f>
        <v xml:space="preserve"> </v>
      </c>
      <c r="D485" s="14">
        <f>IF(INTRO!$E$39&lt;&gt;"Non-endemic", 0, IF(INTRO!$E$37="Non-endemic",0,IF(COUNTRY_INFO!$H485=1,COUNTRY_INFO!E485,0)))</f>
        <v>0</v>
      </c>
      <c r="E485" s="14">
        <f>IF(INTRO!$E$39&lt;&gt;"Non-endemic", 0, IF(INTRO!$E$37="Non-endemic",0,IF(COUNTRY_INFO!$H485=1,COUNTRY_INFO!F485,0)))</f>
        <v>0</v>
      </c>
      <c r="F485" s="14">
        <f>IF(INTRO!$E$39&lt;&gt;"Non-endemic", 0, IF(INTRO!$E$37="Non-endemic",0,IF(COUNTRY_INFO!$H485=1,COUNTRY_INFO!G485,0)))</f>
        <v>0</v>
      </c>
      <c r="G485" s="14">
        <f t="shared" si="26"/>
        <v>0</v>
      </c>
      <c r="H485" s="15" t="str">
        <f>IF(INTRO!$E$39="Non-endemic",IF(INTRO!$E$37="Non-endemic","Not required",COUNTRY_INFO!Q485),"Treat with IVM")</f>
        <v>Treat with IVM</v>
      </c>
      <c r="I485" s="14">
        <f>IF(H485=1,IF(ALB_MBD!$J485&lt;&gt;" ",$G485-ALB_MBD!$J485,$G485),0)</f>
        <v>0</v>
      </c>
      <c r="J485" s="14">
        <f t="shared" si="27"/>
        <v>0</v>
      </c>
      <c r="K485" s="25"/>
      <c r="L485" s="16">
        <f t="shared" si="24"/>
        <v>0</v>
      </c>
      <c r="M485" s="16">
        <f t="shared" si="25"/>
        <v>0</v>
      </c>
    </row>
    <row r="486" spans="1:13" x14ac:dyDescent="0.25">
      <c r="A486" s="13" t="str">
        <f>IF(INTRO!$E$39&lt;&gt;"Non-endemic", " ", IF(INTRO!$E$37="Non-endemic"," ", IF(COUNTRY_INFO!A486=0," ",COUNTRY_INFO!A486)))</f>
        <v xml:space="preserve"> </v>
      </c>
      <c r="B486" s="13" t="str">
        <f>IF(INTRO!$E$39&lt;&gt;"Non-endemic", " ", IF(INTRO!$E$37="Non-endemic"," ", IF(COUNTRY_INFO!B486=0," ",COUNTRY_INFO!B486)))</f>
        <v xml:space="preserve"> </v>
      </c>
      <c r="C486" s="13" t="str">
        <f>IF(INTRO!$E$39&lt;&gt;"Non-endemic", " ", IF(INTRO!$E$37="Non-endemic"," ", IF(COUNTRY_INFO!C486=0," ",COUNTRY_INFO!C486)))</f>
        <v xml:space="preserve"> </v>
      </c>
      <c r="D486" s="14">
        <f>IF(INTRO!$E$39&lt;&gt;"Non-endemic", 0, IF(INTRO!$E$37="Non-endemic",0,IF(COUNTRY_INFO!$H486=1,COUNTRY_INFO!E486,0)))</f>
        <v>0</v>
      </c>
      <c r="E486" s="14">
        <f>IF(INTRO!$E$39&lt;&gt;"Non-endemic", 0, IF(INTRO!$E$37="Non-endemic",0,IF(COUNTRY_INFO!$H486=1,COUNTRY_INFO!F486,0)))</f>
        <v>0</v>
      </c>
      <c r="F486" s="14">
        <f>IF(INTRO!$E$39&lt;&gt;"Non-endemic", 0, IF(INTRO!$E$37="Non-endemic",0,IF(COUNTRY_INFO!$H486=1,COUNTRY_INFO!G486,0)))</f>
        <v>0</v>
      </c>
      <c r="G486" s="14">
        <f t="shared" si="26"/>
        <v>0</v>
      </c>
      <c r="H486" s="15" t="str">
        <f>IF(INTRO!$E$39="Non-endemic",IF(INTRO!$E$37="Non-endemic","Not required",COUNTRY_INFO!Q486),"Treat with IVM")</f>
        <v>Treat with IVM</v>
      </c>
      <c r="I486" s="14">
        <f>IF(H486=1,IF(ALB_MBD!$J486&lt;&gt;" ",$G486-ALB_MBD!$J486,$G486),0)</f>
        <v>0</v>
      </c>
      <c r="J486" s="14">
        <f t="shared" si="27"/>
        <v>0</v>
      </c>
      <c r="K486" s="25"/>
      <c r="L486" s="16">
        <f t="shared" si="24"/>
        <v>0</v>
      </c>
      <c r="M486" s="16">
        <f t="shared" si="25"/>
        <v>0</v>
      </c>
    </row>
    <row r="487" spans="1:13" x14ac:dyDescent="0.25">
      <c r="A487" s="13" t="str">
        <f>IF(INTRO!$E$39&lt;&gt;"Non-endemic", " ", IF(INTRO!$E$37="Non-endemic"," ", IF(COUNTRY_INFO!A487=0," ",COUNTRY_INFO!A487)))</f>
        <v xml:space="preserve"> </v>
      </c>
      <c r="B487" s="13" t="str">
        <f>IF(INTRO!$E$39&lt;&gt;"Non-endemic", " ", IF(INTRO!$E$37="Non-endemic"," ", IF(COUNTRY_INFO!B487=0," ",COUNTRY_INFO!B487)))</f>
        <v xml:space="preserve"> </v>
      </c>
      <c r="C487" s="13" t="str">
        <f>IF(INTRO!$E$39&lt;&gt;"Non-endemic", " ", IF(INTRO!$E$37="Non-endemic"," ", IF(COUNTRY_INFO!C487=0," ",COUNTRY_INFO!C487)))</f>
        <v xml:space="preserve"> </v>
      </c>
      <c r="D487" s="14">
        <f>IF(INTRO!$E$39&lt;&gt;"Non-endemic", 0, IF(INTRO!$E$37="Non-endemic",0,IF(COUNTRY_INFO!$H487=1,COUNTRY_INFO!E487,0)))</f>
        <v>0</v>
      </c>
      <c r="E487" s="14">
        <f>IF(INTRO!$E$39&lt;&gt;"Non-endemic", 0, IF(INTRO!$E$37="Non-endemic",0,IF(COUNTRY_INFO!$H487=1,COUNTRY_INFO!F487,0)))</f>
        <v>0</v>
      </c>
      <c r="F487" s="14">
        <f>IF(INTRO!$E$39&lt;&gt;"Non-endemic", 0, IF(INTRO!$E$37="Non-endemic",0,IF(COUNTRY_INFO!$H487=1,COUNTRY_INFO!G487,0)))</f>
        <v>0</v>
      </c>
      <c r="G487" s="14">
        <f t="shared" si="26"/>
        <v>0</v>
      </c>
      <c r="H487" s="15" t="str">
        <f>IF(INTRO!$E$39="Non-endemic",IF(INTRO!$E$37="Non-endemic","Not required",COUNTRY_INFO!Q487),"Treat with IVM")</f>
        <v>Treat with IVM</v>
      </c>
      <c r="I487" s="14">
        <f>IF(H487=1,IF(ALB_MBD!$J487&lt;&gt;" ",$G487-ALB_MBD!$J487,$G487),0)</f>
        <v>0</v>
      </c>
      <c r="J487" s="14">
        <f t="shared" si="27"/>
        <v>0</v>
      </c>
      <c r="K487" s="25"/>
      <c r="L487" s="16">
        <f t="shared" si="24"/>
        <v>0</v>
      </c>
      <c r="M487" s="16">
        <f t="shared" si="25"/>
        <v>0</v>
      </c>
    </row>
    <row r="488" spans="1:13" x14ac:dyDescent="0.25">
      <c r="A488" s="13" t="str">
        <f>IF(INTRO!$E$39&lt;&gt;"Non-endemic", " ", IF(INTRO!$E$37="Non-endemic"," ", IF(COUNTRY_INFO!A488=0," ",COUNTRY_INFO!A488)))</f>
        <v xml:space="preserve"> </v>
      </c>
      <c r="B488" s="13" t="str">
        <f>IF(INTRO!$E$39&lt;&gt;"Non-endemic", " ", IF(INTRO!$E$37="Non-endemic"," ", IF(COUNTRY_INFO!B488=0," ",COUNTRY_INFO!B488)))</f>
        <v xml:space="preserve"> </v>
      </c>
      <c r="C488" s="13" t="str">
        <f>IF(INTRO!$E$39&lt;&gt;"Non-endemic", " ", IF(INTRO!$E$37="Non-endemic"," ", IF(COUNTRY_INFO!C488=0," ",COUNTRY_INFO!C488)))</f>
        <v xml:space="preserve"> </v>
      </c>
      <c r="D488" s="14">
        <f>IF(INTRO!$E$39&lt;&gt;"Non-endemic", 0, IF(INTRO!$E$37="Non-endemic",0,IF(COUNTRY_INFO!$H488=1,COUNTRY_INFO!E488,0)))</f>
        <v>0</v>
      </c>
      <c r="E488" s="14">
        <f>IF(INTRO!$E$39&lt;&gt;"Non-endemic", 0, IF(INTRO!$E$37="Non-endemic",0,IF(COUNTRY_INFO!$H488=1,COUNTRY_INFO!F488,0)))</f>
        <v>0</v>
      </c>
      <c r="F488" s="14">
        <f>IF(INTRO!$E$39&lt;&gt;"Non-endemic", 0, IF(INTRO!$E$37="Non-endemic",0,IF(COUNTRY_INFO!$H488=1,COUNTRY_INFO!G488,0)))</f>
        <v>0</v>
      </c>
      <c r="G488" s="14">
        <f t="shared" si="26"/>
        <v>0</v>
      </c>
      <c r="H488" s="15" t="str">
        <f>IF(INTRO!$E$39="Non-endemic",IF(INTRO!$E$37="Non-endemic","Not required",COUNTRY_INFO!Q488),"Treat with IVM")</f>
        <v>Treat with IVM</v>
      </c>
      <c r="I488" s="14">
        <f>IF(H488=1,IF(ALB_MBD!$J488&lt;&gt;" ",$G488-ALB_MBD!$J488,$G488),0)</f>
        <v>0</v>
      </c>
      <c r="J488" s="14">
        <f t="shared" si="27"/>
        <v>0</v>
      </c>
      <c r="K488" s="25"/>
      <c r="L488" s="16">
        <f t="shared" si="24"/>
        <v>0</v>
      </c>
      <c r="M488" s="16">
        <f t="shared" si="25"/>
        <v>0</v>
      </c>
    </row>
    <row r="489" spans="1:13" x14ac:dyDescent="0.25">
      <c r="A489" s="13" t="str">
        <f>IF(INTRO!$E$39&lt;&gt;"Non-endemic", " ", IF(INTRO!$E$37="Non-endemic"," ", IF(COUNTRY_INFO!A489=0," ",COUNTRY_INFO!A489)))</f>
        <v xml:space="preserve"> </v>
      </c>
      <c r="B489" s="13" t="str">
        <f>IF(INTRO!$E$39&lt;&gt;"Non-endemic", " ", IF(INTRO!$E$37="Non-endemic"," ", IF(COUNTRY_INFO!B489=0," ",COUNTRY_INFO!B489)))</f>
        <v xml:space="preserve"> </v>
      </c>
      <c r="C489" s="13" t="str">
        <f>IF(INTRO!$E$39&lt;&gt;"Non-endemic", " ", IF(INTRO!$E$37="Non-endemic"," ", IF(COUNTRY_INFO!C489=0," ",COUNTRY_INFO!C489)))</f>
        <v xml:space="preserve"> </v>
      </c>
      <c r="D489" s="14">
        <f>IF(INTRO!$E$39&lt;&gt;"Non-endemic", 0, IF(INTRO!$E$37="Non-endemic",0,IF(COUNTRY_INFO!$H489=1,COUNTRY_INFO!E489,0)))</f>
        <v>0</v>
      </c>
      <c r="E489" s="14">
        <f>IF(INTRO!$E$39&lt;&gt;"Non-endemic", 0, IF(INTRO!$E$37="Non-endemic",0,IF(COUNTRY_INFO!$H489=1,COUNTRY_INFO!F489,0)))</f>
        <v>0</v>
      </c>
      <c r="F489" s="14">
        <f>IF(INTRO!$E$39&lt;&gt;"Non-endemic", 0, IF(INTRO!$E$37="Non-endemic",0,IF(COUNTRY_INFO!$H489=1,COUNTRY_INFO!G489,0)))</f>
        <v>0</v>
      </c>
      <c r="G489" s="14">
        <f t="shared" si="26"/>
        <v>0</v>
      </c>
      <c r="H489" s="15" t="str">
        <f>IF(INTRO!$E$39="Non-endemic",IF(INTRO!$E$37="Non-endemic","Not required",COUNTRY_INFO!Q489),"Treat with IVM")</f>
        <v>Treat with IVM</v>
      </c>
      <c r="I489" s="14">
        <f>IF(H489=1,IF(ALB_MBD!$J489&lt;&gt;" ",$G489-ALB_MBD!$J489,$G489),0)</f>
        <v>0</v>
      </c>
      <c r="J489" s="14">
        <f t="shared" si="27"/>
        <v>0</v>
      </c>
      <c r="K489" s="25"/>
      <c r="L489" s="16">
        <f t="shared" si="24"/>
        <v>0</v>
      </c>
      <c r="M489" s="16">
        <f t="shared" si="25"/>
        <v>0</v>
      </c>
    </row>
    <row r="490" spans="1:13" x14ac:dyDescent="0.25">
      <c r="A490" s="13" t="str">
        <f>IF(INTRO!$E$39&lt;&gt;"Non-endemic", " ", IF(INTRO!$E$37="Non-endemic"," ", IF(COUNTRY_INFO!A490=0," ",COUNTRY_INFO!A490)))</f>
        <v xml:space="preserve"> </v>
      </c>
      <c r="B490" s="13" t="str">
        <f>IF(INTRO!$E$39&lt;&gt;"Non-endemic", " ", IF(INTRO!$E$37="Non-endemic"," ", IF(COUNTRY_INFO!B490=0," ",COUNTRY_INFO!B490)))</f>
        <v xml:space="preserve"> </v>
      </c>
      <c r="C490" s="13" t="str">
        <f>IF(INTRO!$E$39&lt;&gt;"Non-endemic", " ", IF(INTRO!$E$37="Non-endemic"," ", IF(COUNTRY_INFO!C490=0," ",COUNTRY_INFO!C490)))</f>
        <v xml:space="preserve"> </v>
      </c>
      <c r="D490" s="14">
        <f>IF(INTRO!$E$39&lt;&gt;"Non-endemic", 0, IF(INTRO!$E$37="Non-endemic",0,IF(COUNTRY_INFO!$H490=1,COUNTRY_INFO!E490,0)))</f>
        <v>0</v>
      </c>
      <c r="E490" s="14">
        <f>IF(INTRO!$E$39&lt;&gt;"Non-endemic", 0, IF(INTRO!$E$37="Non-endemic",0,IF(COUNTRY_INFO!$H490=1,COUNTRY_INFO!F490,0)))</f>
        <v>0</v>
      </c>
      <c r="F490" s="14">
        <f>IF(INTRO!$E$39&lt;&gt;"Non-endemic", 0, IF(INTRO!$E$37="Non-endemic",0,IF(COUNTRY_INFO!$H490=1,COUNTRY_INFO!G490,0)))</f>
        <v>0</v>
      </c>
      <c r="G490" s="14">
        <f t="shared" si="26"/>
        <v>0</v>
      </c>
      <c r="H490" s="15" t="str">
        <f>IF(INTRO!$E$39="Non-endemic",IF(INTRO!$E$37="Non-endemic","Not required",COUNTRY_INFO!Q490),"Treat with IVM")</f>
        <v>Treat with IVM</v>
      </c>
      <c r="I490" s="14">
        <f>IF(H490=1,IF(ALB_MBD!$J490&lt;&gt;" ",$G490-ALB_MBD!$J490,$G490),0)</f>
        <v>0</v>
      </c>
      <c r="J490" s="14">
        <f t="shared" si="27"/>
        <v>0</v>
      </c>
      <c r="K490" s="25"/>
      <c r="L490" s="16">
        <f t="shared" si="24"/>
        <v>0</v>
      </c>
      <c r="M490" s="16">
        <f t="shared" si="25"/>
        <v>0</v>
      </c>
    </row>
    <row r="491" spans="1:13" x14ac:dyDescent="0.25">
      <c r="A491" s="13" t="str">
        <f>IF(INTRO!$E$39&lt;&gt;"Non-endemic", " ", IF(INTRO!$E$37="Non-endemic"," ", IF(COUNTRY_INFO!A491=0," ",COUNTRY_INFO!A491)))</f>
        <v xml:space="preserve"> </v>
      </c>
      <c r="B491" s="13" t="str">
        <f>IF(INTRO!$E$39&lt;&gt;"Non-endemic", " ", IF(INTRO!$E$37="Non-endemic"," ", IF(COUNTRY_INFO!B491=0," ",COUNTRY_INFO!B491)))</f>
        <v xml:space="preserve"> </v>
      </c>
      <c r="C491" s="13" t="str">
        <f>IF(INTRO!$E$39&lt;&gt;"Non-endemic", " ", IF(INTRO!$E$37="Non-endemic"," ", IF(COUNTRY_INFO!C491=0," ",COUNTRY_INFO!C491)))</f>
        <v xml:space="preserve"> </v>
      </c>
      <c r="D491" s="14">
        <f>IF(INTRO!$E$39&lt;&gt;"Non-endemic", 0, IF(INTRO!$E$37="Non-endemic",0,IF(COUNTRY_INFO!$H491=1,COUNTRY_INFO!E491,0)))</f>
        <v>0</v>
      </c>
      <c r="E491" s="14">
        <f>IF(INTRO!$E$39&lt;&gt;"Non-endemic", 0, IF(INTRO!$E$37="Non-endemic",0,IF(COUNTRY_INFO!$H491=1,COUNTRY_INFO!F491,0)))</f>
        <v>0</v>
      </c>
      <c r="F491" s="14">
        <f>IF(INTRO!$E$39&lt;&gt;"Non-endemic", 0, IF(INTRO!$E$37="Non-endemic",0,IF(COUNTRY_INFO!$H491=1,COUNTRY_INFO!G491,0)))</f>
        <v>0</v>
      </c>
      <c r="G491" s="14">
        <f t="shared" si="26"/>
        <v>0</v>
      </c>
      <c r="H491" s="15" t="str">
        <f>IF(INTRO!$E$39="Non-endemic",IF(INTRO!$E$37="Non-endemic","Not required",COUNTRY_INFO!Q491),"Treat with IVM")</f>
        <v>Treat with IVM</v>
      </c>
      <c r="I491" s="14">
        <f>IF(H491=1,IF(ALB_MBD!$J491&lt;&gt;" ",$G491-ALB_MBD!$J491,$G491),0)</f>
        <v>0</v>
      </c>
      <c r="J491" s="14">
        <f t="shared" si="27"/>
        <v>0</v>
      </c>
      <c r="K491" s="25"/>
      <c r="L491" s="16">
        <f t="shared" si="24"/>
        <v>0</v>
      </c>
      <c r="M491" s="16">
        <f t="shared" si="25"/>
        <v>0</v>
      </c>
    </row>
    <row r="492" spans="1:13" x14ac:dyDescent="0.25">
      <c r="A492" s="13" t="str">
        <f>IF(INTRO!$E$39&lt;&gt;"Non-endemic", " ", IF(INTRO!$E$37="Non-endemic"," ", IF(COUNTRY_INFO!A492=0," ",COUNTRY_INFO!A492)))</f>
        <v xml:space="preserve"> </v>
      </c>
      <c r="B492" s="13" t="str">
        <f>IF(INTRO!$E$39&lt;&gt;"Non-endemic", " ", IF(INTRO!$E$37="Non-endemic"," ", IF(COUNTRY_INFO!B492=0," ",COUNTRY_INFO!B492)))</f>
        <v xml:space="preserve"> </v>
      </c>
      <c r="C492" s="13" t="str">
        <f>IF(INTRO!$E$39&lt;&gt;"Non-endemic", " ", IF(INTRO!$E$37="Non-endemic"," ", IF(COUNTRY_INFO!C492=0," ",COUNTRY_INFO!C492)))</f>
        <v xml:space="preserve"> </v>
      </c>
      <c r="D492" s="14">
        <f>IF(INTRO!$E$39&lt;&gt;"Non-endemic", 0, IF(INTRO!$E$37="Non-endemic",0,IF(COUNTRY_INFO!$H492=1,COUNTRY_INFO!E492,0)))</f>
        <v>0</v>
      </c>
      <c r="E492" s="14">
        <f>IF(INTRO!$E$39&lt;&gt;"Non-endemic", 0, IF(INTRO!$E$37="Non-endemic",0,IF(COUNTRY_INFO!$H492=1,COUNTRY_INFO!F492,0)))</f>
        <v>0</v>
      </c>
      <c r="F492" s="14">
        <f>IF(INTRO!$E$39&lt;&gt;"Non-endemic", 0, IF(INTRO!$E$37="Non-endemic",0,IF(COUNTRY_INFO!$H492=1,COUNTRY_INFO!G492,0)))</f>
        <v>0</v>
      </c>
      <c r="G492" s="14">
        <f t="shared" si="26"/>
        <v>0</v>
      </c>
      <c r="H492" s="15" t="str">
        <f>IF(INTRO!$E$39="Non-endemic",IF(INTRO!$E$37="Non-endemic","Not required",COUNTRY_INFO!Q492),"Treat with IVM")</f>
        <v>Treat with IVM</v>
      </c>
      <c r="I492" s="14">
        <f>IF(H492=1,IF(ALB_MBD!$J492&lt;&gt;" ",$G492-ALB_MBD!$J492,$G492),0)</f>
        <v>0</v>
      </c>
      <c r="J492" s="14">
        <f t="shared" si="27"/>
        <v>0</v>
      </c>
      <c r="K492" s="25"/>
      <c r="L492" s="16">
        <f t="shared" si="24"/>
        <v>0</v>
      </c>
      <c r="M492" s="16">
        <f t="shared" si="25"/>
        <v>0</v>
      </c>
    </row>
    <row r="493" spans="1:13" x14ac:dyDescent="0.25">
      <c r="A493" s="13" t="str">
        <f>IF(INTRO!$E$39&lt;&gt;"Non-endemic", " ", IF(INTRO!$E$37="Non-endemic"," ", IF(COUNTRY_INFO!A493=0," ",COUNTRY_INFO!A493)))</f>
        <v xml:space="preserve"> </v>
      </c>
      <c r="B493" s="13" t="str">
        <f>IF(INTRO!$E$39&lt;&gt;"Non-endemic", " ", IF(INTRO!$E$37="Non-endemic"," ", IF(COUNTRY_INFO!B493=0," ",COUNTRY_INFO!B493)))</f>
        <v xml:space="preserve"> </v>
      </c>
      <c r="C493" s="13" t="str">
        <f>IF(INTRO!$E$39&lt;&gt;"Non-endemic", " ", IF(INTRO!$E$37="Non-endemic"," ", IF(COUNTRY_INFO!C493=0," ",COUNTRY_INFO!C493)))</f>
        <v xml:space="preserve"> </v>
      </c>
      <c r="D493" s="14">
        <f>IF(INTRO!$E$39&lt;&gt;"Non-endemic", 0, IF(INTRO!$E$37="Non-endemic",0,IF(COUNTRY_INFO!$H493=1,COUNTRY_INFO!E493,0)))</f>
        <v>0</v>
      </c>
      <c r="E493" s="14">
        <f>IF(INTRO!$E$39&lt;&gt;"Non-endemic", 0, IF(INTRO!$E$37="Non-endemic",0,IF(COUNTRY_INFO!$H493=1,COUNTRY_INFO!F493,0)))</f>
        <v>0</v>
      </c>
      <c r="F493" s="14">
        <f>IF(INTRO!$E$39&lt;&gt;"Non-endemic", 0, IF(INTRO!$E$37="Non-endemic",0,IF(COUNTRY_INFO!$H493=1,COUNTRY_INFO!G493,0)))</f>
        <v>0</v>
      </c>
      <c r="G493" s="14">
        <f t="shared" si="26"/>
        <v>0</v>
      </c>
      <c r="H493" s="15" t="str">
        <f>IF(INTRO!$E$39="Non-endemic",IF(INTRO!$E$37="Non-endemic","Not required",COUNTRY_INFO!Q493),"Treat with IVM")</f>
        <v>Treat with IVM</v>
      </c>
      <c r="I493" s="14">
        <f>IF(H493=1,IF(ALB_MBD!$J493&lt;&gt;" ",$G493-ALB_MBD!$J493,$G493),0)</f>
        <v>0</v>
      </c>
      <c r="J493" s="14">
        <f t="shared" si="27"/>
        <v>0</v>
      </c>
      <c r="K493" s="25"/>
      <c r="L493" s="16">
        <f t="shared" si="24"/>
        <v>0</v>
      </c>
      <c r="M493" s="16">
        <f t="shared" si="25"/>
        <v>0</v>
      </c>
    </row>
    <row r="494" spans="1:13" x14ac:dyDescent="0.25">
      <c r="A494" s="13" t="str">
        <f>IF(INTRO!$E$39&lt;&gt;"Non-endemic", " ", IF(INTRO!$E$37="Non-endemic"," ", IF(COUNTRY_INFO!A494=0," ",COUNTRY_INFO!A494)))</f>
        <v xml:space="preserve"> </v>
      </c>
      <c r="B494" s="13" t="str">
        <f>IF(INTRO!$E$39&lt;&gt;"Non-endemic", " ", IF(INTRO!$E$37="Non-endemic"," ", IF(COUNTRY_INFO!B494=0," ",COUNTRY_INFO!B494)))</f>
        <v xml:space="preserve"> </v>
      </c>
      <c r="C494" s="13" t="str">
        <f>IF(INTRO!$E$39&lt;&gt;"Non-endemic", " ", IF(INTRO!$E$37="Non-endemic"," ", IF(COUNTRY_INFO!C494=0," ",COUNTRY_INFO!C494)))</f>
        <v xml:space="preserve"> </v>
      </c>
      <c r="D494" s="14">
        <f>IF(INTRO!$E$39&lt;&gt;"Non-endemic", 0, IF(INTRO!$E$37="Non-endemic",0,IF(COUNTRY_INFO!$H494=1,COUNTRY_INFO!E494,0)))</f>
        <v>0</v>
      </c>
      <c r="E494" s="14">
        <f>IF(INTRO!$E$39&lt;&gt;"Non-endemic", 0, IF(INTRO!$E$37="Non-endemic",0,IF(COUNTRY_INFO!$H494=1,COUNTRY_INFO!F494,0)))</f>
        <v>0</v>
      </c>
      <c r="F494" s="14">
        <f>IF(INTRO!$E$39&lt;&gt;"Non-endemic", 0, IF(INTRO!$E$37="Non-endemic",0,IF(COUNTRY_INFO!$H494=1,COUNTRY_INFO!G494,0)))</f>
        <v>0</v>
      </c>
      <c r="G494" s="14">
        <f t="shared" si="26"/>
        <v>0</v>
      </c>
      <c r="H494" s="15" t="str">
        <f>IF(INTRO!$E$39="Non-endemic",IF(INTRO!$E$37="Non-endemic","Not required",COUNTRY_INFO!Q494),"Treat with IVM")</f>
        <v>Treat with IVM</v>
      </c>
      <c r="I494" s="14">
        <f>IF(H494=1,IF(ALB_MBD!$J494&lt;&gt;" ",$G494-ALB_MBD!$J494,$G494),0)</f>
        <v>0</v>
      </c>
      <c r="J494" s="14">
        <f t="shared" si="27"/>
        <v>0</v>
      </c>
      <c r="K494" s="25"/>
      <c r="L494" s="16">
        <f t="shared" si="24"/>
        <v>0</v>
      </c>
      <c r="M494" s="16">
        <f t="shared" si="25"/>
        <v>0</v>
      </c>
    </row>
    <row r="495" spans="1:13" x14ac:dyDescent="0.25">
      <c r="A495" s="13" t="str">
        <f>IF(INTRO!$E$39&lt;&gt;"Non-endemic", " ", IF(INTRO!$E$37="Non-endemic"," ", IF(COUNTRY_INFO!A495=0," ",COUNTRY_INFO!A495)))</f>
        <v xml:space="preserve"> </v>
      </c>
      <c r="B495" s="13" t="str">
        <f>IF(INTRO!$E$39&lt;&gt;"Non-endemic", " ", IF(INTRO!$E$37="Non-endemic"," ", IF(COUNTRY_INFO!B495=0," ",COUNTRY_INFO!B495)))</f>
        <v xml:space="preserve"> </v>
      </c>
      <c r="C495" s="13" t="str">
        <f>IF(INTRO!$E$39&lt;&gt;"Non-endemic", " ", IF(INTRO!$E$37="Non-endemic"," ", IF(COUNTRY_INFO!C495=0," ",COUNTRY_INFO!C495)))</f>
        <v xml:space="preserve"> </v>
      </c>
      <c r="D495" s="14">
        <f>IF(INTRO!$E$39&lt;&gt;"Non-endemic", 0, IF(INTRO!$E$37="Non-endemic",0,IF(COUNTRY_INFO!$H495=1,COUNTRY_INFO!E495,0)))</f>
        <v>0</v>
      </c>
      <c r="E495" s="14">
        <f>IF(INTRO!$E$39&lt;&gt;"Non-endemic", 0, IF(INTRO!$E$37="Non-endemic",0,IF(COUNTRY_INFO!$H495=1,COUNTRY_INFO!F495,0)))</f>
        <v>0</v>
      </c>
      <c r="F495" s="14">
        <f>IF(INTRO!$E$39&lt;&gt;"Non-endemic", 0, IF(INTRO!$E$37="Non-endemic",0,IF(COUNTRY_INFO!$H495=1,COUNTRY_INFO!G495,0)))</f>
        <v>0</v>
      </c>
      <c r="G495" s="14">
        <f t="shared" si="26"/>
        <v>0</v>
      </c>
      <c r="H495" s="15" t="str">
        <f>IF(INTRO!$E$39="Non-endemic",IF(INTRO!$E$37="Non-endemic","Not required",COUNTRY_INFO!Q495),"Treat with IVM")</f>
        <v>Treat with IVM</v>
      </c>
      <c r="I495" s="14">
        <f>IF(H495=1,IF(ALB_MBD!$J495&lt;&gt;" ",$G495-ALB_MBD!$J495,$G495),0)</f>
        <v>0</v>
      </c>
      <c r="J495" s="14">
        <f t="shared" si="27"/>
        <v>0</v>
      </c>
      <c r="K495" s="25"/>
      <c r="L495" s="16">
        <f t="shared" si="24"/>
        <v>0</v>
      </c>
      <c r="M495" s="16">
        <f t="shared" si="25"/>
        <v>0</v>
      </c>
    </row>
    <row r="496" spans="1:13" x14ac:dyDescent="0.25">
      <c r="A496" s="13" t="str">
        <f>IF(INTRO!$E$39&lt;&gt;"Non-endemic", " ", IF(INTRO!$E$37="Non-endemic"," ", IF(COUNTRY_INFO!A496=0," ",COUNTRY_INFO!A496)))</f>
        <v xml:space="preserve"> </v>
      </c>
      <c r="B496" s="13" t="str">
        <f>IF(INTRO!$E$39&lt;&gt;"Non-endemic", " ", IF(INTRO!$E$37="Non-endemic"," ", IF(COUNTRY_INFO!B496=0," ",COUNTRY_INFO!B496)))</f>
        <v xml:space="preserve"> </v>
      </c>
      <c r="C496" s="13" t="str">
        <f>IF(INTRO!$E$39&lt;&gt;"Non-endemic", " ", IF(INTRO!$E$37="Non-endemic"," ", IF(COUNTRY_INFO!C496=0," ",COUNTRY_INFO!C496)))</f>
        <v xml:space="preserve"> </v>
      </c>
      <c r="D496" s="14">
        <f>IF(INTRO!$E$39&lt;&gt;"Non-endemic", 0, IF(INTRO!$E$37="Non-endemic",0,IF(COUNTRY_INFO!$H496=1,COUNTRY_INFO!E496,0)))</f>
        <v>0</v>
      </c>
      <c r="E496" s="14">
        <f>IF(INTRO!$E$39&lt;&gt;"Non-endemic", 0, IF(INTRO!$E$37="Non-endemic",0,IF(COUNTRY_INFO!$H496=1,COUNTRY_INFO!F496,0)))</f>
        <v>0</v>
      </c>
      <c r="F496" s="14">
        <f>IF(INTRO!$E$39&lt;&gt;"Non-endemic", 0, IF(INTRO!$E$37="Non-endemic",0,IF(COUNTRY_INFO!$H496=1,COUNTRY_INFO!G496,0)))</f>
        <v>0</v>
      </c>
      <c r="G496" s="14">
        <f t="shared" si="26"/>
        <v>0</v>
      </c>
      <c r="H496" s="15" t="str">
        <f>IF(INTRO!$E$39="Non-endemic",IF(INTRO!$E$37="Non-endemic","Not required",COUNTRY_INFO!Q496),"Treat with IVM")</f>
        <v>Treat with IVM</v>
      </c>
      <c r="I496" s="14">
        <f>IF(H496=1,IF(ALB_MBD!$J496&lt;&gt;" ",$G496-ALB_MBD!$J496,$G496),0)</f>
        <v>0</v>
      </c>
      <c r="J496" s="14">
        <f t="shared" si="27"/>
        <v>0</v>
      </c>
      <c r="K496" s="25"/>
      <c r="L496" s="16">
        <f t="shared" si="24"/>
        <v>0</v>
      </c>
      <c r="M496" s="16">
        <f t="shared" si="25"/>
        <v>0</v>
      </c>
    </row>
    <row r="497" spans="1:13" x14ac:dyDescent="0.25">
      <c r="A497" s="13" t="str">
        <f>IF(INTRO!$E$39&lt;&gt;"Non-endemic", " ", IF(INTRO!$E$37="Non-endemic"," ", IF(COUNTRY_INFO!A497=0," ",COUNTRY_INFO!A497)))</f>
        <v xml:space="preserve"> </v>
      </c>
      <c r="B497" s="13" t="str">
        <f>IF(INTRO!$E$39&lt;&gt;"Non-endemic", " ", IF(INTRO!$E$37="Non-endemic"," ", IF(COUNTRY_INFO!B497=0," ",COUNTRY_INFO!B497)))</f>
        <v xml:space="preserve"> </v>
      </c>
      <c r="C497" s="13" t="str">
        <f>IF(INTRO!$E$39&lt;&gt;"Non-endemic", " ", IF(INTRO!$E$37="Non-endemic"," ", IF(COUNTRY_INFO!C497=0," ",COUNTRY_INFO!C497)))</f>
        <v xml:space="preserve"> </v>
      </c>
      <c r="D497" s="14">
        <f>IF(INTRO!$E$39&lt;&gt;"Non-endemic", 0, IF(INTRO!$E$37="Non-endemic",0,IF(COUNTRY_INFO!$H497=1,COUNTRY_INFO!E497,0)))</f>
        <v>0</v>
      </c>
      <c r="E497" s="14">
        <f>IF(INTRO!$E$39&lt;&gt;"Non-endemic", 0, IF(INTRO!$E$37="Non-endemic",0,IF(COUNTRY_INFO!$H497=1,COUNTRY_INFO!F497,0)))</f>
        <v>0</v>
      </c>
      <c r="F497" s="14">
        <f>IF(INTRO!$E$39&lt;&gt;"Non-endemic", 0, IF(INTRO!$E$37="Non-endemic",0,IF(COUNTRY_INFO!$H497=1,COUNTRY_INFO!G497,0)))</f>
        <v>0</v>
      </c>
      <c r="G497" s="14">
        <f t="shared" si="26"/>
        <v>0</v>
      </c>
      <c r="H497" s="15" t="str">
        <f>IF(INTRO!$E$39="Non-endemic",IF(INTRO!$E$37="Non-endemic","Not required",COUNTRY_INFO!Q497),"Treat with IVM")</f>
        <v>Treat with IVM</v>
      </c>
      <c r="I497" s="14">
        <f>IF(H497=1,IF(ALB_MBD!$J497&lt;&gt;" ",$G497-ALB_MBD!$J497,$G497),0)</f>
        <v>0</v>
      </c>
      <c r="J497" s="14">
        <f t="shared" si="27"/>
        <v>0</v>
      </c>
      <c r="K497" s="25"/>
      <c r="L497" s="16">
        <f t="shared" si="24"/>
        <v>0</v>
      </c>
      <c r="M497" s="16">
        <f t="shared" si="25"/>
        <v>0</v>
      </c>
    </row>
    <row r="498" spans="1:13" x14ac:dyDescent="0.25">
      <c r="A498" s="13" t="str">
        <f>IF(INTRO!$E$39&lt;&gt;"Non-endemic", " ", IF(INTRO!$E$37="Non-endemic"," ", IF(COUNTRY_INFO!A498=0," ",COUNTRY_INFO!A498)))</f>
        <v xml:space="preserve"> </v>
      </c>
      <c r="B498" s="13" t="str">
        <f>IF(INTRO!$E$39&lt;&gt;"Non-endemic", " ", IF(INTRO!$E$37="Non-endemic"," ", IF(COUNTRY_INFO!B498=0," ",COUNTRY_INFO!B498)))</f>
        <v xml:space="preserve"> </v>
      </c>
      <c r="C498" s="13" t="str">
        <f>IF(INTRO!$E$39&lt;&gt;"Non-endemic", " ", IF(INTRO!$E$37="Non-endemic"," ", IF(COUNTRY_INFO!C498=0," ",COUNTRY_INFO!C498)))</f>
        <v xml:space="preserve"> </v>
      </c>
      <c r="D498" s="14">
        <f>IF(INTRO!$E$39&lt;&gt;"Non-endemic", 0, IF(INTRO!$E$37="Non-endemic",0,IF(COUNTRY_INFO!$H498=1,COUNTRY_INFO!E498,0)))</f>
        <v>0</v>
      </c>
      <c r="E498" s="14">
        <f>IF(INTRO!$E$39&lt;&gt;"Non-endemic", 0, IF(INTRO!$E$37="Non-endemic",0,IF(COUNTRY_INFO!$H498=1,COUNTRY_INFO!F498,0)))</f>
        <v>0</v>
      </c>
      <c r="F498" s="14">
        <f>IF(INTRO!$E$39&lt;&gt;"Non-endemic", 0, IF(INTRO!$E$37="Non-endemic",0,IF(COUNTRY_INFO!$H498=1,COUNTRY_INFO!G498,0)))</f>
        <v>0</v>
      </c>
      <c r="G498" s="14">
        <f t="shared" si="26"/>
        <v>0</v>
      </c>
      <c r="H498" s="15" t="str">
        <f>IF(INTRO!$E$39="Non-endemic",IF(INTRO!$E$37="Non-endemic","Not required",COUNTRY_INFO!Q498),"Treat with IVM")</f>
        <v>Treat with IVM</v>
      </c>
      <c r="I498" s="14">
        <f>IF(H498=1,IF(ALB_MBD!$J498&lt;&gt;" ",$G498-ALB_MBD!$J498,$G498),0)</f>
        <v>0</v>
      </c>
      <c r="J498" s="14">
        <f t="shared" si="27"/>
        <v>0</v>
      </c>
      <c r="K498" s="25"/>
      <c r="L498" s="16">
        <f t="shared" si="24"/>
        <v>0</v>
      </c>
      <c r="M498" s="16">
        <f t="shared" si="25"/>
        <v>0</v>
      </c>
    </row>
    <row r="499" spans="1:13" x14ac:dyDescent="0.25">
      <c r="A499" s="13" t="str">
        <f>IF(INTRO!$E$39&lt;&gt;"Non-endemic", " ", IF(INTRO!$E$37="Non-endemic"," ", IF(COUNTRY_INFO!A499=0," ",COUNTRY_INFO!A499)))</f>
        <v xml:space="preserve"> </v>
      </c>
      <c r="B499" s="13" t="str">
        <f>IF(INTRO!$E$39&lt;&gt;"Non-endemic", " ", IF(INTRO!$E$37="Non-endemic"," ", IF(COUNTRY_INFO!B499=0," ",COUNTRY_INFO!B499)))</f>
        <v xml:space="preserve"> </v>
      </c>
      <c r="C499" s="13" t="str">
        <f>IF(INTRO!$E$39&lt;&gt;"Non-endemic", " ", IF(INTRO!$E$37="Non-endemic"," ", IF(COUNTRY_INFO!C499=0," ",COUNTRY_INFO!C499)))</f>
        <v xml:space="preserve"> </v>
      </c>
      <c r="D499" s="14">
        <f>IF(INTRO!$E$39&lt;&gt;"Non-endemic", 0, IF(INTRO!$E$37="Non-endemic",0,IF(COUNTRY_INFO!$H499=1,COUNTRY_INFO!E499,0)))</f>
        <v>0</v>
      </c>
      <c r="E499" s="14">
        <f>IF(INTRO!$E$39&lt;&gt;"Non-endemic", 0, IF(INTRO!$E$37="Non-endemic",0,IF(COUNTRY_INFO!$H499=1,COUNTRY_INFO!F499,0)))</f>
        <v>0</v>
      </c>
      <c r="F499" s="14">
        <f>IF(INTRO!$E$39&lt;&gt;"Non-endemic", 0, IF(INTRO!$E$37="Non-endemic",0,IF(COUNTRY_INFO!$H499=1,COUNTRY_INFO!G499,0)))</f>
        <v>0</v>
      </c>
      <c r="G499" s="14">
        <f t="shared" si="26"/>
        <v>0</v>
      </c>
      <c r="H499" s="15" t="str">
        <f>IF(INTRO!$E$39="Non-endemic",IF(INTRO!$E$37="Non-endemic","Not required",COUNTRY_INFO!Q499),"Treat with IVM")</f>
        <v>Treat with IVM</v>
      </c>
      <c r="I499" s="14">
        <f>IF(H499=1,IF(ALB_MBD!$J499&lt;&gt;" ",$G499-ALB_MBD!$J499,$G499),0)</f>
        <v>0</v>
      </c>
      <c r="J499" s="14">
        <f t="shared" si="27"/>
        <v>0</v>
      </c>
      <c r="K499" s="25"/>
      <c r="L499" s="16">
        <f t="shared" si="24"/>
        <v>0</v>
      </c>
      <c r="M499" s="16">
        <f t="shared" si="25"/>
        <v>0</v>
      </c>
    </row>
    <row r="500" spans="1:13" x14ac:dyDescent="0.25">
      <c r="A500" s="13" t="str">
        <f>IF(INTRO!$E$39&lt;&gt;"Non-endemic", " ", IF(INTRO!$E$37="Non-endemic"," ", IF(COUNTRY_INFO!A500=0," ",COUNTRY_INFO!A500)))</f>
        <v xml:space="preserve"> </v>
      </c>
      <c r="B500" s="13" t="str">
        <f>IF(INTRO!$E$39&lt;&gt;"Non-endemic", " ", IF(INTRO!$E$37="Non-endemic"," ", IF(COUNTRY_INFO!B500=0," ",COUNTRY_INFO!B500)))</f>
        <v xml:space="preserve"> </v>
      </c>
      <c r="C500" s="13" t="str">
        <f>IF(INTRO!$E$39&lt;&gt;"Non-endemic", " ", IF(INTRO!$E$37="Non-endemic"," ", IF(COUNTRY_INFO!C500=0," ",COUNTRY_INFO!C500)))</f>
        <v xml:space="preserve"> </v>
      </c>
      <c r="D500" s="14">
        <f>IF(INTRO!$E$39&lt;&gt;"Non-endemic", 0, IF(INTRO!$E$37="Non-endemic",0,IF(COUNTRY_INFO!$H500=1,COUNTRY_INFO!E500,0)))</f>
        <v>0</v>
      </c>
      <c r="E500" s="14">
        <f>IF(INTRO!$E$39&lt;&gt;"Non-endemic", 0, IF(INTRO!$E$37="Non-endemic",0,IF(COUNTRY_INFO!$H500=1,COUNTRY_INFO!F500,0)))</f>
        <v>0</v>
      </c>
      <c r="F500" s="14">
        <f>IF(INTRO!$E$39&lt;&gt;"Non-endemic", 0, IF(INTRO!$E$37="Non-endemic",0,IF(COUNTRY_INFO!$H500=1,COUNTRY_INFO!G500,0)))</f>
        <v>0</v>
      </c>
      <c r="G500" s="14">
        <f t="shared" si="26"/>
        <v>0</v>
      </c>
      <c r="H500" s="15" t="str">
        <f>IF(INTRO!$E$39="Non-endemic",IF(INTRO!$E$37="Non-endemic","Not required",COUNTRY_INFO!Q500),"Treat with IVM")</f>
        <v>Treat with IVM</v>
      </c>
      <c r="I500" s="14">
        <f>IF(H500=1,IF(ALB_MBD!$J500&lt;&gt;" ",$G500-ALB_MBD!$J500,$G500),0)</f>
        <v>0</v>
      </c>
      <c r="J500" s="14">
        <f t="shared" si="27"/>
        <v>0</v>
      </c>
      <c r="K500" s="25"/>
      <c r="L500" s="16">
        <f t="shared" si="24"/>
        <v>0</v>
      </c>
      <c r="M500" s="16">
        <f t="shared" si="25"/>
        <v>0</v>
      </c>
    </row>
    <row r="501" spans="1:13" x14ac:dyDescent="0.25">
      <c r="A501" s="13" t="str">
        <f>IF(INTRO!$E$39&lt;&gt;"Non-endemic", " ", IF(INTRO!$E$37="Non-endemic"," ", IF(COUNTRY_INFO!A501=0," ",COUNTRY_INFO!A501)))</f>
        <v xml:space="preserve"> </v>
      </c>
      <c r="B501" s="13" t="str">
        <f>IF(INTRO!$E$39&lt;&gt;"Non-endemic", " ", IF(INTRO!$E$37="Non-endemic"," ", IF(COUNTRY_INFO!B501=0," ",COUNTRY_INFO!B501)))</f>
        <v xml:space="preserve"> </v>
      </c>
      <c r="C501" s="13" t="str">
        <f>IF(INTRO!$E$39&lt;&gt;"Non-endemic", " ", IF(INTRO!$E$37="Non-endemic"," ", IF(COUNTRY_INFO!C501=0," ",COUNTRY_INFO!C501)))</f>
        <v xml:space="preserve"> </v>
      </c>
      <c r="D501" s="14">
        <f>IF(INTRO!$E$39&lt;&gt;"Non-endemic", 0, IF(INTRO!$E$37="Non-endemic",0,IF(COUNTRY_INFO!$H501=1,COUNTRY_INFO!E501,0)))</f>
        <v>0</v>
      </c>
      <c r="E501" s="14">
        <f>IF(INTRO!$E$39&lt;&gt;"Non-endemic", 0, IF(INTRO!$E$37="Non-endemic",0,IF(COUNTRY_INFO!$H501=1,COUNTRY_INFO!F501,0)))</f>
        <v>0</v>
      </c>
      <c r="F501" s="14">
        <f>IF(INTRO!$E$39&lt;&gt;"Non-endemic", 0, IF(INTRO!$E$37="Non-endemic",0,IF(COUNTRY_INFO!$H501=1,COUNTRY_INFO!G501,0)))</f>
        <v>0</v>
      </c>
      <c r="G501" s="14">
        <f t="shared" si="26"/>
        <v>0</v>
      </c>
      <c r="H501" s="15" t="str">
        <f>IF(INTRO!$E$39="Non-endemic",IF(INTRO!$E$37="Non-endemic","Not required",COUNTRY_INFO!Q501),"Treat with IVM")</f>
        <v>Treat with IVM</v>
      </c>
      <c r="I501" s="14">
        <f>IF(H501=1,IF(ALB_MBD!$J501&lt;&gt;" ",$G501-ALB_MBD!$J501,$G501),0)</f>
        <v>0</v>
      </c>
      <c r="J501" s="14">
        <f t="shared" si="27"/>
        <v>0</v>
      </c>
      <c r="K501" s="25"/>
      <c r="L501" s="16">
        <f t="shared" si="24"/>
        <v>0</v>
      </c>
      <c r="M501" s="16">
        <f t="shared" si="25"/>
        <v>0</v>
      </c>
    </row>
    <row r="502" spans="1:13" x14ac:dyDescent="0.25">
      <c r="A502" s="13" t="str">
        <f>IF(INTRO!$E$39&lt;&gt;"Non-endemic", " ", IF(INTRO!$E$37="Non-endemic"," ", IF(COUNTRY_INFO!A502=0," ",COUNTRY_INFO!A502)))</f>
        <v xml:space="preserve"> </v>
      </c>
      <c r="B502" s="13" t="str">
        <f>IF(INTRO!$E$39&lt;&gt;"Non-endemic", " ", IF(INTRO!$E$37="Non-endemic"," ", IF(COUNTRY_INFO!B502=0," ",COUNTRY_INFO!B502)))</f>
        <v xml:space="preserve"> </v>
      </c>
      <c r="C502" s="13" t="str">
        <f>IF(INTRO!$E$39&lt;&gt;"Non-endemic", " ", IF(INTRO!$E$37="Non-endemic"," ", IF(COUNTRY_INFO!C502=0," ",COUNTRY_INFO!C502)))</f>
        <v xml:space="preserve"> </v>
      </c>
      <c r="D502" s="14">
        <f>IF(INTRO!$E$39&lt;&gt;"Non-endemic", 0, IF(INTRO!$E$37="Non-endemic",0,IF(COUNTRY_INFO!$H502=1,COUNTRY_INFO!E502,0)))</f>
        <v>0</v>
      </c>
      <c r="E502" s="14">
        <f>IF(INTRO!$E$39&lt;&gt;"Non-endemic", 0, IF(INTRO!$E$37="Non-endemic",0,IF(COUNTRY_INFO!$H502=1,COUNTRY_INFO!F502,0)))</f>
        <v>0</v>
      </c>
      <c r="F502" s="14">
        <f>IF(INTRO!$E$39&lt;&gt;"Non-endemic", 0, IF(INTRO!$E$37="Non-endemic",0,IF(COUNTRY_INFO!$H502=1,COUNTRY_INFO!G502,0)))</f>
        <v>0</v>
      </c>
      <c r="G502" s="14">
        <f t="shared" si="26"/>
        <v>0</v>
      </c>
      <c r="H502" s="15" t="str">
        <f>IF(INTRO!$E$39="Non-endemic",IF(INTRO!$E$37="Non-endemic","Not required",COUNTRY_INFO!Q502),"Treat with IVM")</f>
        <v>Treat with IVM</v>
      </c>
      <c r="I502" s="14">
        <f>IF(H502=1,IF(ALB_MBD!$J502&lt;&gt;" ",$G502-ALB_MBD!$J502,$G502),0)</f>
        <v>0</v>
      </c>
      <c r="J502" s="14">
        <f t="shared" si="27"/>
        <v>0</v>
      </c>
      <c r="K502" s="25"/>
      <c r="L502" s="16">
        <f t="shared" si="24"/>
        <v>0</v>
      </c>
      <c r="M502" s="16">
        <f t="shared" si="25"/>
        <v>0</v>
      </c>
    </row>
    <row r="503" spans="1:13" x14ac:dyDescent="0.25">
      <c r="A503" s="13" t="str">
        <f>IF(INTRO!$E$39&lt;&gt;"Non-endemic", " ", IF(INTRO!$E$37="Non-endemic"," ", IF(COUNTRY_INFO!A503=0," ",COUNTRY_INFO!A503)))</f>
        <v xml:space="preserve"> </v>
      </c>
      <c r="B503" s="13" t="str">
        <f>IF(INTRO!$E$39&lt;&gt;"Non-endemic", " ", IF(INTRO!$E$37="Non-endemic"," ", IF(COUNTRY_INFO!B503=0," ",COUNTRY_INFO!B503)))</f>
        <v xml:space="preserve"> </v>
      </c>
      <c r="C503" s="13" t="str">
        <f>IF(INTRO!$E$39&lt;&gt;"Non-endemic", " ", IF(INTRO!$E$37="Non-endemic"," ", IF(COUNTRY_INFO!C503=0," ",COUNTRY_INFO!C503)))</f>
        <v xml:space="preserve"> </v>
      </c>
      <c r="D503" s="14">
        <f>IF(INTRO!$E$39&lt;&gt;"Non-endemic", 0, IF(INTRO!$E$37="Non-endemic",0,IF(COUNTRY_INFO!$H503=1,COUNTRY_INFO!E503,0)))</f>
        <v>0</v>
      </c>
      <c r="E503" s="14">
        <f>IF(INTRO!$E$39&lt;&gt;"Non-endemic", 0, IF(INTRO!$E$37="Non-endemic",0,IF(COUNTRY_INFO!$H503=1,COUNTRY_INFO!F503,0)))</f>
        <v>0</v>
      </c>
      <c r="F503" s="14">
        <f>IF(INTRO!$E$39&lt;&gt;"Non-endemic", 0, IF(INTRO!$E$37="Non-endemic",0,IF(COUNTRY_INFO!$H503=1,COUNTRY_INFO!G503,0)))</f>
        <v>0</v>
      </c>
      <c r="G503" s="14">
        <f t="shared" si="26"/>
        <v>0</v>
      </c>
      <c r="H503" s="15" t="str">
        <f>IF(INTRO!$E$39="Non-endemic",IF(INTRO!$E$37="Non-endemic","Not required",COUNTRY_INFO!Q503),"Treat with IVM")</f>
        <v>Treat with IVM</v>
      </c>
      <c r="I503" s="14">
        <f>IF(H503=1,IF(ALB_MBD!$J503&lt;&gt;" ",$G503-ALB_MBD!$J503,$G503),0)</f>
        <v>0</v>
      </c>
      <c r="J503" s="14">
        <f t="shared" si="27"/>
        <v>0</v>
      </c>
      <c r="K503" s="25"/>
      <c r="L503" s="16">
        <f t="shared" si="24"/>
        <v>0</v>
      </c>
      <c r="M503" s="16">
        <f t="shared" si="25"/>
        <v>0</v>
      </c>
    </row>
    <row r="504" spans="1:13" x14ac:dyDescent="0.25">
      <c r="A504" s="13" t="str">
        <f>IF(INTRO!$E$39&lt;&gt;"Non-endemic", " ", IF(INTRO!$E$37="Non-endemic"," ", IF(COUNTRY_INFO!A504=0," ",COUNTRY_INFO!A504)))</f>
        <v xml:space="preserve"> </v>
      </c>
      <c r="B504" s="13" t="str">
        <f>IF(INTRO!$E$39&lt;&gt;"Non-endemic", " ", IF(INTRO!$E$37="Non-endemic"," ", IF(COUNTRY_INFO!B504=0," ",COUNTRY_INFO!B504)))</f>
        <v xml:space="preserve"> </v>
      </c>
      <c r="C504" s="13" t="str">
        <f>IF(INTRO!$E$39&lt;&gt;"Non-endemic", " ", IF(INTRO!$E$37="Non-endemic"," ", IF(COUNTRY_INFO!C504=0," ",COUNTRY_INFO!C504)))</f>
        <v xml:space="preserve"> </v>
      </c>
      <c r="D504" s="14">
        <f>IF(INTRO!$E$39&lt;&gt;"Non-endemic", 0, IF(INTRO!$E$37="Non-endemic",0,IF(COUNTRY_INFO!$H504=1,COUNTRY_INFO!E504,0)))</f>
        <v>0</v>
      </c>
      <c r="E504" s="14">
        <f>IF(INTRO!$E$39&lt;&gt;"Non-endemic", 0, IF(INTRO!$E$37="Non-endemic",0,IF(COUNTRY_INFO!$H504=1,COUNTRY_INFO!F504,0)))</f>
        <v>0</v>
      </c>
      <c r="F504" s="14">
        <f>IF(INTRO!$E$39&lt;&gt;"Non-endemic", 0, IF(INTRO!$E$37="Non-endemic",0,IF(COUNTRY_INFO!$H504=1,COUNTRY_INFO!G504,0)))</f>
        <v>0</v>
      </c>
      <c r="G504" s="14">
        <f t="shared" si="26"/>
        <v>0</v>
      </c>
      <c r="H504" s="15" t="str">
        <f>IF(INTRO!$E$39="Non-endemic",IF(INTRO!$E$37="Non-endemic","Not required",COUNTRY_INFO!Q504),"Treat with IVM")</f>
        <v>Treat with IVM</v>
      </c>
      <c r="I504" s="14">
        <f>IF(H504=1,IF(ALB_MBD!$J504&lt;&gt;" ",$G504-ALB_MBD!$J504,$G504),0)</f>
        <v>0</v>
      </c>
      <c r="J504" s="14">
        <f t="shared" si="27"/>
        <v>0</v>
      </c>
      <c r="K504" s="25"/>
      <c r="L504" s="16">
        <f t="shared" si="24"/>
        <v>0</v>
      </c>
      <c r="M504" s="16">
        <f t="shared" si="25"/>
        <v>0</v>
      </c>
    </row>
    <row r="505" spans="1:13" x14ac:dyDescent="0.25">
      <c r="A505" s="13" t="str">
        <f>IF(INTRO!$E$39&lt;&gt;"Non-endemic", " ", IF(INTRO!$E$37="Non-endemic"," ", IF(COUNTRY_INFO!A505=0," ",COUNTRY_INFO!A505)))</f>
        <v xml:space="preserve"> </v>
      </c>
      <c r="B505" s="13" t="str">
        <f>IF(INTRO!$E$39&lt;&gt;"Non-endemic", " ", IF(INTRO!$E$37="Non-endemic"," ", IF(COUNTRY_INFO!B505=0," ",COUNTRY_INFO!B505)))</f>
        <v xml:space="preserve"> </v>
      </c>
      <c r="C505" s="13" t="str">
        <f>IF(INTRO!$E$39&lt;&gt;"Non-endemic", " ", IF(INTRO!$E$37="Non-endemic"," ", IF(COUNTRY_INFO!C505=0," ",COUNTRY_INFO!C505)))</f>
        <v xml:space="preserve"> </v>
      </c>
      <c r="D505" s="14">
        <f>IF(INTRO!$E$39&lt;&gt;"Non-endemic", 0, IF(INTRO!$E$37="Non-endemic",0,IF(COUNTRY_INFO!$H505=1,COUNTRY_INFO!E505,0)))</f>
        <v>0</v>
      </c>
      <c r="E505" s="14">
        <f>IF(INTRO!$E$39&lt;&gt;"Non-endemic", 0, IF(INTRO!$E$37="Non-endemic",0,IF(COUNTRY_INFO!$H505=1,COUNTRY_INFO!F505,0)))</f>
        <v>0</v>
      </c>
      <c r="F505" s="14">
        <f>IF(INTRO!$E$39&lt;&gt;"Non-endemic", 0, IF(INTRO!$E$37="Non-endemic",0,IF(COUNTRY_INFO!$H505=1,COUNTRY_INFO!G505,0)))</f>
        <v>0</v>
      </c>
      <c r="G505" s="14">
        <f t="shared" si="26"/>
        <v>0</v>
      </c>
      <c r="H505" s="15" t="str">
        <f>IF(INTRO!$E$39="Non-endemic",IF(INTRO!$E$37="Non-endemic","Not required",COUNTRY_INFO!Q505),"Treat with IVM")</f>
        <v>Treat with IVM</v>
      </c>
      <c r="I505" s="14">
        <f>IF(H505=1,IF(ALB_MBD!$J505&lt;&gt;" ",$G505-ALB_MBD!$J505,$G505),0)</f>
        <v>0</v>
      </c>
      <c r="J505" s="14">
        <f t="shared" si="27"/>
        <v>0</v>
      </c>
      <c r="K505" s="25"/>
      <c r="L505" s="16">
        <f t="shared" si="24"/>
        <v>0</v>
      </c>
      <c r="M505" s="16">
        <f t="shared" si="25"/>
        <v>0</v>
      </c>
    </row>
    <row r="506" spans="1:13" x14ac:dyDescent="0.25">
      <c r="A506" s="13" t="str">
        <f>IF(INTRO!$E$39&lt;&gt;"Non-endemic", " ", IF(INTRO!$E$37="Non-endemic"," ", IF(COUNTRY_INFO!A506=0," ",COUNTRY_INFO!A506)))</f>
        <v xml:space="preserve"> </v>
      </c>
      <c r="B506" s="13" t="str">
        <f>IF(INTRO!$E$39&lt;&gt;"Non-endemic", " ", IF(INTRO!$E$37="Non-endemic"," ", IF(COUNTRY_INFO!B506=0," ",COUNTRY_INFO!B506)))</f>
        <v xml:space="preserve"> </v>
      </c>
      <c r="C506" s="13" t="str">
        <f>IF(INTRO!$E$39&lt;&gt;"Non-endemic", " ", IF(INTRO!$E$37="Non-endemic"," ", IF(COUNTRY_INFO!C506=0," ",COUNTRY_INFO!C506)))</f>
        <v xml:space="preserve"> </v>
      </c>
      <c r="D506" s="14">
        <f>IF(INTRO!$E$39&lt;&gt;"Non-endemic", 0, IF(INTRO!$E$37="Non-endemic",0,IF(COUNTRY_INFO!$H506=1,COUNTRY_INFO!E506,0)))</f>
        <v>0</v>
      </c>
      <c r="E506" s="14">
        <f>IF(INTRO!$E$39&lt;&gt;"Non-endemic", 0, IF(INTRO!$E$37="Non-endemic",0,IF(COUNTRY_INFO!$H506=1,COUNTRY_INFO!F506,0)))</f>
        <v>0</v>
      </c>
      <c r="F506" s="14">
        <f>IF(INTRO!$E$39&lt;&gt;"Non-endemic", 0, IF(INTRO!$E$37="Non-endemic",0,IF(COUNTRY_INFO!$H506=1,COUNTRY_INFO!G506,0)))</f>
        <v>0</v>
      </c>
      <c r="G506" s="14">
        <f t="shared" si="26"/>
        <v>0</v>
      </c>
      <c r="H506" s="15" t="str">
        <f>IF(INTRO!$E$39="Non-endemic",IF(INTRO!$E$37="Non-endemic","Not required",COUNTRY_INFO!Q506),"Treat with IVM")</f>
        <v>Treat with IVM</v>
      </c>
      <c r="I506" s="14">
        <f>IF(H506=1,IF(ALB_MBD!$J506&lt;&gt;" ",$G506-ALB_MBD!$J506,$G506),0)</f>
        <v>0</v>
      </c>
      <c r="J506" s="14">
        <f t="shared" si="27"/>
        <v>0</v>
      </c>
      <c r="K506" s="25"/>
      <c r="L506" s="16">
        <f t="shared" si="24"/>
        <v>0</v>
      </c>
      <c r="M506" s="16">
        <f t="shared" si="25"/>
        <v>0</v>
      </c>
    </row>
    <row r="507" spans="1:13" x14ac:dyDescent="0.25">
      <c r="A507" s="13" t="str">
        <f>IF(INTRO!$E$39&lt;&gt;"Non-endemic", " ", IF(INTRO!$E$37="Non-endemic"," ", IF(COUNTRY_INFO!A507=0," ",COUNTRY_INFO!A507)))</f>
        <v xml:space="preserve"> </v>
      </c>
      <c r="B507" s="13" t="str">
        <f>IF(INTRO!$E$39&lt;&gt;"Non-endemic", " ", IF(INTRO!$E$37="Non-endemic"," ", IF(COUNTRY_INFO!B507=0," ",COUNTRY_INFO!B507)))</f>
        <v xml:space="preserve"> </v>
      </c>
      <c r="C507" s="13" t="str">
        <f>IF(INTRO!$E$39&lt;&gt;"Non-endemic", " ", IF(INTRO!$E$37="Non-endemic"," ", IF(COUNTRY_INFO!C507=0," ",COUNTRY_INFO!C507)))</f>
        <v xml:space="preserve"> </v>
      </c>
      <c r="D507" s="14">
        <f>IF(INTRO!$E$39&lt;&gt;"Non-endemic", 0, IF(INTRO!$E$37="Non-endemic",0,IF(COUNTRY_INFO!$H507=1,COUNTRY_INFO!E507,0)))</f>
        <v>0</v>
      </c>
      <c r="E507" s="14">
        <f>IF(INTRO!$E$39&lt;&gt;"Non-endemic", 0, IF(INTRO!$E$37="Non-endemic",0,IF(COUNTRY_INFO!$H507=1,COUNTRY_INFO!F507,0)))</f>
        <v>0</v>
      </c>
      <c r="F507" s="14">
        <f>IF(INTRO!$E$39&lt;&gt;"Non-endemic", 0, IF(INTRO!$E$37="Non-endemic",0,IF(COUNTRY_INFO!$H507=1,COUNTRY_INFO!G507,0)))</f>
        <v>0</v>
      </c>
      <c r="G507" s="14">
        <f t="shared" si="26"/>
        <v>0</v>
      </c>
      <c r="H507" s="15" t="str">
        <f>IF(INTRO!$E$39="Non-endemic",IF(INTRO!$E$37="Non-endemic","Not required",COUNTRY_INFO!Q507),"Treat with IVM")</f>
        <v>Treat with IVM</v>
      </c>
      <c r="I507" s="14">
        <f>IF(H507=1,IF(ALB_MBD!$J507&lt;&gt;" ",$G507-ALB_MBD!$J507,$G507),0)</f>
        <v>0</v>
      </c>
      <c r="J507" s="14">
        <f t="shared" si="27"/>
        <v>0</v>
      </c>
      <c r="K507" s="25"/>
      <c r="L507" s="16">
        <f t="shared" si="24"/>
        <v>0</v>
      </c>
      <c r="M507" s="16">
        <f t="shared" si="25"/>
        <v>0</v>
      </c>
    </row>
    <row r="508" spans="1:13" x14ac:dyDescent="0.25">
      <c r="A508" s="13" t="str">
        <f>IF(INTRO!$E$39&lt;&gt;"Non-endemic", " ", IF(INTRO!$E$37="Non-endemic"," ", IF(COUNTRY_INFO!A508=0," ",COUNTRY_INFO!A508)))</f>
        <v xml:space="preserve"> </v>
      </c>
      <c r="B508" s="13" t="str">
        <f>IF(INTRO!$E$39&lt;&gt;"Non-endemic", " ", IF(INTRO!$E$37="Non-endemic"," ", IF(COUNTRY_INFO!B508=0," ",COUNTRY_INFO!B508)))</f>
        <v xml:space="preserve"> </v>
      </c>
      <c r="C508" s="13" t="str">
        <f>IF(INTRO!$E$39&lt;&gt;"Non-endemic", " ", IF(INTRO!$E$37="Non-endemic"," ", IF(COUNTRY_INFO!C508=0," ",COUNTRY_INFO!C508)))</f>
        <v xml:space="preserve"> </v>
      </c>
      <c r="D508" s="14">
        <f>IF(INTRO!$E$39&lt;&gt;"Non-endemic", 0, IF(INTRO!$E$37="Non-endemic",0,IF(COUNTRY_INFO!$H508=1,COUNTRY_INFO!E508,0)))</f>
        <v>0</v>
      </c>
      <c r="E508" s="14">
        <f>IF(INTRO!$E$39&lt;&gt;"Non-endemic", 0, IF(INTRO!$E$37="Non-endemic",0,IF(COUNTRY_INFO!$H508=1,COUNTRY_INFO!F508,0)))</f>
        <v>0</v>
      </c>
      <c r="F508" s="14">
        <f>IF(INTRO!$E$39&lt;&gt;"Non-endemic", 0, IF(INTRO!$E$37="Non-endemic",0,IF(COUNTRY_INFO!$H508=1,COUNTRY_INFO!G508,0)))</f>
        <v>0</v>
      </c>
      <c r="G508" s="14">
        <f t="shared" si="26"/>
        <v>0</v>
      </c>
      <c r="H508" s="15" t="str">
        <f>IF(INTRO!$E$39="Non-endemic",IF(INTRO!$E$37="Non-endemic","Not required",COUNTRY_INFO!Q508),"Treat with IVM")</f>
        <v>Treat with IVM</v>
      </c>
      <c r="I508" s="14">
        <f>IF(H508=1,IF(ALB_MBD!$J508&lt;&gt;" ",$G508-ALB_MBD!$J508,$G508),0)</f>
        <v>0</v>
      </c>
      <c r="J508" s="14">
        <f t="shared" si="27"/>
        <v>0</v>
      </c>
      <c r="K508" s="25"/>
      <c r="L508" s="16">
        <f t="shared" si="24"/>
        <v>0</v>
      </c>
      <c r="M508" s="16">
        <f t="shared" si="25"/>
        <v>0</v>
      </c>
    </row>
    <row r="509" spans="1:13" x14ac:dyDescent="0.25">
      <c r="A509" s="13" t="str">
        <f>IF(INTRO!$E$39&lt;&gt;"Non-endemic", " ", IF(INTRO!$E$37="Non-endemic"," ", IF(COUNTRY_INFO!A509=0," ",COUNTRY_INFO!A509)))</f>
        <v xml:space="preserve"> </v>
      </c>
      <c r="B509" s="13" t="str">
        <f>IF(INTRO!$E$39&lt;&gt;"Non-endemic", " ", IF(INTRO!$E$37="Non-endemic"," ", IF(COUNTRY_INFO!B509=0," ",COUNTRY_INFO!B509)))</f>
        <v xml:space="preserve"> </v>
      </c>
      <c r="C509" s="13" t="str">
        <f>IF(INTRO!$E$39&lt;&gt;"Non-endemic", " ", IF(INTRO!$E$37="Non-endemic"," ", IF(COUNTRY_INFO!C509=0," ",COUNTRY_INFO!C509)))</f>
        <v xml:space="preserve"> </v>
      </c>
      <c r="D509" s="14">
        <f>IF(INTRO!$E$39&lt;&gt;"Non-endemic", 0, IF(INTRO!$E$37="Non-endemic",0,IF(COUNTRY_INFO!$H509=1,COUNTRY_INFO!E509,0)))</f>
        <v>0</v>
      </c>
      <c r="E509" s="14">
        <f>IF(INTRO!$E$39&lt;&gt;"Non-endemic", 0, IF(INTRO!$E$37="Non-endemic",0,IF(COUNTRY_INFO!$H509=1,COUNTRY_INFO!F509,0)))</f>
        <v>0</v>
      </c>
      <c r="F509" s="14">
        <f>IF(INTRO!$E$39&lt;&gt;"Non-endemic", 0, IF(INTRO!$E$37="Non-endemic",0,IF(COUNTRY_INFO!$H509=1,COUNTRY_INFO!G509,0)))</f>
        <v>0</v>
      </c>
      <c r="G509" s="14">
        <f t="shared" si="26"/>
        <v>0</v>
      </c>
      <c r="H509" s="15" t="str">
        <f>IF(INTRO!$E$39="Non-endemic",IF(INTRO!$E$37="Non-endemic","Not required",COUNTRY_INFO!Q509),"Treat with IVM")</f>
        <v>Treat with IVM</v>
      </c>
      <c r="I509" s="14">
        <f>IF(H509=1,IF(ALB_MBD!$J509&lt;&gt;" ",$G509-ALB_MBD!$J509,$G509),0)</f>
        <v>0</v>
      </c>
      <c r="J509" s="14">
        <f t="shared" si="27"/>
        <v>0</v>
      </c>
      <c r="K509" s="25"/>
      <c r="L509" s="16">
        <f t="shared" si="24"/>
        <v>0</v>
      </c>
      <c r="M509" s="16">
        <f t="shared" si="25"/>
        <v>0</v>
      </c>
    </row>
    <row r="510" spans="1:13" x14ac:dyDescent="0.25">
      <c r="A510" s="13" t="str">
        <f>IF(INTRO!$E$39&lt;&gt;"Non-endemic", " ", IF(INTRO!$E$37="Non-endemic"," ", IF(COUNTRY_INFO!A510=0," ",COUNTRY_INFO!A510)))</f>
        <v xml:space="preserve"> </v>
      </c>
      <c r="B510" s="13" t="str">
        <f>IF(INTRO!$E$39&lt;&gt;"Non-endemic", " ", IF(INTRO!$E$37="Non-endemic"," ", IF(COUNTRY_INFO!B510=0," ",COUNTRY_INFO!B510)))</f>
        <v xml:space="preserve"> </v>
      </c>
      <c r="C510" s="13" t="str">
        <f>IF(INTRO!$E$39&lt;&gt;"Non-endemic", " ", IF(INTRO!$E$37="Non-endemic"," ", IF(COUNTRY_INFO!C510=0," ",COUNTRY_INFO!C510)))</f>
        <v xml:space="preserve"> </v>
      </c>
      <c r="D510" s="14">
        <f>IF(INTRO!$E$39&lt;&gt;"Non-endemic", 0, IF(INTRO!$E$37="Non-endemic",0,IF(COUNTRY_INFO!$H510=1,COUNTRY_INFO!E510,0)))</f>
        <v>0</v>
      </c>
      <c r="E510" s="14">
        <f>IF(INTRO!$E$39&lt;&gt;"Non-endemic", 0, IF(INTRO!$E$37="Non-endemic",0,IF(COUNTRY_INFO!$H510=1,COUNTRY_INFO!F510,0)))</f>
        <v>0</v>
      </c>
      <c r="F510" s="14">
        <f>IF(INTRO!$E$39&lt;&gt;"Non-endemic", 0, IF(INTRO!$E$37="Non-endemic",0,IF(COUNTRY_INFO!$H510=1,COUNTRY_INFO!G510,0)))</f>
        <v>0</v>
      </c>
      <c r="G510" s="14">
        <f t="shared" si="26"/>
        <v>0</v>
      </c>
      <c r="H510" s="15" t="str">
        <f>IF(INTRO!$E$39="Non-endemic",IF(INTRO!$E$37="Non-endemic","Not required",COUNTRY_INFO!Q510),"Treat with IVM")</f>
        <v>Treat with IVM</v>
      </c>
      <c r="I510" s="14">
        <f>IF(H510=1,IF(ALB_MBD!$J510&lt;&gt;" ",$G510-ALB_MBD!$J510,$G510),0)</f>
        <v>0</v>
      </c>
      <c r="J510" s="14">
        <f t="shared" si="27"/>
        <v>0</v>
      </c>
      <c r="K510" s="25"/>
      <c r="L510" s="16">
        <f t="shared" si="24"/>
        <v>0</v>
      </c>
      <c r="M510" s="16">
        <f t="shared" si="25"/>
        <v>0</v>
      </c>
    </row>
    <row r="511" spans="1:13" x14ac:dyDescent="0.25">
      <c r="A511" s="13" t="str">
        <f>IF(INTRO!$E$39&lt;&gt;"Non-endemic", " ", IF(INTRO!$E$37="Non-endemic"," ", IF(COUNTRY_INFO!A511=0," ",COUNTRY_INFO!A511)))</f>
        <v xml:space="preserve"> </v>
      </c>
      <c r="B511" s="13" t="str">
        <f>IF(INTRO!$E$39&lt;&gt;"Non-endemic", " ", IF(INTRO!$E$37="Non-endemic"," ", IF(COUNTRY_INFO!B511=0," ",COUNTRY_INFO!B511)))</f>
        <v xml:space="preserve"> </v>
      </c>
      <c r="C511" s="13" t="str">
        <f>IF(INTRO!$E$39&lt;&gt;"Non-endemic", " ", IF(INTRO!$E$37="Non-endemic"," ", IF(COUNTRY_INFO!C511=0," ",COUNTRY_INFO!C511)))</f>
        <v xml:space="preserve"> </v>
      </c>
      <c r="D511" s="14">
        <f>IF(INTRO!$E$39&lt;&gt;"Non-endemic", 0, IF(INTRO!$E$37="Non-endemic",0,IF(COUNTRY_INFO!$H511=1,COUNTRY_INFO!E511,0)))</f>
        <v>0</v>
      </c>
      <c r="E511" s="14">
        <f>IF(INTRO!$E$39&lt;&gt;"Non-endemic", 0, IF(INTRO!$E$37="Non-endemic",0,IF(COUNTRY_INFO!$H511=1,COUNTRY_INFO!F511,0)))</f>
        <v>0</v>
      </c>
      <c r="F511" s="14">
        <f>IF(INTRO!$E$39&lt;&gt;"Non-endemic", 0, IF(INTRO!$E$37="Non-endemic",0,IF(COUNTRY_INFO!$H511=1,COUNTRY_INFO!G511,0)))</f>
        <v>0</v>
      </c>
      <c r="G511" s="14">
        <f t="shared" si="26"/>
        <v>0</v>
      </c>
      <c r="H511" s="15" t="str">
        <f>IF(INTRO!$E$39="Non-endemic",IF(INTRO!$E$37="Non-endemic","Not required",COUNTRY_INFO!Q511),"Treat with IVM")</f>
        <v>Treat with IVM</v>
      </c>
      <c r="I511" s="14">
        <f>IF(H511=1,IF(ALB_MBD!$J511&lt;&gt;" ",$G511-ALB_MBD!$J511,$G511),0)</f>
        <v>0</v>
      </c>
      <c r="J511" s="14">
        <f t="shared" si="27"/>
        <v>0</v>
      </c>
      <c r="K511" s="25"/>
      <c r="L511" s="16">
        <f t="shared" si="24"/>
        <v>0</v>
      </c>
      <c r="M511" s="16">
        <f t="shared" si="25"/>
        <v>0</v>
      </c>
    </row>
    <row r="512" spans="1:13" x14ac:dyDescent="0.25">
      <c r="A512" s="13" t="str">
        <f>IF(INTRO!$E$39&lt;&gt;"Non-endemic", " ", IF(INTRO!$E$37="Non-endemic"," ", IF(COUNTRY_INFO!A512=0," ",COUNTRY_INFO!A512)))</f>
        <v xml:space="preserve"> </v>
      </c>
      <c r="B512" s="13" t="str">
        <f>IF(INTRO!$E$39&lt;&gt;"Non-endemic", " ", IF(INTRO!$E$37="Non-endemic"," ", IF(COUNTRY_INFO!B512=0," ",COUNTRY_INFO!B512)))</f>
        <v xml:space="preserve"> </v>
      </c>
      <c r="C512" s="13" t="str">
        <f>IF(INTRO!$E$39&lt;&gt;"Non-endemic", " ", IF(INTRO!$E$37="Non-endemic"," ", IF(COUNTRY_INFO!C512=0," ",COUNTRY_INFO!C512)))</f>
        <v xml:space="preserve"> </v>
      </c>
      <c r="D512" s="14">
        <f>IF(INTRO!$E$39&lt;&gt;"Non-endemic", 0, IF(INTRO!$E$37="Non-endemic",0,IF(COUNTRY_INFO!$H512=1,COUNTRY_INFO!E512,0)))</f>
        <v>0</v>
      </c>
      <c r="E512" s="14">
        <f>IF(INTRO!$E$39&lt;&gt;"Non-endemic", 0, IF(INTRO!$E$37="Non-endemic",0,IF(COUNTRY_INFO!$H512=1,COUNTRY_INFO!F512,0)))</f>
        <v>0</v>
      </c>
      <c r="F512" s="14">
        <f>IF(INTRO!$E$39&lt;&gt;"Non-endemic", 0, IF(INTRO!$E$37="Non-endemic",0,IF(COUNTRY_INFO!$H512=1,COUNTRY_INFO!G512,0)))</f>
        <v>0</v>
      </c>
      <c r="G512" s="14">
        <f t="shared" si="26"/>
        <v>0</v>
      </c>
      <c r="H512" s="15" t="str">
        <f>IF(INTRO!$E$39="Non-endemic",IF(INTRO!$E$37="Non-endemic","Not required",COUNTRY_INFO!Q512),"Treat with IVM")</f>
        <v>Treat with IVM</v>
      </c>
      <c r="I512" s="14">
        <f>IF(H512=1,IF(ALB_MBD!$J512&lt;&gt;" ",$G512-ALB_MBD!$J512,$G512),0)</f>
        <v>0</v>
      </c>
      <c r="J512" s="14">
        <f t="shared" si="27"/>
        <v>0</v>
      </c>
      <c r="K512" s="25"/>
      <c r="L512" s="16">
        <f t="shared" si="24"/>
        <v>0</v>
      </c>
      <c r="M512" s="16">
        <f t="shared" si="25"/>
        <v>0</v>
      </c>
    </row>
    <row r="513" spans="1:13" x14ac:dyDescent="0.25">
      <c r="A513" s="13" t="str">
        <f>IF(INTRO!$E$39&lt;&gt;"Non-endemic", " ", IF(INTRO!$E$37="Non-endemic"," ", IF(COUNTRY_INFO!A513=0," ",COUNTRY_INFO!A513)))</f>
        <v xml:space="preserve"> </v>
      </c>
      <c r="B513" s="13" t="str">
        <f>IF(INTRO!$E$39&lt;&gt;"Non-endemic", " ", IF(INTRO!$E$37="Non-endemic"," ", IF(COUNTRY_INFO!B513=0," ",COUNTRY_INFO!B513)))</f>
        <v xml:space="preserve"> </v>
      </c>
      <c r="C513" s="13" t="str">
        <f>IF(INTRO!$E$39&lt;&gt;"Non-endemic", " ", IF(INTRO!$E$37="Non-endemic"," ", IF(COUNTRY_INFO!C513=0," ",COUNTRY_INFO!C513)))</f>
        <v xml:space="preserve"> </v>
      </c>
      <c r="D513" s="14">
        <f>IF(INTRO!$E$39&lt;&gt;"Non-endemic", 0, IF(INTRO!$E$37="Non-endemic",0,IF(COUNTRY_INFO!$H513=1,COUNTRY_INFO!E513,0)))</f>
        <v>0</v>
      </c>
      <c r="E513" s="14">
        <f>IF(INTRO!$E$39&lt;&gt;"Non-endemic", 0, IF(INTRO!$E$37="Non-endemic",0,IF(COUNTRY_INFO!$H513=1,COUNTRY_INFO!F513,0)))</f>
        <v>0</v>
      </c>
      <c r="F513" s="14">
        <f>IF(INTRO!$E$39&lt;&gt;"Non-endemic", 0, IF(INTRO!$E$37="Non-endemic",0,IF(COUNTRY_INFO!$H513=1,COUNTRY_INFO!G513,0)))</f>
        <v>0</v>
      </c>
      <c r="G513" s="14">
        <f t="shared" si="26"/>
        <v>0</v>
      </c>
      <c r="H513" s="15" t="str">
        <f>IF(INTRO!$E$39="Non-endemic",IF(INTRO!$E$37="Non-endemic","Not required",COUNTRY_INFO!Q513),"Treat with IVM")</f>
        <v>Treat with IVM</v>
      </c>
      <c r="I513" s="14">
        <f>IF(H513=1,IF(ALB_MBD!$J513&lt;&gt;" ",$G513-ALB_MBD!$J513,$G513),0)</f>
        <v>0</v>
      </c>
      <c r="J513" s="14">
        <f t="shared" si="27"/>
        <v>0</v>
      </c>
      <c r="K513" s="25"/>
      <c r="L513" s="16">
        <f t="shared" si="24"/>
        <v>0</v>
      </c>
      <c r="M513" s="16">
        <f t="shared" si="25"/>
        <v>0</v>
      </c>
    </row>
    <row r="514" spans="1:13" x14ac:dyDescent="0.25">
      <c r="A514" s="13" t="str">
        <f>IF(INTRO!$E$39&lt;&gt;"Non-endemic", " ", IF(INTRO!$E$37="Non-endemic"," ", IF(COUNTRY_INFO!A514=0," ",COUNTRY_INFO!A514)))</f>
        <v xml:space="preserve"> </v>
      </c>
      <c r="B514" s="13" t="str">
        <f>IF(INTRO!$E$39&lt;&gt;"Non-endemic", " ", IF(INTRO!$E$37="Non-endemic"," ", IF(COUNTRY_INFO!B514=0," ",COUNTRY_INFO!B514)))</f>
        <v xml:space="preserve"> </v>
      </c>
      <c r="C514" s="13" t="str">
        <f>IF(INTRO!$E$39&lt;&gt;"Non-endemic", " ", IF(INTRO!$E$37="Non-endemic"," ", IF(COUNTRY_INFO!C514=0," ",COUNTRY_INFO!C514)))</f>
        <v xml:space="preserve"> </v>
      </c>
      <c r="D514" s="14">
        <f>IF(INTRO!$E$39&lt;&gt;"Non-endemic", 0, IF(INTRO!$E$37="Non-endemic",0,IF(COUNTRY_INFO!$H514=1,COUNTRY_INFO!E514,0)))</f>
        <v>0</v>
      </c>
      <c r="E514" s="14">
        <f>IF(INTRO!$E$39&lt;&gt;"Non-endemic", 0, IF(INTRO!$E$37="Non-endemic",0,IF(COUNTRY_INFO!$H514=1,COUNTRY_INFO!F514,0)))</f>
        <v>0</v>
      </c>
      <c r="F514" s="14">
        <f>IF(INTRO!$E$39&lt;&gt;"Non-endemic", 0, IF(INTRO!$E$37="Non-endemic",0,IF(COUNTRY_INFO!$H514=1,COUNTRY_INFO!G514,0)))</f>
        <v>0</v>
      </c>
      <c r="G514" s="14">
        <f t="shared" si="26"/>
        <v>0</v>
      </c>
      <c r="H514" s="15" t="str">
        <f>IF(INTRO!$E$39="Non-endemic",IF(INTRO!$E$37="Non-endemic","Not required",COUNTRY_INFO!Q514),"Treat with IVM")</f>
        <v>Treat with IVM</v>
      </c>
      <c r="I514" s="14">
        <f>IF(H514=1,IF(ALB_MBD!$J514&lt;&gt;" ",$G514-ALB_MBD!$J514,$G514),0)</f>
        <v>0</v>
      </c>
      <c r="J514" s="14">
        <f t="shared" si="27"/>
        <v>0</v>
      </c>
      <c r="K514" s="25"/>
      <c r="L514" s="16">
        <f t="shared" si="24"/>
        <v>0</v>
      </c>
      <c r="M514" s="16">
        <f t="shared" si="25"/>
        <v>0</v>
      </c>
    </row>
    <row r="515" spans="1:13" x14ac:dyDescent="0.25">
      <c r="A515" s="13" t="str">
        <f>IF(INTRO!$E$39&lt;&gt;"Non-endemic", " ", IF(INTRO!$E$37="Non-endemic"," ", IF(COUNTRY_INFO!A515=0," ",COUNTRY_INFO!A515)))</f>
        <v xml:space="preserve"> </v>
      </c>
      <c r="B515" s="13" t="str">
        <f>IF(INTRO!$E$39&lt;&gt;"Non-endemic", " ", IF(INTRO!$E$37="Non-endemic"," ", IF(COUNTRY_INFO!B515=0," ",COUNTRY_INFO!B515)))</f>
        <v xml:space="preserve"> </v>
      </c>
      <c r="C515" s="13" t="str">
        <f>IF(INTRO!$E$39&lt;&gt;"Non-endemic", " ", IF(INTRO!$E$37="Non-endemic"," ", IF(COUNTRY_INFO!C515=0," ",COUNTRY_INFO!C515)))</f>
        <v xml:space="preserve"> </v>
      </c>
      <c r="D515" s="14">
        <f>IF(INTRO!$E$39&lt;&gt;"Non-endemic", 0, IF(INTRO!$E$37="Non-endemic",0,IF(COUNTRY_INFO!$H515=1,COUNTRY_INFO!E515,0)))</f>
        <v>0</v>
      </c>
      <c r="E515" s="14">
        <f>IF(INTRO!$E$39&lt;&gt;"Non-endemic", 0, IF(INTRO!$E$37="Non-endemic",0,IF(COUNTRY_INFO!$H515=1,COUNTRY_INFO!F515,0)))</f>
        <v>0</v>
      </c>
      <c r="F515" s="14">
        <f>IF(INTRO!$E$39&lt;&gt;"Non-endemic", 0, IF(INTRO!$E$37="Non-endemic",0,IF(COUNTRY_INFO!$H515=1,COUNTRY_INFO!G515,0)))</f>
        <v>0</v>
      </c>
      <c r="G515" s="14">
        <f t="shared" si="26"/>
        <v>0</v>
      </c>
      <c r="H515" s="15" t="str">
        <f>IF(INTRO!$E$39="Non-endemic",IF(INTRO!$E$37="Non-endemic","Not required",COUNTRY_INFO!Q515),"Treat with IVM")</f>
        <v>Treat with IVM</v>
      </c>
      <c r="I515" s="14">
        <f>IF(H515=1,IF(ALB_MBD!$J515&lt;&gt;" ",$G515-ALB_MBD!$J515,$G515),0)</f>
        <v>0</v>
      </c>
      <c r="J515" s="14">
        <f t="shared" si="27"/>
        <v>0</v>
      </c>
      <c r="K515" s="25"/>
      <c r="L515" s="16">
        <f t="shared" si="24"/>
        <v>0</v>
      </c>
      <c r="M515" s="16">
        <f t="shared" si="25"/>
        <v>0</v>
      </c>
    </row>
    <row r="516" spans="1:13" x14ac:dyDescent="0.25">
      <c r="A516" s="13" t="str">
        <f>IF(INTRO!$E$39&lt;&gt;"Non-endemic", " ", IF(INTRO!$E$37="Non-endemic"," ", IF(COUNTRY_INFO!A516=0," ",COUNTRY_INFO!A516)))</f>
        <v xml:space="preserve"> </v>
      </c>
      <c r="B516" s="13" t="str">
        <f>IF(INTRO!$E$39&lt;&gt;"Non-endemic", " ", IF(INTRO!$E$37="Non-endemic"," ", IF(COUNTRY_INFO!B516=0," ",COUNTRY_INFO!B516)))</f>
        <v xml:space="preserve"> </v>
      </c>
      <c r="C516" s="13" t="str">
        <f>IF(INTRO!$E$39&lt;&gt;"Non-endemic", " ", IF(INTRO!$E$37="Non-endemic"," ", IF(COUNTRY_INFO!C516=0," ",COUNTRY_INFO!C516)))</f>
        <v xml:space="preserve"> </v>
      </c>
      <c r="D516" s="14">
        <f>IF(INTRO!$E$39&lt;&gt;"Non-endemic", 0, IF(INTRO!$E$37="Non-endemic",0,IF(COUNTRY_INFO!$H516=1,COUNTRY_INFO!E516,0)))</f>
        <v>0</v>
      </c>
      <c r="E516" s="14">
        <f>IF(INTRO!$E$39&lt;&gt;"Non-endemic", 0, IF(INTRO!$E$37="Non-endemic",0,IF(COUNTRY_INFO!$H516=1,COUNTRY_INFO!F516,0)))</f>
        <v>0</v>
      </c>
      <c r="F516" s="14">
        <f>IF(INTRO!$E$39&lt;&gt;"Non-endemic", 0, IF(INTRO!$E$37="Non-endemic",0,IF(COUNTRY_INFO!$H516=1,COUNTRY_INFO!G516,0)))</f>
        <v>0</v>
      </c>
      <c r="G516" s="14">
        <f t="shared" si="26"/>
        <v>0</v>
      </c>
      <c r="H516" s="15" t="str">
        <f>IF(INTRO!$E$39="Non-endemic",IF(INTRO!$E$37="Non-endemic","Not required",COUNTRY_INFO!Q516),"Treat with IVM")</f>
        <v>Treat with IVM</v>
      </c>
      <c r="I516" s="14">
        <f>IF(H516=1,IF(ALB_MBD!$J516&lt;&gt;" ",$G516-ALB_MBD!$J516,$G516),0)</f>
        <v>0</v>
      </c>
      <c r="J516" s="14">
        <f t="shared" si="27"/>
        <v>0</v>
      </c>
      <c r="K516" s="25"/>
      <c r="L516" s="16">
        <f t="shared" si="24"/>
        <v>0</v>
      </c>
      <c r="M516" s="16">
        <f t="shared" si="25"/>
        <v>0</v>
      </c>
    </row>
    <row r="517" spans="1:13" x14ac:dyDescent="0.25">
      <c r="A517" s="13" t="str">
        <f>IF(INTRO!$E$39&lt;&gt;"Non-endemic", " ", IF(INTRO!$E$37="Non-endemic"," ", IF(COUNTRY_INFO!A517=0," ",COUNTRY_INFO!A517)))</f>
        <v xml:space="preserve"> </v>
      </c>
      <c r="B517" s="13" t="str">
        <f>IF(INTRO!$E$39&lt;&gt;"Non-endemic", " ", IF(INTRO!$E$37="Non-endemic"," ", IF(COUNTRY_INFO!B517=0," ",COUNTRY_INFO!B517)))</f>
        <v xml:space="preserve"> </v>
      </c>
      <c r="C517" s="13" t="str">
        <f>IF(INTRO!$E$39&lt;&gt;"Non-endemic", " ", IF(INTRO!$E$37="Non-endemic"," ", IF(COUNTRY_INFO!C517=0," ",COUNTRY_INFO!C517)))</f>
        <v xml:space="preserve"> </v>
      </c>
      <c r="D517" s="14">
        <f>IF(INTRO!$E$39&lt;&gt;"Non-endemic", 0, IF(INTRO!$E$37="Non-endemic",0,IF(COUNTRY_INFO!$H517=1,COUNTRY_INFO!E517,0)))</f>
        <v>0</v>
      </c>
      <c r="E517" s="14">
        <f>IF(INTRO!$E$39&lt;&gt;"Non-endemic", 0, IF(INTRO!$E$37="Non-endemic",0,IF(COUNTRY_INFO!$H517=1,COUNTRY_INFO!F517,0)))</f>
        <v>0</v>
      </c>
      <c r="F517" s="14">
        <f>IF(INTRO!$E$39&lt;&gt;"Non-endemic", 0, IF(INTRO!$E$37="Non-endemic",0,IF(COUNTRY_INFO!$H517=1,COUNTRY_INFO!G517,0)))</f>
        <v>0</v>
      </c>
      <c r="G517" s="14">
        <f t="shared" si="26"/>
        <v>0</v>
      </c>
      <c r="H517" s="15" t="str">
        <f>IF(INTRO!$E$39="Non-endemic",IF(INTRO!$E$37="Non-endemic","Not required",COUNTRY_INFO!Q517),"Treat with IVM")</f>
        <v>Treat with IVM</v>
      </c>
      <c r="I517" s="14">
        <f>IF(H517=1,IF(ALB_MBD!$J517&lt;&gt;" ",$G517-ALB_MBD!$J517,$G517),0)</f>
        <v>0</v>
      </c>
      <c r="J517" s="14">
        <f t="shared" si="27"/>
        <v>0</v>
      </c>
      <c r="K517" s="25"/>
      <c r="L517" s="16">
        <f t="shared" si="24"/>
        <v>0</v>
      </c>
      <c r="M517" s="16">
        <f t="shared" si="25"/>
        <v>0</v>
      </c>
    </row>
    <row r="518" spans="1:13" x14ac:dyDescent="0.25">
      <c r="A518" s="13" t="str">
        <f>IF(INTRO!$E$39&lt;&gt;"Non-endemic", " ", IF(INTRO!$E$37="Non-endemic"," ", IF(COUNTRY_INFO!A518=0," ",COUNTRY_INFO!A518)))</f>
        <v xml:space="preserve"> </v>
      </c>
      <c r="B518" s="13" t="str">
        <f>IF(INTRO!$E$39&lt;&gt;"Non-endemic", " ", IF(INTRO!$E$37="Non-endemic"," ", IF(COUNTRY_INFO!B518=0," ",COUNTRY_INFO!B518)))</f>
        <v xml:space="preserve"> </v>
      </c>
      <c r="C518" s="13" t="str">
        <f>IF(INTRO!$E$39&lt;&gt;"Non-endemic", " ", IF(INTRO!$E$37="Non-endemic"," ", IF(COUNTRY_INFO!C518=0," ",COUNTRY_INFO!C518)))</f>
        <v xml:space="preserve"> </v>
      </c>
      <c r="D518" s="14">
        <f>IF(INTRO!$E$39&lt;&gt;"Non-endemic", 0, IF(INTRO!$E$37="Non-endemic",0,IF(COUNTRY_INFO!$H518=1,COUNTRY_INFO!E518,0)))</f>
        <v>0</v>
      </c>
      <c r="E518" s="14">
        <f>IF(INTRO!$E$39&lt;&gt;"Non-endemic", 0, IF(INTRO!$E$37="Non-endemic",0,IF(COUNTRY_INFO!$H518=1,COUNTRY_INFO!F518,0)))</f>
        <v>0</v>
      </c>
      <c r="F518" s="14">
        <f>IF(INTRO!$E$39&lt;&gt;"Non-endemic", 0, IF(INTRO!$E$37="Non-endemic",0,IF(COUNTRY_INFO!$H518=1,COUNTRY_INFO!G518,0)))</f>
        <v>0</v>
      </c>
      <c r="G518" s="14">
        <f t="shared" si="26"/>
        <v>0</v>
      </c>
      <c r="H518" s="15" t="str">
        <f>IF(INTRO!$E$39="Non-endemic",IF(INTRO!$E$37="Non-endemic","Not required",COUNTRY_INFO!Q518),"Treat with IVM")</f>
        <v>Treat with IVM</v>
      </c>
      <c r="I518" s="14">
        <f>IF(H518=1,IF(ALB_MBD!$J518&lt;&gt;" ",$G518-ALB_MBD!$J518,$G518),0)</f>
        <v>0</v>
      </c>
      <c r="J518" s="14">
        <f t="shared" si="27"/>
        <v>0</v>
      </c>
      <c r="K518" s="25"/>
      <c r="L518" s="16">
        <f t="shared" si="24"/>
        <v>0</v>
      </c>
      <c r="M518" s="16">
        <f t="shared" si="25"/>
        <v>0</v>
      </c>
    </row>
    <row r="519" spans="1:13" x14ac:dyDescent="0.25">
      <c r="A519" s="13" t="str">
        <f>IF(INTRO!$E$39&lt;&gt;"Non-endemic", " ", IF(INTRO!$E$37="Non-endemic"," ", IF(COUNTRY_INFO!A519=0," ",COUNTRY_INFO!A519)))</f>
        <v xml:space="preserve"> </v>
      </c>
      <c r="B519" s="13" t="str">
        <f>IF(INTRO!$E$39&lt;&gt;"Non-endemic", " ", IF(INTRO!$E$37="Non-endemic"," ", IF(COUNTRY_INFO!B519=0," ",COUNTRY_INFO!B519)))</f>
        <v xml:space="preserve"> </v>
      </c>
      <c r="C519" s="13" t="str">
        <f>IF(INTRO!$E$39&lt;&gt;"Non-endemic", " ", IF(INTRO!$E$37="Non-endemic"," ", IF(COUNTRY_INFO!C519=0," ",COUNTRY_INFO!C519)))</f>
        <v xml:space="preserve"> </v>
      </c>
      <c r="D519" s="14">
        <f>IF(INTRO!$E$39&lt;&gt;"Non-endemic", 0, IF(INTRO!$E$37="Non-endemic",0,IF(COUNTRY_INFO!$H519=1,COUNTRY_INFO!E519,0)))</f>
        <v>0</v>
      </c>
      <c r="E519" s="14">
        <f>IF(INTRO!$E$39&lt;&gt;"Non-endemic", 0, IF(INTRO!$E$37="Non-endemic",0,IF(COUNTRY_INFO!$H519=1,COUNTRY_INFO!F519,0)))</f>
        <v>0</v>
      </c>
      <c r="F519" s="14">
        <f>IF(INTRO!$E$39&lt;&gt;"Non-endemic", 0, IF(INTRO!$E$37="Non-endemic",0,IF(COUNTRY_INFO!$H519=1,COUNTRY_INFO!G519,0)))</f>
        <v>0</v>
      </c>
      <c r="G519" s="14">
        <f t="shared" si="26"/>
        <v>0</v>
      </c>
      <c r="H519" s="15" t="str">
        <f>IF(INTRO!$E$39="Non-endemic",IF(INTRO!$E$37="Non-endemic","Not required",COUNTRY_INFO!Q519),"Treat with IVM")</f>
        <v>Treat with IVM</v>
      </c>
      <c r="I519" s="14">
        <f>IF(H519=1,IF(ALB_MBD!$J519&lt;&gt;" ",$G519-ALB_MBD!$J519,$G519),0)</f>
        <v>0</v>
      </c>
      <c r="J519" s="14">
        <f t="shared" si="27"/>
        <v>0</v>
      </c>
      <c r="K519" s="25"/>
      <c r="L519" s="16">
        <f t="shared" si="24"/>
        <v>0</v>
      </c>
      <c r="M519" s="16">
        <f t="shared" si="25"/>
        <v>0</v>
      </c>
    </row>
    <row r="520" spans="1:13" x14ac:dyDescent="0.25">
      <c r="A520" s="13" t="str">
        <f>IF(INTRO!$E$39&lt;&gt;"Non-endemic", " ", IF(INTRO!$E$37="Non-endemic"," ", IF(COUNTRY_INFO!A520=0," ",COUNTRY_INFO!A520)))</f>
        <v xml:space="preserve"> </v>
      </c>
      <c r="B520" s="13" t="str">
        <f>IF(INTRO!$E$39&lt;&gt;"Non-endemic", " ", IF(INTRO!$E$37="Non-endemic"," ", IF(COUNTRY_INFO!B520=0," ",COUNTRY_INFO!B520)))</f>
        <v xml:space="preserve"> </v>
      </c>
      <c r="C520" s="13" t="str">
        <f>IF(INTRO!$E$39&lt;&gt;"Non-endemic", " ", IF(INTRO!$E$37="Non-endemic"," ", IF(COUNTRY_INFO!C520=0," ",COUNTRY_INFO!C520)))</f>
        <v xml:space="preserve"> </v>
      </c>
      <c r="D520" s="14">
        <f>IF(INTRO!$E$39&lt;&gt;"Non-endemic", 0, IF(INTRO!$E$37="Non-endemic",0,IF(COUNTRY_INFO!$H520=1,COUNTRY_INFO!E520,0)))</f>
        <v>0</v>
      </c>
      <c r="E520" s="14">
        <f>IF(INTRO!$E$39&lt;&gt;"Non-endemic", 0, IF(INTRO!$E$37="Non-endemic",0,IF(COUNTRY_INFO!$H520=1,COUNTRY_INFO!F520,0)))</f>
        <v>0</v>
      </c>
      <c r="F520" s="14">
        <f>IF(INTRO!$E$39&lt;&gt;"Non-endemic", 0, IF(INTRO!$E$37="Non-endemic",0,IF(COUNTRY_INFO!$H520=1,COUNTRY_INFO!G520,0)))</f>
        <v>0</v>
      </c>
      <c r="G520" s="14">
        <f t="shared" si="26"/>
        <v>0</v>
      </c>
      <c r="H520" s="15" t="str">
        <f>IF(INTRO!$E$39="Non-endemic",IF(INTRO!$E$37="Non-endemic","Not required",COUNTRY_INFO!Q520),"Treat with IVM")</f>
        <v>Treat with IVM</v>
      </c>
      <c r="I520" s="14">
        <f>IF(H520=1,IF(ALB_MBD!$J520&lt;&gt;" ",$G520-ALB_MBD!$J520,$G520),0)</f>
        <v>0</v>
      </c>
      <c r="J520" s="14">
        <f t="shared" si="27"/>
        <v>0</v>
      </c>
      <c r="K520" s="25"/>
      <c r="L520" s="16">
        <f t="shared" ref="L520:L583" si="28">IF($J520&gt;$K520,$J520-$K520,0)</f>
        <v>0</v>
      </c>
      <c r="M520" s="16">
        <f t="shared" ref="M520:M583" si="29">ROUNDUP($J520/1000,0)</f>
        <v>0</v>
      </c>
    </row>
    <row r="521" spans="1:13" x14ac:dyDescent="0.25">
      <c r="A521" s="13" t="str">
        <f>IF(INTRO!$E$39&lt;&gt;"Non-endemic", " ", IF(INTRO!$E$37="Non-endemic"," ", IF(COUNTRY_INFO!A521=0," ",COUNTRY_INFO!A521)))</f>
        <v xml:space="preserve"> </v>
      </c>
      <c r="B521" s="13" t="str">
        <f>IF(INTRO!$E$39&lt;&gt;"Non-endemic", " ", IF(INTRO!$E$37="Non-endemic"," ", IF(COUNTRY_INFO!B521=0," ",COUNTRY_INFO!B521)))</f>
        <v xml:space="preserve"> </v>
      </c>
      <c r="C521" s="13" t="str">
        <f>IF(INTRO!$E$39&lt;&gt;"Non-endemic", " ", IF(INTRO!$E$37="Non-endemic"," ", IF(COUNTRY_INFO!C521=0," ",COUNTRY_INFO!C521)))</f>
        <v xml:space="preserve"> </v>
      </c>
      <c r="D521" s="14">
        <f>IF(INTRO!$E$39&lt;&gt;"Non-endemic", 0, IF(INTRO!$E$37="Non-endemic",0,IF(COUNTRY_INFO!$H521=1,COUNTRY_INFO!E521,0)))</f>
        <v>0</v>
      </c>
      <c r="E521" s="14">
        <f>IF(INTRO!$E$39&lt;&gt;"Non-endemic", 0, IF(INTRO!$E$37="Non-endemic",0,IF(COUNTRY_INFO!$H521=1,COUNTRY_INFO!F521,0)))</f>
        <v>0</v>
      </c>
      <c r="F521" s="14">
        <f>IF(INTRO!$E$39&lt;&gt;"Non-endemic", 0, IF(INTRO!$E$37="Non-endemic",0,IF(COUNTRY_INFO!$H521=1,COUNTRY_INFO!G521,0)))</f>
        <v>0</v>
      </c>
      <c r="G521" s="14">
        <f t="shared" si="26"/>
        <v>0</v>
      </c>
      <c r="H521" s="15" t="str">
        <f>IF(INTRO!$E$39="Non-endemic",IF(INTRO!$E$37="Non-endemic","Not required",COUNTRY_INFO!Q521),"Treat with IVM")</f>
        <v>Treat with IVM</v>
      </c>
      <c r="I521" s="14">
        <f>IF(H521=1,IF(ALB_MBD!$J521&lt;&gt;" ",$G521-ALB_MBD!$J521,$G521),0)</f>
        <v>0</v>
      </c>
      <c r="J521" s="14">
        <f t="shared" si="27"/>
        <v>0</v>
      </c>
      <c r="K521" s="25"/>
      <c r="L521" s="16">
        <f t="shared" si="28"/>
        <v>0</v>
      </c>
      <c r="M521" s="16">
        <f t="shared" si="29"/>
        <v>0</v>
      </c>
    </row>
    <row r="522" spans="1:13" x14ac:dyDescent="0.25">
      <c r="A522" s="13" t="str">
        <f>IF(INTRO!$E$39&lt;&gt;"Non-endemic", " ", IF(INTRO!$E$37="Non-endemic"," ", IF(COUNTRY_INFO!A522=0," ",COUNTRY_INFO!A522)))</f>
        <v xml:space="preserve"> </v>
      </c>
      <c r="B522" s="13" t="str">
        <f>IF(INTRO!$E$39&lt;&gt;"Non-endemic", " ", IF(INTRO!$E$37="Non-endemic"," ", IF(COUNTRY_INFO!B522=0," ",COUNTRY_INFO!B522)))</f>
        <v xml:space="preserve"> </v>
      </c>
      <c r="C522" s="13" t="str">
        <f>IF(INTRO!$E$39&lt;&gt;"Non-endemic", " ", IF(INTRO!$E$37="Non-endemic"," ", IF(COUNTRY_INFO!C522=0," ",COUNTRY_INFO!C522)))</f>
        <v xml:space="preserve"> </v>
      </c>
      <c r="D522" s="14">
        <f>IF(INTRO!$E$39&lt;&gt;"Non-endemic", 0, IF(INTRO!$E$37="Non-endemic",0,IF(COUNTRY_INFO!$H522=1,COUNTRY_INFO!E522,0)))</f>
        <v>0</v>
      </c>
      <c r="E522" s="14">
        <f>IF(INTRO!$E$39&lt;&gt;"Non-endemic", 0, IF(INTRO!$E$37="Non-endemic",0,IF(COUNTRY_INFO!$H522=1,COUNTRY_INFO!F522,0)))</f>
        <v>0</v>
      </c>
      <c r="F522" s="14">
        <f>IF(INTRO!$E$39&lt;&gt;"Non-endemic", 0, IF(INTRO!$E$37="Non-endemic",0,IF(COUNTRY_INFO!$H522=1,COUNTRY_INFO!G522,0)))</f>
        <v>0</v>
      </c>
      <c r="G522" s="14">
        <f t="shared" ref="G522:G585" si="30">SUM(D522:F522)</f>
        <v>0</v>
      </c>
      <c r="H522" s="15" t="str">
        <f>IF(INTRO!$E$39="Non-endemic",IF(INTRO!$E$37="Non-endemic","Not required",COUNTRY_INFO!Q522),"Treat with IVM")</f>
        <v>Treat with IVM</v>
      </c>
      <c r="I522" s="14">
        <f>IF(H522=1,IF(ALB_MBD!$J522&lt;&gt;" ",$G522-ALB_MBD!$J522,$G522),0)</f>
        <v>0</v>
      </c>
      <c r="J522" s="14">
        <f t="shared" ref="J522:J585" si="31">IF(I522&gt;0,I522*2.5,0)</f>
        <v>0</v>
      </c>
      <c r="K522" s="25"/>
      <c r="L522" s="16">
        <f t="shared" si="28"/>
        <v>0</v>
      </c>
      <c r="M522" s="16">
        <f t="shared" si="29"/>
        <v>0</v>
      </c>
    </row>
    <row r="523" spans="1:13" x14ac:dyDescent="0.25">
      <c r="A523" s="13" t="str">
        <f>IF(INTRO!$E$39&lt;&gt;"Non-endemic", " ", IF(INTRO!$E$37="Non-endemic"," ", IF(COUNTRY_INFO!A523=0," ",COUNTRY_INFO!A523)))</f>
        <v xml:space="preserve"> </v>
      </c>
      <c r="B523" s="13" t="str">
        <f>IF(INTRO!$E$39&lt;&gt;"Non-endemic", " ", IF(INTRO!$E$37="Non-endemic"," ", IF(COUNTRY_INFO!B523=0," ",COUNTRY_INFO!B523)))</f>
        <v xml:space="preserve"> </v>
      </c>
      <c r="C523" s="13" t="str">
        <f>IF(INTRO!$E$39&lt;&gt;"Non-endemic", " ", IF(INTRO!$E$37="Non-endemic"," ", IF(COUNTRY_INFO!C523=0," ",COUNTRY_INFO!C523)))</f>
        <v xml:space="preserve"> </v>
      </c>
      <c r="D523" s="14">
        <f>IF(INTRO!$E$39&lt;&gt;"Non-endemic", 0, IF(INTRO!$E$37="Non-endemic",0,IF(COUNTRY_INFO!$H523=1,COUNTRY_INFO!E523,0)))</f>
        <v>0</v>
      </c>
      <c r="E523" s="14">
        <f>IF(INTRO!$E$39&lt;&gt;"Non-endemic", 0, IF(INTRO!$E$37="Non-endemic",0,IF(COUNTRY_INFO!$H523=1,COUNTRY_INFO!F523,0)))</f>
        <v>0</v>
      </c>
      <c r="F523" s="14">
        <f>IF(INTRO!$E$39&lt;&gt;"Non-endemic", 0, IF(INTRO!$E$37="Non-endemic",0,IF(COUNTRY_INFO!$H523=1,COUNTRY_INFO!G523,0)))</f>
        <v>0</v>
      </c>
      <c r="G523" s="14">
        <f t="shared" si="30"/>
        <v>0</v>
      </c>
      <c r="H523" s="15" t="str">
        <f>IF(INTRO!$E$39="Non-endemic",IF(INTRO!$E$37="Non-endemic","Not required",COUNTRY_INFO!Q523),"Treat with IVM")</f>
        <v>Treat with IVM</v>
      </c>
      <c r="I523" s="14">
        <f>IF(H523=1,IF(ALB_MBD!$J523&lt;&gt;" ",$G523-ALB_MBD!$J523,$G523),0)</f>
        <v>0</v>
      </c>
      <c r="J523" s="14">
        <f t="shared" si="31"/>
        <v>0</v>
      </c>
      <c r="K523" s="25"/>
      <c r="L523" s="16">
        <f t="shared" si="28"/>
        <v>0</v>
      </c>
      <c r="M523" s="16">
        <f t="shared" si="29"/>
        <v>0</v>
      </c>
    </row>
    <row r="524" spans="1:13" x14ac:dyDescent="0.25">
      <c r="A524" s="13" t="str">
        <f>IF(INTRO!$E$39&lt;&gt;"Non-endemic", " ", IF(INTRO!$E$37="Non-endemic"," ", IF(COUNTRY_INFO!A524=0," ",COUNTRY_INFO!A524)))</f>
        <v xml:space="preserve"> </v>
      </c>
      <c r="B524" s="13" t="str">
        <f>IF(INTRO!$E$39&lt;&gt;"Non-endemic", " ", IF(INTRO!$E$37="Non-endemic"," ", IF(COUNTRY_INFO!B524=0," ",COUNTRY_INFO!B524)))</f>
        <v xml:space="preserve"> </v>
      </c>
      <c r="C524" s="13" t="str">
        <f>IF(INTRO!$E$39&lt;&gt;"Non-endemic", " ", IF(INTRO!$E$37="Non-endemic"," ", IF(COUNTRY_INFO!C524=0," ",COUNTRY_INFO!C524)))</f>
        <v xml:space="preserve"> </v>
      </c>
      <c r="D524" s="14">
        <f>IF(INTRO!$E$39&lt;&gt;"Non-endemic", 0, IF(INTRO!$E$37="Non-endemic",0,IF(COUNTRY_INFO!$H524=1,COUNTRY_INFO!E524,0)))</f>
        <v>0</v>
      </c>
      <c r="E524" s="14">
        <f>IF(INTRO!$E$39&lt;&gt;"Non-endemic", 0, IF(INTRO!$E$37="Non-endemic",0,IF(COUNTRY_INFO!$H524=1,COUNTRY_INFO!F524,0)))</f>
        <v>0</v>
      </c>
      <c r="F524" s="14">
        <f>IF(INTRO!$E$39&lt;&gt;"Non-endemic", 0, IF(INTRO!$E$37="Non-endemic",0,IF(COUNTRY_INFO!$H524=1,COUNTRY_INFO!G524,0)))</f>
        <v>0</v>
      </c>
      <c r="G524" s="14">
        <f t="shared" si="30"/>
        <v>0</v>
      </c>
      <c r="H524" s="15" t="str">
        <f>IF(INTRO!$E$39="Non-endemic",IF(INTRO!$E$37="Non-endemic","Not required",COUNTRY_INFO!Q524),"Treat with IVM")</f>
        <v>Treat with IVM</v>
      </c>
      <c r="I524" s="14">
        <f>IF(H524=1,IF(ALB_MBD!$J524&lt;&gt;" ",$G524-ALB_MBD!$J524,$G524),0)</f>
        <v>0</v>
      </c>
      <c r="J524" s="14">
        <f t="shared" si="31"/>
        <v>0</v>
      </c>
      <c r="K524" s="25"/>
      <c r="L524" s="16">
        <f t="shared" si="28"/>
        <v>0</v>
      </c>
      <c r="M524" s="16">
        <f t="shared" si="29"/>
        <v>0</v>
      </c>
    </row>
    <row r="525" spans="1:13" x14ac:dyDescent="0.25">
      <c r="A525" s="13" t="str">
        <f>IF(INTRO!$E$39&lt;&gt;"Non-endemic", " ", IF(INTRO!$E$37="Non-endemic"," ", IF(COUNTRY_INFO!A525=0," ",COUNTRY_INFO!A525)))</f>
        <v xml:space="preserve"> </v>
      </c>
      <c r="B525" s="13" t="str">
        <f>IF(INTRO!$E$39&lt;&gt;"Non-endemic", " ", IF(INTRO!$E$37="Non-endemic"," ", IF(COUNTRY_INFO!B525=0," ",COUNTRY_INFO!B525)))</f>
        <v xml:space="preserve"> </v>
      </c>
      <c r="C525" s="13" t="str">
        <f>IF(INTRO!$E$39&lt;&gt;"Non-endemic", " ", IF(INTRO!$E$37="Non-endemic"," ", IF(COUNTRY_INFO!C525=0," ",COUNTRY_INFO!C525)))</f>
        <v xml:space="preserve"> </v>
      </c>
      <c r="D525" s="14">
        <f>IF(INTRO!$E$39&lt;&gt;"Non-endemic", 0, IF(INTRO!$E$37="Non-endemic",0,IF(COUNTRY_INFO!$H525=1,COUNTRY_INFO!E525,0)))</f>
        <v>0</v>
      </c>
      <c r="E525" s="14">
        <f>IF(INTRO!$E$39&lt;&gt;"Non-endemic", 0, IF(INTRO!$E$37="Non-endemic",0,IF(COUNTRY_INFO!$H525=1,COUNTRY_INFO!F525,0)))</f>
        <v>0</v>
      </c>
      <c r="F525" s="14">
        <f>IF(INTRO!$E$39&lt;&gt;"Non-endemic", 0, IF(INTRO!$E$37="Non-endemic",0,IF(COUNTRY_INFO!$H525=1,COUNTRY_INFO!G525,0)))</f>
        <v>0</v>
      </c>
      <c r="G525" s="14">
        <f t="shared" si="30"/>
        <v>0</v>
      </c>
      <c r="H525" s="15" t="str">
        <f>IF(INTRO!$E$39="Non-endemic",IF(INTRO!$E$37="Non-endemic","Not required",COUNTRY_INFO!Q525),"Treat with IVM")</f>
        <v>Treat with IVM</v>
      </c>
      <c r="I525" s="14">
        <f>IF(H525=1,IF(ALB_MBD!$J525&lt;&gt;" ",$G525-ALB_MBD!$J525,$G525),0)</f>
        <v>0</v>
      </c>
      <c r="J525" s="14">
        <f t="shared" si="31"/>
        <v>0</v>
      </c>
      <c r="K525" s="25"/>
      <c r="L525" s="16">
        <f t="shared" si="28"/>
        <v>0</v>
      </c>
      <c r="M525" s="16">
        <f t="shared" si="29"/>
        <v>0</v>
      </c>
    </row>
    <row r="526" spans="1:13" x14ac:dyDescent="0.25">
      <c r="A526" s="13" t="str">
        <f>IF(INTRO!$E$39&lt;&gt;"Non-endemic", " ", IF(INTRO!$E$37="Non-endemic"," ", IF(COUNTRY_INFO!A526=0," ",COUNTRY_INFO!A526)))</f>
        <v xml:space="preserve"> </v>
      </c>
      <c r="B526" s="13" t="str">
        <f>IF(INTRO!$E$39&lt;&gt;"Non-endemic", " ", IF(INTRO!$E$37="Non-endemic"," ", IF(COUNTRY_INFO!B526=0," ",COUNTRY_INFO!B526)))</f>
        <v xml:space="preserve"> </v>
      </c>
      <c r="C526" s="13" t="str">
        <f>IF(INTRO!$E$39&lt;&gt;"Non-endemic", " ", IF(INTRO!$E$37="Non-endemic"," ", IF(COUNTRY_INFO!C526=0," ",COUNTRY_INFO!C526)))</f>
        <v xml:space="preserve"> </v>
      </c>
      <c r="D526" s="14">
        <f>IF(INTRO!$E$39&lt;&gt;"Non-endemic", 0, IF(INTRO!$E$37="Non-endemic",0,IF(COUNTRY_INFO!$H526=1,COUNTRY_INFO!E526,0)))</f>
        <v>0</v>
      </c>
      <c r="E526" s="14">
        <f>IF(INTRO!$E$39&lt;&gt;"Non-endemic", 0, IF(INTRO!$E$37="Non-endemic",0,IF(COUNTRY_INFO!$H526=1,COUNTRY_INFO!F526,0)))</f>
        <v>0</v>
      </c>
      <c r="F526" s="14">
        <f>IF(INTRO!$E$39&lt;&gt;"Non-endemic", 0, IF(INTRO!$E$37="Non-endemic",0,IF(COUNTRY_INFO!$H526=1,COUNTRY_INFO!G526,0)))</f>
        <v>0</v>
      </c>
      <c r="G526" s="14">
        <f t="shared" si="30"/>
        <v>0</v>
      </c>
      <c r="H526" s="15" t="str">
        <f>IF(INTRO!$E$39="Non-endemic",IF(INTRO!$E$37="Non-endemic","Not required",COUNTRY_INFO!Q526),"Treat with IVM")</f>
        <v>Treat with IVM</v>
      </c>
      <c r="I526" s="14">
        <f>IF(H526=1,IF(ALB_MBD!$J526&lt;&gt;" ",$G526-ALB_MBD!$J526,$G526),0)</f>
        <v>0</v>
      </c>
      <c r="J526" s="14">
        <f t="shared" si="31"/>
        <v>0</v>
      </c>
      <c r="K526" s="25"/>
      <c r="L526" s="16">
        <f t="shared" si="28"/>
        <v>0</v>
      </c>
      <c r="M526" s="16">
        <f t="shared" si="29"/>
        <v>0</v>
      </c>
    </row>
    <row r="527" spans="1:13" x14ac:dyDescent="0.25">
      <c r="A527" s="13" t="str">
        <f>IF(INTRO!$E$39&lt;&gt;"Non-endemic", " ", IF(INTRO!$E$37="Non-endemic"," ", IF(COUNTRY_INFO!A527=0," ",COUNTRY_INFO!A527)))</f>
        <v xml:space="preserve"> </v>
      </c>
      <c r="B527" s="13" t="str">
        <f>IF(INTRO!$E$39&lt;&gt;"Non-endemic", " ", IF(INTRO!$E$37="Non-endemic"," ", IF(COUNTRY_INFO!B527=0," ",COUNTRY_INFO!B527)))</f>
        <v xml:space="preserve"> </v>
      </c>
      <c r="C527" s="13" t="str">
        <f>IF(INTRO!$E$39&lt;&gt;"Non-endemic", " ", IF(INTRO!$E$37="Non-endemic"," ", IF(COUNTRY_INFO!C527=0," ",COUNTRY_INFO!C527)))</f>
        <v xml:space="preserve"> </v>
      </c>
      <c r="D527" s="14">
        <f>IF(INTRO!$E$39&lt;&gt;"Non-endemic", 0, IF(INTRO!$E$37="Non-endemic",0,IF(COUNTRY_INFO!$H527=1,COUNTRY_INFO!E527,0)))</f>
        <v>0</v>
      </c>
      <c r="E527" s="14">
        <f>IF(INTRO!$E$39&lt;&gt;"Non-endemic", 0, IF(INTRO!$E$37="Non-endemic",0,IF(COUNTRY_INFO!$H527=1,COUNTRY_INFO!F527,0)))</f>
        <v>0</v>
      </c>
      <c r="F527" s="14">
        <f>IF(INTRO!$E$39&lt;&gt;"Non-endemic", 0, IF(INTRO!$E$37="Non-endemic",0,IF(COUNTRY_INFO!$H527=1,COUNTRY_INFO!G527,0)))</f>
        <v>0</v>
      </c>
      <c r="G527" s="14">
        <f t="shared" si="30"/>
        <v>0</v>
      </c>
      <c r="H527" s="15" t="str">
        <f>IF(INTRO!$E$39="Non-endemic",IF(INTRO!$E$37="Non-endemic","Not required",COUNTRY_INFO!Q527),"Treat with IVM")</f>
        <v>Treat with IVM</v>
      </c>
      <c r="I527" s="14">
        <f>IF(H527=1,IF(ALB_MBD!$J527&lt;&gt;" ",$G527-ALB_MBD!$J527,$G527),0)</f>
        <v>0</v>
      </c>
      <c r="J527" s="14">
        <f t="shared" si="31"/>
        <v>0</v>
      </c>
      <c r="K527" s="25"/>
      <c r="L527" s="16">
        <f t="shared" si="28"/>
        <v>0</v>
      </c>
      <c r="M527" s="16">
        <f t="shared" si="29"/>
        <v>0</v>
      </c>
    </row>
    <row r="528" spans="1:13" x14ac:dyDescent="0.25">
      <c r="A528" s="13" t="str">
        <f>IF(INTRO!$E$39&lt;&gt;"Non-endemic", " ", IF(INTRO!$E$37="Non-endemic"," ", IF(COUNTRY_INFO!A528=0," ",COUNTRY_INFO!A528)))</f>
        <v xml:space="preserve"> </v>
      </c>
      <c r="B528" s="13" t="str">
        <f>IF(INTRO!$E$39&lt;&gt;"Non-endemic", " ", IF(INTRO!$E$37="Non-endemic"," ", IF(COUNTRY_INFO!B528=0," ",COUNTRY_INFO!B528)))</f>
        <v xml:space="preserve"> </v>
      </c>
      <c r="C528" s="13" t="str">
        <f>IF(INTRO!$E$39&lt;&gt;"Non-endemic", " ", IF(INTRO!$E$37="Non-endemic"," ", IF(COUNTRY_INFO!C528=0," ",COUNTRY_INFO!C528)))</f>
        <v xml:space="preserve"> </v>
      </c>
      <c r="D528" s="14">
        <f>IF(INTRO!$E$39&lt;&gt;"Non-endemic", 0, IF(INTRO!$E$37="Non-endemic",0,IF(COUNTRY_INFO!$H528=1,COUNTRY_INFO!E528,0)))</f>
        <v>0</v>
      </c>
      <c r="E528" s="14">
        <f>IF(INTRO!$E$39&lt;&gt;"Non-endemic", 0, IF(INTRO!$E$37="Non-endemic",0,IF(COUNTRY_INFO!$H528=1,COUNTRY_INFO!F528,0)))</f>
        <v>0</v>
      </c>
      <c r="F528" s="14">
        <f>IF(INTRO!$E$39&lt;&gt;"Non-endemic", 0, IF(INTRO!$E$37="Non-endemic",0,IF(COUNTRY_INFO!$H528=1,COUNTRY_INFO!G528,0)))</f>
        <v>0</v>
      </c>
      <c r="G528" s="14">
        <f t="shared" si="30"/>
        <v>0</v>
      </c>
      <c r="H528" s="15" t="str">
        <f>IF(INTRO!$E$39="Non-endemic",IF(INTRO!$E$37="Non-endemic","Not required",COUNTRY_INFO!Q528),"Treat with IVM")</f>
        <v>Treat with IVM</v>
      </c>
      <c r="I528" s="14">
        <f>IF(H528=1,IF(ALB_MBD!$J528&lt;&gt;" ",$G528-ALB_MBD!$J528,$G528),0)</f>
        <v>0</v>
      </c>
      <c r="J528" s="14">
        <f t="shared" si="31"/>
        <v>0</v>
      </c>
      <c r="K528" s="25"/>
      <c r="L528" s="16">
        <f t="shared" si="28"/>
        <v>0</v>
      </c>
      <c r="M528" s="16">
        <f t="shared" si="29"/>
        <v>0</v>
      </c>
    </row>
    <row r="529" spans="1:13" x14ac:dyDescent="0.25">
      <c r="A529" s="13" t="str">
        <f>IF(INTRO!$E$39&lt;&gt;"Non-endemic", " ", IF(INTRO!$E$37="Non-endemic"," ", IF(COUNTRY_INFO!A529=0," ",COUNTRY_INFO!A529)))</f>
        <v xml:space="preserve"> </v>
      </c>
      <c r="B529" s="13" t="str">
        <f>IF(INTRO!$E$39&lt;&gt;"Non-endemic", " ", IF(INTRO!$E$37="Non-endemic"," ", IF(COUNTRY_INFO!B529=0," ",COUNTRY_INFO!B529)))</f>
        <v xml:space="preserve"> </v>
      </c>
      <c r="C529" s="13" t="str">
        <f>IF(INTRO!$E$39&lt;&gt;"Non-endemic", " ", IF(INTRO!$E$37="Non-endemic"," ", IF(COUNTRY_INFO!C529=0," ",COUNTRY_INFO!C529)))</f>
        <v xml:space="preserve"> </v>
      </c>
      <c r="D529" s="14">
        <f>IF(INTRO!$E$39&lt;&gt;"Non-endemic", 0, IF(INTRO!$E$37="Non-endemic",0,IF(COUNTRY_INFO!$H529=1,COUNTRY_INFO!E529,0)))</f>
        <v>0</v>
      </c>
      <c r="E529" s="14">
        <f>IF(INTRO!$E$39&lt;&gt;"Non-endemic", 0, IF(INTRO!$E$37="Non-endemic",0,IF(COUNTRY_INFO!$H529=1,COUNTRY_INFO!F529,0)))</f>
        <v>0</v>
      </c>
      <c r="F529" s="14">
        <f>IF(INTRO!$E$39&lt;&gt;"Non-endemic", 0, IF(INTRO!$E$37="Non-endemic",0,IF(COUNTRY_INFO!$H529=1,COUNTRY_INFO!G529,0)))</f>
        <v>0</v>
      </c>
      <c r="G529" s="14">
        <f t="shared" si="30"/>
        <v>0</v>
      </c>
      <c r="H529" s="15" t="str">
        <f>IF(INTRO!$E$39="Non-endemic",IF(INTRO!$E$37="Non-endemic","Not required",COUNTRY_INFO!Q529),"Treat with IVM")</f>
        <v>Treat with IVM</v>
      </c>
      <c r="I529" s="14">
        <f>IF(H529=1,IF(ALB_MBD!$J529&lt;&gt;" ",$G529-ALB_MBD!$J529,$G529),0)</f>
        <v>0</v>
      </c>
      <c r="J529" s="14">
        <f t="shared" si="31"/>
        <v>0</v>
      </c>
      <c r="K529" s="25"/>
      <c r="L529" s="16">
        <f t="shared" si="28"/>
        <v>0</v>
      </c>
      <c r="M529" s="16">
        <f t="shared" si="29"/>
        <v>0</v>
      </c>
    </row>
    <row r="530" spans="1:13" x14ac:dyDescent="0.25">
      <c r="A530" s="13" t="str">
        <f>IF(INTRO!$E$39&lt;&gt;"Non-endemic", " ", IF(INTRO!$E$37="Non-endemic"," ", IF(COUNTRY_INFO!A530=0," ",COUNTRY_INFO!A530)))</f>
        <v xml:space="preserve"> </v>
      </c>
      <c r="B530" s="13" t="str">
        <f>IF(INTRO!$E$39&lt;&gt;"Non-endemic", " ", IF(INTRO!$E$37="Non-endemic"," ", IF(COUNTRY_INFO!B530=0," ",COUNTRY_INFO!B530)))</f>
        <v xml:space="preserve"> </v>
      </c>
      <c r="C530" s="13" t="str">
        <f>IF(INTRO!$E$39&lt;&gt;"Non-endemic", " ", IF(INTRO!$E$37="Non-endemic"," ", IF(COUNTRY_INFO!C530=0," ",COUNTRY_INFO!C530)))</f>
        <v xml:space="preserve"> </v>
      </c>
      <c r="D530" s="14">
        <f>IF(INTRO!$E$39&lt;&gt;"Non-endemic", 0, IF(INTRO!$E$37="Non-endemic",0,IF(COUNTRY_INFO!$H530=1,COUNTRY_INFO!E530,0)))</f>
        <v>0</v>
      </c>
      <c r="E530" s="14">
        <f>IF(INTRO!$E$39&lt;&gt;"Non-endemic", 0, IF(INTRO!$E$37="Non-endemic",0,IF(COUNTRY_INFO!$H530=1,COUNTRY_INFO!F530,0)))</f>
        <v>0</v>
      </c>
      <c r="F530" s="14">
        <f>IF(INTRO!$E$39&lt;&gt;"Non-endemic", 0, IF(INTRO!$E$37="Non-endemic",0,IF(COUNTRY_INFO!$H530=1,COUNTRY_INFO!G530,0)))</f>
        <v>0</v>
      </c>
      <c r="G530" s="14">
        <f t="shared" si="30"/>
        <v>0</v>
      </c>
      <c r="H530" s="15" t="str">
        <f>IF(INTRO!$E$39="Non-endemic",IF(INTRO!$E$37="Non-endemic","Not required",COUNTRY_INFO!Q530),"Treat with IVM")</f>
        <v>Treat with IVM</v>
      </c>
      <c r="I530" s="14">
        <f>IF(H530=1,IF(ALB_MBD!$J530&lt;&gt;" ",$G530-ALB_MBD!$J530,$G530),0)</f>
        <v>0</v>
      </c>
      <c r="J530" s="14">
        <f t="shared" si="31"/>
        <v>0</v>
      </c>
      <c r="K530" s="25"/>
      <c r="L530" s="16">
        <f t="shared" si="28"/>
        <v>0</v>
      </c>
      <c r="M530" s="16">
        <f t="shared" si="29"/>
        <v>0</v>
      </c>
    </row>
    <row r="531" spans="1:13" x14ac:dyDescent="0.25">
      <c r="A531" s="13" t="str">
        <f>IF(INTRO!$E$39&lt;&gt;"Non-endemic", " ", IF(INTRO!$E$37="Non-endemic"," ", IF(COUNTRY_INFO!A531=0," ",COUNTRY_INFO!A531)))</f>
        <v xml:space="preserve"> </v>
      </c>
      <c r="B531" s="13" t="str">
        <f>IF(INTRO!$E$39&lt;&gt;"Non-endemic", " ", IF(INTRO!$E$37="Non-endemic"," ", IF(COUNTRY_INFO!B531=0," ",COUNTRY_INFO!B531)))</f>
        <v xml:space="preserve"> </v>
      </c>
      <c r="C531" s="13" t="str">
        <f>IF(INTRO!$E$39&lt;&gt;"Non-endemic", " ", IF(INTRO!$E$37="Non-endemic"," ", IF(COUNTRY_INFO!C531=0," ",COUNTRY_INFO!C531)))</f>
        <v xml:space="preserve"> </v>
      </c>
      <c r="D531" s="14">
        <f>IF(INTRO!$E$39&lt;&gt;"Non-endemic", 0, IF(INTRO!$E$37="Non-endemic",0,IF(COUNTRY_INFO!$H531=1,COUNTRY_INFO!E531,0)))</f>
        <v>0</v>
      </c>
      <c r="E531" s="14">
        <f>IF(INTRO!$E$39&lt;&gt;"Non-endemic", 0, IF(INTRO!$E$37="Non-endemic",0,IF(COUNTRY_INFO!$H531=1,COUNTRY_INFO!F531,0)))</f>
        <v>0</v>
      </c>
      <c r="F531" s="14">
        <f>IF(INTRO!$E$39&lt;&gt;"Non-endemic", 0, IF(INTRO!$E$37="Non-endemic",0,IF(COUNTRY_INFO!$H531=1,COUNTRY_INFO!G531,0)))</f>
        <v>0</v>
      </c>
      <c r="G531" s="14">
        <f t="shared" si="30"/>
        <v>0</v>
      </c>
      <c r="H531" s="15" t="str">
        <f>IF(INTRO!$E$39="Non-endemic",IF(INTRO!$E$37="Non-endemic","Not required",COUNTRY_INFO!Q531),"Treat with IVM")</f>
        <v>Treat with IVM</v>
      </c>
      <c r="I531" s="14">
        <f>IF(H531=1,IF(ALB_MBD!$J531&lt;&gt;" ",$G531-ALB_MBD!$J531,$G531),0)</f>
        <v>0</v>
      </c>
      <c r="J531" s="14">
        <f t="shared" si="31"/>
        <v>0</v>
      </c>
      <c r="K531" s="25"/>
      <c r="L531" s="16">
        <f t="shared" si="28"/>
        <v>0</v>
      </c>
      <c r="M531" s="16">
        <f t="shared" si="29"/>
        <v>0</v>
      </c>
    </row>
    <row r="532" spans="1:13" x14ac:dyDescent="0.25">
      <c r="A532" s="13" t="str">
        <f>IF(INTRO!$E$39&lt;&gt;"Non-endemic", " ", IF(INTRO!$E$37="Non-endemic"," ", IF(COUNTRY_INFO!A532=0," ",COUNTRY_INFO!A532)))</f>
        <v xml:space="preserve"> </v>
      </c>
      <c r="B532" s="13" t="str">
        <f>IF(INTRO!$E$39&lt;&gt;"Non-endemic", " ", IF(INTRO!$E$37="Non-endemic"," ", IF(COUNTRY_INFO!B532=0," ",COUNTRY_INFO!B532)))</f>
        <v xml:space="preserve"> </v>
      </c>
      <c r="C532" s="13" t="str">
        <f>IF(INTRO!$E$39&lt;&gt;"Non-endemic", " ", IF(INTRO!$E$37="Non-endemic"," ", IF(COUNTRY_INFO!C532=0," ",COUNTRY_INFO!C532)))</f>
        <v xml:space="preserve"> </v>
      </c>
      <c r="D532" s="14">
        <f>IF(INTRO!$E$39&lt;&gt;"Non-endemic", 0, IF(INTRO!$E$37="Non-endemic",0,IF(COUNTRY_INFO!$H532=1,COUNTRY_INFO!E532,0)))</f>
        <v>0</v>
      </c>
      <c r="E532" s="14">
        <f>IF(INTRO!$E$39&lt;&gt;"Non-endemic", 0, IF(INTRO!$E$37="Non-endemic",0,IF(COUNTRY_INFO!$H532=1,COUNTRY_INFO!F532,0)))</f>
        <v>0</v>
      </c>
      <c r="F532" s="14">
        <f>IF(INTRO!$E$39&lt;&gt;"Non-endemic", 0, IF(INTRO!$E$37="Non-endemic",0,IF(COUNTRY_INFO!$H532=1,COUNTRY_INFO!G532,0)))</f>
        <v>0</v>
      </c>
      <c r="G532" s="14">
        <f t="shared" si="30"/>
        <v>0</v>
      </c>
      <c r="H532" s="15" t="str">
        <f>IF(INTRO!$E$39="Non-endemic",IF(INTRO!$E$37="Non-endemic","Not required",COUNTRY_INFO!Q532),"Treat with IVM")</f>
        <v>Treat with IVM</v>
      </c>
      <c r="I532" s="14">
        <f>IF(H532=1,IF(ALB_MBD!$J532&lt;&gt;" ",$G532-ALB_MBD!$J532,$G532),0)</f>
        <v>0</v>
      </c>
      <c r="J532" s="14">
        <f t="shared" si="31"/>
        <v>0</v>
      </c>
      <c r="K532" s="25"/>
      <c r="L532" s="16">
        <f t="shared" si="28"/>
        <v>0</v>
      </c>
      <c r="M532" s="16">
        <f t="shared" si="29"/>
        <v>0</v>
      </c>
    </row>
    <row r="533" spans="1:13" x14ac:dyDescent="0.25">
      <c r="A533" s="13" t="str">
        <f>IF(INTRO!$E$39&lt;&gt;"Non-endemic", " ", IF(INTRO!$E$37="Non-endemic"," ", IF(COUNTRY_INFO!A533=0," ",COUNTRY_INFO!A533)))</f>
        <v xml:space="preserve"> </v>
      </c>
      <c r="B533" s="13" t="str">
        <f>IF(INTRO!$E$39&lt;&gt;"Non-endemic", " ", IF(INTRO!$E$37="Non-endemic"," ", IF(COUNTRY_INFO!B533=0," ",COUNTRY_INFO!B533)))</f>
        <v xml:space="preserve"> </v>
      </c>
      <c r="C533" s="13" t="str">
        <f>IF(INTRO!$E$39&lt;&gt;"Non-endemic", " ", IF(INTRO!$E$37="Non-endemic"," ", IF(COUNTRY_INFO!C533=0," ",COUNTRY_INFO!C533)))</f>
        <v xml:space="preserve"> </v>
      </c>
      <c r="D533" s="14">
        <f>IF(INTRO!$E$39&lt;&gt;"Non-endemic", 0, IF(INTRO!$E$37="Non-endemic",0,IF(COUNTRY_INFO!$H533=1,COUNTRY_INFO!E533,0)))</f>
        <v>0</v>
      </c>
      <c r="E533" s="14">
        <f>IF(INTRO!$E$39&lt;&gt;"Non-endemic", 0, IF(INTRO!$E$37="Non-endemic",0,IF(COUNTRY_INFO!$H533=1,COUNTRY_INFO!F533,0)))</f>
        <v>0</v>
      </c>
      <c r="F533" s="14">
        <f>IF(INTRO!$E$39&lt;&gt;"Non-endemic", 0, IF(INTRO!$E$37="Non-endemic",0,IF(COUNTRY_INFO!$H533=1,COUNTRY_INFO!G533,0)))</f>
        <v>0</v>
      </c>
      <c r="G533" s="14">
        <f t="shared" si="30"/>
        <v>0</v>
      </c>
      <c r="H533" s="15" t="str">
        <f>IF(INTRO!$E$39="Non-endemic",IF(INTRO!$E$37="Non-endemic","Not required",COUNTRY_INFO!Q533),"Treat with IVM")</f>
        <v>Treat with IVM</v>
      </c>
      <c r="I533" s="14">
        <f>IF(H533=1,IF(ALB_MBD!$J533&lt;&gt;" ",$G533-ALB_MBD!$J533,$G533),0)</f>
        <v>0</v>
      </c>
      <c r="J533" s="14">
        <f t="shared" si="31"/>
        <v>0</v>
      </c>
      <c r="K533" s="25"/>
      <c r="L533" s="16">
        <f t="shared" si="28"/>
        <v>0</v>
      </c>
      <c r="M533" s="16">
        <f t="shared" si="29"/>
        <v>0</v>
      </c>
    </row>
    <row r="534" spans="1:13" x14ac:dyDescent="0.25">
      <c r="A534" s="13" t="str">
        <f>IF(INTRO!$E$39&lt;&gt;"Non-endemic", " ", IF(INTRO!$E$37="Non-endemic"," ", IF(COUNTRY_INFO!A534=0," ",COUNTRY_INFO!A534)))</f>
        <v xml:space="preserve"> </v>
      </c>
      <c r="B534" s="13" t="str">
        <f>IF(INTRO!$E$39&lt;&gt;"Non-endemic", " ", IF(INTRO!$E$37="Non-endemic"," ", IF(COUNTRY_INFO!B534=0," ",COUNTRY_INFO!B534)))</f>
        <v xml:space="preserve"> </v>
      </c>
      <c r="C534" s="13" t="str">
        <f>IF(INTRO!$E$39&lt;&gt;"Non-endemic", " ", IF(INTRO!$E$37="Non-endemic"," ", IF(COUNTRY_INFO!C534=0," ",COUNTRY_INFO!C534)))</f>
        <v xml:space="preserve"> </v>
      </c>
      <c r="D534" s="14">
        <f>IF(INTRO!$E$39&lt;&gt;"Non-endemic", 0, IF(INTRO!$E$37="Non-endemic",0,IF(COUNTRY_INFO!$H534=1,COUNTRY_INFO!E534,0)))</f>
        <v>0</v>
      </c>
      <c r="E534" s="14">
        <f>IF(INTRO!$E$39&lt;&gt;"Non-endemic", 0, IF(INTRO!$E$37="Non-endemic",0,IF(COUNTRY_INFO!$H534=1,COUNTRY_INFO!F534,0)))</f>
        <v>0</v>
      </c>
      <c r="F534" s="14">
        <f>IF(INTRO!$E$39&lt;&gt;"Non-endemic", 0, IF(INTRO!$E$37="Non-endemic",0,IF(COUNTRY_INFO!$H534=1,COUNTRY_INFO!G534,0)))</f>
        <v>0</v>
      </c>
      <c r="G534" s="14">
        <f t="shared" si="30"/>
        <v>0</v>
      </c>
      <c r="H534" s="15" t="str">
        <f>IF(INTRO!$E$39="Non-endemic",IF(INTRO!$E$37="Non-endemic","Not required",COUNTRY_INFO!Q534),"Treat with IVM")</f>
        <v>Treat with IVM</v>
      </c>
      <c r="I534" s="14">
        <f>IF(H534=1,IF(ALB_MBD!$J534&lt;&gt;" ",$G534-ALB_MBD!$J534,$G534),0)</f>
        <v>0</v>
      </c>
      <c r="J534" s="14">
        <f t="shared" si="31"/>
        <v>0</v>
      </c>
      <c r="K534" s="25"/>
      <c r="L534" s="16">
        <f t="shared" si="28"/>
        <v>0</v>
      </c>
      <c r="M534" s="16">
        <f t="shared" si="29"/>
        <v>0</v>
      </c>
    </row>
    <row r="535" spans="1:13" x14ac:dyDescent="0.25">
      <c r="A535" s="13" t="str">
        <f>IF(INTRO!$E$39&lt;&gt;"Non-endemic", " ", IF(INTRO!$E$37="Non-endemic"," ", IF(COUNTRY_INFO!A535=0," ",COUNTRY_INFO!A535)))</f>
        <v xml:space="preserve"> </v>
      </c>
      <c r="B535" s="13" t="str">
        <f>IF(INTRO!$E$39&lt;&gt;"Non-endemic", " ", IF(INTRO!$E$37="Non-endemic"," ", IF(COUNTRY_INFO!B535=0," ",COUNTRY_INFO!B535)))</f>
        <v xml:space="preserve"> </v>
      </c>
      <c r="C535" s="13" t="str">
        <f>IF(INTRO!$E$39&lt;&gt;"Non-endemic", " ", IF(INTRO!$E$37="Non-endemic"," ", IF(COUNTRY_INFO!C535=0," ",COUNTRY_INFO!C535)))</f>
        <v xml:space="preserve"> </v>
      </c>
      <c r="D535" s="14">
        <f>IF(INTRO!$E$39&lt;&gt;"Non-endemic", 0, IF(INTRO!$E$37="Non-endemic",0,IF(COUNTRY_INFO!$H535=1,COUNTRY_INFO!E535,0)))</f>
        <v>0</v>
      </c>
      <c r="E535" s="14">
        <f>IF(INTRO!$E$39&lt;&gt;"Non-endemic", 0, IF(INTRO!$E$37="Non-endemic",0,IF(COUNTRY_INFO!$H535=1,COUNTRY_INFO!F535,0)))</f>
        <v>0</v>
      </c>
      <c r="F535" s="14">
        <f>IF(INTRO!$E$39&lt;&gt;"Non-endemic", 0, IF(INTRO!$E$37="Non-endemic",0,IF(COUNTRY_INFO!$H535=1,COUNTRY_INFO!G535,0)))</f>
        <v>0</v>
      </c>
      <c r="G535" s="14">
        <f t="shared" si="30"/>
        <v>0</v>
      </c>
      <c r="H535" s="15" t="str">
        <f>IF(INTRO!$E$39="Non-endemic",IF(INTRO!$E$37="Non-endemic","Not required",COUNTRY_INFO!Q535),"Treat with IVM")</f>
        <v>Treat with IVM</v>
      </c>
      <c r="I535" s="14">
        <f>IF(H535=1,IF(ALB_MBD!$J535&lt;&gt;" ",$G535-ALB_MBD!$J535,$G535),0)</f>
        <v>0</v>
      </c>
      <c r="J535" s="14">
        <f t="shared" si="31"/>
        <v>0</v>
      </c>
      <c r="K535" s="25"/>
      <c r="L535" s="16">
        <f t="shared" si="28"/>
        <v>0</v>
      </c>
      <c r="M535" s="16">
        <f t="shared" si="29"/>
        <v>0</v>
      </c>
    </row>
    <row r="536" spans="1:13" x14ac:dyDescent="0.25">
      <c r="A536" s="13" t="str">
        <f>IF(INTRO!$E$39&lt;&gt;"Non-endemic", " ", IF(INTRO!$E$37="Non-endemic"," ", IF(COUNTRY_INFO!A536=0," ",COUNTRY_INFO!A536)))</f>
        <v xml:space="preserve"> </v>
      </c>
      <c r="B536" s="13" t="str">
        <f>IF(INTRO!$E$39&lt;&gt;"Non-endemic", " ", IF(INTRO!$E$37="Non-endemic"," ", IF(COUNTRY_INFO!B536=0," ",COUNTRY_INFO!B536)))</f>
        <v xml:space="preserve"> </v>
      </c>
      <c r="C536" s="13" t="str">
        <f>IF(INTRO!$E$39&lt;&gt;"Non-endemic", " ", IF(INTRO!$E$37="Non-endemic"," ", IF(COUNTRY_INFO!C536=0," ",COUNTRY_INFO!C536)))</f>
        <v xml:space="preserve"> </v>
      </c>
      <c r="D536" s="14">
        <f>IF(INTRO!$E$39&lt;&gt;"Non-endemic", 0, IF(INTRO!$E$37="Non-endemic",0,IF(COUNTRY_INFO!$H536=1,COUNTRY_INFO!E536,0)))</f>
        <v>0</v>
      </c>
      <c r="E536" s="14">
        <f>IF(INTRO!$E$39&lt;&gt;"Non-endemic", 0, IF(INTRO!$E$37="Non-endemic",0,IF(COUNTRY_INFO!$H536=1,COUNTRY_INFO!F536,0)))</f>
        <v>0</v>
      </c>
      <c r="F536" s="14">
        <f>IF(INTRO!$E$39&lt;&gt;"Non-endemic", 0, IF(INTRO!$E$37="Non-endemic",0,IF(COUNTRY_INFO!$H536=1,COUNTRY_INFO!G536,0)))</f>
        <v>0</v>
      </c>
      <c r="G536" s="14">
        <f t="shared" si="30"/>
        <v>0</v>
      </c>
      <c r="H536" s="15" t="str">
        <f>IF(INTRO!$E$39="Non-endemic",IF(INTRO!$E$37="Non-endemic","Not required",COUNTRY_INFO!Q536),"Treat with IVM")</f>
        <v>Treat with IVM</v>
      </c>
      <c r="I536" s="14">
        <f>IF(H536=1,IF(ALB_MBD!$J536&lt;&gt;" ",$G536-ALB_MBD!$J536,$G536),0)</f>
        <v>0</v>
      </c>
      <c r="J536" s="14">
        <f t="shared" si="31"/>
        <v>0</v>
      </c>
      <c r="K536" s="25"/>
      <c r="L536" s="16">
        <f t="shared" si="28"/>
        <v>0</v>
      </c>
      <c r="M536" s="16">
        <f t="shared" si="29"/>
        <v>0</v>
      </c>
    </row>
    <row r="537" spans="1:13" x14ac:dyDescent="0.25">
      <c r="A537" s="13" t="str">
        <f>IF(INTRO!$E$39&lt;&gt;"Non-endemic", " ", IF(INTRO!$E$37="Non-endemic"," ", IF(COUNTRY_INFO!A537=0," ",COUNTRY_INFO!A537)))</f>
        <v xml:space="preserve"> </v>
      </c>
      <c r="B537" s="13" t="str">
        <f>IF(INTRO!$E$39&lt;&gt;"Non-endemic", " ", IF(INTRO!$E$37="Non-endemic"," ", IF(COUNTRY_INFO!B537=0," ",COUNTRY_INFO!B537)))</f>
        <v xml:space="preserve"> </v>
      </c>
      <c r="C537" s="13" t="str">
        <f>IF(INTRO!$E$39&lt;&gt;"Non-endemic", " ", IF(INTRO!$E$37="Non-endemic"," ", IF(COUNTRY_INFO!C537=0," ",COUNTRY_INFO!C537)))</f>
        <v xml:space="preserve"> </v>
      </c>
      <c r="D537" s="14">
        <f>IF(INTRO!$E$39&lt;&gt;"Non-endemic", 0, IF(INTRO!$E$37="Non-endemic",0,IF(COUNTRY_INFO!$H537=1,COUNTRY_INFO!E537,0)))</f>
        <v>0</v>
      </c>
      <c r="E537" s="14">
        <f>IF(INTRO!$E$39&lt;&gt;"Non-endemic", 0, IF(INTRO!$E$37="Non-endemic",0,IF(COUNTRY_INFO!$H537=1,COUNTRY_INFO!F537,0)))</f>
        <v>0</v>
      </c>
      <c r="F537" s="14">
        <f>IF(INTRO!$E$39&lt;&gt;"Non-endemic", 0, IF(INTRO!$E$37="Non-endemic",0,IF(COUNTRY_INFO!$H537=1,COUNTRY_INFO!G537,0)))</f>
        <v>0</v>
      </c>
      <c r="G537" s="14">
        <f t="shared" si="30"/>
        <v>0</v>
      </c>
      <c r="H537" s="15" t="str">
        <f>IF(INTRO!$E$39="Non-endemic",IF(INTRO!$E$37="Non-endemic","Not required",COUNTRY_INFO!Q537),"Treat with IVM")</f>
        <v>Treat with IVM</v>
      </c>
      <c r="I537" s="14">
        <f>IF(H537=1,IF(ALB_MBD!$J537&lt;&gt;" ",$G537-ALB_MBD!$J537,$G537),0)</f>
        <v>0</v>
      </c>
      <c r="J537" s="14">
        <f t="shared" si="31"/>
        <v>0</v>
      </c>
      <c r="K537" s="25"/>
      <c r="L537" s="16">
        <f t="shared" si="28"/>
        <v>0</v>
      </c>
      <c r="M537" s="16">
        <f t="shared" si="29"/>
        <v>0</v>
      </c>
    </row>
    <row r="538" spans="1:13" x14ac:dyDescent="0.25">
      <c r="A538" s="13" t="str">
        <f>IF(INTRO!$E$39&lt;&gt;"Non-endemic", " ", IF(INTRO!$E$37="Non-endemic"," ", IF(COUNTRY_INFO!A538=0," ",COUNTRY_INFO!A538)))</f>
        <v xml:space="preserve"> </v>
      </c>
      <c r="B538" s="13" t="str">
        <f>IF(INTRO!$E$39&lt;&gt;"Non-endemic", " ", IF(INTRO!$E$37="Non-endemic"," ", IF(COUNTRY_INFO!B538=0," ",COUNTRY_INFO!B538)))</f>
        <v xml:space="preserve"> </v>
      </c>
      <c r="C538" s="13" t="str">
        <f>IF(INTRO!$E$39&lt;&gt;"Non-endemic", " ", IF(INTRO!$E$37="Non-endemic"," ", IF(COUNTRY_INFO!C538=0," ",COUNTRY_INFO!C538)))</f>
        <v xml:space="preserve"> </v>
      </c>
      <c r="D538" s="14">
        <f>IF(INTRO!$E$39&lt;&gt;"Non-endemic", 0, IF(INTRO!$E$37="Non-endemic",0,IF(COUNTRY_INFO!$H538=1,COUNTRY_INFO!E538,0)))</f>
        <v>0</v>
      </c>
      <c r="E538" s="14">
        <f>IF(INTRO!$E$39&lt;&gt;"Non-endemic", 0, IF(INTRO!$E$37="Non-endemic",0,IF(COUNTRY_INFO!$H538=1,COUNTRY_INFO!F538,0)))</f>
        <v>0</v>
      </c>
      <c r="F538" s="14">
        <f>IF(INTRO!$E$39&lt;&gt;"Non-endemic", 0, IF(INTRO!$E$37="Non-endemic",0,IF(COUNTRY_INFO!$H538=1,COUNTRY_INFO!G538,0)))</f>
        <v>0</v>
      </c>
      <c r="G538" s="14">
        <f t="shared" si="30"/>
        <v>0</v>
      </c>
      <c r="H538" s="15" t="str">
        <f>IF(INTRO!$E$39="Non-endemic",IF(INTRO!$E$37="Non-endemic","Not required",COUNTRY_INFO!Q538),"Treat with IVM")</f>
        <v>Treat with IVM</v>
      </c>
      <c r="I538" s="14">
        <f>IF(H538=1,IF(ALB_MBD!$J538&lt;&gt;" ",$G538-ALB_MBD!$J538,$G538),0)</f>
        <v>0</v>
      </c>
      <c r="J538" s="14">
        <f t="shared" si="31"/>
        <v>0</v>
      </c>
      <c r="K538" s="25"/>
      <c r="L538" s="16">
        <f t="shared" si="28"/>
        <v>0</v>
      </c>
      <c r="M538" s="16">
        <f t="shared" si="29"/>
        <v>0</v>
      </c>
    </row>
    <row r="539" spans="1:13" x14ac:dyDescent="0.25">
      <c r="A539" s="13" t="str">
        <f>IF(INTRO!$E$39&lt;&gt;"Non-endemic", " ", IF(INTRO!$E$37="Non-endemic"," ", IF(COUNTRY_INFO!A539=0," ",COUNTRY_INFO!A539)))</f>
        <v xml:space="preserve"> </v>
      </c>
      <c r="B539" s="13" t="str">
        <f>IF(INTRO!$E$39&lt;&gt;"Non-endemic", " ", IF(INTRO!$E$37="Non-endemic"," ", IF(COUNTRY_INFO!B539=0," ",COUNTRY_INFO!B539)))</f>
        <v xml:space="preserve"> </v>
      </c>
      <c r="C539" s="13" t="str">
        <f>IF(INTRO!$E$39&lt;&gt;"Non-endemic", " ", IF(INTRO!$E$37="Non-endemic"," ", IF(COUNTRY_INFO!C539=0," ",COUNTRY_INFO!C539)))</f>
        <v xml:space="preserve"> </v>
      </c>
      <c r="D539" s="14">
        <f>IF(INTRO!$E$39&lt;&gt;"Non-endemic", 0, IF(INTRO!$E$37="Non-endemic",0,IF(COUNTRY_INFO!$H539=1,COUNTRY_INFO!E539,0)))</f>
        <v>0</v>
      </c>
      <c r="E539" s="14">
        <f>IF(INTRO!$E$39&lt;&gt;"Non-endemic", 0, IF(INTRO!$E$37="Non-endemic",0,IF(COUNTRY_INFO!$H539=1,COUNTRY_INFO!F539,0)))</f>
        <v>0</v>
      </c>
      <c r="F539" s="14">
        <f>IF(INTRO!$E$39&lt;&gt;"Non-endemic", 0, IF(INTRO!$E$37="Non-endemic",0,IF(COUNTRY_INFO!$H539=1,COUNTRY_INFO!G539,0)))</f>
        <v>0</v>
      </c>
      <c r="G539" s="14">
        <f t="shared" si="30"/>
        <v>0</v>
      </c>
      <c r="H539" s="15" t="str">
        <f>IF(INTRO!$E$39="Non-endemic",IF(INTRO!$E$37="Non-endemic","Not required",COUNTRY_INFO!Q539),"Treat with IVM")</f>
        <v>Treat with IVM</v>
      </c>
      <c r="I539" s="14">
        <f>IF(H539=1,IF(ALB_MBD!$J539&lt;&gt;" ",$G539-ALB_MBD!$J539,$G539),0)</f>
        <v>0</v>
      </c>
      <c r="J539" s="14">
        <f t="shared" si="31"/>
        <v>0</v>
      </c>
      <c r="K539" s="25"/>
      <c r="L539" s="16">
        <f t="shared" si="28"/>
        <v>0</v>
      </c>
      <c r="M539" s="16">
        <f t="shared" si="29"/>
        <v>0</v>
      </c>
    </row>
    <row r="540" spans="1:13" x14ac:dyDescent="0.25">
      <c r="A540" s="13" t="str">
        <f>IF(INTRO!$E$39&lt;&gt;"Non-endemic", " ", IF(INTRO!$E$37="Non-endemic"," ", IF(COUNTRY_INFO!A540=0," ",COUNTRY_INFO!A540)))</f>
        <v xml:space="preserve"> </v>
      </c>
      <c r="B540" s="13" t="str">
        <f>IF(INTRO!$E$39&lt;&gt;"Non-endemic", " ", IF(INTRO!$E$37="Non-endemic"," ", IF(COUNTRY_INFO!B540=0," ",COUNTRY_INFO!B540)))</f>
        <v xml:space="preserve"> </v>
      </c>
      <c r="C540" s="13" t="str">
        <f>IF(INTRO!$E$39&lt;&gt;"Non-endemic", " ", IF(INTRO!$E$37="Non-endemic"," ", IF(COUNTRY_INFO!C540=0," ",COUNTRY_INFO!C540)))</f>
        <v xml:space="preserve"> </v>
      </c>
      <c r="D540" s="14">
        <f>IF(INTRO!$E$39&lt;&gt;"Non-endemic", 0, IF(INTRO!$E$37="Non-endemic",0,IF(COUNTRY_INFO!$H540=1,COUNTRY_INFO!E540,0)))</f>
        <v>0</v>
      </c>
      <c r="E540" s="14">
        <f>IF(INTRO!$E$39&lt;&gt;"Non-endemic", 0, IF(INTRO!$E$37="Non-endemic",0,IF(COUNTRY_INFO!$H540=1,COUNTRY_INFO!F540,0)))</f>
        <v>0</v>
      </c>
      <c r="F540" s="14">
        <f>IF(INTRO!$E$39&lt;&gt;"Non-endemic", 0, IF(INTRO!$E$37="Non-endemic",0,IF(COUNTRY_INFO!$H540=1,COUNTRY_INFO!G540,0)))</f>
        <v>0</v>
      </c>
      <c r="G540" s="14">
        <f t="shared" si="30"/>
        <v>0</v>
      </c>
      <c r="H540" s="15" t="str">
        <f>IF(INTRO!$E$39="Non-endemic",IF(INTRO!$E$37="Non-endemic","Not required",COUNTRY_INFO!Q540),"Treat with IVM")</f>
        <v>Treat with IVM</v>
      </c>
      <c r="I540" s="14">
        <f>IF(H540=1,IF(ALB_MBD!$J540&lt;&gt;" ",$G540-ALB_MBD!$J540,$G540),0)</f>
        <v>0</v>
      </c>
      <c r="J540" s="14">
        <f t="shared" si="31"/>
        <v>0</v>
      </c>
      <c r="K540" s="25"/>
      <c r="L540" s="16">
        <f t="shared" si="28"/>
        <v>0</v>
      </c>
      <c r="M540" s="16">
        <f t="shared" si="29"/>
        <v>0</v>
      </c>
    </row>
    <row r="541" spans="1:13" x14ac:dyDescent="0.25">
      <c r="A541" s="13" t="str">
        <f>IF(INTRO!$E$39&lt;&gt;"Non-endemic", " ", IF(INTRO!$E$37="Non-endemic"," ", IF(COUNTRY_INFO!A541=0," ",COUNTRY_INFO!A541)))</f>
        <v xml:space="preserve"> </v>
      </c>
      <c r="B541" s="13" t="str">
        <f>IF(INTRO!$E$39&lt;&gt;"Non-endemic", " ", IF(INTRO!$E$37="Non-endemic"," ", IF(COUNTRY_INFO!B541=0," ",COUNTRY_INFO!B541)))</f>
        <v xml:space="preserve"> </v>
      </c>
      <c r="C541" s="13" t="str">
        <f>IF(INTRO!$E$39&lt;&gt;"Non-endemic", " ", IF(INTRO!$E$37="Non-endemic"," ", IF(COUNTRY_INFO!C541=0," ",COUNTRY_INFO!C541)))</f>
        <v xml:space="preserve"> </v>
      </c>
      <c r="D541" s="14">
        <f>IF(INTRO!$E$39&lt;&gt;"Non-endemic", 0, IF(INTRO!$E$37="Non-endemic",0,IF(COUNTRY_INFO!$H541=1,COUNTRY_INFO!E541,0)))</f>
        <v>0</v>
      </c>
      <c r="E541" s="14">
        <f>IF(INTRO!$E$39&lt;&gt;"Non-endemic", 0, IF(INTRO!$E$37="Non-endemic",0,IF(COUNTRY_INFO!$H541=1,COUNTRY_INFO!F541,0)))</f>
        <v>0</v>
      </c>
      <c r="F541" s="14">
        <f>IF(INTRO!$E$39&lt;&gt;"Non-endemic", 0, IF(INTRO!$E$37="Non-endemic",0,IF(COUNTRY_INFO!$H541=1,COUNTRY_INFO!G541,0)))</f>
        <v>0</v>
      </c>
      <c r="G541" s="14">
        <f t="shared" si="30"/>
        <v>0</v>
      </c>
      <c r="H541" s="15" t="str">
        <f>IF(INTRO!$E$39="Non-endemic",IF(INTRO!$E$37="Non-endemic","Not required",COUNTRY_INFO!Q541),"Treat with IVM")</f>
        <v>Treat with IVM</v>
      </c>
      <c r="I541" s="14">
        <f>IF(H541=1,IF(ALB_MBD!$J541&lt;&gt;" ",$G541-ALB_MBD!$J541,$G541),0)</f>
        <v>0</v>
      </c>
      <c r="J541" s="14">
        <f t="shared" si="31"/>
        <v>0</v>
      </c>
      <c r="K541" s="25"/>
      <c r="L541" s="16">
        <f t="shared" si="28"/>
        <v>0</v>
      </c>
      <c r="M541" s="16">
        <f t="shared" si="29"/>
        <v>0</v>
      </c>
    </row>
    <row r="542" spans="1:13" x14ac:dyDescent="0.25">
      <c r="A542" s="13" t="str">
        <f>IF(INTRO!$E$39&lt;&gt;"Non-endemic", " ", IF(INTRO!$E$37="Non-endemic"," ", IF(COUNTRY_INFO!A542=0," ",COUNTRY_INFO!A542)))</f>
        <v xml:space="preserve"> </v>
      </c>
      <c r="B542" s="13" t="str">
        <f>IF(INTRO!$E$39&lt;&gt;"Non-endemic", " ", IF(INTRO!$E$37="Non-endemic"," ", IF(COUNTRY_INFO!B542=0," ",COUNTRY_INFO!B542)))</f>
        <v xml:space="preserve"> </v>
      </c>
      <c r="C542" s="13" t="str">
        <f>IF(INTRO!$E$39&lt;&gt;"Non-endemic", " ", IF(INTRO!$E$37="Non-endemic"," ", IF(COUNTRY_INFO!C542=0," ",COUNTRY_INFO!C542)))</f>
        <v xml:space="preserve"> </v>
      </c>
      <c r="D542" s="14">
        <f>IF(INTRO!$E$39&lt;&gt;"Non-endemic", 0, IF(INTRO!$E$37="Non-endemic",0,IF(COUNTRY_INFO!$H542=1,COUNTRY_INFO!E542,0)))</f>
        <v>0</v>
      </c>
      <c r="E542" s="14">
        <f>IF(INTRO!$E$39&lt;&gt;"Non-endemic", 0, IF(INTRO!$E$37="Non-endemic",0,IF(COUNTRY_INFO!$H542=1,COUNTRY_INFO!F542,0)))</f>
        <v>0</v>
      </c>
      <c r="F542" s="14">
        <f>IF(INTRO!$E$39&lt;&gt;"Non-endemic", 0, IF(INTRO!$E$37="Non-endemic",0,IF(COUNTRY_INFO!$H542=1,COUNTRY_INFO!G542,0)))</f>
        <v>0</v>
      </c>
      <c r="G542" s="14">
        <f t="shared" si="30"/>
        <v>0</v>
      </c>
      <c r="H542" s="15" t="str">
        <f>IF(INTRO!$E$39="Non-endemic",IF(INTRO!$E$37="Non-endemic","Not required",COUNTRY_INFO!Q542),"Treat with IVM")</f>
        <v>Treat with IVM</v>
      </c>
      <c r="I542" s="14">
        <f>IF(H542=1,IF(ALB_MBD!$J542&lt;&gt;" ",$G542-ALB_MBD!$J542,$G542),0)</f>
        <v>0</v>
      </c>
      <c r="J542" s="14">
        <f t="shared" si="31"/>
        <v>0</v>
      </c>
      <c r="K542" s="25"/>
      <c r="L542" s="16">
        <f t="shared" si="28"/>
        <v>0</v>
      </c>
      <c r="M542" s="16">
        <f t="shared" si="29"/>
        <v>0</v>
      </c>
    </row>
    <row r="543" spans="1:13" x14ac:dyDescent="0.25">
      <c r="A543" s="13" t="str">
        <f>IF(INTRO!$E$39&lt;&gt;"Non-endemic", " ", IF(INTRO!$E$37="Non-endemic"," ", IF(COUNTRY_INFO!A543=0," ",COUNTRY_INFO!A543)))</f>
        <v xml:space="preserve"> </v>
      </c>
      <c r="B543" s="13" t="str">
        <f>IF(INTRO!$E$39&lt;&gt;"Non-endemic", " ", IF(INTRO!$E$37="Non-endemic"," ", IF(COUNTRY_INFO!B543=0," ",COUNTRY_INFO!B543)))</f>
        <v xml:space="preserve"> </v>
      </c>
      <c r="C543" s="13" t="str">
        <f>IF(INTRO!$E$39&lt;&gt;"Non-endemic", " ", IF(INTRO!$E$37="Non-endemic"," ", IF(COUNTRY_INFO!C543=0," ",COUNTRY_INFO!C543)))</f>
        <v xml:space="preserve"> </v>
      </c>
      <c r="D543" s="14">
        <f>IF(INTRO!$E$39&lt;&gt;"Non-endemic", 0, IF(INTRO!$E$37="Non-endemic",0,IF(COUNTRY_INFO!$H543=1,COUNTRY_INFO!E543,0)))</f>
        <v>0</v>
      </c>
      <c r="E543" s="14">
        <f>IF(INTRO!$E$39&lt;&gt;"Non-endemic", 0, IF(INTRO!$E$37="Non-endemic",0,IF(COUNTRY_INFO!$H543=1,COUNTRY_INFO!F543,0)))</f>
        <v>0</v>
      </c>
      <c r="F543" s="14">
        <f>IF(INTRO!$E$39&lt;&gt;"Non-endemic", 0, IF(INTRO!$E$37="Non-endemic",0,IF(COUNTRY_INFO!$H543=1,COUNTRY_INFO!G543,0)))</f>
        <v>0</v>
      </c>
      <c r="G543" s="14">
        <f t="shared" si="30"/>
        <v>0</v>
      </c>
      <c r="H543" s="15" t="str">
        <f>IF(INTRO!$E$39="Non-endemic",IF(INTRO!$E$37="Non-endemic","Not required",COUNTRY_INFO!Q543),"Treat with IVM")</f>
        <v>Treat with IVM</v>
      </c>
      <c r="I543" s="14">
        <f>IF(H543=1,IF(ALB_MBD!$J543&lt;&gt;" ",$G543-ALB_MBD!$J543,$G543),0)</f>
        <v>0</v>
      </c>
      <c r="J543" s="14">
        <f t="shared" si="31"/>
        <v>0</v>
      </c>
      <c r="K543" s="25"/>
      <c r="L543" s="16">
        <f t="shared" si="28"/>
        <v>0</v>
      </c>
      <c r="M543" s="16">
        <f t="shared" si="29"/>
        <v>0</v>
      </c>
    </row>
    <row r="544" spans="1:13" x14ac:dyDescent="0.25">
      <c r="A544" s="13" t="str">
        <f>IF(INTRO!$E$39&lt;&gt;"Non-endemic", " ", IF(INTRO!$E$37="Non-endemic"," ", IF(COUNTRY_INFO!A544=0," ",COUNTRY_INFO!A544)))</f>
        <v xml:space="preserve"> </v>
      </c>
      <c r="B544" s="13" t="str">
        <f>IF(INTRO!$E$39&lt;&gt;"Non-endemic", " ", IF(INTRO!$E$37="Non-endemic"," ", IF(COUNTRY_INFO!B544=0," ",COUNTRY_INFO!B544)))</f>
        <v xml:space="preserve"> </v>
      </c>
      <c r="C544" s="13" t="str">
        <f>IF(INTRO!$E$39&lt;&gt;"Non-endemic", " ", IF(INTRO!$E$37="Non-endemic"," ", IF(COUNTRY_INFO!C544=0," ",COUNTRY_INFO!C544)))</f>
        <v xml:space="preserve"> </v>
      </c>
      <c r="D544" s="14">
        <f>IF(INTRO!$E$39&lt;&gt;"Non-endemic", 0, IF(INTRO!$E$37="Non-endemic",0,IF(COUNTRY_INFO!$H544=1,COUNTRY_INFO!E544,0)))</f>
        <v>0</v>
      </c>
      <c r="E544" s="14">
        <f>IF(INTRO!$E$39&lt;&gt;"Non-endemic", 0, IF(INTRO!$E$37="Non-endemic",0,IF(COUNTRY_INFO!$H544=1,COUNTRY_INFO!F544,0)))</f>
        <v>0</v>
      </c>
      <c r="F544" s="14">
        <f>IF(INTRO!$E$39&lt;&gt;"Non-endemic", 0, IF(INTRO!$E$37="Non-endemic",0,IF(COUNTRY_INFO!$H544=1,COUNTRY_INFO!G544,0)))</f>
        <v>0</v>
      </c>
      <c r="G544" s="14">
        <f t="shared" si="30"/>
        <v>0</v>
      </c>
      <c r="H544" s="15" t="str">
        <f>IF(INTRO!$E$39="Non-endemic",IF(INTRO!$E$37="Non-endemic","Not required",COUNTRY_INFO!Q544),"Treat with IVM")</f>
        <v>Treat with IVM</v>
      </c>
      <c r="I544" s="14">
        <f>IF(H544=1,IF(ALB_MBD!$J544&lt;&gt;" ",$G544-ALB_MBD!$J544,$G544),0)</f>
        <v>0</v>
      </c>
      <c r="J544" s="14">
        <f t="shared" si="31"/>
        <v>0</v>
      </c>
      <c r="K544" s="25"/>
      <c r="L544" s="16">
        <f t="shared" si="28"/>
        <v>0</v>
      </c>
      <c r="M544" s="16">
        <f t="shared" si="29"/>
        <v>0</v>
      </c>
    </row>
    <row r="545" spans="1:13" x14ac:dyDescent="0.25">
      <c r="A545" s="13" t="str">
        <f>IF(INTRO!$E$39&lt;&gt;"Non-endemic", " ", IF(INTRO!$E$37="Non-endemic"," ", IF(COUNTRY_INFO!A545=0," ",COUNTRY_INFO!A545)))</f>
        <v xml:space="preserve"> </v>
      </c>
      <c r="B545" s="13" t="str">
        <f>IF(INTRO!$E$39&lt;&gt;"Non-endemic", " ", IF(INTRO!$E$37="Non-endemic"," ", IF(COUNTRY_INFO!B545=0," ",COUNTRY_INFO!B545)))</f>
        <v xml:space="preserve"> </v>
      </c>
      <c r="C545" s="13" t="str">
        <f>IF(INTRO!$E$39&lt;&gt;"Non-endemic", " ", IF(INTRO!$E$37="Non-endemic"," ", IF(COUNTRY_INFO!C545=0," ",COUNTRY_INFO!C545)))</f>
        <v xml:space="preserve"> </v>
      </c>
      <c r="D545" s="14">
        <f>IF(INTRO!$E$39&lt;&gt;"Non-endemic", 0, IF(INTRO!$E$37="Non-endemic",0,IF(COUNTRY_INFO!$H545=1,COUNTRY_INFO!E545,0)))</f>
        <v>0</v>
      </c>
      <c r="E545" s="14">
        <f>IF(INTRO!$E$39&lt;&gt;"Non-endemic", 0, IF(INTRO!$E$37="Non-endemic",0,IF(COUNTRY_INFO!$H545=1,COUNTRY_INFO!F545,0)))</f>
        <v>0</v>
      </c>
      <c r="F545" s="14">
        <f>IF(INTRO!$E$39&lt;&gt;"Non-endemic", 0, IF(INTRO!$E$37="Non-endemic",0,IF(COUNTRY_INFO!$H545=1,COUNTRY_INFO!G545,0)))</f>
        <v>0</v>
      </c>
      <c r="G545" s="14">
        <f t="shared" si="30"/>
        <v>0</v>
      </c>
      <c r="H545" s="15" t="str">
        <f>IF(INTRO!$E$39="Non-endemic",IF(INTRO!$E$37="Non-endemic","Not required",COUNTRY_INFO!Q545),"Treat with IVM")</f>
        <v>Treat with IVM</v>
      </c>
      <c r="I545" s="14">
        <f>IF(H545=1,IF(ALB_MBD!$J545&lt;&gt;" ",$G545-ALB_MBD!$J545,$G545),0)</f>
        <v>0</v>
      </c>
      <c r="J545" s="14">
        <f t="shared" si="31"/>
        <v>0</v>
      </c>
      <c r="K545" s="25"/>
      <c r="L545" s="16">
        <f t="shared" si="28"/>
        <v>0</v>
      </c>
      <c r="M545" s="16">
        <f t="shared" si="29"/>
        <v>0</v>
      </c>
    </row>
    <row r="546" spans="1:13" x14ac:dyDescent="0.25">
      <c r="A546" s="13" t="str">
        <f>IF(INTRO!$E$39&lt;&gt;"Non-endemic", " ", IF(INTRO!$E$37="Non-endemic"," ", IF(COUNTRY_INFO!A546=0," ",COUNTRY_INFO!A546)))</f>
        <v xml:space="preserve"> </v>
      </c>
      <c r="B546" s="13" t="str">
        <f>IF(INTRO!$E$39&lt;&gt;"Non-endemic", " ", IF(INTRO!$E$37="Non-endemic"," ", IF(COUNTRY_INFO!B546=0," ",COUNTRY_INFO!B546)))</f>
        <v xml:space="preserve"> </v>
      </c>
      <c r="C546" s="13" t="str">
        <f>IF(INTRO!$E$39&lt;&gt;"Non-endemic", " ", IF(INTRO!$E$37="Non-endemic"," ", IF(COUNTRY_INFO!C546=0," ",COUNTRY_INFO!C546)))</f>
        <v xml:space="preserve"> </v>
      </c>
      <c r="D546" s="14">
        <f>IF(INTRO!$E$39&lt;&gt;"Non-endemic", 0, IF(INTRO!$E$37="Non-endemic",0,IF(COUNTRY_INFO!$H546=1,COUNTRY_INFO!E546,0)))</f>
        <v>0</v>
      </c>
      <c r="E546" s="14">
        <f>IF(INTRO!$E$39&lt;&gt;"Non-endemic", 0, IF(INTRO!$E$37="Non-endemic",0,IF(COUNTRY_INFO!$H546=1,COUNTRY_INFO!F546,0)))</f>
        <v>0</v>
      </c>
      <c r="F546" s="14">
        <f>IF(INTRO!$E$39&lt;&gt;"Non-endemic", 0, IF(INTRO!$E$37="Non-endemic",0,IF(COUNTRY_INFO!$H546=1,COUNTRY_INFO!G546,0)))</f>
        <v>0</v>
      </c>
      <c r="G546" s="14">
        <f t="shared" si="30"/>
        <v>0</v>
      </c>
      <c r="H546" s="15" t="str">
        <f>IF(INTRO!$E$39="Non-endemic",IF(INTRO!$E$37="Non-endemic","Not required",COUNTRY_INFO!Q546),"Treat with IVM")</f>
        <v>Treat with IVM</v>
      </c>
      <c r="I546" s="14">
        <f>IF(H546=1,IF(ALB_MBD!$J546&lt;&gt;" ",$G546-ALB_MBD!$J546,$G546),0)</f>
        <v>0</v>
      </c>
      <c r="J546" s="14">
        <f t="shared" si="31"/>
        <v>0</v>
      </c>
      <c r="K546" s="25"/>
      <c r="L546" s="16">
        <f t="shared" si="28"/>
        <v>0</v>
      </c>
      <c r="M546" s="16">
        <f t="shared" si="29"/>
        <v>0</v>
      </c>
    </row>
    <row r="547" spans="1:13" x14ac:dyDescent="0.25">
      <c r="A547" s="13" t="str">
        <f>IF(INTRO!$E$39&lt;&gt;"Non-endemic", " ", IF(INTRO!$E$37="Non-endemic"," ", IF(COUNTRY_INFO!A547=0," ",COUNTRY_INFO!A547)))</f>
        <v xml:space="preserve"> </v>
      </c>
      <c r="B547" s="13" t="str">
        <f>IF(INTRO!$E$39&lt;&gt;"Non-endemic", " ", IF(INTRO!$E$37="Non-endemic"," ", IF(COUNTRY_INFO!B547=0," ",COUNTRY_INFO!B547)))</f>
        <v xml:space="preserve"> </v>
      </c>
      <c r="C547" s="13" t="str">
        <f>IF(INTRO!$E$39&lt;&gt;"Non-endemic", " ", IF(INTRO!$E$37="Non-endemic"," ", IF(COUNTRY_INFO!C547=0," ",COUNTRY_INFO!C547)))</f>
        <v xml:space="preserve"> </v>
      </c>
      <c r="D547" s="14">
        <f>IF(INTRO!$E$39&lt;&gt;"Non-endemic", 0, IF(INTRO!$E$37="Non-endemic",0,IF(COUNTRY_INFO!$H547=1,COUNTRY_INFO!E547,0)))</f>
        <v>0</v>
      </c>
      <c r="E547" s="14">
        <f>IF(INTRO!$E$39&lt;&gt;"Non-endemic", 0, IF(INTRO!$E$37="Non-endemic",0,IF(COUNTRY_INFO!$H547=1,COUNTRY_INFO!F547,0)))</f>
        <v>0</v>
      </c>
      <c r="F547" s="14">
        <f>IF(INTRO!$E$39&lt;&gt;"Non-endemic", 0, IF(INTRO!$E$37="Non-endemic",0,IF(COUNTRY_INFO!$H547=1,COUNTRY_INFO!G547,0)))</f>
        <v>0</v>
      </c>
      <c r="G547" s="14">
        <f t="shared" si="30"/>
        <v>0</v>
      </c>
      <c r="H547" s="15" t="str">
        <f>IF(INTRO!$E$39="Non-endemic",IF(INTRO!$E$37="Non-endemic","Not required",COUNTRY_INFO!Q547),"Treat with IVM")</f>
        <v>Treat with IVM</v>
      </c>
      <c r="I547" s="14">
        <f>IF(H547=1,IF(ALB_MBD!$J547&lt;&gt;" ",$G547-ALB_MBD!$J547,$G547),0)</f>
        <v>0</v>
      </c>
      <c r="J547" s="14">
        <f t="shared" si="31"/>
        <v>0</v>
      </c>
      <c r="K547" s="25"/>
      <c r="L547" s="16">
        <f t="shared" si="28"/>
        <v>0</v>
      </c>
      <c r="M547" s="16">
        <f t="shared" si="29"/>
        <v>0</v>
      </c>
    </row>
    <row r="548" spans="1:13" x14ac:dyDescent="0.25">
      <c r="A548" s="13" t="str">
        <f>IF(INTRO!$E$39&lt;&gt;"Non-endemic", " ", IF(INTRO!$E$37="Non-endemic"," ", IF(COUNTRY_INFO!A548=0," ",COUNTRY_INFO!A548)))</f>
        <v xml:space="preserve"> </v>
      </c>
      <c r="B548" s="13" t="str">
        <f>IF(INTRO!$E$39&lt;&gt;"Non-endemic", " ", IF(INTRO!$E$37="Non-endemic"," ", IF(COUNTRY_INFO!B548=0," ",COUNTRY_INFO!B548)))</f>
        <v xml:space="preserve"> </v>
      </c>
      <c r="C548" s="13" t="str">
        <f>IF(INTRO!$E$39&lt;&gt;"Non-endemic", " ", IF(INTRO!$E$37="Non-endemic"," ", IF(COUNTRY_INFO!C548=0," ",COUNTRY_INFO!C548)))</f>
        <v xml:space="preserve"> </v>
      </c>
      <c r="D548" s="14">
        <f>IF(INTRO!$E$39&lt;&gt;"Non-endemic", 0, IF(INTRO!$E$37="Non-endemic",0,IF(COUNTRY_INFO!$H548=1,COUNTRY_INFO!E548,0)))</f>
        <v>0</v>
      </c>
      <c r="E548" s="14">
        <f>IF(INTRO!$E$39&lt;&gt;"Non-endemic", 0, IF(INTRO!$E$37="Non-endemic",0,IF(COUNTRY_INFO!$H548=1,COUNTRY_INFO!F548,0)))</f>
        <v>0</v>
      </c>
      <c r="F548" s="14">
        <f>IF(INTRO!$E$39&lt;&gt;"Non-endemic", 0, IF(INTRO!$E$37="Non-endemic",0,IF(COUNTRY_INFO!$H548=1,COUNTRY_INFO!G548,0)))</f>
        <v>0</v>
      </c>
      <c r="G548" s="14">
        <f t="shared" si="30"/>
        <v>0</v>
      </c>
      <c r="H548" s="15" t="str">
        <f>IF(INTRO!$E$39="Non-endemic",IF(INTRO!$E$37="Non-endemic","Not required",COUNTRY_INFO!Q548),"Treat with IVM")</f>
        <v>Treat with IVM</v>
      </c>
      <c r="I548" s="14">
        <f>IF(H548=1,IF(ALB_MBD!$J548&lt;&gt;" ",$G548-ALB_MBD!$J548,$G548),0)</f>
        <v>0</v>
      </c>
      <c r="J548" s="14">
        <f t="shared" si="31"/>
        <v>0</v>
      </c>
      <c r="K548" s="25"/>
      <c r="L548" s="16">
        <f t="shared" si="28"/>
        <v>0</v>
      </c>
      <c r="M548" s="16">
        <f t="shared" si="29"/>
        <v>0</v>
      </c>
    </row>
    <row r="549" spans="1:13" x14ac:dyDescent="0.25">
      <c r="A549" s="13" t="str">
        <f>IF(INTRO!$E$39&lt;&gt;"Non-endemic", " ", IF(INTRO!$E$37="Non-endemic"," ", IF(COUNTRY_INFO!A549=0," ",COUNTRY_INFO!A549)))</f>
        <v xml:space="preserve"> </v>
      </c>
      <c r="B549" s="13" t="str">
        <f>IF(INTRO!$E$39&lt;&gt;"Non-endemic", " ", IF(INTRO!$E$37="Non-endemic"," ", IF(COUNTRY_INFO!B549=0," ",COUNTRY_INFO!B549)))</f>
        <v xml:space="preserve"> </v>
      </c>
      <c r="C549" s="13" t="str">
        <f>IF(INTRO!$E$39&lt;&gt;"Non-endemic", " ", IF(INTRO!$E$37="Non-endemic"," ", IF(COUNTRY_INFO!C549=0," ",COUNTRY_INFO!C549)))</f>
        <v xml:space="preserve"> </v>
      </c>
      <c r="D549" s="14">
        <f>IF(INTRO!$E$39&lt;&gt;"Non-endemic", 0, IF(INTRO!$E$37="Non-endemic",0,IF(COUNTRY_INFO!$H549=1,COUNTRY_INFO!E549,0)))</f>
        <v>0</v>
      </c>
      <c r="E549" s="14">
        <f>IF(INTRO!$E$39&lt;&gt;"Non-endemic", 0, IF(INTRO!$E$37="Non-endemic",0,IF(COUNTRY_INFO!$H549=1,COUNTRY_INFO!F549,0)))</f>
        <v>0</v>
      </c>
      <c r="F549" s="14">
        <f>IF(INTRO!$E$39&lt;&gt;"Non-endemic", 0, IF(INTRO!$E$37="Non-endemic",0,IF(COUNTRY_INFO!$H549=1,COUNTRY_INFO!G549,0)))</f>
        <v>0</v>
      </c>
      <c r="G549" s="14">
        <f t="shared" si="30"/>
        <v>0</v>
      </c>
      <c r="H549" s="15" t="str">
        <f>IF(INTRO!$E$39="Non-endemic",IF(INTRO!$E$37="Non-endemic","Not required",COUNTRY_INFO!Q549),"Treat with IVM")</f>
        <v>Treat with IVM</v>
      </c>
      <c r="I549" s="14">
        <f>IF(H549=1,IF(ALB_MBD!$J549&lt;&gt;" ",$G549-ALB_MBD!$J549,$G549),0)</f>
        <v>0</v>
      </c>
      <c r="J549" s="14">
        <f t="shared" si="31"/>
        <v>0</v>
      </c>
      <c r="K549" s="25"/>
      <c r="L549" s="16">
        <f t="shared" si="28"/>
        <v>0</v>
      </c>
      <c r="M549" s="16">
        <f t="shared" si="29"/>
        <v>0</v>
      </c>
    </row>
    <row r="550" spans="1:13" x14ac:dyDescent="0.25">
      <c r="A550" s="13" t="str">
        <f>IF(INTRO!$E$39&lt;&gt;"Non-endemic", " ", IF(INTRO!$E$37="Non-endemic"," ", IF(COUNTRY_INFO!A550=0," ",COUNTRY_INFO!A550)))</f>
        <v xml:space="preserve"> </v>
      </c>
      <c r="B550" s="13" t="str">
        <f>IF(INTRO!$E$39&lt;&gt;"Non-endemic", " ", IF(INTRO!$E$37="Non-endemic"," ", IF(COUNTRY_INFO!B550=0," ",COUNTRY_INFO!B550)))</f>
        <v xml:space="preserve"> </v>
      </c>
      <c r="C550" s="13" t="str">
        <f>IF(INTRO!$E$39&lt;&gt;"Non-endemic", " ", IF(INTRO!$E$37="Non-endemic"," ", IF(COUNTRY_INFO!C550=0," ",COUNTRY_INFO!C550)))</f>
        <v xml:space="preserve"> </v>
      </c>
      <c r="D550" s="14">
        <f>IF(INTRO!$E$39&lt;&gt;"Non-endemic", 0, IF(INTRO!$E$37="Non-endemic",0,IF(COUNTRY_INFO!$H550=1,COUNTRY_INFO!E550,0)))</f>
        <v>0</v>
      </c>
      <c r="E550" s="14">
        <f>IF(INTRO!$E$39&lt;&gt;"Non-endemic", 0, IF(INTRO!$E$37="Non-endemic",0,IF(COUNTRY_INFO!$H550=1,COUNTRY_INFO!F550,0)))</f>
        <v>0</v>
      </c>
      <c r="F550" s="14">
        <f>IF(INTRO!$E$39&lt;&gt;"Non-endemic", 0, IF(INTRO!$E$37="Non-endemic",0,IF(COUNTRY_INFO!$H550=1,COUNTRY_INFO!G550,0)))</f>
        <v>0</v>
      </c>
      <c r="G550" s="14">
        <f t="shared" si="30"/>
        <v>0</v>
      </c>
      <c r="H550" s="15" t="str">
        <f>IF(INTRO!$E$39="Non-endemic",IF(INTRO!$E$37="Non-endemic","Not required",COUNTRY_INFO!Q550),"Treat with IVM")</f>
        <v>Treat with IVM</v>
      </c>
      <c r="I550" s="14">
        <f>IF(H550=1,IF(ALB_MBD!$J550&lt;&gt;" ",$G550-ALB_MBD!$J550,$G550),0)</f>
        <v>0</v>
      </c>
      <c r="J550" s="14">
        <f t="shared" si="31"/>
        <v>0</v>
      </c>
      <c r="K550" s="25"/>
      <c r="L550" s="16">
        <f t="shared" si="28"/>
        <v>0</v>
      </c>
      <c r="M550" s="16">
        <f t="shared" si="29"/>
        <v>0</v>
      </c>
    </row>
    <row r="551" spans="1:13" x14ac:dyDescent="0.25">
      <c r="A551" s="13" t="str">
        <f>IF(INTRO!$E$39&lt;&gt;"Non-endemic", " ", IF(INTRO!$E$37="Non-endemic"," ", IF(COUNTRY_INFO!A551=0," ",COUNTRY_INFO!A551)))</f>
        <v xml:space="preserve"> </v>
      </c>
      <c r="B551" s="13" t="str">
        <f>IF(INTRO!$E$39&lt;&gt;"Non-endemic", " ", IF(INTRO!$E$37="Non-endemic"," ", IF(COUNTRY_INFO!B551=0," ",COUNTRY_INFO!B551)))</f>
        <v xml:space="preserve"> </v>
      </c>
      <c r="C551" s="13" t="str">
        <f>IF(INTRO!$E$39&lt;&gt;"Non-endemic", " ", IF(INTRO!$E$37="Non-endemic"," ", IF(COUNTRY_INFO!C551=0," ",COUNTRY_INFO!C551)))</f>
        <v xml:space="preserve"> </v>
      </c>
      <c r="D551" s="14">
        <f>IF(INTRO!$E$39&lt;&gt;"Non-endemic", 0, IF(INTRO!$E$37="Non-endemic",0,IF(COUNTRY_INFO!$H551=1,COUNTRY_INFO!E551,0)))</f>
        <v>0</v>
      </c>
      <c r="E551" s="14">
        <f>IF(INTRO!$E$39&lt;&gt;"Non-endemic", 0, IF(INTRO!$E$37="Non-endemic",0,IF(COUNTRY_INFO!$H551=1,COUNTRY_INFO!F551,0)))</f>
        <v>0</v>
      </c>
      <c r="F551" s="14">
        <f>IF(INTRO!$E$39&lt;&gt;"Non-endemic", 0, IF(INTRO!$E$37="Non-endemic",0,IF(COUNTRY_INFO!$H551=1,COUNTRY_INFO!G551,0)))</f>
        <v>0</v>
      </c>
      <c r="G551" s="14">
        <f t="shared" si="30"/>
        <v>0</v>
      </c>
      <c r="H551" s="15" t="str">
        <f>IF(INTRO!$E$39="Non-endemic",IF(INTRO!$E$37="Non-endemic","Not required",COUNTRY_INFO!Q551),"Treat with IVM")</f>
        <v>Treat with IVM</v>
      </c>
      <c r="I551" s="14">
        <f>IF(H551=1,IF(ALB_MBD!$J551&lt;&gt;" ",$G551-ALB_MBD!$J551,$G551),0)</f>
        <v>0</v>
      </c>
      <c r="J551" s="14">
        <f t="shared" si="31"/>
        <v>0</v>
      </c>
      <c r="K551" s="25"/>
      <c r="L551" s="16">
        <f t="shared" si="28"/>
        <v>0</v>
      </c>
      <c r="M551" s="16">
        <f t="shared" si="29"/>
        <v>0</v>
      </c>
    </row>
    <row r="552" spans="1:13" x14ac:dyDescent="0.25">
      <c r="A552" s="13" t="str">
        <f>IF(INTRO!$E$39&lt;&gt;"Non-endemic", " ", IF(INTRO!$E$37="Non-endemic"," ", IF(COUNTRY_INFO!A552=0," ",COUNTRY_INFO!A552)))</f>
        <v xml:space="preserve"> </v>
      </c>
      <c r="B552" s="13" t="str">
        <f>IF(INTRO!$E$39&lt;&gt;"Non-endemic", " ", IF(INTRO!$E$37="Non-endemic"," ", IF(COUNTRY_INFO!B552=0," ",COUNTRY_INFO!B552)))</f>
        <v xml:space="preserve"> </v>
      </c>
      <c r="C552" s="13" t="str">
        <f>IF(INTRO!$E$39&lt;&gt;"Non-endemic", " ", IF(INTRO!$E$37="Non-endemic"," ", IF(COUNTRY_INFO!C552=0," ",COUNTRY_INFO!C552)))</f>
        <v xml:space="preserve"> </v>
      </c>
      <c r="D552" s="14">
        <f>IF(INTRO!$E$39&lt;&gt;"Non-endemic", 0, IF(INTRO!$E$37="Non-endemic",0,IF(COUNTRY_INFO!$H552=1,COUNTRY_INFO!E552,0)))</f>
        <v>0</v>
      </c>
      <c r="E552" s="14">
        <f>IF(INTRO!$E$39&lt;&gt;"Non-endemic", 0, IF(INTRO!$E$37="Non-endemic",0,IF(COUNTRY_INFO!$H552=1,COUNTRY_INFO!F552,0)))</f>
        <v>0</v>
      </c>
      <c r="F552" s="14">
        <f>IF(INTRO!$E$39&lt;&gt;"Non-endemic", 0, IF(INTRO!$E$37="Non-endemic",0,IF(COUNTRY_INFO!$H552=1,COUNTRY_INFO!G552,0)))</f>
        <v>0</v>
      </c>
      <c r="G552" s="14">
        <f t="shared" si="30"/>
        <v>0</v>
      </c>
      <c r="H552" s="15" t="str">
        <f>IF(INTRO!$E$39="Non-endemic",IF(INTRO!$E$37="Non-endemic","Not required",COUNTRY_INFO!Q552),"Treat with IVM")</f>
        <v>Treat with IVM</v>
      </c>
      <c r="I552" s="14">
        <f>IF(H552=1,IF(ALB_MBD!$J552&lt;&gt;" ",$G552-ALB_MBD!$J552,$G552),0)</f>
        <v>0</v>
      </c>
      <c r="J552" s="14">
        <f t="shared" si="31"/>
        <v>0</v>
      </c>
      <c r="K552" s="25"/>
      <c r="L552" s="16">
        <f t="shared" si="28"/>
        <v>0</v>
      </c>
      <c r="M552" s="16">
        <f t="shared" si="29"/>
        <v>0</v>
      </c>
    </row>
    <row r="553" spans="1:13" x14ac:dyDescent="0.25">
      <c r="A553" s="13" t="str">
        <f>IF(INTRO!$E$39&lt;&gt;"Non-endemic", " ", IF(INTRO!$E$37="Non-endemic"," ", IF(COUNTRY_INFO!A553=0," ",COUNTRY_INFO!A553)))</f>
        <v xml:space="preserve"> </v>
      </c>
      <c r="B553" s="13" t="str">
        <f>IF(INTRO!$E$39&lt;&gt;"Non-endemic", " ", IF(INTRO!$E$37="Non-endemic"," ", IF(COUNTRY_INFO!B553=0," ",COUNTRY_INFO!B553)))</f>
        <v xml:space="preserve"> </v>
      </c>
      <c r="C553" s="13" t="str">
        <f>IF(INTRO!$E$39&lt;&gt;"Non-endemic", " ", IF(INTRO!$E$37="Non-endemic"," ", IF(COUNTRY_INFO!C553=0," ",COUNTRY_INFO!C553)))</f>
        <v xml:space="preserve"> </v>
      </c>
      <c r="D553" s="14">
        <f>IF(INTRO!$E$39&lt;&gt;"Non-endemic", 0, IF(INTRO!$E$37="Non-endemic",0,IF(COUNTRY_INFO!$H553=1,COUNTRY_INFO!E553,0)))</f>
        <v>0</v>
      </c>
      <c r="E553" s="14">
        <f>IF(INTRO!$E$39&lt;&gt;"Non-endemic", 0, IF(INTRO!$E$37="Non-endemic",0,IF(COUNTRY_INFO!$H553=1,COUNTRY_INFO!F553,0)))</f>
        <v>0</v>
      </c>
      <c r="F553" s="14">
        <f>IF(INTRO!$E$39&lt;&gt;"Non-endemic", 0, IF(INTRO!$E$37="Non-endemic",0,IF(COUNTRY_INFO!$H553=1,COUNTRY_INFO!G553,0)))</f>
        <v>0</v>
      </c>
      <c r="G553" s="14">
        <f t="shared" si="30"/>
        <v>0</v>
      </c>
      <c r="H553" s="15" t="str">
        <f>IF(INTRO!$E$39="Non-endemic",IF(INTRO!$E$37="Non-endemic","Not required",COUNTRY_INFO!Q553),"Treat with IVM")</f>
        <v>Treat with IVM</v>
      </c>
      <c r="I553" s="14">
        <f>IF(H553=1,IF(ALB_MBD!$J553&lt;&gt;" ",$G553-ALB_MBD!$J553,$G553),0)</f>
        <v>0</v>
      </c>
      <c r="J553" s="14">
        <f t="shared" si="31"/>
        <v>0</v>
      </c>
      <c r="K553" s="25"/>
      <c r="L553" s="16">
        <f t="shared" si="28"/>
        <v>0</v>
      </c>
      <c r="M553" s="16">
        <f t="shared" si="29"/>
        <v>0</v>
      </c>
    </row>
    <row r="554" spans="1:13" x14ac:dyDescent="0.25">
      <c r="A554" s="13" t="str">
        <f>IF(INTRO!$E$39&lt;&gt;"Non-endemic", " ", IF(INTRO!$E$37="Non-endemic"," ", IF(COUNTRY_INFO!A554=0," ",COUNTRY_INFO!A554)))</f>
        <v xml:space="preserve"> </v>
      </c>
      <c r="B554" s="13" t="str">
        <f>IF(INTRO!$E$39&lt;&gt;"Non-endemic", " ", IF(INTRO!$E$37="Non-endemic"," ", IF(COUNTRY_INFO!B554=0," ",COUNTRY_INFO!B554)))</f>
        <v xml:space="preserve"> </v>
      </c>
      <c r="C554" s="13" t="str">
        <f>IF(INTRO!$E$39&lt;&gt;"Non-endemic", " ", IF(INTRO!$E$37="Non-endemic"," ", IF(COUNTRY_INFO!C554=0," ",COUNTRY_INFO!C554)))</f>
        <v xml:space="preserve"> </v>
      </c>
      <c r="D554" s="14">
        <f>IF(INTRO!$E$39&lt;&gt;"Non-endemic", 0, IF(INTRO!$E$37="Non-endemic",0,IF(COUNTRY_INFO!$H554=1,COUNTRY_INFO!E554,0)))</f>
        <v>0</v>
      </c>
      <c r="E554" s="14">
        <f>IF(INTRO!$E$39&lt;&gt;"Non-endemic", 0, IF(INTRO!$E$37="Non-endemic",0,IF(COUNTRY_INFO!$H554=1,COUNTRY_INFO!F554,0)))</f>
        <v>0</v>
      </c>
      <c r="F554" s="14">
        <f>IF(INTRO!$E$39&lt;&gt;"Non-endemic", 0, IF(INTRO!$E$37="Non-endemic",0,IF(COUNTRY_INFO!$H554=1,COUNTRY_INFO!G554,0)))</f>
        <v>0</v>
      </c>
      <c r="G554" s="14">
        <f t="shared" si="30"/>
        <v>0</v>
      </c>
      <c r="H554" s="15" t="str">
        <f>IF(INTRO!$E$39="Non-endemic",IF(INTRO!$E$37="Non-endemic","Not required",COUNTRY_INFO!Q554),"Treat with IVM")</f>
        <v>Treat with IVM</v>
      </c>
      <c r="I554" s="14">
        <f>IF(H554=1,IF(ALB_MBD!$J554&lt;&gt;" ",$G554-ALB_MBD!$J554,$G554),0)</f>
        <v>0</v>
      </c>
      <c r="J554" s="14">
        <f t="shared" si="31"/>
        <v>0</v>
      </c>
      <c r="K554" s="25"/>
      <c r="L554" s="16">
        <f t="shared" si="28"/>
        <v>0</v>
      </c>
      <c r="M554" s="16">
        <f t="shared" si="29"/>
        <v>0</v>
      </c>
    </row>
    <row r="555" spans="1:13" x14ac:dyDescent="0.25">
      <c r="A555" s="13" t="str">
        <f>IF(INTRO!$E$39&lt;&gt;"Non-endemic", " ", IF(INTRO!$E$37="Non-endemic"," ", IF(COUNTRY_INFO!A555=0," ",COUNTRY_INFO!A555)))</f>
        <v xml:space="preserve"> </v>
      </c>
      <c r="B555" s="13" t="str">
        <f>IF(INTRO!$E$39&lt;&gt;"Non-endemic", " ", IF(INTRO!$E$37="Non-endemic"," ", IF(COUNTRY_INFO!B555=0," ",COUNTRY_INFO!B555)))</f>
        <v xml:space="preserve"> </v>
      </c>
      <c r="C555" s="13" t="str">
        <f>IF(INTRO!$E$39&lt;&gt;"Non-endemic", " ", IF(INTRO!$E$37="Non-endemic"," ", IF(COUNTRY_INFO!C555=0," ",COUNTRY_INFO!C555)))</f>
        <v xml:space="preserve"> </v>
      </c>
      <c r="D555" s="14">
        <f>IF(INTRO!$E$39&lt;&gt;"Non-endemic", 0, IF(INTRO!$E$37="Non-endemic",0,IF(COUNTRY_INFO!$H555=1,COUNTRY_INFO!E555,0)))</f>
        <v>0</v>
      </c>
      <c r="E555" s="14">
        <f>IF(INTRO!$E$39&lt;&gt;"Non-endemic", 0, IF(INTRO!$E$37="Non-endemic",0,IF(COUNTRY_INFO!$H555=1,COUNTRY_INFO!F555,0)))</f>
        <v>0</v>
      </c>
      <c r="F555" s="14">
        <f>IF(INTRO!$E$39&lt;&gt;"Non-endemic", 0, IF(INTRO!$E$37="Non-endemic",0,IF(COUNTRY_INFO!$H555=1,COUNTRY_INFO!G555,0)))</f>
        <v>0</v>
      </c>
      <c r="G555" s="14">
        <f t="shared" si="30"/>
        <v>0</v>
      </c>
      <c r="H555" s="15" t="str">
        <f>IF(INTRO!$E$39="Non-endemic",IF(INTRO!$E$37="Non-endemic","Not required",COUNTRY_INFO!Q555),"Treat with IVM")</f>
        <v>Treat with IVM</v>
      </c>
      <c r="I555" s="14">
        <f>IF(H555=1,IF(ALB_MBD!$J555&lt;&gt;" ",$G555-ALB_MBD!$J555,$G555),0)</f>
        <v>0</v>
      </c>
      <c r="J555" s="14">
        <f t="shared" si="31"/>
        <v>0</v>
      </c>
      <c r="K555" s="25"/>
      <c r="L555" s="16">
        <f t="shared" si="28"/>
        <v>0</v>
      </c>
      <c r="M555" s="16">
        <f t="shared" si="29"/>
        <v>0</v>
      </c>
    </row>
    <row r="556" spans="1:13" x14ac:dyDescent="0.25">
      <c r="A556" s="13" t="str">
        <f>IF(INTRO!$E$39&lt;&gt;"Non-endemic", " ", IF(INTRO!$E$37="Non-endemic"," ", IF(COUNTRY_INFO!A556=0," ",COUNTRY_INFO!A556)))</f>
        <v xml:space="preserve"> </v>
      </c>
      <c r="B556" s="13" t="str">
        <f>IF(INTRO!$E$39&lt;&gt;"Non-endemic", " ", IF(INTRO!$E$37="Non-endemic"," ", IF(COUNTRY_INFO!B556=0," ",COUNTRY_INFO!B556)))</f>
        <v xml:space="preserve"> </v>
      </c>
      <c r="C556" s="13" t="str">
        <f>IF(INTRO!$E$39&lt;&gt;"Non-endemic", " ", IF(INTRO!$E$37="Non-endemic"," ", IF(COUNTRY_INFO!C556=0," ",COUNTRY_INFO!C556)))</f>
        <v xml:space="preserve"> </v>
      </c>
      <c r="D556" s="14">
        <f>IF(INTRO!$E$39&lt;&gt;"Non-endemic", 0, IF(INTRO!$E$37="Non-endemic",0,IF(COUNTRY_INFO!$H556=1,COUNTRY_INFO!E556,0)))</f>
        <v>0</v>
      </c>
      <c r="E556" s="14">
        <f>IF(INTRO!$E$39&lt;&gt;"Non-endemic", 0, IF(INTRO!$E$37="Non-endemic",0,IF(COUNTRY_INFO!$H556=1,COUNTRY_INFO!F556,0)))</f>
        <v>0</v>
      </c>
      <c r="F556" s="14">
        <f>IF(INTRO!$E$39&lt;&gt;"Non-endemic", 0, IF(INTRO!$E$37="Non-endemic",0,IF(COUNTRY_INFO!$H556=1,COUNTRY_INFO!G556,0)))</f>
        <v>0</v>
      </c>
      <c r="G556" s="14">
        <f t="shared" si="30"/>
        <v>0</v>
      </c>
      <c r="H556" s="15" t="str">
        <f>IF(INTRO!$E$39="Non-endemic",IF(INTRO!$E$37="Non-endemic","Not required",COUNTRY_INFO!Q556),"Treat with IVM")</f>
        <v>Treat with IVM</v>
      </c>
      <c r="I556" s="14">
        <f>IF(H556=1,IF(ALB_MBD!$J556&lt;&gt;" ",$G556-ALB_MBD!$J556,$G556),0)</f>
        <v>0</v>
      </c>
      <c r="J556" s="14">
        <f t="shared" si="31"/>
        <v>0</v>
      </c>
      <c r="K556" s="25"/>
      <c r="L556" s="16">
        <f t="shared" si="28"/>
        <v>0</v>
      </c>
      <c r="M556" s="16">
        <f t="shared" si="29"/>
        <v>0</v>
      </c>
    </row>
    <row r="557" spans="1:13" x14ac:dyDescent="0.25">
      <c r="A557" s="13" t="str">
        <f>IF(INTRO!$E$39&lt;&gt;"Non-endemic", " ", IF(INTRO!$E$37="Non-endemic"," ", IF(COUNTRY_INFO!A557=0," ",COUNTRY_INFO!A557)))</f>
        <v xml:space="preserve"> </v>
      </c>
      <c r="B557" s="13" t="str">
        <f>IF(INTRO!$E$39&lt;&gt;"Non-endemic", " ", IF(INTRO!$E$37="Non-endemic"," ", IF(COUNTRY_INFO!B557=0," ",COUNTRY_INFO!B557)))</f>
        <v xml:space="preserve"> </v>
      </c>
      <c r="C557" s="13" t="str">
        <f>IF(INTRO!$E$39&lt;&gt;"Non-endemic", " ", IF(INTRO!$E$37="Non-endemic"," ", IF(COUNTRY_INFO!C557=0," ",COUNTRY_INFO!C557)))</f>
        <v xml:space="preserve"> </v>
      </c>
      <c r="D557" s="14">
        <f>IF(INTRO!$E$39&lt;&gt;"Non-endemic", 0, IF(INTRO!$E$37="Non-endemic",0,IF(COUNTRY_INFO!$H557=1,COUNTRY_INFO!E557,0)))</f>
        <v>0</v>
      </c>
      <c r="E557" s="14">
        <f>IF(INTRO!$E$39&lt;&gt;"Non-endemic", 0, IF(INTRO!$E$37="Non-endemic",0,IF(COUNTRY_INFO!$H557=1,COUNTRY_INFO!F557,0)))</f>
        <v>0</v>
      </c>
      <c r="F557" s="14">
        <f>IF(INTRO!$E$39&lt;&gt;"Non-endemic", 0, IF(INTRO!$E$37="Non-endemic",0,IF(COUNTRY_INFO!$H557=1,COUNTRY_INFO!G557,0)))</f>
        <v>0</v>
      </c>
      <c r="G557" s="14">
        <f t="shared" si="30"/>
        <v>0</v>
      </c>
      <c r="H557" s="15" t="str">
        <f>IF(INTRO!$E$39="Non-endemic",IF(INTRO!$E$37="Non-endemic","Not required",COUNTRY_INFO!Q557),"Treat with IVM")</f>
        <v>Treat with IVM</v>
      </c>
      <c r="I557" s="14">
        <f>IF(H557=1,IF(ALB_MBD!$J557&lt;&gt;" ",$G557-ALB_MBD!$J557,$G557),0)</f>
        <v>0</v>
      </c>
      <c r="J557" s="14">
        <f t="shared" si="31"/>
        <v>0</v>
      </c>
      <c r="K557" s="25"/>
      <c r="L557" s="16">
        <f t="shared" si="28"/>
        <v>0</v>
      </c>
      <c r="M557" s="16">
        <f t="shared" si="29"/>
        <v>0</v>
      </c>
    </row>
    <row r="558" spans="1:13" x14ac:dyDescent="0.25">
      <c r="A558" s="13" t="str">
        <f>IF(INTRO!$E$39&lt;&gt;"Non-endemic", " ", IF(INTRO!$E$37="Non-endemic"," ", IF(COUNTRY_INFO!A558=0," ",COUNTRY_INFO!A558)))</f>
        <v xml:space="preserve"> </v>
      </c>
      <c r="B558" s="13" t="str">
        <f>IF(INTRO!$E$39&lt;&gt;"Non-endemic", " ", IF(INTRO!$E$37="Non-endemic"," ", IF(COUNTRY_INFO!B558=0," ",COUNTRY_INFO!B558)))</f>
        <v xml:space="preserve"> </v>
      </c>
      <c r="C558" s="13" t="str">
        <f>IF(INTRO!$E$39&lt;&gt;"Non-endemic", " ", IF(INTRO!$E$37="Non-endemic"," ", IF(COUNTRY_INFO!C558=0," ",COUNTRY_INFO!C558)))</f>
        <v xml:space="preserve"> </v>
      </c>
      <c r="D558" s="14">
        <f>IF(INTRO!$E$39&lt;&gt;"Non-endemic", 0, IF(INTRO!$E$37="Non-endemic",0,IF(COUNTRY_INFO!$H558=1,COUNTRY_INFO!E558,0)))</f>
        <v>0</v>
      </c>
      <c r="E558" s="14">
        <f>IF(INTRO!$E$39&lt;&gt;"Non-endemic", 0, IF(INTRO!$E$37="Non-endemic",0,IF(COUNTRY_INFO!$H558=1,COUNTRY_INFO!F558,0)))</f>
        <v>0</v>
      </c>
      <c r="F558" s="14">
        <f>IF(INTRO!$E$39&lt;&gt;"Non-endemic", 0, IF(INTRO!$E$37="Non-endemic",0,IF(COUNTRY_INFO!$H558=1,COUNTRY_INFO!G558,0)))</f>
        <v>0</v>
      </c>
      <c r="G558" s="14">
        <f t="shared" si="30"/>
        <v>0</v>
      </c>
      <c r="H558" s="15" t="str">
        <f>IF(INTRO!$E$39="Non-endemic",IF(INTRO!$E$37="Non-endemic","Not required",COUNTRY_INFO!Q558),"Treat with IVM")</f>
        <v>Treat with IVM</v>
      </c>
      <c r="I558" s="14">
        <f>IF(H558=1,IF(ALB_MBD!$J558&lt;&gt;" ",$G558-ALB_MBD!$J558,$G558),0)</f>
        <v>0</v>
      </c>
      <c r="J558" s="14">
        <f t="shared" si="31"/>
        <v>0</v>
      </c>
      <c r="K558" s="25"/>
      <c r="L558" s="16">
        <f t="shared" si="28"/>
        <v>0</v>
      </c>
      <c r="M558" s="16">
        <f t="shared" si="29"/>
        <v>0</v>
      </c>
    </row>
    <row r="559" spans="1:13" x14ac:dyDescent="0.25">
      <c r="A559" s="13" t="str">
        <f>IF(INTRO!$E$39&lt;&gt;"Non-endemic", " ", IF(INTRO!$E$37="Non-endemic"," ", IF(COUNTRY_INFO!A559=0," ",COUNTRY_INFO!A559)))</f>
        <v xml:space="preserve"> </v>
      </c>
      <c r="B559" s="13" t="str">
        <f>IF(INTRO!$E$39&lt;&gt;"Non-endemic", " ", IF(INTRO!$E$37="Non-endemic"," ", IF(COUNTRY_INFO!B559=0," ",COUNTRY_INFO!B559)))</f>
        <v xml:space="preserve"> </v>
      </c>
      <c r="C559" s="13" t="str">
        <f>IF(INTRO!$E$39&lt;&gt;"Non-endemic", " ", IF(INTRO!$E$37="Non-endemic"," ", IF(COUNTRY_INFO!C559=0," ",COUNTRY_INFO!C559)))</f>
        <v xml:space="preserve"> </v>
      </c>
      <c r="D559" s="14">
        <f>IF(INTRO!$E$39&lt;&gt;"Non-endemic", 0, IF(INTRO!$E$37="Non-endemic",0,IF(COUNTRY_INFO!$H559=1,COUNTRY_INFO!E559,0)))</f>
        <v>0</v>
      </c>
      <c r="E559" s="14">
        <f>IF(INTRO!$E$39&lt;&gt;"Non-endemic", 0, IF(INTRO!$E$37="Non-endemic",0,IF(COUNTRY_INFO!$H559=1,COUNTRY_INFO!F559,0)))</f>
        <v>0</v>
      </c>
      <c r="F559" s="14">
        <f>IF(INTRO!$E$39&lt;&gt;"Non-endemic", 0, IF(INTRO!$E$37="Non-endemic",0,IF(COUNTRY_INFO!$H559=1,COUNTRY_INFO!G559,0)))</f>
        <v>0</v>
      </c>
      <c r="G559" s="14">
        <f t="shared" si="30"/>
        <v>0</v>
      </c>
      <c r="H559" s="15" t="str">
        <f>IF(INTRO!$E$39="Non-endemic",IF(INTRO!$E$37="Non-endemic","Not required",COUNTRY_INFO!Q559),"Treat with IVM")</f>
        <v>Treat with IVM</v>
      </c>
      <c r="I559" s="14">
        <f>IF(H559=1,IF(ALB_MBD!$J559&lt;&gt;" ",$G559-ALB_MBD!$J559,$G559),0)</f>
        <v>0</v>
      </c>
      <c r="J559" s="14">
        <f t="shared" si="31"/>
        <v>0</v>
      </c>
      <c r="K559" s="25"/>
      <c r="L559" s="16">
        <f t="shared" si="28"/>
        <v>0</v>
      </c>
      <c r="M559" s="16">
        <f t="shared" si="29"/>
        <v>0</v>
      </c>
    </row>
    <row r="560" spans="1:13" x14ac:dyDescent="0.25">
      <c r="A560" s="13" t="str">
        <f>IF(INTRO!$E$39&lt;&gt;"Non-endemic", " ", IF(INTRO!$E$37="Non-endemic"," ", IF(COUNTRY_INFO!A560=0," ",COUNTRY_INFO!A560)))</f>
        <v xml:space="preserve"> </v>
      </c>
      <c r="B560" s="13" t="str">
        <f>IF(INTRO!$E$39&lt;&gt;"Non-endemic", " ", IF(INTRO!$E$37="Non-endemic"," ", IF(COUNTRY_INFO!B560=0," ",COUNTRY_INFO!B560)))</f>
        <v xml:space="preserve"> </v>
      </c>
      <c r="C560" s="13" t="str">
        <f>IF(INTRO!$E$39&lt;&gt;"Non-endemic", " ", IF(INTRO!$E$37="Non-endemic"," ", IF(COUNTRY_INFO!C560=0," ",COUNTRY_INFO!C560)))</f>
        <v xml:space="preserve"> </v>
      </c>
      <c r="D560" s="14">
        <f>IF(INTRO!$E$39&lt;&gt;"Non-endemic", 0, IF(INTRO!$E$37="Non-endemic",0,IF(COUNTRY_INFO!$H560=1,COUNTRY_INFO!E560,0)))</f>
        <v>0</v>
      </c>
      <c r="E560" s="14">
        <f>IF(INTRO!$E$39&lt;&gt;"Non-endemic", 0, IF(INTRO!$E$37="Non-endemic",0,IF(COUNTRY_INFO!$H560=1,COUNTRY_INFO!F560,0)))</f>
        <v>0</v>
      </c>
      <c r="F560" s="14">
        <f>IF(INTRO!$E$39&lt;&gt;"Non-endemic", 0, IF(INTRO!$E$37="Non-endemic",0,IF(COUNTRY_INFO!$H560=1,COUNTRY_INFO!G560,0)))</f>
        <v>0</v>
      </c>
      <c r="G560" s="14">
        <f t="shared" si="30"/>
        <v>0</v>
      </c>
      <c r="H560" s="15" t="str">
        <f>IF(INTRO!$E$39="Non-endemic",IF(INTRO!$E$37="Non-endemic","Not required",COUNTRY_INFO!Q560),"Treat with IVM")</f>
        <v>Treat with IVM</v>
      </c>
      <c r="I560" s="14">
        <f>IF(H560=1,IF(ALB_MBD!$J560&lt;&gt;" ",$G560-ALB_MBD!$J560,$G560),0)</f>
        <v>0</v>
      </c>
      <c r="J560" s="14">
        <f t="shared" si="31"/>
        <v>0</v>
      </c>
      <c r="K560" s="25"/>
      <c r="L560" s="16">
        <f t="shared" si="28"/>
        <v>0</v>
      </c>
      <c r="M560" s="16">
        <f t="shared" si="29"/>
        <v>0</v>
      </c>
    </row>
    <row r="561" spans="1:13" x14ac:dyDescent="0.25">
      <c r="A561" s="13" t="str">
        <f>IF(INTRO!$E$39&lt;&gt;"Non-endemic", " ", IF(INTRO!$E$37="Non-endemic"," ", IF(COUNTRY_INFO!A561=0," ",COUNTRY_INFO!A561)))</f>
        <v xml:space="preserve"> </v>
      </c>
      <c r="B561" s="13" t="str">
        <f>IF(INTRO!$E$39&lt;&gt;"Non-endemic", " ", IF(INTRO!$E$37="Non-endemic"," ", IF(COUNTRY_INFO!B561=0," ",COUNTRY_INFO!B561)))</f>
        <v xml:space="preserve"> </v>
      </c>
      <c r="C561" s="13" t="str">
        <f>IF(INTRO!$E$39&lt;&gt;"Non-endemic", " ", IF(INTRO!$E$37="Non-endemic"," ", IF(COUNTRY_INFO!C561=0," ",COUNTRY_INFO!C561)))</f>
        <v xml:space="preserve"> </v>
      </c>
      <c r="D561" s="14">
        <f>IF(INTRO!$E$39&lt;&gt;"Non-endemic", 0, IF(INTRO!$E$37="Non-endemic",0,IF(COUNTRY_INFO!$H561=1,COUNTRY_INFO!E561,0)))</f>
        <v>0</v>
      </c>
      <c r="E561" s="14">
        <f>IF(INTRO!$E$39&lt;&gt;"Non-endemic", 0, IF(INTRO!$E$37="Non-endemic",0,IF(COUNTRY_INFO!$H561=1,COUNTRY_INFO!F561,0)))</f>
        <v>0</v>
      </c>
      <c r="F561" s="14">
        <f>IF(INTRO!$E$39&lt;&gt;"Non-endemic", 0, IF(INTRO!$E$37="Non-endemic",0,IF(COUNTRY_INFO!$H561=1,COUNTRY_INFO!G561,0)))</f>
        <v>0</v>
      </c>
      <c r="G561" s="14">
        <f t="shared" si="30"/>
        <v>0</v>
      </c>
      <c r="H561" s="15" t="str">
        <f>IF(INTRO!$E$39="Non-endemic",IF(INTRO!$E$37="Non-endemic","Not required",COUNTRY_INFO!Q561),"Treat with IVM")</f>
        <v>Treat with IVM</v>
      </c>
      <c r="I561" s="14">
        <f>IF(H561=1,IF(ALB_MBD!$J561&lt;&gt;" ",$G561-ALB_MBD!$J561,$G561),0)</f>
        <v>0</v>
      </c>
      <c r="J561" s="14">
        <f t="shared" si="31"/>
        <v>0</v>
      </c>
      <c r="K561" s="25"/>
      <c r="L561" s="16">
        <f t="shared" si="28"/>
        <v>0</v>
      </c>
      <c r="M561" s="16">
        <f t="shared" si="29"/>
        <v>0</v>
      </c>
    </row>
    <row r="562" spans="1:13" x14ac:dyDescent="0.25">
      <c r="A562" s="13" t="str">
        <f>IF(INTRO!$E$39&lt;&gt;"Non-endemic", " ", IF(INTRO!$E$37="Non-endemic"," ", IF(COUNTRY_INFO!A562=0," ",COUNTRY_INFO!A562)))</f>
        <v xml:space="preserve"> </v>
      </c>
      <c r="B562" s="13" t="str">
        <f>IF(INTRO!$E$39&lt;&gt;"Non-endemic", " ", IF(INTRO!$E$37="Non-endemic"," ", IF(COUNTRY_INFO!B562=0," ",COUNTRY_INFO!B562)))</f>
        <v xml:space="preserve"> </v>
      </c>
      <c r="C562" s="13" t="str">
        <f>IF(INTRO!$E$39&lt;&gt;"Non-endemic", " ", IF(INTRO!$E$37="Non-endemic"," ", IF(COUNTRY_INFO!C562=0," ",COUNTRY_INFO!C562)))</f>
        <v xml:space="preserve"> </v>
      </c>
      <c r="D562" s="14">
        <f>IF(INTRO!$E$39&lt;&gt;"Non-endemic", 0, IF(INTRO!$E$37="Non-endemic",0,IF(COUNTRY_INFO!$H562=1,COUNTRY_INFO!E562,0)))</f>
        <v>0</v>
      </c>
      <c r="E562" s="14">
        <f>IF(INTRO!$E$39&lt;&gt;"Non-endemic", 0, IF(INTRO!$E$37="Non-endemic",0,IF(COUNTRY_INFO!$H562=1,COUNTRY_INFO!F562,0)))</f>
        <v>0</v>
      </c>
      <c r="F562" s="14">
        <f>IF(INTRO!$E$39&lt;&gt;"Non-endemic", 0, IF(INTRO!$E$37="Non-endemic",0,IF(COUNTRY_INFO!$H562=1,COUNTRY_INFO!G562,0)))</f>
        <v>0</v>
      </c>
      <c r="G562" s="14">
        <f t="shared" si="30"/>
        <v>0</v>
      </c>
      <c r="H562" s="15" t="str">
        <f>IF(INTRO!$E$39="Non-endemic",IF(INTRO!$E$37="Non-endemic","Not required",COUNTRY_INFO!Q562),"Treat with IVM")</f>
        <v>Treat with IVM</v>
      </c>
      <c r="I562" s="14">
        <f>IF(H562=1,IF(ALB_MBD!$J562&lt;&gt;" ",$G562-ALB_MBD!$J562,$G562),0)</f>
        <v>0</v>
      </c>
      <c r="J562" s="14">
        <f t="shared" si="31"/>
        <v>0</v>
      </c>
      <c r="K562" s="25"/>
      <c r="L562" s="16">
        <f t="shared" si="28"/>
        <v>0</v>
      </c>
      <c r="M562" s="16">
        <f t="shared" si="29"/>
        <v>0</v>
      </c>
    </row>
    <row r="563" spans="1:13" x14ac:dyDescent="0.25">
      <c r="A563" s="13" t="str">
        <f>IF(INTRO!$E$39&lt;&gt;"Non-endemic", " ", IF(INTRO!$E$37="Non-endemic"," ", IF(COUNTRY_INFO!A563=0," ",COUNTRY_INFO!A563)))</f>
        <v xml:space="preserve"> </v>
      </c>
      <c r="B563" s="13" t="str">
        <f>IF(INTRO!$E$39&lt;&gt;"Non-endemic", " ", IF(INTRO!$E$37="Non-endemic"," ", IF(COUNTRY_INFO!B563=0," ",COUNTRY_INFO!B563)))</f>
        <v xml:space="preserve"> </v>
      </c>
      <c r="C563" s="13" t="str">
        <f>IF(INTRO!$E$39&lt;&gt;"Non-endemic", " ", IF(INTRO!$E$37="Non-endemic"," ", IF(COUNTRY_INFO!C563=0," ",COUNTRY_INFO!C563)))</f>
        <v xml:space="preserve"> </v>
      </c>
      <c r="D563" s="14">
        <f>IF(INTRO!$E$39&lt;&gt;"Non-endemic", 0, IF(INTRO!$E$37="Non-endemic",0,IF(COUNTRY_INFO!$H563=1,COUNTRY_INFO!E563,0)))</f>
        <v>0</v>
      </c>
      <c r="E563" s="14">
        <f>IF(INTRO!$E$39&lt;&gt;"Non-endemic", 0, IF(INTRO!$E$37="Non-endemic",0,IF(COUNTRY_INFO!$H563=1,COUNTRY_INFO!F563,0)))</f>
        <v>0</v>
      </c>
      <c r="F563" s="14">
        <f>IF(INTRO!$E$39&lt;&gt;"Non-endemic", 0, IF(INTRO!$E$37="Non-endemic",0,IF(COUNTRY_INFO!$H563=1,COUNTRY_INFO!G563,0)))</f>
        <v>0</v>
      </c>
      <c r="G563" s="14">
        <f t="shared" si="30"/>
        <v>0</v>
      </c>
      <c r="H563" s="15" t="str">
        <f>IF(INTRO!$E$39="Non-endemic",IF(INTRO!$E$37="Non-endemic","Not required",COUNTRY_INFO!Q563),"Treat with IVM")</f>
        <v>Treat with IVM</v>
      </c>
      <c r="I563" s="14">
        <f>IF(H563=1,IF(ALB_MBD!$J563&lt;&gt;" ",$G563-ALB_MBD!$J563,$G563),0)</f>
        <v>0</v>
      </c>
      <c r="J563" s="14">
        <f t="shared" si="31"/>
        <v>0</v>
      </c>
      <c r="K563" s="25"/>
      <c r="L563" s="16">
        <f t="shared" si="28"/>
        <v>0</v>
      </c>
      <c r="M563" s="16">
        <f t="shared" si="29"/>
        <v>0</v>
      </c>
    </row>
    <row r="564" spans="1:13" x14ac:dyDescent="0.25">
      <c r="A564" s="13" t="str">
        <f>IF(INTRO!$E$39&lt;&gt;"Non-endemic", " ", IF(INTRO!$E$37="Non-endemic"," ", IF(COUNTRY_INFO!A564=0," ",COUNTRY_INFO!A564)))</f>
        <v xml:space="preserve"> </v>
      </c>
      <c r="B564" s="13" t="str">
        <f>IF(INTRO!$E$39&lt;&gt;"Non-endemic", " ", IF(INTRO!$E$37="Non-endemic"," ", IF(COUNTRY_INFO!B564=0," ",COUNTRY_INFO!B564)))</f>
        <v xml:space="preserve"> </v>
      </c>
      <c r="C564" s="13" t="str">
        <f>IF(INTRO!$E$39&lt;&gt;"Non-endemic", " ", IF(INTRO!$E$37="Non-endemic"," ", IF(COUNTRY_INFO!C564=0," ",COUNTRY_INFO!C564)))</f>
        <v xml:space="preserve"> </v>
      </c>
      <c r="D564" s="14">
        <f>IF(INTRO!$E$39&lt;&gt;"Non-endemic", 0, IF(INTRO!$E$37="Non-endemic",0,IF(COUNTRY_INFO!$H564=1,COUNTRY_INFO!E564,0)))</f>
        <v>0</v>
      </c>
      <c r="E564" s="14">
        <f>IF(INTRO!$E$39&lt;&gt;"Non-endemic", 0, IF(INTRO!$E$37="Non-endemic",0,IF(COUNTRY_INFO!$H564=1,COUNTRY_INFO!F564,0)))</f>
        <v>0</v>
      </c>
      <c r="F564" s="14">
        <f>IF(INTRO!$E$39&lt;&gt;"Non-endemic", 0, IF(INTRO!$E$37="Non-endemic",0,IF(COUNTRY_INFO!$H564=1,COUNTRY_INFO!G564,0)))</f>
        <v>0</v>
      </c>
      <c r="G564" s="14">
        <f t="shared" si="30"/>
        <v>0</v>
      </c>
      <c r="H564" s="15" t="str">
        <f>IF(INTRO!$E$39="Non-endemic",IF(INTRO!$E$37="Non-endemic","Not required",COUNTRY_INFO!Q564),"Treat with IVM")</f>
        <v>Treat with IVM</v>
      </c>
      <c r="I564" s="14">
        <f>IF(H564=1,IF(ALB_MBD!$J564&lt;&gt;" ",$G564-ALB_MBD!$J564,$G564),0)</f>
        <v>0</v>
      </c>
      <c r="J564" s="14">
        <f t="shared" si="31"/>
        <v>0</v>
      </c>
      <c r="K564" s="25"/>
      <c r="L564" s="16">
        <f t="shared" si="28"/>
        <v>0</v>
      </c>
      <c r="M564" s="16">
        <f t="shared" si="29"/>
        <v>0</v>
      </c>
    </row>
    <row r="565" spans="1:13" x14ac:dyDescent="0.25">
      <c r="A565" s="13" t="str">
        <f>IF(INTRO!$E$39&lt;&gt;"Non-endemic", " ", IF(INTRO!$E$37="Non-endemic"," ", IF(COUNTRY_INFO!A565=0," ",COUNTRY_INFO!A565)))</f>
        <v xml:space="preserve"> </v>
      </c>
      <c r="B565" s="13" t="str">
        <f>IF(INTRO!$E$39&lt;&gt;"Non-endemic", " ", IF(INTRO!$E$37="Non-endemic"," ", IF(COUNTRY_INFO!B565=0," ",COUNTRY_INFO!B565)))</f>
        <v xml:space="preserve"> </v>
      </c>
      <c r="C565" s="13" t="str">
        <f>IF(INTRO!$E$39&lt;&gt;"Non-endemic", " ", IF(INTRO!$E$37="Non-endemic"," ", IF(COUNTRY_INFO!C565=0," ",COUNTRY_INFO!C565)))</f>
        <v xml:space="preserve"> </v>
      </c>
      <c r="D565" s="14">
        <f>IF(INTRO!$E$39&lt;&gt;"Non-endemic", 0, IF(INTRO!$E$37="Non-endemic",0,IF(COUNTRY_INFO!$H565=1,COUNTRY_INFO!E565,0)))</f>
        <v>0</v>
      </c>
      <c r="E565" s="14">
        <f>IF(INTRO!$E$39&lt;&gt;"Non-endemic", 0, IF(INTRO!$E$37="Non-endemic",0,IF(COUNTRY_INFO!$H565=1,COUNTRY_INFO!F565,0)))</f>
        <v>0</v>
      </c>
      <c r="F565" s="14">
        <f>IF(INTRO!$E$39&lt;&gt;"Non-endemic", 0, IF(INTRO!$E$37="Non-endemic",0,IF(COUNTRY_INFO!$H565=1,COUNTRY_INFO!G565,0)))</f>
        <v>0</v>
      </c>
      <c r="G565" s="14">
        <f t="shared" si="30"/>
        <v>0</v>
      </c>
      <c r="H565" s="15" t="str">
        <f>IF(INTRO!$E$39="Non-endemic",IF(INTRO!$E$37="Non-endemic","Not required",COUNTRY_INFO!Q565),"Treat with IVM")</f>
        <v>Treat with IVM</v>
      </c>
      <c r="I565" s="14">
        <f>IF(H565=1,IF(ALB_MBD!$J565&lt;&gt;" ",$G565-ALB_MBD!$J565,$G565),0)</f>
        <v>0</v>
      </c>
      <c r="J565" s="14">
        <f t="shared" si="31"/>
        <v>0</v>
      </c>
      <c r="K565" s="25"/>
      <c r="L565" s="16">
        <f t="shared" si="28"/>
        <v>0</v>
      </c>
      <c r="M565" s="16">
        <f t="shared" si="29"/>
        <v>0</v>
      </c>
    </row>
    <row r="566" spans="1:13" x14ac:dyDescent="0.25">
      <c r="A566" s="13" t="str">
        <f>IF(INTRO!$E$39&lt;&gt;"Non-endemic", " ", IF(INTRO!$E$37="Non-endemic"," ", IF(COUNTRY_INFO!A566=0," ",COUNTRY_INFO!A566)))</f>
        <v xml:space="preserve"> </v>
      </c>
      <c r="B566" s="13" t="str">
        <f>IF(INTRO!$E$39&lt;&gt;"Non-endemic", " ", IF(INTRO!$E$37="Non-endemic"," ", IF(COUNTRY_INFO!B566=0," ",COUNTRY_INFO!B566)))</f>
        <v xml:space="preserve"> </v>
      </c>
      <c r="C566" s="13" t="str">
        <f>IF(INTRO!$E$39&lt;&gt;"Non-endemic", " ", IF(INTRO!$E$37="Non-endemic"," ", IF(COUNTRY_INFO!C566=0," ",COUNTRY_INFO!C566)))</f>
        <v xml:space="preserve"> </v>
      </c>
      <c r="D566" s="14">
        <f>IF(INTRO!$E$39&lt;&gt;"Non-endemic", 0, IF(INTRO!$E$37="Non-endemic",0,IF(COUNTRY_INFO!$H566=1,COUNTRY_INFO!E566,0)))</f>
        <v>0</v>
      </c>
      <c r="E566" s="14">
        <f>IF(INTRO!$E$39&lt;&gt;"Non-endemic", 0, IF(INTRO!$E$37="Non-endemic",0,IF(COUNTRY_INFO!$H566=1,COUNTRY_INFO!F566,0)))</f>
        <v>0</v>
      </c>
      <c r="F566" s="14">
        <f>IF(INTRO!$E$39&lt;&gt;"Non-endemic", 0, IF(INTRO!$E$37="Non-endemic",0,IF(COUNTRY_INFO!$H566=1,COUNTRY_INFO!G566,0)))</f>
        <v>0</v>
      </c>
      <c r="G566" s="14">
        <f t="shared" si="30"/>
        <v>0</v>
      </c>
      <c r="H566" s="15" t="str">
        <f>IF(INTRO!$E$39="Non-endemic",IF(INTRO!$E$37="Non-endemic","Not required",COUNTRY_INFO!Q566),"Treat with IVM")</f>
        <v>Treat with IVM</v>
      </c>
      <c r="I566" s="14">
        <f>IF(H566=1,IF(ALB_MBD!$J566&lt;&gt;" ",$G566-ALB_MBD!$J566,$G566),0)</f>
        <v>0</v>
      </c>
      <c r="J566" s="14">
        <f t="shared" si="31"/>
        <v>0</v>
      </c>
      <c r="K566" s="25"/>
      <c r="L566" s="16">
        <f t="shared" si="28"/>
        <v>0</v>
      </c>
      <c r="M566" s="16">
        <f t="shared" si="29"/>
        <v>0</v>
      </c>
    </row>
    <row r="567" spans="1:13" x14ac:dyDescent="0.25">
      <c r="A567" s="13" t="str">
        <f>IF(INTRO!$E$39&lt;&gt;"Non-endemic", " ", IF(INTRO!$E$37="Non-endemic"," ", IF(COUNTRY_INFO!A567=0," ",COUNTRY_INFO!A567)))</f>
        <v xml:space="preserve"> </v>
      </c>
      <c r="B567" s="13" t="str">
        <f>IF(INTRO!$E$39&lt;&gt;"Non-endemic", " ", IF(INTRO!$E$37="Non-endemic"," ", IF(COUNTRY_INFO!B567=0," ",COUNTRY_INFO!B567)))</f>
        <v xml:space="preserve"> </v>
      </c>
      <c r="C567" s="13" t="str">
        <f>IF(INTRO!$E$39&lt;&gt;"Non-endemic", " ", IF(INTRO!$E$37="Non-endemic"," ", IF(COUNTRY_INFO!C567=0," ",COUNTRY_INFO!C567)))</f>
        <v xml:space="preserve"> </v>
      </c>
      <c r="D567" s="14">
        <f>IF(INTRO!$E$39&lt;&gt;"Non-endemic", 0, IF(INTRO!$E$37="Non-endemic",0,IF(COUNTRY_INFO!$H567=1,COUNTRY_INFO!E567,0)))</f>
        <v>0</v>
      </c>
      <c r="E567" s="14">
        <f>IF(INTRO!$E$39&lt;&gt;"Non-endemic", 0, IF(INTRO!$E$37="Non-endemic",0,IF(COUNTRY_INFO!$H567=1,COUNTRY_INFO!F567,0)))</f>
        <v>0</v>
      </c>
      <c r="F567" s="14">
        <f>IF(INTRO!$E$39&lt;&gt;"Non-endemic", 0, IF(INTRO!$E$37="Non-endemic",0,IF(COUNTRY_INFO!$H567=1,COUNTRY_INFO!G567,0)))</f>
        <v>0</v>
      </c>
      <c r="G567" s="14">
        <f t="shared" si="30"/>
        <v>0</v>
      </c>
      <c r="H567" s="15" t="str">
        <f>IF(INTRO!$E$39="Non-endemic",IF(INTRO!$E$37="Non-endemic","Not required",COUNTRY_INFO!Q567),"Treat with IVM")</f>
        <v>Treat with IVM</v>
      </c>
      <c r="I567" s="14">
        <f>IF(H567=1,IF(ALB_MBD!$J567&lt;&gt;" ",$G567-ALB_MBD!$J567,$G567),0)</f>
        <v>0</v>
      </c>
      <c r="J567" s="14">
        <f t="shared" si="31"/>
        <v>0</v>
      </c>
      <c r="K567" s="25"/>
      <c r="L567" s="16">
        <f t="shared" si="28"/>
        <v>0</v>
      </c>
      <c r="M567" s="16">
        <f t="shared" si="29"/>
        <v>0</v>
      </c>
    </row>
    <row r="568" spans="1:13" x14ac:dyDescent="0.25">
      <c r="A568" s="13" t="str">
        <f>IF(INTRO!$E$39&lt;&gt;"Non-endemic", " ", IF(INTRO!$E$37="Non-endemic"," ", IF(COUNTRY_INFO!A568=0," ",COUNTRY_INFO!A568)))</f>
        <v xml:space="preserve"> </v>
      </c>
      <c r="B568" s="13" t="str">
        <f>IF(INTRO!$E$39&lt;&gt;"Non-endemic", " ", IF(INTRO!$E$37="Non-endemic"," ", IF(COUNTRY_INFO!B568=0," ",COUNTRY_INFO!B568)))</f>
        <v xml:space="preserve"> </v>
      </c>
      <c r="C568" s="13" t="str">
        <f>IF(INTRO!$E$39&lt;&gt;"Non-endemic", " ", IF(INTRO!$E$37="Non-endemic"," ", IF(COUNTRY_INFO!C568=0," ",COUNTRY_INFO!C568)))</f>
        <v xml:space="preserve"> </v>
      </c>
      <c r="D568" s="14">
        <f>IF(INTRO!$E$39&lt;&gt;"Non-endemic", 0, IF(INTRO!$E$37="Non-endemic",0,IF(COUNTRY_INFO!$H568=1,COUNTRY_INFO!E568,0)))</f>
        <v>0</v>
      </c>
      <c r="E568" s="14">
        <f>IF(INTRO!$E$39&lt;&gt;"Non-endemic", 0, IF(INTRO!$E$37="Non-endemic",0,IF(COUNTRY_INFO!$H568=1,COUNTRY_INFO!F568,0)))</f>
        <v>0</v>
      </c>
      <c r="F568" s="14">
        <f>IF(INTRO!$E$39&lt;&gt;"Non-endemic", 0, IF(INTRO!$E$37="Non-endemic",0,IF(COUNTRY_INFO!$H568=1,COUNTRY_INFO!G568,0)))</f>
        <v>0</v>
      </c>
      <c r="G568" s="14">
        <f t="shared" si="30"/>
        <v>0</v>
      </c>
      <c r="H568" s="15" t="str">
        <f>IF(INTRO!$E$39="Non-endemic",IF(INTRO!$E$37="Non-endemic","Not required",COUNTRY_INFO!Q568),"Treat with IVM")</f>
        <v>Treat with IVM</v>
      </c>
      <c r="I568" s="14">
        <f>IF(H568=1,IF(ALB_MBD!$J568&lt;&gt;" ",$G568-ALB_MBD!$J568,$G568),0)</f>
        <v>0</v>
      </c>
      <c r="J568" s="14">
        <f t="shared" si="31"/>
        <v>0</v>
      </c>
      <c r="K568" s="25"/>
      <c r="L568" s="16">
        <f t="shared" si="28"/>
        <v>0</v>
      </c>
      <c r="M568" s="16">
        <f t="shared" si="29"/>
        <v>0</v>
      </c>
    </row>
    <row r="569" spans="1:13" x14ac:dyDescent="0.25">
      <c r="A569" s="13" t="str">
        <f>IF(INTRO!$E$39&lt;&gt;"Non-endemic", " ", IF(INTRO!$E$37="Non-endemic"," ", IF(COUNTRY_INFO!A569=0," ",COUNTRY_INFO!A569)))</f>
        <v xml:space="preserve"> </v>
      </c>
      <c r="B569" s="13" t="str">
        <f>IF(INTRO!$E$39&lt;&gt;"Non-endemic", " ", IF(INTRO!$E$37="Non-endemic"," ", IF(COUNTRY_INFO!B569=0," ",COUNTRY_INFO!B569)))</f>
        <v xml:space="preserve"> </v>
      </c>
      <c r="C569" s="13" t="str">
        <f>IF(INTRO!$E$39&lt;&gt;"Non-endemic", " ", IF(INTRO!$E$37="Non-endemic"," ", IF(COUNTRY_INFO!C569=0," ",COUNTRY_INFO!C569)))</f>
        <v xml:space="preserve"> </v>
      </c>
      <c r="D569" s="14">
        <f>IF(INTRO!$E$39&lt;&gt;"Non-endemic", 0, IF(INTRO!$E$37="Non-endemic",0,IF(COUNTRY_INFO!$H569=1,COUNTRY_INFO!E569,0)))</f>
        <v>0</v>
      </c>
      <c r="E569" s="14">
        <f>IF(INTRO!$E$39&lt;&gt;"Non-endemic", 0, IF(INTRO!$E$37="Non-endemic",0,IF(COUNTRY_INFO!$H569=1,COUNTRY_INFO!F569,0)))</f>
        <v>0</v>
      </c>
      <c r="F569" s="14">
        <f>IF(INTRO!$E$39&lt;&gt;"Non-endemic", 0, IF(INTRO!$E$37="Non-endemic",0,IF(COUNTRY_INFO!$H569=1,COUNTRY_INFO!G569,0)))</f>
        <v>0</v>
      </c>
      <c r="G569" s="14">
        <f t="shared" si="30"/>
        <v>0</v>
      </c>
      <c r="H569" s="15" t="str">
        <f>IF(INTRO!$E$39="Non-endemic",IF(INTRO!$E$37="Non-endemic","Not required",COUNTRY_INFO!Q569),"Treat with IVM")</f>
        <v>Treat with IVM</v>
      </c>
      <c r="I569" s="14">
        <f>IF(H569=1,IF(ALB_MBD!$J569&lt;&gt;" ",$G569-ALB_MBD!$J569,$G569),0)</f>
        <v>0</v>
      </c>
      <c r="J569" s="14">
        <f t="shared" si="31"/>
        <v>0</v>
      </c>
      <c r="K569" s="25"/>
      <c r="L569" s="16">
        <f t="shared" si="28"/>
        <v>0</v>
      </c>
      <c r="M569" s="16">
        <f t="shared" si="29"/>
        <v>0</v>
      </c>
    </row>
    <row r="570" spans="1:13" x14ac:dyDescent="0.25">
      <c r="A570" s="13" t="str">
        <f>IF(INTRO!$E$39&lt;&gt;"Non-endemic", " ", IF(INTRO!$E$37="Non-endemic"," ", IF(COUNTRY_INFO!A570=0," ",COUNTRY_INFO!A570)))</f>
        <v xml:space="preserve"> </v>
      </c>
      <c r="B570" s="13" t="str">
        <f>IF(INTRO!$E$39&lt;&gt;"Non-endemic", " ", IF(INTRO!$E$37="Non-endemic"," ", IF(COUNTRY_INFO!B570=0," ",COUNTRY_INFO!B570)))</f>
        <v xml:space="preserve"> </v>
      </c>
      <c r="C570" s="13" t="str">
        <f>IF(INTRO!$E$39&lt;&gt;"Non-endemic", " ", IF(INTRO!$E$37="Non-endemic"," ", IF(COUNTRY_INFO!C570=0," ",COUNTRY_INFO!C570)))</f>
        <v xml:space="preserve"> </v>
      </c>
      <c r="D570" s="14">
        <f>IF(INTRO!$E$39&lt;&gt;"Non-endemic", 0, IF(INTRO!$E$37="Non-endemic",0,IF(COUNTRY_INFO!$H570=1,COUNTRY_INFO!E570,0)))</f>
        <v>0</v>
      </c>
      <c r="E570" s="14">
        <f>IF(INTRO!$E$39&lt;&gt;"Non-endemic", 0, IF(INTRO!$E$37="Non-endemic",0,IF(COUNTRY_INFO!$H570=1,COUNTRY_INFO!F570,0)))</f>
        <v>0</v>
      </c>
      <c r="F570" s="14">
        <f>IF(INTRO!$E$39&lt;&gt;"Non-endemic", 0, IF(INTRO!$E$37="Non-endemic",0,IF(COUNTRY_INFO!$H570=1,COUNTRY_INFO!G570,0)))</f>
        <v>0</v>
      </c>
      <c r="G570" s="14">
        <f t="shared" si="30"/>
        <v>0</v>
      </c>
      <c r="H570" s="15" t="str">
        <f>IF(INTRO!$E$39="Non-endemic",IF(INTRO!$E$37="Non-endemic","Not required",COUNTRY_INFO!Q570),"Treat with IVM")</f>
        <v>Treat with IVM</v>
      </c>
      <c r="I570" s="14">
        <f>IF(H570=1,IF(ALB_MBD!$J570&lt;&gt;" ",$G570-ALB_MBD!$J570,$G570),0)</f>
        <v>0</v>
      </c>
      <c r="J570" s="14">
        <f t="shared" si="31"/>
        <v>0</v>
      </c>
      <c r="K570" s="25"/>
      <c r="L570" s="16">
        <f t="shared" si="28"/>
        <v>0</v>
      </c>
      <c r="M570" s="16">
        <f t="shared" si="29"/>
        <v>0</v>
      </c>
    </row>
    <row r="571" spans="1:13" x14ac:dyDescent="0.25">
      <c r="A571" s="13" t="str">
        <f>IF(INTRO!$E$39&lt;&gt;"Non-endemic", " ", IF(INTRO!$E$37="Non-endemic"," ", IF(COUNTRY_INFO!A571=0," ",COUNTRY_INFO!A571)))</f>
        <v xml:space="preserve"> </v>
      </c>
      <c r="B571" s="13" t="str">
        <f>IF(INTRO!$E$39&lt;&gt;"Non-endemic", " ", IF(INTRO!$E$37="Non-endemic"," ", IF(COUNTRY_INFO!B571=0," ",COUNTRY_INFO!B571)))</f>
        <v xml:space="preserve"> </v>
      </c>
      <c r="C571" s="13" t="str">
        <f>IF(INTRO!$E$39&lt;&gt;"Non-endemic", " ", IF(INTRO!$E$37="Non-endemic"," ", IF(COUNTRY_INFO!C571=0," ",COUNTRY_INFO!C571)))</f>
        <v xml:space="preserve"> </v>
      </c>
      <c r="D571" s="14">
        <f>IF(INTRO!$E$39&lt;&gt;"Non-endemic", 0, IF(INTRO!$E$37="Non-endemic",0,IF(COUNTRY_INFO!$H571=1,COUNTRY_INFO!E571,0)))</f>
        <v>0</v>
      </c>
      <c r="E571" s="14">
        <f>IF(INTRO!$E$39&lt;&gt;"Non-endemic", 0, IF(INTRO!$E$37="Non-endemic",0,IF(COUNTRY_INFO!$H571=1,COUNTRY_INFO!F571,0)))</f>
        <v>0</v>
      </c>
      <c r="F571" s="14">
        <f>IF(INTRO!$E$39&lt;&gt;"Non-endemic", 0, IF(INTRO!$E$37="Non-endemic",0,IF(COUNTRY_INFO!$H571=1,COUNTRY_INFO!G571,0)))</f>
        <v>0</v>
      </c>
      <c r="G571" s="14">
        <f t="shared" si="30"/>
        <v>0</v>
      </c>
      <c r="H571" s="15" t="str">
        <f>IF(INTRO!$E$39="Non-endemic",IF(INTRO!$E$37="Non-endemic","Not required",COUNTRY_INFO!Q571),"Treat with IVM")</f>
        <v>Treat with IVM</v>
      </c>
      <c r="I571" s="14">
        <f>IF(H571=1,IF(ALB_MBD!$J571&lt;&gt;" ",$G571-ALB_MBD!$J571,$G571),0)</f>
        <v>0</v>
      </c>
      <c r="J571" s="14">
        <f t="shared" si="31"/>
        <v>0</v>
      </c>
      <c r="K571" s="25"/>
      <c r="L571" s="16">
        <f t="shared" si="28"/>
        <v>0</v>
      </c>
      <c r="M571" s="16">
        <f t="shared" si="29"/>
        <v>0</v>
      </c>
    </row>
    <row r="572" spans="1:13" x14ac:dyDescent="0.25">
      <c r="A572" s="13" t="str">
        <f>IF(INTRO!$E$39&lt;&gt;"Non-endemic", " ", IF(INTRO!$E$37="Non-endemic"," ", IF(COUNTRY_INFO!A572=0," ",COUNTRY_INFO!A572)))</f>
        <v xml:space="preserve"> </v>
      </c>
      <c r="B572" s="13" t="str">
        <f>IF(INTRO!$E$39&lt;&gt;"Non-endemic", " ", IF(INTRO!$E$37="Non-endemic"," ", IF(COUNTRY_INFO!B572=0," ",COUNTRY_INFO!B572)))</f>
        <v xml:space="preserve"> </v>
      </c>
      <c r="C572" s="13" t="str">
        <f>IF(INTRO!$E$39&lt;&gt;"Non-endemic", " ", IF(INTRO!$E$37="Non-endemic"," ", IF(COUNTRY_INFO!C572=0," ",COUNTRY_INFO!C572)))</f>
        <v xml:space="preserve"> </v>
      </c>
      <c r="D572" s="14">
        <f>IF(INTRO!$E$39&lt;&gt;"Non-endemic", 0, IF(INTRO!$E$37="Non-endemic",0,IF(COUNTRY_INFO!$H572=1,COUNTRY_INFO!E572,0)))</f>
        <v>0</v>
      </c>
      <c r="E572" s="14">
        <f>IF(INTRO!$E$39&lt;&gt;"Non-endemic", 0, IF(INTRO!$E$37="Non-endemic",0,IF(COUNTRY_INFO!$H572=1,COUNTRY_INFO!F572,0)))</f>
        <v>0</v>
      </c>
      <c r="F572" s="14">
        <f>IF(INTRO!$E$39&lt;&gt;"Non-endemic", 0, IF(INTRO!$E$37="Non-endemic",0,IF(COUNTRY_INFO!$H572=1,COUNTRY_INFO!G572,0)))</f>
        <v>0</v>
      </c>
      <c r="G572" s="14">
        <f t="shared" si="30"/>
        <v>0</v>
      </c>
      <c r="H572" s="15" t="str">
        <f>IF(INTRO!$E$39="Non-endemic",IF(INTRO!$E$37="Non-endemic","Not required",COUNTRY_INFO!Q572),"Treat with IVM")</f>
        <v>Treat with IVM</v>
      </c>
      <c r="I572" s="14">
        <f>IF(H572=1,IF(ALB_MBD!$J572&lt;&gt;" ",$G572-ALB_MBD!$J572,$G572),0)</f>
        <v>0</v>
      </c>
      <c r="J572" s="14">
        <f t="shared" si="31"/>
        <v>0</v>
      </c>
      <c r="K572" s="25"/>
      <c r="L572" s="16">
        <f t="shared" si="28"/>
        <v>0</v>
      </c>
      <c r="M572" s="16">
        <f t="shared" si="29"/>
        <v>0</v>
      </c>
    </row>
    <row r="573" spans="1:13" x14ac:dyDescent="0.25">
      <c r="A573" s="13" t="str">
        <f>IF(INTRO!$E$39&lt;&gt;"Non-endemic", " ", IF(INTRO!$E$37="Non-endemic"," ", IF(COUNTRY_INFO!A573=0," ",COUNTRY_INFO!A573)))</f>
        <v xml:space="preserve"> </v>
      </c>
      <c r="B573" s="13" t="str">
        <f>IF(INTRO!$E$39&lt;&gt;"Non-endemic", " ", IF(INTRO!$E$37="Non-endemic"," ", IF(COUNTRY_INFO!B573=0," ",COUNTRY_INFO!B573)))</f>
        <v xml:space="preserve"> </v>
      </c>
      <c r="C573" s="13" t="str">
        <f>IF(INTRO!$E$39&lt;&gt;"Non-endemic", " ", IF(INTRO!$E$37="Non-endemic"," ", IF(COUNTRY_INFO!C573=0," ",COUNTRY_INFO!C573)))</f>
        <v xml:space="preserve"> </v>
      </c>
      <c r="D573" s="14">
        <f>IF(INTRO!$E$39&lt;&gt;"Non-endemic", 0, IF(INTRO!$E$37="Non-endemic",0,IF(COUNTRY_INFO!$H573=1,COUNTRY_INFO!E573,0)))</f>
        <v>0</v>
      </c>
      <c r="E573" s="14">
        <f>IF(INTRO!$E$39&lt;&gt;"Non-endemic", 0, IF(INTRO!$E$37="Non-endemic",0,IF(COUNTRY_INFO!$H573=1,COUNTRY_INFO!F573,0)))</f>
        <v>0</v>
      </c>
      <c r="F573" s="14">
        <f>IF(INTRO!$E$39&lt;&gt;"Non-endemic", 0, IF(INTRO!$E$37="Non-endemic",0,IF(COUNTRY_INFO!$H573=1,COUNTRY_INFO!G573,0)))</f>
        <v>0</v>
      </c>
      <c r="G573" s="14">
        <f t="shared" si="30"/>
        <v>0</v>
      </c>
      <c r="H573" s="15" t="str">
        <f>IF(INTRO!$E$39="Non-endemic",IF(INTRO!$E$37="Non-endemic","Not required",COUNTRY_INFO!Q573),"Treat with IVM")</f>
        <v>Treat with IVM</v>
      </c>
      <c r="I573" s="14">
        <f>IF(H573=1,IF(ALB_MBD!$J573&lt;&gt;" ",$G573-ALB_MBD!$J573,$G573),0)</f>
        <v>0</v>
      </c>
      <c r="J573" s="14">
        <f t="shared" si="31"/>
        <v>0</v>
      </c>
      <c r="K573" s="25"/>
      <c r="L573" s="16">
        <f t="shared" si="28"/>
        <v>0</v>
      </c>
      <c r="M573" s="16">
        <f t="shared" si="29"/>
        <v>0</v>
      </c>
    </row>
    <row r="574" spans="1:13" x14ac:dyDescent="0.25">
      <c r="A574" s="13" t="str">
        <f>IF(INTRO!$E$39&lt;&gt;"Non-endemic", " ", IF(INTRO!$E$37="Non-endemic"," ", IF(COUNTRY_INFO!A574=0," ",COUNTRY_INFO!A574)))</f>
        <v xml:space="preserve"> </v>
      </c>
      <c r="B574" s="13" t="str">
        <f>IF(INTRO!$E$39&lt;&gt;"Non-endemic", " ", IF(INTRO!$E$37="Non-endemic"," ", IF(COUNTRY_INFO!B574=0," ",COUNTRY_INFO!B574)))</f>
        <v xml:space="preserve"> </v>
      </c>
      <c r="C574" s="13" t="str">
        <f>IF(INTRO!$E$39&lt;&gt;"Non-endemic", " ", IF(INTRO!$E$37="Non-endemic"," ", IF(COUNTRY_INFO!C574=0," ",COUNTRY_INFO!C574)))</f>
        <v xml:space="preserve"> </v>
      </c>
      <c r="D574" s="14">
        <f>IF(INTRO!$E$39&lt;&gt;"Non-endemic", 0, IF(INTRO!$E$37="Non-endemic",0,IF(COUNTRY_INFO!$H574=1,COUNTRY_INFO!E574,0)))</f>
        <v>0</v>
      </c>
      <c r="E574" s="14">
        <f>IF(INTRO!$E$39&lt;&gt;"Non-endemic", 0, IF(INTRO!$E$37="Non-endemic",0,IF(COUNTRY_INFO!$H574=1,COUNTRY_INFO!F574,0)))</f>
        <v>0</v>
      </c>
      <c r="F574" s="14">
        <f>IF(INTRO!$E$39&lt;&gt;"Non-endemic", 0, IF(INTRO!$E$37="Non-endemic",0,IF(COUNTRY_INFO!$H574=1,COUNTRY_INFO!G574,0)))</f>
        <v>0</v>
      </c>
      <c r="G574" s="14">
        <f t="shared" si="30"/>
        <v>0</v>
      </c>
      <c r="H574" s="15" t="str">
        <f>IF(INTRO!$E$39="Non-endemic",IF(INTRO!$E$37="Non-endemic","Not required",COUNTRY_INFO!Q574),"Treat with IVM")</f>
        <v>Treat with IVM</v>
      </c>
      <c r="I574" s="14">
        <f>IF(H574=1,IF(ALB_MBD!$J574&lt;&gt;" ",$G574-ALB_MBD!$J574,$G574),0)</f>
        <v>0</v>
      </c>
      <c r="J574" s="14">
        <f t="shared" si="31"/>
        <v>0</v>
      </c>
      <c r="K574" s="25"/>
      <c r="L574" s="16">
        <f t="shared" si="28"/>
        <v>0</v>
      </c>
      <c r="M574" s="16">
        <f t="shared" si="29"/>
        <v>0</v>
      </c>
    </row>
    <row r="575" spans="1:13" x14ac:dyDescent="0.25">
      <c r="A575" s="13" t="str">
        <f>IF(INTRO!$E$39&lt;&gt;"Non-endemic", " ", IF(INTRO!$E$37="Non-endemic"," ", IF(COUNTRY_INFO!A575=0," ",COUNTRY_INFO!A575)))</f>
        <v xml:space="preserve"> </v>
      </c>
      <c r="B575" s="13" t="str">
        <f>IF(INTRO!$E$39&lt;&gt;"Non-endemic", " ", IF(INTRO!$E$37="Non-endemic"," ", IF(COUNTRY_INFO!B575=0," ",COUNTRY_INFO!B575)))</f>
        <v xml:space="preserve"> </v>
      </c>
      <c r="C575" s="13" t="str">
        <f>IF(INTRO!$E$39&lt;&gt;"Non-endemic", " ", IF(INTRO!$E$37="Non-endemic"," ", IF(COUNTRY_INFO!C575=0," ",COUNTRY_INFO!C575)))</f>
        <v xml:space="preserve"> </v>
      </c>
      <c r="D575" s="14">
        <f>IF(INTRO!$E$39&lt;&gt;"Non-endemic", 0, IF(INTRO!$E$37="Non-endemic",0,IF(COUNTRY_INFO!$H575=1,COUNTRY_INFO!E575,0)))</f>
        <v>0</v>
      </c>
      <c r="E575" s="14">
        <f>IF(INTRO!$E$39&lt;&gt;"Non-endemic", 0, IF(INTRO!$E$37="Non-endemic",0,IF(COUNTRY_INFO!$H575=1,COUNTRY_INFO!F575,0)))</f>
        <v>0</v>
      </c>
      <c r="F575" s="14">
        <f>IF(INTRO!$E$39&lt;&gt;"Non-endemic", 0, IF(INTRO!$E$37="Non-endemic",0,IF(COUNTRY_INFO!$H575=1,COUNTRY_INFO!G575,0)))</f>
        <v>0</v>
      </c>
      <c r="G575" s="14">
        <f t="shared" si="30"/>
        <v>0</v>
      </c>
      <c r="H575" s="15" t="str">
        <f>IF(INTRO!$E$39="Non-endemic",IF(INTRO!$E$37="Non-endemic","Not required",COUNTRY_INFO!Q575),"Treat with IVM")</f>
        <v>Treat with IVM</v>
      </c>
      <c r="I575" s="14">
        <f>IF(H575=1,IF(ALB_MBD!$J575&lt;&gt;" ",$G575-ALB_MBD!$J575,$G575),0)</f>
        <v>0</v>
      </c>
      <c r="J575" s="14">
        <f t="shared" si="31"/>
        <v>0</v>
      </c>
      <c r="K575" s="25"/>
      <c r="L575" s="16">
        <f t="shared" si="28"/>
        <v>0</v>
      </c>
      <c r="M575" s="16">
        <f t="shared" si="29"/>
        <v>0</v>
      </c>
    </row>
    <row r="576" spans="1:13" x14ac:dyDescent="0.25">
      <c r="A576" s="13" t="str">
        <f>IF(INTRO!$E$39&lt;&gt;"Non-endemic", " ", IF(INTRO!$E$37="Non-endemic"," ", IF(COUNTRY_INFO!A576=0," ",COUNTRY_INFO!A576)))</f>
        <v xml:space="preserve"> </v>
      </c>
      <c r="B576" s="13" t="str">
        <f>IF(INTRO!$E$39&lt;&gt;"Non-endemic", " ", IF(INTRO!$E$37="Non-endemic"," ", IF(COUNTRY_INFO!B576=0," ",COUNTRY_INFO!B576)))</f>
        <v xml:space="preserve"> </v>
      </c>
      <c r="C576" s="13" t="str">
        <f>IF(INTRO!$E$39&lt;&gt;"Non-endemic", " ", IF(INTRO!$E$37="Non-endemic"," ", IF(COUNTRY_INFO!C576=0," ",COUNTRY_INFO!C576)))</f>
        <v xml:space="preserve"> </v>
      </c>
      <c r="D576" s="14">
        <f>IF(INTRO!$E$39&lt;&gt;"Non-endemic", 0, IF(INTRO!$E$37="Non-endemic",0,IF(COUNTRY_INFO!$H576=1,COUNTRY_INFO!E576,0)))</f>
        <v>0</v>
      </c>
      <c r="E576" s="14">
        <f>IF(INTRO!$E$39&lt;&gt;"Non-endemic", 0, IF(INTRO!$E$37="Non-endemic",0,IF(COUNTRY_INFO!$H576=1,COUNTRY_INFO!F576,0)))</f>
        <v>0</v>
      </c>
      <c r="F576" s="14">
        <f>IF(INTRO!$E$39&lt;&gt;"Non-endemic", 0, IF(INTRO!$E$37="Non-endemic",0,IF(COUNTRY_INFO!$H576=1,COUNTRY_INFO!G576,0)))</f>
        <v>0</v>
      </c>
      <c r="G576" s="14">
        <f t="shared" si="30"/>
        <v>0</v>
      </c>
      <c r="H576" s="15" t="str">
        <f>IF(INTRO!$E$39="Non-endemic",IF(INTRO!$E$37="Non-endemic","Not required",COUNTRY_INFO!Q576),"Treat with IVM")</f>
        <v>Treat with IVM</v>
      </c>
      <c r="I576" s="14">
        <f>IF(H576=1,IF(ALB_MBD!$J576&lt;&gt;" ",$G576-ALB_MBD!$J576,$G576),0)</f>
        <v>0</v>
      </c>
      <c r="J576" s="14">
        <f t="shared" si="31"/>
        <v>0</v>
      </c>
      <c r="K576" s="25"/>
      <c r="L576" s="16">
        <f t="shared" si="28"/>
        <v>0</v>
      </c>
      <c r="M576" s="16">
        <f t="shared" si="29"/>
        <v>0</v>
      </c>
    </row>
    <row r="577" spans="1:13" x14ac:dyDescent="0.25">
      <c r="A577" s="13" t="str">
        <f>IF(INTRO!$E$39&lt;&gt;"Non-endemic", " ", IF(INTRO!$E$37="Non-endemic"," ", IF(COUNTRY_INFO!A577=0," ",COUNTRY_INFO!A577)))</f>
        <v xml:space="preserve"> </v>
      </c>
      <c r="B577" s="13" t="str">
        <f>IF(INTRO!$E$39&lt;&gt;"Non-endemic", " ", IF(INTRO!$E$37="Non-endemic"," ", IF(COUNTRY_INFO!B577=0," ",COUNTRY_INFO!B577)))</f>
        <v xml:space="preserve"> </v>
      </c>
      <c r="C577" s="13" t="str">
        <f>IF(INTRO!$E$39&lt;&gt;"Non-endemic", " ", IF(INTRO!$E$37="Non-endemic"," ", IF(COUNTRY_INFO!C577=0," ",COUNTRY_INFO!C577)))</f>
        <v xml:space="preserve"> </v>
      </c>
      <c r="D577" s="14">
        <f>IF(INTRO!$E$39&lt;&gt;"Non-endemic", 0, IF(INTRO!$E$37="Non-endemic",0,IF(COUNTRY_INFO!$H577=1,COUNTRY_INFO!E577,0)))</f>
        <v>0</v>
      </c>
      <c r="E577" s="14">
        <f>IF(INTRO!$E$39&lt;&gt;"Non-endemic", 0, IF(INTRO!$E$37="Non-endemic",0,IF(COUNTRY_INFO!$H577=1,COUNTRY_INFO!F577,0)))</f>
        <v>0</v>
      </c>
      <c r="F577" s="14">
        <f>IF(INTRO!$E$39&lt;&gt;"Non-endemic", 0, IF(INTRO!$E$37="Non-endemic",0,IF(COUNTRY_INFO!$H577=1,COUNTRY_INFO!G577,0)))</f>
        <v>0</v>
      </c>
      <c r="G577" s="14">
        <f t="shared" si="30"/>
        <v>0</v>
      </c>
      <c r="H577" s="15" t="str">
        <f>IF(INTRO!$E$39="Non-endemic",IF(INTRO!$E$37="Non-endemic","Not required",COUNTRY_INFO!Q577),"Treat with IVM")</f>
        <v>Treat with IVM</v>
      </c>
      <c r="I577" s="14">
        <f>IF(H577=1,IF(ALB_MBD!$J577&lt;&gt;" ",$G577-ALB_MBD!$J577,$G577),0)</f>
        <v>0</v>
      </c>
      <c r="J577" s="14">
        <f t="shared" si="31"/>
        <v>0</v>
      </c>
      <c r="K577" s="25"/>
      <c r="L577" s="16">
        <f t="shared" si="28"/>
        <v>0</v>
      </c>
      <c r="M577" s="16">
        <f t="shared" si="29"/>
        <v>0</v>
      </c>
    </row>
    <row r="578" spans="1:13" x14ac:dyDescent="0.25">
      <c r="A578" s="13" t="str">
        <f>IF(INTRO!$E$39&lt;&gt;"Non-endemic", " ", IF(INTRO!$E$37="Non-endemic"," ", IF(COUNTRY_INFO!A578=0," ",COUNTRY_INFO!A578)))</f>
        <v xml:space="preserve"> </v>
      </c>
      <c r="B578" s="13" t="str">
        <f>IF(INTRO!$E$39&lt;&gt;"Non-endemic", " ", IF(INTRO!$E$37="Non-endemic"," ", IF(COUNTRY_INFO!B578=0," ",COUNTRY_INFO!B578)))</f>
        <v xml:space="preserve"> </v>
      </c>
      <c r="C578" s="13" t="str">
        <f>IF(INTRO!$E$39&lt;&gt;"Non-endemic", " ", IF(INTRO!$E$37="Non-endemic"," ", IF(COUNTRY_INFO!C578=0," ",COUNTRY_INFO!C578)))</f>
        <v xml:space="preserve"> </v>
      </c>
      <c r="D578" s="14">
        <f>IF(INTRO!$E$39&lt;&gt;"Non-endemic", 0, IF(INTRO!$E$37="Non-endemic",0,IF(COUNTRY_INFO!$H578=1,COUNTRY_INFO!E578,0)))</f>
        <v>0</v>
      </c>
      <c r="E578" s="14">
        <f>IF(INTRO!$E$39&lt;&gt;"Non-endemic", 0, IF(INTRO!$E$37="Non-endemic",0,IF(COUNTRY_INFO!$H578=1,COUNTRY_INFO!F578,0)))</f>
        <v>0</v>
      </c>
      <c r="F578" s="14">
        <f>IF(INTRO!$E$39&lt;&gt;"Non-endemic", 0, IF(INTRO!$E$37="Non-endemic",0,IF(COUNTRY_INFO!$H578=1,COUNTRY_INFO!G578,0)))</f>
        <v>0</v>
      </c>
      <c r="G578" s="14">
        <f t="shared" si="30"/>
        <v>0</v>
      </c>
      <c r="H578" s="15" t="str">
        <f>IF(INTRO!$E$39="Non-endemic",IF(INTRO!$E$37="Non-endemic","Not required",COUNTRY_INFO!Q578),"Treat with IVM")</f>
        <v>Treat with IVM</v>
      </c>
      <c r="I578" s="14">
        <f>IF(H578=1,IF(ALB_MBD!$J578&lt;&gt;" ",$G578-ALB_MBD!$J578,$G578),0)</f>
        <v>0</v>
      </c>
      <c r="J578" s="14">
        <f t="shared" si="31"/>
        <v>0</v>
      </c>
      <c r="K578" s="25"/>
      <c r="L578" s="16">
        <f t="shared" si="28"/>
        <v>0</v>
      </c>
      <c r="M578" s="16">
        <f t="shared" si="29"/>
        <v>0</v>
      </c>
    </row>
    <row r="579" spans="1:13" x14ac:dyDescent="0.25">
      <c r="A579" s="13" t="str">
        <f>IF(INTRO!$E$39&lt;&gt;"Non-endemic", " ", IF(INTRO!$E$37="Non-endemic"," ", IF(COUNTRY_INFO!A579=0," ",COUNTRY_INFO!A579)))</f>
        <v xml:space="preserve"> </v>
      </c>
      <c r="B579" s="13" t="str">
        <f>IF(INTRO!$E$39&lt;&gt;"Non-endemic", " ", IF(INTRO!$E$37="Non-endemic"," ", IF(COUNTRY_INFO!B579=0," ",COUNTRY_INFO!B579)))</f>
        <v xml:space="preserve"> </v>
      </c>
      <c r="C579" s="13" t="str">
        <f>IF(INTRO!$E$39&lt;&gt;"Non-endemic", " ", IF(INTRO!$E$37="Non-endemic"," ", IF(COUNTRY_INFO!C579=0," ",COUNTRY_INFO!C579)))</f>
        <v xml:space="preserve"> </v>
      </c>
      <c r="D579" s="14">
        <f>IF(INTRO!$E$39&lt;&gt;"Non-endemic", 0, IF(INTRO!$E$37="Non-endemic",0,IF(COUNTRY_INFO!$H579=1,COUNTRY_INFO!E579,0)))</f>
        <v>0</v>
      </c>
      <c r="E579" s="14">
        <f>IF(INTRO!$E$39&lt;&gt;"Non-endemic", 0, IF(INTRO!$E$37="Non-endemic",0,IF(COUNTRY_INFO!$H579=1,COUNTRY_INFO!F579,0)))</f>
        <v>0</v>
      </c>
      <c r="F579" s="14">
        <f>IF(INTRO!$E$39&lt;&gt;"Non-endemic", 0, IF(INTRO!$E$37="Non-endemic",0,IF(COUNTRY_INFO!$H579=1,COUNTRY_INFO!G579,0)))</f>
        <v>0</v>
      </c>
      <c r="G579" s="14">
        <f t="shared" si="30"/>
        <v>0</v>
      </c>
      <c r="H579" s="15" t="str">
        <f>IF(INTRO!$E$39="Non-endemic",IF(INTRO!$E$37="Non-endemic","Not required",COUNTRY_INFO!Q579),"Treat with IVM")</f>
        <v>Treat with IVM</v>
      </c>
      <c r="I579" s="14">
        <f>IF(H579=1,IF(ALB_MBD!$J579&lt;&gt;" ",$G579-ALB_MBD!$J579,$G579),0)</f>
        <v>0</v>
      </c>
      <c r="J579" s="14">
        <f t="shared" si="31"/>
        <v>0</v>
      </c>
      <c r="K579" s="25"/>
      <c r="L579" s="16">
        <f t="shared" si="28"/>
        <v>0</v>
      </c>
      <c r="M579" s="16">
        <f t="shared" si="29"/>
        <v>0</v>
      </c>
    </row>
    <row r="580" spans="1:13" x14ac:dyDescent="0.25">
      <c r="A580" s="13" t="str">
        <f>IF(INTRO!$E$39&lt;&gt;"Non-endemic", " ", IF(INTRO!$E$37="Non-endemic"," ", IF(COUNTRY_INFO!A580=0," ",COUNTRY_INFO!A580)))</f>
        <v xml:space="preserve"> </v>
      </c>
      <c r="B580" s="13" t="str">
        <f>IF(INTRO!$E$39&lt;&gt;"Non-endemic", " ", IF(INTRO!$E$37="Non-endemic"," ", IF(COUNTRY_INFO!B580=0," ",COUNTRY_INFO!B580)))</f>
        <v xml:space="preserve"> </v>
      </c>
      <c r="C580" s="13" t="str">
        <f>IF(INTRO!$E$39&lt;&gt;"Non-endemic", " ", IF(INTRO!$E$37="Non-endemic"," ", IF(COUNTRY_INFO!C580=0," ",COUNTRY_INFO!C580)))</f>
        <v xml:space="preserve"> </v>
      </c>
      <c r="D580" s="14">
        <f>IF(INTRO!$E$39&lt;&gt;"Non-endemic", 0, IF(INTRO!$E$37="Non-endemic",0,IF(COUNTRY_INFO!$H580=1,COUNTRY_INFO!E580,0)))</f>
        <v>0</v>
      </c>
      <c r="E580" s="14">
        <f>IF(INTRO!$E$39&lt;&gt;"Non-endemic", 0, IF(INTRO!$E$37="Non-endemic",0,IF(COUNTRY_INFO!$H580=1,COUNTRY_INFO!F580,0)))</f>
        <v>0</v>
      </c>
      <c r="F580" s="14">
        <f>IF(INTRO!$E$39&lt;&gt;"Non-endemic", 0, IF(INTRO!$E$37="Non-endemic",0,IF(COUNTRY_INFO!$H580=1,COUNTRY_INFO!G580,0)))</f>
        <v>0</v>
      </c>
      <c r="G580" s="14">
        <f t="shared" si="30"/>
        <v>0</v>
      </c>
      <c r="H580" s="15" t="str">
        <f>IF(INTRO!$E$39="Non-endemic",IF(INTRO!$E$37="Non-endemic","Not required",COUNTRY_INFO!Q580),"Treat with IVM")</f>
        <v>Treat with IVM</v>
      </c>
      <c r="I580" s="14">
        <f>IF(H580=1,IF(ALB_MBD!$J580&lt;&gt;" ",$G580-ALB_MBD!$J580,$G580),0)</f>
        <v>0</v>
      </c>
      <c r="J580" s="14">
        <f t="shared" si="31"/>
        <v>0</v>
      </c>
      <c r="K580" s="25"/>
      <c r="L580" s="16">
        <f t="shared" si="28"/>
        <v>0</v>
      </c>
      <c r="M580" s="16">
        <f t="shared" si="29"/>
        <v>0</v>
      </c>
    </row>
    <row r="581" spans="1:13" x14ac:dyDescent="0.25">
      <c r="A581" s="13" t="str">
        <f>IF(INTRO!$E$39&lt;&gt;"Non-endemic", " ", IF(INTRO!$E$37="Non-endemic"," ", IF(COUNTRY_INFO!A581=0," ",COUNTRY_INFO!A581)))</f>
        <v xml:space="preserve"> </v>
      </c>
      <c r="B581" s="13" t="str">
        <f>IF(INTRO!$E$39&lt;&gt;"Non-endemic", " ", IF(INTRO!$E$37="Non-endemic"," ", IF(COUNTRY_INFO!B581=0," ",COUNTRY_INFO!B581)))</f>
        <v xml:space="preserve"> </v>
      </c>
      <c r="C581" s="13" t="str">
        <f>IF(INTRO!$E$39&lt;&gt;"Non-endemic", " ", IF(INTRO!$E$37="Non-endemic"," ", IF(COUNTRY_INFO!C581=0," ",COUNTRY_INFO!C581)))</f>
        <v xml:space="preserve"> </v>
      </c>
      <c r="D581" s="14">
        <f>IF(INTRO!$E$39&lt;&gt;"Non-endemic", 0, IF(INTRO!$E$37="Non-endemic",0,IF(COUNTRY_INFO!$H581=1,COUNTRY_INFO!E581,0)))</f>
        <v>0</v>
      </c>
      <c r="E581" s="14">
        <f>IF(INTRO!$E$39&lt;&gt;"Non-endemic", 0, IF(INTRO!$E$37="Non-endemic",0,IF(COUNTRY_INFO!$H581=1,COUNTRY_INFO!F581,0)))</f>
        <v>0</v>
      </c>
      <c r="F581" s="14">
        <f>IF(INTRO!$E$39&lt;&gt;"Non-endemic", 0, IF(INTRO!$E$37="Non-endemic",0,IF(COUNTRY_INFO!$H581=1,COUNTRY_INFO!G581,0)))</f>
        <v>0</v>
      </c>
      <c r="G581" s="14">
        <f t="shared" si="30"/>
        <v>0</v>
      </c>
      <c r="H581" s="15" t="str">
        <f>IF(INTRO!$E$39="Non-endemic",IF(INTRO!$E$37="Non-endemic","Not required",COUNTRY_INFO!Q581),"Treat with IVM")</f>
        <v>Treat with IVM</v>
      </c>
      <c r="I581" s="14">
        <f>IF(H581=1,IF(ALB_MBD!$J581&lt;&gt;" ",$G581-ALB_MBD!$J581,$G581),0)</f>
        <v>0</v>
      </c>
      <c r="J581" s="14">
        <f t="shared" si="31"/>
        <v>0</v>
      </c>
      <c r="K581" s="25"/>
      <c r="L581" s="16">
        <f t="shared" si="28"/>
        <v>0</v>
      </c>
      <c r="M581" s="16">
        <f t="shared" si="29"/>
        <v>0</v>
      </c>
    </row>
    <row r="582" spans="1:13" x14ac:dyDescent="0.25">
      <c r="A582" s="13" t="str">
        <f>IF(INTRO!$E$39&lt;&gt;"Non-endemic", " ", IF(INTRO!$E$37="Non-endemic"," ", IF(COUNTRY_INFO!A582=0," ",COUNTRY_INFO!A582)))</f>
        <v xml:space="preserve"> </v>
      </c>
      <c r="B582" s="13" t="str">
        <f>IF(INTRO!$E$39&lt;&gt;"Non-endemic", " ", IF(INTRO!$E$37="Non-endemic"," ", IF(COUNTRY_INFO!B582=0," ",COUNTRY_INFO!B582)))</f>
        <v xml:space="preserve"> </v>
      </c>
      <c r="C582" s="13" t="str">
        <f>IF(INTRO!$E$39&lt;&gt;"Non-endemic", " ", IF(INTRO!$E$37="Non-endemic"," ", IF(COUNTRY_INFO!C582=0," ",COUNTRY_INFO!C582)))</f>
        <v xml:space="preserve"> </v>
      </c>
      <c r="D582" s="14">
        <f>IF(INTRO!$E$39&lt;&gt;"Non-endemic", 0, IF(INTRO!$E$37="Non-endemic",0,IF(COUNTRY_INFO!$H582=1,COUNTRY_INFO!E582,0)))</f>
        <v>0</v>
      </c>
      <c r="E582" s="14">
        <f>IF(INTRO!$E$39&lt;&gt;"Non-endemic", 0, IF(INTRO!$E$37="Non-endemic",0,IF(COUNTRY_INFO!$H582=1,COUNTRY_INFO!F582,0)))</f>
        <v>0</v>
      </c>
      <c r="F582" s="14">
        <f>IF(INTRO!$E$39&lt;&gt;"Non-endemic", 0, IF(INTRO!$E$37="Non-endemic",0,IF(COUNTRY_INFO!$H582=1,COUNTRY_INFO!G582,0)))</f>
        <v>0</v>
      </c>
      <c r="G582" s="14">
        <f t="shared" si="30"/>
        <v>0</v>
      </c>
      <c r="H582" s="15" t="str">
        <f>IF(INTRO!$E$39="Non-endemic",IF(INTRO!$E$37="Non-endemic","Not required",COUNTRY_INFO!Q582),"Treat with IVM")</f>
        <v>Treat with IVM</v>
      </c>
      <c r="I582" s="14">
        <f>IF(H582=1,IF(ALB_MBD!$J582&lt;&gt;" ",$G582-ALB_MBD!$J582,$G582),0)</f>
        <v>0</v>
      </c>
      <c r="J582" s="14">
        <f t="shared" si="31"/>
        <v>0</v>
      </c>
      <c r="K582" s="25"/>
      <c r="L582" s="16">
        <f t="shared" si="28"/>
        <v>0</v>
      </c>
      <c r="M582" s="16">
        <f t="shared" si="29"/>
        <v>0</v>
      </c>
    </row>
    <row r="583" spans="1:13" x14ac:dyDescent="0.25">
      <c r="A583" s="13" t="str">
        <f>IF(INTRO!$E$39&lt;&gt;"Non-endemic", " ", IF(INTRO!$E$37="Non-endemic"," ", IF(COUNTRY_INFO!A583=0," ",COUNTRY_INFO!A583)))</f>
        <v xml:space="preserve"> </v>
      </c>
      <c r="B583" s="13" t="str">
        <f>IF(INTRO!$E$39&lt;&gt;"Non-endemic", " ", IF(INTRO!$E$37="Non-endemic"," ", IF(COUNTRY_INFO!B583=0," ",COUNTRY_INFO!B583)))</f>
        <v xml:space="preserve"> </v>
      </c>
      <c r="C583" s="13" t="str">
        <f>IF(INTRO!$E$39&lt;&gt;"Non-endemic", " ", IF(INTRO!$E$37="Non-endemic"," ", IF(COUNTRY_INFO!C583=0," ",COUNTRY_INFO!C583)))</f>
        <v xml:space="preserve"> </v>
      </c>
      <c r="D583" s="14">
        <f>IF(INTRO!$E$39&lt;&gt;"Non-endemic", 0, IF(INTRO!$E$37="Non-endemic",0,IF(COUNTRY_INFO!$H583=1,COUNTRY_INFO!E583,0)))</f>
        <v>0</v>
      </c>
      <c r="E583" s="14">
        <f>IF(INTRO!$E$39&lt;&gt;"Non-endemic", 0, IF(INTRO!$E$37="Non-endemic",0,IF(COUNTRY_INFO!$H583=1,COUNTRY_INFO!F583,0)))</f>
        <v>0</v>
      </c>
      <c r="F583" s="14">
        <f>IF(INTRO!$E$39&lt;&gt;"Non-endemic", 0, IF(INTRO!$E$37="Non-endemic",0,IF(COUNTRY_INFO!$H583=1,COUNTRY_INFO!G583,0)))</f>
        <v>0</v>
      </c>
      <c r="G583" s="14">
        <f t="shared" si="30"/>
        <v>0</v>
      </c>
      <c r="H583" s="15" t="str">
        <f>IF(INTRO!$E$39="Non-endemic",IF(INTRO!$E$37="Non-endemic","Not required",COUNTRY_INFO!Q583),"Treat with IVM")</f>
        <v>Treat with IVM</v>
      </c>
      <c r="I583" s="14">
        <f>IF(H583=1,IF(ALB_MBD!$J583&lt;&gt;" ",$G583-ALB_MBD!$J583,$G583),0)</f>
        <v>0</v>
      </c>
      <c r="J583" s="14">
        <f t="shared" si="31"/>
        <v>0</v>
      </c>
      <c r="K583" s="25"/>
      <c r="L583" s="16">
        <f t="shared" si="28"/>
        <v>0</v>
      </c>
      <c r="M583" s="16">
        <f t="shared" si="29"/>
        <v>0</v>
      </c>
    </row>
    <row r="584" spans="1:13" x14ac:dyDescent="0.25">
      <c r="A584" s="13" t="str">
        <f>IF(INTRO!$E$39&lt;&gt;"Non-endemic", " ", IF(INTRO!$E$37="Non-endemic"," ", IF(COUNTRY_INFO!A584=0," ",COUNTRY_INFO!A584)))</f>
        <v xml:space="preserve"> </v>
      </c>
      <c r="B584" s="13" t="str">
        <f>IF(INTRO!$E$39&lt;&gt;"Non-endemic", " ", IF(INTRO!$E$37="Non-endemic"," ", IF(COUNTRY_INFO!B584=0," ",COUNTRY_INFO!B584)))</f>
        <v xml:space="preserve"> </v>
      </c>
      <c r="C584" s="13" t="str">
        <f>IF(INTRO!$E$39&lt;&gt;"Non-endemic", " ", IF(INTRO!$E$37="Non-endemic"," ", IF(COUNTRY_INFO!C584=0," ",COUNTRY_INFO!C584)))</f>
        <v xml:space="preserve"> </v>
      </c>
      <c r="D584" s="14">
        <f>IF(INTRO!$E$39&lt;&gt;"Non-endemic", 0, IF(INTRO!$E$37="Non-endemic",0,IF(COUNTRY_INFO!$H584=1,COUNTRY_INFO!E584,0)))</f>
        <v>0</v>
      </c>
      <c r="E584" s="14">
        <f>IF(INTRO!$E$39&lt;&gt;"Non-endemic", 0, IF(INTRO!$E$37="Non-endemic",0,IF(COUNTRY_INFO!$H584=1,COUNTRY_INFO!F584,0)))</f>
        <v>0</v>
      </c>
      <c r="F584" s="14">
        <f>IF(INTRO!$E$39&lt;&gt;"Non-endemic", 0, IF(INTRO!$E$37="Non-endemic",0,IF(COUNTRY_INFO!$H584=1,COUNTRY_INFO!G584,0)))</f>
        <v>0</v>
      </c>
      <c r="G584" s="14">
        <f t="shared" si="30"/>
        <v>0</v>
      </c>
      <c r="H584" s="15" t="str">
        <f>IF(INTRO!$E$39="Non-endemic",IF(INTRO!$E$37="Non-endemic","Not required",COUNTRY_INFO!Q584),"Treat with IVM")</f>
        <v>Treat with IVM</v>
      </c>
      <c r="I584" s="14">
        <f>IF(H584=1,IF(ALB_MBD!$J584&lt;&gt;" ",$G584-ALB_MBD!$J584,$G584),0)</f>
        <v>0</v>
      </c>
      <c r="J584" s="14">
        <f t="shared" si="31"/>
        <v>0</v>
      </c>
      <c r="K584" s="25"/>
      <c r="L584" s="16">
        <f t="shared" ref="L584:L647" si="32">IF($J584&gt;$K584,$J584-$K584,0)</f>
        <v>0</v>
      </c>
      <c r="M584" s="16">
        <f t="shared" ref="M584:M647" si="33">ROUNDUP($J584/1000,0)</f>
        <v>0</v>
      </c>
    </row>
    <row r="585" spans="1:13" x14ac:dyDescent="0.25">
      <c r="A585" s="13" t="str">
        <f>IF(INTRO!$E$39&lt;&gt;"Non-endemic", " ", IF(INTRO!$E$37="Non-endemic"," ", IF(COUNTRY_INFO!A585=0," ",COUNTRY_INFO!A585)))</f>
        <v xml:space="preserve"> </v>
      </c>
      <c r="B585" s="13" t="str">
        <f>IF(INTRO!$E$39&lt;&gt;"Non-endemic", " ", IF(INTRO!$E$37="Non-endemic"," ", IF(COUNTRY_INFO!B585=0," ",COUNTRY_INFO!B585)))</f>
        <v xml:space="preserve"> </v>
      </c>
      <c r="C585" s="13" t="str">
        <f>IF(INTRO!$E$39&lt;&gt;"Non-endemic", " ", IF(INTRO!$E$37="Non-endemic"," ", IF(COUNTRY_INFO!C585=0," ",COUNTRY_INFO!C585)))</f>
        <v xml:space="preserve"> </v>
      </c>
      <c r="D585" s="14">
        <f>IF(INTRO!$E$39&lt;&gt;"Non-endemic", 0, IF(INTRO!$E$37="Non-endemic",0,IF(COUNTRY_INFO!$H585=1,COUNTRY_INFO!E585,0)))</f>
        <v>0</v>
      </c>
      <c r="E585" s="14">
        <f>IF(INTRO!$E$39&lt;&gt;"Non-endemic", 0, IF(INTRO!$E$37="Non-endemic",0,IF(COUNTRY_INFO!$H585=1,COUNTRY_INFO!F585,0)))</f>
        <v>0</v>
      </c>
      <c r="F585" s="14">
        <f>IF(INTRO!$E$39&lt;&gt;"Non-endemic", 0, IF(INTRO!$E$37="Non-endemic",0,IF(COUNTRY_INFO!$H585=1,COUNTRY_INFO!G585,0)))</f>
        <v>0</v>
      </c>
      <c r="G585" s="14">
        <f t="shared" si="30"/>
        <v>0</v>
      </c>
      <c r="H585" s="15" t="str">
        <f>IF(INTRO!$E$39="Non-endemic",IF(INTRO!$E$37="Non-endemic","Not required",COUNTRY_INFO!Q585),"Treat with IVM")</f>
        <v>Treat with IVM</v>
      </c>
      <c r="I585" s="14">
        <f>IF(H585=1,IF(ALB_MBD!$J585&lt;&gt;" ",$G585-ALB_MBD!$J585,$G585),0)</f>
        <v>0</v>
      </c>
      <c r="J585" s="14">
        <f t="shared" si="31"/>
        <v>0</v>
      </c>
      <c r="K585" s="25"/>
      <c r="L585" s="16">
        <f t="shared" si="32"/>
        <v>0</v>
      </c>
      <c r="M585" s="16">
        <f t="shared" si="33"/>
        <v>0</v>
      </c>
    </row>
    <row r="586" spans="1:13" x14ac:dyDescent="0.25">
      <c r="A586" s="13" t="str">
        <f>IF(INTRO!$E$39&lt;&gt;"Non-endemic", " ", IF(INTRO!$E$37="Non-endemic"," ", IF(COUNTRY_INFO!A586=0," ",COUNTRY_INFO!A586)))</f>
        <v xml:space="preserve"> </v>
      </c>
      <c r="B586" s="13" t="str">
        <f>IF(INTRO!$E$39&lt;&gt;"Non-endemic", " ", IF(INTRO!$E$37="Non-endemic"," ", IF(COUNTRY_INFO!B586=0," ",COUNTRY_INFO!B586)))</f>
        <v xml:space="preserve"> </v>
      </c>
      <c r="C586" s="13" t="str">
        <f>IF(INTRO!$E$39&lt;&gt;"Non-endemic", " ", IF(INTRO!$E$37="Non-endemic"," ", IF(COUNTRY_INFO!C586=0," ",COUNTRY_INFO!C586)))</f>
        <v xml:space="preserve"> </v>
      </c>
      <c r="D586" s="14">
        <f>IF(INTRO!$E$39&lt;&gt;"Non-endemic", 0, IF(INTRO!$E$37="Non-endemic",0,IF(COUNTRY_INFO!$H586=1,COUNTRY_INFO!E586,0)))</f>
        <v>0</v>
      </c>
      <c r="E586" s="14">
        <f>IF(INTRO!$E$39&lt;&gt;"Non-endemic", 0, IF(INTRO!$E$37="Non-endemic",0,IF(COUNTRY_INFO!$H586=1,COUNTRY_INFO!F586,0)))</f>
        <v>0</v>
      </c>
      <c r="F586" s="14">
        <f>IF(INTRO!$E$39&lt;&gt;"Non-endemic", 0, IF(INTRO!$E$37="Non-endemic",0,IF(COUNTRY_INFO!$H586=1,COUNTRY_INFO!G586,0)))</f>
        <v>0</v>
      </c>
      <c r="G586" s="14">
        <f t="shared" ref="G586:G649" si="34">SUM(D586:F586)</f>
        <v>0</v>
      </c>
      <c r="H586" s="15" t="str">
        <f>IF(INTRO!$E$39="Non-endemic",IF(INTRO!$E$37="Non-endemic","Not required",COUNTRY_INFO!Q586),"Treat with IVM")</f>
        <v>Treat with IVM</v>
      </c>
      <c r="I586" s="14">
        <f>IF(H586=1,IF(ALB_MBD!$J586&lt;&gt;" ",$G586-ALB_MBD!$J586,$G586),0)</f>
        <v>0</v>
      </c>
      <c r="J586" s="14">
        <f t="shared" ref="J586:J649" si="35">IF(I586&gt;0,I586*2.5,0)</f>
        <v>0</v>
      </c>
      <c r="K586" s="25"/>
      <c r="L586" s="16">
        <f t="shared" si="32"/>
        <v>0</v>
      </c>
      <c r="M586" s="16">
        <f t="shared" si="33"/>
        <v>0</v>
      </c>
    </row>
    <row r="587" spans="1:13" x14ac:dyDescent="0.25">
      <c r="A587" s="13" t="str">
        <f>IF(INTRO!$E$39&lt;&gt;"Non-endemic", " ", IF(INTRO!$E$37="Non-endemic"," ", IF(COUNTRY_INFO!A587=0," ",COUNTRY_INFO!A587)))</f>
        <v xml:space="preserve"> </v>
      </c>
      <c r="B587" s="13" t="str">
        <f>IF(INTRO!$E$39&lt;&gt;"Non-endemic", " ", IF(INTRO!$E$37="Non-endemic"," ", IF(COUNTRY_INFO!B587=0," ",COUNTRY_INFO!B587)))</f>
        <v xml:space="preserve"> </v>
      </c>
      <c r="C587" s="13" t="str">
        <f>IF(INTRO!$E$39&lt;&gt;"Non-endemic", " ", IF(INTRO!$E$37="Non-endemic"," ", IF(COUNTRY_INFO!C587=0," ",COUNTRY_INFO!C587)))</f>
        <v xml:space="preserve"> </v>
      </c>
      <c r="D587" s="14">
        <f>IF(INTRO!$E$39&lt;&gt;"Non-endemic", 0, IF(INTRO!$E$37="Non-endemic",0,IF(COUNTRY_INFO!$H587=1,COUNTRY_INFO!E587,0)))</f>
        <v>0</v>
      </c>
      <c r="E587" s="14">
        <f>IF(INTRO!$E$39&lt;&gt;"Non-endemic", 0, IF(INTRO!$E$37="Non-endemic",0,IF(COUNTRY_INFO!$H587=1,COUNTRY_INFO!F587,0)))</f>
        <v>0</v>
      </c>
      <c r="F587" s="14">
        <f>IF(INTRO!$E$39&lt;&gt;"Non-endemic", 0, IF(INTRO!$E$37="Non-endemic",0,IF(COUNTRY_INFO!$H587=1,COUNTRY_INFO!G587,0)))</f>
        <v>0</v>
      </c>
      <c r="G587" s="14">
        <f t="shared" si="34"/>
        <v>0</v>
      </c>
      <c r="H587" s="15" t="str">
        <f>IF(INTRO!$E$39="Non-endemic",IF(INTRO!$E$37="Non-endemic","Not required",COUNTRY_INFO!Q587),"Treat with IVM")</f>
        <v>Treat with IVM</v>
      </c>
      <c r="I587" s="14">
        <f>IF(H587=1,IF(ALB_MBD!$J587&lt;&gt;" ",$G587-ALB_MBD!$J587,$G587),0)</f>
        <v>0</v>
      </c>
      <c r="J587" s="14">
        <f t="shared" si="35"/>
        <v>0</v>
      </c>
      <c r="K587" s="25"/>
      <c r="L587" s="16">
        <f t="shared" si="32"/>
        <v>0</v>
      </c>
      <c r="M587" s="16">
        <f t="shared" si="33"/>
        <v>0</v>
      </c>
    </row>
    <row r="588" spans="1:13" x14ac:dyDescent="0.25">
      <c r="A588" s="13" t="str">
        <f>IF(INTRO!$E$39&lt;&gt;"Non-endemic", " ", IF(INTRO!$E$37="Non-endemic"," ", IF(COUNTRY_INFO!A588=0," ",COUNTRY_INFO!A588)))</f>
        <v xml:space="preserve"> </v>
      </c>
      <c r="B588" s="13" t="str">
        <f>IF(INTRO!$E$39&lt;&gt;"Non-endemic", " ", IF(INTRO!$E$37="Non-endemic"," ", IF(COUNTRY_INFO!B588=0," ",COUNTRY_INFO!B588)))</f>
        <v xml:space="preserve"> </v>
      </c>
      <c r="C588" s="13" t="str">
        <f>IF(INTRO!$E$39&lt;&gt;"Non-endemic", " ", IF(INTRO!$E$37="Non-endemic"," ", IF(COUNTRY_INFO!C588=0," ",COUNTRY_INFO!C588)))</f>
        <v xml:space="preserve"> </v>
      </c>
      <c r="D588" s="14">
        <f>IF(INTRO!$E$39&lt;&gt;"Non-endemic", 0, IF(INTRO!$E$37="Non-endemic",0,IF(COUNTRY_INFO!$H588=1,COUNTRY_INFO!E588,0)))</f>
        <v>0</v>
      </c>
      <c r="E588" s="14">
        <f>IF(INTRO!$E$39&lt;&gt;"Non-endemic", 0, IF(INTRO!$E$37="Non-endemic",0,IF(COUNTRY_INFO!$H588=1,COUNTRY_INFO!F588,0)))</f>
        <v>0</v>
      </c>
      <c r="F588" s="14">
        <f>IF(INTRO!$E$39&lt;&gt;"Non-endemic", 0, IF(INTRO!$E$37="Non-endemic",0,IF(COUNTRY_INFO!$H588=1,COUNTRY_INFO!G588,0)))</f>
        <v>0</v>
      </c>
      <c r="G588" s="14">
        <f t="shared" si="34"/>
        <v>0</v>
      </c>
      <c r="H588" s="15" t="str">
        <f>IF(INTRO!$E$39="Non-endemic",IF(INTRO!$E$37="Non-endemic","Not required",COUNTRY_INFO!Q588),"Treat with IVM")</f>
        <v>Treat with IVM</v>
      </c>
      <c r="I588" s="14">
        <f>IF(H588=1,IF(ALB_MBD!$J588&lt;&gt;" ",$G588-ALB_MBD!$J588,$G588),0)</f>
        <v>0</v>
      </c>
      <c r="J588" s="14">
        <f t="shared" si="35"/>
        <v>0</v>
      </c>
      <c r="K588" s="25"/>
      <c r="L588" s="16">
        <f t="shared" si="32"/>
        <v>0</v>
      </c>
      <c r="M588" s="16">
        <f t="shared" si="33"/>
        <v>0</v>
      </c>
    </row>
    <row r="589" spans="1:13" x14ac:dyDescent="0.25">
      <c r="A589" s="13" t="str">
        <f>IF(INTRO!$E$39&lt;&gt;"Non-endemic", " ", IF(INTRO!$E$37="Non-endemic"," ", IF(COUNTRY_INFO!A589=0," ",COUNTRY_INFO!A589)))</f>
        <v xml:space="preserve"> </v>
      </c>
      <c r="B589" s="13" t="str">
        <f>IF(INTRO!$E$39&lt;&gt;"Non-endemic", " ", IF(INTRO!$E$37="Non-endemic"," ", IF(COUNTRY_INFO!B589=0," ",COUNTRY_INFO!B589)))</f>
        <v xml:space="preserve"> </v>
      </c>
      <c r="C589" s="13" t="str">
        <f>IF(INTRO!$E$39&lt;&gt;"Non-endemic", " ", IF(INTRO!$E$37="Non-endemic"," ", IF(COUNTRY_INFO!C589=0," ",COUNTRY_INFO!C589)))</f>
        <v xml:space="preserve"> </v>
      </c>
      <c r="D589" s="14">
        <f>IF(INTRO!$E$39&lt;&gt;"Non-endemic", 0, IF(INTRO!$E$37="Non-endemic",0,IF(COUNTRY_INFO!$H589=1,COUNTRY_INFO!E589,0)))</f>
        <v>0</v>
      </c>
      <c r="E589" s="14">
        <f>IF(INTRO!$E$39&lt;&gt;"Non-endemic", 0, IF(INTRO!$E$37="Non-endemic",0,IF(COUNTRY_INFO!$H589=1,COUNTRY_INFO!F589,0)))</f>
        <v>0</v>
      </c>
      <c r="F589" s="14">
        <f>IF(INTRO!$E$39&lt;&gt;"Non-endemic", 0, IF(INTRO!$E$37="Non-endemic",0,IF(COUNTRY_INFO!$H589=1,COUNTRY_INFO!G589,0)))</f>
        <v>0</v>
      </c>
      <c r="G589" s="14">
        <f t="shared" si="34"/>
        <v>0</v>
      </c>
      <c r="H589" s="15" t="str">
        <f>IF(INTRO!$E$39="Non-endemic",IF(INTRO!$E$37="Non-endemic","Not required",COUNTRY_INFO!Q589),"Treat with IVM")</f>
        <v>Treat with IVM</v>
      </c>
      <c r="I589" s="14">
        <f>IF(H589=1,IF(ALB_MBD!$J589&lt;&gt;" ",$G589-ALB_MBD!$J589,$G589),0)</f>
        <v>0</v>
      </c>
      <c r="J589" s="14">
        <f t="shared" si="35"/>
        <v>0</v>
      </c>
      <c r="K589" s="25"/>
      <c r="L589" s="16">
        <f t="shared" si="32"/>
        <v>0</v>
      </c>
      <c r="M589" s="16">
        <f t="shared" si="33"/>
        <v>0</v>
      </c>
    </row>
    <row r="590" spans="1:13" x14ac:dyDescent="0.25">
      <c r="A590" s="13" t="str">
        <f>IF(INTRO!$E$39&lt;&gt;"Non-endemic", " ", IF(INTRO!$E$37="Non-endemic"," ", IF(COUNTRY_INFO!A590=0," ",COUNTRY_INFO!A590)))</f>
        <v xml:space="preserve"> </v>
      </c>
      <c r="B590" s="13" t="str">
        <f>IF(INTRO!$E$39&lt;&gt;"Non-endemic", " ", IF(INTRO!$E$37="Non-endemic"," ", IF(COUNTRY_INFO!B590=0," ",COUNTRY_INFO!B590)))</f>
        <v xml:space="preserve"> </v>
      </c>
      <c r="C590" s="13" t="str">
        <f>IF(INTRO!$E$39&lt;&gt;"Non-endemic", " ", IF(INTRO!$E$37="Non-endemic"," ", IF(COUNTRY_INFO!C590=0," ",COUNTRY_INFO!C590)))</f>
        <v xml:space="preserve"> </v>
      </c>
      <c r="D590" s="14">
        <f>IF(INTRO!$E$39&lt;&gt;"Non-endemic", 0, IF(INTRO!$E$37="Non-endemic",0,IF(COUNTRY_INFO!$H590=1,COUNTRY_INFO!E590,0)))</f>
        <v>0</v>
      </c>
      <c r="E590" s="14">
        <f>IF(INTRO!$E$39&lt;&gt;"Non-endemic", 0, IF(INTRO!$E$37="Non-endemic",0,IF(COUNTRY_INFO!$H590=1,COUNTRY_INFO!F590,0)))</f>
        <v>0</v>
      </c>
      <c r="F590" s="14">
        <f>IF(INTRO!$E$39&lt;&gt;"Non-endemic", 0, IF(INTRO!$E$37="Non-endemic",0,IF(COUNTRY_INFO!$H590=1,COUNTRY_INFO!G590,0)))</f>
        <v>0</v>
      </c>
      <c r="G590" s="14">
        <f t="shared" si="34"/>
        <v>0</v>
      </c>
      <c r="H590" s="15" t="str">
        <f>IF(INTRO!$E$39="Non-endemic",IF(INTRO!$E$37="Non-endemic","Not required",COUNTRY_INFO!Q590),"Treat with IVM")</f>
        <v>Treat with IVM</v>
      </c>
      <c r="I590" s="14">
        <f>IF(H590=1,IF(ALB_MBD!$J590&lt;&gt;" ",$G590-ALB_MBD!$J590,$G590),0)</f>
        <v>0</v>
      </c>
      <c r="J590" s="14">
        <f t="shared" si="35"/>
        <v>0</v>
      </c>
      <c r="K590" s="25"/>
      <c r="L590" s="16">
        <f t="shared" si="32"/>
        <v>0</v>
      </c>
      <c r="M590" s="16">
        <f t="shared" si="33"/>
        <v>0</v>
      </c>
    </row>
    <row r="591" spans="1:13" x14ac:dyDescent="0.25">
      <c r="A591" s="13" t="str">
        <f>IF(INTRO!$E$39&lt;&gt;"Non-endemic", " ", IF(INTRO!$E$37="Non-endemic"," ", IF(COUNTRY_INFO!A591=0," ",COUNTRY_INFO!A591)))</f>
        <v xml:space="preserve"> </v>
      </c>
      <c r="B591" s="13" t="str">
        <f>IF(INTRO!$E$39&lt;&gt;"Non-endemic", " ", IF(INTRO!$E$37="Non-endemic"," ", IF(COUNTRY_INFO!B591=0," ",COUNTRY_INFO!B591)))</f>
        <v xml:space="preserve"> </v>
      </c>
      <c r="C591" s="13" t="str">
        <f>IF(INTRO!$E$39&lt;&gt;"Non-endemic", " ", IF(INTRO!$E$37="Non-endemic"," ", IF(COUNTRY_INFO!C591=0," ",COUNTRY_INFO!C591)))</f>
        <v xml:space="preserve"> </v>
      </c>
      <c r="D591" s="14">
        <f>IF(INTRO!$E$39&lt;&gt;"Non-endemic", 0, IF(INTRO!$E$37="Non-endemic",0,IF(COUNTRY_INFO!$H591=1,COUNTRY_INFO!E591,0)))</f>
        <v>0</v>
      </c>
      <c r="E591" s="14">
        <f>IF(INTRO!$E$39&lt;&gt;"Non-endemic", 0, IF(INTRO!$E$37="Non-endemic",0,IF(COUNTRY_INFO!$H591=1,COUNTRY_INFO!F591,0)))</f>
        <v>0</v>
      </c>
      <c r="F591" s="14">
        <f>IF(INTRO!$E$39&lt;&gt;"Non-endemic", 0, IF(INTRO!$E$37="Non-endemic",0,IF(COUNTRY_INFO!$H591=1,COUNTRY_INFO!G591,0)))</f>
        <v>0</v>
      </c>
      <c r="G591" s="14">
        <f t="shared" si="34"/>
        <v>0</v>
      </c>
      <c r="H591" s="15" t="str">
        <f>IF(INTRO!$E$39="Non-endemic",IF(INTRO!$E$37="Non-endemic","Not required",COUNTRY_INFO!Q591),"Treat with IVM")</f>
        <v>Treat with IVM</v>
      </c>
      <c r="I591" s="14">
        <f>IF(H591=1,IF(ALB_MBD!$J591&lt;&gt;" ",$G591-ALB_MBD!$J591,$G591),0)</f>
        <v>0</v>
      </c>
      <c r="J591" s="14">
        <f t="shared" si="35"/>
        <v>0</v>
      </c>
      <c r="K591" s="25"/>
      <c r="L591" s="16">
        <f t="shared" si="32"/>
        <v>0</v>
      </c>
      <c r="M591" s="16">
        <f t="shared" si="33"/>
        <v>0</v>
      </c>
    </row>
    <row r="592" spans="1:13" x14ac:dyDescent="0.25">
      <c r="A592" s="13" t="str">
        <f>IF(INTRO!$E$39&lt;&gt;"Non-endemic", " ", IF(INTRO!$E$37="Non-endemic"," ", IF(COUNTRY_INFO!A592=0," ",COUNTRY_INFO!A592)))</f>
        <v xml:space="preserve"> </v>
      </c>
      <c r="B592" s="13" t="str">
        <f>IF(INTRO!$E$39&lt;&gt;"Non-endemic", " ", IF(INTRO!$E$37="Non-endemic"," ", IF(COUNTRY_INFO!B592=0," ",COUNTRY_INFO!B592)))</f>
        <v xml:space="preserve"> </v>
      </c>
      <c r="C592" s="13" t="str">
        <f>IF(INTRO!$E$39&lt;&gt;"Non-endemic", " ", IF(INTRO!$E$37="Non-endemic"," ", IF(COUNTRY_INFO!C592=0," ",COUNTRY_INFO!C592)))</f>
        <v xml:space="preserve"> </v>
      </c>
      <c r="D592" s="14">
        <f>IF(INTRO!$E$39&lt;&gt;"Non-endemic", 0, IF(INTRO!$E$37="Non-endemic",0,IF(COUNTRY_INFO!$H592=1,COUNTRY_INFO!E592,0)))</f>
        <v>0</v>
      </c>
      <c r="E592" s="14">
        <f>IF(INTRO!$E$39&lt;&gt;"Non-endemic", 0, IF(INTRO!$E$37="Non-endemic",0,IF(COUNTRY_INFO!$H592=1,COUNTRY_INFO!F592,0)))</f>
        <v>0</v>
      </c>
      <c r="F592" s="14">
        <f>IF(INTRO!$E$39&lt;&gt;"Non-endemic", 0, IF(INTRO!$E$37="Non-endemic",0,IF(COUNTRY_INFO!$H592=1,COUNTRY_INFO!G592,0)))</f>
        <v>0</v>
      </c>
      <c r="G592" s="14">
        <f t="shared" si="34"/>
        <v>0</v>
      </c>
      <c r="H592" s="15" t="str">
        <f>IF(INTRO!$E$39="Non-endemic",IF(INTRO!$E$37="Non-endemic","Not required",COUNTRY_INFO!Q592),"Treat with IVM")</f>
        <v>Treat with IVM</v>
      </c>
      <c r="I592" s="14">
        <f>IF(H592=1,IF(ALB_MBD!$J592&lt;&gt;" ",$G592-ALB_MBD!$J592,$G592),0)</f>
        <v>0</v>
      </c>
      <c r="J592" s="14">
        <f t="shared" si="35"/>
        <v>0</v>
      </c>
      <c r="K592" s="25"/>
      <c r="L592" s="16">
        <f t="shared" si="32"/>
        <v>0</v>
      </c>
      <c r="M592" s="16">
        <f t="shared" si="33"/>
        <v>0</v>
      </c>
    </row>
    <row r="593" spans="1:13" x14ac:dyDescent="0.25">
      <c r="A593" s="13" t="str">
        <f>IF(INTRO!$E$39&lt;&gt;"Non-endemic", " ", IF(INTRO!$E$37="Non-endemic"," ", IF(COUNTRY_INFO!A593=0," ",COUNTRY_INFO!A593)))</f>
        <v xml:space="preserve"> </v>
      </c>
      <c r="B593" s="13" t="str">
        <f>IF(INTRO!$E$39&lt;&gt;"Non-endemic", " ", IF(INTRO!$E$37="Non-endemic"," ", IF(COUNTRY_INFO!B593=0," ",COUNTRY_INFO!B593)))</f>
        <v xml:space="preserve"> </v>
      </c>
      <c r="C593" s="13" t="str">
        <f>IF(INTRO!$E$39&lt;&gt;"Non-endemic", " ", IF(INTRO!$E$37="Non-endemic"," ", IF(COUNTRY_INFO!C593=0," ",COUNTRY_INFO!C593)))</f>
        <v xml:space="preserve"> </v>
      </c>
      <c r="D593" s="14">
        <f>IF(INTRO!$E$39&lt;&gt;"Non-endemic", 0, IF(INTRO!$E$37="Non-endemic",0,IF(COUNTRY_INFO!$H593=1,COUNTRY_INFO!E593,0)))</f>
        <v>0</v>
      </c>
      <c r="E593" s="14">
        <f>IF(INTRO!$E$39&lt;&gt;"Non-endemic", 0, IF(INTRO!$E$37="Non-endemic",0,IF(COUNTRY_INFO!$H593=1,COUNTRY_INFO!F593,0)))</f>
        <v>0</v>
      </c>
      <c r="F593" s="14">
        <f>IF(INTRO!$E$39&lt;&gt;"Non-endemic", 0, IF(INTRO!$E$37="Non-endemic",0,IF(COUNTRY_INFO!$H593=1,COUNTRY_INFO!G593,0)))</f>
        <v>0</v>
      </c>
      <c r="G593" s="14">
        <f t="shared" si="34"/>
        <v>0</v>
      </c>
      <c r="H593" s="15" t="str">
        <f>IF(INTRO!$E$39="Non-endemic",IF(INTRO!$E$37="Non-endemic","Not required",COUNTRY_INFO!Q593),"Treat with IVM")</f>
        <v>Treat with IVM</v>
      </c>
      <c r="I593" s="14">
        <f>IF(H593=1,IF(ALB_MBD!$J593&lt;&gt;" ",$G593-ALB_MBD!$J593,$G593),0)</f>
        <v>0</v>
      </c>
      <c r="J593" s="14">
        <f t="shared" si="35"/>
        <v>0</v>
      </c>
      <c r="K593" s="25"/>
      <c r="L593" s="16">
        <f t="shared" si="32"/>
        <v>0</v>
      </c>
      <c r="M593" s="16">
        <f t="shared" si="33"/>
        <v>0</v>
      </c>
    </row>
    <row r="594" spans="1:13" x14ac:dyDescent="0.25">
      <c r="A594" s="13" t="str">
        <f>IF(INTRO!$E$39&lt;&gt;"Non-endemic", " ", IF(INTRO!$E$37="Non-endemic"," ", IF(COUNTRY_INFO!A594=0," ",COUNTRY_INFO!A594)))</f>
        <v xml:space="preserve"> </v>
      </c>
      <c r="B594" s="13" t="str">
        <f>IF(INTRO!$E$39&lt;&gt;"Non-endemic", " ", IF(INTRO!$E$37="Non-endemic"," ", IF(COUNTRY_INFO!B594=0," ",COUNTRY_INFO!B594)))</f>
        <v xml:space="preserve"> </v>
      </c>
      <c r="C594" s="13" t="str">
        <f>IF(INTRO!$E$39&lt;&gt;"Non-endemic", " ", IF(INTRO!$E$37="Non-endemic"," ", IF(COUNTRY_INFO!C594=0," ",COUNTRY_INFO!C594)))</f>
        <v xml:space="preserve"> </v>
      </c>
      <c r="D594" s="14">
        <f>IF(INTRO!$E$39&lt;&gt;"Non-endemic", 0, IF(INTRO!$E$37="Non-endemic",0,IF(COUNTRY_INFO!$H594=1,COUNTRY_INFO!E594,0)))</f>
        <v>0</v>
      </c>
      <c r="E594" s="14">
        <f>IF(INTRO!$E$39&lt;&gt;"Non-endemic", 0, IF(INTRO!$E$37="Non-endemic",0,IF(COUNTRY_INFO!$H594=1,COUNTRY_INFO!F594,0)))</f>
        <v>0</v>
      </c>
      <c r="F594" s="14">
        <f>IF(INTRO!$E$39&lt;&gt;"Non-endemic", 0, IF(INTRO!$E$37="Non-endemic",0,IF(COUNTRY_INFO!$H594=1,COUNTRY_INFO!G594,0)))</f>
        <v>0</v>
      </c>
      <c r="G594" s="14">
        <f t="shared" si="34"/>
        <v>0</v>
      </c>
      <c r="H594" s="15" t="str">
        <f>IF(INTRO!$E$39="Non-endemic",IF(INTRO!$E$37="Non-endemic","Not required",COUNTRY_INFO!Q594),"Treat with IVM")</f>
        <v>Treat with IVM</v>
      </c>
      <c r="I594" s="14">
        <f>IF(H594=1,IF(ALB_MBD!$J594&lt;&gt;" ",$G594-ALB_MBD!$J594,$G594),0)</f>
        <v>0</v>
      </c>
      <c r="J594" s="14">
        <f t="shared" si="35"/>
        <v>0</v>
      </c>
      <c r="K594" s="25"/>
      <c r="L594" s="16">
        <f t="shared" si="32"/>
        <v>0</v>
      </c>
      <c r="M594" s="16">
        <f t="shared" si="33"/>
        <v>0</v>
      </c>
    </row>
    <row r="595" spans="1:13" x14ac:dyDescent="0.25">
      <c r="A595" s="13" t="str">
        <f>IF(INTRO!$E$39&lt;&gt;"Non-endemic", " ", IF(INTRO!$E$37="Non-endemic"," ", IF(COUNTRY_INFO!A595=0," ",COUNTRY_INFO!A595)))</f>
        <v xml:space="preserve"> </v>
      </c>
      <c r="B595" s="13" t="str">
        <f>IF(INTRO!$E$39&lt;&gt;"Non-endemic", " ", IF(INTRO!$E$37="Non-endemic"," ", IF(COUNTRY_INFO!B595=0," ",COUNTRY_INFO!B595)))</f>
        <v xml:space="preserve"> </v>
      </c>
      <c r="C595" s="13" t="str">
        <f>IF(INTRO!$E$39&lt;&gt;"Non-endemic", " ", IF(INTRO!$E$37="Non-endemic"," ", IF(COUNTRY_INFO!C595=0," ",COUNTRY_INFO!C595)))</f>
        <v xml:space="preserve"> </v>
      </c>
      <c r="D595" s="14">
        <f>IF(INTRO!$E$39&lt;&gt;"Non-endemic", 0, IF(INTRO!$E$37="Non-endemic",0,IF(COUNTRY_INFO!$H595=1,COUNTRY_INFO!E595,0)))</f>
        <v>0</v>
      </c>
      <c r="E595" s="14">
        <f>IF(INTRO!$E$39&lt;&gt;"Non-endemic", 0, IF(INTRO!$E$37="Non-endemic",0,IF(COUNTRY_INFO!$H595=1,COUNTRY_INFO!F595,0)))</f>
        <v>0</v>
      </c>
      <c r="F595" s="14">
        <f>IF(INTRO!$E$39&lt;&gt;"Non-endemic", 0, IF(INTRO!$E$37="Non-endemic",0,IF(COUNTRY_INFO!$H595=1,COUNTRY_INFO!G595,0)))</f>
        <v>0</v>
      </c>
      <c r="G595" s="14">
        <f t="shared" si="34"/>
        <v>0</v>
      </c>
      <c r="H595" s="15" t="str">
        <f>IF(INTRO!$E$39="Non-endemic",IF(INTRO!$E$37="Non-endemic","Not required",COUNTRY_INFO!Q595),"Treat with IVM")</f>
        <v>Treat with IVM</v>
      </c>
      <c r="I595" s="14">
        <f>IF(H595=1,IF(ALB_MBD!$J595&lt;&gt;" ",$G595-ALB_MBD!$J595,$G595),0)</f>
        <v>0</v>
      </c>
      <c r="J595" s="14">
        <f t="shared" si="35"/>
        <v>0</v>
      </c>
      <c r="K595" s="25"/>
      <c r="L595" s="16">
        <f t="shared" si="32"/>
        <v>0</v>
      </c>
      <c r="M595" s="16">
        <f t="shared" si="33"/>
        <v>0</v>
      </c>
    </row>
    <row r="596" spans="1:13" x14ac:dyDescent="0.25">
      <c r="A596" s="13" t="str">
        <f>IF(INTRO!$E$39&lt;&gt;"Non-endemic", " ", IF(INTRO!$E$37="Non-endemic"," ", IF(COUNTRY_INFO!A596=0," ",COUNTRY_INFO!A596)))</f>
        <v xml:space="preserve"> </v>
      </c>
      <c r="B596" s="13" t="str">
        <f>IF(INTRO!$E$39&lt;&gt;"Non-endemic", " ", IF(INTRO!$E$37="Non-endemic"," ", IF(COUNTRY_INFO!B596=0," ",COUNTRY_INFO!B596)))</f>
        <v xml:space="preserve"> </v>
      </c>
      <c r="C596" s="13" t="str">
        <f>IF(INTRO!$E$39&lt;&gt;"Non-endemic", " ", IF(INTRO!$E$37="Non-endemic"," ", IF(COUNTRY_INFO!C596=0," ",COUNTRY_INFO!C596)))</f>
        <v xml:space="preserve"> </v>
      </c>
      <c r="D596" s="14">
        <f>IF(INTRO!$E$39&lt;&gt;"Non-endemic", 0, IF(INTRO!$E$37="Non-endemic",0,IF(COUNTRY_INFO!$H596=1,COUNTRY_INFO!E596,0)))</f>
        <v>0</v>
      </c>
      <c r="E596" s="14">
        <f>IF(INTRO!$E$39&lt;&gt;"Non-endemic", 0, IF(INTRO!$E$37="Non-endemic",0,IF(COUNTRY_INFO!$H596=1,COUNTRY_INFO!F596,0)))</f>
        <v>0</v>
      </c>
      <c r="F596" s="14">
        <f>IF(INTRO!$E$39&lt;&gt;"Non-endemic", 0, IF(INTRO!$E$37="Non-endemic",0,IF(COUNTRY_INFO!$H596=1,COUNTRY_INFO!G596,0)))</f>
        <v>0</v>
      </c>
      <c r="G596" s="14">
        <f t="shared" si="34"/>
        <v>0</v>
      </c>
      <c r="H596" s="15" t="str">
        <f>IF(INTRO!$E$39="Non-endemic",IF(INTRO!$E$37="Non-endemic","Not required",COUNTRY_INFO!Q596),"Treat with IVM")</f>
        <v>Treat with IVM</v>
      </c>
      <c r="I596" s="14">
        <f>IF(H596=1,IF(ALB_MBD!$J596&lt;&gt;" ",$G596-ALB_MBD!$J596,$G596),0)</f>
        <v>0</v>
      </c>
      <c r="J596" s="14">
        <f t="shared" si="35"/>
        <v>0</v>
      </c>
      <c r="K596" s="25"/>
      <c r="L596" s="16">
        <f t="shared" si="32"/>
        <v>0</v>
      </c>
      <c r="M596" s="16">
        <f t="shared" si="33"/>
        <v>0</v>
      </c>
    </row>
    <row r="597" spans="1:13" x14ac:dyDescent="0.25">
      <c r="A597" s="13" t="str">
        <f>IF(INTRO!$E$39&lt;&gt;"Non-endemic", " ", IF(INTRO!$E$37="Non-endemic"," ", IF(COUNTRY_INFO!A597=0," ",COUNTRY_INFO!A597)))</f>
        <v xml:space="preserve"> </v>
      </c>
      <c r="B597" s="13" t="str">
        <f>IF(INTRO!$E$39&lt;&gt;"Non-endemic", " ", IF(INTRO!$E$37="Non-endemic"," ", IF(COUNTRY_INFO!B597=0," ",COUNTRY_INFO!B597)))</f>
        <v xml:space="preserve"> </v>
      </c>
      <c r="C597" s="13" t="str">
        <f>IF(INTRO!$E$39&lt;&gt;"Non-endemic", " ", IF(INTRO!$E$37="Non-endemic"," ", IF(COUNTRY_INFO!C597=0," ",COUNTRY_INFO!C597)))</f>
        <v xml:space="preserve"> </v>
      </c>
      <c r="D597" s="14">
        <f>IF(INTRO!$E$39&lt;&gt;"Non-endemic", 0, IF(INTRO!$E$37="Non-endemic",0,IF(COUNTRY_INFO!$H597=1,COUNTRY_INFO!E597,0)))</f>
        <v>0</v>
      </c>
      <c r="E597" s="14">
        <f>IF(INTRO!$E$39&lt;&gt;"Non-endemic", 0, IF(INTRO!$E$37="Non-endemic",0,IF(COUNTRY_INFO!$H597=1,COUNTRY_INFO!F597,0)))</f>
        <v>0</v>
      </c>
      <c r="F597" s="14">
        <f>IF(INTRO!$E$39&lt;&gt;"Non-endemic", 0, IF(INTRO!$E$37="Non-endemic",0,IF(COUNTRY_INFO!$H597=1,COUNTRY_INFO!G597,0)))</f>
        <v>0</v>
      </c>
      <c r="G597" s="14">
        <f t="shared" si="34"/>
        <v>0</v>
      </c>
      <c r="H597" s="15" t="str">
        <f>IF(INTRO!$E$39="Non-endemic",IF(INTRO!$E$37="Non-endemic","Not required",COUNTRY_INFO!Q597),"Treat with IVM")</f>
        <v>Treat with IVM</v>
      </c>
      <c r="I597" s="14">
        <f>IF(H597=1,IF(ALB_MBD!$J597&lt;&gt;" ",$G597-ALB_MBD!$J597,$G597),0)</f>
        <v>0</v>
      </c>
      <c r="J597" s="14">
        <f t="shared" si="35"/>
        <v>0</v>
      </c>
      <c r="K597" s="25"/>
      <c r="L597" s="16">
        <f t="shared" si="32"/>
        <v>0</v>
      </c>
      <c r="M597" s="16">
        <f t="shared" si="33"/>
        <v>0</v>
      </c>
    </row>
    <row r="598" spans="1:13" x14ac:dyDescent="0.25">
      <c r="A598" s="13" t="str">
        <f>IF(INTRO!$E$39&lt;&gt;"Non-endemic", " ", IF(INTRO!$E$37="Non-endemic"," ", IF(COUNTRY_INFO!A598=0," ",COUNTRY_INFO!A598)))</f>
        <v xml:space="preserve"> </v>
      </c>
      <c r="B598" s="13" t="str">
        <f>IF(INTRO!$E$39&lt;&gt;"Non-endemic", " ", IF(INTRO!$E$37="Non-endemic"," ", IF(COUNTRY_INFO!B598=0," ",COUNTRY_INFO!B598)))</f>
        <v xml:space="preserve"> </v>
      </c>
      <c r="C598" s="13" t="str">
        <f>IF(INTRO!$E$39&lt;&gt;"Non-endemic", " ", IF(INTRO!$E$37="Non-endemic"," ", IF(COUNTRY_INFO!C598=0," ",COUNTRY_INFO!C598)))</f>
        <v xml:space="preserve"> </v>
      </c>
      <c r="D598" s="14">
        <f>IF(INTRO!$E$39&lt;&gt;"Non-endemic", 0, IF(INTRO!$E$37="Non-endemic",0,IF(COUNTRY_INFO!$H598=1,COUNTRY_INFO!E598,0)))</f>
        <v>0</v>
      </c>
      <c r="E598" s="14">
        <f>IF(INTRO!$E$39&lt;&gt;"Non-endemic", 0, IF(INTRO!$E$37="Non-endemic",0,IF(COUNTRY_INFO!$H598=1,COUNTRY_INFO!F598,0)))</f>
        <v>0</v>
      </c>
      <c r="F598" s="14">
        <f>IF(INTRO!$E$39&lt;&gt;"Non-endemic", 0, IF(INTRO!$E$37="Non-endemic",0,IF(COUNTRY_INFO!$H598=1,COUNTRY_INFO!G598,0)))</f>
        <v>0</v>
      </c>
      <c r="G598" s="14">
        <f t="shared" si="34"/>
        <v>0</v>
      </c>
      <c r="H598" s="15" t="str">
        <f>IF(INTRO!$E$39="Non-endemic",IF(INTRO!$E$37="Non-endemic","Not required",COUNTRY_INFO!Q598),"Treat with IVM")</f>
        <v>Treat with IVM</v>
      </c>
      <c r="I598" s="14">
        <f>IF(H598=1,IF(ALB_MBD!$J598&lt;&gt;" ",$G598-ALB_MBD!$J598,$G598),0)</f>
        <v>0</v>
      </c>
      <c r="J598" s="14">
        <f t="shared" si="35"/>
        <v>0</v>
      </c>
      <c r="K598" s="25"/>
      <c r="L598" s="16">
        <f t="shared" si="32"/>
        <v>0</v>
      </c>
      <c r="M598" s="16">
        <f t="shared" si="33"/>
        <v>0</v>
      </c>
    </row>
    <row r="599" spans="1:13" x14ac:dyDescent="0.25">
      <c r="A599" s="13" t="str">
        <f>IF(INTRO!$E$39&lt;&gt;"Non-endemic", " ", IF(INTRO!$E$37="Non-endemic"," ", IF(COUNTRY_INFO!A599=0," ",COUNTRY_INFO!A599)))</f>
        <v xml:space="preserve"> </v>
      </c>
      <c r="B599" s="13" t="str">
        <f>IF(INTRO!$E$39&lt;&gt;"Non-endemic", " ", IF(INTRO!$E$37="Non-endemic"," ", IF(COUNTRY_INFO!B599=0," ",COUNTRY_INFO!B599)))</f>
        <v xml:space="preserve"> </v>
      </c>
      <c r="C599" s="13" t="str">
        <f>IF(INTRO!$E$39&lt;&gt;"Non-endemic", " ", IF(INTRO!$E$37="Non-endemic"," ", IF(COUNTRY_INFO!C599=0," ",COUNTRY_INFO!C599)))</f>
        <v xml:space="preserve"> </v>
      </c>
      <c r="D599" s="14">
        <f>IF(INTRO!$E$39&lt;&gt;"Non-endemic", 0, IF(INTRO!$E$37="Non-endemic",0,IF(COUNTRY_INFO!$H599=1,COUNTRY_INFO!E599,0)))</f>
        <v>0</v>
      </c>
      <c r="E599" s="14">
        <f>IF(INTRO!$E$39&lt;&gt;"Non-endemic", 0, IF(INTRO!$E$37="Non-endemic",0,IF(COUNTRY_INFO!$H599=1,COUNTRY_INFO!F599,0)))</f>
        <v>0</v>
      </c>
      <c r="F599" s="14">
        <f>IF(INTRO!$E$39&lt;&gt;"Non-endemic", 0, IF(INTRO!$E$37="Non-endemic",0,IF(COUNTRY_INFO!$H599=1,COUNTRY_INFO!G599,0)))</f>
        <v>0</v>
      </c>
      <c r="G599" s="14">
        <f t="shared" si="34"/>
        <v>0</v>
      </c>
      <c r="H599" s="15" t="str">
        <f>IF(INTRO!$E$39="Non-endemic",IF(INTRO!$E$37="Non-endemic","Not required",COUNTRY_INFO!Q599),"Treat with IVM")</f>
        <v>Treat with IVM</v>
      </c>
      <c r="I599" s="14">
        <f>IF(H599=1,IF(ALB_MBD!$J599&lt;&gt;" ",$G599-ALB_MBD!$J599,$G599),0)</f>
        <v>0</v>
      </c>
      <c r="J599" s="14">
        <f t="shared" si="35"/>
        <v>0</v>
      </c>
      <c r="K599" s="25"/>
      <c r="L599" s="16">
        <f t="shared" si="32"/>
        <v>0</v>
      </c>
      <c r="M599" s="16">
        <f t="shared" si="33"/>
        <v>0</v>
      </c>
    </row>
    <row r="600" spans="1:13" x14ac:dyDescent="0.25">
      <c r="A600" s="13" t="str">
        <f>IF(INTRO!$E$39&lt;&gt;"Non-endemic", " ", IF(INTRO!$E$37="Non-endemic"," ", IF(COUNTRY_INFO!A600=0," ",COUNTRY_INFO!A600)))</f>
        <v xml:space="preserve"> </v>
      </c>
      <c r="B600" s="13" t="str">
        <f>IF(INTRO!$E$39&lt;&gt;"Non-endemic", " ", IF(INTRO!$E$37="Non-endemic"," ", IF(COUNTRY_INFO!B600=0," ",COUNTRY_INFO!B600)))</f>
        <v xml:space="preserve"> </v>
      </c>
      <c r="C600" s="13" t="str">
        <f>IF(INTRO!$E$39&lt;&gt;"Non-endemic", " ", IF(INTRO!$E$37="Non-endemic"," ", IF(COUNTRY_INFO!C600=0," ",COUNTRY_INFO!C600)))</f>
        <v xml:space="preserve"> </v>
      </c>
      <c r="D600" s="14">
        <f>IF(INTRO!$E$39&lt;&gt;"Non-endemic", 0, IF(INTRO!$E$37="Non-endemic",0,IF(COUNTRY_INFO!$H600=1,COUNTRY_INFO!E600,0)))</f>
        <v>0</v>
      </c>
      <c r="E600" s="14">
        <f>IF(INTRO!$E$39&lt;&gt;"Non-endemic", 0, IF(INTRO!$E$37="Non-endemic",0,IF(COUNTRY_INFO!$H600=1,COUNTRY_INFO!F600,0)))</f>
        <v>0</v>
      </c>
      <c r="F600" s="14">
        <f>IF(INTRO!$E$39&lt;&gt;"Non-endemic", 0, IF(INTRO!$E$37="Non-endemic",0,IF(COUNTRY_INFO!$H600=1,COUNTRY_INFO!G600,0)))</f>
        <v>0</v>
      </c>
      <c r="G600" s="14">
        <f t="shared" si="34"/>
        <v>0</v>
      </c>
      <c r="H600" s="15" t="str">
        <f>IF(INTRO!$E$39="Non-endemic",IF(INTRO!$E$37="Non-endemic","Not required",COUNTRY_INFO!Q600),"Treat with IVM")</f>
        <v>Treat with IVM</v>
      </c>
      <c r="I600" s="14">
        <f>IF(H600=1,IF(ALB_MBD!$J600&lt;&gt;" ",$G600-ALB_MBD!$J600,$G600),0)</f>
        <v>0</v>
      </c>
      <c r="J600" s="14">
        <f t="shared" si="35"/>
        <v>0</v>
      </c>
      <c r="K600" s="25"/>
      <c r="L600" s="16">
        <f t="shared" si="32"/>
        <v>0</v>
      </c>
      <c r="M600" s="16">
        <f t="shared" si="33"/>
        <v>0</v>
      </c>
    </row>
    <row r="601" spans="1:13" x14ac:dyDescent="0.25">
      <c r="A601" s="13" t="str">
        <f>IF(INTRO!$E$39&lt;&gt;"Non-endemic", " ", IF(INTRO!$E$37="Non-endemic"," ", IF(COUNTRY_INFO!A601=0," ",COUNTRY_INFO!A601)))</f>
        <v xml:space="preserve"> </v>
      </c>
      <c r="B601" s="13" t="str">
        <f>IF(INTRO!$E$39&lt;&gt;"Non-endemic", " ", IF(INTRO!$E$37="Non-endemic"," ", IF(COUNTRY_INFO!B601=0," ",COUNTRY_INFO!B601)))</f>
        <v xml:space="preserve"> </v>
      </c>
      <c r="C601" s="13" t="str">
        <f>IF(INTRO!$E$39&lt;&gt;"Non-endemic", " ", IF(INTRO!$E$37="Non-endemic"," ", IF(COUNTRY_INFO!C601=0," ",COUNTRY_INFO!C601)))</f>
        <v xml:space="preserve"> </v>
      </c>
      <c r="D601" s="14">
        <f>IF(INTRO!$E$39&lt;&gt;"Non-endemic", 0, IF(INTRO!$E$37="Non-endemic",0,IF(COUNTRY_INFO!$H601=1,COUNTRY_INFO!E601,0)))</f>
        <v>0</v>
      </c>
      <c r="E601" s="14">
        <f>IF(INTRO!$E$39&lt;&gt;"Non-endemic", 0, IF(INTRO!$E$37="Non-endemic",0,IF(COUNTRY_INFO!$H601=1,COUNTRY_INFO!F601,0)))</f>
        <v>0</v>
      </c>
      <c r="F601" s="14">
        <f>IF(INTRO!$E$39&lt;&gt;"Non-endemic", 0, IF(INTRO!$E$37="Non-endemic",0,IF(COUNTRY_INFO!$H601=1,COUNTRY_INFO!G601,0)))</f>
        <v>0</v>
      </c>
      <c r="G601" s="14">
        <f t="shared" si="34"/>
        <v>0</v>
      </c>
      <c r="H601" s="15" t="str">
        <f>IF(INTRO!$E$39="Non-endemic",IF(INTRO!$E$37="Non-endemic","Not required",COUNTRY_INFO!Q601),"Treat with IVM")</f>
        <v>Treat with IVM</v>
      </c>
      <c r="I601" s="14">
        <f>IF(H601=1,IF(ALB_MBD!$J601&lt;&gt;" ",$G601-ALB_MBD!$J601,$G601),0)</f>
        <v>0</v>
      </c>
      <c r="J601" s="14">
        <f t="shared" si="35"/>
        <v>0</v>
      </c>
      <c r="K601" s="25"/>
      <c r="L601" s="16">
        <f t="shared" si="32"/>
        <v>0</v>
      </c>
      <c r="M601" s="16">
        <f t="shared" si="33"/>
        <v>0</v>
      </c>
    </row>
    <row r="602" spans="1:13" x14ac:dyDescent="0.25">
      <c r="A602" s="13" t="str">
        <f>IF(INTRO!$E$39&lt;&gt;"Non-endemic", " ", IF(INTRO!$E$37="Non-endemic"," ", IF(COUNTRY_INFO!A602=0," ",COUNTRY_INFO!A602)))</f>
        <v xml:space="preserve"> </v>
      </c>
      <c r="B602" s="13" t="str">
        <f>IF(INTRO!$E$39&lt;&gt;"Non-endemic", " ", IF(INTRO!$E$37="Non-endemic"," ", IF(COUNTRY_INFO!B602=0," ",COUNTRY_INFO!B602)))</f>
        <v xml:space="preserve"> </v>
      </c>
      <c r="C602" s="13" t="str">
        <f>IF(INTRO!$E$39&lt;&gt;"Non-endemic", " ", IF(INTRO!$E$37="Non-endemic"," ", IF(COUNTRY_INFO!C602=0," ",COUNTRY_INFO!C602)))</f>
        <v xml:space="preserve"> </v>
      </c>
      <c r="D602" s="14">
        <f>IF(INTRO!$E$39&lt;&gt;"Non-endemic", 0, IF(INTRO!$E$37="Non-endemic",0,IF(COUNTRY_INFO!$H602=1,COUNTRY_INFO!E602,0)))</f>
        <v>0</v>
      </c>
      <c r="E602" s="14">
        <f>IF(INTRO!$E$39&lt;&gt;"Non-endemic", 0, IF(INTRO!$E$37="Non-endemic",0,IF(COUNTRY_INFO!$H602=1,COUNTRY_INFO!F602,0)))</f>
        <v>0</v>
      </c>
      <c r="F602" s="14">
        <f>IF(INTRO!$E$39&lt;&gt;"Non-endemic", 0, IF(INTRO!$E$37="Non-endemic",0,IF(COUNTRY_INFO!$H602=1,COUNTRY_INFO!G602,0)))</f>
        <v>0</v>
      </c>
      <c r="G602" s="14">
        <f t="shared" si="34"/>
        <v>0</v>
      </c>
      <c r="H602" s="15" t="str">
        <f>IF(INTRO!$E$39="Non-endemic",IF(INTRO!$E$37="Non-endemic","Not required",COUNTRY_INFO!Q602),"Treat with IVM")</f>
        <v>Treat with IVM</v>
      </c>
      <c r="I602" s="14">
        <f>IF(H602=1,IF(ALB_MBD!$J602&lt;&gt;" ",$G602-ALB_MBD!$J602,$G602),0)</f>
        <v>0</v>
      </c>
      <c r="J602" s="14">
        <f t="shared" si="35"/>
        <v>0</v>
      </c>
      <c r="K602" s="25"/>
      <c r="L602" s="16">
        <f t="shared" si="32"/>
        <v>0</v>
      </c>
      <c r="M602" s="16">
        <f t="shared" si="33"/>
        <v>0</v>
      </c>
    </row>
    <row r="603" spans="1:13" x14ac:dyDescent="0.25">
      <c r="A603" s="13" t="str">
        <f>IF(INTRO!$E$39&lt;&gt;"Non-endemic", " ", IF(INTRO!$E$37="Non-endemic"," ", IF(COUNTRY_INFO!A603=0," ",COUNTRY_INFO!A603)))</f>
        <v xml:space="preserve"> </v>
      </c>
      <c r="B603" s="13" t="str">
        <f>IF(INTRO!$E$39&lt;&gt;"Non-endemic", " ", IF(INTRO!$E$37="Non-endemic"," ", IF(COUNTRY_INFO!B603=0," ",COUNTRY_INFO!B603)))</f>
        <v xml:space="preserve"> </v>
      </c>
      <c r="C603" s="13" t="str">
        <f>IF(INTRO!$E$39&lt;&gt;"Non-endemic", " ", IF(INTRO!$E$37="Non-endemic"," ", IF(COUNTRY_INFO!C603=0," ",COUNTRY_INFO!C603)))</f>
        <v xml:space="preserve"> </v>
      </c>
      <c r="D603" s="14">
        <f>IF(INTRO!$E$39&lt;&gt;"Non-endemic", 0, IF(INTRO!$E$37="Non-endemic",0,IF(COUNTRY_INFO!$H603=1,COUNTRY_INFO!E603,0)))</f>
        <v>0</v>
      </c>
      <c r="E603" s="14">
        <f>IF(INTRO!$E$39&lt;&gt;"Non-endemic", 0, IF(INTRO!$E$37="Non-endemic",0,IF(COUNTRY_INFO!$H603=1,COUNTRY_INFO!F603,0)))</f>
        <v>0</v>
      </c>
      <c r="F603" s="14">
        <f>IF(INTRO!$E$39&lt;&gt;"Non-endemic", 0, IF(INTRO!$E$37="Non-endemic",0,IF(COUNTRY_INFO!$H603=1,COUNTRY_INFO!G603,0)))</f>
        <v>0</v>
      </c>
      <c r="G603" s="14">
        <f t="shared" si="34"/>
        <v>0</v>
      </c>
      <c r="H603" s="15" t="str">
        <f>IF(INTRO!$E$39="Non-endemic",IF(INTRO!$E$37="Non-endemic","Not required",COUNTRY_INFO!Q603),"Treat with IVM")</f>
        <v>Treat with IVM</v>
      </c>
      <c r="I603" s="14">
        <f>IF(H603=1,IF(ALB_MBD!$J603&lt;&gt;" ",$G603-ALB_MBD!$J603,$G603),0)</f>
        <v>0</v>
      </c>
      <c r="J603" s="14">
        <f t="shared" si="35"/>
        <v>0</v>
      </c>
      <c r="K603" s="25"/>
      <c r="L603" s="16">
        <f t="shared" si="32"/>
        <v>0</v>
      </c>
      <c r="M603" s="16">
        <f t="shared" si="33"/>
        <v>0</v>
      </c>
    </row>
    <row r="604" spans="1:13" x14ac:dyDescent="0.25">
      <c r="A604" s="13" t="str">
        <f>IF(INTRO!$E$39&lt;&gt;"Non-endemic", " ", IF(INTRO!$E$37="Non-endemic"," ", IF(COUNTRY_INFO!A604=0," ",COUNTRY_INFO!A604)))</f>
        <v xml:space="preserve"> </v>
      </c>
      <c r="B604" s="13" t="str">
        <f>IF(INTRO!$E$39&lt;&gt;"Non-endemic", " ", IF(INTRO!$E$37="Non-endemic"," ", IF(COUNTRY_INFO!B604=0," ",COUNTRY_INFO!B604)))</f>
        <v xml:space="preserve"> </v>
      </c>
      <c r="C604" s="13" t="str">
        <f>IF(INTRO!$E$39&lt;&gt;"Non-endemic", " ", IF(INTRO!$E$37="Non-endemic"," ", IF(COUNTRY_INFO!C604=0," ",COUNTRY_INFO!C604)))</f>
        <v xml:space="preserve"> </v>
      </c>
      <c r="D604" s="14">
        <f>IF(INTRO!$E$39&lt;&gt;"Non-endemic", 0, IF(INTRO!$E$37="Non-endemic",0,IF(COUNTRY_INFO!$H604=1,COUNTRY_INFO!E604,0)))</f>
        <v>0</v>
      </c>
      <c r="E604" s="14">
        <f>IF(INTRO!$E$39&lt;&gt;"Non-endemic", 0, IF(INTRO!$E$37="Non-endemic",0,IF(COUNTRY_INFO!$H604=1,COUNTRY_INFO!F604,0)))</f>
        <v>0</v>
      </c>
      <c r="F604" s="14">
        <f>IF(INTRO!$E$39&lt;&gt;"Non-endemic", 0, IF(INTRO!$E$37="Non-endemic",0,IF(COUNTRY_INFO!$H604=1,COUNTRY_INFO!G604,0)))</f>
        <v>0</v>
      </c>
      <c r="G604" s="14">
        <f t="shared" si="34"/>
        <v>0</v>
      </c>
      <c r="H604" s="15" t="str">
        <f>IF(INTRO!$E$39="Non-endemic",IF(INTRO!$E$37="Non-endemic","Not required",COUNTRY_INFO!Q604),"Treat with IVM")</f>
        <v>Treat with IVM</v>
      </c>
      <c r="I604" s="14">
        <f>IF(H604=1,IF(ALB_MBD!$J604&lt;&gt;" ",$G604-ALB_MBD!$J604,$G604),0)</f>
        <v>0</v>
      </c>
      <c r="J604" s="14">
        <f t="shared" si="35"/>
        <v>0</v>
      </c>
      <c r="K604" s="25"/>
      <c r="L604" s="16">
        <f t="shared" si="32"/>
        <v>0</v>
      </c>
      <c r="M604" s="16">
        <f t="shared" si="33"/>
        <v>0</v>
      </c>
    </row>
    <row r="605" spans="1:13" x14ac:dyDescent="0.25">
      <c r="A605" s="13" t="str">
        <f>IF(INTRO!$E$39&lt;&gt;"Non-endemic", " ", IF(INTRO!$E$37="Non-endemic"," ", IF(COUNTRY_INFO!A605=0," ",COUNTRY_INFO!A605)))</f>
        <v xml:space="preserve"> </v>
      </c>
      <c r="B605" s="13" t="str">
        <f>IF(INTRO!$E$39&lt;&gt;"Non-endemic", " ", IF(INTRO!$E$37="Non-endemic"," ", IF(COUNTRY_INFO!B605=0," ",COUNTRY_INFO!B605)))</f>
        <v xml:space="preserve"> </v>
      </c>
      <c r="C605" s="13" t="str">
        <f>IF(INTRO!$E$39&lt;&gt;"Non-endemic", " ", IF(INTRO!$E$37="Non-endemic"," ", IF(COUNTRY_INFO!C605=0," ",COUNTRY_INFO!C605)))</f>
        <v xml:space="preserve"> </v>
      </c>
      <c r="D605" s="14">
        <f>IF(INTRO!$E$39&lt;&gt;"Non-endemic", 0, IF(INTRO!$E$37="Non-endemic",0,IF(COUNTRY_INFO!$H605=1,COUNTRY_INFO!E605,0)))</f>
        <v>0</v>
      </c>
      <c r="E605" s="14">
        <f>IF(INTRO!$E$39&lt;&gt;"Non-endemic", 0, IF(INTRO!$E$37="Non-endemic",0,IF(COUNTRY_INFO!$H605=1,COUNTRY_INFO!F605,0)))</f>
        <v>0</v>
      </c>
      <c r="F605" s="14">
        <f>IF(INTRO!$E$39&lt;&gt;"Non-endemic", 0, IF(INTRO!$E$37="Non-endemic",0,IF(COUNTRY_INFO!$H605=1,COUNTRY_INFO!G605,0)))</f>
        <v>0</v>
      </c>
      <c r="G605" s="14">
        <f t="shared" si="34"/>
        <v>0</v>
      </c>
      <c r="H605" s="15" t="str">
        <f>IF(INTRO!$E$39="Non-endemic",IF(INTRO!$E$37="Non-endemic","Not required",COUNTRY_INFO!Q605),"Treat with IVM")</f>
        <v>Treat with IVM</v>
      </c>
      <c r="I605" s="14">
        <f>IF(H605=1,IF(ALB_MBD!$J605&lt;&gt;" ",$G605-ALB_MBD!$J605,$G605),0)</f>
        <v>0</v>
      </c>
      <c r="J605" s="14">
        <f t="shared" si="35"/>
        <v>0</v>
      </c>
      <c r="K605" s="25"/>
      <c r="L605" s="16">
        <f t="shared" si="32"/>
        <v>0</v>
      </c>
      <c r="M605" s="16">
        <f t="shared" si="33"/>
        <v>0</v>
      </c>
    </row>
    <row r="606" spans="1:13" x14ac:dyDescent="0.25">
      <c r="A606" s="13" t="str">
        <f>IF(INTRO!$E$39&lt;&gt;"Non-endemic", " ", IF(INTRO!$E$37="Non-endemic"," ", IF(COUNTRY_INFO!A606=0," ",COUNTRY_INFO!A606)))</f>
        <v xml:space="preserve"> </v>
      </c>
      <c r="B606" s="13" t="str">
        <f>IF(INTRO!$E$39&lt;&gt;"Non-endemic", " ", IF(INTRO!$E$37="Non-endemic"," ", IF(COUNTRY_INFO!B606=0," ",COUNTRY_INFO!B606)))</f>
        <v xml:space="preserve"> </v>
      </c>
      <c r="C606" s="13" t="str">
        <f>IF(INTRO!$E$39&lt;&gt;"Non-endemic", " ", IF(INTRO!$E$37="Non-endemic"," ", IF(COUNTRY_INFO!C606=0," ",COUNTRY_INFO!C606)))</f>
        <v xml:space="preserve"> </v>
      </c>
      <c r="D606" s="14">
        <f>IF(INTRO!$E$39&lt;&gt;"Non-endemic", 0, IF(INTRO!$E$37="Non-endemic",0,IF(COUNTRY_INFO!$H606=1,COUNTRY_INFO!E606,0)))</f>
        <v>0</v>
      </c>
      <c r="E606" s="14">
        <f>IF(INTRO!$E$39&lt;&gt;"Non-endemic", 0, IF(INTRO!$E$37="Non-endemic",0,IF(COUNTRY_INFO!$H606=1,COUNTRY_INFO!F606,0)))</f>
        <v>0</v>
      </c>
      <c r="F606" s="14">
        <f>IF(INTRO!$E$39&lt;&gt;"Non-endemic", 0, IF(INTRO!$E$37="Non-endemic",0,IF(COUNTRY_INFO!$H606=1,COUNTRY_INFO!G606,0)))</f>
        <v>0</v>
      </c>
      <c r="G606" s="14">
        <f t="shared" si="34"/>
        <v>0</v>
      </c>
      <c r="H606" s="15" t="str">
        <f>IF(INTRO!$E$39="Non-endemic",IF(INTRO!$E$37="Non-endemic","Not required",COUNTRY_INFO!Q606),"Treat with IVM")</f>
        <v>Treat with IVM</v>
      </c>
      <c r="I606" s="14">
        <f>IF(H606=1,IF(ALB_MBD!$J606&lt;&gt;" ",$G606-ALB_MBD!$J606,$G606),0)</f>
        <v>0</v>
      </c>
      <c r="J606" s="14">
        <f t="shared" si="35"/>
        <v>0</v>
      </c>
      <c r="K606" s="25"/>
      <c r="L606" s="16">
        <f t="shared" si="32"/>
        <v>0</v>
      </c>
      <c r="M606" s="16">
        <f t="shared" si="33"/>
        <v>0</v>
      </c>
    </row>
    <row r="607" spans="1:13" x14ac:dyDescent="0.25">
      <c r="A607" s="13" t="str">
        <f>IF(INTRO!$E$39&lt;&gt;"Non-endemic", " ", IF(INTRO!$E$37="Non-endemic"," ", IF(COUNTRY_INFO!A607=0," ",COUNTRY_INFO!A607)))</f>
        <v xml:space="preserve"> </v>
      </c>
      <c r="B607" s="13" t="str">
        <f>IF(INTRO!$E$39&lt;&gt;"Non-endemic", " ", IF(INTRO!$E$37="Non-endemic"," ", IF(COUNTRY_INFO!B607=0," ",COUNTRY_INFO!B607)))</f>
        <v xml:space="preserve"> </v>
      </c>
      <c r="C607" s="13" t="str">
        <f>IF(INTRO!$E$39&lt;&gt;"Non-endemic", " ", IF(INTRO!$E$37="Non-endemic"," ", IF(COUNTRY_INFO!C607=0," ",COUNTRY_INFO!C607)))</f>
        <v xml:space="preserve"> </v>
      </c>
      <c r="D607" s="14">
        <f>IF(INTRO!$E$39&lt;&gt;"Non-endemic", 0, IF(INTRO!$E$37="Non-endemic",0,IF(COUNTRY_INFO!$H607=1,COUNTRY_INFO!E607,0)))</f>
        <v>0</v>
      </c>
      <c r="E607" s="14">
        <f>IF(INTRO!$E$39&lt;&gt;"Non-endemic", 0, IF(INTRO!$E$37="Non-endemic",0,IF(COUNTRY_INFO!$H607=1,COUNTRY_INFO!F607,0)))</f>
        <v>0</v>
      </c>
      <c r="F607" s="14">
        <f>IF(INTRO!$E$39&lt;&gt;"Non-endemic", 0, IF(INTRO!$E$37="Non-endemic",0,IF(COUNTRY_INFO!$H607=1,COUNTRY_INFO!G607,0)))</f>
        <v>0</v>
      </c>
      <c r="G607" s="14">
        <f t="shared" si="34"/>
        <v>0</v>
      </c>
      <c r="H607" s="15" t="str">
        <f>IF(INTRO!$E$39="Non-endemic",IF(INTRO!$E$37="Non-endemic","Not required",COUNTRY_INFO!Q607),"Treat with IVM")</f>
        <v>Treat with IVM</v>
      </c>
      <c r="I607" s="14">
        <f>IF(H607=1,IF(ALB_MBD!$J607&lt;&gt;" ",$G607-ALB_MBD!$J607,$G607),0)</f>
        <v>0</v>
      </c>
      <c r="J607" s="14">
        <f t="shared" si="35"/>
        <v>0</v>
      </c>
      <c r="K607" s="25"/>
      <c r="L607" s="16">
        <f t="shared" si="32"/>
        <v>0</v>
      </c>
      <c r="M607" s="16">
        <f t="shared" si="33"/>
        <v>0</v>
      </c>
    </row>
    <row r="608" spans="1:13" x14ac:dyDescent="0.25">
      <c r="A608" s="13" t="str">
        <f>IF(INTRO!$E$39&lt;&gt;"Non-endemic", " ", IF(INTRO!$E$37="Non-endemic"," ", IF(COUNTRY_INFO!A608=0," ",COUNTRY_INFO!A608)))</f>
        <v xml:space="preserve"> </v>
      </c>
      <c r="B608" s="13" t="str">
        <f>IF(INTRO!$E$39&lt;&gt;"Non-endemic", " ", IF(INTRO!$E$37="Non-endemic"," ", IF(COUNTRY_INFO!B608=0," ",COUNTRY_INFO!B608)))</f>
        <v xml:space="preserve"> </v>
      </c>
      <c r="C608" s="13" t="str">
        <f>IF(INTRO!$E$39&lt;&gt;"Non-endemic", " ", IF(INTRO!$E$37="Non-endemic"," ", IF(COUNTRY_INFO!C608=0," ",COUNTRY_INFO!C608)))</f>
        <v xml:space="preserve"> </v>
      </c>
      <c r="D608" s="14">
        <f>IF(INTRO!$E$39&lt;&gt;"Non-endemic", 0, IF(INTRO!$E$37="Non-endemic",0,IF(COUNTRY_INFO!$H608=1,COUNTRY_INFO!E608,0)))</f>
        <v>0</v>
      </c>
      <c r="E608" s="14">
        <f>IF(INTRO!$E$39&lt;&gt;"Non-endemic", 0, IF(INTRO!$E$37="Non-endemic",0,IF(COUNTRY_INFO!$H608=1,COUNTRY_INFO!F608,0)))</f>
        <v>0</v>
      </c>
      <c r="F608" s="14">
        <f>IF(INTRO!$E$39&lt;&gt;"Non-endemic", 0, IF(INTRO!$E$37="Non-endemic",0,IF(COUNTRY_INFO!$H608=1,COUNTRY_INFO!G608,0)))</f>
        <v>0</v>
      </c>
      <c r="G608" s="14">
        <f t="shared" si="34"/>
        <v>0</v>
      </c>
      <c r="H608" s="15" t="str">
        <f>IF(INTRO!$E$39="Non-endemic",IF(INTRO!$E$37="Non-endemic","Not required",COUNTRY_INFO!Q608),"Treat with IVM")</f>
        <v>Treat with IVM</v>
      </c>
      <c r="I608" s="14">
        <f>IF(H608=1,IF(ALB_MBD!$J608&lt;&gt;" ",$G608-ALB_MBD!$J608,$G608),0)</f>
        <v>0</v>
      </c>
      <c r="J608" s="14">
        <f t="shared" si="35"/>
        <v>0</v>
      </c>
      <c r="K608" s="25"/>
      <c r="L608" s="16">
        <f t="shared" si="32"/>
        <v>0</v>
      </c>
      <c r="M608" s="16">
        <f t="shared" si="33"/>
        <v>0</v>
      </c>
    </row>
    <row r="609" spans="1:13" x14ac:dyDescent="0.25">
      <c r="A609" s="13" t="str">
        <f>IF(INTRO!$E$39&lt;&gt;"Non-endemic", " ", IF(INTRO!$E$37="Non-endemic"," ", IF(COUNTRY_INFO!A609=0," ",COUNTRY_INFO!A609)))</f>
        <v xml:space="preserve"> </v>
      </c>
      <c r="B609" s="13" t="str">
        <f>IF(INTRO!$E$39&lt;&gt;"Non-endemic", " ", IF(INTRO!$E$37="Non-endemic"," ", IF(COUNTRY_INFO!B609=0," ",COUNTRY_INFO!B609)))</f>
        <v xml:space="preserve"> </v>
      </c>
      <c r="C609" s="13" t="str">
        <f>IF(INTRO!$E$39&lt;&gt;"Non-endemic", " ", IF(INTRO!$E$37="Non-endemic"," ", IF(COUNTRY_INFO!C609=0," ",COUNTRY_INFO!C609)))</f>
        <v xml:space="preserve"> </v>
      </c>
      <c r="D609" s="14">
        <f>IF(INTRO!$E$39&lt;&gt;"Non-endemic", 0, IF(INTRO!$E$37="Non-endemic",0,IF(COUNTRY_INFO!$H609=1,COUNTRY_INFO!E609,0)))</f>
        <v>0</v>
      </c>
      <c r="E609" s="14">
        <f>IF(INTRO!$E$39&lt;&gt;"Non-endemic", 0, IF(INTRO!$E$37="Non-endemic",0,IF(COUNTRY_INFO!$H609=1,COUNTRY_INFO!F609,0)))</f>
        <v>0</v>
      </c>
      <c r="F609" s="14">
        <f>IF(INTRO!$E$39&lt;&gt;"Non-endemic", 0, IF(INTRO!$E$37="Non-endemic",0,IF(COUNTRY_INFO!$H609=1,COUNTRY_INFO!G609,0)))</f>
        <v>0</v>
      </c>
      <c r="G609" s="14">
        <f t="shared" si="34"/>
        <v>0</v>
      </c>
      <c r="H609" s="15" t="str">
        <f>IF(INTRO!$E$39="Non-endemic",IF(INTRO!$E$37="Non-endemic","Not required",COUNTRY_INFO!Q609),"Treat with IVM")</f>
        <v>Treat with IVM</v>
      </c>
      <c r="I609" s="14">
        <f>IF(H609=1,IF(ALB_MBD!$J609&lt;&gt;" ",$G609-ALB_MBD!$J609,$G609),0)</f>
        <v>0</v>
      </c>
      <c r="J609" s="14">
        <f t="shared" si="35"/>
        <v>0</v>
      </c>
      <c r="K609" s="25"/>
      <c r="L609" s="16">
        <f t="shared" si="32"/>
        <v>0</v>
      </c>
      <c r="M609" s="16">
        <f t="shared" si="33"/>
        <v>0</v>
      </c>
    </row>
    <row r="610" spans="1:13" x14ac:dyDescent="0.25">
      <c r="A610" s="13" t="str">
        <f>IF(INTRO!$E$39&lt;&gt;"Non-endemic", " ", IF(INTRO!$E$37="Non-endemic"," ", IF(COUNTRY_INFO!A610=0," ",COUNTRY_INFO!A610)))</f>
        <v xml:space="preserve"> </v>
      </c>
      <c r="B610" s="13" t="str">
        <f>IF(INTRO!$E$39&lt;&gt;"Non-endemic", " ", IF(INTRO!$E$37="Non-endemic"," ", IF(COUNTRY_INFO!B610=0," ",COUNTRY_INFO!B610)))</f>
        <v xml:space="preserve"> </v>
      </c>
      <c r="C610" s="13" t="str">
        <f>IF(INTRO!$E$39&lt;&gt;"Non-endemic", " ", IF(INTRO!$E$37="Non-endemic"," ", IF(COUNTRY_INFO!C610=0," ",COUNTRY_INFO!C610)))</f>
        <v xml:space="preserve"> </v>
      </c>
      <c r="D610" s="14">
        <f>IF(INTRO!$E$39&lt;&gt;"Non-endemic", 0, IF(INTRO!$E$37="Non-endemic",0,IF(COUNTRY_INFO!$H610=1,COUNTRY_INFO!E610,0)))</f>
        <v>0</v>
      </c>
      <c r="E610" s="14">
        <f>IF(INTRO!$E$39&lt;&gt;"Non-endemic", 0, IF(INTRO!$E$37="Non-endemic",0,IF(COUNTRY_INFO!$H610=1,COUNTRY_INFO!F610,0)))</f>
        <v>0</v>
      </c>
      <c r="F610" s="14">
        <f>IF(INTRO!$E$39&lt;&gt;"Non-endemic", 0, IF(INTRO!$E$37="Non-endemic",0,IF(COUNTRY_INFO!$H610=1,COUNTRY_INFO!G610,0)))</f>
        <v>0</v>
      </c>
      <c r="G610" s="14">
        <f t="shared" si="34"/>
        <v>0</v>
      </c>
      <c r="H610" s="15" t="str">
        <f>IF(INTRO!$E$39="Non-endemic",IF(INTRO!$E$37="Non-endemic","Not required",COUNTRY_INFO!Q610),"Treat with IVM")</f>
        <v>Treat with IVM</v>
      </c>
      <c r="I610" s="14">
        <f>IF(H610=1,IF(ALB_MBD!$J610&lt;&gt;" ",$G610-ALB_MBD!$J610,$G610),0)</f>
        <v>0</v>
      </c>
      <c r="J610" s="14">
        <f t="shared" si="35"/>
        <v>0</v>
      </c>
      <c r="K610" s="25"/>
      <c r="L610" s="16">
        <f t="shared" si="32"/>
        <v>0</v>
      </c>
      <c r="M610" s="16">
        <f t="shared" si="33"/>
        <v>0</v>
      </c>
    </row>
    <row r="611" spans="1:13" x14ac:dyDescent="0.25">
      <c r="A611" s="13" t="str">
        <f>IF(INTRO!$E$39&lt;&gt;"Non-endemic", " ", IF(INTRO!$E$37="Non-endemic"," ", IF(COUNTRY_INFO!A611=0," ",COUNTRY_INFO!A611)))</f>
        <v xml:space="preserve"> </v>
      </c>
      <c r="B611" s="13" t="str">
        <f>IF(INTRO!$E$39&lt;&gt;"Non-endemic", " ", IF(INTRO!$E$37="Non-endemic"," ", IF(COUNTRY_INFO!B611=0," ",COUNTRY_INFO!B611)))</f>
        <v xml:space="preserve"> </v>
      </c>
      <c r="C611" s="13" t="str">
        <f>IF(INTRO!$E$39&lt;&gt;"Non-endemic", " ", IF(INTRO!$E$37="Non-endemic"," ", IF(COUNTRY_INFO!C611=0," ",COUNTRY_INFO!C611)))</f>
        <v xml:space="preserve"> </v>
      </c>
      <c r="D611" s="14">
        <f>IF(INTRO!$E$39&lt;&gt;"Non-endemic", 0, IF(INTRO!$E$37="Non-endemic",0,IF(COUNTRY_INFO!$H611=1,COUNTRY_INFO!E611,0)))</f>
        <v>0</v>
      </c>
      <c r="E611" s="14">
        <f>IF(INTRO!$E$39&lt;&gt;"Non-endemic", 0, IF(INTRO!$E$37="Non-endemic",0,IF(COUNTRY_INFO!$H611=1,COUNTRY_INFO!F611,0)))</f>
        <v>0</v>
      </c>
      <c r="F611" s="14">
        <f>IF(INTRO!$E$39&lt;&gt;"Non-endemic", 0, IF(INTRO!$E$37="Non-endemic",0,IF(COUNTRY_INFO!$H611=1,COUNTRY_INFO!G611,0)))</f>
        <v>0</v>
      </c>
      <c r="G611" s="14">
        <f t="shared" si="34"/>
        <v>0</v>
      </c>
      <c r="H611" s="15" t="str">
        <f>IF(INTRO!$E$39="Non-endemic",IF(INTRO!$E$37="Non-endemic","Not required",COUNTRY_INFO!Q611),"Treat with IVM")</f>
        <v>Treat with IVM</v>
      </c>
      <c r="I611" s="14">
        <f>IF(H611=1,IF(ALB_MBD!$J611&lt;&gt;" ",$G611-ALB_MBD!$J611,$G611),0)</f>
        <v>0</v>
      </c>
      <c r="J611" s="14">
        <f t="shared" si="35"/>
        <v>0</v>
      </c>
      <c r="K611" s="25"/>
      <c r="L611" s="16">
        <f t="shared" si="32"/>
        <v>0</v>
      </c>
      <c r="M611" s="16">
        <f t="shared" si="33"/>
        <v>0</v>
      </c>
    </row>
    <row r="612" spans="1:13" x14ac:dyDescent="0.25">
      <c r="A612" s="13" t="str">
        <f>IF(INTRO!$E$39&lt;&gt;"Non-endemic", " ", IF(INTRO!$E$37="Non-endemic"," ", IF(COUNTRY_INFO!A612=0," ",COUNTRY_INFO!A612)))</f>
        <v xml:space="preserve"> </v>
      </c>
      <c r="B612" s="13" t="str">
        <f>IF(INTRO!$E$39&lt;&gt;"Non-endemic", " ", IF(INTRO!$E$37="Non-endemic"," ", IF(COUNTRY_INFO!B612=0," ",COUNTRY_INFO!B612)))</f>
        <v xml:space="preserve"> </v>
      </c>
      <c r="C612" s="13" t="str">
        <f>IF(INTRO!$E$39&lt;&gt;"Non-endemic", " ", IF(INTRO!$E$37="Non-endemic"," ", IF(COUNTRY_INFO!C612=0," ",COUNTRY_INFO!C612)))</f>
        <v xml:space="preserve"> </v>
      </c>
      <c r="D612" s="14">
        <f>IF(INTRO!$E$39&lt;&gt;"Non-endemic", 0, IF(INTRO!$E$37="Non-endemic",0,IF(COUNTRY_INFO!$H612=1,COUNTRY_INFO!E612,0)))</f>
        <v>0</v>
      </c>
      <c r="E612" s="14">
        <f>IF(INTRO!$E$39&lt;&gt;"Non-endemic", 0, IF(INTRO!$E$37="Non-endemic",0,IF(COUNTRY_INFO!$H612=1,COUNTRY_INFO!F612,0)))</f>
        <v>0</v>
      </c>
      <c r="F612" s="14">
        <f>IF(INTRO!$E$39&lt;&gt;"Non-endemic", 0, IF(INTRO!$E$37="Non-endemic",0,IF(COUNTRY_INFO!$H612=1,COUNTRY_INFO!G612,0)))</f>
        <v>0</v>
      </c>
      <c r="G612" s="14">
        <f t="shared" si="34"/>
        <v>0</v>
      </c>
      <c r="H612" s="15" t="str">
        <f>IF(INTRO!$E$39="Non-endemic",IF(INTRO!$E$37="Non-endemic","Not required",COUNTRY_INFO!Q612),"Treat with IVM")</f>
        <v>Treat with IVM</v>
      </c>
      <c r="I612" s="14">
        <f>IF(H612=1,IF(ALB_MBD!$J612&lt;&gt;" ",$G612-ALB_MBD!$J612,$G612),0)</f>
        <v>0</v>
      </c>
      <c r="J612" s="14">
        <f t="shared" si="35"/>
        <v>0</v>
      </c>
      <c r="K612" s="25"/>
      <c r="L612" s="16">
        <f t="shared" si="32"/>
        <v>0</v>
      </c>
      <c r="M612" s="16">
        <f t="shared" si="33"/>
        <v>0</v>
      </c>
    </row>
    <row r="613" spans="1:13" x14ac:dyDescent="0.25">
      <c r="A613" s="13" t="str">
        <f>IF(INTRO!$E$39&lt;&gt;"Non-endemic", " ", IF(INTRO!$E$37="Non-endemic"," ", IF(COUNTRY_INFO!A613=0," ",COUNTRY_INFO!A613)))</f>
        <v xml:space="preserve"> </v>
      </c>
      <c r="B613" s="13" t="str">
        <f>IF(INTRO!$E$39&lt;&gt;"Non-endemic", " ", IF(INTRO!$E$37="Non-endemic"," ", IF(COUNTRY_INFO!B613=0," ",COUNTRY_INFO!B613)))</f>
        <v xml:space="preserve"> </v>
      </c>
      <c r="C613" s="13" t="str">
        <f>IF(INTRO!$E$39&lt;&gt;"Non-endemic", " ", IF(INTRO!$E$37="Non-endemic"," ", IF(COUNTRY_INFO!C613=0," ",COUNTRY_INFO!C613)))</f>
        <v xml:space="preserve"> </v>
      </c>
      <c r="D613" s="14">
        <f>IF(INTRO!$E$39&lt;&gt;"Non-endemic", 0, IF(INTRO!$E$37="Non-endemic",0,IF(COUNTRY_INFO!$H613=1,COUNTRY_INFO!E613,0)))</f>
        <v>0</v>
      </c>
      <c r="E613" s="14">
        <f>IF(INTRO!$E$39&lt;&gt;"Non-endemic", 0, IF(INTRO!$E$37="Non-endemic",0,IF(COUNTRY_INFO!$H613=1,COUNTRY_INFO!F613,0)))</f>
        <v>0</v>
      </c>
      <c r="F613" s="14">
        <f>IF(INTRO!$E$39&lt;&gt;"Non-endemic", 0, IF(INTRO!$E$37="Non-endemic",0,IF(COUNTRY_INFO!$H613=1,COUNTRY_INFO!G613,0)))</f>
        <v>0</v>
      </c>
      <c r="G613" s="14">
        <f t="shared" si="34"/>
        <v>0</v>
      </c>
      <c r="H613" s="15" t="str">
        <f>IF(INTRO!$E$39="Non-endemic",IF(INTRO!$E$37="Non-endemic","Not required",COUNTRY_INFO!Q613),"Treat with IVM")</f>
        <v>Treat with IVM</v>
      </c>
      <c r="I613" s="14">
        <f>IF(H613=1,IF(ALB_MBD!$J613&lt;&gt;" ",$G613-ALB_MBD!$J613,$G613),0)</f>
        <v>0</v>
      </c>
      <c r="J613" s="14">
        <f t="shared" si="35"/>
        <v>0</v>
      </c>
      <c r="K613" s="25"/>
      <c r="L613" s="16">
        <f t="shared" si="32"/>
        <v>0</v>
      </c>
      <c r="M613" s="16">
        <f t="shared" si="33"/>
        <v>0</v>
      </c>
    </row>
    <row r="614" spans="1:13" x14ac:dyDescent="0.25">
      <c r="A614" s="13" t="str">
        <f>IF(INTRO!$E$39&lt;&gt;"Non-endemic", " ", IF(INTRO!$E$37="Non-endemic"," ", IF(COUNTRY_INFO!A614=0," ",COUNTRY_INFO!A614)))</f>
        <v xml:space="preserve"> </v>
      </c>
      <c r="B614" s="13" t="str">
        <f>IF(INTRO!$E$39&lt;&gt;"Non-endemic", " ", IF(INTRO!$E$37="Non-endemic"," ", IF(COUNTRY_INFO!B614=0," ",COUNTRY_INFO!B614)))</f>
        <v xml:space="preserve"> </v>
      </c>
      <c r="C614" s="13" t="str">
        <f>IF(INTRO!$E$39&lt;&gt;"Non-endemic", " ", IF(INTRO!$E$37="Non-endemic"," ", IF(COUNTRY_INFO!C614=0," ",COUNTRY_INFO!C614)))</f>
        <v xml:space="preserve"> </v>
      </c>
      <c r="D614" s="14">
        <f>IF(INTRO!$E$39&lt;&gt;"Non-endemic", 0, IF(INTRO!$E$37="Non-endemic",0,IF(COUNTRY_INFO!$H614=1,COUNTRY_INFO!E614,0)))</f>
        <v>0</v>
      </c>
      <c r="E614" s="14">
        <f>IF(INTRO!$E$39&lt;&gt;"Non-endemic", 0, IF(INTRO!$E$37="Non-endemic",0,IF(COUNTRY_INFO!$H614=1,COUNTRY_INFO!F614,0)))</f>
        <v>0</v>
      </c>
      <c r="F614" s="14">
        <f>IF(INTRO!$E$39&lt;&gt;"Non-endemic", 0, IF(INTRO!$E$37="Non-endemic",0,IF(COUNTRY_INFO!$H614=1,COUNTRY_INFO!G614,0)))</f>
        <v>0</v>
      </c>
      <c r="G614" s="14">
        <f t="shared" si="34"/>
        <v>0</v>
      </c>
      <c r="H614" s="15" t="str">
        <f>IF(INTRO!$E$39="Non-endemic",IF(INTRO!$E$37="Non-endemic","Not required",COUNTRY_INFO!Q614),"Treat with IVM")</f>
        <v>Treat with IVM</v>
      </c>
      <c r="I614" s="14">
        <f>IF(H614=1,IF(ALB_MBD!$J614&lt;&gt;" ",$G614-ALB_MBD!$J614,$G614),0)</f>
        <v>0</v>
      </c>
      <c r="J614" s="14">
        <f t="shared" si="35"/>
        <v>0</v>
      </c>
      <c r="K614" s="25"/>
      <c r="L614" s="16">
        <f t="shared" si="32"/>
        <v>0</v>
      </c>
      <c r="M614" s="16">
        <f t="shared" si="33"/>
        <v>0</v>
      </c>
    </row>
    <row r="615" spans="1:13" x14ac:dyDescent="0.25">
      <c r="A615" s="13" t="str">
        <f>IF(INTRO!$E$39&lt;&gt;"Non-endemic", " ", IF(INTRO!$E$37="Non-endemic"," ", IF(COUNTRY_INFO!A615=0," ",COUNTRY_INFO!A615)))</f>
        <v xml:space="preserve"> </v>
      </c>
      <c r="B615" s="13" t="str">
        <f>IF(INTRO!$E$39&lt;&gt;"Non-endemic", " ", IF(INTRO!$E$37="Non-endemic"," ", IF(COUNTRY_INFO!B615=0," ",COUNTRY_INFO!B615)))</f>
        <v xml:space="preserve"> </v>
      </c>
      <c r="C615" s="13" t="str">
        <f>IF(INTRO!$E$39&lt;&gt;"Non-endemic", " ", IF(INTRO!$E$37="Non-endemic"," ", IF(COUNTRY_INFO!C615=0," ",COUNTRY_INFO!C615)))</f>
        <v xml:space="preserve"> </v>
      </c>
      <c r="D615" s="14">
        <f>IF(INTRO!$E$39&lt;&gt;"Non-endemic", 0, IF(INTRO!$E$37="Non-endemic",0,IF(COUNTRY_INFO!$H615=1,COUNTRY_INFO!E615,0)))</f>
        <v>0</v>
      </c>
      <c r="E615" s="14">
        <f>IF(INTRO!$E$39&lt;&gt;"Non-endemic", 0, IF(INTRO!$E$37="Non-endemic",0,IF(COUNTRY_INFO!$H615=1,COUNTRY_INFO!F615,0)))</f>
        <v>0</v>
      </c>
      <c r="F615" s="14">
        <f>IF(INTRO!$E$39&lt;&gt;"Non-endemic", 0, IF(INTRO!$E$37="Non-endemic",0,IF(COUNTRY_INFO!$H615=1,COUNTRY_INFO!G615,0)))</f>
        <v>0</v>
      </c>
      <c r="G615" s="14">
        <f t="shared" si="34"/>
        <v>0</v>
      </c>
      <c r="H615" s="15" t="str">
        <f>IF(INTRO!$E$39="Non-endemic",IF(INTRO!$E$37="Non-endemic","Not required",COUNTRY_INFO!Q615),"Treat with IVM")</f>
        <v>Treat with IVM</v>
      </c>
      <c r="I615" s="14">
        <f>IF(H615=1,IF(ALB_MBD!$J615&lt;&gt;" ",$G615-ALB_MBD!$J615,$G615),0)</f>
        <v>0</v>
      </c>
      <c r="J615" s="14">
        <f t="shared" si="35"/>
        <v>0</v>
      </c>
      <c r="K615" s="25"/>
      <c r="L615" s="16">
        <f t="shared" si="32"/>
        <v>0</v>
      </c>
      <c r="M615" s="16">
        <f t="shared" si="33"/>
        <v>0</v>
      </c>
    </row>
    <row r="616" spans="1:13" x14ac:dyDescent="0.25">
      <c r="A616" s="13" t="str">
        <f>IF(INTRO!$E$39&lt;&gt;"Non-endemic", " ", IF(INTRO!$E$37="Non-endemic"," ", IF(COUNTRY_INFO!A616=0," ",COUNTRY_INFO!A616)))</f>
        <v xml:space="preserve"> </v>
      </c>
      <c r="B616" s="13" t="str">
        <f>IF(INTRO!$E$39&lt;&gt;"Non-endemic", " ", IF(INTRO!$E$37="Non-endemic"," ", IF(COUNTRY_INFO!B616=0," ",COUNTRY_INFO!B616)))</f>
        <v xml:space="preserve"> </v>
      </c>
      <c r="C616" s="13" t="str">
        <f>IF(INTRO!$E$39&lt;&gt;"Non-endemic", " ", IF(INTRO!$E$37="Non-endemic"," ", IF(COUNTRY_INFO!C616=0," ",COUNTRY_INFO!C616)))</f>
        <v xml:space="preserve"> </v>
      </c>
      <c r="D616" s="14">
        <f>IF(INTRO!$E$39&lt;&gt;"Non-endemic", 0, IF(INTRO!$E$37="Non-endemic",0,IF(COUNTRY_INFO!$H616=1,COUNTRY_INFO!E616,0)))</f>
        <v>0</v>
      </c>
      <c r="E616" s="14">
        <f>IF(INTRO!$E$39&lt;&gt;"Non-endemic", 0, IF(INTRO!$E$37="Non-endemic",0,IF(COUNTRY_INFO!$H616=1,COUNTRY_INFO!F616,0)))</f>
        <v>0</v>
      </c>
      <c r="F616" s="14">
        <f>IF(INTRO!$E$39&lt;&gt;"Non-endemic", 0, IF(INTRO!$E$37="Non-endemic",0,IF(COUNTRY_INFO!$H616=1,COUNTRY_INFO!G616,0)))</f>
        <v>0</v>
      </c>
      <c r="G616" s="14">
        <f t="shared" si="34"/>
        <v>0</v>
      </c>
      <c r="H616" s="15" t="str">
        <f>IF(INTRO!$E$39="Non-endemic",IF(INTRO!$E$37="Non-endemic","Not required",COUNTRY_INFO!Q616),"Treat with IVM")</f>
        <v>Treat with IVM</v>
      </c>
      <c r="I616" s="14">
        <f>IF(H616=1,IF(ALB_MBD!$J616&lt;&gt;" ",$G616-ALB_MBD!$J616,$G616),0)</f>
        <v>0</v>
      </c>
      <c r="J616" s="14">
        <f t="shared" si="35"/>
        <v>0</v>
      </c>
      <c r="K616" s="25"/>
      <c r="L616" s="16">
        <f t="shared" si="32"/>
        <v>0</v>
      </c>
      <c r="M616" s="16">
        <f t="shared" si="33"/>
        <v>0</v>
      </c>
    </row>
    <row r="617" spans="1:13" x14ac:dyDescent="0.25">
      <c r="A617" s="13" t="str">
        <f>IF(INTRO!$E$39&lt;&gt;"Non-endemic", " ", IF(INTRO!$E$37="Non-endemic"," ", IF(COUNTRY_INFO!A617=0," ",COUNTRY_INFO!A617)))</f>
        <v xml:space="preserve"> </v>
      </c>
      <c r="B617" s="13" t="str">
        <f>IF(INTRO!$E$39&lt;&gt;"Non-endemic", " ", IF(INTRO!$E$37="Non-endemic"," ", IF(COUNTRY_INFO!B617=0," ",COUNTRY_INFO!B617)))</f>
        <v xml:space="preserve"> </v>
      </c>
      <c r="C617" s="13" t="str">
        <f>IF(INTRO!$E$39&lt;&gt;"Non-endemic", " ", IF(INTRO!$E$37="Non-endemic"," ", IF(COUNTRY_INFO!C617=0," ",COUNTRY_INFO!C617)))</f>
        <v xml:space="preserve"> </v>
      </c>
      <c r="D617" s="14">
        <f>IF(INTRO!$E$39&lt;&gt;"Non-endemic", 0, IF(INTRO!$E$37="Non-endemic",0,IF(COUNTRY_INFO!$H617=1,COUNTRY_INFO!E617,0)))</f>
        <v>0</v>
      </c>
      <c r="E617" s="14">
        <f>IF(INTRO!$E$39&lt;&gt;"Non-endemic", 0, IF(INTRO!$E$37="Non-endemic",0,IF(COUNTRY_INFO!$H617=1,COUNTRY_INFO!F617,0)))</f>
        <v>0</v>
      </c>
      <c r="F617" s="14">
        <f>IF(INTRO!$E$39&lt;&gt;"Non-endemic", 0, IF(INTRO!$E$37="Non-endemic",0,IF(COUNTRY_INFO!$H617=1,COUNTRY_INFO!G617,0)))</f>
        <v>0</v>
      </c>
      <c r="G617" s="14">
        <f t="shared" si="34"/>
        <v>0</v>
      </c>
      <c r="H617" s="15" t="str">
        <f>IF(INTRO!$E$39="Non-endemic",IF(INTRO!$E$37="Non-endemic","Not required",COUNTRY_INFO!Q617),"Treat with IVM")</f>
        <v>Treat with IVM</v>
      </c>
      <c r="I617" s="14">
        <f>IF(H617=1,IF(ALB_MBD!$J617&lt;&gt;" ",$G617-ALB_MBD!$J617,$G617),0)</f>
        <v>0</v>
      </c>
      <c r="J617" s="14">
        <f t="shared" si="35"/>
        <v>0</v>
      </c>
      <c r="K617" s="25"/>
      <c r="L617" s="16">
        <f t="shared" si="32"/>
        <v>0</v>
      </c>
      <c r="M617" s="16">
        <f t="shared" si="33"/>
        <v>0</v>
      </c>
    </row>
    <row r="618" spans="1:13" x14ac:dyDescent="0.25">
      <c r="A618" s="13" t="str">
        <f>IF(INTRO!$E$39&lt;&gt;"Non-endemic", " ", IF(INTRO!$E$37="Non-endemic"," ", IF(COUNTRY_INFO!A618=0," ",COUNTRY_INFO!A618)))</f>
        <v xml:space="preserve"> </v>
      </c>
      <c r="B618" s="13" t="str">
        <f>IF(INTRO!$E$39&lt;&gt;"Non-endemic", " ", IF(INTRO!$E$37="Non-endemic"," ", IF(COUNTRY_INFO!B618=0," ",COUNTRY_INFO!B618)))</f>
        <v xml:space="preserve"> </v>
      </c>
      <c r="C618" s="13" t="str">
        <f>IF(INTRO!$E$39&lt;&gt;"Non-endemic", " ", IF(INTRO!$E$37="Non-endemic"," ", IF(COUNTRY_INFO!C618=0," ",COUNTRY_INFO!C618)))</f>
        <v xml:space="preserve"> </v>
      </c>
      <c r="D618" s="14">
        <f>IF(INTRO!$E$39&lt;&gt;"Non-endemic", 0, IF(INTRO!$E$37="Non-endemic",0,IF(COUNTRY_INFO!$H618=1,COUNTRY_INFO!E618,0)))</f>
        <v>0</v>
      </c>
      <c r="E618" s="14">
        <f>IF(INTRO!$E$39&lt;&gt;"Non-endemic", 0, IF(INTRO!$E$37="Non-endemic",0,IF(COUNTRY_INFO!$H618=1,COUNTRY_INFO!F618,0)))</f>
        <v>0</v>
      </c>
      <c r="F618" s="14">
        <f>IF(INTRO!$E$39&lt;&gt;"Non-endemic", 0, IF(INTRO!$E$37="Non-endemic",0,IF(COUNTRY_INFO!$H618=1,COUNTRY_INFO!G618,0)))</f>
        <v>0</v>
      </c>
      <c r="G618" s="14">
        <f t="shared" si="34"/>
        <v>0</v>
      </c>
      <c r="H618" s="15" t="str">
        <f>IF(INTRO!$E$39="Non-endemic",IF(INTRO!$E$37="Non-endemic","Not required",COUNTRY_INFO!Q618),"Treat with IVM")</f>
        <v>Treat with IVM</v>
      </c>
      <c r="I618" s="14">
        <f>IF(H618=1,IF(ALB_MBD!$J618&lt;&gt;" ",$G618-ALB_MBD!$J618,$G618),0)</f>
        <v>0</v>
      </c>
      <c r="J618" s="14">
        <f t="shared" si="35"/>
        <v>0</v>
      </c>
      <c r="K618" s="25"/>
      <c r="L618" s="16">
        <f t="shared" si="32"/>
        <v>0</v>
      </c>
      <c r="M618" s="16">
        <f t="shared" si="33"/>
        <v>0</v>
      </c>
    </row>
    <row r="619" spans="1:13" x14ac:dyDescent="0.25">
      <c r="A619" s="13" t="str">
        <f>IF(INTRO!$E$39&lt;&gt;"Non-endemic", " ", IF(INTRO!$E$37="Non-endemic"," ", IF(COUNTRY_INFO!A619=0," ",COUNTRY_INFO!A619)))</f>
        <v xml:space="preserve"> </v>
      </c>
      <c r="B619" s="13" t="str">
        <f>IF(INTRO!$E$39&lt;&gt;"Non-endemic", " ", IF(INTRO!$E$37="Non-endemic"," ", IF(COUNTRY_INFO!B619=0," ",COUNTRY_INFO!B619)))</f>
        <v xml:space="preserve"> </v>
      </c>
      <c r="C619" s="13" t="str">
        <f>IF(INTRO!$E$39&lt;&gt;"Non-endemic", " ", IF(INTRO!$E$37="Non-endemic"," ", IF(COUNTRY_INFO!C619=0," ",COUNTRY_INFO!C619)))</f>
        <v xml:space="preserve"> </v>
      </c>
      <c r="D619" s="14">
        <f>IF(INTRO!$E$39&lt;&gt;"Non-endemic", 0, IF(INTRO!$E$37="Non-endemic",0,IF(COUNTRY_INFO!$H619=1,COUNTRY_INFO!E619,0)))</f>
        <v>0</v>
      </c>
      <c r="E619" s="14">
        <f>IF(INTRO!$E$39&lt;&gt;"Non-endemic", 0, IF(INTRO!$E$37="Non-endemic",0,IF(COUNTRY_INFO!$H619=1,COUNTRY_INFO!F619,0)))</f>
        <v>0</v>
      </c>
      <c r="F619" s="14">
        <f>IF(INTRO!$E$39&lt;&gt;"Non-endemic", 0, IF(INTRO!$E$37="Non-endemic",0,IF(COUNTRY_INFO!$H619=1,COUNTRY_INFO!G619,0)))</f>
        <v>0</v>
      </c>
      <c r="G619" s="14">
        <f t="shared" si="34"/>
        <v>0</v>
      </c>
      <c r="H619" s="15" t="str">
        <f>IF(INTRO!$E$39="Non-endemic",IF(INTRO!$E$37="Non-endemic","Not required",COUNTRY_INFO!Q619),"Treat with IVM")</f>
        <v>Treat with IVM</v>
      </c>
      <c r="I619" s="14">
        <f>IF(H619=1,IF(ALB_MBD!$J619&lt;&gt;" ",$G619-ALB_MBD!$J619,$G619),0)</f>
        <v>0</v>
      </c>
      <c r="J619" s="14">
        <f t="shared" si="35"/>
        <v>0</v>
      </c>
      <c r="K619" s="25"/>
      <c r="L619" s="16">
        <f t="shared" si="32"/>
        <v>0</v>
      </c>
      <c r="M619" s="16">
        <f t="shared" si="33"/>
        <v>0</v>
      </c>
    </row>
    <row r="620" spans="1:13" x14ac:dyDescent="0.25">
      <c r="A620" s="13" t="str">
        <f>IF(INTRO!$E$39&lt;&gt;"Non-endemic", " ", IF(INTRO!$E$37="Non-endemic"," ", IF(COUNTRY_INFO!A620=0," ",COUNTRY_INFO!A620)))</f>
        <v xml:space="preserve"> </v>
      </c>
      <c r="B620" s="13" t="str">
        <f>IF(INTRO!$E$39&lt;&gt;"Non-endemic", " ", IF(INTRO!$E$37="Non-endemic"," ", IF(COUNTRY_INFO!B620=0," ",COUNTRY_INFO!B620)))</f>
        <v xml:space="preserve"> </v>
      </c>
      <c r="C620" s="13" t="str">
        <f>IF(INTRO!$E$39&lt;&gt;"Non-endemic", " ", IF(INTRO!$E$37="Non-endemic"," ", IF(COUNTRY_INFO!C620=0," ",COUNTRY_INFO!C620)))</f>
        <v xml:space="preserve"> </v>
      </c>
      <c r="D620" s="14">
        <f>IF(INTRO!$E$39&lt;&gt;"Non-endemic", 0, IF(INTRO!$E$37="Non-endemic",0,IF(COUNTRY_INFO!$H620=1,COUNTRY_INFO!E620,0)))</f>
        <v>0</v>
      </c>
      <c r="E620" s="14">
        <f>IF(INTRO!$E$39&lt;&gt;"Non-endemic", 0, IF(INTRO!$E$37="Non-endemic",0,IF(COUNTRY_INFO!$H620=1,COUNTRY_INFO!F620,0)))</f>
        <v>0</v>
      </c>
      <c r="F620" s="14">
        <f>IF(INTRO!$E$39&lt;&gt;"Non-endemic", 0, IF(INTRO!$E$37="Non-endemic",0,IF(COUNTRY_INFO!$H620=1,COUNTRY_INFO!G620,0)))</f>
        <v>0</v>
      </c>
      <c r="G620" s="14">
        <f t="shared" si="34"/>
        <v>0</v>
      </c>
      <c r="H620" s="15" t="str">
        <f>IF(INTRO!$E$39="Non-endemic",IF(INTRO!$E$37="Non-endemic","Not required",COUNTRY_INFO!Q620),"Treat with IVM")</f>
        <v>Treat with IVM</v>
      </c>
      <c r="I620" s="14">
        <f>IF(H620=1,IF(ALB_MBD!$J620&lt;&gt;" ",$G620-ALB_MBD!$J620,$G620),0)</f>
        <v>0</v>
      </c>
      <c r="J620" s="14">
        <f t="shared" si="35"/>
        <v>0</v>
      </c>
      <c r="K620" s="25"/>
      <c r="L620" s="16">
        <f t="shared" si="32"/>
        <v>0</v>
      </c>
      <c r="M620" s="16">
        <f t="shared" si="33"/>
        <v>0</v>
      </c>
    </row>
    <row r="621" spans="1:13" x14ac:dyDescent="0.25">
      <c r="A621" s="13" t="str">
        <f>IF(INTRO!$E$39&lt;&gt;"Non-endemic", " ", IF(INTRO!$E$37="Non-endemic"," ", IF(COUNTRY_INFO!A621=0," ",COUNTRY_INFO!A621)))</f>
        <v xml:space="preserve"> </v>
      </c>
      <c r="B621" s="13" t="str">
        <f>IF(INTRO!$E$39&lt;&gt;"Non-endemic", " ", IF(INTRO!$E$37="Non-endemic"," ", IF(COUNTRY_INFO!B621=0," ",COUNTRY_INFO!B621)))</f>
        <v xml:space="preserve"> </v>
      </c>
      <c r="C621" s="13" t="str">
        <f>IF(INTRO!$E$39&lt;&gt;"Non-endemic", " ", IF(INTRO!$E$37="Non-endemic"," ", IF(COUNTRY_INFO!C621=0," ",COUNTRY_INFO!C621)))</f>
        <v xml:space="preserve"> </v>
      </c>
      <c r="D621" s="14">
        <f>IF(INTRO!$E$39&lt;&gt;"Non-endemic", 0, IF(INTRO!$E$37="Non-endemic",0,IF(COUNTRY_INFO!$H621=1,COUNTRY_INFO!E621,0)))</f>
        <v>0</v>
      </c>
      <c r="E621" s="14">
        <f>IF(INTRO!$E$39&lt;&gt;"Non-endemic", 0, IF(INTRO!$E$37="Non-endemic",0,IF(COUNTRY_INFO!$H621=1,COUNTRY_INFO!F621,0)))</f>
        <v>0</v>
      </c>
      <c r="F621" s="14">
        <f>IF(INTRO!$E$39&lt;&gt;"Non-endemic", 0, IF(INTRO!$E$37="Non-endemic",0,IF(COUNTRY_INFO!$H621=1,COUNTRY_INFO!G621,0)))</f>
        <v>0</v>
      </c>
      <c r="G621" s="14">
        <f t="shared" si="34"/>
        <v>0</v>
      </c>
      <c r="H621" s="15" t="str">
        <f>IF(INTRO!$E$39="Non-endemic",IF(INTRO!$E$37="Non-endemic","Not required",COUNTRY_INFO!Q621),"Treat with IVM")</f>
        <v>Treat with IVM</v>
      </c>
      <c r="I621" s="14">
        <f>IF(H621=1,IF(ALB_MBD!$J621&lt;&gt;" ",$G621-ALB_MBD!$J621,$G621),0)</f>
        <v>0</v>
      </c>
      <c r="J621" s="14">
        <f t="shared" si="35"/>
        <v>0</v>
      </c>
      <c r="K621" s="25"/>
      <c r="L621" s="16">
        <f t="shared" si="32"/>
        <v>0</v>
      </c>
      <c r="M621" s="16">
        <f t="shared" si="33"/>
        <v>0</v>
      </c>
    </row>
    <row r="622" spans="1:13" x14ac:dyDescent="0.25">
      <c r="A622" s="13" t="str">
        <f>IF(INTRO!$E$39&lt;&gt;"Non-endemic", " ", IF(INTRO!$E$37="Non-endemic"," ", IF(COUNTRY_INFO!A622=0," ",COUNTRY_INFO!A622)))</f>
        <v xml:space="preserve"> </v>
      </c>
      <c r="B622" s="13" t="str">
        <f>IF(INTRO!$E$39&lt;&gt;"Non-endemic", " ", IF(INTRO!$E$37="Non-endemic"," ", IF(COUNTRY_INFO!B622=0," ",COUNTRY_INFO!B622)))</f>
        <v xml:space="preserve"> </v>
      </c>
      <c r="C622" s="13" t="str">
        <f>IF(INTRO!$E$39&lt;&gt;"Non-endemic", " ", IF(INTRO!$E$37="Non-endemic"," ", IF(COUNTRY_INFO!C622=0," ",COUNTRY_INFO!C622)))</f>
        <v xml:space="preserve"> </v>
      </c>
      <c r="D622" s="14">
        <f>IF(INTRO!$E$39&lt;&gt;"Non-endemic", 0, IF(INTRO!$E$37="Non-endemic",0,IF(COUNTRY_INFO!$H622=1,COUNTRY_INFO!E622,0)))</f>
        <v>0</v>
      </c>
      <c r="E622" s="14">
        <f>IF(INTRO!$E$39&lt;&gt;"Non-endemic", 0, IF(INTRO!$E$37="Non-endemic",0,IF(COUNTRY_INFO!$H622=1,COUNTRY_INFO!F622,0)))</f>
        <v>0</v>
      </c>
      <c r="F622" s="14">
        <f>IF(INTRO!$E$39&lt;&gt;"Non-endemic", 0, IF(INTRO!$E$37="Non-endemic",0,IF(COUNTRY_INFO!$H622=1,COUNTRY_INFO!G622,0)))</f>
        <v>0</v>
      </c>
      <c r="G622" s="14">
        <f t="shared" si="34"/>
        <v>0</v>
      </c>
      <c r="H622" s="15" t="str">
        <f>IF(INTRO!$E$39="Non-endemic",IF(INTRO!$E$37="Non-endemic","Not required",COUNTRY_INFO!Q622),"Treat with IVM")</f>
        <v>Treat with IVM</v>
      </c>
      <c r="I622" s="14">
        <f>IF(H622=1,IF(ALB_MBD!$J622&lt;&gt;" ",$G622-ALB_MBD!$J622,$G622),0)</f>
        <v>0</v>
      </c>
      <c r="J622" s="14">
        <f t="shared" si="35"/>
        <v>0</v>
      </c>
      <c r="K622" s="25"/>
      <c r="L622" s="16">
        <f t="shared" si="32"/>
        <v>0</v>
      </c>
      <c r="M622" s="16">
        <f t="shared" si="33"/>
        <v>0</v>
      </c>
    </row>
    <row r="623" spans="1:13" x14ac:dyDescent="0.25">
      <c r="A623" s="13" t="str">
        <f>IF(INTRO!$E$39&lt;&gt;"Non-endemic", " ", IF(INTRO!$E$37="Non-endemic"," ", IF(COUNTRY_INFO!A623=0," ",COUNTRY_INFO!A623)))</f>
        <v xml:space="preserve"> </v>
      </c>
      <c r="B623" s="13" t="str">
        <f>IF(INTRO!$E$39&lt;&gt;"Non-endemic", " ", IF(INTRO!$E$37="Non-endemic"," ", IF(COUNTRY_INFO!B623=0," ",COUNTRY_INFO!B623)))</f>
        <v xml:space="preserve"> </v>
      </c>
      <c r="C623" s="13" t="str">
        <f>IF(INTRO!$E$39&lt;&gt;"Non-endemic", " ", IF(INTRO!$E$37="Non-endemic"," ", IF(COUNTRY_INFO!C623=0," ",COUNTRY_INFO!C623)))</f>
        <v xml:space="preserve"> </v>
      </c>
      <c r="D623" s="14">
        <f>IF(INTRO!$E$39&lt;&gt;"Non-endemic", 0, IF(INTRO!$E$37="Non-endemic",0,IF(COUNTRY_INFO!$H623=1,COUNTRY_INFO!E623,0)))</f>
        <v>0</v>
      </c>
      <c r="E623" s="14">
        <f>IF(INTRO!$E$39&lt;&gt;"Non-endemic", 0, IF(INTRO!$E$37="Non-endemic",0,IF(COUNTRY_INFO!$H623=1,COUNTRY_INFO!F623,0)))</f>
        <v>0</v>
      </c>
      <c r="F623" s="14">
        <f>IF(INTRO!$E$39&lt;&gt;"Non-endemic", 0, IF(INTRO!$E$37="Non-endemic",0,IF(COUNTRY_INFO!$H623=1,COUNTRY_INFO!G623,0)))</f>
        <v>0</v>
      </c>
      <c r="G623" s="14">
        <f t="shared" si="34"/>
        <v>0</v>
      </c>
      <c r="H623" s="15" t="str">
        <f>IF(INTRO!$E$39="Non-endemic",IF(INTRO!$E$37="Non-endemic","Not required",COUNTRY_INFO!Q623),"Treat with IVM")</f>
        <v>Treat with IVM</v>
      </c>
      <c r="I623" s="14">
        <f>IF(H623=1,IF(ALB_MBD!$J623&lt;&gt;" ",$G623-ALB_MBD!$J623,$G623),0)</f>
        <v>0</v>
      </c>
      <c r="J623" s="14">
        <f t="shared" si="35"/>
        <v>0</v>
      </c>
      <c r="K623" s="25"/>
      <c r="L623" s="16">
        <f t="shared" si="32"/>
        <v>0</v>
      </c>
      <c r="M623" s="16">
        <f t="shared" si="33"/>
        <v>0</v>
      </c>
    </row>
    <row r="624" spans="1:13" x14ac:dyDescent="0.25">
      <c r="A624" s="13" t="str">
        <f>IF(INTRO!$E$39&lt;&gt;"Non-endemic", " ", IF(INTRO!$E$37="Non-endemic"," ", IF(COUNTRY_INFO!A624=0," ",COUNTRY_INFO!A624)))</f>
        <v xml:space="preserve"> </v>
      </c>
      <c r="B624" s="13" t="str">
        <f>IF(INTRO!$E$39&lt;&gt;"Non-endemic", " ", IF(INTRO!$E$37="Non-endemic"," ", IF(COUNTRY_INFO!B624=0," ",COUNTRY_INFO!B624)))</f>
        <v xml:space="preserve"> </v>
      </c>
      <c r="C624" s="13" t="str">
        <f>IF(INTRO!$E$39&lt;&gt;"Non-endemic", " ", IF(INTRO!$E$37="Non-endemic"," ", IF(COUNTRY_INFO!C624=0," ",COUNTRY_INFO!C624)))</f>
        <v xml:space="preserve"> </v>
      </c>
      <c r="D624" s="14">
        <f>IF(INTRO!$E$39&lt;&gt;"Non-endemic", 0, IF(INTRO!$E$37="Non-endemic",0,IF(COUNTRY_INFO!$H624=1,COUNTRY_INFO!E624,0)))</f>
        <v>0</v>
      </c>
      <c r="E624" s="14">
        <f>IF(INTRO!$E$39&lt;&gt;"Non-endemic", 0, IF(INTRO!$E$37="Non-endemic",0,IF(COUNTRY_INFO!$H624=1,COUNTRY_INFO!F624,0)))</f>
        <v>0</v>
      </c>
      <c r="F624" s="14">
        <f>IF(INTRO!$E$39&lt;&gt;"Non-endemic", 0, IF(INTRO!$E$37="Non-endemic",0,IF(COUNTRY_INFO!$H624=1,COUNTRY_INFO!G624,0)))</f>
        <v>0</v>
      </c>
      <c r="G624" s="14">
        <f t="shared" si="34"/>
        <v>0</v>
      </c>
      <c r="H624" s="15" t="str">
        <f>IF(INTRO!$E$39="Non-endemic",IF(INTRO!$E$37="Non-endemic","Not required",COUNTRY_INFO!Q624),"Treat with IVM")</f>
        <v>Treat with IVM</v>
      </c>
      <c r="I624" s="14">
        <f>IF(H624=1,IF(ALB_MBD!$J624&lt;&gt;" ",$G624-ALB_MBD!$J624,$G624),0)</f>
        <v>0</v>
      </c>
      <c r="J624" s="14">
        <f t="shared" si="35"/>
        <v>0</v>
      </c>
      <c r="K624" s="25"/>
      <c r="L624" s="16">
        <f t="shared" si="32"/>
        <v>0</v>
      </c>
      <c r="M624" s="16">
        <f t="shared" si="33"/>
        <v>0</v>
      </c>
    </row>
    <row r="625" spans="1:13" x14ac:dyDescent="0.25">
      <c r="A625" s="13" t="str">
        <f>IF(INTRO!$E$39&lt;&gt;"Non-endemic", " ", IF(INTRO!$E$37="Non-endemic"," ", IF(COUNTRY_INFO!A625=0," ",COUNTRY_INFO!A625)))</f>
        <v xml:space="preserve"> </v>
      </c>
      <c r="B625" s="13" t="str">
        <f>IF(INTRO!$E$39&lt;&gt;"Non-endemic", " ", IF(INTRO!$E$37="Non-endemic"," ", IF(COUNTRY_INFO!B625=0," ",COUNTRY_INFO!B625)))</f>
        <v xml:space="preserve"> </v>
      </c>
      <c r="C625" s="13" t="str">
        <f>IF(INTRO!$E$39&lt;&gt;"Non-endemic", " ", IF(INTRO!$E$37="Non-endemic"," ", IF(COUNTRY_INFO!C625=0," ",COUNTRY_INFO!C625)))</f>
        <v xml:space="preserve"> </v>
      </c>
      <c r="D625" s="14">
        <f>IF(INTRO!$E$39&lt;&gt;"Non-endemic", 0, IF(INTRO!$E$37="Non-endemic",0,IF(COUNTRY_INFO!$H625=1,COUNTRY_INFO!E625,0)))</f>
        <v>0</v>
      </c>
      <c r="E625" s="14">
        <f>IF(INTRO!$E$39&lt;&gt;"Non-endemic", 0, IF(INTRO!$E$37="Non-endemic",0,IF(COUNTRY_INFO!$H625=1,COUNTRY_INFO!F625,0)))</f>
        <v>0</v>
      </c>
      <c r="F625" s="14">
        <f>IF(INTRO!$E$39&lt;&gt;"Non-endemic", 0, IF(INTRO!$E$37="Non-endemic",0,IF(COUNTRY_INFO!$H625=1,COUNTRY_INFO!G625,0)))</f>
        <v>0</v>
      </c>
      <c r="G625" s="14">
        <f t="shared" si="34"/>
        <v>0</v>
      </c>
      <c r="H625" s="15" t="str">
        <f>IF(INTRO!$E$39="Non-endemic",IF(INTRO!$E$37="Non-endemic","Not required",COUNTRY_INFO!Q625),"Treat with IVM")</f>
        <v>Treat with IVM</v>
      </c>
      <c r="I625" s="14">
        <f>IF(H625=1,IF(ALB_MBD!$J625&lt;&gt;" ",$G625-ALB_MBD!$J625,$G625),0)</f>
        <v>0</v>
      </c>
      <c r="J625" s="14">
        <f t="shared" si="35"/>
        <v>0</v>
      </c>
      <c r="K625" s="25"/>
      <c r="L625" s="16">
        <f t="shared" si="32"/>
        <v>0</v>
      </c>
      <c r="M625" s="16">
        <f t="shared" si="33"/>
        <v>0</v>
      </c>
    </row>
    <row r="626" spans="1:13" x14ac:dyDescent="0.25">
      <c r="A626" s="13" t="str">
        <f>IF(INTRO!$E$39&lt;&gt;"Non-endemic", " ", IF(INTRO!$E$37="Non-endemic"," ", IF(COUNTRY_INFO!A626=0," ",COUNTRY_INFO!A626)))</f>
        <v xml:space="preserve"> </v>
      </c>
      <c r="B626" s="13" t="str">
        <f>IF(INTRO!$E$39&lt;&gt;"Non-endemic", " ", IF(INTRO!$E$37="Non-endemic"," ", IF(COUNTRY_INFO!B626=0," ",COUNTRY_INFO!B626)))</f>
        <v xml:space="preserve"> </v>
      </c>
      <c r="C626" s="13" t="str">
        <f>IF(INTRO!$E$39&lt;&gt;"Non-endemic", " ", IF(INTRO!$E$37="Non-endemic"," ", IF(COUNTRY_INFO!C626=0," ",COUNTRY_INFO!C626)))</f>
        <v xml:space="preserve"> </v>
      </c>
      <c r="D626" s="14">
        <f>IF(INTRO!$E$39&lt;&gt;"Non-endemic", 0, IF(INTRO!$E$37="Non-endemic",0,IF(COUNTRY_INFO!$H626=1,COUNTRY_INFO!E626,0)))</f>
        <v>0</v>
      </c>
      <c r="E626" s="14">
        <f>IF(INTRO!$E$39&lt;&gt;"Non-endemic", 0, IF(INTRO!$E$37="Non-endemic",0,IF(COUNTRY_INFO!$H626=1,COUNTRY_INFO!F626,0)))</f>
        <v>0</v>
      </c>
      <c r="F626" s="14">
        <f>IF(INTRO!$E$39&lt;&gt;"Non-endemic", 0, IF(INTRO!$E$37="Non-endemic",0,IF(COUNTRY_INFO!$H626=1,COUNTRY_INFO!G626,0)))</f>
        <v>0</v>
      </c>
      <c r="G626" s="14">
        <f t="shared" si="34"/>
        <v>0</v>
      </c>
      <c r="H626" s="15" t="str">
        <f>IF(INTRO!$E$39="Non-endemic",IF(INTRO!$E$37="Non-endemic","Not required",COUNTRY_INFO!Q626),"Treat with IVM")</f>
        <v>Treat with IVM</v>
      </c>
      <c r="I626" s="14">
        <f>IF(H626=1,IF(ALB_MBD!$J626&lt;&gt;" ",$G626-ALB_MBD!$J626,$G626),0)</f>
        <v>0</v>
      </c>
      <c r="J626" s="14">
        <f t="shared" si="35"/>
        <v>0</v>
      </c>
      <c r="K626" s="25"/>
      <c r="L626" s="16">
        <f t="shared" si="32"/>
        <v>0</v>
      </c>
      <c r="M626" s="16">
        <f t="shared" si="33"/>
        <v>0</v>
      </c>
    </row>
    <row r="627" spans="1:13" x14ac:dyDescent="0.25">
      <c r="A627" s="13" t="str">
        <f>IF(INTRO!$E$39&lt;&gt;"Non-endemic", " ", IF(INTRO!$E$37="Non-endemic"," ", IF(COUNTRY_INFO!A627=0," ",COUNTRY_INFO!A627)))</f>
        <v xml:space="preserve"> </v>
      </c>
      <c r="B627" s="13" t="str">
        <f>IF(INTRO!$E$39&lt;&gt;"Non-endemic", " ", IF(INTRO!$E$37="Non-endemic"," ", IF(COUNTRY_INFO!B627=0," ",COUNTRY_INFO!B627)))</f>
        <v xml:space="preserve"> </v>
      </c>
      <c r="C627" s="13" t="str">
        <f>IF(INTRO!$E$39&lt;&gt;"Non-endemic", " ", IF(INTRO!$E$37="Non-endemic"," ", IF(COUNTRY_INFO!C627=0," ",COUNTRY_INFO!C627)))</f>
        <v xml:space="preserve"> </v>
      </c>
      <c r="D627" s="14">
        <f>IF(INTRO!$E$39&lt;&gt;"Non-endemic", 0, IF(INTRO!$E$37="Non-endemic",0,IF(COUNTRY_INFO!$H627=1,COUNTRY_INFO!E627,0)))</f>
        <v>0</v>
      </c>
      <c r="E627" s="14">
        <f>IF(INTRO!$E$39&lt;&gt;"Non-endemic", 0, IF(INTRO!$E$37="Non-endemic",0,IF(COUNTRY_INFO!$H627=1,COUNTRY_INFO!F627,0)))</f>
        <v>0</v>
      </c>
      <c r="F627" s="14">
        <f>IF(INTRO!$E$39&lt;&gt;"Non-endemic", 0, IF(INTRO!$E$37="Non-endemic",0,IF(COUNTRY_INFO!$H627=1,COUNTRY_INFO!G627,0)))</f>
        <v>0</v>
      </c>
      <c r="G627" s="14">
        <f t="shared" si="34"/>
        <v>0</v>
      </c>
      <c r="H627" s="15" t="str">
        <f>IF(INTRO!$E$39="Non-endemic",IF(INTRO!$E$37="Non-endemic","Not required",COUNTRY_INFO!Q627),"Treat with IVM")</f>
        <v>Treat with IVM</v>
      </c>
      <c r="I627" s="14">
        <f>IF(H627=1,IF(ALB_MBD!$J627&lt;&gt;" ",$G627-ALB_MBD!$J627,$G627),0)</f>
        <v>0</v>
      </c>
      <c r="J627" s="14">
        <f t="shared" si="35"/>
        <v>0</v>
      </c>
      <c r="K627" s="25"/>
      <c r="L627" s="16">
        <f t="shared" si="32"/>
        <v>0</v>
      </c>
      <c r="M627" s="16">
        <f t="shared" si="33"/>
        <v>0</v>
      </c>
    </row>
    <row r="628" spans="1:13" x14ac:dyDescent="0.25">
      <c r="A628" s="13" t="str">
        <f>IF(INTRO!$E$39&lt;&gt;"Non-endemic", " ", IF(INTRO!$E$37="Non-endemic"," ", IF(COUNTRY_INFO!A628=0," ",COUNTRY_INFO!A628)))</f>
        <v xml:space="preserve"> </v>
      </c>
      <c r="B628" s="13" t="str">
        <f>IF(INTRO!$E$39&lt;&gt;"Non-endemic", " ", IF(INTRO!$E$37="Non-endemic"," ", IF(COUNTRY_INFO!B628=0," ",COUNTRY_INFO!B628)))</f>
        <v xml:space="preserve"> </v>
      </c>
      <c r="C628" s="13" t="str">
        <f>IF(INTRO!$E$39&lt;&gt;"Non-endemic", " ", IF(INTRO!$E$37="Non-endemic"," ", IF(COUNTRY_INFO!C628=0," ",COUNTRY_INFO!C628)))</f>
        <v xml:space="preserve"> </v>
      </c>
      <c r="D628" s="14">
        <f>IF(INTRO!$E$39&lt;&gt;"Non-endemic", 0, IF(INTRO!$E$37="Non-endemic",0,IF(COUNTRY_INFO!$H628=1,COUNTRY_INFO!E628,0)))</f>
        <v>0</v>
      </c>
      <c r="E628" s="14">
        <f>IF(INTRO!$E$39&lt;&gt;"Non-endemic", 0, IF(INTRO!$E$37="Non-endemic",0,IF(COUNTRY_INFO!$H628=1,COUNTRY_INFO!F628,0)))</f>
        <v>0</v>
      </c>
      <c r="F628" s="14">
        <f>IF(INTRO!$E$39&lt;&gt;"Non-endemic", 0, IF(INTRO!$E$37="Non-endemic",0,IF(COUNTRY_INFO!$H628=1,COUNTRY_INFO!G628,0)))</f>
        <v>0</v>
      </c>
      <c r="G628" s="14">
        <f t="shared" si="34"/>
        <v>0</v>
      </c>
      <c r="H628" s="15" t="str">
        <f>IF(INTRO!$E$39="Non-endemic",IF(INTRO!$E$37="Non-endemic","Not required",COUNTRY_INFO!Q628),"Treat with IVM")</f>
        <v>Treat with IVM</v>
      </c>
      <c r="I628" s="14">
        <f>IF(H628=1,IF(ALB_MBD!$J628&lt;&gt;" ",$G628-ALB_MBD!$J628,$G628),0)</f>
        <v>0</v>
      </c>
      <c r="J628" s="14">
        <f t="shared" si="35"/>
        <v>0</v>
      </c>
      <c r="K628" s="25"/>
      <c r="L628" s="16">
        <f t="shared" si="32"/>
        <v>0</v>
      </c>
      <c r="M628" s="16">
        <f t="shared" si="33"/>
        <v>0</v>
      </c>
    </row>
    <row r="629" spans="1:13" x14ac:dyDescent="0.25">
      <c r="A629" s="13" t="str">
        <f>IF(INTRO!$E$39&lt;&gt;"Non-endemic", " ", IF(INTRO!$E$37="Non-endemic"," ", IF(COUNTRY_INFO!A629=0," ",COUNTRY_INFO!A629)))</f>
        <v xml:space="preserve"> </v>
      </c>
      <c r="B629" s="13" t="str">
        <f>IF(INTRO!$E$39&lt;&gt;"Non-endemic", " ", IF(INTRO!$E$37="Non-endemic"," ", IF(COUNTRY_INFO!B629=0," ",COUNTRY_INFO!B629)))</f>
        <v xml:space="preserve"> </v>
      </c>
      <c r="C629" s="13" t="str">
        <f>IF(INTRO!$E$39&lt;&gt;"Non-endemic", " ", IF(INTRO!$E$37="Non-endemic"," ", IF(COUNTRY_INFO!C629=0," ",COUNTRY_INFO!C629)))</f>
        <v xml:space="preserve"> </v>
      </c>
      <c r="D629" s="14">
        <f>IF(INTRO!$E$39&lt;&gt;"Non-endemic", 0, IF(INTRO!$E$37="Non-endemic",0,IF(COUNTRY_INFO!$H629=1,COUNTRY_INFO!E629,0)))</f>
        <v>0</v>
      </c>
      <c r="E629" s="14">
        <f>IF(INTRO!$E$39&lt;&gt;"Non-endemic", 0, IF(INTRO!$E$37="Non-endemic",0,IF(COUNTRY_INFO!$H629=1,COUNTRY_INFO!F629,0)))</f>
        <v>0</v>
      </c>
      <c r="F629" s="14">
        <f>IF(INTRO!$E$39&lt;&gt;"Non-endemic", 0, IF(INTRO!$E$37="Non-endemic",0,IF(COUNTRY_INFO!$H629=1,COUNTRY_INFO!G629,0)))</f>
        <v>0</v>
      </c>
      <c r="G629" s="14">
        <f t="shared" si="34"/>
        <v>0</v>
      </c>
      <c r="H629" s="15" t="str">
        <f>IF(INTRO!$E$39="Non-endemic",IF(INTRO!$E$37="Non-endemic","Not required",COUNTRY_INFO!Q629),"Treat with IVM")</f>
        <v>Treat with IVM</v>
      </c>
      <c r="I629" s="14">
        <f>IF(H629=1,IF(ALB_MBD!$J629&lt;&gt;" ",$G629-ALB_MBD!$J629,$G629),0)</f>
        <v>0</v>
      </c>
      <c r="J629" s="14">
        <f t="shared" si="35"/>
        <v>0</v>
      </c>
      <c r="K629" s="25"/>
      <c r="L629" s="16">
        <f t="shared" si="32"/>
        <v>0</v>
      </c>
      <c r="M629" s="16">
        <f t="shared" si="33"/>
        <v>0</v>
      </c>
    </row>
    <row r="630" spans="1:13" x14ac:dyDescent="0.25">
      <c r="A630" s="13" t="str">
        <f>IF(INTRO!$E$39&lt;&gt;"Non-endemic", " ", IF(INTRO!$E$37="Non-endemic"," ", IF(COUNTRY_INFO!A630=0," ",COUNTRY_INFO!A630)))</f>
        <v xml:space="preserve"> </v>
      </c>
      <c r="B630" s="13" t="str">
        <f>IF(INTRO!$E$39&lt;&gt;"Non-endemic", " ", IF(INTRO!$E$37="Non-endemic"," ", IF(COUNTRY_INFO!B630=0," ",COUNTRY_INFO!B630)))</f>
        <v xml:space="preserve"> </v>
      </c>
      <c r="C630" s="13" t="str">
        <f>IF(INTRO!$E$39&lt;&gt;"Non-endemic", " ", IF(INTRO!$E$37="Non-endemic"," ", IF(COUNTRY_INFO!C630=0," ",COUNTRY_INFO!C630)))</f>
        <v xml:space="preserve"> </v>
      </c>
      <c r="D630" s="14">
        <f>IF(INTRO!$E$39&lt;&gt;"Non-endemic", 0, IF(INTRO!$E$37="Non-endemic",0,IF(COUNTRY_INFO!$H630=1,COUNTRY_INFO!E630,0)))</f>
        <v>0</v>
      </c>
      <c r="E630" s="14">
        <f>IF(INTRO!$E$39&lt;&gt;"Non-endemic", 0, IF(INTRO!$E$37="Non-endemic",0,IF(COUNTRY_INFO!$H630=1,COUNTRY_INFO!F630,0)))</f>
        <v>0</v>
      </c>
      <c r="F630" s="14">
        <f>IF(INTRO!$E$39&lt;&gt;"Non-endemic", 0, IF(INTRO!$E$37="Non-endemic",0,IF(COUNTRY_INFO!$H630=1,COUNTRY_INFO!G630,0)))</f>
        <v>0</v>
      </c>
      <c r="G630" s="14">
        <f t="shared" si="34"/>
        <v>0</v>
      </c>
      <c r="H630" s="15" t="str">
        <f>IF(INTRO!$E$39="Non-endemic",IF(INTRO!$E$37="Non-endemic","Not required",COUNTRY_INFO!Q630),"Treat with IVM")</f>
        <v>Treat with IVM</v>
      </c>
      <c r="I630" s="14">
        <f>IF(H630=1,IF(ALB_MBD!$J630&lt;&gt;" ",$G630-ALB_MBD!$J630,$G630),0)</f>
        <v>0</v>
      </c>
      <c r="J630" s="14">
        <f t="shared" si="35"/>
        <v>0</v>
      </c>
      <c r="K630" s="25"/>
      <c r="L630" s="16">
        <f t="shared" si="32"/>
        <v>0</v>
      </c>
      <c r="M630" s="16">
        <f t="shared" si="33"/>
        <v>0</v>
      </c>
    </row>
    <row r="631" spans="1:13" x14ac:dyDescent="0.25">
      <c r="A631" s="13" t="str">
        <f>IF(INTRO!$E$39&lt;&gt;"Non-endemic", " ", IF(INTRO!$E$37="Non-endemic"," ", IF(COUNTRY_INFO!A631=0," ",COUNTRY_INFO!A631)))</f>
        <v xml:space="preserve"> </v>
      </c>
      <c r="B631" s="13" t="str">
        <f>IF(INTRO!$E$39&lt;&gt;"Non-endemic", " ", IF(INTRO!$E$37="Non-endemic"," ", IF(COUNTRY_INFO!B631=0," ",COUNTRY_INFO!B631)))</f>
        <v xml:space="preserve"> </v>
      </c>
      <c r="C631" s="13" t="str">
        <f>IF(INTRO!$E$39&lt;&gt;"Non-endemic", " ", IF(INTRO!$E$37="Non-endemic"," ", IF(COUNTRY_INFO!C631=0," ",COUNTRY_INFO!C631)))</f>
        <v xml:space="preserve"> </v>
      </c>
      <c r="D631" s="14">
        <f>IF(INTRO!$E$39&lt;&gt;"Non-endemic", 0, IF(INTRO!$E$37="Non-endemic",0,IF(COUNTRY_INFO!$H631=1,COUNTRY_INFO!E631,0)))</f>
        <v>0</v>
      </c>
      <c r="E631" s="14">
        <f>IF(INTRO!$E$39&lt;&gt;"Non-endemic", 0, IF(INTRO!$E$37="Non-endemic",0,IF(COUNTRY_INFO!$H631=1,COUNTRY_INFO!F631,0)))</f>
        <v>0</v>
      </c>
      <c r="F631" s="14">
        <f>IF(INTRO!$E$39&lt;&gt;"Non-endemic", 0, IF(INTRO!$E$37="Non-endemic",0,IF(COUNTRY_INFO!$H631=1,COUNTRY_INFO!G631,0)))</f>
        <v>0</v>
      </c>
      <c r="G631" s="14">
        <f t="shared" si="34"/>
        <v>0</v>
      </c>
      <c r="H631" s="15" t="str">
        <f>IF(INTRO!$E$39="Non-endemic",IF(INTRO!$E$37="Non-endemic","Not required",COUNTRY_INFO!Q631),"Treat with IVM")</f>
        <v>Treat with IVM</v>
      </c>
      <c r="I631" s="14">
        <f>IF(H631=1,IF(ALB_MBD!$J631&lt;&gt;" ",$G631-ALB_MBD!$J631,$G631),0)</f>
        <v>0</v>
      </c>
      <c r="J631" s="14">
        <f t="shared" si="35"/>
        <v>0</v>
      </c>
      <c r="K631" s="25"/>
      <c r="L631" s="16">
        <f t="shared" si="32"/>
        <v>0</v>
      </c>
      <c r="M631" s="16">
        <f t="shared" si="33"/>
        <v>0</v>
      </c>
    </row>
    <row r="632" spans="1:13" x14ac:dyDescent="0.25">
      <c r="A632" s="13" t="str">
        <f>IF(INTRO!$E$39&lt;&gt;"Non-endemic", " ", IF(INTRO!$E$37="Non-endemic"," ", IF(COUNTRY_INFO!A632=0," ",COUNTRY_INFO!A632)))</f>
        <v xml:space="preserve"> </v>
      </c>
      <c r="B632" s="13" t="str">
        <f>IF(INTRO!$E$39&lt;&gt;"Non-endemic", " ", IF(INTRO!$E$37="Non-endemic"," ", IF(COUNTRY_INFO!B632=0," ",COUNTRY_INFO!B632)))</f>
        <v xml:space="preserve"> </v>
      </c>
      <c r="C632" s="13" t="str">
        <f>IF(INTRO!$E$39&lt;&gt;"Non-endemic", " ", IF(INTRO!$E$37="Non-endemic"," ", IF(COUNTRY_INFO!C632=0," ",COUNTRY_INFO!C632)))</f>
        <v xml:space="preserve"> </v>
      </c>
      <c r="D632" s="14">
        <f>IF(INTRO!$E$39&lt;&gt;"Non-endemic", 0, IF(INTRO!$E$37="Non-endemic",0,IF(COUNTRY_INFO!$H632=1,COUNTRY_INFO!E632,0)))</f>
        <v>0</v>
      </c>
      <c r="E632" s="14">
        <f>IF(INTRO!$E$39&lt;&gt;"Non-endemic", 0, IF(INTRO!$E$37="Non-endemic",0,IF(COUNTRY_INFO!$H632=1,COUNTRY_INFO!F632,0)))</f>
        <v>0</v>
      </c>
      <c r="F632" s="14">
        <f>IF(INTRO!$E$39&lt;&gt;"Non-endemic", 0, IF(INTRO!$E$37="Non-endemic",0,IF(COUNTRY_INFO!$H632=1,COUNTRY_INFO!G632,0)))</f>
        <v>0</v>
      </c>
      <c r="G632" s="14">
        <f t="shared" si="34"/>
        <v>0</v>
      </c>
      <c r="H632" s="15" t="str">
        <f>IF(INTRO!$E$39="Non-endemic",IF(INTRO!$E$37="Non-endemic","Not required",COUNTRY_INFO!Q632),"Treat with IVM")</f>
        <v>Treat with IVM</v>
      </c>
      <c r="I632" s="14">
        <f>IF(H632=1,IF(ALB_MBD!$J632&lt;&gt;" ",$G632-ALB_MBD!$J632,$G632),0)</f>
        <v>0</v>
      </c>
      <c r="J632" s="14">
        <f t="shared" si="35"/>
        <v>0</v>
      </c>
      <c r="K632" s="25"/>
      <c r="L632" s="16">
        <f t="shared" si="32"/>
        <v>0</v>
      </c>
      <c r="M632" s="16">
        <f t="shared" si="33"/>
        <v>0</v>
      </c>
    </row>
    <row r="633" spans="1:13" x14ac:dyDescent="0.25">
      <c r="A633" s="13" t="str">
        <f>IF(INTRO!$E$39&lt;&gt;"Non-endemic", " ", IF(INTRO!$E$37="Non-endemic"," ", IF(COUNTRY_INFO!A633=0," ",COUNTRY_INFO!A633)))</f>
        <v xml:space="preserve"> </v>
      </c>
      <c r="B633" s="13" t="str">
        <f>IF(INTRO!$E$39&lt;&gt;"Non-endemic", " ", IF(INTRO!$E$37="Non-endemic"," ", IF(COUNTRY_INFO!B633=0," ",COUNTRY_INFO!B633)))</f>
        <v xml:space="preserve"> </v>
      </c>
      <c r="C633" s="13" t="str">
        <f>IF(INTRO!$E$39&lt;&gt;"Non-endemic", " ", IF(INTRO!$E$37="Non-endemic"," ", IF(COUNTRY_INFO!C633=0," ",COUNTRY_INFO!C633)))</f>
        <v xml:space="preserve"> </v>
      </c>
      <c r="D633" s="14">
        <f>IF(INTRO!$E$39&lt;&gt;"Non-endemic", 0, IF(INTRO!$E$37="Non-endemic",0,IF(COUNTRY_INFO!$H633=1,COUNTRY_INFO!E633,0)))</f>
        <v>0</v>
      </c>
      <c r="E633" s="14">
        <f>IF(INTRO!$E$39&lt;&gt;"Non-endemic", 0, IF(INTRO!$E$37="Non-endemic",0,IF(COUNTRY_INFO!$H633=1,COUNTRY_INFO!F633,0)))</f>
        <v>0</v>
      </c>
      <c r="F633" s="14">
        <f>IF(INTRO!$E$39&lt;&gt;"Non-endemic", 0, IF(INTRO!$E$37="Non-endemic",0,IF(COUNTRY_INFO!$H633=1,COUNTRY_INFO!G633,0)))</f>
        <v>0</v>
      </c>
      <c r="G633" s="14">
        <f t="shared" si="34"/>
        <v>0</v>
      </c>
      <c r="H633" s="15" t="str">
        <f>IF(INTRO!$E$39="Non-endemic",IF(INTRO!$E$37="Non-endemic","Not required",COUNTRY_INFO!Q633),"Treat with IVM")</f>
        <v>Treat with IVM</v>
      </c>
      <c r="I633" s="14">
        <f>IF(H633=1,IF(ALB_MBD!$J633&lt;&gt;" ",$G633-ALB_MBD!$J633,$G633),0)</f>
        <v>0</v>
      </c>
      <c r="J633" s="14">
        <f t="shared" si="35"/>
        <v>0</v>
      </c>
      <c r="K633" s="25"/>
      <c r="L633" s="16">
        <f t="shared" si="32"/>
        <v>0</v>
      </c>
      <c r="M633" s="16">
        <f t="shared" si="33"/>
        <v>0</v>
      </c>
    </row>
    <row r="634" spans="1:13" x14ac:dyDescent="0.25">
      <c r="A634" s="13" t="str">
        <f>IF(INTRO!$E$39&lt;&gt;"Non-endemic", " ", IF(INTRO!$E$37="Non-endemic"," ", IF(COUNTRY_INFO!A634=0," ",COUNTRY_INFO!A634)))</f>
        <v xml:space="preserve"> </v>
      </c>
      <c r="B634" s="13" t="str">
        <f>IF(INTRO!$E$39&lt;&gt;"Non-endemic", " ", IF(INTRO!$E$37="Non-endemic"," ", IF(COUNTRY_INFO!B634=0," ",COUNTRY_INFO!B634)))</f>
        <v xml:space="preserve"> </v>
      </c>
      <c r="C634" s="13" t="str">
        <f>IF(INTRO!$E$39&lt;&gt;"Non-endemic", " ", IF(INTRO!$E$37="Non-endemic"," ", IF(COUNTRY_INFO!C634=0," ",COUNTRY_INFO!C634)))</f>
        <v xml:space="preserve"> </v>
      </c>
      <c r="D634" s="14">
        <f>IF(INTRO!$E$39&lt;&gt;"Non-endemic", 0, IF(INTRO!$E$37="Non-endemic",0,IF(COUNTRY_INFO!$H634=1,COUNTRY_INFO!E634,0)))</f>
        <v>0</v>
      </c>
      <c r="E634" s="14">
        <f>IF(INTRO!$E$39&lt;&gt;"Non-endemic", 0, IF(INTRO!$E$37="Non-endemic",0,IF(COUNTRY_INFO!$H634=1,COUNTRY_INFO!F634,0)))</f>
        <v>0</v>
      </c>
      <c r="F634" s="14">
        <f>IF(INTRO!$E$39&lt;&gt;"Non-endemic", 0, IF(INTRO!$E$37="Non-endemic",0,IF(COUNTRY_INFO!$H634=1,COUNTRY_INFO!G634,0)))</f>
        <v>0</v>
      </c>
      <c r="G634" s="14">
        <f t="shared" si="34"/>
        <v>0</v>
      </c>
      <c r="H634" s="15" t="str">
        <f>IF(INTRO!$E$39="Non-endemic",IF(INTRO!$E$37="Non-endemic","Not required",COUNTRY_INFO!Q634),"Treat with IVM")</f>
        <v>Treat with IVM</v>
      </c>
      <c r="I634" s="14">
        <f>IF(H634=1,IF(ALB_MBD!$J634&lt;&gt;" ",$G634-ALB_MBD!$J634,$G634),0)</f>
        <v>0</v>
      </c>
      <c r="J634" s="14">
        <f t="shared" si="35"/>
        <v>0</v>
      </c>
      <c r="K634" s="25"/>
      <c r="L634" s="16">
        <f t="shared" si="32"/>
        <v>0</v>
      </c>
      <c r="M634" s="16">
        <f t="shared" si="33"/>
        <v>0</v>
      </c>
    </row>
    <row r="635" spans="1:13" x14ac:dyDescent="0.25">
      <c r="A635" s="13" t="str">
        <f>IF(INTRO!$E$39&lt;&gt;"Non-endemic", " ", IF(INTRO!$E$37="Non-endemic"," ", IF(COUNTRY_INFO!A635=0," ",COUNTRY_INFO!A635)))</f>
        <v xml:space="preserve"> </v>
      </c>
      <c r="B635" s="13" t="str">
        <f>IF(INTRO!$E$39&lt;&gt;"Non-endemic", " ", IF(INTRO!$E$37="Non-endemic"," ", IF(COUNTRY_INFO!B635=0," ",COUNTRY_INFO!B635)))</f>
        <v xml:space="preserve"> </v>
      </c>
      <c r="C635" s="13" t="str">
        <f>IF(INTRO!$E$39&lt;&gt;"Non-endemic", " ", IF(INTRO!$E$37="Non-endemic"," ", IF(COUNTRY_INFO!C635=0," ",COUNTRY_INFO!C635)))</f>
        <v xml:space="preserve"> </v>
      </c>
      <c r="D635" s="14">
        <f>IF(INTRO!$E$39&lt;&gt;"Non-endemic", 0, IF(INTRO!$E$37="Non-endemic",0,IF(COUNTRY_INFO!$H635=1,COUNTRY_INFO!E635,0)))</f>
        <v>0</v>
      </c>
      <c r="E635" s="14">
        <f>IF(INTRO!$E$39&lt;&gt;"Non-endemic", 0, IF(INTRO!$E$37="Non-endemic",0,IF(COUNTRY_INFO!$H635=1,COUNTRY_INFO!F635,0)))</f>
        <v>0</v>
      </c>
      <c r="F635" s="14">
        <f>IF(INTRO!$E$39&lt;&gt;"Non-endemic", 0, IF(INTRO!$E$37="Non-endemic",0,IF(COUNTRY_INFO!$H635=1,COUNTRY_INFO!G635,0)))</f>
        <v>0</v>
      </c>
      <c r="G635" s="14">
        <f t="shared" si="34"/>
        <v>0</v>
      </c>
      <c r="H635" s="15" t="str">
        <f>IF(INTRO!$E$39="Non-endemic",IF(INTRO!$E$37="Non-endemic","Not required",COUNTRY_INFO!Q635),"Treat with IVM")</f>
        <v>Treat with IVM</v>
      </c>
      <c r="I635" s="14">
        <f>IF(H635=1,IF(ALB_MBD!$J635&lt;&gt;" ",$G635-ALB_MBD!$J635,$G635),0)</f>
        <v>0</v>
      </c>
      <c r="J635" s="14">
        <f t="shared" si="35"/>
        <v>0</v>
      </c>
      <c r="K635" s="25"/>
      <c r="L635" s="16">
        <f t="shared" si="32"/>
        <v>0</v>
      </c>
      <c r="M635" s="16">
        <f t="shared" si="33"/>
        <v>0</v>
      </c>
    </row>
    <row r="636" spans="1:13" x14ac:dyDescent="0.25">
      <c r="A636" s="13" t="str">
        <f>IF(INTRO!$E$39&lt;&gt;"Non-endemic", " ", IF(INTRO!$E$37="Non-endemic"," ", IF(COUNTRY_INFO!A636=0," ",COUNTRY_INFO!A636)))</f>
        <v xml:space="preserve"> </v>
      </c>
      <c r="B636" s="13" t="str">
        <f>IF(INTRO!$E$39&lt;&gt;"Non-endemic", " ", IF(INTRO!$E$37="Non-endemic"," ", IF(COUNTRY_INFO!B636=0," ",COUNTRY_INFO!B636)))</f>
        <v xml:space="preserve"> </v>
      </c>
      <c r="C636" s="13" t="str">
        <f>IF(INTRO!$E$39&lt;&gt;"Non-endemic", " ", IF(INTRO!$E$37="Non-endemic"," ", IF(COUNTRY_INFO!C636=0," ",COUNTRY_INFO!C636)))</f>
        <v xml:space="preserve"> </v>
      </c>
      <c r="D636" s="14">
        <f>IF(INTRO!$E$39&lt;&gt;"Non-endemic", 0, IF(INTRO!$E$37="Non-endemic",0,IF(COUNTRY_INFO!$H636=1,COUNTRY_INFO!E636,0)))</f>
        <v>0</v>
      </c>
      <c r="E636" s="14">
        <f>IF(INTRO!$E$39&lt;&gt;"Non-endemic", 0, IF(INTRO!$E$37="Non-endemic",0,IF(COUNTRY_INFO!$H636=1,COUNTRY_INFO!F636,0)))</f>
        <v>0</v>
      </c>
      <c r="F636" s="14">
        <f>IF(INTRO!$E$39&lt;&gt;"Non-endemic", 0, IF(INTRO!$E$37="Non-endemic",0,IF(COUNTRY_INFO!$H636=1,COUNTRY_INFO!G636,0)))</f>
        <v>0</v>
      </c>
      <c r="G636" s="14">
        <f t="shared" si="34"/>
        <v>0</v>
      </c>
      <c r="H636" s="15" t="str">
        <f>IF(INTRO!$E$39="Non-endemic",IF(INTRO!$E$37="Non-endemic","Not required",COUNTRY_INFO!Q636),"Treat with IVM")</f>
        <v>Treat with IVM</v>
      </c>
      <c r="I636" s="14">
        <f>IF(H636=1,IF(ALB_MBD!$J636&lt;&gt;" ",$G636-ALB_MBD!$J636,$G636),0)</f>
        <v>0</v>
      </c>
      <c r="J636" s="14">
        <f t="shared" si="35"/>
        <v>0</v>
      </c>
      <c r="K636" s="25"/>
      <c r="L636" s="16">
        <f t="shared" si="32"/>
        <v>0</v>
      </c>
      <c r="M636" s="16">
        <f t="shared" si="33"/>
        <v>0</v>
      </c>
    </row>
    <row r="637" spans="1:13" x14ac:dyDescent="0.25">
      <c r="A637" s="13" t="str">
        <f>IF(INTRO!$E$39&lt;&gt;"Non-endemic", " ", IF(INTRO!$E$37="Non-endemic"," ", IF(COUNTRY_INFO!A637=0," ",COUNTRY_INFO!A637)))</f>
        <v xml:space="preserve"> </v>
      </c>
      <c r="B637" s="13" t="str">
        <f>IF(INTRO!$E$39&lt;&gt;"Non-endemic", " ", IF(INTRO!$E$37="Non-endemic"," ", IF(COUNTRY_INFO!B637=0," ",COUNTRY_INFO!B637)))</f>
        <v xml:space="preserve"> </v>
      </c>
      <c r="C637" s="13" t="str">
        <f>IF(INTRO!$E$39&lt;&gt;"Non-endemic", " ", IF(INTRO!$E$37="Non-endemic"," ", IF(COUNTRY_INFO!C637=0," ",COUNTRY_INFO!C637)))</f>
        <v xml:space="preserve"> </v>
      </c>
      <c r="D637" s="14">
        <f>IF(INTRO!$E$39&lt;&gt;"Non-endemic", 0, IF(INTRO!$E$37="Non-endemic",0,IF(COUNTRY_INFO!$H637=1,COUNTRY_INFO!E637,0)))</f>
        <v>0</v>
      </c>
      <c r="E637" s="14">
        <f>IF(INTRO!$E$39&lt;&gt;"Non-endemic", 0, IF(INTRO!$E$37="Non-endemic",0,IF(COUNTRY_INFO!$H637=1,COUNTRY_INFO!F637,0)))</f>
        <v>0</v>
      </c>
      <c r="F637" s="14">
        <f>IF(INTRO!$E$39&lt;&gt;"Non-endemic", 0, IF(INTRO!$E$37="Non-endemic",0,IF(COUNTRY_INFO!$H637=1,COUNTRY_INFO!G637,0)))</f>
        <v>0</v>
      </c>
      <c r="G637" s="14">
        <f t="shared" si="34"/>
        <v>0</v>
      </c>
      <c r="H637" s="15" t="str">
        <f>IF(INTRO!$E$39="Non-endemic",IF(INTRO!$E$37="Non-endemic","Not required",COUNTRY_INFO!Q637),"Treat with IVM")</f>
        <v>Treat with IVM</v>
      </c>
      <c r="I637" s="14">
        <f>IF(H637=1,IF(ALB_MBD!$J637&lt;&gt;" ",$G637-ALB_MBD!$J637,$G637),0)</f>
        <v>0</v>
      </c>
      <c r="J637" s="14">
        <f t="shared" si="35"/>
        <v>0</v>
      </c>
      <c r="K637" s="25"/>
      <c r="L637" s="16">
        <f t="shared" si="32"/>
        <v>0</v>
      </c>
      <c r="M637" s="16">
        <f t="shared" si="33"/>
        <v>0</v>
      </c>
    </row>
    <row r="638" spans="1:13" x14ac:dyDescent="0.25">
      <c r="A638" s="13" t="str">
        <f>IF(INTRO!$E$39&lt;&gt;"Non-endemic", " ", IF(INTRO!$E$37="Non-endemic"," ", IF(COUNTRY_INFO!A638=0," ",COUNTRY_INFO!A638)))</f>
        <v xml:space="preserve"> </v>
      </c>
      <c r="B638" s="13" t="str">
        <f>IF(INTRO!$E$39&lt;&gt;"Non-endemic", " ", IF(INTRO!$E$37="Non-endemic"," ", IF(COUNTRY_INFO!B638=0," ",COUNTRY_INFO!B638)))</f>
        <v xml:space="preserve"> </v>
      </c>
      <c r="C638" s="13" t="str">
        <f>IF(INTRO!$E$39&lt;&gt;"Non-endemic", " ", IF(INTRO!$E$37="Non-endemic"," ", IF(COUNTRY_INFO!C638=0," ",COUNTRY_INFO!C638)))</f>
        <v xml:space="preserve"> </v>
      </c>
      <c r="D638" s="14">
        <f>IF(INTRO!$E$39&lt;&gt;"Non-endemic", 0, IF(INTRO!$E$37="Non-endemic",0,IF(COUNTRY_INFO!$H638=1,COUNTRY_INFO!E638,0)))</f>
        <v>0</v>
      </c>
      <c r="E638" s="14">
        <f>IF(INTRO!$E$39&lt;&gt;"Non-endemic", 0, IF(INTRO!$E$37="Non-endemic",0,IF(COUNTRY_INFO!$H638=1,COUNTRY_INFO!F638,0)))</f>
        <v>0</v>
      </c>
      <c r="F638" s="14">
        <f>IF(INTRO!$E$39&lt;&gt;"Non-endemic", 0, IF(INTRO!$E$37="Non-endemic",0,IF(COUNTRY_INFO!$H638=1,COUNTRY_INFO!G638,0)))</f>
        <v>0</v>
      </c>
      <c r="G638" s="14">
        <f t="shared" si="34"/>
        <v>0</v>
      </c>
      <c r="H638" s="15" t="str">
        <f>IF(INTRO!$E$39="Non-endemic",IF(INTRO!$E$37="Non-endemic","Not required",COUNTRY_INFO!Q638),"Treat with IVM")</f>
        <v>Treat with IVM</v>
      </c>
      <c r="I638" s="14">
        <f>IF(H638=1,IF(ALB_MBD!$J638&lt;&gt;" ",$G638-ALB_MBD!$J638,$G638),0)</f>
        <v>0</v>
      </c>
      <c r="J638" s="14">
        <f t="shared" si="35"/>
        <v>0</v>
      </c>
      <c r="K638" s="25"/>
      <c r="L638" s="16">
        <f t="shared" si="32"/>
        <v>0</v>
      </c>
      <c r="M638" s="16">
        <f t="shared" si="33"/>
        <v>0</v>
      </c>
    </row>
    <row r="639" spans="1:13" x14ac:dyDescent="0.25">
      <c r="A639" s="13" t="str">
        <f>IF(INTRO!$E$39&lt;&gt;"Non-endemic", " ", IF(INTRO!$E$37="Non-endemic"," ", IF(COUNTRY_INFO!A639=0," ",COUNTRY_INFO!A639)))</f>
        <v xml:space="preserve"> </v>
      </c>
      <c r="B639" s="13" t="str">
        <f>IF(INTRO!$E$39&lt;&gt;"Non-endemic", " ", IF(INTRO!$E$37="Non-endemic"," ", IF(COUNTRY_INFO!B639=0," ",COUNTRY_INFO!B639)))</f>
        <v xml:space="preserve"> </v>
      </c>
      <c r="C639" s="13" t="str">
        <f>IF(INTRO!$E$39&lt;&gt;"Non-endemic", " ", IF(INTRO!$E$37="Non-endemic"," ", IF(COUNTRY_INFO!C639=0," ",COUNTRY_INFO!C639)))</f>
        <v xml:space="preserve"> </v>
      </c>
      <c r="D639" s="14">
        <f>IF(INTRO!$E$39&lt;&gt;"Non-endemic", 0, IF(INTRO!$E$37="Non-endemic",0,IF(COUNTRY_INFO!$H639=1,COUNTRY_INFO!E639,0)))</f>
        <v>0</v>
      </c>
      <c r="E639" s="14">
        <f>IF(INTRO!$E$39&lt;&gt;"Non-endemic", 0, IF(INTRO!$E$37="Non-endemic",0,IF(COUNTRY_INFO!$H639=1,COUNTRY_INFO!F639,0)))</f>
        <v>0</v>
      </c>
      <c r="F639" s="14">
        <f>IF(INTRO!$E$39&lt;&gt;"Non-endemic", 0, IF(INTRO!$E$37="Non-endemic",0,IF(COUNTRY_INFO!$H639=1,COUNTRY_INFO!G639,0)))</f>
        <v>0</v>
      </c>
      <c r="G639" s="14">
        <f t="shared" si="34"/>
        <v>0</v>
      </c>
      <c r="H639" s="15" t="str">
        <f>IF(INTRO!$E$39="Non-endemic",IF(INTRO!$E$37="Non-endemic","Not required",COUNTRY_INFO!Q639),"Treat with IVM")</f>
        <v>Treat with IVM</v>
      </c>
      <c r="I639" s="14">
        <f>IF(H639=1,IF(ALB_MBD!$J639&lt;&gt;" ",$G639-ALB_MBD!$J639,$G639),0)</f>
        <v>0</v>
      </c>
      <c r="J639" s="14">
        <f t="shared" si="35"/>
        <v>0</v>
      </c>
      <c r="K639" s="25"/>
      <c r="L639" s="16">
        <f t="shared" si="32"/>
        <v>0</v>
      </c>
      <c r="M639" s="16">
        <f t="shared" si="33"/>
        <v>0</v>
      </c>
    </row>
    <row r="640" spans="1:13" x14ac:dyDescent="0.25">
      <c r="A640" s="13" t="str">
        <f>IF(INTRO!$E$39&lt;&gt;"Non-endemic", " ", IF(INTRO!$E$37="Non-endemic"," ", IF(COUNTRY_INFO!A640=0," ",COUNTRY_INFO!A640)))</f>
        <v xml:space="preserve"> </v>
      </c>
      <c r="B640" s="13" t="str">
        <f>IF(INTRO!$E$39&lt;&gt;"Non-endemic", " ", IF(INTRO!$E$37="Non-endemic"," ", IF(COUNTRY_INFO!B640=0," ",COUNTRY_INFO!B640)))</f>
        <v xml:space="preserve"> </v>
      </c>
      <c r="C640" s="13" t="str">
        <f>IF(INTRO!$E$39&lt;&gt;"Non-endemic", " ", IF(INTRO!$E$37="Non-endemic"," ", IF(COUNTRY_INFO!C640=0," ",COUNTRY_INFO!C640)))</f>
        <v xml:space="preserve"> </v>
      </c>
      <c r="D640" s="14">
        <f>IF(INTRO!$E$39&lt;&gt;"Non-endemic", 0, IF(INTRO!$E$37="Non-endemic",0,IF(COUNTRY_INFO!$H640=1,COUNTRY_INFO!E640,0)))</f>
        <v>0</v>
      </c>
      <c r="E640" s="14">
        <f>IF(INTRO!$E$39&lt;&gt;"Non-endemic", 0, IF(INTRO!$E$37="Non-endemic",0,IF(COUNTRY_INFO!$H640=1,COUNTRY_INFO!F640,0)))</f>
        <v>0</v>
      </c>
      <c r="F640" s="14">
        <f>IF(INTRO!$E$39&lt;&gt;"Non-endemic", 0, IF(INTRO!$E$37="Non-endemic",0,IF(COUNTRY_INFO!$H640=1,COUNTRY_INFO!G640,0)))</f>
        <v>0</v>
      </c>
      <c r="G640" s="14">
        <f t="shared" si="34"/>
        <v>0</v>
      </c>
      <c r="H640" s="15" t="str">
        <f>IF(INTRO!$E$39="Non-endemic",IF(INTRO!$E$37="Non-endemic","Not required",COUNTRY_INFO!Q640),"Treat with IVM")</f>
        <v>Treat with IVM</v>
      </c>
      <c r="I640" s="14">
        <f>IF(H640=1,IF(ALB_MBD!$J640&lt;&gt;" ",$G640-ALB_MBD!$J640,$G640),0)</f>
        <v>0</v>
      </c>
      <c r="J640" s="14">
        <f t="shared" si="35"/>
        <v>0</v>
      </c>
      <c r="K640" s="25"/>
      <c r="L640" s="16">
        <f t="shared" si="32"/>
        <v>0</v>
      </c>
      <c r="M640" s="16">
        <f t="shared" si="33"/>
        <v>0</v>
      </c>
    </row>
    <row r="641" spans="1:13" x14ac:dyDescent="0.25">
      <c r="A641" s="13" t="str">
        <f>IF(INTRO!$E$39&lt;&gt;"Non-endemic", " ", IF(INTRO!$E$37="Non-endemic"," ", IF(COUNTRY_INFO!A641=0," ",COUNTRY_INFO!A641)))</f>
        <v xml:space="preserve"> </v>
      </c>
      <c r="B641" s="13" t="str">
        <f>IF(INTRO!$E$39&lt;&gt;"Non-endemic", " ", IF(INTRO!$E$37="Non-endemic"," ", IF(COUNTRY_INFO!B641=0," ",COUNTRY_INFO!B641)))</f>
        <v xml:space="preserve"> </v>
      </c>
      <c r="C641" s="13" t="str">
        <f>IF(INTRO!$E$39&lt;&gt;"Non-endemic", " ", IF(INTRO!$E$37="Non-endemic"," ", IF(COUNTRY_INFO!C641=0," ",COUNTRY_INFO!C641)))</f>
        <v xml:space="preserve"> </v>
      </c>
      <c r="D641" s="14">
        <f>IF(INTRO!$E$39&lt;&gt;"Non-endemic", 0, IF(INTRO!$E$37="Non-endemic",0,IF(COUNTRY_INFO!$H641=1,COUNTRY_INFO!E641,0)))</f>
        <v>0</v>
      </c>
      <c r="E641" s="14">
        <f>IF(INTRO!$E$39&lt;&gt;"Non-endemic", 0, IF(INTRO!$E$37="Non-endemic",0,IF(COUNTRY_INFO!$H641=1,COUNTRY_INFO!F641,0)))</f>
        <v>0</v>
      </c>
      <c r="F641" s="14">
        <f>IF(INTRO!$E$39&lt;&gt;"Non-endemic", 0, IF(INTRO!$E$37="Non-endemic",0,IF(COUNTRY_INFO!$H641=1,COUNTRY_INFO!G641,0)))</f>
        <v>0</v>
      </c>
      <c r="G641" s="14">
        <f t="shared" si="34"/>
        <v>0</v>
      </c>
      <c r="H641" s="15" t="str">
        <f>IF(INTRO!$E$39="Non-endemic",IF(INTRO!$E$37="Non-endemic","Not required",COUNTRY_INFO!Q641),"Treat with IVM")</f>
        <v>Treat with IVM</v>
      </c>
      <c r="I641" s="14">
        <f>IF(H641=1,IF(ALB_MBD!$J641&lt;&gt;" ",$G641-ALB_MBD!$J641,$G641),0)</f>
        <v>0</v>
      </c>
      <c r="J641" s="14">
        <f t="shared" si="35"/>
        <v>0</v>
      </c>
      <c r="K641" s="25"/>
      <c r="L641" s="16">
        <f t="shared" si="32"/>
        <v>0</v>
      </c>
      <c r="M641" s="16">
        <f t="shared" si="33"/>
        <v>0</v>
      </c>
    </row>
    <row r="642" spans="1:13" x14ac:dyDescent="0.25">
      <c r="A642" s="13" t="str">
        <f>IF(INTRO!$E$39&lt;&gt;"Non-endemic", " ", IF(INTRO!$E$37="Non-endemic"," ", IF(COUNTRY_INFO!A642=0," ",COUNTRY_INFO!A642)))</f>
        <v xml:space="preserve"> </v>
      </c>
      <c r="B642" s="13" t="str">
        <f>IF(INTRO!$E$39&lt;&gt;"Non-endemic", " ", IF(INTRO!$E$37="Non-endemic"," ", IF(COUNTRY_INFO!B642=0," ",COUNTRY_INFO!B642)))</f>
        <v xml:space="preserve"> </v>
      </c>
      <c r="C642" s="13" t="str">
        <f>IF(INTRO!$E$39&lt;&gt;"Non-endemic", " ", IF(INTRO!$E$37="Non-endemic"," ", IF(COUNTRY_INFO!C642=0," ",COUNTRY_INFO!C642)))</f>
        <v xml:space="preserve"> </v>
      </c>
      <c r="D642" s="14">
        <f>IF(INTRO!$E$39&lt;&gt;"Non-endemic", 0, IF(INTRO!$E$37="Non-endemic",0,IF(COUNTRY_INFO!$H642=1,COUNTRY_INFO!E642,0)))</f>
        <v>0</v>
      </c>
      <c r="E642" s="14">
        <f>IF(INTRO!$E$39&lt;&gt;"Non-endemic", 0, IF(INTRO!$E$37="Non-endemic",0,IF(COUNTRY_INFO!$H642=1,COUNTRY_INFO!F642,0)))</f>
        <v>0</v>
      </c>
      <c r="F642" s="14">
        <f>IF(INTRO!$E$39&lt;&gt;"Non-endemic", 0, IF(INTRO!$E$37="Non-endemic",0,IF(COUNTRY_INFO!$H642=1,COUNTRY_INFO!G642,0)))</f>
        <v>0</v>
      </c>
      <c r="G642" s="14">
        <f t="shared" si="34"/>
        <v>0</v>
      </c>
      <c r="H642" s="15" t="str">
        <f>IF(INTRO!$E$39="Non-endemic",IF(INTRO!$E$37="Non-endemic","Not required",COUNTRY_INFO!Q642),"Treat with IVM")</f>
        <v>Treat with IVM</v>
      </c>
      <c r="I642" s="14">
        <f>IF(H642=1,IF(ALB_MBD!$J642&lt;&gt;" ",$G642-ALB_MBD!$J642,$G642),0)</f>
        <v>0</v>
      </c>
      <c r="J642" s="14">
        <f t="shared" si="35"/>
        <v>0</v>
      </c>
      <c r="K642" s="25"/>
      <c r="L642" s="16">
        <f t="shared" si="32"/>
        <v>0</v>
      </c>
      <c r="M642" s="16">
        <f t="shared" si="33"/>
        <v>0</v>
      </c>
    </row>
    <row r="643" spans="1:13" x14ac:dyDescent="0.25">
      <c r="A643" s="13" t="str">
        <f>IF(INTRO!$E$39&lt;&gt;"Non-endemic", " ", IF(INTRO!$E$37="Non-endemic"," ", IF(COUNTRY_INFO!A643=0," ",COUNTRY_INFO!A643)))</f>
        <v xml:space="preserve"> </v>
      </c>
      <c r="B643" s="13" t="str">
        <f>IF(INTRO!$E$39&lt;&gt;"Non-endemic", " ", IF(INTRO!$E$37="Non-endemic"," ", IF(COUNTRY_INFO!B643=0," ",COUNTRY_INFO!B643)))</f>
        <v xml:space="preserve"> </v>
      </c>
      <c r="C643" s="13" t="str">
        <f>IF(INTRO!$E$39&lt;&gt;"Non-endemic", " ", IF(INTRO!$E$37="Non-endemic"," ", IF(COUNTRY_INFO!C643=0," ",COUNTRY_INFO!C643)))</f>
        <v xml:space="preserve"> </v>
      </c>
      <c r="D643" s="14">
        <f>IF(INTRO!$E$39&lt;&gt;"Non-endemic", 0, IF(INTRO!$E$37="Non-endemic",0,IF(COUNTRY_INFO!$H643=1,COUNTRY_INFO!E643,0)))</f>
        <v>0</v>
      </c>
      <c r="E643" s="14">
        <f>IF(INTRO!$E$39&lt;&gt;"Non-endemic", 0, IF(INTRO!$E$37="Non-endemic",0,IF(COUNTRY_INFO!$H643=1,COUNTRY_INFO!F643,0)))</f>
        <v>0</v>
      </c>
      <c r="F643" s="14">
        <f>IF(INTRO!$E$39&lt;&gt;"Non-endemic", 0, IF(INTRO!$E$37="Non-endemic",0,IF(COUNTRY_INFO!$H643=1,COUNTRY_INFO!G643,0)))</f>
        <v>0</v>
      </c>
      <c r="G643" s="14">
        <f t="shared" si="34"/>
        <v>0</v>
      </c>
      <c r="H643" s="15" t="str">
        <f>IF(INTRO!$E$39="Non-endemic",IF(INTRO!$E$37="Non-endemic","Not required",COUNTRY_INFO!Q643),"Treat with IVM")</f>
        <v>Treat with IVM</v>
      </c>
      <c r="I643" s="14">
        <f>IF(H643=1,IF(ALB_MBD!$J643&lt;&gt;" ",$G643-ALB_MBD!$J643,$G643),0)</f>
        <v>0</v>
      </c>
      <c r="J643" s="14">
        <f t="shared" si="35"/>
        <v>0</v>
      </c>
      <c r="K643" s="25"/>
      <c r="L643" s="16">
        <f t="shared" si="32"/>
        <v>0</v>
      </c>
      <c r="M643" s="16">
        <f t="shared" si="33"/>
        <v>0</v>
      </c>
    </row>
    <row r="644" spans="1:13" x14ac:dyDescent="0.25">
      <c r="A644" s="13" t="str">
        <f>IF(INTRO!$E$39&lt;&gt;"Non-endemic", " ", IF(INTRO!$E$37="Non-endemic"," ", IF(COUNTRY_INFO!A644=0," ",COUNTRY_INFO!A644)))</f>
        <v xml:space="preserve"> </v>
      </c>
      <c r="B644" s="13" t="str">
        <f>IF(INTRO!$E$39&lt;&gt;"Non-endemic", " ", IF(INTRO!$E$37="Non-endemic"," ", IF(COUNTRY_INFO!B644=0," ",COUNTRY_INFO!B644)))</f>
        <v xml:space="preserve"> </v>
      </c>
      <c r="C644" s="13" t="str">
        <f>IF(INTRO!$E$39&lt;&gt;"Non-endemic", " ", IF(INTRO!$E$37="Non-endemic"," ", IF(COUNTRY_INFO!C644=0," ",COUNTRY_INFO!C644)))</f>
        <v xml:space="preserve"> </v>
      </c>
      <c r="D644" s="14">
        <f>IF(INTRO!$E$39&lt;&gt;"Non-endemic", 0, IF(INTRO!$E$37="Non-endemic",0,IF(COUNTRY_INFO!$H644=1,COUNTRY_INFO!E644,0)))</f>
        <v>0</v>
      </c>
      <c r="E644" s="14">
        <f>IF(INTRO!$E$39&lt;&gt;"Non-endemic", 0, IF(INTRO!$E$37="Non-endemic",0,IF(COUNTRY_INFO!$H644=1,COUNTRY_INFO!F644,0)))</f>
        <v>0</v>
      </c>
      <c r="F644" s="14">
        <f>IF(INTRO!$E$39&lt;&gt;"Non-endemic", 0, IF(INTRO!$E$37="Non-endemic",0,IF(COUNTRY_INFO!$H644=1,COUNTRY_INFO!G644,0)))</f>
        <v>0</v>
      </c>
      <c r="G644" s="14">
        <f t="shared" si="34"/>
        <v>0</v>
      </c>
      <c r="H644" s="15" t="str">
        <f>IF(INTRO!$E$39="Non-endemic",IF(INTRO!$E$37="Non-endemic","Not required",COUNTRY_INFO!Q644),"Treat with IVM")</f>
        <v>Treat with IVM</v>
      </c>
      <c r="I644" s="14">
        <f>IF(H644=1,IF(ALB_MBD!$J644&lt;&gt;" ",$G644-ALB_MBD!$J644,$G644),0)</f>
        <v>0</v>
      </c>
      <c r="J644" s="14">
        <f t="shared" si="35"/>
        <v>0</v>
      </c>
      <c r="K644" s="25"/>
      <c r="L644" s="16">
        <f t="shared" si="32"/>
        <v>0</v>
      </c>
      <c r="M644" s="16">
        <f t="shared" si="33"/>
        <v>0</v>
      </c>
    </row>
    <row r="645" spans="1:13" x14ac:dyDescent="0.25">
      <c r="A645" s="13" t="str">
        <f>IF(INTRO!$E$39&lt;&gt;"Non-endemic", " ", IF(INTRO!$E$37="Non-endemic"," ", IF(COUNTRY_INFO!A645=0," ",COUNTRY_INFO!A645)))</f>
        <v xml:space="preserve"> </v>
      </c>
      <c r="B645" s="13" t="str">
        <f>IF(INTRO!$E$39&lt;&gt;"Non-endemic", " ", IF(INTRO!$E$37="Non-endemic"," ", IF(COUNTRY_INFO!B645=0," ",COUNTRY_INFO!B645)))</f>
        <v xml:space="preserve"> </v>
      </c>
      <c r="C645" s="13" t="str">
        <f>IF(INTRO!$E$39&lt;&gt;"Non-endemic", " ", IF(INTRO!$E$37="Non-endemic"," ", IF(COUNTRY_INFO!C645=0," ",COUNTRY_INFO!C645)))</f>
        <v xml:space="preserve"> </v>
      </c>
      <c r="D645" s="14">
        <f>IF(INTRO!$E$39&lt;&gt;"Non-endemic", 0, IF(INTRO!$E$37="Non-endemic",0,IF(COUNTRY_INFO!$H645=1,COUNTRY_INFO!E645,0)))</f>
        <v>0</v>
      </c>
      <c r="E645" s="14">
        <f>IF(INTRO!$E$39&lt;&gt;"Non-endemic", 0, IF(INTRO!$E$37="Non-endemic",0,IF(COUNTRY_INFO!$H645=1,COUNTRY_INFO!F645,0)))</f>
        <v>0</v>
      </c>
      <c r="F645" s="14">
        <f>IF(INTRO!$E$39&lt;&gt;"Non-endemic", 0, IF(INTRO!$E$37="Non-endemic",0,IF(COUNTRY_INFO!$H645=1,COUNTRY_INFO!G645,0)))</f>
        <v>0</v>
      </c>
      <c r="G645" s="14">
        <f t="shared" si="34"/>
        <v>0</v>
      </c>
      <c r="H645" s="15" t="str">
        <f>IF(INTRO!$E$39="Non-endemic",IF(INTRO!$E$37="Non-endemic","Not required",COUNTRY_INFO!Q645),"Treat with IVM")</f>
        <v>Treat with IVM</v>
      </c>
      <c r="I645" s="14">
        <f>IF(H645=1,IF(ALB_MBD!$J645&lt;&gt;" ",$G645-ALB_MBD!$J645,$G645),0)</f>
        <v>0</v>
      </c>
      <c r="J645" s="14">
        <f t="shared" si="35"/>
        <v>0</v>
      </c>
      <c r="K645" s="25"/>
      <c r="L645" s="16">
        <f t="shared" si="32"/>
        <v>0</v>
      </c>
      <c r="M645" s="16">
        <f t="shared" si="33"/>
        <v>0</v>
      </c>
    </row>
    <row r="646" spans="1:13" x14ac:dyDescent="0.25">
      <c r="A646" s="13" t="str">
        <f>IF(INTRO!$E$39&lt;&gt;"Non-endemic", " ", IF(INTRO!$E$37="Non-endemic"," ", IF(COUNTRY_INFO!A646=0," ",COUNTRY_INFO!A646)))</f>
        <v xml:space="preserve"> </v>
      </c>
      <c r="B646" s="13" t="str">
        <f>IF(INTRO!$E$39&lt;&gt;"Non-endemic", " ", IF(INTRO!$E$37="Non-endemic"," ", IF(COUNTRY_INFO!B646=0," ",COUNTRY_INFO!B646)))</f>
        <v xml:space="preserve"> </v>
      </c>
      <c r="C646" s="13" t="str">
        <f>IF(INTRO!$E$39&lt;&gt;"Non-endemic", " ", IF(INTRO!$E$37="Non-endemic"," ", IF(COUNTRY_INFO!C646=0," ",COUNTRY_INFO!C646)))</f>
        <v xml:space="preserve"> </v>
      </c>
      <c r="D646" s="14">
        <f>IF(INTRO!$E$39&lt;&gt;"Non-endemic", 0, IF(INTRO!$E$37="Non-endemic",0,IF(COUNTRY_INFO!$H646=1,COUNTRY_INFO!E646,0)))</f>
        <v>0</v>
      </c>
      <c r="E646" s="14">
        <f>IF(INTRO!$E$39&lt;&gt;"Non-endemic", 0, IF(INTRO!$E$37="Non-endemic",0,IF(COUNTRY_INFO!$H646=1,COUNTRY_INFO!F646,0)))</f>
        <v>0</v>
      </c>
      <c r="F646" s="14">
        <f>IF(INTRO!$E$39&lt;&gt;"Non-endemic", 0, IF(INTRO!$E$37="Non-endemic",0,IF(COUNTRY_INFO!$H646=1,COUNTRY_INFO!G646,0)))</f>
        <v>0</v>
      </c>
      <c r="G646" s="14">
        <f t="shared" si="34"/>
        <v>0</v>
      </c>
      <c r="H646" s="15" t="str">
        <f>IF(INTRO!$E$39="Non-endemic",IF(INTRO!$E$37="Non-endemic","Not required",COUNTRY_INFO!Q646),"Treat with IVM")</f>
        <v>Treat with IVM</v>
      </c>
      <c r="I646" s="14">
        <f>IF(H646=1,IF(ALB_MBD!$J646&lt;&gt;" ",$G646-ALB_MBD!$J646,$G646),0)</f>
        <v>0</v>
      </c>
      <c r="J646" s="14">
        <f t="shared" si="35"/>
        <v>0</v>
      </c>
      <c r="K646" s="25"/>
      <c r="L646" s="16">
        <f t="shared" si="32"/>
        <v>0</v>
      </c>
      <c r="M646" s="16">
        <f t="shared" si="33"/>
        <v>0</v>
      </c>
    </row>
    <row r="647" spans="1:13" x14ac:dyDescent="0.25">
      <c r="A647" s="13" t="str">
        <f>IF(INTRO!$E$39&lt;&gt;"Non-endemic", " ", IF(INTRO!$E$37="Non-endemic"," ", IF(COUNTRY_INFO!A647=0," ",COUNTRY_INFO!A647)))</f>
        <v xml:space="preserve"> </v>
      </c>
      <c r="B647" s="13" t="str">
        <f>IF(INTRO!$E$39&lt;&gt;"Non-endemic", " ", IF(INTRO!$E$37="Non-endemic"," ", IF(COUNTRY_INFO!B647=0," ",COUNTRY_INFO!B647)))</f>
        <v xml:space="preserve"> </v>
      </c>
      <c r="C647" s="13" t="str">
        <f>IF(INTRO!$E$39&lt;&gt;"Non-endemic", " ", IF(INTRO!$E$37="Non-endemic"," ", IF(COUNTRY_INFO!C647=0," ",COUNTRY_INFO!C647)))</f>
        <v xml:space="preserve"> </v>
      </c>
      <c r="D647" s="14">
        <f>IF(INTRO!$E$39&lt;&gt;"Non-endemic", 0, IF(INTRO!$E$37="Non-endemic",0,IF(COUNTRY_INFO!$H647=1,COUNTRY_INFO!E647,0)))</f>
        <v>0</v>
      </c>
      <c r="E647" s="14">
        <f>IF(INTRO!$E$39&lt;&gt;"Non-endemic", 0, IF(INTRO!$E$37="Non-endemic",0,IF(COUNTRY_INFO!$H647=1,COUNTRY_INFO!F647,0)))</f>
        <v>0</v>
      </c>
      <c r="F647" s="14">
        <f>IF(INTRO!$E$39&lt;&gt;"Non-endemic", 0, IF(INTRO!$E$37="Non-endemic",0,IF(COUNTRY_INFO!$H647=1,COUNTRY_INFO!G647,0)))</f>
        <v>0</v>
      </c>
      <c r="G647" s="14">
        <f t="shared" si="34"/>
        <v>0</v>
      </c>
      <c r="H647" s="15" t="str">
        <f>IF(INTRO!$E$39="Non-endemic",IF(INTRO!$E$37="Non-endemic","Not required",COUNTRY_INFO!Q647),"Treat with IVM")</f>
        <v>Treat with IVM</v>
      </c>
      <c r="I647" s="14">
        <f>IF(H647=1,IF(ALB_MBD!$J647&lt;&gt;" ",$G647-ALB_MBD!$J647,$G647),0)</f>
        <v>0</v>
      </c>
      <c r="J647" s="14">
        <f t="shared" si="35"/>
        <v>0</v>
      </c>
      <c r="K647" s="25"/>
      <c r="L647" s="16">
        <f t="shared" si="32"/>
        <v>0</v>
      </c>
      <c r="M647" s="16">
        <f t="shared" si="33"/>
        <v>0</v>
      </c>
    </row>
    <row r="648" spans="1:13" x14ac:dyDescent="0.25">
      <c r="A648" s="13" t="str">
        <f>IF(INTRO!$E$39&lt;&gt;"Non-endemic", " ", IF(INTRO!$E$37="Non-endemic"," ", IF(COUNTRY_INFO!A648=0," ",COUNTRY_INFO!A648)))</f>
        <v xml:space="preserve"> </v>
      </c>
      <c r="B648" s="13" t="str">
        <f>IF(INTRO!$E$39&lt;&gt;"Non-endemic", " ", IF(INTRO!$E$37="Non-endemic"," ", IF(COUNTRY_INFO!B648=0," ",COUNTRY_INFO!B648)))</f>
        <v xml:space="preserve"> </v>
      </c>
      <c r="C648" s="13" t="str">
        <f>IF(INTRO!$E$39&lt;&gt;"Non-endemic", " ", IF(INTRO!$E$37="Non-endemic"," ", IF(COUNTRY_INFO!C648=0," ",COUNTRY_INFO!C648)))</f>
        <v xml:space="preserve"> </v>
      </c>
      <c r="D648" s="14">
        <f>IF(INTRO!$E$39&lt;&gt;"Non-endemic", 0, IF(INTRO!$E$37="Non-endemic",0,IF(COUNTRY_INFO!$H648=1,COUNTRY_INFO!E648,0)))</f>
        <v>0</v>
      </c>
      <c r="E648" s="14">
        <f>IF(INTRO!$E$39&lt;&gt;"Non-endemic", 0, IF(INTRO!$E$37="Non-endemic",0,IF(COUNTRY_INFO!$H648=1,COUNTRY_INFO!F648,0)))</f>
        <v>0</v>
      </c>
      <c r="F648" s="14">
        <f>IF(INTRO!$E$39&lt;&gt;"Non-endemic", 0, IF(INTRO!$E$37="Non-endemic",0,IF(COUNTRY_INFO!$H648=1,COUNTRY_INFO!G648,0)))</f>
        <v>0</v>
      </c>
      <c r="G648" s="14">
        <f t="shared" si="34"/>
        <v>0</v>
      </c>
      <c r="H648" s="15" t="str">
        <f>IF(INTRO!$E$39="Non-endemic",IF(INTRO!$E$37="Non-endemic","Not required",COUNTRY_INFO!Q648),"Treat with IVM")</f>
        <v>Treat with IVM</v>
      </c>
      <c r="I648" s="14">
        <f>IF(H648=1,IF(ALB_MBD!$J648&lt;&gt;" ",$G648-ALB_MBD!$J648,$G648),0)</f>
        <v>0</v>
      </c>
      <c r="J648" s="14">
        <f t="shared" si="35"/>
        <v>0</v>
      </c>
      <c r="K648" s="25"/>
      <c r="L648" s="16">
        <f t="shared" ref="L648:L711" si="36">IF($J648&gt;$K648,$J648-$K648,0)</f>
        <v>0</v>
      </c>
      <c r="M648" s="16">
        <f t="shared" ref="M648:M711" si="37">ROUNDUP($J648/1000,0)</f>
        <v>0</v>
      </c>
    </row>
    <row r="649" spans="1:13" x14ac:dyDescent="0.25">
      <c r="A649" s="13" t="str">
        <f>IF(INTRO!$E$39&lt;&gt;"Non-endemic", " ", IF(INTRO!$E$37="Non-endemic"," ", IF(COUNTRY_INFO!A649=0," ",COUNTRY_INFO!A649)))</f>
        <v xml:space="preserve"> </v>
      </c>
      <c r="B649" s="13" t="str">
        <f>IF(INTRO!$E$39&lt;&gt;"Non-endemic", " ", IF(INTRO!$E$37="Non-endemic"," ", IF(COUNTRY_INFO!B649=0," ",COUNTRY_INFO!B649)))</f>
        <v xml:space="preserve"> </v>
      </c>
      <c r="C649" s="13" t="str">
        <f>IF(INTRO!$E$39&lt;&gt;"Non-endemic", " ", IF(INTRO!$E$37="Non-endemic"," ", IF(COUNTRY_INFO!C649=0," ",COUNTRY_INFO!C649)))</f>
        <v xml:space="preserve"> </v>
      </c>
      <c r="D649" s="14">
        <f>IF(INTRO!$E$39&lt;&gt;"Non-endemic", 0, IF(INTRO!$E$37="Non-endemic",0,IF(COUNTRY_INFO!$H649=1,COUNTRY_INFO!E649,0)))</f>
        <v>0</v>
      </c>
      <c r="E649" s="14">
        <f>IF(INTRO!$E$39&lt;&gt;"Non-endemic", 0, IF(INTRO!$E$37="Non-endemic",0,IF(COUNTRY_INFO!$H649=1,COUNTRY_INFO!F649,0)))</f>
        <v>0</v>
      </c>
      <c r="F649" s="14">
        <f>IF(INTRO!$E$39&lt;&gt;"Non-endemic", 0, IF(INTRO!$E$37="Non-endemic",0,IF(COUNTRY_INFO!$H649=1,COUNTRY_INFO!G649,0)))</f>
        <v>0</v>
      </c>
      <c r="G649" s="14">
        <f t="shared" si="34"/>
        <v>0</v>
      </c>
      <c r="H649" s="15" t="str">
        <f>IF(INTRO!$E$39="Non-endemic",IF(INTRO!$E$37="Non-endemic","Not required",COUNTRY_INFO!Q649),"Treat with IVM")</f>
        <v>Treat with IVM</v>
      </c>
      <c r="I649" s="14">
        <f>IF(H649=1,IF(ALB_MBD!$J649&lt;&gt;" ",$G649-ALB_MBD!$J649,$G649),0)</f>
        <v>0</v>
      </c>
      <c r="J649" s="14">
        <f t="shared" si="35"/>
        <v>0</v>
      </c>
      <c r="K649" s="25"/>
      <c r="L649" s="16">
        <f t="shared" si="36"/>
        <v>0</v>
      </c>
      <c r="M649" s="16">
        <f t="shared" si="37"/>
        <v>0</v>
      </c>
    </row>
    <row r="650" spans="1:13" x14ac:dyDescent="0.25">
      <c r="A650" s="13" t="str">
        <f>IF(INTRO!$E$39&lt;&gt;"Non-endemic", " ", IF(INTRO!$E$37="Non-endemic"," ", IF(COUNTRY_INFO!A650=0," ",COUNTRY_INFO!A650)))</f>
        <v xml:space="preserve"> </v>
      </c>
      <c r="B650" s="13" t="str">
        <f>IF(INTRO!$E$39&lt;&gt;"Non-endemic", " ", IF(INTRO!$E$37="Non-endemic"," ", IF(COUNTRY_INFO!B650=0," ",COUNTRY_INFO!B650)))</f>
        <v xml:space="preserve"> </v>
      </c>
      <c r="C650" s="13" t="str">
        <f>IF(INTRO!$E$39&lt;&gt;"Non-endemic", " ", IF(INTRO!$E$37="Non-endemic"," ", IF(COUNTRY_INFO!C650=0," ",COUNTRY_INFO!C650)))</f>
        <v xml:space="preserve"> </v>
      </c>
      <c r="D650" s="14">
        <f>IF(INTRO!$E$39&lt;&gt;"Non-endemic", 0, IF(INTRO!$E$37="Non-endemic",0,IF(COUNTRY_INFO!$H650=1,COUNTRY_INFO!E650,0)))</f>
        <v>0</v>
      </c>
      <c r="E650" s="14">
        <f>IF(INTRO!$E$39&lt;&gt;"Non-endemic", 0, IF(INTRO!$E$37="Non-endemic",0,IF(COUNTRY_INFO!$H650=1,COUNTRY_INFO!F650,0)))</f>
        <v>0</v>
      </c>
      <c r="F650" s="14">
        <f>IF(INTRO!$E$39&lt;&gt;"Non-endemic", 0, IF(INTRO!$E$37="Non-endemic",0,IF(COUNTRY_INFO!$H650=1,COUNTRY_INFO!G650,0)))</f>
        <v>0</v>
      </c>
      <c r="G650" s="14">
        <f t="shared" ref="G650:G713" si="38">SUM(D650:F650)</f>
        <v>0</v>
      </c>
      <c r="H650" s="15" t="str">
        <f>IF(INTRO!$E$39="Non-endemic",IF(INTRO!$E$37="Non-endemic","Not required",COUNTRY_INFO!Q650),"Treat with IVM")</f>
        <v>Treat with IVM</v>
      </c>
      <c r="I650" s="14">
        <f>IF(H650=1,IF(ALB_MBD!$J650&lt;&gt;" ",$G650-ALB_MBD!$J650,$G650),0)</f>
        <v>0</v>
      </c>
      <c r="J650" s="14">
        <f t="shared" ref="J650:J713" si="39">IF(I650&gt;0,I650*2.5,0)</f>
        <v>0</v>
      </c>
      <c r="K650" s="25"/>
      <c r="L650" s="16">
        <f t="shared" si="36"/>
        <v>0</v>
      </c>
      <c r="M650" s="16">
        <f t="shared" si="37"/>
        <v>0</v>
      </c>
    </row>
    <row r="651" spans="1:13" x14ac:dyDescent="0.25">
      <c r="A651" s="13" t="str">
        <f>IF(INTRO!$E$39&lt;&gt;"Non-endemic", " ", IF(INTRO!$E$37="Non-endemic"," ", IF(COUNTRY_INFO!A651=0," ",COUNTRY_INFO!A651)))</f>
        <v xml:space="preserve"> </v>
      </c>
      <c r="B651" s="13" t="str">
        <f>IF(INTRO!$E$39&lt;&gt;"Non-endemic", " ", IF(INTRO!$E$37="Non-endemic"," ", IF(COUNTRY_INFO!B651=0," ",COUNTRY_INFO!B651)))</f>
        <v xml:space="preserve"> </v>
      </c>
      <c r="C651" s="13" t="str">
        <f>IF(INTRO!$E$39&lt;&gt;"Non-endemic", " ", IF(INTRO!$E$37="Non-endemic"," ", IF(COUNTRY_INFO!C651=0," ",COUNTRY_INFO!C651)))</f>
        <v xml:space="preserve"> </v>
      </c>
      <c r="D651" s="14">
        <f>IF(INTRO!$E$39&lt;&gt;"Non-endemic", 0, IF(INTRO!$E$37="Non-endemic",0,IF(COUNTRY_INFO!$H651=1,COUNTRY_INFO!E651,0)))</f>
        <v>0</v>
      </c>
      <c r="E651" s="14">
        <f>IF(INTRO!$E$39&lt;&gt;"Non-endemic", 0, IF(INTRO!$E$37="Non-endemic",0,IF(COUNTRY_INFO!$H651=1,COUNTRY_INFO!F651,0)))</f>
        <v>0</v>
      </c>
      <c r="F651" s="14">
        <f>IF(INTRO!$E$39&lt;&gt;"Non-endemic", 0, IF(INTRO!$E$37="Non-endemic",0,IF(COUNTRY_INFO!$H651=1,COUNTRY_INFO!G651,0)))</f>
        <v>0</v>
      </c>
      <c r="G651" s="14">
        <f t="shared" si="38"/>
        <v>0</v>
      </c>
      <c r="H651" s="15" t="str">
        <f>IF(INTRO!$E$39="Non-endemic",IF(INTRO!$E$37="Non-endemic","Not required",COUNTRY_INFO!Q651),"Treat with IVM")</f>
        <v>Treat with IVM</v>
      </c>
      <c r="I651" s="14">
        <f>IF(H651=1,IF(ALB_MBD!$J651&lt;&gt;" ",$G651-ALB_MBD!$J651,$G651),0)</f>
        <v>0</v>
      </c>
      <c r="J651" s="14">
        <f t="shared" si="39"/>
        <v>0</v>
      </c>
      <c r="K651" s="25"/>
      <c r="L651" s="16">
        <f t="shared" si="36"/>
        <v>0</v>
      </c>
      <c r="M651" s="16">
        <f t="shared" si="37"/>
        <v>0</v>
      </c>
    </row>
    <row r="652" spans="1:13" x14ac:dyDescent="0.25">
      <c r="A652" s="13" t="str">
        <f>IF(INTRO!$E$39&lt;&gt;"Non-endemic", " ", IF(INTRO!$E$37="Non-endemic"," ", IF(COUNTRY_INFO!A652=0," ",COUNTRY_INFO!A652)))</f>
        <v xml:space="preserve"> </v>
      </c>
      <c r="B652" s="13" t="str">
        <f>IF(INTRO!$E$39&lt;&gt;"Non-endemic", " ", IF(INTRO!$E$37="Non-endemic"," ", IF(COUNTRY_INFO!B652=0," ",COUNTRY_INFO!B652)))</f>
        <v xml:space="preserve"> </v>
      </c>
      <c r="C652" s="13" t="str">
        <f>IF(INTRO!$E$39&lt;&gt;"Non-endemic", " ", IF(INTRO!$E$37="Non-endemic"," ", IF(COUNTRY_INFO!C652=0," ",COUNTRY_INFO!C652)))</f>
        <v xml:space="preserve"> </v>
      </c>
      <c r="D652" s="14">
        <f>IF(INTRO!$E$39&lt;&gt;"Non-endemic", 0, IF(INTRO!$E$37="Non-endemic",0,IF(COUNTRY_INFO!$H652=1,COUNTRY_INFO!E652,0)))</f>
        <v>0</v>
      </c>
      <c r="E652" s="14">
        <f>IF(INTRO!$E$39&lt;&gt;"Non-endemic", 0, IF(INTRO!$E$37="Non-endemic",0,IF(COUNTRY_INFO!$H652=1,COUNTRY_INFO!F652,0)))</f>
        <v>0</v>
      </c>
      <c r="F652" s="14">
        <f>IF(INTRO!$E$39&lt;&gt;"Non-endemic", 0, IF(INTRO!$E$37="Non-endemic",0,IF(COUNTRY_INFO!$H652=1,COUNTRY_INFO!G652,0)))</f>
        <v>0</v>
      </c>
      <c r="G652" s="14">
        <f t="shared" si="38"/>
        <v>0</v>
      </c>
      <c r="H652" s="15" t="str">
        <f>IF(INTRO!$E$39="Non-endemic",IF(INTRO!$E$37="Non-endemic","Not required",COUNTRY_INFO!Q652),"Treat with IVM")</f>
        <v>Treat with IVM</v>
      </c>
      <c r="I652" s="14">
        <f>IF(H652=1,IF(ALB_MBD!$J652&lt;&gt;" ",$G652-ALB_MBD!$J652,$G652),0)</f>
        <v>0</v>
      </c>
      <c r="J652" s="14">
        <f t="shared" si="39"/>
        <v>0</v>
      </c>
      <c r="K652" s="25"/>
      <c r="L652" s="16">
        <f t="shared" si="36"/>
        <v>0</v>
      </c>
      <c r="M652" s="16">
        <f t="shared" si="37"/>
        <v>0</v>
      </c>
    </row>
    <row r="653" spans="1:13" x14ac:dyDescent="0.25">
      <c r="A653" s="13" t="str">
        <f>IF(INTRO!$E$39&lt;&gt;"Non-endemic", " ", IF(INTRO!$E$37="Non-endemic"," ", IF(COUNTRY_INFO!A653=0," ",COUNTRY_INFO!A653)))</f>
        <v xml:space="preserve"> </v>
      </c>
      <c r="B653" s="13" t="str">
        <f>IF(INTRO!$E$39&lt;&gt;"Non-endemic", " ", IF(INTRO!$E$37="Non-endemic"," ", IF(COUNTRY_INFO!B653=0," ",COUNTRY_INFO!B653)))</f>
        <v xml:space="preserve"> </v>
      </c>
      <c r="C653" s="13" t="str">
        <f>IF(INTRO!$E$39&lt;&gt;"Non-endemic", " ", IF(INTRO!$E$37="Non-endemic"," ", IF(COUNTRY_INFO!C653=0," ",COUNTRY_INFO!C653)))</f>
        <v xml:space="preserve"> </v>
      </c>
      <c r="D653" s="14">
        <f>IF(INTRO!$E$39&lt;&gt;"Non-endemic", 0, IF(INTRO!$E$37="Non-endemic",0,IF(COUNTRY_INFO!$H653=1,COUNTRY_INFO!E653,0)))</f>
        <v>0</v>
      </c>
      <c r="E653" s="14">
        <f>IF(INTRO!$E$39&lt;&gt;"Non-endemic", 0, IF(INTRO!$E$37="Non-endemic",0,IF(COUNTRY_INFO!$H653=1,COUNTRY_INFO!F653,0)))</f>
        <v>0</v>
      </c>
      <c r="F653" s="14">
        <f>IF(INTRO!$E$39&lt;&gt;"Non-endemic", 0, IF(INTRO!$E$37="Non-endemic",0,IF(COUNTRY_INFO!$H653=1,COUNTRY_INFO!G653,0)))</f>
        <v>0</v>
      </c>
      <c r="G653" s="14">
        <f t="shared" si="38"/>
        <v>0</v>
      </c>
      <c r="H653" s="15" t="str">
        <f>IF(INTRO!$E$39="Non-endemic",IF(INTRO!$E$37="Non-endemic","Not required",COUNTRY_INFO!Q653),"Treat with IVM")</f>
        <v>Treat with IVM</v>
      </c>
      <c r="I653" s="14">
        <f>IF(H653=1,IF(ALB_MBD!$J653&lt;&gt;" ",$G653-ALB_MBD!$J653,$G653),0)</f>
        <v>0</v>
      </c>
      <c r="J653" s="14">
        <f t="shared" si="39"/>
        <v>0</v>
      </c>
      <c r="K653" s="25"/>
      <c r="L653" s="16">
        <f t="shared" si="36"/>
        <v>0</v>
      </c>
      <c r="M653" s="16">
        <f t="shared" si="37"/>
        <v>0</v>
      </c>
    </row>
    <row r="654" spans="1:13" x14ac:dyDescent="0.25">
      <c r="A654" s="13" t="str">
        <f>IF(INTRO!$E$39&lt;&gt;"Non-endemic", " ", IF(INTRO!$E$37="Non-endemic"," ", IF(COUNTRY_INFO!A654=0," ",COUNTRY_INFO!A654)))</f>
        <v xml:space="preserve"> </v>
      </c>
      <c r="B654" s="13" t="str">
        <f>IF(INTRO!$E$39&lt;&gt;"Non-endemic", " ", IF(INTRO!$E$37="Non-endemic"," ", IF(COUNTRY_INFO!B654=0," ",COUNTRY_INFO!B654)))</f>
        <v xml:space="preserve"> </v>
      </c>
      <c r="C654" s="13" t="str">
        <f>IF(INTRO!$E$39&lt;&gt;"Non-endemic", " ", IF(INTRO!$E$37="Non-endemic"," ", IF(COUNTRY_INFO!C654=0," ",COUNTRY_INFO!C654)))</f>
        <v xml:space="preserve"> </v>
      </c>
      <c r="D654" s="14">
        <f>IF(INTRO!$E$39&lt;&gt;"Non-endemic", 0, IF(INTRO!$E$37="Non-endemic",0,IF(COUNTRY_INFO!$H654=1,COUNTRY_INFO!E654,0)))</f>
        <v>0</v>
      </c>
      <c r="E654" s="14">
        <f>IF(INTRO!$E$39&lt;&gt;"Non-endemic", 0, IF(INTRO!$E$37="Non-endemic",0,IF(COUNTRY_INFO!$H654=1,COUNTRY_INFO!F654,0)))</f>
        <v>0</v>
      </c>
      <c r="F654" s="14">
        <f>IF(INTRO!$E$39&lt;&gt;"Non-endemic", 0, IF(INTRO!$E$37="Non-endemic",0,IF(COUNTRY_INFO!$H654=1,COUNTRY_INFO!G654,0)))</f>
        <v>0</v>
      </c>
      <c r="G654" s="14">
        <f t="shared" si="38"/>
        <v>0</v>
      </c>
      <c r="H654" s="15" t="str">
        <f>IF(INTRO!$E$39="Non-endemic",IF(INTRO!$E$37="Non-endemic","Not required",COUNTRY_INFO!Q654),"Treat with IVM")</f>
        <v>Treat with IVM</v>
      </c>
      <c r="I654" s="14">
        <f>IF(H654=1,IF(ALB_MBD!$J654&lt;&gt;" ",$G654-ALB_MBD!$J654,$G654),0)</f>
        <v>0</v>
      </c>
      <c r="J654" s="14">
        <f t="shared" si="39"/>
        <v>0</v>
      </c>
      <c r="K654" s="25"/>
      <c r="L654" s="16">
        <f t="shared" si="36"/>
        <v>0</v>
      </c>
      <c r="M654" s="16">
        <f t="shared" si="37"/>
        <v>0</v>
      </c>
    </row>
    <row r="655" spans="1:13" x14ac:dyDescent="0.25">
      <c r="A655" s="13" t="str">
        <f>IF(INTRO!$E$39&lt;&gt;"Non-endemic", " ", IF(INTRO!$E$37="Non-endemic"," ", IF(COUNTRY_INFO!A655=0," ",COUNTRY_INFO!A655)))</f>
        <v xml:space="preserve"> </v>
      </c>
      <c r="B655" s="13" t="str">
        <f>IF(INTRO!$E$39&lt;&gt;"Non-endemic", " ", IF(INTRO!$E$37="Non-endemic"," ", IF(COUNTRY_INFO!B655=0," ",COUNTRY_INFO!B655)))</f>
        <v xml:space="preserve"> </v>
      </c>
      <c r="C655" s="13" t="str">
        <f>IF(INTRO!$E$39&lt;&gt;"Non-endemic", " ", IF(INTRO!$E$37="Non-endemic"," ", IF(COUNTRY_INFO!C655=0," ",COUNTRY_INFO!C655)))</f>
        <v xml:space="preserve"> </v>
      </c>
      <c r="D655" s="14">
        <f>IF(INTRO!$E$39&lt;&gt;"Non-endemic", 0, IF(INTRO!$E$37="Non-endemic",0,IF(COUNTRY_INFO!$H655=1,COUNTRY_INFO!E655,0)))</f>
        <v>0</v>
      </c>
      <c r="E655" s="14">
        <f>IF(INTRO!$E$39&lt;&gt;"Non-endemic", 0, IF(INTRO!$E$37="Non-endemic",0,IF(COUNTRY_INFO!$H655=1,COUNTRY_INFO!F655,0)))</f>
        <v>0</v>
      </c>
      <c r="F655" s="14">
        <f>IF(INTRO!$E$39&lt;&gt;"Non-endemic", 0, IF(INTRO!$E$37="Non-endemic",0,IF(COUNTRY_INFO!$H655=1,COUNTRY_INFO!G655,0)))</f>
        <v>0</v>
      </c>
      <c r="G655" s="14">
        <f t="shared" si="38"/>
        <v>0</v>
      </c>
      <c r="H655" s="15" t="str">
        <f>IF(INTRO!$E$39="Non-endemic",IF(INTRO!$E$37="Non-endemic","Not required",COUNTRY_INFO!Q655),"Treat with IVM")</f>
        <v>Treat with IVM</v>
      </c>
      <c r="I655" s="14">
        <f>IF(H655=1,IF(ALB_MBD!$J655&lt;&gt;" ",$G655-ALB_MBD!$J655,$G655),0)</f>
        <v>0</v>
      </c>
      <c r="J655" s="14">
        <f t="shared" si="39"/>
        <v>0</v>
      </c>
      <c r="K655" s="25"/>
      <c r="L655" s="16">
        <f t="shared" si="36"/>
        <v>0</v>
      </c>
      <c r="M655" s="16">
        <f t="shared" si="37"/>
        <v>0</v>
      </c>
    </row>
    <row r="656" spans="1:13" x14ac:dyDescent="0.25">
      <c r="A656" s="13" t="str">
        <f>IF(INTRO!$E$39&lt;&gt;"Non-endemic", " ", IF(INTRO!$E$37="Non-endemic"," ", IF(COUNTRY_INFO!A656=0," ",COUNTRY_INFO!A656)))</f>
        <v xml:space="preserve"> </v>
      </c>
      <c r="B656" s="13" t="str">
        <f>IF(INTRO!$E$39&lt;&gt;"Non-endemic", " ", IF(INTRO!$E$37="Non-endemic"," ", IF(COUNTRY_INFO!B656=0," ",COUNTRY_INFO!B656)))</f>
        <v xml:space="preserve"> </v>
      </c>
      <c r="C656" s="13" t="str">
        <f>IF(INTRO!$E$39&lt;&gt;"Non-endemic", " ", IF(INTRO!$E$37="Non-endemic"," ", IF(COUNTRY_INFO!C656=0," ",COUNTRY_INFO!C656)))</f>
        <v xml:space="preserve"> </v>
      </c>
      <c r="D656" s="14">
        <f>IF(INTRO!$E$39&lt;&gt;"Non-endemic", 0, IF(INTRO!$E$37="Non-endemic",0,IF(COUNTRY_INFO!$H656=1,COUNTRY_INFO!E656,0)))</f>
        <v>0</v>
      </c>
      <c r="E656" s="14">
        <f>IF(INTRO!$E$39&lt;&gt;"Non-endemic", 0, IF(INTRO!$E$37="Non-endemic",0,IF(COUNTRY_INFO!$H656=1,COUNTRY_INFO!F656,0)))</f>
        <v>0</v>
      </c>
      <c r="F656" s="14">
        <f>IF(INTRO!$E$39&lt;&gt;"Non-endemic", 0, IF(INTRO!$E$37="Non-endemic",0,IF(COUNTRY_INFO!$H656=1,COUNTRY_INFO!G656,0)))</f>
        <v>0</v>
      </c>
      <c r="G656" s="14">
        <f t="shared" si="38"/>
        <v>0</v>
      </c>
      <c r="H656" s="15" t="str">
        <f>IF(INTRO!$E$39="Non-endemic",IF(INTRO!$E$37="Non-endemic","Not required",COUNTRY_INFO!Q656),"Treat with IVM")</f>
        <v>Treat with IVM</v>
      </c>
      <c r="I656" s="14">
        <f>IF(H656=1,IF(ALB_MBD!$J656&lt;&gt;" ",$G656-ALB_MBD!$J656,$G656),0)</f>
        <v>0</v>
      </c>
      <c r="J656" s="14">
        <f t="shared" si="39"/>
        <v>0</v>
      </c>
      <c r="K656" s="25"/>
      <c r="L656" s="16">
        <f t="shared" si="36"/>
        <v>0</v>
      </c>
      <c r="M656" s="16">
        <f t="shared" si="37"/>
        <v>0</v>
      </c>
    </row>
    <row r="657" spans="1:13" x14ac:dyDescent="0.25">
      <c r="A657" s="13" t="str">
        <f>IF(INTRO!$E$39&lt;&gt;"Non-endemic", " ", IF(INTRO!$E$37="Non-endemic"," ", IF(COUNTRY_INFO!A657=0," ",COUNTRY_INFO!A657)))</f>
        <v xml:space="preserve"> </v>
      </c>
      <c r="B657" s="13" t="str">
        <f>IF(INTRO!$E$39&lt;&gt;"Non-endemic", " ", IF(INTRO!$E$37="Non-endemic"," ", IF(COUNTRY_INFO!B657=0," ",COUNTRY_INFO!B657)))</f>
        <v xml:space="preserve"> </v>
      </c>
      <c r="C657" s="13" t="str">
        <f>IF(INTRO!$E$39&lt;&gt;"Non-endemic", " ", IF(INTRO!$E$37="Non-endemic"," ", IF(COUNTRY_INFO!C657=0," ",COUNTRY_INFO!C657)))</f>
        <v xml:space="preserve"> </v>
      </c>
      <c r="D657" s="14">
        <f>IF(INTRO!$E$39&lt;&gt;"Non-endemic", 0, IF(INTRO!$E$37="Non-endemic",0,IF(COUNTRY_INFO!$H657=1,COUNTRY_INFO!E657,0)))</f>
        <v>0</v>
      </c>
      <c r="E657" s="14">
        <f>IF(INTRO!$E$39&lt;&gt;"Non-endemic", 0, IF(INTRO!$E$37="Non-endemic",0,IF(COUNTRY_INFO!$H657=1,COUNTRY_INFO!F657,0)))</f>
        <v>0</v>
      </c>
      <c r="F657" s="14">
        <f>IF(INTRO!$E$39&lt;&gt;"Non-endemic", 0, IF(INTRO!$E$37="Non-endemic",0,IF(COUNTRY_INFO!$H657=1,COUNTRY_INFO!G657,0)))</f>
        <v>0</v>
      </c>
      <c r="G657" s="14">
        <f t="shared" si="38"/>
        <v>0</v>
      </c>
      <c r="H657" s="15" t="str">
        <f>IF(INTRO!$E$39="Non-endemic",IF(INTRO!$E$37="Non-endemic","Not required",COUNTRY_INFO!Q657),"Treat with IVM")</f>
        <v>Treat with IVM</v>
      </c>
      <c r="I657" s="14">
        <f>IF(H657=1,IF(ALB_MBD!$J657&lt;&gt;" ",$G657-ALB_MBD!$J657,$G657),0)</f>
        <v>0</v>
      </c>
      <c r="J657" s="14">
        <f t="shared" si="39"/>
        <v>0</v>
      </c>
      <c r="K657" s="25"/>
      <c r="L657" s="16">
        <f t="shared" si="36"/>
        <v>0</v>
      </c>
      <c r="M657" s="16">
        <f t="shared" si="37"/>
        <v>0</v>
      </c>
    </row>
    <row r="658" spans="1:13" x14ac:dyDescent="0.25">
      <c r="A658" s="13" t="str">
        <f>IF(INTRO!$E$39&lt;&gt;"Non-endemic", " ", IF(INTRO!$E$37="Non-endemic"," ", IF(COUNTRY_INFO!A658=0," ",COUNTRY_INFO!A658)))</f>
        <v xml:space="preserve"> </v>
      </c>
      <c r="B658" s="13" t="str">
        <f>IF(INTRO!$E$39&lt;&gt;"Non-endemic", " ", IF(INTRO!$E$37="Non-endemic"," ", IF(COUNTRY_INFO!B658=0," ",COUNTRY_INFO!B658)))</f>
        <v xml:space="preserve"> </v>
      </c>
      <c r="C658" s="13" t="str">
        <f>IF(INTRO!$E$39&lt;&gt;"Non-endemic", " ", IF(INTRO!$E$37="Non-endemic"," ", IF(COUNTRY_INFO!C658=0," ",COUNTRY_INFO!C658)))</f>
        <v xml:space="preserve"> </v>
      </c>
      <c r="D658" s="14">
        <f>IF(INTRO!$E$39&lt;&gt;"Non-endemic", 0, IF(INTRO!$E$37="Non-endemic",0,IF(COUNTRY_INFO!$H658=1,COUNTRY_INFO!E658,0)))</f>
        <v>0</v>
      </c>
      <c r="E658" s="14">
        <f>IF(INTRO!$E$39&lt;&gt;"Non-endemic", 0, IF(INTRO!$E$37="Non-endemic",0,IF(COUNTRY_INFO!$H658=1,COUNTRY_INFO!F658,0)))</f>
        <v>0</v>
      </c>
      <c r="F658" s="14">
        <f>IF(INTRO!$E$39&lt;&gt;"Non-endemic", 0, IF(INTRO!$E$37="Non-endemic",0,IF(COUNTRY_INFO!$H658=1,COUNTRY_INFO!G658,0)))</f>
        <v>0</v>
      </c>
      <c r="G658" s="14">
        <f t="shared" si="38"/>
        <v>0</v>
      </c>
      <c r="H658" s="15" t="str">
        <f>IF(INTRO!$E$39="Non-endemic",IF(INTRO!$E$37="Non-endemic","Not required",COUNTRY_INFO!Q658),"Treat with IVM")</f>
        <v>Treat with IVM</v>
      </c>
      <c r="I658" s="14">
        <f>IF(H658=1,IF(ALB_MBD!$J658&lt;&gt;" ",$G658-ALB_MBD!$J658,$G658),0)</f>
        <v>0</v>
      </c>
      <c r="J658" s="14">
        <f t="shared" si="39"/>
        <v>0</v>
      </c>
      <c r="K658" s="25"/>
      <c r="L658" s="16">
        <f t="shared" si="36"/>
        <v>0</v>
      </c>
      <c r="M658" s="16">
        <f t="shared" si="37"/>
        <v>0</v>
      </c>
    </row>
    <row r="659" spans="1:13" x14ac:dyDescent="0.25">
      <c r="A659" s="13" t="str">
        <f>IF(INTRO!$E$39&lt;&gt;"Non-endemic", " ", IF(INTRO!$E$37="Non-endemic"," ", IF(COUNTRY_INFO!A659=0," ",COUNTRY_INFO!A659)))</f>
        <v xml:space="preserve"> </v>
      </c>
      <c r="B659" s="13" t="str">
        <f>IF(INTRO!$E$39&lt;&gt;"Non-endemic", " ", IF(INTRO!$E$37="Non-endemic"," ", IF(COUNTRY_INFO!B659=0," ",COUNTRY_INFO!B659)))</f>
        <v xml:space="preserve"> </v>
      </c>
      <c r="C659" s="13" t="str">
        <f>IF(INTRO!$E$39&lt;&gt;"Non-endemic", " ", IF(INTRO!$E$37="Non-endemic"," ", IF(COUNTRY_INFO!C659=0," ",COUNTRY_INFO!C659)))</f>
        <v xml:space="preserve"> </v>
      </c>
      <c r="D659" s="14">
        <f>IF(INTRO!$E$39&lt;&gt;"Non-endemic", 0, IF(INTRO!$E$37="Non-endemic",0,IF(COUNTRY_INFO!$H659=1,COUNTRY_INFO!E659,0)))</f>
        <v>0</v>
      </c>
      <c r="E659" s="14">
        <f>IF(INTRO!$E$39&lt;&gt;"Non-endemic", 0, IF(INTRO!$E$37="Non-endemic",0,IF(COUNTRY_INFO!$H659=1,COUNTRY_INFO!F659,0)))</f>
        <v>0</v>
      </c>
      <c r="F659" s="14">
        <f>IF(INTRO!$E$39&lt;&gt;"Non-endemic", 0, IF(INTRO!$E$37="Non-endemic",0,IF(COUNTRY_INFO!$H659=1,COUNTRY_INFO!G659,0)))</f>
        <v>0</v>
      </c>
      <c r="G659" s="14">
        <f t="shared" si="38"/>
        <v>0</v>
      </c>
      <c r="H659" s="15" t="str">
        <f>IF(INTRO!$E$39="Non-endemic",IF(INTRO!$E$37="Non-endemic","Not required",COUNTRY_INFO!Q659),"Treat with IVM")</f>
        <v>Treat with IVM</v>
      </c>
      <c r="I659" s="14">
        <f>IF(H659=1,IF(ALB_MBD!$J659&lt;&gt;" ",$G659-ALB_MBD!$J659,$G659),0)</f>
        <v>0</v>
      </c>
      <c r="J659" s="14">
        <f t="shared" si="39"/>
        <v>0</v>
      </c>
      <c r="K659" s="25"/>
      <c r="L659" s="16">
        <f t="shared" si="36"/>
        <v>0</v>
      </c>
      <c r="M659" s="16">
        <f t="shared" si="37"/>
        <v>0</v>
      </c>
    </row>
    <row r="660" spans="1:13" x14ac:dyDescent="0.25">
      <c r="A660" s="13" t="str">
        <f>IF(INTRO!$E$39&lt;&gt;"Non-endemic", " ", IF(INTRO!$E$37="Non-endemic"," ", IF(COUNTRY_INFO!A660=0," ",COUNTRY_INFO!A660)))</f>
        <v xml:space="preserve"> </v>
      </c>
      <c r="B660" s="13" t="str">
        <f>IF(INTRO!$E$39&lt;&gt;"Non-endemic", " ", IF(INTRO!$E$37="Non-endemic"," ", IF(COUNTRY_INFO!B660=0," ",COUNTRY_INFO!B660)))</f>
        <v xml:space="preserve"> </v>
      </c>
      <c r="C660" s="13" t="str">
        <f>IF(INTRO!$E$39&lt;&gt;"Non-endemic", " ", IF(INTRO!$E$37="Non-endemic"," ", IF(COUNTRY_INFO!C660=0," ",COUNTRY_INFO!C660)))</f>
        <v xml:space="preserve"> </v>
      </c>
      <c r="D660" s="14">
        <f>IF(INTRO!$E$39&lt;&gt;"Non-endemic", 0, IF(INTRO!$E$37="Non-endemic",0,IF(COUNTRY_INFO!$H660=1,COUNTRY_INFO!E660,0)))</f>
        <v>0</v>
      </c>
      <c r="E660" s="14">
        <f>IF(INTRO!$E$39&lt;&gt;"Non-endemic", 0, IF(INTRO!$E$37="Non-endemic",0,IF(COUNTRY_INFO!$H660=1,COUNTRY_INFO!F660,0)))</f>
        <v>0</v>
      </c>
      <c r="F660" s="14">
        <f>IF(INTRO!$E$39&lt;&gt;"Non-endemic", 0, IF(INTRO!$E$37="Non-endemic",0,IF(COUNTRY_INFO!$H660=1,COUNTRY_INFO!G660,0)))</f>
        <v>0</v>
      </c>
      <c r="G660" s="14">
        <f t="shared" si="38"/>
        <v>0</v>
      </c>
      <c r="H660" s="15" t="str">
        <f>IF(INTRO!$E$39="Non-endemic",IF(INTRO!$E$37="Non-endemic","Not required",COUNTRY_INFO!Q660),"Treat with IVM")</f>
        <v>Treat with IVM</v>
      </c>
      <c r="I660" s="14">
        <f>IF(H660=1,IF(ALB_MBD!$J660&lt;&gt;" ",$G660-ALB_MBD!$J660,$G660),0)</f>
        <v>0</v>
      </c>
      <c r="J660" s="14">
        <f t="shared" si="39"/>
        <v>0</v>
      </c>
      <c r="K660" s="25"/>
      <c r="L660" s="16">
        <f t="shared" si="36"/>
        <v>0</v>
      </c>
      <c r="M660" s="16">
        <f t="shared" si="37"/>
        <v>0</v>
      </c>
    </row>
    <row r="661" spans="1:13" x14ac:dyDescent="0.25">
      <c r="A661" s="13" t="str">
        <f>IF(INTRO!$E$39&lt;&gt;"Non-endemic", " ", IF(INTRO!$E$37="Non-endemic"," ", IF(COUNTRY_INFO!A661=0," ",COUNTRY_INFO!A661)))</f>
        <v xml:space="preserve"> </v>
      </c>
      <c r="B661" s="13" t="str">
        <f>IF(INTRO!$E$39&lt;&gt;"Non-endemic", " ", IF(INTRO!$E$37="Non-endemic"," ", IF(COUNTRY_INFO!B661=0," ",COUNTRY_INFO!B661)))</f>
        <v xml:space="preserve"> </v>
      </c>
      <c r="C661" s="13" t="str">
        <f>IF(INTRO!$E$39&lt;&gt;"Non-endemic", " ", IF(INTRO!$E$37="Non-endemic"," ", IF(COUNTRY_INFO!C661=0," ",COUNTRY_INFO!C661)))</f>
        <v xml:space="preserve"> </v>
      </c>
      <c r="D661" s="14">
        <f>IF(INTRO!$E$39&lt;&gt;"Non-endemic", 0, IF(INTRO!$E$37="Non-endemic",0,IF(COUNTRY_INFO!$H661=1,COUNTRY_INFO!E661,0)))</f>
        <v>0</v>
      </c>
      <c r="E661" s="14">
        <f>IF(INTRO!$E$39&lt;&gt;"Non-endemic", 0, IF(INTRO!$E$37="Non-endemic",0,IF(COUNTRY_INFO!$H661=1,COUNTRY_INFO!F661,0)))</f>
        <v>0</v>
      </c>
      <c r="F661" s="14">
        <f>IF(INTRO!$E$39&lt;&gt;"Non-endemic", 0, IF(INTRO!$E$37="Non-endemic",0,IF(COUNTRY_INFO!$H661=1,COUNTRY_INFO!G661,0)))</f>
        <v>0</v>
      </c>
      <c r="G661" s="14">
        <f t="shared" si="38"/>
        <v>0</v>
      </c>
      <c r="H661" s="15" t="str">
        <f>IF(INTRO!$E$39="Non-endemic",IF(INTRO!$E$37="Non-endemic","Not required",COUNTRY_INFO!Q661),"Treat with IVM")</f>
        <v>Treat with IVM</v>
      </c>
      <c r="I661" s="14">
        <f>IF(H661=1,IF(ALB_MBD!$J661&lt;&gt;" ",$G661-ALB_MBD!$J661,$G661),0)</f>
        <v>0</v>
      </c>
      <c r="J661" s="14">
        <f t="shared" si="39"/>
        <v>0</v>
      </c>
      <c r="K661" s="25"/>
      <c r="L661" s="16">
        <f t="shared" si="36"/>
        <v>0</v>
      </c>
      <c r="M661" s="16">
        <f t="shared" si="37"/>
        <v>0</v>
      </c>
    </row>
    <row r="662" spans="1:13" x14ac:dyDescent="0.25">
      <c r="A662" s="13" t="str">
        <f>IF(INTRO!$E$39&lt;&gt;"Non-endemic", " ", IF(INTRO!$E$37="Non-endemic"," ", IF(COUNTRY_INFO!A662=0," ",COUNTRY_INFO!A662)))</f>
        <v xml:space="preserve"> </v>
      </c>
      <c r="B662" s="13" t="str">
        <f>IF(INTRO!$E$39&lt;&gt;"Non-endemic", " ", IF(INTRO!$E$37="Non-endemic"," ", IF(COUNTRY_INFO!B662=0," ",COUNTRY_INFO!B662)))</f>
        <v xml:space="preserve"> </v>
      </c>
      <c r="C662" s="13" t="str">
        <f>IF(INTRO!$E$39&lt;&gt;"Non-endemic", " ", IF(INTRO!$E$37="Non-endemic"," ", IF(COUNTRY_INFO!C662=0," ",COUNTRY_INFO!C662)))</f>
        <v xml:space="preserve"> </v>
      </c>
      <c r="D662" s="14">
        <f>IF(INTRO!$E$39&lt;&gt;"Non-endemic", 0, IF(INTRO!$E$37="Non-endemic",0,IF(COUNTRY_INFO!$H662=1,COUNTRY_INFO!E662,0)))</f>
        <v>0</v>
      </c>
      <c r="E662" s="14">
        <f>IF(INTRO!$E$39&lt;&gt;"Non-endemic", 0, IF(INTRO!$E$37="Non-endemic",0,IF(COUNTRY_INFO!$H662=1,COUNTRY_INFO!F662,0)))</f>
        <v>0</v>
      </c>
      <c r="F662" s="14">
        <f>IF(INTRO!$E$39&lt;&gt;"Non-endemic", 0, IF(INTRO!$E$37="Non-endemic",0,IF(COUNTRY_INFO!$H662=1,COUNTRY_INFO!G662,0)))</f>
        <v>0</v>
      </c>
      <c r="G662" s="14">
        <f t="shared" si="38"/>
        <v>0</v>
      </c>
      <c r="H662" s="15" t="str">
        <f>IF(INTRO!$E$39="Non-endemic",IF(INTRO!$E$37="Non-endemic","Not required",COUNTRY_INFO!Q662),"Treat with IVM")</f>
        <v>Treat with IVM</v>
      </c>
      <c r="I662" s="14">
        <f>IF(H662=1,IF(ALB_MBD!$J662&lt;&gt;" ",$G662-ALB_MBD!$J662,$G662),0)</f>
        <v>0</v>
      </c>
      <c r="J662" s="14">
        <f t="shared" si="39"/>
        <v>0</v>
      </c>
      <c r="K662" s="25"/>
      <c r="L662" s="16">
        <f t="shared" si="36"/>
        <v>0</v>
      </c>
      <c r="M662" s="16">
        <f t="shared" si="37"/>
        <v>0</v>
      </c>
    </row>
    <row r="663" spans="1:13" x14ac:dyDescent="0.25">
      <c r="A663" s="13" t="str">
        <f>IF(INTRO!$E$39&lt;&gt;"Non-endemic", " ", IF(INTRO!$E$37="Non-endemic"," ", IF(COUNTRY_INFO!A663=0," ",COUNTRY_INFO!A663)))</f>
        <v xml:space="preserve"> </v>
      </c>
      <c r="B663" s="13" t="str">
        <f>IF(INTRO!$E$39&lt;&gt;"Non-endemic", " ", IF(INTRO!$E$37="Non-endemic"," ", IF(COUNTRY_INFO!B663=0," ",COUNTRY_INFO!B663)))</f>
        <v xml:space="preserve"> </v>
      </c>
      <c r="C663" s="13" t="str">
        <f>IF(INTRO!$E$39&lt;&gt;"Non-endemic", " ", IF(INTRO!$E$37="Non-endemic"," ", IF(COUNTRY_INFO!C663=0," ",COUNTRY_INFO!C663)))</f>
        <v xml:space="preserve"> </v>
      </c>
      <c r="D663" s="14">
        <f>IF(INTRO!$E$39&lt;&gt;"Non-endemic", 0, IF(INTRO!$E$37="Non-endemic",0,IF(COUNTRY_INFO!$H663=1,COUNTRY_INFO!E663,0)))</f>
        <v>0</v>
      </c>
      <c r="E663" s="14">
        <f>IF(INTRO!$E$39&lt;&gt;"Non-endemic", 0, IF(INTRO!$E$37="Non-endemic",0,IF(COUNTRY_INFO!$H663=1,COUNTRY_INFO!F663,0)))</f>
        <v>0</v>
      </c>
      <c r="F663" s="14">
        <f>IF(INTRO!$E$39&lt;&gt;"Non-endemic", 0, IF(INTRO!$E$37="Non-endemic",0,IF(COUNTRY_INFO!$H663=1,COUNTRY_INFO!G663,0)))</f>
        <v>0</v>
      </c>
      <c r="G663" s="14">
        <f t="shared" si="38"/>
        <v>0</v>
      </c>
      <c r="H663" s="15" t="str">
        <f>IF(INTRO!$E$39="Non-endemic",IF(INTRO!$E$37="Non-endemic","Not required",COUNTRY_INFO!Q663),"Treat with IVM")</f>
        <v>Treat with IVM</v>
      </c>
      <c r="I663" s="14">
        <f>IF(H663=1,IF(ALB_MBD!$J663&lt;&gt;" ",$G663-ALB_MBD!$J663,$G663),0)</f>
        <v>0</v>
      </c>
      <c r="J663" s="14">
        <f t="shared" si="39"/>
        <v>0</v>
      </c>
      <c r="K663" s="25"/>
      <c r="L663" s="16">
        <f t="shared" si="36"/>
        <v>0</v>
      </c>
      <c r="M663" s="16">
        <f t="shared" si="37"/>
        <v>0</v>
      </c>
    </row>
    <row r="664" spans="1:13" x14ac:dyDescent="0.25">
      <c r="A664" s="13" t="str">
        <f>IF(INTRO!$E$39&lt;&gt;"Non-endemic", " ", IF(INTRO!$E$37="Non-endemic"," ", IF(COUNTRY_INFO!A664=0," ",COUNTRY_INFO!A664)))</f>
        <v xml:space="preserve"> </v>
      </c>
      <c r="B664" s="13" t="str">
        <f>IF(INTRO!$E$39&lt;&gt;"Non-endemic", " ", IF(INTRO!$E$37="Non-endemic"," ", IF(COUNTRY_INFO!B664=0," ",COUNTRY_INFO!B664)))</f>
        <v xml:space="preserve"> </v>
      </c>
      <c r="C664" s="13" t="str">
        <f>IF(INTRO!$E$39&lt;&gt;"Non-endemic", " ", IF(INTRO!$E$37="Non-endemic"," ", IF(COUNTRY_INFO!C664=0," ",COUNTRY_INFO!C664)))</f>
        <v xml:space="preserve"> </v>
      </c>
      <c r="D664" s="14">
        <f>IF(INTRO!$E$39&lt;&gt;"Non-endemic", 0, IF(INTRO!$E$37="Non-endemic",0,IF(COUNTRY_INFO!$H664=1,COUNTRY_INFO!E664,0)))</f>
        <v>0</v>
      </c>
      <c r="E664" s="14">
        <f>IF(INTRO!$E$39&lt;&gt;"Non-endemic", 0, IF(INTRO!$E$37="Non-endemic",0,IF(COUNTRY_INFO!$H664=1,COUNTRY_INFO!F664,0)))</f>
        <v>0</v>
      </c>
      <c r="F664" s="14">
        <f>IF(INTRO!$E$39&lt;&gt;"Non-endemic", 0, IF(INTRO!$E$37="Non-endemic",0,IF(COUNTRY_INFO!$H664=1,COUNTRY_INFO!G664,0)))</f>
        <v>0</v>
      </c>
      <c r="G664" s="14">
        <f t="shared" si="38"/>
        <v>0</v>
      </c>
      <c r="H664" s="15" t="str">
        <f>IF(INTRO!$E$39="Non-endemic",IF(INTRO!$E$37="Non-endemic","Not required",COUNTRY_INFO!Q664),"Treat with IVM")</f>
        <v>Treat with IVM</v>
      </c>
      <c r="I664" s="14">
        <f>IF(H664=1,IF(ALB_MBD!$J664&lt;&gt;" ",$G664-ALB_MBD!$J664,$G664),0)</f>
        <v>0</v>
      </c>
      <c r="J664" s="14">
        <f t="shared" si="39"/>
        <v>0</v>
      </c>
      <c r="K664" s="25"/>
      <c r="L664" s="16">
        <f t="shared" si="36"/>
        <v>0</v>
      </c>
      <c r="M664" s="16">
        <f t="shared" si="37"/>
        <v>0</v>
      </c>
    </row>
    <row r="665" spans="1:13" x14ac:dyDescent="0.25">
      <c r="A665" s="13" t="str">
        <f>IF(INTRO!$E$39&lt;&gt;"Non-endemic", " ", IF(INTRO!$E$37="Non-endemic"," ", IF(COUNTRY_INFO!A665=0," ",COUNTRY_INFO!A665)))</f>
        <v xml:space="preserve"> </v>
      </c>
      <c r="B665" s="13" t="str">
        <f>IF(INTRO!$E$39&lt;&gt;"Non-endemic", " ", IF(INTRO!$E$37="Non-endemic"," ", IF(COUNTRY_INFO!B665=0," ",COUNTRY_INFO!B665)))</f>
        <v xml:space="preserve"> </v>
      </c>
      <c r="C665" s="13" t="str">
        <f>IF(INTRO!$E$39&lt;&gt;"Non-endemic", " ", IF(INTRO!$E$37="Non-endemic"," ", IF(COUNTRY_INFO!C665=0," ",COUNTRY_INFO!C665)))</f>
        <v xml:space="preserve"> </v>
      </c>
      <c r="D665" s="14">
        <f>IF(INTRO!$E$39&lt;&gt;"Non-endemic", 0, IF(INTRO!$E$37="Non-endemic",0,IF(COUNTRY_INFO!$H665=1,COUNTRY_INFO!E665,0)))</f>
        <v>0</v>
      </c>
      <c r="E665" s="14">
        <f>IF(INTRO!$E$39&lt;&gt;"Non-endemic", 0, IF(INTRO!$E$37="Non-endemic",0,IF(COUNTRY_INFO!$H665=1,COUNTRY_INFO!F665,0)))</f>
        <v>0</v>
      </c>
      <c r="F665" s="14">
        <f>IF(INTRO!$E$39&lt;&gt;"Non-endemic", 0, IF(INTRO!$E$37="Non-endemic",0,IF(COUNTRY_INFO!$H665=1,COUNTRY_INFO!G665,0)))</f>
        <v>0</v>
      </c>
      <c r="G665" s="14">
        <f t="shared" si="38"/>
        <v>0</v>
      </c>
      <c r="H665" s="15" t="str">
        <f>IF(INTRO!$E$39="Non-endemic",IF(INTRO!$E$37="Non-endemic","Not required",COUNTRY_INFO!Q665),"Treat with IVM")</f>
        <v>Treat with IVM</v>
      </c>
      <c r="I665" s="14">
        <f>IF(H665=1,IF(ALB_MBD!$J665&lt;&gt;" ",$G665-ALB_MBD!$J665,$G665),0)</f>
        <v>0</v>
      </c>
      <c r="J665" s="14">
        <f t="shared" si="39"/>
        <v>0</v>
      </c>
      <c r="K665" s="25"/>
      <c r="L665" s="16">
        <f t="shared" si="36"/>
        <v>0</v>
      </c>
      <c r="M665" s="16">
        <f t="shared" si="37"/>
        <v>0</v>
      </c>
    </row>
    <row r="666" spans="1:13" x14ac:dyDescent="0.25">
      <c r="A666" s="13" t="str">
        <f>IF(INTRO!$E$39&lt;&gt;"Non-endemic", " ", IF(INTRO!$E$37="Non-endemic"," ", IF(COUNTRY_INFO!A666=0," ",COUNTRY_INFO!A666)))</f>
        <v xml:space="preserve"> </v>
      </c>
      <c r="B666" s="13" t="str">
        <f>IF(INTRO!$E$39&lt;&gt;"Non-endemic", " ", IF(INTRO!$E$37="Non-endemic"," ", IF(COUNTRY_INFO!B666=0," ",COUNTRY_INFO!B666)))</f>
        <v xml:space="preserve"> </v>
      </c>
      <c r="C666" s="13" t="str">
        <f>IF(INTRO!$E$39&lt;&gt;"Non-endemic", " ", IF(INTRO!$E$37="Non-endemic"," ", IF(COUNTRY_INFO!C666=0," ",COUNTRY_INFO!C666)))</f>
        <v xml:space="preserve"> </v>
      </c>
      <c r="D666" s="14">
        <f>IF(INTRO!$E$39&lt;&gt;"Non-endemic", 0, IF(INTRO!$E$37="Non-endemic",0,IF(COUNTRY_INFO!$H666=1,COUNTRY_INFO!E666,0)))</f>
        <v>0</v>
      </c>
      <c r="E666" s="14">
        <f>IF(INTRO!$E$39&lt;&gt;"Non-endemic", 0, IF(INTRO!$E$37="Non-endemic",0,IF(COUNTRY_INFO!$H666=1,COUNTRY_INFO!F666,0)))</f>
        <v>0</v>
      </c>
      <c r="F666" s="14">
        <f>IF(INTRO!$E$39&lt;&gt;"Non-endemic", 0, IF(INTRO!$E$37="Non-endemic",0,IF(COUNTRY_INFO!$H666=1,COUNTRY_INFO!G666,0)))</f>
        <v>0</v>
      </c>
      <c r="G666" s="14">
        <f t="shared" si="38"/>
        <v>0</v>
      </c>
      <c r="H666" s="15" t="str">
        <f>IF(INTRO!$E$39="Non-endemic",IF(INTRO!$E$37="Non-endemic","Not required",COUNTRY_INFO!Q666),"Treat with IVM")</f>
        <v>Treat with IVM</v>
      </c>
      <c r="I666" s="14">
        <f>IF(H666=1,IF(ALB_MBD!$J666&lt;&gt;" ",$G666-ALB_MBD!$J666,$G666),0)</f>
        <v>0</v>
      </c>
      <c r="J666" s="14">
        <f t="shared" si="39"/>
        <v>0</v>
      </c>
      <c r="K666" s="25"/>
      <c r="L666" s="16">
        <f t="shared" si="36"/>
        <v>0</v>
      </c>
      <c r="M666" s="16">
        <f t="shared" si="37"/>
        <v>0</v>
      </c>
    </row>
    <row r="667" spans="1:13" x14ac:dyDescent="0.25">
      <c r="A667" s="13" t="str">
        <f>IF(INTRO!$E$39&lt;&gt;"Non-endemic", " ", IF(INTRO!$E$37="Non-endemic"," ", IF(COUNTRY_INFO!A667=0," ",COUNTRY_INFO!A667)))</f>
        <v xml:space="preserve"> </v>
      </c>
      <c r="B667" s="13" t="str">
        <f>IF(INTRO!$E$39&lt;&gt;"Non-endemic", " ", IF(INTRO!$E$37="Non-endemic"," ", IF(COUNTRY_INFO!B667=0," ",COUNTRY_INFO!B667)))</f>
        <v xml:space="preserve"> </v>
      </c>
      <c r="C667" s="13" t="str">
        <f>IF(INTRO!$E$39&lt;&gt;"Non-endemic", " ", IF(INTRO!$E$37="Non-endemic"," ", IF(COUNTRY_INFO!C667=0," ",COUNTRY_INFO!C667)))</f>
        <v xml:space="preserve"> </v>
      </c>
      <c r="D667" s="14">
        <f>IF(INTRO!$E$39&lt;&gt;"Non-endemic", 0, IF(INTRO!$E$37="Non-endemic",0,IF(COUNTRY_INFO!$H667=1,COUNTRY_INFO!E667,0)))</f>
        <v>0</v>
      </c>
      <c r="E667" s="14">
        <f>IF(INTRO!$E$39&lt;&gt;"Non-endemic", 0, IF(INTRO!$E$37="Non-endemic",0,IF(COUNTRY_INFO!$H667=1,COUNTRY_INFO!F667,0)))</f>
        <v>0</v>
      </c>
      <c r="F667" s="14">
        <f>IF(INTRO!$E$39&lt;&gt;"Non-endemic", 0, IF(INTRO!$E$37="Non-endemic",0,IF(COUNTRY_INFO!$H667=1,COUNTRY_INFO!G667,0)))</f>
        <v>0</v>
      </c>
      <c r="G667" s="14">
        <f t="shared" si="38"/>
        <v>0</v>
      </c>
      <c r="H667" s="15" t="str">
        <f>IF(INTRO!$E$39="Non-endemic",IF(INTRO!$E$37="Non-endemic","Not required",COUNTRY_INFO!Q667),"Treat with IVM")</f>
        <v>Treat with IVM</v>
      </c>
      <c r="I667" s="14">
        <f>IF(H667=1,IF(ALB_MBD!$J667&lt;&gt;" ",$G667-ALB_MBD!$J667,$G667),0)</f>
        <v>0</v>
      </c>
      <c r="J667" s="14">
        <f t="shared" si="39"/>
        <v>0</v>
      </c>
      <c r="K667" s="25"/>
      <c r="L667" s="16">
        <f t="shared" si="36"/>
        <v>0</v>
      </c>
      <c r="M667" s="16">
        <f t="shared" si="37"/>
        <v>0</v>
      </c>
    </row>
    <row r="668" spans="1:13" x14ac:dyDescent="0.25">
      <c r="A668" s="13" t="str">
        <f>IF(INTRO!$E$39&lt;&gt;"Non-endemic", " ", IF(INTRO!$E$37="Non-endemic"," ", IF(COUNTRY_INFO!A668=0," ",COUNTRY_INFO!A668)))</f>
        <v xml:space="preserve"> </v>
      </c>
      <c r="B668" s="13" t="str">
        <f>IF(INTRO!$E$39&lt;&gt;"Non-endemic", " ", IF(INTRO!$E$37="Non-endemic"," ", IF(COUNTRY_INFO!B668=0," ",COUNTRY_INFO!B668)))</f>
        <v xml:space="preserve"> </v>
      </c>
      <c r="C668" s="13" t="str">
        <f>IF(INTRO!$E$39&lt;&gt;"Non-endemic", " ", IF(INTRO!$E$37="Non-endemic"," ", IF(COUNTRY_INFO!C668=0," ",COUNTRY_INFO!C668)))</f>
        <v xml:space="preserve"> </v>
      </c>
      <c r="D668" s="14">
        <f>IF(INTRO!$E$39&lt;&gt;"Non-endemic", 0, IF(INTRO!$E$37="Non-endemic",0,IF(COUNTRY_INFO!$H668=1,COUNTRY_INFO!E668,0)))</f>
        <v>0</v>
      </c>
      <c r="E668" s="14">
        <f>IF(INTRO!$E$39&lt;&gt;"Non-endemic", 0, IF(INTRO!$E$37="Non-endemic",0,IF(COUNTRY_INFO!$H668=1,COUNTRY_INFO!F668,0)))</f>
        <v>0</v>
      </c>
      <c r="F668" s="14">
        <f>IF(INTRO!$E$39&lt;&gt;"Non-endemic", 0, IF(INTRO!$E$37="Non-endemic",0,IF(COUNTRY_INFO!$H668=1,COUNTRY_INFO!G668,0)))</f>
        <v>0</v>
      </c>
      <c r="G668" s="14">
        <f t="shared" si="38"/>
        <v>0</v>
      </c>
      <c r="H668" s="15" t="str">
        <f>IF(INTRO!$E$39="Non-endemic",IF(INTRO!$E$37="Non-endemic","Not required",COUNTRY_INFO!Q668),"Treat with IVM")</f>
        <v>Treat with IVM</v>
      </c>
      <c r="I668" s="14">
        <f>IF(H668=1,IF(ALB_MBD!$J668&lt;&gt;" ",$G668-ALB_MBD!$J668,$G668),0)</f>
        <v>0</v>
      </c>
      <c r="J668" s="14">
        <f t="shared" si="39"/>
        <v>0</v>
      </c>
      <c r="K668" s="25"/>
      <c r="L668" s="16">
        <f t="shared" si="36"/>
        <v>0</v>
      </c>
      <c r="M668" s="16">
        <f t="shared" si="37"/>
        <v>0</v>
      </c>
    </row>
    <row r="669" spans="1:13" x14ac:dyDescent="0.25">
      <c r="A669" s="13" t="str">
        <f>IF(INTRO!$E$39&lt;&gt;"Non-endemic", " ", IF(INTRO!$E$37="Non-endemic"," ", IF(COUNTRY_INFO!A669=0," ",COUNTRY_INFO!A669)))</f>
        <v xml:space="preserve"> </v>
      </c>
      <c r="B669" s="13" t="str">
        <f>IF(INTRO!$E$39&lt;&gt;"Non-endemic", " ", IF(INTRO!$E$37="Non-endemic"," ", IF(COUNTRY_INFO!B669=0," ",COUNTRY_INFO!B669)))</f>
        <v xml:space="preserve"> </v>
      </c>
      <c r="C669" s="13" t="str">
        <f>IF(INTRO!$E$39&lt;&gt;"Non-endemic", " ", IF(INTRO!$E$37="Non-endemic"," ", IF(COUNTRY_INFO!C669=0," ",COUNTRY_INFO!C669)))</f>
        <v xml:space="preserve"> </v>
      </c>
      <c r="D669" s="14">
        <f>IF(INTRO!$E$39&lt;&gt;"Non-endemic", 0, IF(INTRO!$E$37="Non-endemic",0,IF(COUNTRY_INFO!$H669=1,COUNTRY_INFO!E669,0)))</f>
        <v>0</v>
      </c>
      <c r="E669" s="14">
        <f>IF(INTRO!$E$39&lt;&gt;"Non-endemic", 0, IF(INTRO!$E$37="Non-endemic",0,IF(COUNTRY_INFO!$H669=1,COUNTRY_INFO!F669,0)))</f>
        <v>0</v>
      </c>
      <c r="F669" s="14">
        <f>IF(INTRO!$E$39&lt;&gt;"Non-endemic", 0, IF(INTRO!$E$37="Non-endemic",0,IF(COUNTRY_INFO!$H669=1,COUNTRY_INFO!G669,0)))</f>
        <v>0</v>
      </c>
      <c r="G669" s="14">
        <f t="shared" si="38"/>
        <v>0</v>
      </c>
      <c r="H669" s="15" t="str">
        <f>IF(INTRO!$E$39="Non-endemic",IF(INTRO!$E$37="Non-endemic","Not required",COUNTRY_INFO!Q669),"Treat with IVM")</f>
        <v>Treat with IVM</v>
      </c>
      <c r="I669" s="14">
        <f>IF(H669=1,IF(ALB_MBD!$J669&lt;&gt;" ",$G669-ALB_MBD!$J669,$G669),0)</f>
        <v>0</v>
      </c>
      <c r="J669" s="14">
        <f t="shared" si="39"/>
        <v>0</v>
      </c>
      <c r="K669" s="25"/>
      <c r="L669" s="16">
        <f t="shared" si="36"/>
        <v>0</v>
      </c>
      <c r="M669" s="16">
        <f t="shared" si="37"/>
        <v>0</v>
      </c>
    </row>
    <row r="670" spans="1:13" x14ac:dyDescent="0.25">
      <c r="A670" s="13" t="str">
        <f>IF(INTRO!$E$39&lt;&gt;"Non-endemic", " ", IF(INTRO!$E$37="Non-endemic"," ", IF(COUNTRY_INFO!A670=0," ",COUNTRY_INFO!A670)))</f>
        <v xml:space="preserve"> </v>
      </c>
      <c r="B670" s="13" t="str">
        <f>IF(INTRO!$E$39&lt;&gt;"Non-endemic", " ", IF(INTRO!$E$37="Non-endemic"," ", IF(COUNTRY_INFO!B670=0," ",COUNTRY_INFO!B670)))</f>
        <v xml:space="preserve"> </v>
      </c>
      <c r="C670" s="13" t="str">
        <f>IF(INTRO!$E$39&lt;&gt;"Non-endemic", " ", IF(INTRO!$E$37="Non-endemic"," ", IF(COUNTRY_INFO!C670=0," ",COUNTRY_INFO!C670)))</f>
        <v xml:space="preserve"> </v>
      </c>
      <c r="D670" s="14">
        <f>IF(INTRO!$E$39&lt;&gt;"Non-endemic", 0, IF(INTRO!$E$37="Non-endemic",0,IF(COUNTRY_INFO!$H670=1,COUNTRY_INFO!E670,0)))</f>
        <v>0</v>
      </c>
      <c r="E670" s="14">
        <f>IF(INTRO!$E$39&lt;&gt;"Non-endemic", 0, IF(INTRO!$E$37="Non-endemic",0,IF(COUNTRY_INFO!$H670=1,COUNTRY_INFO!F670,0)))</f>
        <v>0</v>
      </c>
      <c r="F670" s="14">
        <f>IF(INTRO!$E$39&lt;&gt;"Non-endemic", 0, IF(INTRO!$E$37="Non-endemic",0,IF(COUNTRY_INFO!$H670=1,COUNTRY_INFO!G670,0)))</f>
        <v>0</v>
      </c>
      <c r="G670" s="14">
        <f t="shared" si="38"/>
        <v>0</v>
      </c>
      <c r="H670" s="15" t="str">
        <f>IF(INTRO!$E$39="Non-endemic",IF(INTRO!$E$37="Non-endemic","Not required",COUNTRY_INFO!Q670),"Treat with IVM")</f>
        <v>Treat with IVM</v>
      </c>
      <c r="I670" s="14">
        <f>IF(H670=1,IF(ALB_MBD!$J670&lt;&gt;" ",$G670-ALB_MBD!$J670,$G670),0)</f>
        <v>0</v>
      </c>
      <c r="J670" s="14">
        <f t="shared" si="39"/>
        <v>0</v>
      </c>
      <c r="K670" s="25"/>
      <c r="L670" s="16">
        <f t="shared" si="36"/>
        <v>0</v>
      </c>
      <c r="M670" s="16">
        <f t="shared" si="37"/>
        <v>0</v>
      </c>
    </row>
    <row r="671" spans="1:13" x14ac:dyDescent="0.25">
      <c r="A671" s="13" t="str">
        <f>IF(INTRO!$E$39&lt;&gt;"Non-endemic", " ", IF(INTRO!$E$37="Non-endemic"," ", IF(COUNTRY_INFO!A671=0," ",COUNTRY_INFO!A671)))</f>
        <v xml:space="preserve"> </v>
      </c>
      <c r="B671" s="13" t="str">
        <f>IF(INTRO!$E$39&lt;&gt;"Non-endemic", " ", IF(INTRO!$E$37="Non-endemic"," ", IF(COUNTRY_INFO!B671=0," ",COUNTRY_INFO!B671)))</f>
        <v xml:space="preserve"> </v>
      </c>
      <c r="C671" s="13" t="str">
        <f>IF(INTRO!$E$39&lt;&gt;"Non-endemic", " ", IF(INTRO!$E$37="Non-endemic"," ", IF(COUNTRY_INFO!C671=0," ",COUNTRY_INFO!C671)))</f>
        <v xml:space="preserve"> </v>
      </c>
      <c r="D671" s="14">
        <f>IF(INTRO!$E$39&lt;&gt;"Non-endemic", 0, IF(INTRO!$E$37="Non-endemic",0,IF(COUNTRY_INFO!$H671=1,COUNTRY_INFO!E671,0)))</f>
        <v>0</v>
      </c>
      <c r="E671" s="14">
        <f>IF(INTRO!$E$39&lt;&gt;"Non-endemic", 0, IF(INTRO!$E$37="Non-endemic",0,IF(COUNTRY_INFO!$H671=1,COUNTRY_INFO!F671,0)))</f>
        <v>0</v>
      </c>
      <c r="F671" s="14">
        <f>IF(INTRO!$E$39&lt;&gt;"Non-endemic", 0, IF(INTRO!$E$37="Non-endemic",0,IF(COUNTRY_INFO!$H671=1,COUNTRY_INFO!G671,0)))</f>
        <v>0</v>
      </c>
      <c r="G671" s="14">
        <f t="shared" si="38"/>
        <v>0</v>
      </c>
      <c r="H671" s="15" t="str">
        <f>IF(INTRO!$E$39="Non-endemic",IF(INTRO!$E$37="Non-endemic","Not required",COUNTRY_INFO!Q671),"Treat with IVM")</f>
        <v>Treat with IVM</v>
      </c>
      <c r="I671" s="14">
        <f>IF(H671=1,IF(ALB_MBD!$J671&lt;&gt;" ",$G671-ALB_MBD!$J671,$G671),0)</f>
        <v>0</v>
      </c>
      <c r="J671" s="14">
        <f t="shared" si="39"/>
        <v>0</v>
      </c>
      <c r="K671" s="25"/>
      <c r="L671" s="16">
        <f t="shared" si="36"/>
        <v>0</v>
      </c>
      <c r="M671" s="16">
        <f t="shared" si="37"/>
        <v>0</v>
      </c>
    </row>
    <row r="672" spans="1:13" x14ac:dyDescent="0.25">
      <c r="A672" s="13" t="str">
        <f>IF(INTRO!$E$39&lt;&gt;"Non-endemic", " ", IF(INTRO!$E$37="Non-endemic"," ", IF(COUNTRY_INFO!A672=0," ",COUNTRY_INFO!A672)))</f>
        <v xml:space="preserve"> </v>
      </c>
      <c r="B672" s="13" t="str">
        <f>IF(INTRO!$E$39&lt;&gt;"Non-endemic", " ", IF(INTRO!$E$37="Non-endemic"," ", IF(COUNTRY_INFO!B672=0," ",COUNTRY_INFO!B672)))</f>
        <v xml:space="preserve"> </v>
      </c>
      <c r="C672" s="13" t="str">
        <f>IF(INTRO!$E$39&lt;&gt;"Non-endemic", " ", IF(INTRO!$E$37="Non-endemic"," ", IF(COUNTRY_INFO!C672=0," ",COUNTRY_INFO!C672)))</f>
        <v xml:space="preserve"> </v>
      </c>
      <c r="D672" s="14">
        <f>IF(INTRO!$E$39&lt;&gt;"Non-endemic", 0, IF(INTRO!$E$37="Non-endemic",0,IF(COUNTRY_INFO!$H672=1,COUNTRY_INFO!E672,0)))</f>
        <v>0</v>
      </c>
      <c r="E672" s="14">
        <f>IF(INTRO!$E$39&lt;&gt;"Non-endemic", 0, IF(INTRO!$E$37="Non-endemic",0,IF(COUNTRY_INFO!$H672=1,COUNTRY_INFO!F672,0)))</f>
        <v>0</v>
      </c>
      <c r="F672" s="14">
        <f>IF(INTRO!$E$39&lt;&gt;"Non-endemic", 0, IF(INTRO!$E$37="Non-endemic",0,IF(COUNTRY_INFO!$H672=1,COUNTRY_INFO!G672,0)))</f>
        <v>0</v>
      </c>
      <c r="G672" s="14">
        <f t="shared" si="38"/>
        <v>0</v>
      </c>
      <c r="H672" s="15" t="str">
        <f>IF(INTRO!$E$39="Non-endemic",IF(INTRO!$E$37="Non-endemic","Not required",COUNTRY_INFO!Q672),"Treat with IVM")</f>
        <v>Treat with IVM</v>
      </c>
      <c r="I672" s="14">
        <f>IF(H672=1,IF(ALB_MBD!$J672&lt;&gt;" ",$G672-ALB_MBD!$J672,$G672),0)</f>
        <v>0</v>
      </c>
      <c r="J672" s="14">
        <f t="shared" si="39"/>
        <v>0</v>
      </c>
      <c r="K672" s="25"/>
      <c r="L672" s="16">
        <f t="shared" si="36"/>
        <v>0</v>
      </c>
      <c r="M672" s="16">
        <f t="shared" si="37"/>
        <v>0</v>
      </c>
    </row>
    <row r="673" spans="1:13" x14ac:dyDescent="0.25">
      <c r="A673" s="13" t="str">
        <f>IF(INTRO!$E$39&lt;&gt;"Non-endemic", " ", IF(INTRO!$E$37="Non-endemic"," ", IF(COUNTRY_INFO!A673=0," ",COUNTRY_INFO!A673)))</f>
        <v xml:space="preserve"> </v>
      </c>
      <c r="B673" s="13" t="str">
        <f>IF(INTRO!$E$39&lt;&gt;"Non-endemic", " ", IF(INTRO!$E$37="Non-endemic"," ", IF(COUNTRY_INFO!B673=0," ",COUNTRY_INFO!B673)))</f>
        <v xml:space="preserve"> </v>
      </c>
      <c r="C673" s="13" t="str">
        <f>IF(INTRO!$E$39&lt;&gt;"Non-endemic", " ", IF(INTRO!$E$37="Non-endemic"," ", IF(COUNTRY_INFO!C673=0," ",COUNTRY_INFO!C673)))</f>
        <v xml:space="preserve"> </v>
      </c>
      <c r="D673" s="14">
        <f>IF(INTRO!$E$39&lt;&gt;"Non-endemic", 0, IF(INTRO!$E$37="Non-endemic",0,IF(COUNTRY_INFO!$H673=1,COUNTRY_INFO!E673,0)))</f>
        <v>0</v>
      </c>
      <c r="E673" s="14">
        <f>IF(INTRO!$E$39&lt;&gt;"Non-endemic", 0, IF(INTRO!$E$37="Non-endemic",0,IF(COUNTRY_INFO!$H673=1,COUNTRY_INFO!F673,0)))</f>
        <v>0</v>
      </c>
      <c r="F673" s="14">
        <f>IF(INTRO!$E$39&lt;&gt;"Non-endemic", 0, IF(INTRO!$E$37="Non-endemic",0,IF(COUNTRY_INFO!$H673=1,COUNTRY_INFO!G673,0)))</f>
        <v>0</v>
      </c>
      <c r="G673" s="14">
        <f t="shared" si="38"/>
        <v>0</v>
      </c>
      <c r="H673" s="15" t="str">
        <f>IF(INTRO!$E$39="Non-endemic",IF(INTRO!$E$37="Non-endemic","Not required",COUNTRY_INFO!Q673),"Treat with IVM")</f>
        <v>Treat with IVM</v>
      </c>
      <c r="I673" s="14">
        <f>IF(H673=1,IF(ALB_MBD!$J673&lt;&gt;" ",$G673-ALB_MBD!$J673,$G673),0)</f>
        <v>0</v>
      </c>
      <c r="J673" s="14">
        <f t="shared" si="39"/>
        <v>0</v>
      </c>
      <c r="K673" s="25"/>
      <c r="L673" s="16">
        <f t="shared" si="36"/>
        <v>0</v>
      </c>
      <c r="M673" s="16">
        <f t="shared" si="37"/>
        <v>0</v>
      </c>
    </row>
    <row r="674" spans="1:13" x14ac:dyDescent="0.25">
      <c r="A674" s="13" t="str">
        <f>IF(INTRO!$E$39&lt;&gt;"Non-endemic", " ", IF(INTRO!$E$37="Non-endemic"," ", IF(COUNTRY_INFO!A674=0," ",COUNTRY_INFO!A674)))</f>
        <v xml:space="preserve"> </v>
      </c>
      <c r="B674" s="13" t="str">
        <f>IF(INTRO!$E$39&lt;&gt;"Non-endemic", " ", IF(INTRO!$E$37="Non-endemic"," ", IF(COUNTRY_INFO!B674=0," ",COUNTRY_INFO!B674)))</f>
        <v xml:space="preserve"> </v>
      </c>
      <c r="C674" s="13" t="str">
        <f>IF(INTRO!$E$39&lt;&gt;"Non-endemic", " ", IF(INTRO!$E$37="Non-endemic"," ", IF(COUNTRY_INFO!C674=0," ",COUNTRY_INFO!C674)))</f>
        <v xml:space="preserve"> </v>
      </c>
      <c r="D674" s="14">
        <f>IF(INTRO!$E$39&lt;&gt;"Non-endemic", 0, IF(INTRO!$E$37="Non-endemic",0,IF(COUNTRY_INFO!$H674=1,COUNTRY_INFO!E674,0)))</f>
        <v>0</v>
      </c>
      <c r="E674" s="14">
        <f>IF(INTRO!$E$39&lt;&gt;"Non-endemic", 0, IF(INTRO!$E$37="Non-endemic",0,IF(COUNTRY_INFO!$H674=1,COUNTRY_INFO!F674,0)))</f>
        <v>0</v>
      </c>
      <c r="F674" s="14">
        <f>IF(INTRO!$E$39&lt;&gt;"Non-endemic", 0, IF(INTRO!$E$37="Non-endemic",0,IF(COUNTRY_INFO!$H674=1,COUNTRY_INFO!G674,0)))</f>
        <v>0</v>
      </c>
      <c r="G674" s="14">
        <f t="shared" si="38"/>
        <v>0</v>
      </c>
      <c r="H674" s="15" t="str">
        <f>IF(INTRO!$E$39="Non-endemic",IF(INTRO!$E$37="Non-endemic","Not required",COUNTRY_INFO!Q674),"Treat with IVM")</f>
        <v>Treat with IVM</v>
      </c>
      <c r="I674" s="14">
        <f>IF(H674=1,IF(ALB_MBD!$J674&lt;&gt;" ",$G674-ALB_MBD!$J674,$G674),0)</f>
        <v>0</v>
      </c>
      <c r="J674" s="14">
        <f t="shared" si="39"/>
        <v>0</v>
      </c>
      <c r="K674" s="25"/>
      <c r="L674" s="16">
        <f t="shared" si="36"/>
        <v>0</v>
      </c>
      <c r="M674" s="16">
        <f t="shared" si="37"/>
        <v>0</v>
      </c>
    </row>
    <row r="675" spans="1:13" x14ac:dyDescent="0.25">
      <c r="A675" s="13" t="str">
        <f>IF(INTRO!$E$39&lt;&gt;"Non-endemic", " ", IF(INTRO!$E$37="Non-endemic"," ", IF(COUNTRY_INFO!A675=0," ",COUNTRY_INFO!A675)))</f>
        <v xml:space="preserve"> </v>
      </c>
      <c r="B675" s="13" t="str">
        <f>IF(INTRO!$E$39&lt;&gt;"Non-endemic", " ", IF(INTRO!$E$37="Non-endemic"," ", IF(COUNTRY_INFO!B675=0," ",COUNTRY_INFO!B675)))</f>
        <v xml:space="preserve"> </v>
      </c>
      <c r="C675" s="13" t="str">
        <f>IF(INTRO!$E$39&lt;&gt;"Non-endemic", " ", IF(INTRO!$E$37="Non-endemic"," ", IF(COUNTRY_INFO!C675=0," ",COUNTRY_INFO!C675)))</f>
        <v xml:space="preserve"> </v>
      </c>
      <c r="D675" s="14">
        <f>IF(INTRO!$E$39&lt;&gt;"Non-endemic", 0, IF(INTRO!$E$37="Non-endemic",0,IF(COUNTRY_INFO!$H675=1,COUNTRY_INFO!E675,0)))</f>
        <v>0</v>
      </c>
      <c r="E675" s="14">
        <f>IF(INTRO!$E$39&lt;&gt;"Non-endemic", 0, IF(INTRO!$E$37="Non-endemic",0,IF(COUNTRY_INFO!$H675=1,COUNTRY_INFO!F675,0)))</f>
        <v>0</v>
      </c>
      <c r="F675" s="14">
        <f>IF(INTRO!$E$39&lt;&gt;"Non-endemic", 0, IF(INTRO!$E$37="Non-endemic",0,IF(COUNTRY_INFO!$H675=1,COUNTRY_INFO!G675,0)))</f>
        <v>0</v>
      </c>
      <c r="G675" s="14">
        <f t="shared" si="38"/>
        <v>0</v>
      </c>
      <c r="H675" s="15" t="str">
        <f>IF(INTRO!$E$39="Non-endemic",IF(INTRO!$E$37="Non-endemic","Not required",COUNTRY_INFO!Q675),"Treat with IVM")</f>
        <v>Treat with IVM</v>
      </c>
      <c r="I675" s="14">
        <f>IF(H675=1,IF(ALB_MBD!$J675&lt;&gt;" ",$G675-ALB_MBD!$J675,$G675),0)</f>
        <v>0</v>
      </c>
      <c r="J675" s="14">
        <f t="shared" si="39"/>
        <v>0</v>
      </c>
      <c r="K675" s="25"/>
      <c r="L675" s="16">
        <f t="shared" si="36"/>
        <v>0</v>
      </c>
      <c r="M675" s="16">
        <f t="shared" si="37"/>
        <v>0</v>
      </c>
    </row>
    <row r="676" spans="1:13" x14ac:dyDescent="0.25">
      <c r="A676" s="13" t="str">
        <f>IF(INTRO!$E$39&lt;&gt;"Non-endemic", " ", IF(INTRO!$E$37="Non-endemic"," ", IF(COUNTRY_INFO!A676=0," ",COUNTRY_INFO!A676)))</f>
        <v xml:space="preserve"> </v>
      </c>
      <c r="B676" s="13" t="str">
        <f>IF(INTRO!$E$39&lt;&gt;"Non-endemic", " ", IF(INTRO!$E$37="Non-endemic"," ", IF(COUNTRY_INFO!B676=0," ",COUNTRY_INFO!B676)))</f>
        <v xml:space="preserve"> </v>
      </c>
      <c r="C676" s="13" t="str">
        <f>IF(INTRO!$E$39&lt;&gt;"Non-endemic", " ", IF(INTRO!$E$37="Non-endemic"," ", IF(COUNTRY_INFO!C676=0," ",COUNTRY_INFO!C676)))</f>
        <v xml:space="preserve"> </v>
      </c>
      <c r="D676" s="14">
        <f>IF(INTRO!$E$39&lt;&gt;"Non-endemic", 0, IF(INTRO!$E$37="Non-endemic",0,IF(COUNTRY_INFO!$H676=1,COUNTRY_INFO!E676,0)))</f>
        <v>0</v>
      </c>
      <c r="E676" s="14">
        <f>IF(INTRO!$E$39&lt;&gt;"Non-endemic", 0, IF(INTRO!$E$37="Non-endemic",0,IF(COUNTRY_INFO!$H676=1,COUNTRY_INFO!F676,0)))</f>
        <v>0</v>
      </c>
      <c r="F676" s="14">
        <f>IF(INTRO!$E$39&lt;&gt;"Non-endemic", 0, IF(INTRO!$E$37="Non-endemic",0,IF(COUNTRY_INFO!$H676=1,COUNTRY_INFO!G676,0)))</f>
        <v>0</v>
      </c>
      <c r="G676" s="14">
        <f t="shared" si="38"/>
        <v>0</v>
      </c>
      <c r="H676" s="15" t="str">
        <f>IF(INTRO!$E$39="Non-endemic",IF(INTRO!$E$37="Non-endemic","Not required",COUNTRY_INFO!Q676),"Treat with IVM")</f>
        <v>Treat with IVM</v>
      </c>
      <c r="I676" s="14">
        <f>IF(H676=1,IF(ALB_MBD!$J676&lt;&gt;" ",$G676-ALB_MBD!$J676,$G676),0)</f>
        <v>0</v>
      </c>
      <c r="J676" s="14">
        <f t="shared" si="39"/>
        <v>0</v>
      </c>
      <c r="K676" s="25"/>
      <c r="L676" s="16">
        <f t="shared" si="36"/>
        <v>0</v>
      </c>
      <c r="M676" s="16">
        <f t="shared" si="37"/>
        <v>0</v>
      </c>
    </row>
    <row r="677" spans="1:13" x14ac:dyDescent="0.25">
      <c r="A677" s="13" t="str">
        <f>IF(INTRO!$E$39&lt;&gt;"Non-endemic", " ", IF(INTRO!$E$37="Non-endemic"," ", IF(COUNTRY_INFO!A677=0," ",COUNTRY_INFO!A677)))</f>
        <v xml:space="preserve"> </v>
      </c>
      <c r="B677" s="13" t="str">
        <f>IF(INTRO!$E$39&lt;&gt;"Non-endemic", " ", IF(INTRO!$E$37="Non-endemic"," ", IF(COUNTRY_INFO!B677=0," ",COUNTRY_INFO!B677)))</f>
        <v xml:space="preserve"> </v>
      </c>
      <c r="C677" s="13" t="str">
        <f>IF(INTRO!$E$39&lt;&gt;"Non-endemic", " ", IF(INTRO!$E$37="Non-endemic"," ", IF(COUNTRY_INFO!C677=0," ",COUNTRY_INFO!C677)))</f>
        <v xml:space="preserve"> </v>
      </c>
      <c r="D677" s="14">
        <f>IF(INTRO!$E$39&lt;&gt;"Non-endemic", 0, IF(INTRO!$E$37="Non-endemic",0,IF(COUNTRY_INFO!$H677=1,COUNTRY_INFO!E677,0)))</f>
        <v>0</v>
      </c>
      <c r="E677" s="14">
        <f>IF(INTRO!$E$39&lt;&gt;"Non-endemic", 0, IF(INTRO!$E$37="Non-endemic",0,IF(COUNTRY_INFO!$H677=1,COUNTRY_INFO!F677,0)))</f>
        <v>0</v>
      </c>
      <c r="F677" s="14">
        <f>IF(INTRO!$E$39&lt;&gt;"Non-endemic", 0, IF(INTRO!$E$37="Non-endemic",0,IF(COUNTRY_INFO!$H677=1,COUNTRY_INFO!G677,0)))</f>
        <v>0</v>
      </c>
      <c r="G677" s="14">
        <f t="shared" si="38"/>
        <v>0</v>
      </c>
      <c r="H677" s="15" t="str">
        <f>IF(INTRO!$E$39="Non-endemic",IF(INTRO!$E$37="Non-endemic","Not required",COUNTRY_INFO!Q677),"Treat with IVM")</f>
        <v>Treat with IVM</v>
      </c>
      <c r="I677" s="14">
        <f>IF(H677=1,IF(ALB_MBD!$J677&lt;&gt;" ",$G677-ALB_MBD!$J677,$G677),0)</f>
        <v>0</v>
      </c>
      <c r="J677" s="14">
        <f t="shared" si="39"/>
        <v>0</v>
      </c>
      <c r="K677" s="25"/>
      <c r="L677" s="16">
        <f t="shared" si="36"/>
        <v>0</v>
      </c>
      <c r="M677" s="16">
        <f t="shared" si="37"/>
        <v>0</v>
      </c>
    </row>
    <row r="678" spans="1:13" x14ac:dyDescent="0.25">
      <c r="A678" s="13" t="str">
        <f>IF(INTRO!$E$39&lt;&gt;"Non-endemic", " ", IF(INTRO!$E$37="Non-endemic"," ", IF(COUNTRY_INFO!A678=0," ",COUNTRY_INFO!A678)))</f>
        <v xml:space="preserve"> </v>
      </c>
      <c r="B678" s="13" t="str">
        <f>IF(INTRO!$E$39&lt;&gt;"Non-endemic", " ", IF(INTRO!$E$37="Non-endemic"," ", IF(COUNTRY_INFO!B678=0," ",COUNTRY_INFO!B678)))</f>
        <v xml:space="preserve"> </v>
      </c>
      <c r="C678" s="13" t="str">
        <f>IF(INTRO!$E$39&lt;&gt;"Non-endemic", " ", IF(INTRO!$E$37="Non-endemic"," ", IF(COUNTRY_INFO!C678=0," ",COUNTRY_INFO!C678)))</f>
        <v xml:space="preserve"> </v>
      </c>
      <c r="D678" s="14">
        <f>IF(INTRO!$E$39&lt;&gt;"Non-endemic", 0, IF(INTRO!$E$37="Non-endemic",0,IF(COUNTRY_INFO!$H678=1,COUNTRY_INFO!E678,0)))</f>
        <v>0</v>
      </c>
      <c r="E678" s="14">
        <f>IF(INTRO!$E$39&lt;&gt;"Non-endemic", 0, IF(INTRO!$E$37="Non-endemic",0,IF(COUNTRY_INFO!$H678=1,COUNTRY_INFO!F678,0)))</f>
        <v>0</v>
      </c>
      <c r="F678" s="14">
        <f>IF(INTRO!$E$39&lt;&gt;"Non-endemic", 0, IF(INTRO!$E$37="Non-endemic",0,IF(COUNTRY_INFO!$H678=1,COUNTRY_INFO!G678,0)))</f>
        <v>0</v>
      </c>
      <c r="G678" s="14">
        <f t="shared" si="38"/>
        <v>0</v>
      </c>
      <c r="H678" s="15" t="str">
        <f>IF(INTRO!$E$39="Non-endemic",IF(INTRO!$E$37="Non-endemic","Not required",COUNTRY_INFO!Q678),"Treat with IVM")</f>
        <v>Treat with IVM</v>
      </c>
      <c r="I678" s="14">
        <f>IF(H678=1,IF(ALB_MBD!$J678&lt;&gt;" ",$G678-ALB_MBD!$J678,$G678),0)</f>
        <v>0</v>
      </c>
      <c r="J678" s="14">
        <f t="shared" si="39"/>
        <v>0</v>
      </c>
      <c r="K678" s="25"/>
      <c r="L678" s="16">
        <f t="shared" si="36"/>
        <v>0</v>
      </c>
      <c r="M678" s="16">
        <f t="shared" si="37"/>
        <v>0</v>
      </c>
    </row>
    <row r="679" spans="1:13" x14ac:dyDescent="0.25">
      <c r="A679" s="13" t="str">
        <f>IF(INTRO!$E$39&lt;&gt;"Non-endemic", " ", IF(INTRO!$E$37="Non-endemic"," ", IF(COUNTRY_INFO!A679=0," ",COUNTRY_INFO!A679)))</f>
        <v xml:space="preserve"> </v>
      </c>
      <c r="B679" s="13" t="str">
        <f>IF(INTRO!$E$39&lt;&gt;"Non-endemic", " ", IF(INTRO!$E$37="Non-endemic"," ", IF(COUNTRY_INFO!B679=0," ",COUNTRY_INFO!B679)))</f>
        <v xml:space="preserve"> </v>
      </c>
      <c r="C679" s="13" t="str">
        <f>IF(INTRO!$E$39&lt;&gt;"Non-endemic", " ", IF(INTRO!$E$37="Non-endemic"," ", IF(COUNTRY_INFO!C679=0," ",COUNTRY_INFO!C679)))</f>
        <v xml:space="preserve"> </v>
      </c>
      <c r="D679" s="14">
        <f>IF(INTRO!$E$39&lt;&gt;"Non-endemic", 0, IF(INTRO!$E$37="Non-endemic",0,IF(COUNTRY_INFO!$H679=1,COUNTRY_INFO!E679,0)))</f>
        <v>0</v>
      </c>
      <c r="E679" s="14">
        <f>IF(INTRO!$E$39&lt;&gt;"Non-endemic", 0, IF(INTRO!$E$37="Non-endemic",0,IF(COUNTRY_INFO!$H679=1,COUNTRY_INFO!F679,0)))</f>
        <v>0</v>
      </c>
      <c r="F679" s="14">
        <f>IF(INTRO!$E$39&lt;&gt;"Non-endemic", 0, IF(INTRO!$E$37="Non-endemic",0,IF(COUNTRY_INFO!$H679=1,COUNTRY_INFO!G679,0)))</f>
        <v>0</v>
      </c>
      <c r="G679" s="14">
        <f t="shared" si="38"/>
        <v>0</v>
      </c>
      <c r="H679" s="15" t="str">
        <f>IF(INTRO!$E$39="Non-endemic",IF(INTRO!$E$37="Non-endemic","Not required",COUNTRY_INFO!Q679),"Treat with IVM")</f>
        <v>Treat with IVM</v>
      </c>
      <c r="I679" s="14">
        <f>IF(H679=1,IF(ALB_MBD!$J679&lt;&gt;" ",$G679-ALB_MBD!$J679,$G679),0)</f>
        <v>0</v>
      </c>
      <c r="J679" s="14">
        <f t="shared" si="39"/>
        <v>0</v>
      </c>
      <c r="K679" s="25"/>
      <c r="L679" s="16">
        <f t="shared" si="36"/>
        <v>0</v>
      </c>
      <c r="M679" s="16">
        <f t="shared" si="37"/>
        <v>0</v>
      </c>
    </row>
    <row r="680" spans="1:13" x14ac:dyDescent="0.25">
      <c r="A680" s="13" t="str">
        <f>IF(INTRO!$E$39&lt;&gt;"Non-endemic", " ", IF(INTRO!$E$37="Non-endemic"," ", IF(COUNTRY_INFO!A680=0," ",COUNTRY_INFO!A680)))</f>
        <v xml:space="preserve"> </v>
      </c>
      <c r="B680" s="13" t="str">
        <f>IF(INTRO!$E$39&lt;&gt;"Non-endemic", " ", IF(INTRO!$E$37="Non-endemic"," ", IF(COUNTRY_INFO!B680=0," ",COUNTRY_INFO!B680)))</f>
        <v xml:space="preserve"> </v>
      </c>
      <c r="C680" s="13" t="str">
        <f>IF(INTRO!$E$39&lt;&gt;"Non-endemic", " ", IF(INTRO!$E$37="Non-endemic"," ", IF(COUNTRY_INFO!C680=0," ",COUNTRY_INFO!C680)))</f>
        <v xml:space="preserve"> </v>
      </c>
      <c r="D680" s="14">
        <f>IF(INTRO!$E$39&lt;&gt;"Non-endemic", 0, IF(INTRO!$E$37="Non-endemic",0,IF(COUNTRY_INFO!$H680=1,COUNTRY_INFO!E680,0)))</f>
        <v>0</v>
      </c>
      <c r="E680" s="14">
        <f>IF(INTRO!$E$39&lt;&gt;"Non-endemic", 0, IF(INTRO!$E$37="Non-endemic",0,IF(COUNTRY_INFO!$H680=1,COUNTRY_INFO!F680,0)))</f>
        <v>0</v>
      </c>
      <c r="F680" s="14">
        <f>IF(INTRO!$E$39&lt;&gt;"Non-endemic", 0, IF(INTRO!$E$37="Non-endemic",0,IF(COUNTRY_INFO!$H680=1,COUNTRY_INFO!G680,0)))</f>
        <v>0</v>
      </c>
      <c r="G680" s="14">
        <f t="shared" si="38"/>
        <v>0</v>
      </c>
      <c r="H680" s="15" t="str">
        <f>IF(INTRO!$E$39="Non-endemic",IF(INTRO!$E$37="Non-endemic","Not required",COUNTRY_INFO!Q680),"Treat with IVM")</f>
        <v>Treat with IVM</v>
      </c>
      <c r="I680" s="14">
        <f>IF(H680=1,IF(ALB_MBD!$J680&lt;&gt;" ",$G680-ALB_MBD!$J680,$G680),0)</f>
        <v>0</v>
      </c>
      <c r="J680" s="14">
        <f t="shared" si="39"/>
        <v>0</v>
      </c>
      <c r="K680" s="25"/>
      <c r="L680" s="16">
        <f t="shared" si="36"/>
        <v>0</v>
      </c>
      <c r="M680" s="16">
        <f t="shared" si="37"/>
        <v>0</v>
      </c>
    </row>
    <row r="681" spans="1:13" x14ac:dyDescent="0.25">
      <c r="A681" s="13" t="str">
        <f>IF(INTRO!$E$39&lt;&gt;"Non-endemic", " ", IF(INTRO!$E$37="Non-endemic"," ", IF(COUNTRY_INFO!A681=0," ",COUNTRY_INFO!A681)))</f>
        <v xml:space="preserve"> </v>
      </c>
      <c r="B681" s="13" t="str">
        <f>IF(INTRO!$E$39&lt;&gt;"Non-endemic", " ", IF(INTRO!$E$37="Non-endemic"," ", IF(COUNTRY_INFO!B681=0," ",COUNTRY_INFO!B681)))</f>
        <v xml:space="preserve"> </v>
      </c>
      <c r="C681" s="13" t="str">
        <f>IF(INTRO!$E$39&lt;&gt;"Non-endemic", " ", IF(INTRO!$E$37="Non-endemic"," ", IF(COUNTRY_INFO!C681=0," ",COUNTRY_INFO!C681)))</f>
        <v xml:space="preserve"> </v>
      </c>
      <c r="D681" s="14">
        <f>IF(INTRO!$E$39&lt;&gt;"Non-endemic", 0, IF(INTRO!$E$37="Non-endemic",0,IF(COUNTRY_INFO!$H681=1,COUNTRY_INFO!E681,0)))</f>
        <v>0</v>
      </c>
      <c r="E681" s="14">
        <f>IF(INTRO!$E$39&lt;&gt;"Non-endemic", 0, IF(INTRO!$E$37="Non-endemic",0,IF(COUNTRY_INFO!$H681=1,COUNTRY_INFO!F681,0)))</f>
        <v>0</v>
      </c>
      <c r="F681" s="14">
        <f>IF(INTRO!$E$39&lt;&gt;"Non-endemic", 0, IF(INTRO!$E$37="Non-endemic",0,IF(COUNTRY_INFO!$H681=1,COUNTRY_INFO!G681,0)))</f>
        <v>0</v>
      </c>
      <c r="G681" s="14">
        <f t="shared" si="38"/>
        <v>0</v>
      </c>
      <c r="H681" s="15" t="str">
        <f>IF(INTRO!$E$39="Non-endemic",IF(INTRO!$E$37="Non-endemic","Not required",COUNTRY_INFO!Q681),"Treat with IVM")</f>
        <v>Treat with IVM</v>
      </c>
      <c r="I681" s="14">
        <f>IF(H681=1,IF(ALB_MBD!$J681&lt;&gt;" ",$G681-ALB_MBD!$J681,$G681),0)</f>
        <v>0</v>
      </c>
      <c r="J681" s="14">
        <f t="shared" si="39"/>
        <v>0</v>
      </c>
      <c r="K681" s="25"/>
      <c r="L681" s="16">
        <f t="shared" si="36"/>
        <v>0</v>
      </c>
      <c r="M681" s="16">
        <f t="shared" si="37"/>
        <v>0</v>
      </c>
    </row>
    <row r="682" spans="1:13" x14ac:dyDescent="0.25">
      <c r="A682" s="13" t="str">
        <f>IF(INTRO!$E$39&lt;&gt;"Non-endemic", " ", IF(INTRO!$E$37="Non-endemic"," ", IF(COUNTRY_INFO!A682=0," ",COUNTRY_INFO!A682)))</f>
        <v xml:space="preserve"> </v>
      </c>
      <c r="B682" s="13" t="str">
        <f>IF(INTRO!$E$39&lt;&gt;"Non-endemic", " ", IF(INTRO!$E$37="Non-endemic"," ", IF(COUNTRY_INFO!B682=0," ",COUNTRY_INFO!B682)))</f>
        <v xml:space="preserve"> </v>
      </c>
      <c r="C682" s="13" t="str">
        <f>IF(INTRO!$E$39&lt;&gt;"Non-endemic", " ", IF(INTRO!$E$37="Non-endemic"," ", IF(COUNTRY_INFO!C682=0," ",COUNTRY_INFO!C682)))</f>
        <v xml:space="preserve"> </v>
      </c>
      <c r="D682" s="14">
        <f>IF(INTRO!$E$39&lt;&gt;"Non-endemic", 0, IF(INTRO!$E$37="Non-endemic",0,IF(COUNTRY_INFO!$H682=1,COUNTRY_INFO!E682,0)))</f>
        <v>0</v>
      </c>
      <c r="E682" s="14">
        <f>IF(INTRO!$E$39&lt;&gt;"Non-endemic", 0, IF(INTRO!$E$37="Non-endemic",0,IF(COUNTRY_INFO!$H682=1,COUNTRY_INFO!F682,0)))</f>
        <v>0</v>
      </c>
      <c r="F682" s="14">
        <f>IF(INTRO!$E$39&lt;&gt;"Non-endemic", 0, IF(INTRO!$E$37="Non-endemic",0,IF(COUNTRY_INFO!$H682=1,COUNTRY_INFO!G682,0)))</f>
        <v>0</v>
      </c>
      <c r="G682" s="14">
        <f t="shared" si="38"/>
        <v>0</v>
      </c>
      <c r="H682" s="15" t="str">
        <f>IF(INTRO!$E$39="Non-endemic",IF(INTRO!$E$37="Non-endemic","Not required",COUNTRY_INFO!Q682),"Treat with IVM")</f>
        <v>Treat with IVM</v>
      </c>
      <c r="I682" s="14">
        <f>IF(H682=1,IF(ALB_MBD!$J682&lt;&gt;" ",$G682-ALB_MBD!$J682,$G682),0)</f>
        <v>0</v>
      </c>
      <c r="J682" s="14">
        <f t="shared" si="39"/>
        <v>0</v>
      </c>
      <c r="K682" s="25"/>
      <c r="L682" s="16">
        <f t="shared" si="36"/>
        <v>0</v>
      </c>
      <c r="M682" s="16">
        <f t="shared" si="37"/>
        <v>0</v>
      </c>
    </row>
    <row r="683" spans="1:13" x14ac:dyDescent="0.25">
      <c r="A683" s="13" t="str">
        <f>IF(INTRO!$E$39&lt;&gt;"Non-endemic", " ", IF(INTRO!$E$37="Non-endemic"," ", IF(COUNTRY_INFO!A683=0," ",COUNTRY_INFO!A683)))</f>
        <v xml:space="preserve"> </v>
      </c>
      <c r="B683" s="13" t="str">
        <f>IF(INTRO!$E$39&lt;&gt;"Non-endemic", " ", IF(INTRO!$E$37="Non-endemic"," ", IF(COUNTRY_INFO!B683=0," ",COUNTRY_INFO!B683)))</f>
        <v xml:space="preserve"> </v>
      </c>
      <c r="C683" s="13" t="str">
        <f>IF(INTRO!$E$39&lt;&gt;"Non-endemic", " ", IF(INTRO!$E$37="Non-endemic"," ", IF(COUNTRY_INFO!C683=0," ",COUNTRY_INFO!C683)))</f>
        <v xml:space="preserve"> </v>
      </c>
      <c r="D683" s="14">
        <f>IF(INTRO!$E$39&lt;&gt;"Non-endemic", 0, IF(INTRO!$E$37="Non-endemic",0,IF(COUNTRY_INFO!$H683=1,COUNTRY_INFO!E683,0)))</f>
        <v>0</v>
      </c>
      <c r="E683" s="14">
        <f>IF(INTRO!$E$39&lt;&gt;"Non-endemic", 0, IF(INTRO!$E$37="Non-endemic",0,IF(COUNTRY_INFO!$H683=1,COUNTRY_INFO!F683,0)))</f>
        <v>0</v>
      </c>
      <c r="F683" s="14">
        <f>IF(INTRO!$E$39&lt;&gt;"Non-endemic", 0, IF(INTRO!$E$37="Non-endemic",0,IF(COUNTRY_INFO!$H683=1,COUNTRY_INFO!G683,0)))</f>
        <v>0</v>
      </c>
      <c r="G683" s="14">
        <f t="shared" si="38"/>
        <v>0</v>
      </c>
      <c r="H683" s="15" t="str">
        <f>IF(INTRO!$E$39="Non-endemic",IF(INTRO!$E$37="Non-endemic","Not required",COUNTRY_INFO!Q683),"Treat with IVM")</f>
        <v>Treat with IVM</v>
      </c>
      <c r="I683" s="14">
        <f>IF(H683=1,IF(ALB_MBD!$J683&lt;&gt;" ",$G683-ALB_MBD!$J683,$G683),0)</f>
        <v>0</v>
      </c>
      <c r="J683" s="14">
        <f t="shared" si="39"/>
        <v>0</v>
      </c>
      <c r="K683" s="25"/>
      <c r="L683" s="16">
        <f t="shared" si="36"/>
        <v>0</v>
      </c>
      <c r="M683" s="16">
        <f t="shared" si="37"/>
        <v>0</v>
      </c>
    </row>
    <row r="684" spans="1:13" x14ac:dyDescent="0.25">
      <c r="A684" s="13" t="str">
        <f>IF(INTRO!$E$39&lt;&gt;"Non-endemic", " ", IF(INTRO!$E$37="Non-endemic"," ", IF(COUNTRY_INFO!A684=0," ",COUNTRY_INFO!A684)))</f>
        <v xml:space="preserve"> </v>
      </c>
      <c r="B684" s="13" t="str">
        <f>IF(INTRO!$E$39&lt;&gt;"Non-endemic", " ", IF(INTRO!$E$37="Non-endemic"," ", IF(COUNTRY_INFO!B684=0," ",COUNTRY_INFO!B684)))</f>
        <v xml:space="preserve"> </v>
      </c>
      <c r="C684" s="13" t="str">
        <f>IF(INTRO!$E$39&lt;&gt;"Non-endemic", " ", IF(INTRO!$E$37="Non-endemic"," ", IF(COUNTRY_INFO!C684=0," ",COUNTRY_INFO!C684)))</f>
        <v xml:space="preserve"> </v>
      </c>
      <c r="D684" s="14">
        <f>IF(INTRO!$E$39&lt;&gt;"Non-endemic", 0, IF(INTRO!$E$37="Non-endemic",0,IF(COUNTRY_INFO!$H684=1,COUNTRY_INFO!E684,0)))</f>
        <v>0</v>
      </c>
      <c r="E684" s="14">
        <f>IF(INTRO!$E$39&lt;&gt;"Non-endemic", 0, IF(INTRO!$E$37="Non-endemic",0,IF(COUNTRY_INFO!$H684=1,COUNTRY_INFO!F684,0)))</f>
        <v>0</v>
      </c>
      <c r="F684" s="14">
        <f>IF(INTRO!$E$39&lt;&gt;"Non-endemic", 0, IF(INTRO!$E$37="Non-endemic",0,IF(COUNTRY_INFO!$H684=1,COUNTRY_INFO!G684,0)))</f>
        <v>0</v>
      </c>
      <c r="G684" s="14">
        <f t="shared" si="38"/>
        <v>0</v>
      </c>
      <c r="H684" s="15" t="str">
        <f>IF(INTRO!$E$39="Non-endemic",IF(INTRO!$E$37="Non-endemic","Not required",COUNTRY_INFO!Q684),"Treat with IVM")</f>
        <v>Treat with IVM</v>
      </c>
      <c r="I684" s="14">
        <f>IF(H684=1,IF(ALB_MBD!$J684&lt;&gt;" ",$G684-ALB_MBD!$J684,$G684),0)</f>
        <v>0</v>
      </c>
      <c r="J684" s="14">
        <f t="shared" si="39"/>
        <v>0</v>
      </c>
      <c r="K684" s="25"/>
      <c r="L684" s="16">
        <f t="shared" si="36"/>
        <v>0</v>
      </c>
      <c r="M684" s="16">
        <f t="shared" si="37"/>
        <v>0</v>
      </c>
    </row>
    <row r="685" spans="1:13" x14ac:dyDescent="0.25">
      <c r="A685" s="13" t="str">
        <f>IF(INTRO!$E$39&lt;&gt;"Non-endemic", " ", IF(INTRO!$E$37="Non-endemic"," ", IF(COUNTRY_INFO!A685=0," ",COUNTRY_INFO!A685)))</f>
        <v xml:space="preserve"> </v>
      </c>
      <c r="B685" s="13" t="str">
        <f>IF(INTRO!$E$39&lt;&gt;"Non-endemic", " ", IF(INTRO!$E$37="Non-endemic"," ", IF(COUNTRY_INFO!B685=0," ",COUNTRY_INFO!B685)))</f>
        <v xml:space="preserve"> </v>
      </c>
      <c r="C685" s="13" t="str">
        <f>IF(INTRO!$E$39&lt;&gt;"Non-endemic", " ", IF(INTRO!$E$37="Non-endemic"," ", IF(COUNTRY_INFO!C685=0," ",COUNTRY_INFO!C685)))</f>
        <v xml:space="preserve"> </v>
      </c>
      <c r="D685" s="14">
        <f>IF(INTRO!$E$39&lt;&gt;"Non-endemic", 0, IF(INTRO!$E$37="Non-endemic",0,IF(COUNTRY_INFO!$H685=1,COUNTRY_INFO!E685,0)))</f>
        <v>0</v>
      </c>
      <c r="E685" s="14">
        <f>IF(INTRO!$E$39&lt;&gt;"Non-endemic", 0, IF(INTRO!$E$37="Non-endemic",0,IF(COUNTRY_INFO!$H685=1,COUNTRY_INFO!F685,0)))</f>
        <v>0</v>
      </c>
      <c r="F685" s="14">
        <f>IF(INTRO!$E$39&lt;&gt;"Non-endemic", 0, IF(INTRO!$E$37="Non-endemic",0,IF(COUNTRY_INFO!$H685=1,COUNTRY_INFO!G685,0)))</f>
        <v>0</v>
      </c>
      <c r="G685" s="14">
        <f t="shared" si="38"/>
        <v>0</v>
      </c>
      <c r="H685" s="15" t="str">
        <f>IF(INTRO!$E$39="Non-endemic",IF(INTRO!$E$37="Non-endemic","Not required",COUNTRY_INFO!Q685),"Treat with IVM")</f>
        <v>Treat with IVM</v>
      </c>
      <c r="I685" s="14">
        <f>IF(H685=1,IF(ALB_MBD!$J685&lt;&gt;" ",$G685-ALB_MBD!$J685,$G685),0)</f>
        <v>0</v>
      </c>
      <c r="J685" s="14">
        <f t="shared" si="39"/>
        <v>0</v>
      </c>
      <c r="K685" s="25"/>
      <c r="L685" s="16">
        <f t="shared" si="36"/>
        <v>0</v>
      </c>
      <c r="M685" s="16">
        <f t="shared" si="37"/>
        <v>0</v>
      </c>
    </row>
    <row r="686" spans="1:13" x14ac:dyDescent="0.25">
      <c r="A686" s="13" t="str">
        <f>IF(INTRO!$E$39&lt;&gt;"Non-endemic", " ", IF(INTRO!$E$37="Non-endemic"," ", IF(COUNTRY_INFO!A686=0," ",COUNTRY_INFO!A686)))</f>
        <v xml:space="preserve"> </v>
      </c>
      <c r="B686" s="13" t="str">
        <f>IF(INTRO!$E$39&lt;&gt;"Non-endemic", " ", IF(INTRO!$E$37="Non-endemic"," ", IF(COUNTRY_INFO!B686=0," ",COUNTRY_INFO!B686)))</f>
        <v xml:space="preserve"> </v>
      </c>
      <c r="C686" s="13" t="str">
        <f>IF(INTRO!$E$39&lt;&gt;"Non-endemic", " ", IF(INTRO!$E$37="Non-endemic"," ", IF(COUNTRY_INFO!C686=0," ",COUNTRY_INFO!C686)))</f>
        <v xml:space="preserve"> </v>
      </c>
      <c r="D686" s="14">
        <f>IF(INTRO!$E$39&lt;&gt;"Non-endemic", 0, IF(INTRO!$E$37="Non-endemic",0,IF(COUNTRY_INFO!$H686=1,COUNTRY_INFO!E686,0)))</f>
        <v>0</v>
      </c>
      <c r="E686" s="14">
        <f>IF(INTRO!$E$39&lt;&gt;"Non-endemic", 0, IF(INTRO!$E$37="Non-endemic",0,IF(COUNTRY_INFO!$H686=1,COUNTRY_INFO!F686,0)))</f>
        <v>0</v>
      </c>
      <c r="F686" s="14">
        <f>IF(INTRO!$E$39&lt;&gt;"Non-endemic", 0, IF(INTRO!$E$37="Non-endemic",0,IF(COUNTRY_INFO!$H686=1,COUNTRY_INFO!G686,0)))</f>
        <v>0</v>
      </c>
      <c r="G686" s="14">
        <f t="shared" si="38"/>
        <v>0</v>
      </c>
      <c r="H686" s="15" t="str">
        <f>IF(INTRO!$E$39="Non-endemic",IF(INTRO!$E$37="Non-endemic","Not required",COUNTRY_INFO!Q686),"Treat with IVM")</f>
        <v>Treat with IVM</v>
      </c>
      <c r="I686" s="14">
        <f>IF(H686=1,IF(ALB_MBD!$J686&lt;&gt;" ",$G686-ALB_MBD!$J686,$G686),0)</f>
        <v>0</v>
      </c>
      <c r="J686" s="14">
        <f t="shared" si="39"/>
        <v>0</v>
      </c>
      <c r="K686" s="25"/>
      <c r="L686" s="16">
        <f t="shared" si="36"/>
        <v>0</v>
      </c>
      <c r="M686" s="16">
        <f t="shared" si="37"/>
        <v>0</v>
      </c>
    </row>
    <row r="687" spans="1:13" x14ac:dyDescent="0.25">
      <c r="A687" s="13" t="str">
        <f>IF(INTRO!$E$39&lt;&gt;"Non-endemic", " ", IF(INTRO!$E$37="Non-endemic"," ", IF(COUNTRY_INFO!A687=0," ",COUNTRY_INFO!A687)))</f>
        <v xml:space="preserve"> </v>
      </c>
      <c r="B687" s="13" t="str">
        <f>IF(INTRO!$E$39&lt;&gt;"Non-endemic", " ", IF(INTRO!$E$37="Non-endemic"," ", IF(COUNTRY_INFO!B687=0," ",COUNTRY_INFO!B687)))</f>
        <v xml:space="preserve"> </v>
      </c>
      <c r="C687" s="13" t="str">
        <f>IF(INTRO!$E$39&lt;&gt;"Non-endemic", " ", IF(INTRO!$E$37="Non-endemic"," ", IF(COUNTRY_INFO!C687=0," ",COUNTRY_INFO!C687)))</f>
        <v xml:space="preserve"> </v>
      </c>
      <c r="D687" s="14">
        <f>IF(INTRO!$E$39&lt;&gt;"Non-endemic", 0, IF(INTRO!$E$37="Non-endemic",0,IF(COUNTRY_INFO!$H687=1,COUNTRY_INFO!E687,0)))</f>
        <v>0</v>
      </c>
      <c r="E687" s="14">
        <f>IF(INTRO!$E$39&lt;&gt;"Non-endemic", 0, IF(INTRO!$E$37="Non-endemic",0,IF(COUNTRY_INFO!$H687=1,COUNTRY_INFO!F687,0)))</f>
        <v>0</v>
      </c>
      <c r="F687" s="14">
        <f>IF(INTRO!$E$39&lt;&gt;"Non-endemic", 0, IF(INTRO!$E$37="Non-endemic",0,IF(COUNTRY_INFO!$H687=1,COUNTRY_INFO!G687,0)))</f>
        <v>0</v>
      </c>
      <c r="G687" s="14">
        <f t="shared" si="38"/>
        <v>0</v>
      </c>
      <c r="H687" s="15" t="str">
        <f>IF(INTRO!$E$39="Non-endemic",IF(INTRO!$E$37="Non-endemic","Not required",COUNTRY_INFO!Q687),"Treat with IVM")</f>
        <v>Treat with IVM</v>
      </c>
      <c r="I687" s="14">
        <f>IF(H687=1,IF(ALB_MBD!$J687&lt;&gt;" ",$G687-ALB_MBD!$J687,$G687),0)</f>
        <v>0</v>
      </c>
      <c r="J687" s="14">
        <f t="shared" si="39"/>
        <v>0</v>
      </c>
      <c r="K687" s="25"/>
      <c r="L687" s="16">
        <f t="shared" si="36"/>
        <v>0</v>
      </c>
      <c r="M687" s="16">
        <f t="shared" si="37"/>
        <v>0</v>
      </c>
    </row>
    <row r="688" spans="1:13" x14ac:dyDescent="0.25">
      <c r="A688" s="13" t="str">
        <f>IF(INTRO!$E$39&lt;&gt;"Non-endemic", " ", IF(INTRO!$E$37="Non-endemic"," ", IF(COUNTRY_INFO!A688=0," ",COUNTRY_INFO!A688)))</f>
        <v xml:space="preserve"> </v>
      </c>
      <c r="B688" s="13" t="str">
        <f>IF(INTRO!$E$39&lt;&gt;"Non-endemic", " ", IF(INTRO!$E$37="Non-endemic"," ", IF(COUNTRY_INFO!B688=0," ",COUNTRY_INFO!B688)))</f>
        <v xml:space="preserve"> </v>
      </c>
      <c r="C688" s="13" t="str">
        <f>IF(INTRO!$E$39&lt;&gt;"Non-endemic", " ", IF(INTRO!$E$37="Non-endemic"," ", IF(COUNTRY_INFO!C688=0," ",COUNTRY_INFO!C688)))</f>
        <v xml:space="preserve"> </v>
      </c>
      <c r="D688" s="14">
        <f>IF(INTRO!$E$39&lt;&gt;"Non-endemic", 0, IF(INTRO!$E$37="Non-endemic",0,IF(COUNTRY_INFO!$H688=1,COUNTRY_INFO!E688,0)))</f>
        <v>0</v>
      </c>
      <c r="E688" s="14">
        <f>IF(INTRO!$E$39&lt;&gt;"Non-endemic", 0, IF(INTRO!$E$37="Non-endemic",0,IF(COUNTRY_INFO!$H688=1,COUNTRY_INFO!F688,0)))</f>
        <v>0</v>
      </c>
      <c r="F688" s="14">
        <f>IF(INTRO!$E$39&lt;&gt;"Non-endemic", 0, IF(INTRO!$E$37="Non-endemic",0,IF(COUNTRY_INFO!$H688=1,COUNTRY_INFO!G688,0)))</f>
        <v>0</v>
      </c>
      <c r="G688" s="14">
        <f t="shared" si="38"/>
        <v>0</v>
      </c>
      <c r="H688" s="15" t="str">
        <f>IF(INTRO!$E$39="Non-endemic",IF(INTRO!$E$37="Non-endemic","Not required",COUNTRY_INFO!Q688),"Treat with IVM")</f>
        <v>Treat with IVM</v>
      </c>
      <c r="I688" s="14">
        <f>IF(H688=1,IF(ALB_MBD!$J688&lt;&gt;" ",$G688-ALB_MBD!$J688,$G688),0)</f>
        <v>0</v>
      </c>
      <c r="J688" s="14">
        <f t="shared" si="39"/>
        <v>0</v>
      </c>
      <c r="K688" s="25"/>
      <c r="L688" s="16">
        <f t="shared" si="36"/>
        <v>0</v>
      </c>
      <c r="M688" s="16">
        <f t="shared" si="37"/>
        <v>0</v>
      </c>
    </row>
    <row r="689" spans="1:13" x14ac:dyDescent="0.25">
      <c r="A689" s="13" t="str">
        <f>IF(INTRO!$E$39&lt;&gt;"Non-endemic", " ", IF(INTRO!$E$37="Non-endemic"," ", IF(COUNTRY_INFO!A689=0," ",COUNTRY_INFO!A689)))</f>
        <v xml:space="preserve"> </v>
      </c>
      <c r="B689" s="13" t="str">
        <f>IF(INTRO!$E$39&lt;&gt;"Non-endemic", " ", IF(INTRO!$E$37="Non-endemic"," ", IF(COUNTRY_INFO!B689=0," ",COUNTRY_INFO!B689)))</f>
        <v xml:space="preserve"> </v>
      </c>
      <c r="C689" s="13" t="str">
        <f>IF(INTRO!$E$39&lt;&gt;"Non-endemic", " ", IF(INTRO!$E$37="Non-endemic"," ", IF(COUNTRY_INFO!C689=0," ",COUNTRY_INFO!C689)))</f>
        <v xml:space="preserve"> </v>
      </c>
      <c r="D689" s="14">
        <f>IF(INTRO!$E$39&lt;&gt;"Non-endemic", 0, IF(INTRO!$E$37="Non-endemic",0,IF(COUNTRY_INFO!$H689=1,COUNTRY_INFO!E689,0)))</f>
        <v>0</v>
      </c>
      <c r="E689" s="14">
        <f>IF(INTRO!$E$39&lt;&gt;"Non-endemic", 0, IF(INTRO!$E$37="Non-endemic",0,IF(COUNTRY_INFO!$H689=1,COUNTRY_INFO!F689,0)))</f>
        <v>0</v>
      </c>
      <c r="F689" s="14">
        <f>IF(INTRO!$E$39&lt;&gt;"Non-endemic", 0, IF(INTRO!$E$37="Non-endemic",0,IF(COUNTRY_INFO!$H689=1,COUNTRY_INFO!G689,0)))</f>
        <v>0</v>
      </c>
      <c r="G689" s="14">
        <f t="shared" si="38"/>
        <v>0</v>
      </c>
      <c r="H689" s="15" t="str">
        <f>IF(INTRO!$E$39="Non-endemic",IF(INTRO!$E$37="Non-endemic","Not required",COUNTRY_INFO!Q689),"Treat with IVM")</f>
        <v>Treat with IVM</v>
      </c>
      <c r="I689" s="14">
        <f>IF(H689=1,IF(ALB_MBD!$J689&lt;&gt;" ",$G689-ALB_MBD!$J689,$G689),0)</f>
        <v>0</v>
      </c>
      <c r="J689" s="14">
        <f t="shared" si="39"/>
        <v>0</v>
      </c>
      <c r="K689" s="25"/>
      <c r="L689" s="16">
        <f t="shared" si="36"/>
        <v>0</v>
      </c>
      <c r="M689" s="16">
        <f t="shared" si="37"/>
        <v>0</v>
      </c>
    </row>
    <row r="690" spans="1:13" x14ac:dyDescent="0.25">
      <c r="A690" s="13" t="str">
        <f>IF(INTRO!$E$39&lt;&gt;"Non-endemic", " ", IF(INTRO!$E$37="Non-endemic"," ", IF(COUNTRY_INFO!A690=0," ",COUNTRY_INFO!A690)))</f>
        <v xml:space="preserve"> </v>
      </c>
      <c r="B690" s="13" t="str">
        <f>IF(INTRO!$E$39&lt;&gt;"Non-endemic", " ", IF(INTRO!$E$37="Non-endemic"," ", IF(COUNTRY_INFO!B690=0," ",COUNTRY_INFO!B690)))</f>
        <v xml:space="preserve"> </v>
      </c>
      <c r="C690" s="13" t="str">
        <f>IF(INTRO!$E$39&lt;&gt;"Non-endemic", " ", IF(INTRO!$E$37="Non-endemic"," ", IF(COUNTRY_INFO!C690=0," ",COUNTRY_INFO!C690)))</f>
        <v xml:space="preserve"> </v>
      </c>
      <c r="D690" s="14">
        <f>IF(INTRO!$E$39&lt;&gt;"Non-endemic", 0, IF(INTRO!$E$37="Non-endemic",0,IF(COUNTRY_INFO!$H690=1,COUNTRY_INFO!E690,0)))</f>
        <v>0</v>
      </c>
      <c r="E690" s="14">
        <f>IF(INTRO!$E$39&lt;&gt;"Non-endemic", 0, IF(INTRO!$E$37="Non-endemic",0,IF(COUNTRY_INFO!$H690=1,COUNTRY_INFO!F690,0)))</f>
        <v>0</v>
      </c>
      <c r="F690" s="14">
        <f>IF(INTRO!$E$39&lt;&gt;"Non-endemic", 0, IF(INTRO!$E$37="Non-endemic",0,IF(COUNTRY_INFO!$H690=1,COUNTRY_INFO!G690,0)))</f>
        <v>0</v>
      </c>
      <c r="G690" s="14">
        <f t="shared" si="38"/>
        <v>0</v>
      </c>
      <c r="H690" s="15" t="str">
        <f>IF(INTRO!$E$39="Non-endemic",IF(INTRO!$E$37="Non-endemic","Not required",COUNTRY_INFO!Q690),"Treat with IVM")</f>
        <v>Treat with IVM</v>
      </c>
      <c r="I690" s="14">
        <f>IF(H690=1,IF(ALB_MBD!$J690&lt;&gt;" ",$G690-ALB_MBD!$J690,$G690),0)</f>
        <v>0</v>
      </c>
      <c r="J690" s="14">
        <f t="shared" si="39"/>
        <v>0</v>
      </c>
      <c r="K690" s="25"/>
      <c r="L690" s="16">
        <f t="shared" si="36"/>
        <v>0</v>
      </c>
      <c r="M690" s="16">
        <f t="shared" si="37"/>
        <v>0</v>
      </c>
    </row>
    <row r="691" spans="1:13" x14ac:dyDescent="0.25">
      <c r="A691" s="13" t="str">
        <f>IF(INTRO!$E$39&lt;&gt;"Non-endemic", " ", IF(INTRO!$E$37="Non-endemic"," ", IF(COUNTRY_INFO!A691=0," ",COUNTRY_INFO!A691)))</f>
        <v xml:space="preserve"> </v>
      </c>
      <c r="B691" s="13" t="str">
        <f>IF(INTRO!$E$39&lt;&gt;"Non-endemic", " ", IF(INTRO!$E$37="Non-endemic"," ", IF(COUNTRY_INFO!B691=0," ",COUNTRY_INFO!B691)))</f>
        <v xml:space="preserve"> </v>
      </c>
      <c r="C691" s="13" t="str">
        <f>IF(INTRO!$E$39&lt;&gt;"Non-endemic", " ", IF(INTRO!$E$37="Non-endemic"," ", IF(COUNTRY_INFO!C691=0," ",COUNTRY_INFO!C691)))</f>
        <v xml:space="preserve"> </v>
      </c>
      <c r="D691" s="14">
        <f>IF(INTRO!$E$39&lt;&gt;"Non-endemic", 0, IF(INTRO!$E$37="Non-endemic",0,IF(COUNTRY_INFO!$H691=1,COUNTRY_INFO!E691,0)))</f>
        <v>0</v>
      </c>
      <c r="E691" s="14">
        <f>IF(INTRO!$E$39&lt;&gt;"Non-endemic", 0, IF(INTRO!$E$37="Non-endemic",0,IF(COUNTRY_INFO!$H691=1,COUNTRY_INFO!F691,0)))</f>
        <v>0</v>
      </c>
      <c r="F691" s="14">
        <f>IF(INTRO!$E$39&lt;&gt;"Non-endemic", 0, IF(INTRO!$E$37="Non-endemic",0,IF(COUNTRY_INFO!$H691=1,COUNTRY_INFO!G691,0)))</f>
        <v>0</v>
      </c>
      <c r="G691" s="14">
        <f t="shared" si="38"/>
        <v>0</v>
      </c>
      <c r="H691" s="15" t="str">
        <f>IF(INTRO!$E$39="Non-endemic",IF(INTRO!$E$37="Non-endemic","Not required",COUNTRY_INFO!Q691),"Treat with IVM")</f>
        <v>Treat with IVM</v>
      </c>
      <c r="I691" s="14">
        <f>IF(H691=1,IF(ALB_MBD!$J691&lt;&gt;" ",$G691-ALB_MBD!$J691,$G691),0)</f>
        <v>0</v>
      </c>
      <c r="J691" s="14">
        <f t="shared" si="39"/>
        <v>0</v>
      </c>
      <c r="K691" s="25"/>
      <c r="L691" s="16">
        <f t="shared" si="36"/>
        <v>0</v>
      </c>
      <c r="M691" s="16">
        <f t="shared" si="37"/>
        <v>0</v>
      </c>
    </row>
    <row r="692" spans="1:13" x14ac:dyDescent="0.25">
      <c r="A692" s="13" t="str">
        <f>IF(INTRO!$E$39&lt;&gt;"Non-endemic", " ", IF(INTRO!$E$37="Non-endemic"," ", IF(COUNTRY_INFO!A692=0," ",COUNTRY_INFO!A692)))</f>
        <v xml:space="preserve"> </v>
      </c>
      <c r="B692" s="13" t="str">
        <f>IF(INTRO!$E$39&lt;&gt;"Non-endemic", " ", IF(INTRO!$E$37="Non-endemic"," ", IF(COUNTRY_INFO!B692=0," ",COUNTRY_INFO!B692)))</f>
        <v xml:space="preserve"> </v>
      </c>
      <c r="C692" s="13" t="str">
        <f>IF(INTRO!$E$39&lt;&gt;"Non-endemic", " ", IF(INTRO!$E$37="Non-endemic"," ", IF(COUNTRY_INFO!C692=0," ",COUNTRY_INFO!C692)))</f>
        <v xml:space="preserve"> </v>
      </c>
      <c r="D692" s="14">
        <f>IF(INTRO!$E$39&lt;&gt;"Non-endemic", 0, IF(INTRO!$E$37="Non-endemic",0,IF(COUNTRY_INFO!$H692=1,COUNTRY_INFO!E692,0)))</f>
        <v>0</v>
      </c>
      <c r="E692" s="14">
        <f>IF(INTRO!$E$39&lt;&gt;"Non-endemic", 0, IF(INTRO!$E$37="Non-endemic",0,IF(COUNTRY_INFO!$H692=1,COUNTRY_INFO!F692,0)))</f>
        <v>0</v>
      </c>
      <c r="F692" s="14">
        <f>IF(INTRO!$E$39&lt;&gt;"Non-endemic", 0, IF(INTRO!$E$37="Non-endemic",0,IF(COUNTRY_INFO!$H692=1,COUNTRY_INFO!G692,0)))</f>
        <v>0</v>
      </c>
      <c r="G692" s="14">
        <f t="shared" si="38"/>
        <v>0</v>
      </c>
      <c r="H692" s="15" t="str">
        <f>IF(INTRO!$E$39="Non-endemic",IF(INTRO!$E$37="Non-endemic","Not required",COUNTRY_INFO!Q692),"Treat with IVM")</f>
        <v>Treat with IVM</v>
      </c>
      <c r="I692" s="14">
        <f>IF(H692=1,IF(ALB_MBD!$J692&lt;&gt;" ",$G692-ALB_MBD!$J692,$G692),0)</f>
        <v>0</v>
      </c>
      <c r="J692" s="14">
        <f t="shared" si="39"/>
        <v>0</v>
      </c>
      <c r="K692" s="25"/>
      <c r="L692" s="16">
        <f t="shared" si="36"/>
        <v>0</v>
      </c>
      <c r="M692" s="16">
        <f t="shared" si="37"/>
        <v>0</v>
      </c>
    </row>
    <row r="693" spans="1:13" x14ac:dyDescent="0.25">
      <c r="A693" s="13" t="str">
        <f>IF(INTRO!$E$39&lt;&gt;"Non-endemic", " ", IF(INTRO!$E$37="Non-endemic"," ", IF(COUNTRY_INFO!A693=0," ",COUNTRY_INFO!A693)))</f>
        <v xml:space="preserve"> </v>
      </c>
      <c r="B693" s="13" t="str">
        <f>IF(INTRO!$E$39&lt;&gt;"Non-endemic", " ", IF(INTRO!$E$37="Non-endemic"," ", IF(COUNTRY_INFO!B693=0," ",COUNTRY_INFO!B693)))</f>
        <v xml:space="preserve"> </v>
      </c>
      <c r="C693" s="13" t="str">
        <f>IF(INTRO!$E$39&lt;&gt;"Non-endemic", " ", IF(INTRO!$E$37="Non-endemic"," ", IF(COUNTRY_INFO!C693=0," ",COUNTRY_INFO!C693)))</f>
        <v xml:space="preserve"> </v>
      </c>
      <c r="D693" s="14">
        <f>IF(INTRO!$E$39&lt;&gt;"Non-endemic", 0, IF(INTRO!$E$37="Non-endemic",0,IF(COUNTRY_INFO!$H693=1,COUNTRY_INFO!E693,0)))</f>
        <v>0</v>
      </c>
      <c r="E693" s="14">
        <f>IF(INTRO!$E$39&lt;&gt;"Non-endemic", 0, IF(INTRO!$E$37="Non-endemic",0,IF(COUNTRY_INFO!$H693=1,COUNTRY_INFO!F693,0)))</f>
        <v>0</v>
      </c>
      <c r="F693" s="14">
        <f>IF(INTRO!$E$39&lt;&gt;"Non-endemic", 0, IF(INTRO!$E$37="Non-endemic",0,IF(COUNTRY_INFO!$H693=1,COUNTRY_INFO!G693,0)))</f>
        <v>0</v>
      </c>
      <c r="G693" s="14">
        <f t="shared" si="38"/>
        <v>0</v>
      </c>
      <c r="H693" s="15" t="str">
        <f>IF(INTRO!$E$39="Non-endemic",IF(INTRO!$E$37="Non-endemic","Not required",COUNTRY_INFO!Q693),"Treat with IVM")</f>
        <v>Treat with IVM</v>
      </c>
      <c r="I693" s="14">
        <f>IF(H693=1,IF(ALB_MBD!$J693&lt;&gt;" ",$G693-ALB_MBD!$J693,$G693),0)</f>
        <v>0</v>
      </c>
      <c r="J693" s="14">
        <f t="shared" si="39"/>
        <v>0</v>
      </c>
      <c r="K693" s="25"/>
      <c r="L693" s="16">
        <f t="shared" si="36"/>
        <v>0</v>
      </c>
      <c r="M693" s="16">
        <f t="shared" si="37"/>
        <v>0</v>
      </c>
    </row>
    <row r="694" spans="1:13" x14ac:dyDescent="0.25">
      <c r="A694" s="13" t="str">
        <f>IF(INTRO!$E$39&lt;&gt;"Non-endemic", " ", IF(INTRO!$E$37="Non-endemic"," ", IF(COUNTRY_INFO!A694=0," ",COUNTRY_INFO!A694)))</f>
        <v xml:space="preserve"> </v>
      </c>
      <c r="B694" s="13" t="str">
        <f>IF(INTRO!$E$39&lt;&gt;"Non-endemic", " ", IF(INTRO!$E$37="Non-endemic"," ", IF(COUNTRY_INFO!B694=0," ",COUNTRY_INFO!B694)))</f>
        <v xml:space="preserve"> </v>
      </c>
      <c r="C694" s="13" t="str">
        <f>IF(INTRO!$E$39&lt;&gt;"Non-endemic", " ", IF(INTRO!$E$37="Non-endemic"," ", IF(COUNTRY_INFO!C694=0," ",COUNTRY_INFO!C694)))</f>
        <v xml:space="preserve"> </v>
      </c>
      <c r="D694" s="14">
        <f>IF(INTRO!$E$39&lt;&gt;"Non-endemic", 0, IF(INTRO!$E$37="Non-endemic",0,IF(COUNTRY_INFO!$H694=1,COUNTRY_INFO!E694,0)))</f>
        <v>0</v>
      </c>
      <c r="E694" s="14">
        <f>IF(INTRO!$E$39&lt;&gt;"Non-endemic", 0, IF(INTRO!$E$37="Non-endemic",0,IF(COUNTRY_INFO!$H694=1,COUNTRY_INFO!F694,0)))</f>
        <v>0</v>
      </c>
      <c r="F694" s="14">
        <f>IF(INTRO!$E$39&lt;&gt;"Non-endemic", 0, IF(INTRO!$E$37="Non-endemic",0,IF(COUNTRY_INFO!$H694=1,COUNTRY_INFO!G694,0)))</f>
        <v>0</v>
      </c>
      <c r="G694" s="14">
        <f t="shared" si="38"/>
        <v>0</v>
      </c>
      <c r="H694" s="15" t="str">
        <f>IF(INTRO!$E$39="Non-endemic",IF(INTRO!$E$37="Non-endemic","Not required",COUNTRY_INFO!Q694),"Treat with IVM")</f>
        <v>Treat with IVM</v>
      </c>
      <c r="I694" s="14">
        <f>IF(H694=1,IF(ALB_MBD!$J694&lt;&gt;" ",$G694-ALB_MBD!$J694,$G694),0)</f>
        <v>0</v>
      </c>
      <c r="J694" s="14">
        <f t="shared" si="39"/>
        <v>0</v>
      </c>
      <c r="K694" s="25"/>
      <c r="L694" s="16">
        <f t="shared" si="36"/>
        <v>0</v>
      </c>
      <c r="M694" s="16">
        <f t="shared" si="37"/>
        <v>0</v>
      </c>
    </row>
    <row r="695" spans="1:13" x14ac:dyDescent="0.25">
      <c r="A695" s="13" t="str">
        <f>IF(INTRO!$E$39&lt;&gt;"Non-endemic", " ", IF(INTRO!$E$37="Non-endemic"," ", IF(COUNTRY_INFO!A695=0," ",COUNTRY_INFO!A695)))</f>
        <v xml:space="preserve"> </v>
      </c>
      <c r="B695" s="13" t="str">
        <f>IF(INTRO!$E$39&lt;&gt;"Non-endemic", " ", IF(INTRO!$E$37="Non-endemic"," ", IF(COUNTRY_INFO!B695=0," ",COUNTRY_INFO!B695)))</f>
        <v xml:space="preserve"> </v>
      </c>
      <c r="C695" s="13" t="str">
        <f>IF(INTRO!$E$39&lt;&gt;"Non-endemic", " ", IF(INTRO!$E$37="Non-endemic"," ", IF(COUNTRY_INFO!C695=0," ",COUNTRY_INFO!C695)))</f>
        <v xml:space="preserve"> </v>
      </c>
      <c r="D695" s="14">
        <f>IF(INTRO!$E$39&lt;&gt;"Non-endemic", 0, IF(INTRO!$E$37="Non-endemic",0,IF(COUNTRY_INFO!$H695=1,COUNTRY_INFO!E695,0)))</f>
        <v>0</v>
      </c>
      <c r="E695" s="14">
        <f>IF(INTRO!$E$39&lt;&gt;"Non-endemic", 0, IF(INTRO!$E$37="Non-endemic",0,IF(COUNTRY_INFO!$H695=1,COUNTRY_INFO!F695,0)))</f>
        <v>0</v>
      </c>
      <c r="F695" s="14">
        <f>IF(INTRO!$E$39&lt;&gt;"Non-endemic", 0, IF(INTRO!$E$37="Non-endemic",0,IF(COUNTRY_INFO!$H695=1,COUNTRY_INFO!G695,0)))</f>
        <v>0</v>
      </c>
      <c r="G695" s="14">
        <f t="shared" si="38"/>
        <v>0</v>
      </c>
      <c r="H695" s="15" t="str">
        <f>IF(INTRO!$E$39="Non-endemic",IF(INTRO!$E$37="Non-endemic","Not required",COUNTRY_INFO!Q695),"Treat with IVM")</f>
        <v>Treat with IVM</v>
      </c>
      <c r="I695" s="14">
        <f>IF(H695=1,IF(ALB_MBD!$J695&lt;&gt;" ",$G695-ALB_MBD!$J695,$G695),0)</f>
        <v>0</v>
      </c>
      <c r="J695" s="14">
        <f t="shared" si="39"/>
        <v>0</v>
      </c>
      <c r="K695" s="25"/>
      <c r="L695" s="16">
        <f t="shared" si="36"/>
        <v>0</v>
      </c>
      <c r="M695" s="16">
        <f t="shared" si="37"/>
        <v>0</v>
      </c>
    </row>
    <row r="696" spans="1:13" x14ac:dyDescent="0.25">
      <c r="A696" s="13" t="str">
        <f>IF(INTRO!$E$39&lt;&gt;"Non-endemic", " ", IF(INTRO!$E$37="Non-endemic"," ", IF(COUNTRY_INFO!A696=0," ",COUNTRY_INFO!A696)))</f>
        <v xml:space="preserve"> </v>
      </c>
      <c r="B696" s="13" t="str">
        <f>IF(INTRO!$E$39&lt;&gt;"Non-endemic", " ", IF(INTRO!$E$37="Non-endemic"," ", IF(COUNTRY_INFO!B696=0," ",COUNTRY_INFO!B696)))</f>
        <v xml:space="preserve"> </v>
      </c>
      <c r="C696" s="13" t="str">
        <f>IF(INTRO!$E$39&lt;&gt;"Non-endemic", " ", IF(INTRO!$E$37="Non-endemic"," ", IF(COUNTRY_INFO!C696=0," ",COUNTRY_INFO!C696)))</f>
        <v xml:space="preserve"> </v>
      </c>
      <c r="D696" s="14">
        <f>IF(INTRO!$E$39&lt;&gt;"Non-endemic", 0, IF(INTRO!$E$37="Non-endemic",0,IF(COUNTRY_INFO!$H696=1,COUNTRY_INFO!E696,0)))</f>
        <v>0</v>
      </c>
      <c r="E696" s="14">
        <f>IF(INTRO!$E$39&lt;&gt;"Non-endemic", 0, IF(INTRO!$E$37="Non-endemic",0,IF(COUNTRY_INFO!$H696=1,COUNTRY_INFO!F696,0)))</f>
        <v>0</v>
      </c>
      <c r="F696" s="14">
        <f>IF(INTRO!$E$39&lt;&gt;"Non-endemic", 0, IF(INTRO!$E$37="Non-endemic",0,IF(COUNTRY_INFO!$H696=1,COUNTRY_INFO!G696,0)))</f>
        <v>0</v>
      </c>
      <c r="G696" s="14">
        <f t="shared" si="38"/>
        <v>0</v>
      </c>
      <c r="H696" s="15" t="str">
        <f>IF(INTRO!$E$39="Non-endemic",IF(INTRO!$E$37="Non-endemic","Not required",COUNTRY_INFO!Q696),"Treat with IVM")</f>
        <v>Treat with IVM</v>
      </c>
      <c r="I696" s="14">
        <f>IF(H696=1,IF(ALB_MBD!$J696&lt;&gt;" ",$G696-ALB_MBD!$J696,$G696),0)</f>
        <v>0</v>
      </c>
      <c r="J696" s="14">
        <f t="shared" si="39"/>
        <v>0</v>
      </c>
      <c r="K696" s="25"/>
      <c r="L696" s="16">
        <f t="shared" si="36"/>
        <v>0</v>
      </c>
      <c r="M696" s="16">
        <f t="shared" si="37"/>
        <v>0</v>
      </c>
    </row>
    <row r="697" spans="1:13" x14ac:dyDescent="0.25">
      <c r="A697" s="13" t="str">
        <f>IF(INTRO!$E$39&lt;&gt;"Non-endemic", " ", IF(INTRO!$E$37="Non-endemic"," ", IF(COUNTRY_INFO!A697=0," ",COUNTRY_INFO!A697)))</f>
        <v xml:space="preserve"> </v>
      </c>
      <c r="B697" s="13" t="str">
        <f>IF(INTRO!$E$39&lt;&gt;"Non-endemic", " ", IF(INTRO!$E$37="Non-endemic"," ", IF(COUNTRY_INFO!B697=0," ",COUNTRY_INFO!B697)))</f>
        <v xml:space="preserve"> </v>
      </c>
      <c r="C697" s="13" t="str">
        <f>IF(INTRO!$E$39&lt;&gt;"Non-endemic", " ", IF(INTRO!$E$37="Non-endemic"," ", IF(COUNTRY_INFO!C697=0," ",COUNTRY_INFO!C697)))</f>
        <v xml:space="preserve"> </v>
      </c>
      <c r="D697" s="14">
        <f>IF(INTRO!$E$39&lt;&gt;"Non-endemic", 0, IF(INTRO!$E$37="Non-endemic",0,IF(COUNTRY_INFO!$H697=1,COUNTRY_INFO!E697,0)))</f>
        <v>0</v>
      </c>
      <c r="E697" s="14">
        <f>IF(INTRO!$E$39&lt;&gt;"Non-endemic", 0, IF(INTRO!$E$37="Non-endemic",0,IF(COUNTRY_INFO!$H697=1,COUNTRY_INFO!F697,0)))</f>
        <v>0</v>
      </c>
      <c r="F697" s="14">
        <f>IF(INTRO!$E$39&lt;&gt;"Non-endemic", 0, IF(INTRO!$E$37="Non-endemic",0,IF(COUNTRY_INFO!$H697=1,COUNTRY_INFO!G697,0)))</f>
        <v>0</v>
      </c>
      <c r="G697" s="14">
        <f t="shared" si="38"/>
        <v>0</v>
      </c>
      <c r="H697" s="15" t="str">
        <f>IF(INTRO!$E$39="Non-endemic",IF(INTRO!$E$37="Non-endemic","Not required",COUNTRY_INFO!Q697),"Treat with IVM")</f>
        <v>Treat with IVM</v>
      </c>
      <c r="I697" s="14">
        <f>IF(H697=1,IF(ALB_MBD!$J697&lt;&gt;" ",$G697-ALB_MBD!$J697,$G697),0)</f>
        <v>0</v>
      </c>
      <c r="J697" s="14">
        <f t="shared" si="39"/>
        <v>0</v>
      </c>
      <c r="K697" s="25"/>
      <c r="L697" s="16">
        <f t="shared" si="36"/>
        <v>0</v>
      </c>
      <c r="M697" s="16">
        <f t="shared" si="37"/>
        <v>0</v>
      </c>
    </row>
    <row r="698" spans="1:13" x14ac:dyDescent="0.25">
      <c r="A698" s="13" t="str">
        <f>IF(INTRO!$E$39&lt;&gt;"Non-endemic", " ", IF(INTRO!$E$37="Non-endemic"," ", IF(COUNTRY_INFO!A698=0," ",COUNTRY_INFO!A698)))</f>
        <v xml:space="preserve"> </v>
      </c>
      <c r="B698" s="13" t="str">
        <f>IF(INTRO!$E$39&lt;&gt;"Non-endemic", " ", IF(INTRO!$E$37="Non-endemic"," ", IF(COUNTRY_INFO!B698=0," ",COUNTRY_INFO!B698)))</f>
        <v xml:space="preserve"> </v>
      </c>
      <c r="C698" s="13" t="str">
        <f>IF(INTRO!$E$39&lt;&gt;"Non-endemic", " ", IF(INTRO!$E$37="Non-endemic"," ", IF(COUNTRY_INFO!C698=0," ",COUNTRY_INFO!C698)))</f>
        <v xml:space="preserve"> </v>
      </c>
      <c r="D698" s="14">
        <f>IF(INTRO!$E$39&lt;&gt;"Non-endemic", 0, IF(INTRO!$E$37="Non-endemic",0,IF(COUNTRY_INFO!$H698=1,COUNTRY_INFO!E698,0)))</f>
        <v>0</v>
      </c>
      <c r="E698" s="14">
        <f>IF(INTRO!$E$39&lt;&gt;"Non-endemic", 0, IF(INTRO!$E$37="Non-endemic",0,IF(COUNTRY_INFO!$H698=1,COUNTRY_INFO!F698,0)))</f>
        <v>0</v>
      </c>
      <c r="F698" s="14">
        <f>IF(INTRO!$E$39&lt;&gt;"Non-endemic", 0, IF(INTRO!$E$37="Non-endemic",0,IF(COUNTRY_INFO!$H698=1,COUNTRY_INFO!G698,0)))</f>
        <v>0</v>
      </c>
      <c r="G698" s="14">
        <f t="shared" si="38"/>
        <v>0</v>
      </c>
      <c r="H698" s="15" t="str">
        <f>IF(INTRO!$E$39="Non-endemic",IF(INTRO!$E$37="Non-endemic","Not required",COUNTRY_INFO!Q698),"Treat with IVM")</f>
        <v>Treat with IVM</v>
      </c>
      <c r="I698" s="14">
        <f>IF(H698=1,IF(ALB_MBD!$J698&lt;&gt;" ",$G698-ALB_MBD!$J698,$G698),0)</f>
        <v>0</v>
      </c>
      <c r="J698" s="14">
        <f t="shared" si="39"/>
        <v>0</v>
      </c>
      <c r="K698" s="25"/>
      <c r="L698" s="16">
        <f t="shared" si="36"/>
        <v>0</v>
      </c>
      <c r="M698" s="16">
        <f t="shared" si="37"/>
        <v>0</v>
      </c>
    </row>
    <row r="699" spans="1:13" x14ac:dyDescent="0.25">
      <c r="A699" s="13" t="str">
        <f>IF(INTRO!$E$39&lt;&gt;"Non-endemic", " ", IF(INTRO!$E$37="Non-endemic"," ", IF(COUNTRY_INFO!A699=0," ",COUNTRY_INFO!A699)))</f>
        <v xml:space="preserve"> </v>
      </c>
      <c r="B699" s="13" t="str">
        <f>IF(INTRO!$E$39&lt;&gt;"Non-endemic", " ", IF(INTRO!$E$37="Non-endemic"," ", IF(COUNTRY_INFO!B699=0," ",COUNTRY_INFO!B699)))</f>
        <v xml:space="preserve"> </v>
      </c>
      <c r="C699" s="13" t="str">
        <f>IF(INTRO!$E$39&lt;&gt;"Non-endemic", " ", IF(INTRO!$E$37="Non-endemic"," ", IF(COUNTRY_INFO!C699=0," ",COUNTRY_INFO!C699)))</f>
        <v xml:space="preserve"> </v>
      </c>
      <c r="D699" s="14">
        <f>IF(INTRO!$E$39&lt;&gt;"Non-endemic", 0, IF(INTRO!$E$37="Non-endemic",0,IF(COUNTRY_INFO!$H699=1,COUNTRY_INFO!E699,0)))</f>
        <v>0</v>
      </c>
      <c r="E699" s="14">
        <f>IF(INTRO!$E$39&lt;&gt;"Non-endemic", 0, IF(INTRO!$E$37="Non-endemic",0,IF(COUNTRY_INFO!$H699=1,COUNTRY_INFO!F699,0)))</f>
        <v>0</v>
      </c>
      <c r="F699" s="14">
        <f>IF(INTRO!$E$39&lt;&gt;"Non-endemic", 0, IF(INTRO!$E$37="Non-endemic",0,IF(COUNTRY_INFO!$H699=1,COUNTRY_INFO!G699,0)))</f>
        <v>0</v>
      </c>
      <c r="G699" s="14">
        <f t="shared" si="38"/>
        <v>0</v>
      </c>
      <c r="H699" s="15" t="str">
        <f>IF(INTRO!$E$39="Non-endemic",IF(INTRO!$E$37="Non-endemic","Not required",COUNTRY_INFO!Q699),"Treat with IVM")</f>
        <v>Treat with IVM</v>
      </c>
      <c r="I699" s="14">
        <f>IF(H699=1,IF(ALB_MBD!$J699&lt;&gt;" ",$G699-ALB_MBD!$J699,$G699),0)</f>
        <v>0</v>
      </c>
      <c r="J699" s="14">
        <f t="shared" si="39"/>
        <v>0</v>
      </c>
      <c r="K699" s="25"/>
      <c r="L699" s="16">
        <f t="shared" si="36"/>
        <v>0</v>
      </c>
      <c r="M699" s="16">
        <f t="shared" si="37"/>
        <v>0</v>
      </c>
    </row>
    <row r="700" spans="1:13" x14ac:dyDescent="0.25">
      <c r="A700" s="13" t="str">
        <f>IF(INTRO!$E$39&lt;&gt;"Non-endemic", " ", IF(INTRO!$E$37="Non-endemic"," ", IF(COUNTRY_INFO!A700=0," ",COUNTRY_INFO!A700)))</f>
        <v xml:space="preserve"> </v>
      </c>
      <c r="B700" s="13" t="str">
        <f>IF(INTRO!$E$39&lt;&gt;"Non-endemic", " ", IF(INTRO!$E$37="Non-endemic"," ", IF(COUNTRY_INFO!B700=0," ",COUNTRY_INFO!B700)))</f>
        <v xml:space="preserve"> </v>
      </c>
      <c r="C700" s="13" t="str">
        <f>IF(INTRO!$E$39&lt;&gt;"Non-endemic", " ", IF(INTRO!$E$37="Non-endemic"," ", IF(COUNTRY_INFO!C700=0," ",COUNTRY_INFO!C700)))</f>
        <v xml:space="preserve"> </v>
      </c>
      <c r="D700" s="14">
        <f>IF(INTRO!$E$39&lt;&gt;"Non-endemic", 0, IF(INTRO!$E$37="Non-endemic",0,IF(COUNTRY_INFO!$H700=1,COUNTRY_INFO!E700,0)))</f>
        <v>0</v>
      </c>
      <c r="E700" s="14">
        <f>IF(INTRO!$E$39&lt;&gt;"Non-endemic", 0, IF(INTRO!$E$37="Non-endemic",0,IF(COUNTRY_INFO!$H700=1,COUNTRY_INFO!F700,0)))</f>
        <v>0</v>
      </c>
      <c r="F700" s="14">
        <f>IF(INTRO!$E$39&lt;&gt;"Non-endemic", 0, IF(INTRO!$E$37="Non-endemic",0,IF(COUNTRY_INFO!$H700=1,COUNTRY_INFO!G700,0)))</f>
        <v>0</v>
      </c>
      <c r="G700" s="14">
        <f t="shared" si="38"/>
        <v>0</v>
      </c>
      <c r="H700" s="15" t="str">
        <f>IF(INTRO!$E$39="Non-endemic",IF(INTRO!$E$37="Non-endemic","Not required",COUNTRY_INFO!Q700),"Treat with IVM")</f>
        <v>Treat with IVM</v>
      </c>
      <c r="I700" s="14">
        <f>IF(H700=1,IF(ALB_MBD!$J700&lt;&gt;" ",$G700-ALB_MBD!$J700,$G700),0)</f>
        <v>0</v>
      </c>
      <c r="J700" s="14">
        <f t="shared" si="39"/>
        <v>0</v>
      </c>
      <c r="K700" s="25"/>
      <c r="L700" s="16">
        <f t="shared" si="36"/>
        <v>0</v>
      </c>
      <c r="M700" s="16">
        <f t="shared" si="37"/>
        <v>0</v>
      </c>
    </row>
    <row r="701" spans="1:13" x14ac:dyDescent="0.25">
      <c r="A701" s="13" t="str">
        <f>IF(INTRO!$E$39&lt;&gt;"Non-endemic", " ", IF(INTRO!$E$37="Non-endemic"," ", IF(COUNTRY_INFO!A701=0," ",COUNTRY_INFO!A701)))</f>
        <v xml:space="preserve"> </v>
      </c>
      <c r="B701" s="13" t="str">
        <f>IF(INTRO!$E$39&lt;&gt;"Non-endemic", " ", IF(INTRO!$E$37="Non-endemic"," ", IF(COUNTRY_INFO!B701=0," ",COUNTRY_INFO!B701)))</f>
        <v xml:space="preserve"> </v>
      </c>
      <c r="C701" s="13" t="str">
        <f>IF(INTRO!$E$39&lt;&gt;"Non-endemic", " ", IF(INTRO!$E$37="Non-endemic"," ", IF(COUNTRY_INFO!C701=0," ",COUNTRY_INFO!C701)))</f>
        <v xml:space="preserve"> </v>
      </c>
      <c r="D701" s="14">
        <f>IF(INTRO!$E$39&lt;&gt;"Non-endemic", 0, IF(INTRO!$E$37="Non-endemic",0,IF(COUNTRY_INFO!$H701=1,COUNTRY_INFO!E701,0)))</f>
        <v>0</v>
      </c>
      <c r="E701" s="14">
        <f>IF(INTRO!$E$39&lt;&gt;"Non-endemic", 0, IF(INTRO!$E$37="Non-endemic",0,IF(COUNTRY_INFO!$H701=1,COUNTRY_INFO!F701,0)))</f>
        <v>0</v>
      </c>
      <c r="F701" s="14">
        <f>IF(INTRO!$E$39&lt;&gt;"Non-endemic", 0, IF(INTRO!$E$37="Non-endemic",0,IF(COUNTRY_INFO!$H701=1,COUNTRY_INFO!G701,0)))</f>
        <v>0</v>
      </c>
      <c r="G701" s="14">
        <f t="shared" si="38"/>
        <v>0</v>
      </c>
      <c r="H701" s="15" t="str">
        <f>IF(INTRO!$E$39="Non-endemic",IF(INTRO!$E$37="Non-endemic","Not required",COUNTRY_INFO!Q701),"Treat with IVM")</f>
        <v>Treat with IVM</v>
      </c>
      <c r="I701" s="14">
        <f>IF(H701=1,IF(ALB_MBD!$J701&lt;&gt;" ",$G701-ALB_MBD!$J701,$G701),0)</f>
        <v>0</v>
      </c>
      <c r="J701" s="14">
        <f t="shared" si="39"/>
        <v>0</v>
      </c>
      <c r="K701" s="25"/>
      <c r="L701" s="16">
        <f t="shared" si="36"/>
        <v>0</v>
      </c>
      <c r="M701" s="16">
        <f t="shared" si="37"/>
        <v>0</v>
      </c>
    </row>
    <row r="702" spans="1:13" x14ac:dyDescent="0.25">
      <c r="A702" s="13" t="str">
        <f>IF(INTRO!$E$39&lt;&gt;"Non-endemic", " ", IF(INTRO!$E$37="Non-endemic"," ", IF(COUNTRY_INFO!A702=0," ",COUNTRY_INFO!A702)))</f>
        <v xml:space="preserve"> </v>
      </c>
      <c r="B702" s="13" t="str">
        <f>IF(INTRO!$E$39&lt;&gt;"Non-endemic", " ", IF(INTRO!$E$37="Non-endemic"," ", IF(COUNTRY_INFO!B702=0," ",COUNTRY_INFO!B702)))</f>
        <v xml:space="preserve"> </v>
      </c>
      <c r="C702" s="13" t="str">
        <f>IF(INTRO!$E$39&lt;&gt;"Non-endemic", " ", IF(INTRO!$E$37="Non-endemic"," ", IF(COUNTRY_INFO!C702=0," ",COUNTRY_INFO!C702)))</f>
        <v xml:space="preserve"> </v>
      </c>
      <c r="D702" s="14">
        <f>IF(INTRO!$E$39&lt;&gt;"Non-endemic", 0, IF(INTRO!$E$37="Non-endemic",0,IF(COUNTRY_INFO!$H702=1,COUNTRY_INFO!E702,0)))</f>
        <v>0</v>
      </c>
      <c r="E702" s="14">
        <f>IF(INTRO!$E$39&lt;&gt;"Non-endemic", 0, IF(INTRO!$E$37="Non-endemic",0,IF(COUNTRY_INFO!$H702=1,COUNTRY_INFO!F702,0)))</f>
        <v>0</v>
      </c>
      <c r="F702" s="14">
        <f>IF(INTRO!$E$39&lt;&gt;"Non-endemic", 0, IF(INTRO!$E$37="Non-endemic",0,IF(COUNTRY_INFO!$H702=1,COUNTRY_INFO!G702,0)))</f>
        <v>0</v>
      </c>
      <c r="G702" s="14">
        <f t="shared" si="38"/>
        <v>0</v>
      </c>
      <c r="H702" s="15" t="str">
        <f>IF(INTRO!$E$39="Non-endemic",IF(INTRO!$E$37="Non-endemic","Not required",COUNTRY_INFO!Q702),"Treat with IVM")</f>
        <v>Treat with IVM</v>
      </c>
      <c r="I702" s="14">
        <f>IF(H702=1,IF(ALB_MBD!$J702&lt;&gt;" ",$G702-ALB_MBD!$J702,$G702),0)</f>
        <v>0</v>
      </c>
      <c r="J702" s="14">
        <f t="shared" si="39"/>
        <v>0</v>
      </c>
      <c r="K702" s="25"/>
      <c r="L702" s="16">
        <f t="shared" si="36"/>
        <v>0</v>
      </c>
      <c r="M702" s="16">
        <f t="shared" si="37"/>
        <v>0</v>
      </c>
    </row>
    <row r="703" spans="1:13" x14ac:dyDescent="0.25">
      <c r="A703" s="13" t="str">
        <f>IF(INTRO!$E$39&lt;&gt;"Non-endemic", " ", IF(INTRO!$E$37="Non-endemic"," ", IF(COUNTRY_INFO!A703=0," ",COUNTRY_INFO!A703)))</f>
        <v xml:space="preserve"> </v>
      </c>
      <c r="B703" s="13" t="str">
        <f>IF(INTRO!$E$39&lt;&gt;"Non-endemic", " ", IF(INTRO!$E$37="Non-endemic"," ", IF(COUNTRY_INFO!B703=0," ",COUNTRY_INFO!B703)))</f>
        <v xml:space="preserve"> </v>
      </c>
      <c r="C703" s="13" t="str">
        <f>IF(INTRO!$E$39&lt;&gt;"Non-endemic", " ", IF(INTRO!$E$37="Non-endemic"," ", IF(COUNTRY_INFO!C703=0," ",COUNTRY_INFO!C703)))</f>
        <v xml:space="preserve"> </v>
      </c>
      <c r="D703" s="14">
        <f>IF(INTRO!$E$39&lt;&gt;"Non-endemic", 0, IF(INTRO!$E$37="Non-endemic",0,IF(COUNTRY_INFO!$H703=1,COUNTRY_INFO!E703,0)))</f>
        <v>0</v>
      </c>
      <c r="E703" s="14">
        <f>IF(INTRO!$E$39&lt;&gt;"Non-endemic", 0, IF(INTRO!$E$37="Non-endemic",0,IF(COUNTRY_INFO!$H703=1,COUNTRY_INFO!F703,0)))</f>
        <v>0</v>
      </c>
      <c r="F703" s="14">
        <f>IF(INTRO!$E$39&lt;&gt;"Non-endemic", 0, IF(INTRO!$E$37="Non-endemic",0,IF(COUNTRY_INFO!$H703=1,COUNTRY_INFO!G703,0)))</f>
        <v>0</v>
      </c>
      <c r="G703" s="14">
        <f t="shared" si="38"/>
        <v>0</v>
      </c>
      <c r="H703" s="15" t="str">
        <f>IF(INTRO!$E$39="Non-endemic",IF(INTRO!$E$37="Non-endemic","Not required",COUNTRY_INFO!Q703),"Treat with IVM")</f>
        <v>Treat with IVM</v>
      </c>
      <c r="I703" s="14">
        <f>IF(H703=1,IF(ALB_MBD!$J703&lt;&gt;" ",$G703-ALB_MBD!$J703,$G703),0)</f>
        <v>0</v>
      </c>
      <c r="J703" s="14">
        <f t="shared" si="39"/>
        <v>0</v>
      </c>
      <c r="K703" s="25"/>
      <c r="L703" s="16">
        <f t="shared" si="36"/>
        <v>0</v>
      </c>
      <c r="M703" s="16">
        <f t="shared" si="37"/>
        <v>0</v>
      </c>
    </row>
    <row r="704" spans="1:13" x14ac:dyDescent="0.25">
      <c r="A704" s="13" t="str">
        <f>IF(INTRO!$E$39&lt;&gt;"Non-endemic", " ", IF(INTRO!$E$37="Non-endemic"," ", IF(COUNTRY_INFO!A704=0," ",COUNTRY_INFO!A704)))</f>
        <v xml:space="preserve"> </v>
      </c>
      <c r="B704" s="13" t="str">
        <f>IF(INTRO!$E$39&lt;&gt;"Non-endemic", " ", IF(INTRO!$E$37="Non-endemic"," ", IF(COUNTRY_INFO!B704=0," ",COUNTRY_INFO!B704)))</f>
        <v xml:space="preserve"> </v>
      </c>
      <c r="C704" s="13" t="str">
        <f>IF(INTRO!$E$39&lt;&gt;"Non-endemic", " ", IF(INTRO!$E$37="Non-endemic"," ", IF(COUNTRY_INFO!C704=0," ",COUNTRY_INFO!C704)))</f>
        <v xml:space="preserve"> </v>
      </c>
      <c r="D704" s="14">
        <f>IF(INTRO!$E$39&lt;&gt;"Non-endemic", 0, IF(INTRO!$E$37="Non-endemic",0,IF(COUNTRY_INFO!$H704=1,COUNTRY_INFO!E704,0)))</f>
        <v>0</v>
      </c>
      <c r="E704" s="14">
        <f>IF(INTRO!$E$39&lt;&gt;"Non-endemic", 0, IF(INTRO!$E$37="Non-endemic",0,IF(COUNTRY_INFO!$H704=1,COUNTRY_INFO!F704,0)))</f>
        <v>0</v>
      </c>
      <c r="F704" s="14">
        <f>IF(INTRO!$E$39&lt;&gt;"Non-endemic", 0, IF(INTRO!$E$37="Non-endemic",0,IF(COUNTRY_INFO!$H704=1,COUNTRY_INFO!G704,0)))</f>
        <v>0</v>
      </c>
      <c r="G704" s="14">
        <f t="shared" si="38"/>
        <v>0</v>
      </c>
      <c r="H704" s="15" t="str">
        <f>IF(INTRO!$E$39="Non-endemic",IF(INTRO!$E$37="Non-endemic","Not required",COUNTRY_INFO!Q704),"Treat with IVM")</f>
        <v>Treat with IVM</v>
      </c>
      <c r="I704" s="14">
        <f>IF(H704=1,IF(ALB_MBD!$J704&lt;&gt;" ",$G704-ALB_MBD!$J704,$G704),0)</f>
        <v>0</v>
      </c>
      <c r="J704" s="14">
        <f t="shared" si="39"/>
        <v>0</v>
      </c>
      <c r="K704" s="25"/>
      <c r="L704" s="16">
        <f t="shared" si="36"/>
        <v>0</v>
      </c>
      <c r="M704" s="16">
        <f t="shared" si="37"/>
        <v>0</v>
      </c>
    </row>
    <row r="705" spans="1:13" x14ac:dyDescent="0.25">
      <c r="A705" s="13" t="str">
        <f>IF(INTRO!$E$39&lt;&gt;"Non-endemic", " ", IF(INTRO!$E$37="Non-endemic"," ", IF(COUNTRY_INFO!A705=0," ",COUNTRY_INFO!A705)))</f>
        <v xml:space="preserve"> </v>
      </c>
      <c r="B705" s="13" t="str">
        <f>IF(INTRO!$E$39&lt;&gt;"Non-endemic", " ", IF(INTRO!$E$37="Non-endemic"," ", IF(COUNTRY_INFO!B705=0," ",COUNTRY_INFO!B705)))</f>
        <v xml:space="preserve"> </v>
      </c>
      <c r="C705" s="13" t="str">
        <f>IF(INTRO!$E$39&lt;&gt;"Non-endemic", " ", IF(INTRO!$E$37="Non-endemic"," ", IF(COUNTRY_INFO!C705=0," ",COUNTRY_INFO!C705)))</f>
        <v xml:space="preserve"> </v>
      </c>
      <c r="D705" s="14">
        <f>IF(INTRO!$E$39&lt;&gt;"Non-endemic", 0, IF(INTRO!$E$37="Non-endemic",0,IF(COUNTRY_INFO!$H705=1,COUNTRY_INFO!E705,0)))</f>
        <v>0</v>
      </c>
      <c r="E705" s="14">
        <f>IF(INTRO!$E$39&lt;&gt;"Non-endemic", 0, IF(INTRO!$E$37="Non-endemic",0,IF(COUNTRY_INFO!$H705=1,COUNTRY_INFO!F705,0)))</f>
        <v>0</v>
      </c>
      <c r="F705" s="14">
        <f>IF(INTRO!$E$39&lt;&gt;"Non-endemic", 0, IF(INTRO!$E$37="Non-endemic",0,IF(COUNTRY_INFO!$H705=1,COUNTRY_INFO!G705,0)))</f>
        <v>0</v>
      </c>
      <c r="G705" s="14">
        <f t="shared" si="38"/>
        <v>0</v>
      </c>
      <c r="H705" s="15" t="str">
        <f>IF(INTRO!$E$39="Non-endemic",IF(INTRO!$E$37="Non-endemic","Not required",COUNTRY_INFO!Q705),"Treat with IVM")</f>
        <v>Treat with IVM</v>
      </c>
      <c r="I705" s="14">
        <f>IF(H705=1,IF(ALB_MBD!$J705&lt;&gt;" ",$G705-ALB_MBD!$J705,$G705),0)</f>
        <v>0</v>
      </c>
      <c r="J705" s="14">
        <f t="shared" si="39"/>
        <v>0</v>
      </c>
      <c r="K705" s="25"/>
      <c r="L705" s="16">
        <f t="shared" si="36"/>
        <v>0</v>
      </c>
      <c r="M705" s="16">
        <f t="shared" si="37"/>
        <v>0</v>
      </c>
    </row>
    <row r="706" spans="1:13" x14ac:dyDescent="0.25">
      <c r="A706" s="13" t="str">
        <f>IF(INTRO!$E$39&lt;&gt;"Non-endemic", " ", IF(INTRO!$E$37="Non-endemic"," ", IF(COUNTRY_INFO!A706=0," ",COUNTRY_INFO!A706)))</f>
        <v xml:space="preserve"> </v>
      </c>
      <c r="B706" s="13" t="str">
        <f>IF(INTRO!$E$39&lt;&gt;"Non-endemic", " ", IF(INTRO!$E$37="Non-endemic"," ", IF(COUNTRY_INFO!B706=0," ",COUNTRY_INFO!B706)))</f>
        <v xml:space="preserve"> </v>
      </c>
      <c r="C706" s="13" t="str">
        <f>IF(INTRO!$E$39&lt;&gt;"Non-endemic", " ", IF(INTRO!$E$37="Non-endemic"," ", IF(COUNTRY_INFO!C706=0," ",COUNTRY_INFO!C706)))</f>
        <v xml:space="preserve"> </v>
      </c>
      <c r="D706" s="14">
        <f>IF(INTRO!$E$39&lt;&gt;"Non-endemic", 0, IF(INTRO!$E$37="Non-endemic",0,IF(COUNTRY_INFO!$H706=1,COUNTRY_INFO!E706,0)))</f>
        <v>0</v>
      </c>
      <c r="E706" s="14">
        <f>IF(INTRO!$E$39&lt;&gt;"Non-endemic", 0, IF(INTRO!$E$37="Non-endemic",0,IF(COUNTRY_INFO!$H706=1,COUNTRY_INFO!F706,0)))</f>
        <v>0</v>
      </c>
      <c r="F706" s="14">
        <f>IF(INTRO!$E$39&lt;&gt;"Non-endemic", 0, IF(INTRO!$E$37="Non-endemic",0,IF(COUNTRY_INFO!$H706=1,COUNTRY_INFO!G706,0)))</f>
        <v>0</v>
      </c>
      <c r="G706" s="14">
        <f t="shared" si="38"/>
        <v>0</v>
      </c>
      <c r="H706" s="15" t="str">
        <f>IF(INTRO!$E$39="Non-endemic",IF(INTRO!$E$37="Non-endemic","Not required",COUNTRY_INFO!Q706),"Treat with IVM")</f>
        <v>Treat with IVM</v>
      </c>
      <c r="I706" s="14">
        <f>IF(H706=1,IF(ALB_MBD!$J706&lt;&gt;" ",$G706-ALB_MBD!$J706,$G706),0)</f>
        <v>0</v>
      </c>
      <c r="J706" s="14">
        <f t="shared" si="39"/>
        <v>0</v>
      </c>
      <c r="K706" s="25"/>
      <c r="L706" s="16">
        <f t="shared" si="36"/>
        <v>0</v>
      </c>
      <c r="M706" s="16">
        <f t="shared" si="37"/>
        <v>0</v>
      </c>
    </row>
    <row r="707" spans="1:13" x14ac:dyDescent="0.25">
      <c r="A707" s="13" t="str">
        <f>IF(INTRO!$E$39&lt;&gt;"Non-endemic", " ", IF(INTRO!$E$37="Non-endemic"," ", IF(COUNTRY_INFO!A707=0," ",COUNTRY_INFO!A707)))</f>
        <v xml:space="preserve"> </v>
      </c>
      <c r="B707" s="13" t="str">
        <f>IF(INTRO!$E$39&lt;&gt;"Non-endemic", " ", IF(INTRO!$E$37="Non-endemic"," ", IF(COUNTRY_INFO!B707=0," ",COUNTRY_INFO!B707)))</f>
        <v xml:space="preserve"> </v>
      </c>
      <c r="C707" s="13" t="str">
        <f>IF(INTRO!$E$39&lt;&gt;"Non-endemic", " ", IF(INTRO!$E$37="Non-endemic"," ", IF(COUNTRY_INFO!C707=0," ",COUNTRY_INFO!C707)))</f>
        <v xml:space="preserve"> </v>
      </c>
      <c r="D707" s="14">
        <f>IF(INTRO!$E$39&lt;&gt;"Non-endemic", 0, IF(INTRO!$E$37="Non-endemic",0,IF(COUNTRY_INFO!$H707=1,COUNTRY_INFO!E707,0)))</f>
        <v>0</v>
      </c>
      <c r="E707" s="14">
        <f>IF(INTRO!$E$39&lt;&gt;"Non-endemic", 0, IF(INTRO!$E$37="Non-endemic",0,IF(COUNTRY_INFO!$H707=1,COUNTRY_INFO!F707,0)))</f>
        <v>0</v>
      </c>
      <c r="F707" s="14">
        <f>IF(INTRO!$E$39&lt;&gt;"Non-endemic", 0, IF(INTRO!$E$37="Non-endemic",0,IF(COUNTRY_INFO!$H707=1,COUNTRY_INFO!G707,0)))</f>
        <v>0</v>
      </c>
      <c r="G707" s="14">
        <f t="shared" si="38"/>
        <v>0</v>
      </c>
      <c r="H707" s="15" t="str">
        <f>IF(INTRO!$E$39="Non-endemic",IF(INTRO!$E$37="Non-endemic","Not required",COUNTRY_INFO!Q707),"Treat with IVM")</f>
        <v>Treat with IVM</v>
      </c>
      <c r="I707" s="14">
        <f>IF(H707=1,IF(ALB_MBD!$J707&lt;&gt;" ",$G707-ALB_MBD!$J707,$G707),0)</f>
        <v>0</v>
      </c>
      <c r="J707" s="14">
        <f t="shared" si="39"/>
        <v>0</v>
      </c>
      <c r="K707" s="25"/>
      <c r="L707" s="16">
        <f t="shared" si="36"/>
        <v>0</v>
      </c>
      <c r="M707" s="16">
        <f t="shared" si="37"/>
        <v>0</v>
      </c>
    </row>
    <row r="708" spans="1:13" x14ac:dyDescent="0.25">
      <c r="A708" s="13" t="str">
        <f>IF(INTRO!$E$39&lt;&gt;"Non-endemic", " ", IF(INTRO!$E$37="Non-endemic"," ", IF(COUNTRY_INFO!A708=0," ",COUNTRY_INFO!A708)))</f>
        <v xml:space="preserve"> </v>
      </c>
      <c r="B708" s="13" t="str">
        <f>IF(INTRO!$E$39&lt;&gt;"Non-endemic", " ", IF(INTRO!$E$37="Non-endemic"," ", IF(COUNTRY_INFO!B708=0," ",COUNTRY_INFO!B708)))</f>
        <v xml:space="preserve"> </v>
      </c>
      <c r="C708" s="13" t="str">
        <f>IF(INTRO!$E$39&lt;&gt;"Non-endemic", " ", IF(INTRO!$E$37="Non-endemic"," ", IF(COUNTRY_INFO!C708=0," ",COUNTRY_INFO!C708)))</f>
        <v xml:space="preserve"> </v>
      </c>
      <c r="D708" s="14">
        <f>IF(INTRO!$E$39&lt;&gt;"Non-endemic", 0, IF(INTRO!$E$37="Non-endemic",0,IF(COUNTRY_INFO!$H708=1,COUNTRY_INFO!E708,0)))</f>
        <v>0</v>
      </c>
      <c r="E708" s="14">
        <f>IF(INTRO!$E$39&lt;&gt;"Non-endemic", 0, IF(INTRO!$E$37="Non-endemic",0,IF(COUNTRY_INFO!$H708=1,COUNTRY_INFO!F708,0)))</f>
        <v>0</v>
      </c>
      <c r="F708" s="14">
        <f>IF(INTRO!$E$39&lt;&gt;"Non-endemic", 0, IF(INTRO!$E$37="Non-endemic",0,IF(COUNTRY_INFO!$H708=1,COUNTRY_INFO!G708,0)))</f>
        <v>0</v>
      </c>
      <c r="G708" s="14">
        <f t="shared" si="38"/>
        <v>0</v>
      </c>
      <c r="H708" s="15" t="str">
        <f>IF(INTRO!$E$39="Non-endemic",IF(INTRO!$E$37="Non-endemic","Not required",COUNTRY_INFO!Q708),"Treat with IVM")</f>
        <v>Treat with IVM</v>
      </c>
      <c r="I708" s="14">
        <f>IF(H708=1,IF(ALB_MBD!$J708&lt;&gt;" ",$G708-ALB_MBD!$J708,$G708),0)</f>
        <v>0</v>
      </c>
      <c r="J708" s="14">
        <f t="shared" si="39"/>
        <v>0</v>
      </c>
      <c r="K708" s="25"/>
      <c r="L708" s="16">
        <f t="shared" si="36"/>
        <v>0</v>
      </c>
      <c r="M708" s="16">
        <f t="shared" si="37"/>
        <v>0</v>
      </c>
    </row>
    <row r="709" spans="1:13" x14ac:dyDescent="0.25">
      <c r="A709" s="13" t="str">
        <f>IF(INTRO!$E$39&lt;&gt;"Non-endemic", " ", IF(INTRO!$E$37="Non-endemic"," ", IF(COUNTRY_INFO!A709=0," ",COUNTRY_INFO!A709)))</f>
        <v xml:space="preserve"> </v>
      </c>
      <c r="B709" s="13" t="str">
        <f>IF(INTRO!$E$39&lt;&gt;"Non-endemic", " ", IF(INTRO!$E$37="Non-endemic"," ", IF(COUNTRY_INFO!B709=0," ",COUNTRY_INFO!B709)))</f>
        <v xml:space="preserve"> </v>
      </c>
      <c r="C709" s="13" t="str">
        <f>IF(INTRO!$E$39&lt;&gt;"Non-endemic", " ", IF(INTRO!$E$37="Non-endemic"," ", IF(COUNTRY_INFO!C709=0," ",COUNTRY_INFO!C709)))</f>
        <v xml:space="preserve"> </v>
      </c>
      <c r="D709" s="14">
        <f>IF(INTRO!$E$39&lt;&gt;"Non-endemic", 0, IF(INTRO!$E$37="Non-endemic",0,IF(COUNTRY_INFO!$H709=1,COUNTRY_INFO!E709,0)))</f>
        <v>0</v>
      </c>
      <c r="E709" s="14">
        <f>IF(INTRO!$E$39&lt;&gt;"Non-endemic", 0, IF(INTRO!$E$37="Non-endemic",0,IF(COUNTRY_INFO!$H709=1,COUNTRY_INFO!F709,0)))</f>
        <v>0</v>
      </c>
      <c r="F709" s="14">
        <f>IF(INTRO!$E$39&lt;&gt;"Non-endemic", 0, IF(INTRO!$E$37="Non-endemic",0,IF(COUNTRY_INFO!$H709=1,COUNTRY_INFO!G709,0)))</f>
        <v>0</v>
      </c>
      <c r="G709" s="14">
        <f t="shared" si="38"/>
        <v>0</v>
      </c>
      <c r="H709" s="15" t="str">
        <f>IF(INTRO!$E$39="Non-endemic",IF(INTRO!$E$37="Non-endemic","Not required",COUNTRY_INFO!Q709),"Treat with IVM")</f>
        <v>Treat with IVM</v>
      </c>
      <c r="I709" s="14">
        <f>IF(H709=1,IF(ALB_MBD!$J709&lt;&gt;" ",$G709-ALB_MBD!$J709,$G709),0)</f>
        <v>0</v>
      </c>
      <c r="J709" s="14">
        <f t="shared" si="39"/>
        <v>0</v>
      </c>
      <c r="K709" s="25"/>
      <c r="L709" s="16">
        <f t="shared" si="36"/>
        <v>0</v>
      </c>
      <c r="M709" s="16">
        <f t="shared" si="37"/>
        <v>0</v>
      </c>
    </row>
    <row r="710" spans="1:13" x14ac:dyDescent="0.25">
      <c r="A710" s="13" t="str">
        <f>IF(INTRO!$E$39&lt;&gt;"Non-endemic", " ", IF(INTRO!$E$37="Non-endemic"," ", IF(COUNTRY_INFO!A710=0," ",COUNTRY_INFO!A710)))</f>
        <v xml:space="preserve"> </v>
      </c>
      <c r="B710" s="13" t="str">
        <f>IF(INTRO!$E$39&lt;&gt;"Non-endemic", " ", IF(INTRO!$E$37="Non-endemic"," ", IF(COUNTRY_INFO!B710=0," ",COUNTRY_INFO!B710)))</f>
        <v xml:space="preserve"> </v>
      </c>
      <c r="C710" s="13" t="str">
        <f>IF(INTRO!$E$39&lt;&gt;"Non-endemic", " ", IF(INTRO!$E$37="Non-endemic"," ", IF(COUNTRY_INFO!C710=0," ",COUNTRY_INFO!C710)))</f>
        <v xml:space="preserve"> </v>
      </c>
      <c r="D710" s="14">
        <f>IF(INTRO!$E$39&lt;&gt;"Non-endemic", 0, IF(INTRO!$E$37="Non-endemic",0,IF(COUNTRY_INFO!$H710=1,COUNTRY_INFO!E710,0)))</f>
        <v>0</v>
      </c>
      <c r="E710" s="14">
        <f>IF(INTRO!$E$39&lt;&gt;"Non-endemic", 0, IF(INTRO!$E$37="Non-endemic",0,IF(COUNTRY_INFO!$H710=1,COUNTRY_INFO!F710,0)))</f>
        <v>0</v>
      </c>
      <c r="F710" s="14">
        <f>IF(INTRO!$E$39&lt;&gt;"Non-endemic", 0, IF(INTRO!$E$37="Non-endemic",0,IF(COUNTRY_INFO!$H710=1,COUNTRY_INFO!G710,0)))</f>
        <v>0</v>
      </c>
      <c r="G710" s="14">
        <f t="shared" si="38"/>
        <v>0</v>
      </c>
      <c r="H710" s="15" t="str">
        <f>IF(INTRO!$E$39="Non-endemic",IF(INTRO!$E$37="Non-endemic","Not required",COUNTRY_INFO!Q710),"Treat with IVM")</f>
        <v>Treat with IVM</v>
      </c>
      <c r="I710" s="14">
        <f>IF(H710=1,IF(ALB_MBD!$J710&lt;&gt;" ",$G710-ALB_MBD!$J710,$G710),0)</f>
        <v>0</v>
      </c>
      <c r="J710" s="14">
        <f t="shared" si="39"/>
        <v>0</v>
      </c>
      <c r="K710" s="25"/>
      <c r="L710" s="16">
        <f t="shared" si="36"/>
        <v>0</v>
      </c>
      <c r="M710" s="16">
        <f t="shared" si="37"/>
        <v>0</v>
      </c>
    </row>
    <row r="711" spans="1:13" x14ac:dyDescent="0.25">
      <c r="A711" s="13" t="str">
        <f>IF(INTRO!$E$39&lt;&gt;"Non-endemic", " ", IF(INTRO!$E$37="Non-endemic"," ", IF(COUNTRY_INFO!A711=0," ",COUNTRY_INFO!A711)))</f>
        <v xml:space="preserve"> </v>
      </c>
      <c r="B711" s="13" t="str">
        <f>IF(INTRO!$E$39&lt;&gt;"Non-endemic", " ", IF(INTRO!$E$37="Non-endemic"," ", IF(COUNTRY_INFO!B711=0," ",COUNTRY_INFO!B711)))</f>
        <v xml:space="preserve"> </v>
      </c>
      <c r="C711" s="13" t="str">
        <f>IF(INTRO!$E$39&lt;&gt;"Non-endemic", " ", IF(INTRO!$E$37="Non-endemic"," ", IF(COUNTRY_INFO!C711=0," ",COUNTRY_INFO!C711)))</f>
        <v xml:space="preserve"> </v>
      </c>
      <c r="D711" s="14">
        <f>IF(INTRO!$E$39&lt;&gt;"Non-endemic", 0, IF(INTRO!$E$37="Non-endemic",0,IF(COUNTRY_INFO!$H711=1,COUNTRY_INFO!E711,0)))</f>
        <v>0</v>
      </c>
      <c r="E711" s="14">
        <f>IF(INTRO!$E$39&lt;&gt;"Non-endemic", 0, IF(INTRO!$E$37="Non-endemic",0,IF(COUNTRY_INFO!$H711=1,COUNTRY_INFO!F711,0)))</f>
        <v>0</v>
      </c>
      <c r="F711" s="14">
        <f>IF(INTRO!$E$39&lt;&gt;"Non-endemic", 0, IF(INTRO!$E$37="Non-endemic",0,IF(COUNTRY_INFO!$H711=1,COUNTRY_INFO!G711,0)))</f>
        <v>0</v>
      </c>
      <c r="G711" s="14">
        <f t="shared" si="38"/>
        <v>0</v>
      </c>
      <c r="H711" s="15" t="str">
        <f>IF(INTRO!$E$39="Non-endemic",IF(INTRO!$E$37="Non-endemic","Not required",COUNTRY_INFO!Q711),"Treat with IVM")</f>
        <v>Treat with IVM</v>
      </c>
      <c r="I711" s="14">
        <f>IF(H711=1,IF(ALB_MBD!$J711&lt;&gt;" ",$G711-ALB_MBD!$J711,$G711),0)</f>
        <v>0</v>
      </c>
      <c r="J711" s="14">
        <f t="shared" si="39"/>
        <v>0</v>
      </c>
      <c r="K711" s="25"/>
      <c r="L711" s="16">
        <f t="shared" si="36"/>
        <v>0</v>
      </c>
      <c r="M711" s="16">
        <f t="shared" si="37"/>
        <v>0</v>
      </c>
    </row>
    <row r="712" spans="1:13" x14ac:dyDescent="0.25">
      <c r="A712" s="13" t="str">
        <f>IF(INTRO!$E$39&lt;&gt;"Non-endemic", " ", IF(INTRO!$E$37="Non-endemic"," ", IF(COUNTRY_INFO!A712=0," ",COUNTRY_INFO!A712)))</f>
        <v xml:space="preserve"> </v>
      </c>
      <c r="B712" s="13" t="str">
        <f>IF(INTRO!$E$39&lt;&gt;"Non-endemic", " ", IF(INTRO!$E$37="Non-endemic"," ", IF(COUNTRY_INFO!B712=0," ",COUNTRY_INFO!B712)))</f>
        <v xml:space="preserve"> </v>
      </c>
      <c r="C712" s="13" t="str">
        <f>IF(INTRO!$E$39&lt;&gt;"Non-endemic", " ", IF(INTRO!$E$37="Non-endemic"," ", IF(COUNTRY_INFO!C712=0," ",COUNTRY_INFO!C712)))</f>
        <v xml:space="preserve"> </v>
      </c>
      <c r="D712" s="14">
        <f>IF(INTRO!$E$39&lt;&gt;"Non-endemic", 0, IF(INTRO!$E$37="Non-endemic",0,IF(COUNTRY_INFO!$H712=1,COUNTRY_INFO!E712,0)))</f>
        <v>0</v>
      </c>
      <c r="E712" s="14">
        <f>IF(INTRO!$E$39&lt;&gt;"Non-endemic", 0, IF(INTRO!$E$37="Non-endemic",0,IF(COUNTRY_INFO!$H712=1,COUNTRY_INFO!F712,0)))</f>
        <v>0</v>
      </c>
      <c r="F712" s="14">
        <f>IF(INTRO!$E$39&lt;&gt;"Non-endemic", 0, IF(INTRO!$E$37="Non-endemic",0,IF(COUNTRY_INFO!$H712=1,COUNTRY_INFO!G712,0)))</f>
        <v>0</v>
      </c>
      <c r="G712" s="14">
        <f t="shared" si="38"/>
        <v>0</v>
      </c>
      <c r="H712" s="15" t="str">
        <f>IF(INTRO!$E$39="Non-endemic",IF(INTRO!$E$37="Non-endemic","Not required",COUNTRY_INFO!Q712),"Treat with IVM")</f>
        <v>Treat with IVM</v>
      </c>
      <c r="I712" s="14">
        <f>IF(H712=1,IF(ALB_MBD!$J712&lt;&gt;" ",$G712-ALB_MBD!$J712,$G712),0)</f>
        <v>0</v>
      </c>
      <c r="J712" s="14">
        <f t="shared" si="39"/>
        <v>0</v>
      </c>
      <c r="K712" s="25"/>
      <c r="L712" s="16">
        <f t="shared" ref="L712:L775" si="40">IF($J712&gt;$K712,$J712-$K712,0)</f>
        <v>0</v>
      </c>
      <c r="M712" s="16">
        <f t="shared" ref="M712:M775" si="41">ROUNDUP($J712/1000,0)</f>
        <v>0</v>
      </c>
    </row>
    <row r="713" spans="1:13" x14ac:dyDescent="0.25">
      <c r="A713" s="13" t="str">
        <f>IF(INTRO!$E$39&lt;&gt;"Non-endemic", " ", IF(INTRO!$E$37="Non-endemic"," ", IF(COUNTRY_INFO!A713=0," ",COUNTRY_INFO!A713)))</f>
        <v xml:space="preserve"> </v>
      </c>
      <c r="B713" s="13" t="str">
        <f>IF(INTRO!$E$39&lt;&gt;"Non-endemic", " ", IF(INTRO!$E$37="Non-endemic"," ", IF(COUNTRY_INFO!B713=0," ",COUNTRY_INFO!B713)))</f>
        <v xml:space="preserve"> </v>
      </c>
      <c r="C713" s="13" t="str">
        <f>IF(INTRO!$E$39&lt;&gt;"Non-endemic", " ", IF(INTRO!$E$37="Non-endemic"," ", IF(COUNTRY_INFO!C713=0," ",COUNTRY_INFO!C713)))</f>
        <v xml:space="preserve"> </v>
      </c>
      <c r="D713" s="14">
        <f>IF(INTRO!$E$39&lt;&gt;"Non-endemic", 0, IF(INTRO!$E$37="Non-endemic",0,IF(COUNTRY_INFO!$H713=1,COUNTRY_INFO!E713,0)))</f>
        <v>0</v>
      </c>
      <c r="E713" s="14">
        <f>IF(INTRO!$E$39&lt;&gt;"Non-endemic", 0, IF(INTRO!$E$37="Non-endemic",0,IF(COUNTRY_INFO!$H713=1,COUNTRY_INFO!F713,0)))</f>
        <v>0</v>
      </c>
      <c r="F713" s="14">
        <f>IF(INTRO!$E$39&lt;&gt;"Non-endemic", 0, IF(INTRO!$E$37="Non-endemic",0,IF(COUNTRY_INFO!$H713=1,COUNTRY_INFO!G713,0)))</f>
        <v>0</v>
      </c>
      <c r="G713" s="14">
        <f t="shared" si="38"/>
        <v>0</v>
      </c>
      <c r="H713" s="15" t="str">
        <f>IF(INTRO!$E$39="Non-endemic",IF(INTRO!$E$37="Non-endemic","Not required",COUNTRY_INFO!Q713),"Treat with IVM")</f>
        <v>Treat with IVM</v>
      </c>
      <c r="I713" s="14">
        <f>IF(H713=1,IF(ALB_MBD!$J713&lt;&gt;" ",$G713-ALB_MBD!$J713,$G713),0)</f>
        <v>0</v>
      </c>
      <c r="J713" s="14">
        <f t="shared" si="39"/>
        <v>0</v>
      </c>
      <c r="K713" s="25"/>
      <c r="L713" s="16">
        <f t="shared" si="40"/>
        <v>0</v>
      </c>
      <c r="M713" s="16">
        <f t="shared" si="41"/>
        <v>0</v>
      </c>
    </row>
    <row r="714" spans="1:13" x14ac:dyDescent="0.25">
      <c r="A714" s="13" t="str">
        <f>IF(INTRO!$E$39&lt;&gt;"Non-endemic", " ", IF(INTRO!$E$37="Non-endemic"," ", IF(COUNTRY_INFO!A714=0," ",COUNTRY_INFO!A714)))</f>
        <v xml:space="preserve"> </v>
      </c>
      <c r="B714" s="13" t="str">
        <f>IF(INTRO!$E$39&lt;&gt;"Non-endemic", " ", IF(INTRO!$E$37="Non-endemic"," ", IF(COUNTRY_INFO!B714=0," ",COUNTRY_INFO!B714)))</f>
        <v xml:space="preserve"> </v>
      </c>
      <c r="C714" s="13" t="str">
        <f>IF(INTRO!$E$39&lt;&gt;"Non-endemic", " ", IF(INTRO!$E$37="Non-endemic"," ", IF(COUNTRY_INFO!C714=0," ",COUNTRY_INFO!C714)))</f>
        <v xml:space="preserve"> </v>
      </c>
      <c r="D714" s="14">
        <f>IF(INTRO!$E$39&lt;&gt;"Non-endemic", 0, IF(INTRO!$E$37="Non-endemic",0,IF(COUNTRY_INFO!$H714=1,COUNTRY_INFO!E714,0)))</f>
        <v>0</v>
      </c>
      <c r="E714" s="14">
        <f>IF(INTRO!$E$39&lt;&gt;"Non-endemic", 0, IF(INTRO!$E$37="Non-endemic",0,IF(COUNTRY_INFO!$H714=1,COUNTRY_INFO!F714,0)))</f>
        <v>0</v>
      </c>
      <c r="F714" s="14">
        <f>IF(INTRO!$E$39&lt;&gt;"Non-endemic", 0, IF(INTRO!$E$37="Non-endemic",0,IF(COUNTRY_INFO!$H714=1,COUNTRY_INFO!G714,0)))</f>
        <v>0</v>
      </c>
      <c r="G714" s="14">
        <f t="shared" ref="G714:G777" si="42">SUM(D714:F714)</f>
        <v>0</v>
      </c>
      <c r="H714" s="15" t="str">
        <f>IF(INTRO!$E$39="Non-endemic",IF(INTRO!$E$37="Non-endemic","Not required",COUNTRY_INFO!Q714),"Treat with IVM")</f>
        <v>Treat with IVM</v>
      </c>
      <c r="I714" s="14">
        <f>IF(H714=1,IF(ALB_MBD!$J714&lt;&gt;" ",$G714-ALB_MBD!$J714,$G714),0)</f>
        <v>0</v>
      </c>
      <c r="J714" s="14">
        <f t="shared" ref="J714:J777" si="43">IF(I714&gt;0,I714*2.5,0)</f>
        <v>0</v>
      </c>
      <c r="K714" s="25"/>
      <c r="L714" s="16">
        <f t="shared" si="40"/>
        <v>0</v>
      </c>
      <c r="M714" s="16">
        <f t="shared" si="41"/>
        <v>0</v>
      </c>
    </row>
    <row r="715" spans="1:13" x14ac:dyDescent="0.25">
      <c r="A715" s="13" t="str">
        <f>IF(INTRO!$E$39&lt;&gt;"Non-endemic", " ", IF(INTRO!$E$37="Non-endemic"," ", IF(COUNTRY_INFO!A715=0," ",COUNTRY_INFO!A715)))</f>
        <v xml:space="preserve"> </v>
      </c>
      <c r="B715" s="13" t="str">
        <f>IF(INTRO!$E$39&lt;&gt;"Non-endemic", " ", IF(INTRO!$E$37="Non-endemic"," ", IF(COUNTRY_INFO!B715=0," ",COUNTRY_INFO!B715)))</f>
        <v xml:space="preserve"> </v>
      </c>
      <c r="C715" s="13" t="str">
        <f>IF(INTRO!$E$39&lt;&gt;"Non-endemic", " ", IF(INTRO!$E$37="Non-endemic"," ", IF(COUNTRY_INFO!C715=0," ",COUNTRY_INFO!C715)))</f>
        <v xml:space="preserve"> </v>
      </c>
      <c r="D715" s="14">
        <f>IF(INTRO!$E$39&lt;&gt;"Non-endemic", 0, IF(INTRO!$E$37="Non-endemic",0,IF(COUNTRY_INFO!$H715=1,COUNTRY_INFO!E715,0)))</f>
        <v>0</v>
      </c>
      <c r="E715" s="14">
        <f>IF(INTRO!$E$39&lt;&gt;"Non-endemic", 0, IF(INTRO!$E$37="Non-endemic",0,IF(COUNTRY_INFO!$H715=1,COUNTRY_INFO!F715,0)))</f>
        <v>0</v>
      </c>
      <c r="F715" s="14">
        <f>IF(INTRO!$E$39&lt;&gt;"Non-endemic", 0, IF(INTRO!$E$37="Non-endemic",0,IF(COUNTRY_INFO!$H715=1,COUNTRY_INFO!G715,0)))</f>
        <v>0</v>
      </c>
      <c r="G715" s="14">
        <f t="shared" si="42"/>
        <v>0</v>
      </c>
      <c r="H715" s="15" t="str">
        <f>IF(INTRO!$E$39="Non-endemic",IF(INTRO!$E$37="Non-endemic","Not required",COUNTRY_INFO!Q715),"Treat with IVM")</f>
        <v>Treat with IVM</v>
      </c>
      <c r="I715" s="14">
        <f>IF(H715=1,IF(ALB_MBD!$J715&lt;&gt;" ",$G715-ALB_MBD!$J715,$G715),0)</f>
        <v>0</v>
      </c>
      <c r="J715" s="14">
        <f t="shared" si="43"/>
        <v>0</v>
      </c>
      <c r="K715" s="25"/>
      <c r="L715" s="16">
        <f t="shared" si="40"/>
        <v>0</v>
      </c>
      <c r="M715" s="16">
        <f t="shared" si="41"/>
        <v>0</v>
      </c>
    </row>
    <row r="716" spans="1:13" x14ac:dyDescent="0.25">
      <c r="A716" s="13" t="str">
        <f>IF(INTRO!$E$39&lt;&gt;"Non-endemic", " ", IF(INTRO!$E$37="Non-endemic"," ", IF(COUNTRY_INFO!A716=0," ",COUNTRY_INFO!A716)))</f>
        <v xml:space="preserve"> </v>
      </c>
      <c r="B716" s="13" t="str">
        <f>IF(INTRO!$E$39&lt;&gt;"Non-endemic", " ", IF(INTRO!$E$37="Non-endemic"," ", IF(COUNTRY_INFO!B716=0," ",COUNTRY_INFO!B716)))</f>
        <v xml:space="preserve"> </v>
      </c>
      <c r="C716" s="13" t="str">
        <f>IF(INTRO!$E$39&lt;&gt;"Non-endemic", " ", IF(INTRO!$E$37="Non-endemic"," ", IF(COUNTRY_INFO!C716=0," ",COUNTRY_INFO!C716)))</f>
        <v xml:space="preserve"> </v>
      </c>
      <c r="D716" s="14">
        <f>IF(INTRO!$E$39&lt;&gt;"Non-endemic", 0, IF(INTRO!$E$37="Non-endemic",0,IF(COUNTRY_INFO!$H716=1,COUNTRY_INFO!E716,0)))</f>
        <v>0</v>
      </c>
      <c r="E716" s="14">
        <f>IF(INTRO!$E$39&lt;&gt;"Non-endemic", 0, IF(INTRO!$E$37="Non-endemic",0,IF(COUNTRY_INFO!$H716=1,COUNTRY_INFO!F716,0)))</f>
        <v>0</v>
      </c>
      <c r="F716" s="14">
        <f>IF(INTRO!$E$39&lt;&gt;"Non-endemic", 0, IF(INTRO!$E$37="Non-endemic",0,IF(COUNTRY_INFO!$H716=1,COUNTRY_INFO!G716,0)))</f>
        <v>0</v>
      </c>
      <c r="G716" s="14">
        <f t="shared" si="42"/>
        <v>0</v>
      </c>
      <c r="H716" s="15" t="str">
        <f>IF(INTRO!$E$39="Non-endemic",IF(INTRO!$E$37="Non-endemic","Not required",COUNTRY_INFO!Q716),"Treat with IVM")</f>
        <v>Treat with IVM</v>
      </c>
      <c r="I716" s="14">
        <f>IF(H716=1,IF(ALB_MBD!$J716&lt;&gt;" ",$G716-ALB_MBD!$J716,$G716),0)</f>
        <v>0</v>
      </c>
      <c r="J716" s="14">
        <f t="shared" si="43"/>
        <v>0</v>
      </c>
      <c r="K716" s="25"/>
      <c r="L716" s="16">
        <f t="shared" si="40"/>
        <v>0</v>
      </c>
      <c r="M716" s="16">
        <f t="shared" si="41"/>
        <v>0</v>
      </c>
    </row>
    <row r="717" spans="1:13" x14ac:dyDescent="0.25">
      <c r="A717" s="13" t="str">
        <f>IF(INTRO!$E$39&lt;&gt;"Non-endemic", " ", IF(INTRO!$E$37="Non-endemic"," ", IF(COUNTRY_INFO!A717=0," ",COUNTRY_INFO!A717)))</f>
        <v xml:space="preserve"> </v>
      </c>
      <c r="B717" s="13" t="str">
        <f>IF(INTRO!$E$39&lt;&gt;"Non-endemic", " ", IF(INTRO!$E$37="Non-endemic"," ", IF(COUNTRY_INFO!B717=0," ",COUNTRY_INFO!B717)))</f>
        <v xml:space="preserve"> </v>
      </c>
      <c r="C717" s="13" t="str">
        <f>IF(INTRO!$E$39&lt;&gt;"Non-endemic", " ", IF(INTRO!$E$37="Non-endemic"," ", IF(COUNTRY_INFO!C717=0," ",COUNTRY_INFO!C717)))</f>
        <v xml:space="preserve"> </v>
      </c>
      <c r="D717" s="14">
        <f>IF(INTRO!$E$39&lt;&gt;"Non-endemic", 0, IF(INTRO!$E$37="Non-endemic",0,IF(COUNTRY_INFO!$H717=1,COUNTRY_INFO!E717,0)))</f>
        <v>0</v>
      </c>
      <c r="E717" s="14">
        <f>IF(INTRO!$E$39&lt;&gt;"Non-endemic", 0, IF(INTRO!$E$37="Non-endemic",0,IF(COUNTRY_INFO!$H717=1,COUNTRY_INFO!F717,0)))</f>
        <v>0</v>
      </c>
      <c r="F717" s="14">
        <f>IF(INTRO!$E$39&lt;&gt;"Non-endemic", 0, IF(INTRO!$E$37="Non-endemic",0,IF(COUNTRY_INFO!$H717=1,COUNTRY_INFO!G717,0)))</f>
        <v>0</v>
      </c>
      <c r="G717" s="14">
        <f t="shared" si="42"/>
        <v>0</v>
      </c>
      <c r="H717" s="15" t="str">
        <f>IF(INTRO!$E$39="Non-endemic",IF(INTRO!$E$37="Non-endemic","Not required",COUNTRY_INFO!Q717),"Treat with IVM")</f>
        <v>Treat with IVM</v>
      </c>
      <c r="I717" s="14">
        <f>IF(H717=1,IF(ALB_MBD!$J717&lt;&gt;" ",$G717-ALB_MBD!$J717,$G717),0)</f>
        <v>0</v>
      </c>
      <c r="J717" s="14">
        <f t="shared" si="43"/>
        <v>0</v>
      </c>
      <c r="K717" s="25"/>
      <c r="L717" s="16">
        <f t="shared" si="40"/>
        <v>0</v>
      </c>
      <c r="M717" s="16">
        <f t="shared" si="41"/>
        <v>0</v>
      </c>
    </row>
    <row r="718" spans="1:13" x14ac:dyDescent="0.25">
      <c r="A718" s="13" t="str">
        <f>IF(INTRO!$E$39&lt;&gt;"Non-endemic", " ", IF(INTRO!$E$37="Non-endemic"," ", IF(COUNTRY_INFO!A718=0," ",COUNTRY_INFO!A718)))</f>
        <v xml:space="preserve"> </v>
      </c>
      <c r="B718" s="13" t="str">
        <f>IF(INTRO!$E$39&lt;&gt;"Non-endemic", " ", IF(INTRO!$E$37="Non-endemic"," ", IF(COUNTRY_INFO!B718=0," ",COUNTRY_INFO!B718)))</f>
        <v xml:space="preserve"> </v>
      </c>
      <c r="C718" s="13" t="str">
        <f>IF(INTRO!$E$39&lt;&gt;"Non-endemic", " ", IF(INTRO!$E$37="Non-endemic"," ", IF(COUNTRY_INFO!C718=0," ",COUNTRY_INFO!C718)))</f>
        <v xml:space="preserve"> </v>
      </c>
      <c r="D718" s="14">
        <f>IF(INTRO!$E$39&lt;&gt;"Non-endemic", 0, IF(INTRO!$E$37="Non-endemic",0,IF(COUNTRY_INFO!$H718=1,COUNTRY_INFO!E718,0)))</f>
        <v>0</v>
      </c>
      <c r="E718" s="14">
        <f>IF(INTRO!$E$39&lt;&gt;"Non-endemic", 0, IF(INTRO!$E$37="Non-endemic",0,IF(COUNTRY_INFO!$H718=1,COUNTRY_INFO!F718,0)))</f>
        <v>0</v>
      </c>
      <c r="F718" s="14">
        <f>IF(INTRO!$E$39&lt;&gt;"Non-endemic", 0, IF(INTRO!$E$37="Non-endemic",0,IF(COUNTRY_INFO!$H718=1,COUNTRY_INFO!G718,0)))</f>
        <v>0</v>
      </c>
      <c r="G718" s="14">
        <f t="shared" si="42"/>
        <v>0</v>
      </c>
      <c r="H718" s="15" t="str">
        <f>IF(INTRO!$E$39="Non-endemic",IF(INTRO!$E$37="Non-endemic","Not required",COUNTRY_INFO!Q718),"Treat with IVM")</f>
        <v>Treat with IVM</v>
      </c>
      <c r="I718" s="14">
        <f>IF(H718=1,IF(ALB_MBD!$J718&lt;&gt;" ",$G718-ALB_MBD!$J718,$G718),0)</f>
        <v>0</v>
      </c>
      <c r="J718" s="14">
        <f t="shared" si="43"/>
        <v>0</v>
      </c>
      <c r="K718" s="25"/>
      <c r="L718" s="16">
        <f t="shared" si="40"/>
        <v>0</v>
      </c>
      <c r="M718" s="16">
        <f t="shared" si="41"/>
        <v>0</v>
      </c>
    </row>
    <row r="719" spans="1:13" x14ac:dyDescent="0.25">
      <c r="A719" s="13" t="str">
        <f>IF(INTRO!$E$39&lt;&gt;"Non-endemic", " ", IF(INTRO!$E$37="Non-endemic"," ", IF(COUNTRY_INFO!A719=0," ",COUNTRY_INFO!A719)))</f>
        <v xml:space="preserve"> </v>
      </c>
      <c r="B719" s="13" t="str">
        <f>IF(INTRO!$E$39&lt;&gt;"Non-endemic", " ", IF(INTRO!$E$37="Non-endemic"," ", IF(COUNTRY_INFO!B719=0," ",COUNTRY_INFO!B719)))</f>
        <v xml:space="preserve"> </v>
      </c>
      <c r="C719" s="13" t="str">
        <f>IF(INTRO!$E$39&lt;&gt;"Non-endemic", " ", IF(INTRO!$E$37="Non-endemic"," ", IF(COUNTRY_INFO!C719=0," ",COUNTRY_INFO!C719)))</f>
        <v xml:space="preserve"> </v>
      </c>
      <c r="D719" s="14">
        <f>IF(INTRO!$E$39&lt;&gt;"Non-endemic", 0, IF(INTRO!$E$37="Non-endemic",0,IF(COUNTRY_INFO!$H719=1,COUNTRY_INFO!E719,0)))</f>
        <v>0</v>
      </c>
      <c r="E719" s="14">
        <f>IF(INTRO!$E$39&lt;&gt;"Non-endemic", 0, IF(INTRO!$E$37="Non-endemic",0,IF(COUNTRY_INFO!$H719=1,COUNTRY_INFO!F719,0)))</f>
        <v>0</v>
      </c>
      <c r="F719" s="14">
        <f>IF(INTRO!$E$39&lt;&gt;"Non-endemic", 0, IF(INTRO!$E$37="Non-endemic",0,IF(COUNTRY_INFO!$H719=1,COUNTRY_INFO!G719,0)))</f>
        <v>0</v>
      </c>
      <c r="G719" s="14">
        <f t="shared" si="42"/>
        <v>0</v>
      </c>
      <c r="H719" s="15" t="str">
        <f>IF(INTRO!$E$39="Non-endemic",IF(INTRO!$E$37="Non-endemic","Not required",COUNTRY_INFO!Q719),"Treat with IVM")</f>
        <v>Treat with IVM</v>
      </c>
      <c r="I719" s="14">
        <f>IF(H719=1,IF(ALB_MBD!$J719&lt;&gt;" ",$G719-ALB_MBD!$J719,$G719),0)</f>
        <v>0</v>
      </c>
      <c r="J719" s="14">
        <f t="shared" si="43"/>
        <v>0</v>
      </c>
      <c r="K719" s="25"/>
      <c r="L719" s="16">
        <f t="shared" si="40"/>
        <v>0</v>
      </c>
      <c r="M719" s="16">
        <f t="shared" si="41"/>
        <v>0</v>
      </c>
    </row>
    <row r="720" spans="1:13" x14ac:dyDescent="0.25">
      <c r="A720" s="13" t="str">
        <f>IF(INTRO!$E$39&lt;&gt;"Non-endemic", " ", IF(INTRO!$E$37="Non-endemic"," ", IF(COUNTRY_INFO!A720=0," ",COUNTRY_INFO!A720)))</f>
        <v xml:space="preserve"> </v>
      </c>
      <c r="B720" s="13" t="str">
        <f>IF(INTRO!$E$39&lt;&gt;"Non-endemic", " ", IF(INTRO!$E$37="Non-endemic"," ", IF(COUNTRY_INFO!B720=0," ",COUNTRY_INFO!B720)))</f>
        <v xml:space="preserve"> </v>
      </c>
      <c r="C720" s="13" t="str">
        <f>IF(INTRO!$E$39&lt;&gt;"Non-endemic", " ", IF(INTRO!$E$37="Non-endemic"," ", IF(COUNTRY_INFO!C720=0," ",COUNTRY_INFO!C720)))</f>
        <v xml:space="preserve"> </v>
      </c>
      <c r="D720" s="14">
        <f>IF(INTRO!$E$39&lt;&gt;"Non-endemic", 0, IF(INTRO!$E$37="Non-endemic",0,IF(COUNTRY_INFO!$H720=1,COUNTRY_INFO!E720,0)))</f>
        <v>0</v>
      </c>
      <c r="E720" s="14">
        <f>IF(INTRO!$E$39&lt;&gt;"Non-endemic", 0, IF(INTRO!$E$37="Non-endemic",0,IF(COUNTRY_INFO!$H720=1,COUNTRY_INFO!F720,0)))</f>
        <v>0</v>
      </c>
      <c r="F720" s="14">
        <f>IF(INTRO!$E$39&lt;&gt;"Non-endemic", 0, IF(INTRO!$E$37="Non-endemic",0,IF(COUNTRY_INFO!$H720=1,COUNTRY_INFO!G720,0)))</f>
        <v>0</v>
      </c>
      <c r="G720" s="14">
        <f t="shared" si="42"/>
        <v>0</v>
      </c>
      <c r="H720" s="15" t="str">
        <f>IF(INTRO!$E$39="Non-endemic",IF(INTRO!$E$37="Non-endemic","Not required",COUNTRY_INFO!Q720),"Treat with IVM")</f>
        <v>Treat with IVM</v>
      </c>
      <c r="I720" s="14">
        <f>IF(H720=1,IF(ALB_MBD!$J720&lt;&gt;" ",$G720-ALB_MBD!$J720,$G720),0)</f>
        <v>0</v>
      </c>
      <c r="J720" s="14">
        <f t="shared" si="43"/>
        <v>0</v>
      </c>
      <c r="K720" s="25"/>
      <c r="L720" s="16">
        <f t="shared" si="40"/>
        <v>0</v>
      </c>
      <c r="M720" s="16">
        <f t="shared" si="41"/>
        <v>0</v>
      </c>
    </row>
    <row r="721" spans="1:13" x14ac:dyDescent="0.25">
      <c r="A721" s="13" t="str">
        <f>IF(INTRO!$E$39&lt;&gt;"Non-endemic", " ", IF(INTRO!$E$37="Non-endemic"," ", IF(COUNTRY_INFO!A721=0," ",COUNTRY_INFO!A721)))</f>
        <v xml:space="preserve"> </v>
      </c>
      <c r="B721" s="13" t="str">
        <f>IF(INTRO!$E$39&lt;&gt;"Non-endemic", " ", IF(INTRO!$E$37="Non-endemic"," ", IF(COUNTRY_INFO!B721=0," ",COUNTRY_INFO!B721)))</f>
        <v xml:space="preserve"> </v>
      </c>
      <c r="C721" s="13" t="str">
        <f>IF(INTRO!$E$39&lt;&gt;"Non-endemic", " ", IF(INTRO!$E$37="Non-endemic"," ", IF(COUNTRY_INFO!C721=0," ",COUNTRY_INFO!C721)))</f>
        <v xml:space="preserve"> </v>
      </c>
      <c r="D721" s="14">
        <f>IF(INTRO!$E$39&lt;&gt;"Non-endemic", 0, IF(INTRO!$E$37="Non-endemic",0,IF(COUNTRY_INFO!$H721=1,COUNTRY_INFO!E721,0)))</f>
        <v>0</v>
      </c>
      <c r="E721" s="14">
        <f>IF(INTRO!$E$39&lt;&gt;"Non-endemic", 0, IF(INTRO!$E$37="Non-endemic",0,IF(COUNTRY_INFO!$H721=1,COUNTRY_INFO!F721,0)))</f>
        <v>0</v>
      </c>
      <c r="F721" s="14">
        <f>IF(INTRO!$E$39&lt;&gt;"Non-endemic", 0, IF(INTRO!$E$37="Non-endemic",0,IF(COUNTRY_INFO!$H721=1,COUNTRY_INFO!G721,0)))</f>
        <v>0</v>
      </c>
      <c r="G721" s="14">
        <f t="shared" si="42"/>
        <v>0</v>
      </c>
      <c r="H721" s="15" t="str">
        <f>IF(INTRO!$E$39="Non-endemic",IF(INTRO!$E$37="Non-endemic","Not required",COUNTRY_INFO!Q721),"Treat with IVM")</f>
        <v>Treat with IVM</v>
      </c>
      <c r="I721" s="14">
        <f>IF(H721=1,IF(ALB_MBD!$J721&lt;&gt;" ",$G721-ALB_MBD!$J721,$G721),0)</f>
        <v>0</v>
      </c>
      <c r="J721" s="14">
        <f t="shared" si="43"/>
        <v>0</v>
      </c>
      <c r="K721" s="25"/>
      <c r="L721" s="16">
        <f t="shared" si="40"/>
        <v>0</v>
      </c>
      <c r="M721" s="16">
        <f t="shared" si="41"/>
        <v>0</v>
      </c>
    </row>
    <row r="722" spans="1:13" x14ac:dyDescent="0.25">
      <c r="A722" s="13" t="str">
        <f>IF(INTRO!$E$39&lt;&gt;"Non-endemic", " ", IF(INTRO!$E$37="Non-endemic"," ", IF(COUNTRY_INFO!A722=0," ",COUNTRY_INFO!A722)))</f>
        <v xml:space="preserve"> </v>
      </c>
      <c r="B722" s="13" t="str">
        <f>IF(INTRO!$E$39&lt;&gt;"Non-endemic", " ", IF(INTRO!$E$37="Non-endemic"," ", IF(COUNTRY_INFO!B722=0," ",COUNTRY_INFO!B722)))</f>
        <v xml:space="preserve"> </v>
      </c>
      <c r="C722" s="13" t="str">
        <f>IF(INTRO!$E$39&lt;&gt;"Non-endemic", " ", IF(INTRO!$E$37="Non-endemic"," ", IF(COUNTRY_INFO!C722=0," ",COUNTRY_INFO!C722)))</f>
        <v xml:space="preserve"> </v>
      </c>
      <c r="D722" s="14">
        <f>IF(INTRO!$E$39&lt;&gt;"Non-endemic", 0, IF(INTRO!$E$37="Non-endemic",0,IF(COUNTRY_INFO!$H722=1,COUNTRY_INFO!E722,0)))</f>
        <v>0</v>
      </c>
      <c r="E722" s="14">
        <f>IF(INTRO!$E$39&lt;&gt;"Non-endemic", 0, IF(INTRO!$E$37="Non-endemic",0,IF(COUNTRY_INFO!$H722=1,COUNTRY_INFO!F722,0)))</f>
        <v>0</v>
      </c>
      <c r="F722" s="14">
        <f>IF(INTRO!$E$39&lt;&gt;"Non-endemic", 0, IF(INTRO!$E$37="Non-endemic",0,IF(COUNTRY_INFO!$H722=1,COUNTRY_INFO!G722,0)))</f>
        <v>0</v>
      </c>
      <c r="G722" s="14">
        <f t="shared" si="42"/>
        <v>0</v>
      </c>
      <c r="H722" s="15" t="str">
        <f>IF(INTRO!$E$39="Non-endemic",IF(INTRO!$E$37="Non-endemic","Not required",COUNTRY_INFO!Q722),"Treat with IVM")</f>
        <v>Treat with IVM</v>
      </c>
      <c r="I722" s="14">
        <f>IF(H722=1,IF(ALB_MBD!$J722&lt;&gt;" ",$G722-ALB_MBD!$J722,$G722),0)</f>
        <v>0</v>
      </c>
      <c r="J722" s="14">
        <f t="shared" si="43"/>
        <v>0</v>
      </c>
      <c r="K722" s="25"/>
      <c r="L722" s="16">
        <f t="shared" si="40"/>
        <v>0</v>
      </c>
      <c r="M722" s="16">
        <f t="shared" si="41"/>
        <v>0</v>
      </c>
    </row>
    <row r="723" spans="1:13" x14ac:dyDescent="0.25">
      <c r="A723" s="13" t="str">
        <f>IF(INTRO!$E$39&lt;&gt;"Non-endemic", " ", IF(INTRO!$E$37="Non-endemic"," ", IF(COUNTRY_INFO!A723=0," ",COUNTRY_INFO!A723)))</f>
        <v xml:space="preserve"> </v>
      </c>
      <c r="B723" s="13" t="str">
        <f>IF(INTRO!$E$39&lt;&gt;"Non-endemic", " ", IF(INTRO!$E$37="Non-endemic"," ", IF(COUNTRY_INFO!B723=0," ",COUNTRY_INFO!B723)))</f>
        <v xml:space="preserve"> </v>
      </c>
      <c r="C723" s="13" t="str">
        <f>IF(INTRO!$E$39&lt;&gt;"Non-endemic", " ", IF(INTRO!$E$37="Non-endemic"," ", IF(COUNTRY_INFO!C723=0," ",COUNTRY_INFO!C723)))</f>
        <v xml:space="preserve"> </v>
      </c>
      <c r="D723" s="14">
        <f>IF(INTRO!$E$39&lt;&gt;"Non-endemic", 0, IF(INTRO!$E$37="Non-endemic",0,IF(COUNTRY_INFO!$H723=1,COUNTRY_INFO!E723,0)))</f>
        <v>0</v>
      </c>
      <c r="E723" s="14">
        <f>IF(INTRO!$E$39&lt;&gt;"Non-endemic", 0, IF(INTRO!$E$37="Non-endemic",0,IF(COUNTRY_INFO!$H723=1,COUNTRY_INFO!F723,0)))</f>
        <v>0</v>
      </c>
      <c r="F723" s="14">
        <f>IF(INTRO!$E$39&lt;&gt;"Non-endemic", 0, IF(INTRO!$E$37="Non-endemic",0,IF(COUNTRY_INFO!$H723=1,COUNTRY_INFO!G723,0)))</f>
        <v>0</v>
      </c>
      <c r="G723" s="14">
        <f t="shared" si="42"/>
        <v>0</v>
      </c>
      <c r="H723" s="15" t="str">
        <f>IF(INTRO!$E$39="Non-endemic",IF(INTRO!$E$37="Non-endemic","Not required",COUNTRY_INFO!Q723),"Treat with IVM")</f>
        <v>Treat with IVM</v>
      </c>
      <c r="I723" s="14">
        <f>IF(H723=1,IF(ALB_MBD!$J723&lt;&gt;" ",$G723-ALB_MBD!$J723,$G723),0)</f>
        <v>0</v>
      </c>
      <c r="J723" s="14">
        <f t="shared" si="43"/>
        <v>0</v>
      </c>
      <c r="K723" s="25"/>
      <c r="L723" s="16">
        <f t="shared" si="40"/>
        <v>0</v>
      </c>
      <c r="M723" s="16">
        <f t="shared" si="41"/>
        <v>0</v>
      </c>
    </row>
    <row r="724" spans="1:13" x14ac:dyDescent="0.25">
      <c r="A724" s="13" t="str">
        <f>IF(INTRO!$E$39&lt;&gt;"Non-endemic", " ", IF(INTRO!$E$37="Non-endemic"," ", IF(COUNTRY_INFO!A724=0," ",COUNTRY_INFO!A724)))</f>
        <v xml:space="preserve"> </v>
      </c>
      <c r="B724" s="13" t="str">
        <f>IF(INTRO!$E$39&lt;&gt;"Non-endemic", " ", IF(INTRO!$E$37="Non-endemic"," ", IF(COUNTRY_INFO!B724=0," ",COUNTRY_INFO!B724)))</f>
        <v xml:space="preserve"> </v>
      </c>
      <c r="C724" s="13" t="str">
        <f>IF(INTRO!$E$39&lt;&gt;"Non-endemic", " ", IF(INTRO!$E$37="Non-endemic"," ", IF(COUNTRY_INFO!C724=0," ",COUNTRY_INFO!C724)))</f>
        <v xml:space="preserve"> </v>
      </c>
      <c r="D724" s="14">
        <f>IF(INTRO!$E$39&lt;&gt;"Non-endemic", 0, IF(INTRO!$E$37="Non-endemic",0,IF(COUNTRY_INFO!$H724=1,COUNTRY_INFO!E724,0)))</f>
        <v>0</v>
      </c>
      <c r="E724" s="14">
        <f>IF(INTRO!$E$39&lt;&gt;"Non-endemic", 0, IF(INTRO!$E$37="Non-endemic",0,IF(COUNTRY_INFO!$H724=1,COUNTRY_INFO!F724,0)))</f>
        <v>0</v>
      </c>
      <c r="F724" s="14">
        <f>IF(INTRO!$E$39&lt;&gt;"Non-endemic", 0, IF(INTRO!$E$37="Non-endemic",0,IF(COUNTRY_INFO!$H724=1,COUNTRY_INFO!G724,0)))</f>
        <v>0</v>
      </c>
      <c r="G724" s="14">
        <f t="shared" si="42"/>
        <v>0</v>
      </c>
      <c r="H724" s="15" t="str">
        <f>IF(INTRO!$E$39="Non-endemic",IF(INTRO!$E$37="Non-endemic","Not required",COUNTRY_INFO!Q724),"Treat with IVM")</f>
        <v>Treat with IVM</v>
      </c>
      <c r="I724" s="14">
        <f>IF(H724=1,IF(ALB_MBD!$J724&lt;&gt;" ",$G724-ALB_MBD!$J724,$G724),0)</f>
        <v>0</v>
      </c>
      <c r="J724" s="14">
        <f t="shared" si="43"/>
        <v>0</v>
      </c>
      <c r="K724" s="25"/>
      <c r="L724" s="16">
        <f t="shared" si="40"/>
        <v>0</v>
      </c>
      <c r="M724" s="16">
        <f t="shared" si="41"/>
        <v>0</v>
      </c>
    </row>
    <row r="725" spans="1:13" x14ac:dyDescent="0.25">
      <c r="A725" s="13" t="str">
        <f>IF(INTRO!$E$39&lt;&gt;"Non-endemic", " ", IF(INTRO!$E$37="Non-endemic"," ", IF(COUNTRY_INFO!A725=0," ",COUNTRY_INFO!A725)))</f>
        <v xml:space="preserve"> </v>
      </c>
      <c r="B725" s="13" t="str">
        <f>IF(INTRO!$E$39&lt;&gt;"Non-endemic", " ", IF(INTRO!$E$37="Non-endemic"," ", IF(COUNTRY_INFO!B725=0," ",COUNTRY_INFO!B725)))</f>
        <v xml:space="preserve"> </v>
      </c>
      <c r="C725" s="13" t="str">
        <f>IF(INTRO!$E$39&lt;&gt;"Non-endemic", " ", IF(INTRO!$E$37="Non-endemic"," ", IF(COUNTRY_INFO!C725=0," ",COUNTRY_INFO!C725)))</f>
        <v xml:space="preserve"> </v>
      </c>
      <c r="D725" s="14">
        <f>IF(INTRO!$E$39&lt;&gt;"Non-endemic", 0, IF(INTRO!$E$37="Non-endemic",0,IF(COUNTRY_INFO!$H725=1,COUNTRY_INFO!E725,0)))</f>
        <v>0</v>
      </c>
      <c r="E725" s="14">
        <f>IF(INTRO!$E$39&lt;&gt;"Non-endemic", 0, IF(INTRO!$E$37="Non-endemic",0,IF(COUNTRY_INFO!$H725=1,COUNTRY_INFO!F725,0)))</f>
        <v>0</v>
      </c>
      <c r="F725" s="14">
        <f>IF(INTRO!$E$39&lt;&gt;"Non-endemic", 0, IF(INTRO!$E$37="Non-endemic",0,IF(COUNTRY_INFO!$H725=1,COUNTRY_INFO!G725,0)))</f>
        <v>0</v>
      </c>
      <c r="G725" s="14">
        <f t="shared" si="42"/>
        <v>0</v>
      </c>
      <c r="H725" s="15" t="str">
        <f>IF(INTRO!$E$39="Non-endemic",IF(INTRO!$E$37="Non-endemic","Not required",COUNTRY_INFO!Q725),"Treat with IVM")</f>
        <v>Treat with IVM</v>
      </c>
      <c r="I725" s="14">
        <f>IF(H725=1,IF(ALB_MBD!$J725&lt;&gt;" ",$G725-ALB_MBD!$J725,$G725),0)</f>
        <v>0</v>
      </c>
      <c r="J725" s="14">
        <f t="shared" si="43"/>
        <v>0</v>
      </c>
      <c r="K725" s="25"/>
      <c r="L725" s="16">
        <f t="shared" si="40"/>
        <v>0</v>
      </c>
      <c r="M725" s="16">
        <f t="shared" si="41"/>
        <v>0</v>
      </c>
    </row>
    <row r="726" spans="1:13" x14ac:dyDescent="0.25">
      <c r="A726" s="13" t="str">
        <f>IF(INTRO!$E$39&lt;&gt;"Non-endemic", " ", IF(INTRO!$E$37="Non-endemic"," ", IF(COUNTRY_INFO!A726=0," ",COUNTRY_INFO!A726)))</f>
        <v xml:space="preserve"> </v>
      </c>
      <c r="B726" s="13" t="str">
        <f>IF(INTRO!$E$39&lt;&gt;"Non-endemic", " ", IF(INTRO!$E$37="Non-endemic"," ", IF(COUNTRY_INFO!B726=0," ",COUNTRY_INFO!B726)))</f>
        <v xml:space="preserve"> </v>
      </c>
      <c r="C726" s="13" t="str">
        <f>IF(INTRO!$E$39&lt;&gt;"Non-endemic", " ", IF(INTRO!$E$37="Non-endemic"," ", IF(COUNTRY_INFO!C726=0," ",COUNTRY_INFO!C726)))</f>
        <v xml:space="preserve"> </v>
      </c>
      <c r="D726" s="14">
        <f>IF(INTRO!$E$39&lt;&gt;"Non-endemic", 0, IF(INTRO!$E$37="Non-endemic",0,IF(COUNTRY_INFO!$H726=1,COUNTRY_INFO!E726,0)))</f>
        <v>0</v>
      </c>
      <c r="E726" s="14">
        <f>IF(INTRO!$E$39&lt;&gt;"Non-endemic", 0, IF(INTRO!$E$37="Non-endemic",0,IF(COUNTRY_INFO!$H726=1,COUNTRY_INFO!F726,0)))</f>
        <v>0</v>
      </c>
      <c r="F726" s="14">
        <f>IF(INTRO!$E$39&lt;&gt;"Non-endemic", 0, IF(INTRO!$E$37="Non-endemic",0,IF(COUNTRY_INFO!$H726=1,COUNTRY_INFO!G726,0)))</f>
        <v>0</v>
      </c>
      <c r="G726" s="14">
        <f t="shared" si="42"/>
        <v>0</v>
      </c>
      <c r="H726" s="15" t="str">
        <f>IF(INTRO!$E$39="Non-endemic",IF(INTRO!$E$37="Non-endemic","Not required",COUNTRY_INFO!Q726),"Treat with IVM")</f>
        <v>Treat with IVM</v>
      </c>
      <c r="I726" s="14">
        <f>IF(H726=1,IF(ALB_MBD!$J726&lt;&gt;" ",$G726-ALB_MBD!$J726,$G726),0)</f>
        <v>0</v>
      </c>
      <c r="J726" s="14">
        <f t="shared" si="43"/>
        <v>0</v>
      </c>
      <c r="K726" s="25"/>
      <c r="L726" s="16">
        <f t="shared" si="40"/>
        <v>0</v>
      </c>
      <c r="M726" s="16">
        <f t="shared" si="41"/>
        <v>0</v>
      </c>
    </row>
    <row r="727" spans="1:13" x14ac:dyDescent="0.25">
      <c r="A727" s="13" t="str">
        <f>IF(INTRO!$E$39&lt;&gt;"Non-endemic", " ", IF(INTRO!$E$37="Non-endemic"," ", IF(COUNTRY_INFO!A727=0," ",COUNTRY_INFO!A727)))</f>
        <v xml:space="preserve"> </v>
      </c>
      <c r="B727" s="13" t="str">
        <f>IF(INTRO!$E$39&lt;&gt;"Non-endemic", " ", IF(INTRO!$E$37="Non-endemic"," ", IF(COUNTRY_INFO!B727=0," ",COUNTRY_INFO!B727)))</f>
        <v xml:space="preserve"> </v>
      </c>
      <c r="C727" s="13" t="str">
        <f>IF(INTRO!$E$39&lt;&gt;"Non-endemic", " ", IF(INTRO!$E$37="Non-endemic"," ", IF(COUNTRY_INFO!C727=0," ",COUNTRY_INFO!C727)))</f>
        <v xml:space="preserve"> </v>
      </c>
      <c r="D727" s="14">
        <f>IF(INTRO!$E$39&lt;&gt;"Non-endemic", 0, IF(INTRO!$E$37="Non-endemic",0,IF(COUNTRY_INFO!$H727=1,COUNTRY_INFO!E727,0)))</f>
        <v>0</v>
      </c>
      <c r="E727" s="14">
        <f>IF(INTRO!$E$39&lt;&gt;"Non-endemic", 0, IF(INTRO!$E$37="Non-endemic",0,IF(COUNTRY_INFO!$H727=1,COUNTRY_INFO!F727,0)))</f>
        <v>0</v>
      </c>
      <c r="F727" s="14">
        <f>IF(INTRO!$E$39&lt;&gt;"Non-endemic", 0, IF(INTRO!$E$37="Non-endemic",0,IF(COUNTRY_INFO!$H727=1,COUNTRY_INFO!G727,0)))</f>
        <v>0</v>
      </c>
      <c r="G727" s="14">
        <f t="shared" si="42"/>
        <v>0</v>
      </c>
      <c r="H727" s="15" t="str">
        <f>IF(INTRO!$E$39="Non-endemic",IF(INTRO!$E$37="Non-endemic","Not required",COUNTRY_INFO!Q727),"Treat with IVM")</f>
        <v>Treat with IVM</v>
      </c>
      <c r="I727" s="14">
        <f>IF(H727=1,IF(ALB_MBD!$J727&lt;&gt;" ",$G727-ALB_MBD!$J727,$G727),0)</f>
        <v>0</v>
      </c>
      <c r="J727" s="14">
        <f t="shared" si="43"/>
        <v>0</v>
      </c>
      <c r="K727" s="25"/>
      <c r="L727" s="16">
        <f t="shared" si="40"/>
        <v>0</v>
      </c>
      <c r="M727" s="16">
        <f t="shared" si="41"/>
        <v>0</v>
      </c>
    </row>
    <row r="728" spans="1:13" x14ac:dyDescent="0.25">
      <c r="A728" s="13" t="str">
        <f>IF(INTRO!$E$39&lt;&gt;"Non-endemic", " ", IF(INTRO!$E$37="Non-endemic"," ", IF(COUNTRY_INFO!A728=0," ",COUNTRY_INFO!A728)))</f>
        <v xml:space="preserve"> </v>
      </c>
      <c r="B728" s="13" t="str">
        <f>IF(INTRO!$E$39&lt;&gt;"Non-endemic", " ", IF(INTRO!$E$37="Non-endemic"," ", IF(COUNTRY_INFO!B728=0," ",COUNTRY_INFO!B728)))</f>
        <v xml:space="preserve"> </v>
      </c>
      <c r="C728" s="13" t="str">
        <f>IF(INTRO!$E$39&lt;&gt;"Non-endemic", " ", IF(INTRO!$E$37="Non-endemic"," ", IF(COUNTRY_INFO!C728=0," ",COUNTRY_INFO!C728)))</f>
        <v xml:space="preserve"> </v>
      </c>
      <c r="D728" s="14">
        <f>IF(INTRO!$E$39&lt;&gt;"Non-endemic", 0, IF(INTRO!$E$37="Non-endemic",0,IF(COUNTRY_INFO!$H728=1,COUNTRY_INFO!E728,0)))</f>
        <v>0</v>
      </c>
      <c r="E728" s="14">
        <f>IF(INTRO!$E$39&lt;&gt;"Non-endemic", 0, IF(INTRO!$E$37="Non-endemic",0,IF(COUNTRY_INFO!$H728=1,COUNTRY_INFO!F728,0)))</f>
        <v>0</v>
      </c>
      <c r="F728" s="14">
        <f>IF(INTRO!$E$39&lt;&gt;"Non-endemic", 0, IF(INTRO!$E$37="Non-endemic",0,IF(COUNTRY_INFO!$H728=1,COUNTRY_INFO!G728,0)))</f>
        <v>0</v>
      </c>
      <c r="G728" s="14">
        <f t="shared" si="42"/>
        <v>0</v>
      </c>
      <c r="H728" s="15" t="str">
        <f>IF(INTRO!$E$39="Non-endemic",IF(INTRO!$E$37="Non-endemic","Not required",COUNTRY_INFO!Q728),"Treat with IVM")</f>
        <v>Treat with IVM</v>
      </c>
      <c r="I728" s="14">
        <f>IF(H728=1,IF(ALB_MBD!$J728&lt;&gt;" ",$G728-ALB_MBD!$J728,$G728),0)</f>
        <v>0</v>
      </c>
      <c r="J728" s="14">
        <f t="shared" si="43"/>
        <v>0</v>
      </c>
      <c r="K728" s="25"/>
      <c r="L728" s="16">
        <f t="shared" si="40"/>
        <v>0</v>
      </c>
      <c r="M728" s="16">
        <f t="shared" si="41"/>
        <v>0</v>
      </c>
    </row>
    <row r="729" spans="1:13" x14ac:dyDescent="0.25">
      <c r="A729" s="13" t="str">
        <f>IF(INTRO!$E$39&lt;&gt;"Non-endemic", " ", IF(INTRO!$E$37="Non-endemic"," ", IF(COUNTRY_INFO!A729=0," ",COUNTRY_INFO!A729)))</f>
        <v xml:space="preserve"> </v>
      </c>
      <c r="B729" s="13" t="str">
        <f>IF(INTRO!$E$39&lt;&gt;"Non-endemic", " ", IF(INTRO!$E$37="Non-endemic"," ", IF(COUNTRY_INFO!B729=0," ",COUNTRY_INFO!B729)))</f>
        <v xml:space="preserve"> </v>
      </c>
      <c r="C729" s="13" t="str">
        <f>IF(INTRO!$E$39&lt;&gt;"Non-endemic", " ", IF(INTRO!$E$37="Non-endemic"," ", IF(COUNTRY_INFO!C729=0," ",COUNTRY_INFO!C729)))</f>
        <v xml:space="preserve"> </v>
      </c>
      <c r="D729" s="14">
        <f>IF(INTRO!$E$39&lt;&gt;"Non-endemic", 0, IF(INTRO!$E$37="Non-endemic",0,IF(COUNTRY_INFO!$H729=1,COUNTRY_INFO!E729,0)))</f>
        <v>0</v>
      </c>
      <c r="E729" s="14">
        <f>IF(INTRO!$E$39&lt;&gt;"Non-endemic", 0, IF(INTRO!$E$37="Non-endemic",0,IF(COUNTRY_INFO!$H729=1,COUNTRY_INFO!F729,0)))</f>
        <v>0</v>
      </c>
      <c r="F729" s="14">
        <f>IF(INTRO!$E$39&lt;&gt;"Non-endemic", 0, IF(INTRO!$E$37="Non-endemic",0,IF(COUNTRY_INFO!$H729=1,COUNTRY_INFO!G729,0)))</f>
        <v>0</v>
      </c>
      <c r="G729" s="14">
        <f t="shared" si="42"/>
        <v>0</v>
      </c>
      <c r="H729" s="15" t="str">
        <f>IF(INTRO!$E$39="Non-endemic",IF(INTRO!$E$37="Non-endemic","Not required",COUNTRY_INFO!Q729),"Treat with IVM")</f>
        <v>Treat with IVM</v>
      </c>
      <c r="I729" s="14">
        <f>IF(H729=1,IF(ALB_MBD!$J729&lt;&gt;" ",$G729-ALB_MBD!$J729,$G729),0)</f>
        <v>0</v>
      </c>
      <c r="J729" s="14">
        <f t="shared" si="43"/>
        <v>0</v>
      </c>
      <c r="K729" s="25"/>
      <c r="L729" s="16">
        <f t="shared" si="40"/>
        <v>0</v>
      </c>
      <c r="M729" s="16">
        <f t="shared" si="41"/>
        <v>0</v>
      </c>
    </row>
    <row r="730" spans="1:13" x14ac:dyDescent="0.25">
      <c r="A730" s="13" t="str">
        <f>IF(INTRO!$E$39&lt;&gt;"Non-endemic", " ", IF(INTRO!$E$37="Non-endemic"," ", IF(COUNTRY_INFO!A730=0," ",COUNTRY_INFO!A730)))</f>
        <v xml:space="preserve"> </v>
      </c>
      <c r="B730" s="13" t="str">
        <f>IF(INTRO!$E$39&lt;&gt;"Non-endemic", " ", IF(INTRO!$E$37="Non-endemic"," ", IF(COUNTRY_INFO!B730=0," ",COUNTRY_INFO!B730)))</f>
        <v xml:space="preserve"> </v>
      </c>
      <c r="C730" s="13" t="str">
        <f>IF(INTRO!$E$39&lt;&gt;"Non-endemic", " ", IF(INTRO!$E$37="Non-endemic"," ", IF(COUNTRY_INFO!C730=0," ",COUNTRY_INFO!C730)))</f>
        <v xml:space="preserve"> </v>
      </c>
      <c r="D730" s="14">
        <f>IF(INTRO!$E$39&lt;&gt;"Non-endemic", 0, IF(INTRO!$E$37="Non-endemic",0,IF(COUNTRY_INFO!$H730=1,COUNTRY_INFO!E730,0)))</f>
        <v>0</v>
      </c>
      <c r="E730" s="14">
        <f>IF(INTRO!$E$39&lt;&gt;"Non-endemic", 0, IF(INTRO!$E$37="Non-endemic",0,IF(COUNTRY_INFO!$H730=1,COUNTRY_INFO!F730,0)))</f>
        <v>0</v>
      </c>
      <c r="F730" s="14">
        <f>IF(INTRO!$E$39&lt;&gt;"Non-endemic", 0, IF(INTRO!$E$37="Non-endemic",0,IF(COUNTRY_INFO!$H730=1,COUNTRY_INFO!G730,0)))</f>
        <v>0</v>
      </c>
      <c r="G730" s="14">
        <f t="shared" si="42"/>
        <v>0</v>
      </c>
      <c r="H730" s="15" t="str">
        <f>IF(INTRO!$E$39="Non-endemic",IF(INTRO!$E$37="Non-endemic","Not required",COUNTRY_INFO!Q730),"Treat with IVM")</f>
        <v>Treat with IVM</v>
      </c>
      <c r="I730" s="14">
        <f>IF(H730=1,IF(ALB_MBD!$J730&lt;&gt;" ",$G730-ALB_MBD!$J730,$G730),0)</f>
        <v>0</v>
      </c>
      <c r="J730" s="14">
        <f t="shared" si="43"/>
        <v>0</v>
      </c>
      <c r="K730" s="25"/>
      <c r="L730" s="16">
        <f t="shared" si="40"/>
        <v>0</v>
      </c>
      <c r="M730" s="16">
        <f t="shared" si="41"/>
        <v>0</v>
      </c>
    </row>
    <row r="731" spans="1:13" x14ac:dyDescent="0.25">
      <c r="A731" s="13" t="str">
        <f>IF(INTRO!$E$39&lt;&gt;"Non-endemic", " ", IF(INTRO!$E$37="Non-endemic"," ", IF(COUNTRY_INFO!A731=0," ",COUNTRY_INFO!A731)))</f>
        <v xml:space="preserve"> </v>
      </c>
      <c r="B731" s="13" t="str">
        <f>IF(INTRO!$E$39&lt;&gt;"Non-endemic", " ", IF(INTRO!$E$37="Non-endemic"," ", IF(COUNTRY_INFO!B731=0," ",COUNTRY_INFO!B731)))</f>
        <v xml:space="preserve"> </v>
      </c>
      <c r="C731" s="13" t="str">
        <f>IF(INTRO!$E$39&lt;&gt;"Non-endemic", " ", IF(INTRO!$E$37="Non-endemic"," ", IF(COUNTRY_INFO!C731=0," ",COUNTRY_INFO!C731)))</f>
        <v xml:space="preserve"> </v>
      </c>
      <c r="D731" s="14">
        <f>IF(INTRO!$E$39&lt;&gt;"Non-endemic", 0, IF(INTRO!$E$37="Non-endemic",0,IF(COUNTRY_INFO!$H731=1,COUNTRY_INFO!E731,0)))</f>
        <v>0</v>
      </c>
      <c r="E731" s="14">
        <f>IF(INTRO!$E$39&lt;&gt;"Non-endemic", 0, IF(INTRO!$E$37="Non-endemic",0,IF(COUNTRY_INFO!$H731=1,COUNTRY_INFO!F731,0)))</f>
        <v>0</v>
      </c>
      <c r="F731" s="14">
        <f>IF(INTRO!$E$39&lt;&gt;"Non-endemic", 0, IF(INTRO!$E$37="Non-endemic",0,IF(COUNTRY_INFO!$H731=1,COUNTRY_INFO!G731,0)))</f>
        <v>0</v>
      </c>
      <c r="G731" s="14">
        <f t="shared" si="42"/>
        <v>0</v>
      </c>
      <c r="H731" s="15" t="str">
        <f>IF(INTRO!$E$39="Non-endemic",IF(INTRO!$E$37="Non-endemic","Not required",COUNTRY_INFO!Q731),"Treat with IVM")</f>
        <v>Treat with IVM</v>
      </c>
      <c r="I731" s="14">
        <f>IF(H731=1,IF(ALB_MBD!$J731&lt;&gt;" ",$G731-ALB_MBD!$J731,$G731),0)</f>
        <v>0</v>
      </c>
      <c r="J731" s="14">
        <f t="shared" si="43"/>
        <v>0</v>
      </c>
      <c r="K731" s="25"/>
      <c r="L731" s="16">
        <f t="shared" si="40"/>
        <v>0</v>
      </c>
      <c r="M731" s="16">
        <f t="shared" si="41"/>
        <v>0</v>
      </c>
    </row>
    <row r="732" spans="1:13" x14ac:dyDescent="0.25">
      <c r="A732" s="13" t="str">
        <f>IF(INTRO!$E$39&lt;&gt;"Non-endemic", " ", IF(INTRO!$E$37="Non-endemic"," ", IF(COUNTRY_INFO!A732=0," ",COUNTRY_INFO!A732)))</f>
        <v xml:space="preserve"> </v>
      </c>
      <c r="B732" s="13" t="str">
        <f>IF(INTRO!$E$39&lt;&gt;"Non-endemic", " ", IF(INTRO!$E$37="Non-endemic"," ", IF(COUNTRY_INFO!B732=0," ",COUNTRY_INFO!B732)))</f>
        <v xml:space="preserve"> </v>
      </c>
      <c r="C732" s="13" t="str">
        <f>IF(INTRO!$E$39&lt;&gt;"Non-endemic", " ", IF(INTRO!$E$37="Non-endemic"," ", IF(COUNTRY_INFO!C732=0," ",COUNTRY_INFO!C732)))</f>
        <v xml:space="preserve"> </v>
      </c>
      <c r="D732" s="14">
        <f>IF(INTRO!$E$39&lt;&gt;"Non-endemic", 0, IF(INTRO!$E$37="Non-endemic",0,IF(COUNTRY_INFO!$H732=1,COUNTRY_INFO!E732,0)))</f>
        <v>0</v>
      </c>
      <c r="E732" s="14">
        <f>IF(INTRO!$E$39&lt;&gt;"Non-endemic", 0, IF(INTRO!$E$37="Non-endemic",0,IF(COUNTRY_INFO!$H732=1,COUNTRY_INFO!F732,0)))</f>
        <v>0</v>
      </c>
      <c r="F732" s="14">
        <f>IF(INTRO!$E$39&lt;&gt;"Non-endemic", 0, IF(INTRO!$E$37="Non-endemic",0,IF(COUNTRY_INFO!$H732=1,COUNTRY_INFO!G732,0)))</f>
        <v>0</v>
      </c>
      <c r="G732" s="14">
        <f t="shared" si="42"/>
        <v>0</v>
      </c>
      <c r="H732" s="15" t="str">
        <f>IF(INTRO!$E$39="Non-endemic",IF(INTRO!$E$37="Non-endemic","Not required",COUNTRY_INFO!Q732),"Treat with IVM")</f>
        <v>Treat with IVM</v>
      </c>
      <c r="I732" s="14">
        <f>IF(H732=1,IF(ALB_MBD!$J732&lt;&gt;" ",$G732-ALB_MBD!$J732,$G732),0)</f>
        <v>0</v>
      </c>
      <c r="J732" s="14">
        <f t="shared" si="43"/>
        <v>0</v>
      </c>
      <c r="K732" s="25"/>
      <c r="L732" s="16">
        <f t="shared" si="40"/>
        <v>0</v>
      </c>
      <c r="M732" s="16">
        <f t="shared" si="41"/>
        <v>0</v>
      </c>
    </row>
    <row r="733" spans="1:13" x14ac:dyDescent="0.25">
      <c r="A733" s="13" t="str">
        <f>IF(INTRO!$E$39&lt;&gt;"Non-endemic", " ", IF(INTRO!$E$37="Non-endemic"," ", IF(COUNTRY_INFO!A733=0," ",COUNTRY_INFO!A733)))</f>
        <v xml:space="preserve"> </v>
      </c>
      <c r="B733" s="13" t="str">
        <f>IF(INTRO!$E$39&lt;&gt;"Non-endemic", " ", IF(INTRO!$E$37="Non-endemic"," ", IF(COUNTRY_INFO!B733=0," ",COUNTRY_INFO!B733)))</f>
        <v xml:space="preserve"> </v>
      </c>
      <c r="C733" s="13" t="str">
        <f>IF(INTRO!$E$39&lt;&gt;"Non-endemic", " ", IF(INTRO!$E$37="Non-endemic"," ", IF(COUNTRY_INFO!C733=0," ",COUNTRY_INFO!C733)))</f>
        <v xml:space="preserve"> </v>
      </c>
      <c r="D733" s="14">
        <f>IF(INTRO!$E$39&lt;&gt;"Non-endemic", 0, IF(INTRO!$E$37="Non-endemic",0,IF(COUNTRY_INFO!$H733=1,COUNTRY_INFO!E733,0)))</f>
        <v>0</v>
      </c>
      <c r="E733" s="14">
        <f>IF(INTRO!$E$39&lt;&gt;"Non-endemic", 0, IF(INTRO!$E$37="Non-endemic",0,IF(COUNTRY_INFO!$H733=1,COUNTRY_INFO!F733,0)))</f>
        <v>0</v>
      </c>
      <c r="F733" s="14">
        <f>IF(INTRO!$E$39&lt;&gt;"Non-endemic", 0, IF(INTRO!$E$37="Non-endemic",0,IF(COUNTRY_INFO!$H733=1,COUNTRY_INFO!G733,0)))</f>
        <v>0</v>
      </c>
      <c r="G733" s="14">
        <f t="shared" si="42"/>
        <v>0</v>
      </c>
      <c r="H733" s="15" t="str">
        <f>IF(INTRO!$E$39="Non-endemic",IF(INTRO!$E$37="Non-endemic","Not required",COUNTRY_INFO!Q733),"Treat with IVM")</f>
        <v>Treat with IVM</v>
      </c>
      <c r="I733" s="14">
        <f>IF(H733=1,IF(ALB_MBD!$J733&lt;&gt;" ",$G733-ALB_MBD!$J733,$G733),0)</f>
        <v>0</v>
      </c>
      <c r="J733" s="14">
        <f t="shared" si="43"/>
        <v>0</v>
      </c>
      <c r="K733" s="25"/>
      <c r="L733" s="16">
        <f t="shared" si="40"/>
        <v>0</v>
      </c>
      <c r="M733" s="16">
        <f t="shared" si="41"/>
        <v>0</v>
      </c>
    </row>
    <row r="734" spans="1:13" x14ac:dyDescent="0.25">
      <c r="A734" s="13" t="str">
        <f>IF(INTRO!$E$39&lt;&gt;"Non-endemic", " ", IF(INTRO!$E$37="Non-endemic"," ", IF(COUNTRY_INFO!A734=0," ",COUNTRY_INFO!A734)))</f>
        <v xml:space="preserve"> </v>
      </c>
      <c r="B734" s="13" t="str">
        <f>IF(INTRO!$E$39&lt;&gt;"Non-endemic", " ", IF(INTRO!$E$37="Non-endemic"," ", IF(COUNTRY_INFO!B734=0," ",COUNTRY_INFO!B734)))</f>
        <v xml:space="preserve"> </v>
      </c>
      <c r="C734" s="13" t="str">
        <f>IF(INTRO!$E$39&lt;&gt;"Non-endemic", " ", IF(INTRO!$E$37="Non-endemic"," ", IF(COUNTRY_INFO!C734=0," ",COUNTRY_INFO!C734)))</f>
        <v xml:space="preserve"> </v>
      </c>
      <c r="D734" s="14">
        <f>IF(INTRO!$E$39&lt;&gt;"Non-endemic", 0, IF(INTRO!$E$37="Non-endemic",0,IF(COUNTRY_INFO!$H734=1,COUNTRY_INFO!E734,0)))</f>
        <v>0</v>
      </c>
      <c r="E734" s="14">
        <f>IF(INTRO!$E$39&lt;&gt;"Non-endemic", 0, IF(INTRO!$E$37="Non-endemic",0,IF(COUNTRY_INFO!$H734=1,COUNTRY_INFO!F734,0)))</f>
        <v>0</v>
      </c>
      <c r="F734" s="14">
        <f>IF(INTRO!$E$39&lt;&gt;"Non-endemic", 0, IF(INTRO!$E$37="Non-endemic",0,IF(COUNTRY_INFO!$H734=1,COUNTRY_INFO!G734,0)))</f>
        <v>0</v>
      </c>
      <c r="G734" s="14">
        <f t="shared" si="42"/>
        <v>0</v>
      </c>
      <c r="H734" s="15" t="str">
        <f>IF(INTRO!$E$39="Non-endemic",IF(INTRO!$E$37="Non-endemic","Not required",COUNTRY_INFO!Q734),"Treat with IVM")</f>
        <v>Treat with IVM</v>
      </c>
      <c r="I734" s="14">
        <f>IF(H734=1,IF(ALB_MBD!$J734&lt;&gt;" ",$G734-ALB_MBD!$J734,$G734),0)</f>
        <v>0</v>
      </c>
      <c r="J734" s="14">
        <f t="shared" si="43"/>
        <v>0</v>
      </c>
      <c r="K734" s="25"/>
      <c r="L734" s="16">
        <f t="shared" si="40"/>
        <v>0</v>
      </c>
      <c r="M734" s="16">
        <f t="shared" si="41"/>
        <v>0</v>
      </c>
    </row>
    <row r="735" spans="1:13" x14ac:dyDescent="0.25">
      <c r="A735" s="13" t="str">
        <f>IF(INTRO!$E$39&lt;&gt;"Non-endemic", " ", IF(INTRO!$E$37="Non-endemic"," ", IF(COUNTRY_INFO!A735=0," ",COUNTRY_INFO!A735)))</f>
        <v xml:space="preserve"> </v>
      </c>
      <c r="B735" s="13" t="str">
        <f>IF(INTRO!$E$39&lt;&gt;"Non-endemic", " ", IF(INTRO!$E$37="Non-endemic"," ", IF(COUNTRY_INFO!B735=0," ",COUNTRY_INFO!B735)))</f>
        <v xml:space="preserve"> </v>
      </c>
      <c r="C735" s="13" t="str">
        <f>IF(INTRO!$E$39&lt;&gt;"Non-endemic", " ", IF(INTRO!$E$37="Non-endemic"," ", IF(COUNTRY_INFO!C735=0," ",COUNTRY_INFO!C735)))</f>
        <v xml:space="preserve"> </v>
      </c>
      <c r="D735" s="14">
        <f>IF(INTRO!$E$39&lt;&gt;"Non-endemic", 0, IF(INTRO!$E$37="Non-endemic",0,IF(COUNTRY_INFO!$H735=1,COUNTRY_INFO!E735,0)))</f>
        <v>0</v>
      </c>
      <c r="E735" s="14">
        <f>IF(INTRO!$E$39&lt;&gt;"Non-endemic", 0, IF(INTRO!$E$37="Non-endemic",0,IF(COUNTRY_INFO!$H735=1,COUNTRY_INFO!F735,0)))</f>
        <v>0</v>
      </c>
      <c r="F735" s="14">
        <f>IF(INTRO!$E$39&lt;&gt;"Non-endemic", 0, IF(INTRO!$E$37="Non-endemic",0,IF(COUNTRY_INFO!$H735=1,COUNTRY_INFO!G735,0)))</f>
        <v>0</v>
      </c>
      <c r="G735" s="14">
        <f t="shared" si="42"/>
        <v>0</v>
      </c>
      <c r="H735" s="15" t="str">
        <f>IF(INTRO!$E$39="Non-endemic",IF(INTRO!$E$37="Non-endemic","Not required",COUNTRY_INFO!Q735),"Treat with IVM")</f>
        <v>Treat with IVM</v>
      </c>
      <c r="I735" s="14">
        <f>IF(H735=1,IF(ALB_MBD!$J735&lt;&gt;" ",$G735-ALB_MBD!$J735,$G735),0)</f>
        <v>0</v>
      </c>
      <c r="J735" s="14">
        <f t="shared" si="43"/>
        <v>0</v>
      </c>
      <c r="K735" s="25"/>
      <c r="L735" s="16">
        <f t="shared" si="40"/>
        <v>0</v>
      </c>
      <c r="M735" s="16">
        <f t="shared" si="41"/>
        <v>0</v>
      </c>
    </row>
    <row r="736" spans="1:13" x14ac:dyDescent="0.25">
      <c r="A736" s="13" t="str">
        <f>IF(INTRO!$E$39&lt;&gt;"Non-endemic", " ", IF(INTRO!$E$37="Non-endemic"," ", IF(COUNTRY_INFO!A736=0," ",COUNTRY_INFO!A736)))</f>
        <v xml:space="preserve"> </v>
      </c>
      <c r="B736" s="13" t="str">
        <f>IF(INTRO!$E$39&lt;&gt;"Non-endemic", " ", IF(INTRO!$E$37="Non-endemic"," ", IF(COUNTRY_INFO!B736=0," ",COUNTRY_INFO!B736)))</f>
        <v xml:space="preserve"> </v>
      </c>
      <c r="C736" s="13" t="str">
        <f>IF(INTRO!$E$39&lt;&gt;"Non-endemic", " ", IF(INTRO!$E$37="Non-endemic"," ", IF(COUNTRY_INFO!C736=0," ",COUNTRY_INFO!C736)))</f>
        <v xml:space="preserve"> </v>
      </c>
      <c r="D736" s="14">
        <f>IF(INTRO!$E$39&lt;&gt;"Non-endemic", 0, IF(INTRO!$E$37="Non-endemic",0,IF(COUNTRY_INFO!$H736=1,COUNTRY_INFO!E736,0)))</f>
        <v>0</v>
      </c>
      <c r="E736" s="14">
        <f>IF(INTRO!$E$39&lt;&gt;"Non-endemic", 0, IF(INTRO!$E$37="Non-endemic",0,IF(COUNTRY_INFO!$H736=1,COUNTRY_INFO!F736,0)))</f>
        <v>0</v>
      </c>
      <c r="F736" s="14">
        <f>IF(INTRO!$E$39&lt;&gt;"Non-endemic", 0, IF(INTRO!$E$37="Non-endemic",0,IF(COUNTRY_INFO!$H736=1,COUNTRY_INFO!G736,0)))</f>
        <v>0</v>
      </c>
      <c r="G736" s="14">
        <f t="shared" si="42"/>
        <v>0</v>
      </c>
      <c r="H736" s="15" t="str">
        <f>IF(INTRO!$E$39="Non-endemic",IF(INTRO!$E$37="Non-endemic","Not required",COUNTRY_INFO!Q736),"Treat with IVM")</f>
        <v>Treat with IVM</v>
      </c>
      <c r="I736" s="14">
        <f>IF(H736=1,IF(ALB_MBD!$J736&lt;&gt;" ",$G736-ALB_MBD!$J736,$G736),0)</f>
        <v>0</v>
      </c>
      <c r="J736" s="14">
        <f t="shared" si="43"/>
        <v>0</v>
      </c>
      <c r="K736" s="25"/>
      <c r="L736" s="16">
        <f t="shared" si="40"/>
        <v>0</v>
      </c>
      <c r="M736" s="16">
        <f t="shared" si="41"/>
        <v>0</v>
      </c>
    </row>
    <row r="737" spans="1:13" x14ac:dyDescent="0.25">
      <c r="A737" s="13" t="str">
        <f>IF(INTRO!$E$39&lt;&gt;"Non-endemic", " ", IF(INTRO!$E$37="Non-endemic"," ", IF(COUNTRY_INFO!A737=0," ",COUNTRY_INFO!A737)))</f>
        <v xml:space="preserve"> </v>
      </c>
      <c r="B737" s="13" t="str">
        <f>IF(INTRO!$E$39&lt;&gt;"Non-endemic", " ", IF(INTRO!$E$37="Non-endemic"," ", IF(COUNTRY_INFO!B737=0," ",COUNTRY_INFO!B737)))</f>
        <v xml:space="preserve"> </v>
      </c>
      <c r="C737" s="13" t="str">
        <f>IF(INTRO!$E$39&lt;&gt;"Non-endemic", " ", IF(INTRO!$E$37="Non-endemic"," ", IF(COUNTRY_INFO!C737=0," ",COUNTRY_INFO!C737)))</f>
        <v xml:space="preserve"> </v>
      </c>
      <c r="D737" s="14">
        <f>IF(INTRO!$E$39&lt;&gt;"Non-endemic", 0, IF(INTRO!$E$37="Non-endemic",0,IF(COUNTRY_INFO!$H737=1,COUNTRY_INFO!E737,0)))</f>
        <v>0</v>
      </c>
      <c r="E737" s="14">
        <f>IF(INTRO!$E$39&lt;&gt;"Non-endemic", 0, IF(INTRO!$E$37="Non-endemic",0,IF(COUNTRY_INFO!$H737=1,COUNTRY_INFO!F737,0)))</f>
        <v>0</v>
      </c>
      <c r="F737" s="14">
        <f>IF(INTRO!$E$39&lt;&gt;"Non-endemic", 0, IF(INTRO!$E$37="Non-endemic",0,IF(COUNTRY_INFO!$H737=1,COUNTRY_INFO!G737,0)))</f>
        <v>0</v>
      </c>
      <c r="G737" s="14">
        <f t="shared" si="42"/>
        <v>0</v>
      </c>
      <c r="H737" s="15" t="str">
        <f>IF(INTRO!$E$39="Non-endemic",IF(INTRO!$E$37="Non-endemic","Not required",COUNTRY_INFO!Q737),"Treat with IVM")</f>
        <v>Treat with IVM</v>
      </c>
      <c r="I737" s="14">
        <f>IF(H737=1,IF(ALB_MBD!$J737&lt;&gt;" ",$G737-ALB_MBD!$J737,$G737),0)</f>
        <v>0</v>
      </c>
      <c r="J737" s="14">
        <f t="shared" si="43"/>
        <v>0</v>
      </c>
      <c r="K737" s="25"/>
      <c r="L737" s="16">
        <f t="shared" si="40"/>
        <v>0</v>
      </c>
      <c r="M737" s="16">
        <f t="shared" si="41"/>
        <v>0</v>
      </c>
    </row>
    <row r="738" spans="1:13" x14ac:dyDescent="0.25">
      <c r="A738" s="13" t="str">
        <f>IF(INTRO!$E$39&lt;&gt;"Non-endemic", " ", IF(INTRO!$E$37="Non-endemic"," ", IF(COUNTRY_INFO!A738=0," ",COUNTRY_INFO!A738)))</f>
        <v xml:space="preserve"> </v>
      </c>
      <c r="B738" s="13" t="str">
        <f>IF(INTRO!$E$39&lt;&gt;"Non-endemic", " ", IF(INTRO!$E$37="Non-endemic"," ", IF(COUNTRY_INFO!B738=0," ",COUNTRY_INFO!B738)))</f>
        <v xml:space="preserve"> </v>
      </c>
      <c r="C738" s="13" t="str">
        <f>IF(INTRO!$E$39&lt;&gt;"Non-endemic", " ", IF(INTRO!$E$37="Non-endemic"," ", IF(COUNTRY_INFO!C738=0," ",COUNTRY_INFO!C738)))</f>
        <v xml:space="preserve"> </v>
      </c>
      <c r="D738" s="14">
        <f>IF(INTRO!$E$39&lt;&gt;"Non-endemic", 0, IF(INTRO!$E$37="Non-endemic",0,IF(COUNTRY_INFO!$H738=1,COUNTRY_INFO!E738,0)))</f>
        <v>0</v>
      </c>
      <c r="E738" s="14">
        <f>IF(INTRO!$E$39&lt;&gt;"Non-endemic", 0, IF(INTRO!$E$37="Non-endemic",0,IF(COUNTRY_INFO!$H738=1,COUNTRY_INFO!F738,0)))</f>
        <v>0</v>
      </c>
      <c r="F738" s="14">
        <f>IF(INTRO!$E$39&lt;&gt;"Non-endemic", 0, IF(INTRO!$E$37="Non-endemic",0,IF(COUNTRY_INFO!$H738=1,COUNTRY_INFO!G738,0)))</f>
        <v>0</v>
      </c>
      <c r="G738" s="14">
        <f t="shared" si="42"/>
        <v>0</v>
      </c>
      <c r="H738" s="15" t="str">
        <f>IF(INTRO!$E$39="Non-endemic",IF(INTRO!$E$37="Non-endemic","Not required",COUNTRY_INFO!Q738),"Treat with IVM")</f>
        <v>Treat with IVM</v>
      </c>
      <c r="I738" s="14">
        <f>IF(H738=1,IF(ALB_MBD!$J738&lt;&gt;" ",$G738-ALB_MBD!$J738,$G738),0)</f>
        <v>0</v>
      </c>
      <c r="J738" s="14">
        <f t="shared" si="43"/>
        <v>0</v>
      </c>
      <c r="K738" s="25"/>
      <c r="L738" s="16">
        <f t="shared" si="40"/>
        <v>0</v>
      </c>
      <c r="M738" s="16">
        <f t="shared" si="41"/>
        <v>0</v>
      </c>
    </row>
    <row r="739" spans="1:13" x14ac:dyDescent="0.25">
      <c r="A739" s="13" t="str">
        <f>IF(INTRO!$E$39&lt;&gt;"Non-endemic", " ", IF(INTRO!$E$37="Non-endemic"," ", IF(COUNTRY_INFO!A739=0," ",COUNTRY_INFO!A739)))</f>
        <v xml:space="preserve"> </v>
      </c>
      <c r="B739" s="13" t="str">
        <f>IF(INTRO!$E$39&lt;&gt;"Non-endemic", " ", IF(INTRO!$E$37="Non-endemic"," ", IF(COUNTRY_INFO!B739=0," ",COUNTRY_INFO!B739)))</f>
        <v xml:space="preserve"> </v>
      </c>
      <c r="C739" s="13" t="str">
        <f>IF(INTRO!$E$39&lt;&gt;"Non-endemic", " ", IF(INTRO!$E$37="Non-endemic"," ", IF(COUNTRY_INFO!C739=0," ",COUNTRY_INFO!C739)))</f>
        <v xml:space="preserve"> </v>
      </c>
      <c r="D739" s="14">
        <f>IF(INTRO!$E$39&lt;&gt;"Non-endemic", 0, IF(INTRO!$E$37="Non-endemic",0,IF(COUNTRY_INFO!$H739=1,COUNTRY_INFO!E739,0)))</f>
        <v>0</v>
      </c>
      <c r="E739" s="14">
        <f>IF(INTRO!$E$39&lt;&gt;"Non-endemic", 0, IF(INTRO!$E$37="Non-endemic",0,IF(COUNTRY_INFO!$H739=1,COUNTRY_INFO!F739,0)))</f>
        <v>0</v>
      </c>
      <c r="F739" s="14">
        <f>IF(INTRO!$E$39&lt;&gt;"Non-endemic", 0, IF(INTRO!$E$37="Non-endemic",0,IF(COUNTRY_INFO!$H739=1,COUNTRY_INFO!G739,0)))</f>
        <v>0</v>
      </c>
      <c r="G739" s="14">
        <f t="shared" si="42"/>
        <v>0</v>
      </c>
      <c r="H739" s="15" t="str">
        <f>IF(INTRO!$E$39="Non-endemic",IF(INTRO!$E$37="Non-endemic","Not required",COUNTRY_INFO!Q739),"Treat with IVM")</f>
        <v>Treat with IVM</v>
      </c>
      <c r="I739" s="14">
        <f>IF(H739=1,IF(ALB_MBD!$J739&lt;&gt;" ",$G739-ALB_MBD!$J739,$G739),0)</f>
        <v>0</v>
      </c>
      <c r="J739" s="14">
        <f t="shared" si="43"/>
        <v>0</v>
      </c>
      <c r="K739" s="25"/>
      <c r="L739" s="16">
        <f t="shared" si="40"/>
        <v>0</v>
      </c>
      <c r="M739" s="16">
        <f t="shared" si="41"/>
        <v>0</v>
      </c>
    </row>
    <row r="740" spans="1:13" x14ac:dyDescent="0.25">
      <c r="A740" s="13" t="str">
        <f>IF(INTRO!$E$39&lt;&gt;"Non-endemic", " ", IF(INTRO!$E$37="Non-endemic"," ", IF(COUNTRY_INFO!A740=0," ",COUNTRY_INFO!A740)))</f>
        <v xml:space="preserve"> </v>
      </c>
      <c r="B740" s="13" t="str">
        <f>IF(INTRO!$E$39&lt;&gt;"Non-endemic", " ", IF(INTRO!$E$37="Non-endemic"," ", IF(COUNTRY_INFO!B740=0," ",COUNTRY_INFO!B740)))</f>
        <v xml:space="preserve"> </v>
      </c>
      <c r="C740" s="13" t="str">
        <f>IF(INTRO!$E$39&lt;&gt;"Non-endemic", " ", IF(INTRO!$E$37="Non-endemic"," ", IF(COUNTRY_INFO!C740=0," ",COUNTRY_INFO!C740)))</f>
        <v xml:space="preserve"> </v>
      </c>
      <c r="D740" s="14">
        <f>IF(INTRO!$E$39&lt;&gt;"Non-endemic", 0, IF(INTRO!$E$37="Non-endemic",0,IF(COUNTRY_INFO!$H740=1,COUNTRY_INFO!E740,0)))</f>
        <v>0</v>
      </c>
      <c r="E740" s="14">
        <f>IF(INTRO!$E$39&lt;&gt;"Non-endemic", 0, IF(INTRO!$E$37="Non-endemic",0,IF(COUNTRY_INFO!$H740=1,COUNTRY_INFO!F740,0)))</f>
        <v>0</v>
      </c>
      <c r="F740" s="14">
        <f>IF(INTRO!$E$39&lt;&gt;"Non-endemic", 0, IF(INTRO!$E$37="Non-endemic",0,IF(COUNTRY_INFO!$H740=1,COUNTRY_INFO!G740,0)))</f>
        <v>0</v>
      </c>
      <c r="G740" s="14">
        <f t="shared" si="42"/>
        <v>0</v>
      </c>
      <c r="H740" s="15" t="str">
        <f>IF(INTRO!$E$39="Non-endemic",IF(INTRO!$E$37="Non-endemic","Not required",COUNTRY_INFO!Q740),"Treat with IVM")</f>
        <v>Treat with IVM</v>
      </c>
      <c r="I740" s="14">
        <f>IF(H740=1,IF(ALB_MBD!$J740&lt;&gt;" ",$G740-ALB_MBD!$J740,$G740),0)</f>
        <v>0</v>
      </c>
      <c r="J740" s="14">
        <f t="shared" si="43"/>
        <v>0</v>
      </c>
      <c r="K740" s="25"/>
      <c r="L740" s="16">
        <f t="shared" si="40"/>
        <v>0</v>
      </c>
      <c r="M740" s="16">
        <f t="shared" si="41"/>
        <v>0</v>
      </c>
    </row>
    <row r="741" spans="1:13" x14ac:dyDescent="0.25">
      <c r="A741" s="13" t="str">
        <f>IF(INTRO!$E$39&lt;&gt;"Non-endemic", " ", IF(INTRO!$E$37="Non-endemic"," ", IF(COUNTRY_INFO!A741=0," ",COUNTRY_INFO!A741)))</f>
        <v xml:space="preserve"> </v>
      </c>
      <c r="B741" s="13" t="str">
        <f>IF(INTRO!$E$39&lt;&gt;"Non-endemic", " ", IF(INTRO!$E$37="Non-endemic"," ", IF(COUNTRY_INFO!B741=0," ",COUNTRY_INFO!B741)))</f>
        <v xml:space="preserve"> </v>
      </c>
      <c r="C741" s="13" t="str">
        <f>IF(INTRO!$E$39&lt;&gt;"Non-endemic", " ", IF(INTRO!$E$37="Non-endemic"," ", IF(COUNTRY_INFO!C741=0," ",COUNTRY_INFO!C741)))</f>
        <v xml:space="preserve"> </v>
      </c>
      <c r="D741" s="14">
        <f>IF(INTRO!$E$39&lt;&gt;"Non-endemic", 0, IF(INTRO!$E$37="Non-endemic",0,IF(COUNTRY_INFO!$H741=1,COUNTRY_INFO!E741,0)))</f>
        <v>0</v>
      </c>
      <c r="E741" s="14">
        <f>IF(INTRO!$E$39&lt;&gt;"Non-endemic", 0, IF(INTRO!$E$37="Non-endemic",0,IF(COUNTRY_INFO!$H741=1,COUNTRY_INFO!F741,0)))</f>
        <v>0</v>
      </c>
      <c r="F741" s="14">
        <f>IF(INTRO!$E$39&lt;&gt;"Non-endemic", 0, IF(INTRO!$E$37="Non-endemic",0,IF(COUNTRY_INFO!$H741=1,COUNTRY_INFO!G741,0)))</f>
        <v>0</v>
      </c>
      <c r="G741" s="14">
        <f t="shared" si="42"/>
        <v>0</v>
      </c>
      <c r="H741" s="15" t="str">
        <f>IF(INTRO!$E$39="Non-endemic",IF(INTRO!$E$37="Non-endemic","Not required",COUNTRY_INFO!Q741),"Treat with IVM")</f>
        <v>Treat with IVM</v>
      </c>
      <c r="I741" s="14">
        <f>IF(H741=1,IF(ALB_MBD!$J741&lt;&gt;" ",$G741-ALB_MBD!$J741,$G741),0)</f>
        <v>0</v>
      </c>
      <c r="J741" s="14">
        <f t="shared" si="43"/>
        <v>0</v>
      </c>
      <c r="K741" s="25"/>
      <c r="L741" s="16">
        <f t="shared" si="40"/>
        <v>0</v>
      </c>
      <c r="M741" s="16">
        <f t="shared" si="41"/>
        <v>0</v>
      </c>
    </row>
    <row r="742" spans="1:13" x14ac:dyDescent="0.25">
      <c r="A742" s="13" t="str">
        <f>IF(INTRO!$E$39&lt;&gt;"Non-endemic", " ", IF(INTRO!$E$37="Non-endemic"," ", IF(COUNTRY_INFO!A742=0," ",COUNTRY_INFO!A742)))</f>
        <v xml:space="preserve"> </v>
      </c>
      <c r="B742" s="13" t="str">
        <f>IF(INTRO!$E$39&lt;&gt;"Non-endemic", " ", IF(INTRO!$E$37="Non-endemic"," ", IF(COUNTRY_INFO!B742=0," ",COUNTRY_INFO!B742)))</f>
        <v xml:space="preserve"> </v>
      </c>
      <c r="C742" s="13" t="str">
        <f>IF(INTRO!$E$39&lt;&gt;"Non-endemic", " ", IF(INTRO!$E$37="Non-endemic"," ", IF(COUNTRY_INFO!C742=0," ",COUNTRY_INFO!C742)))</f>
        <v xml:space="preserve"> </v>
      </c>
      <c r="D742" s="14">
        <f>IF(INTRO!$E$39&lt;&gt;"Non-endemic", 0, IF(INTRO!$E$37="Non-endemic",0,IF(COUNTRY_INFO!$H742=1,COUNTRY_INFO!E742,0)))</f>
        <v>0</v>
      </c>
      <c r="E742" s="14">
        <f>IF(INTRO!$E$39&lt;&gt;"Non-endemic", 0, IF(INTRO!$E$37="Non-endemic",0,IF(COUNTRY_INFO!$H742=1,COUNTRY_INFO!F742,0)))</f>
        <v>0</v>
      </c>
      <c r="F742" s="14">
        <f>IF(INTRO!$E$39&lt;&gt;"Non-endemic", 0, IF(INTRO!$E$37="Non-endemic",0,IF(COUNTRY_INFO!$H742=1,COUNTRY_INFO!G742,0)))</f>
        <v>0</v>
      </c>
      <c r="G742" s="14">
        <f t="shared" si="42"/>
        <v>0</v>
      </c>
      <c r="H742" s="15" t="str">
        <f>IF(INTRO!$E$39="Non-endemic",IF(INTRO!$E$37="Non-endemic","Not required",COUNTRY_INFO!Q742),"Treat with IVM")</f>
        <v>Treat with IVM</v>
      </c>
      <c r="I742" s="14">
        <f>IF(H742=1,IF(ALB_MBD!$J742&lt;&gt;" ",$G742-ALB_MBD!$J742,$G742),0)</f>
        <v>0</v>
      </c>
      <c r="J742" s="14">
        <f t="shared" si="43"/>
        <v>0</v>
      </c>
      <c r="K742" s="25"/>
      <c r="L742" s="16">
        <f t="shared" si="40"/>
        <v>0</v>
      </c>
      <c r="M742" s="16">
        <f t="shared" si="41"/>
        <v>0</v>
      </c>
    </row>
    <row r="743" spans="1:13" x14ac:dyDescent="0.25">
      <c r="A743" s="13" t="str">
        <f>IF(INTRO!$E$39&lt;&gt;"Non-endemic", " ", IF(INTRO!$E$37="Non-endemic"," ", IF(COUNTRY_INFO!A743=0," ",COUNTRY_INFO!A743)))</f>
        <v xml:space="preserve"> </v>
      </c>
      <c r="B743" s="13" t="str">
        <f>IF(INTRO!$E$39&lt;&gt;"Non-endemic", " ", IF(INTRO!$E$37="Non-endemic"," ", IF(COUNTRY_INFO!B743=0," ",COUNTRY_INFO!B743)))</f>
        <v xml:space="preserve"> </v>
      </c>
      <c r="C743" s="13" t="str">
        <f>IF(INTRO!$E$39&lt;&gt;"Non-endemic", " ", IF(INTRO!$E$37="Non-endemic"," ", IF(COUNTRY_INFO!C743=0," ",COUNTRY_INFO!C743)))</f>
        <v xml:space="preserve"> </v>
      </c>
      <c r="D743" s="14">
        <f>IF(INTRO!$E$39&lt;&gt;"Non-endemic", 0, IF(INTRO!$E$37="Non-endemic",0,IF(COUNTRY_INFO!$H743=1,COUNTRY_INFO!E743,0)))</f>
        <v>0</v>
      </c>
      <c r="E743" s="14">
        <f>IF(INTRO!$E$39&lt;&gt;"Non-endemic", 0, IF(INTRO!$E$37="Non-endemic",0,IF(COUNTRY_INFO!$H743=1,COUNTRY_INFO!F743,0)))</f>
        <v>0</v>
      </c>
      <c r="F743" s="14">
        <f>IF(INTRO!$E$39&lt;&gt;"Non-endemic", 0, IF(INTRO!$E$37="Non-endemic",0,IF(COUNTRY_INFO!$H743=1,COUNTRY_INFO!G743,0)))</f>
        <v>0</v>
      </c>
      <c r="G743" s="14">
        <f t="shared" si="42"/>
        <v>0</v>
      </c>
      <c r="H743" s="15" t="str">
        <f>IF(INTRO!$E$39="Non-endemic",IF(INTRO!$E$37="Non-endemic","Not required",COUNTRY_INFO!Q743),"Treat with IVM")</f>
        <v>Treat with IVM</v>
      </c>
      <c r="I743" s="14">
        <f>IF(H743=1,IF(ALB_MBD!$J743&lt;&gt;" ",$G743-ALB_MBD!$J743,$G743),0)</f>
        <v>0</v>
      </c>
      <c r="J743" s="14">
        <f t="shared" si="43"/>
        <v>0</v>
      </c>
      <c r="K743" s="25"/>
      <c r="L743" s="16">
        <f t="shared" si="40"/>
        <v>0</v>
      </c>
      <c r="M743" s="16">
        <f t="shared" si="41"/>
        <v>0</v>
      </c>
    </row>
    <row r="744" spans="1:13" x14ac:dyDescent="0.25">
      <c r="A744" s="13" t="str">
        <f>IF(INTRO!$E$39&lt;&gt;"Non-endemic", " ", IF(INTRO!$E$37="Non-endemic"," ", IF(COUNTRY_INFO!A744=0," ",COUNTRY_INFO!A744)))</f>
        <v xml:space="preserve"> </v>
      </c>
      <c r="B744" s="13" t="str">
        <f>IF(INTRO!$E$39&lt;&gt;"Non-endemic", " ", IF(INTRO!$E$37="Non-endemic"," ", IF(COUNTRY_INFO!B744=0," ",COUNTRY_INFO!B744)))</f>
        <v xml:space="preserve"> </v>
      </c>
      <c r="C744" s="13" t="str">
        <f>IF(INTRO!$E$39&lt;&gt;"Non-endemic", " ", IF(INTRO!$E$37="Non-endemic"," ", IF(COUNTRY_INFO!C744=0," ",COUNTRY_INFO!C744)))</f>
        <v xml:space="preserve"> </v>
      </c>
      <c r="D744" s="14">
        <f>IF(INTRO!$E$39&lt;&gt;"Non-endemic", 0, IF(INTRO!$E$37="Non-endemic",0,IF(COUNTRY_INFO!$H744=1,COUNTRY_INFO!E744,0)))</f>
        <v>0</v>
      </c>
      <c r="E744" s="14">
        <f>IF(INTRO!$E$39&lt;&gt;"Non-endemic", 0, IF(INTRO!$E$37="Non-endemic",0,IF(COUNTRY_INFO!$H744=1,COUNTRY_INFO!F744,0)))</f>
        <v>0</v>
      </c>
      <c r="F744" s="14">
        <f>IF(INTRO!$E$39&lt;&gt;"Non-endemic", 0, IF(INTRO!$E$37="Non-endemic",0,IF(COUNTRY_INFO!$H744=1,COUNTRY_INFO!G744,0)))</f>
        <v>0</v>
      </c>
      <c r="G744" s="14">
        <f t="shared" si="42"/>
        <v>0</v>
      </c>
      <c r="H744" s="15" t="str">
        <f>IF(INTRO!$E$39="Non-endemic",IF(INTRO!$E$37="Non-endemic","Not required",COUNTRY_INFO!Q744),"Treat with IVM")</f>
        <v>Treat with IVM</v>
      </c>
      <c r="I744" s="14">
        <f>IF(H744=1,IF(ALB_MBD!$J744&lt;&gt;" ",$G744-ALB_MBD!$J744,$G744),0)</f>
        <v>0</v>
      </c>
      <c r="J744" s="14">
        <f t="shared" si="43"/>
        <v>0</v>
      </c>
      <c r="K744" s="25"/>
      <c r="L744" s="16">
        <f t="shared" si="40"/>
        <v>0</v>
      </c>
      <c r="M744" s="16">
        <f t="shared" si="41"/>
        <v>0</v>
      </c>
    </row>
    <row r="745" spans="1:13" x14ac:dyDescent="0.25">
      <c r="A745" s="13" t="str">
        <f>IF(INTRO!$E$39&lt;&gt;"Non-endemic", " ", IF(INTRO!$E$37="Non-endemic"," ", IF(COUNTRY_INFO!A745=0," ",COUNTRY_INFO!A745)))</f>
        <v xml:space="preserve"> </v>
      </c>
      <c r="B745" s="13" t="str">
        <f>IF(INTRO!$E$39&lt;&gt;"Non-endemic", " ", IF(INTRO!$E$37="Non-endemic"," ", IF(COUNTRY_INFO!B745=0," ",COUNTRY_INFO!B745)))</f>
        <v xml:space="preserve"> </v>
      </c>
      <c r="C745" s="13" t="str">
        <f>IF(INTRO!$E$39&lt;&gt;"Non-endemic", " ", IF(INTRO!$E$37="Non-endemic"," ", IF(COUNTRY_INFO!C745=0," ",COUNTRY_INFO!C745)))</f>
        <v xml:space="preserve"> </v>
      </c>
      <c r="D745" s="14">
        <f>IF(INTRO!$E$39&lt;&gt;"Non-endemic", 0, IF(INTRO!$E$37="Non-endemic",0,IF(COUNTRY_INFO!$H745=1,COUNTRY_INFO!E745,0)))</f>
        <v>0</v>
      </c>
      <c r="E745" s="14">
        <f>IF(INTRO!$E$39&lt;&gt;"Non-endemic", 0, IF(INTRO!$E$37="Non-endemic",0,IF(COUNTRY_INFO!$H745=1,COUNTRY_INFO!F745,0)))</f>
        <v>0</v>
      </c>
      <c r="F745" s="14">
        <f>IF(INTRO!$E$39&lt;&gt;"Non-endemic", 0, IF(INTRO!$E$37="Non-endemic",0,IF(COUNTRY_INFO!$H745=1,COUNTRY_INFO!G745,0)))</f>
        <v>0</v>
      </c>
      <c r="G745" s="14">
        <f t="shared" si="42"/>
        <v>0</v>
      </c>
      <c r="H745" s="15" t="str">
        <f>IF(INTRO!$E$39="Non-endemic",IF(INTRO!$E$37="Non-endemic","Not required",COUNTRY_INFO!Q745),"Treat with IVM")</f>
        <v>Treat with IVM</v>
      </c>
      <c r="I745" s="14">
        <f>IF(H745=1,IF(ALB_MBD!$J745&lt;&gt;" ",$G745-ALB_MBD!$J745,$G745),0)</f>
        <v>0</v>
      </c>
      <c r="J745" s="14">
        <f t="shared" si="43"/>
        <v>0</v>
      </c>
      <c r="K745" s="25"/>
      <c r="L745" s="16">
        <f t="shared" si="40"/>
        <v>0</v>
      </c>
      <c r="M745" s="16">
        <f t="shared" si="41"/>
        <v>0</v>
      </c>
    </row>
    <row r="746" spans="1:13" x14ac:dyDescent="0.25">
      <c r="A746" s="13" t="str">
        <f>IF(INTRO!$E$39&lt;&gt;"Non-endemic", " ", IF(INTRO!$E$37="Non-endemic"," ", IF(COUNTRY_INFO!A746=0," ",COUNTRY_INFO!A746)))</f>
        <v xml:space="preserve"> </v>
      </c>
      <c r="B746" s="13" t="str">
        <f>IF(INTRO!$E$39&lt;&gt;"Non-endemic", " ", IF(INTRO!$E$37="Non-endemic"," ", IF(COUNTRY_INFO!B746=0," ",COUNTRY_INFO!B746)))</f>
        <v xml:space="preserve"> </v>
      </c>
      <c r="C746" s="13" t="str">
        <f>IF(INTRO!$E$39&lt;&gt;"Non-endemic", " ", IF(INTRO!$E$37="Non-endemic"," ", IF(COUNTRY_INFO!C746=0," ",COUNTRY_INFO!C746)))</f>
        <v xml:space="preserve"> </v>
      </c>
      <c r="D746" s="14">
        <f>IF(INTRO!$E$39&lt;&gt;"Non-endemic", 0, IF(INTRO!$E$37="Non-endemic",0,IF(COUNTRY_INFO!$H746=1,COUNTRY_INFO!E746,0)))</f>
        <v>0</v>
      </c>
      <c r="E746" s="14">
        <f>IF(INTRO!$E$39&lt;&gt;"Non-endemic", 0, IF(INTRO!$E$37="Non-endemic",0,IF(COUNTRY_INFO!$H746=1,COUNTRY_INFO!F746,0)))</f>
        <v>0</v>
      </c>
      <c r="F746" s="14">
        <f>IF(INTRO!$E$39&lt;&gt;"Non-endemic", 0, IF(INTRO!$E$37="Non-endemic",0,IF(COUNTRY_INFO!$H746=1,COUNTRY_INFO!G746,0)))</f>
        <v>0</v>
      </c>
      <c r="G746" s="14">
        <f t="shared" si="42"/>
        <v>0</v>
      </c>
      <c r="H746" s="15" t="str">
        <f>IF(INTRO!$E$39="Non-endemic",IF(INTRO!$E$37="Non-endemic","Not required",COUNTRY_INFO!Q746),"Treat with IVM")</f>
        <v>Treat with IVM</v>
      </c>
      <c r="I746" s="14">
        <f>IF(H746=1,IF(ALB_MBD!$J746&lt;&gt;" ",$G746-ALB_MBD!$J746,$G746),0)</f>
        <v>0</v>
      </c>
      <c r="J746" s="14">
        <f t="shared" si="43"/>
        <v>0</v>
      </c>
      <c r="K746" s="25"/>
      <c r="L746" s="16">
        <f t="shared" si="40"/>
        <v>0</v>
      </c>
      <c r="M746" s="16">
        <f t="shared" si="41"/>
        <v>0</v>
      </c>
    </row>
    <row r="747" spans="1:13" x14ac:dyDescent="0.25">
      <c r="A747" s="13" t="str">
        <f>IF(INTRO!$E$39&lt;&gt;"Non-endemic", " ", IF(INTRO!$E$37="Non-endemic"," ", IF(COUNTRY_INFO!A747=0," ",COUNTRY_INFO!A747)))</f>
        <v xml:space="preserve"> </v>
      </c>
      <c r="B747" s="13" t="str">
        <f>IF(INTRO!$E$39&lt;&gt;"Non-endemic", " ", IF(INTRO!$E$37="Non-endemic"," ", IF(COUNTRY_INFO!B747=0," ",COUNTRY_INFO!B747)))</f>
        <v xml:space="preserve"> </v>
      </c>
      <c r="C747" s="13" t="str">
        <f>IF(INTRO!$E$39&lt;&gt;"Non-endemic", " ", IF(INTRO!$E$37="Non-endemic"," ", IF(COUNTRY_INFO!C747=0," ",COUNTRY_INFO!C747)))</f>
        <v xml:space="preserve"> </v>
      </c>
      <c r="D747" s="14">
        <f>IF(INTRO!$E$39&lt;&gt;"Non-endemic", 0, IF(INTRO!$E$37="Non-endemic",0,IF(COUNTRY_INFO!$H747=1,COUNTRY_INFO!E747,0)))</f>
        <v>0</v>
      </c>
      <c r="E747" s="14">
        <f>IF(INTRO!$E$39&lt;&gt;"Non-endemic", 0, IF(INTRO!$E$37="Non-endemic",0,IF(COUNTRY_INFO!$H747=1,COUNTRY_INFO!F747,0)))</f>
        <v>0</v>
      </c>
      <c r="F747" s="14">
        <f>IF(INTRO!$E$39&lt;&gt;"Non-endemic", 0, IF(INTRO!$E$37="Non-endemic",0,IF(COUNTRY_INFO!$H747=1,COUNTRY_INFO!G747,0)))</f>
        <v>0</v>
      </c>
      <c r="G747" s="14">
        <f t="shared" si="42"/>
        <v>0</v>
      </c>
      <c r="H747" s="15" t="str">
        <f>IF(INTRO!$E$39="Non-endemic",IF(INTRO!$E$37="Non-endemic","Not required",COUNTRY_INFO!Q747),"Treat with IVM")</f>
        <v>Treat with IVM</v>
      </c>
      <c r="I747" s="14">
        <f>IF(H747=1,IF(ALB_MBD!$J747&lt;&gt;" ",$G747-ALB_MBD!$J747,$G747),0)</f>
        <v>0</v>
      </c>
      <c r="J747" s="14">
        <f t="shared" si="43"/>
        <v>0</v>
      </c>
      <c r="K747" s="25"/>
      <c r="L747" s="16">
        <f t="shared" si="40"/>
        <v>0</v>
      </c>
      <c r="M747" s="16">
        <f t="shared" si="41"/>
        <v>0</v>
      </c>
    </row>
    <row r="748" spans="1:13" x14ac:dyDescent="0.25">
      <c r="A748" s="13" t="str">
        <f>IF(INTRO!$E$39&lt;&gt;"Non-endemic", " ", IF(INTRO!$E$37="Non-endemic"," ", IF(COUNTRY_INFO!A748=0," ",COUNTRY_INFO!A748)))</f>
        <v xml:space="preserve"> </v>
      </c>
      <c r="B748" s="13" t="str">
        <f>IF(INTRO!$E$39&lt;&gt;"Non-endemic", " ", IF(INTRO!$E$37="Non-endemic"," ", IF(COUNTRY_INFO!B748=0," ",COUNTRY_INFO!B748)))</f>
        <v xml:space="preserve"> </v>
      </c>
      <c r="C748" s="13" t="str">
        <f>IF(INTRO!$E$39&lt;&gt;"Non-endemic", " ", IF(INTRO!$E$37="Non-endemic"," ", IF(COUNTRY_INFO!C748=0," ",COUNTRY_INFO!C748)))</f>
        <v xml:space="preserve"> </v>
      </c>
      <c r="D748" s="14">
        <f>IF(INTRO!$E$39&lt;&gt;"Non-endemic", 0, IF(INTRO!$E$37="Non-endemic",0,IF(COUNTRY_INFO!$H748=1,COUNTRY_INFO!E748,0)))</f>
        <v>0</v>
      </c>
      <c r="E748" s="14">
        <f>IF(INTRO!$E$39&lt;&gt;"Non-endemic", 0, IF(INTRO!$E$37="Non-endemic",0,IF(COUNTRY_INFO!$H748=1,COUNTRY_INFO!F748,0)))</f>
        <v>0</v>
      </c>
      <c r="F748" s="14">
        <f>IF(INTRO!$E$39&lt;&gt;"Non-endemic", 0, IF(INTRO!$E$37="Non-endemic",0,IF(COUNTRY_INFO!$H748=1,COUNTRY_INFO!G748,0)))</f>
        <v>0</v>
      </c>
      <c r="G748" s="14">
        <f t="shared" si="42"/>
        <v>0</v>
      </c>
      <c r="H748" s="15" t="str">
        <f>IF(INTRO!$E$39="Non-endemic",IF(INTRO!$E$37="Non-endemic","Not required",COUNTRY_INFO!Q748),"Treat with IVM")</f>
        <v>Treat with IVM</v>
      </c>
      <c r="I748" s="14">
        <f>IF(H748=1,IF(ALB_MBD!$J748&lt;&gt;" ",$G748-ALB_MBD!$J748,$G748),0)</f>
        <v>0</v>
      </c>
      <c r="J748" s="14">
        <f t="shared" si="43"/>
        <v>0</v>
      </c>
      <c r="K748" s="25"/>
      <c r="L748" s="16">
        <f t="shared" si="40"/>
        <v>0</v>
      </c>
      <c r="M748" s="16">
        <f t="shared" si="41"/>
        <v>0</v>
      </c>
    </row>
    <row r="749" spans="1:13" x14ac:dyDescent="0.25">
      <c r="A749" s="13" t="str">
        <f>IF(INTRO!$E$39&lt;&gt;"Non-endemic", " ", IF(INTRO!$E$37="Non-endemic"," ", IF(COUNTRY_INFO!A749=0," ",COUNTRY_INFO!A749)))</f>
        <v xml:space="preserve"> </v>
      </c>
      <c r="B749" s="13" t="str">
        <f>IF(INTRO!$E$39&lt;&gt;"Non-endemic", " ", IF(INTRO!$E$37="Non-endemic"," ", IF(COUNTRY_INFO!B749=0," ",COUNTRY_INFO!B749)))</f>
        <v xml:space="preserve"> </v>
      </c>
      <c r="C749" s="13" t="str">
        <f>IF(INTRO!$E$39&lt;&gt;"Non-endemic", " ", IF(INTRO!$E$37="Non-endemic"," ", IF(COUNTRY_INFO!C749=0," ",COUNTRY_INFO!C749)))</f>
        <v xml:space="preserve"> </v>
      </c>
      <c r="D749" s="14">
        <f>IF(INTRO!$E$39&lt;&gt;"Non-endemic", 0, IF(INTRO!$E$37="Non-endemic",0,IF(COUNTRY_INFO!$H749=1,COUNTRY_INFO!E749,0)))</f>
        <v>0</v>
      </c>
      <c r="E749" s="14">
        <f>IF(INTRO!$E$39&lt;&gt;"Non-endemic", 0, IF(INTRO!$E$37="Non-endemic",0,IF(COUNTRY_INFO!$H749=1,COUNTRY_INFO!F749,0)))</f>
        <v>0</v>
      </c>
      <c r="F749" s="14">
        <f>IF(INTRO!$E$39&lt;&gt;"Non-endemic", 0, IF(INTRO!$E$37="Non-endemic",0,IF(COUNTRY_INFO!$H749=1,COUNTRY_INFO!G749,0)))</f>
        <v>0</v>
      </c>
      <c r="G749" s="14">
        <f t="shared" si="42"/>
        <v>0</v>
      </c>
      <c r="H749" s="15" t="str">
        <f>IF(INTRO!$E$39="Non-endemic",IF(INTRO!$E$37="Non-endemic","Not required",COUNTRY_INFO!Q749),"Treat with IVM")</f>
        <v>Treat with IVM</v>
      </c>
      <c r="I749" s="14">
        <f>IF(H749=1,IF(ALB_MBD!$J749&lt;&gt;" ",$G749-ALB_MBD!$J749,$G749),0)</f>
        <v>0</v>
      </c>
      <c r="J749" s="14">
        <f t="shared" si="43"/>
        <v>0</v>
      </c>
      <c r="K749" s="25"/>
      <c r="L749" s="16">
        <f t="shared" si="40"/>
        <v>0</v>
      </c>
      <c r="M749" s="16">
        <f t="shared" si="41"/>
        <v>0</v>
      </c>
    </row>
    <row r="750" spans="1:13" x14ac:dyDescent="0.25">
      <c r="A750" s="13" t="str">
        <f>IF(INTRO!$E$39&lt;&gt;"Non-endemic", " ", IF(INTRO!$E$37="Non-endemic"," ", IF(COUNTRY_INFO!A750=0," ",COUNTRY_INFO!A750)))</f>
        <v xml:space="preserve"> </v>
      </c>
      <c r="B750" s="13" t="str">
        <f>IF(INTRO!$E$39&lt;&gt;"Non-endemic", " ", IF(INTRO!$E$37="Non-endemic"," ", IF(COUNTRY_INFO!B750=0," ",COUNTRY_INFO!B750)))</f>
        <v xml:space="preserve"> </v>
      </c>
      <c r="C750" s="13" t="str">
        <f>IF(INTRO!$E$39&lt;&gt;"Non-endemic", " ", IF(INTRO!$E$37="Non-endemic"," ", IF(COUNTRY_INFO!C750=0," ",COUNTRY_INFO!C750)))</f>
        <v xml:space="preserve"> </v>
      </c>
      <c r="D750" s="14">
        <f>IF(INTRO!$E$39&lt;&gt;"Non-endemic", 0, IF(INTRO!$E$37="Non-endemic",0,IF(COUNTRY_INFO!$H750=1,COUNTRY_INFO!E750,0)))</f>
        <v>0</v>
      </c>
      <c r="E750" s="14">
        <f>IF(INTRO!$E$39&lt;&gt;"Non-endemic", 0, IF(INTRO!$E$37="Non-endemic",0,IF(COUNTRY_INFO!$H750=1,COUNTRY_INFO!F750,0)))</f>
        <v>0</v>
      </c>
      <c r="F750" s="14">
        <f>IF(INTRO!$E$39&lt;&gt;"Non-endemic", 0, IF(INTRO!$E$37="Non-endemic",0,IF(COUNTRY_INFO!$H750=1,COUNTRY_INFO!G750,0)))</f>
        <v>0</v>
      </c>
      <c r="G750" s="14">
        <f t="shared" si="42"/>
        <v>0</v>
      </c>
      <c r="H750" s="15" t="str">
        <f>IF(INTRO!$E$39="Non-endemic",IF(INTRO!$E$37="Non-endemic","Not required",COUNTRY_INFO!Q750),"Treat with IVM")</f>
        <v>Treat with IVM</v>
      </c>
      <c r="I750" s="14">
        <f>IF(H750=1,IF(ALB_MBD!$J750&lt;&gt;" ",$G750-ALB_MBD!$J750,$G750),0)</f>
        <v>0</v>
      </c>
      <c r="J750" s="14">
        <f t="shared" si="43"/>
        <v>0</v>
      </c>
      <c r="K750" s="25"/>
      <c r="L750" s="16">
        <f t="shared" si="40"/>
        <v>0</v>
      </c>
      <c r="M750" s="16">
        <f t="shared" si="41"/>
        <v>0</v>
      </c>
    </row>
    <row r="751" spans="1:13" x14ac:dyDescent="0.25">
      <c r="A751" s="13" t="str">
        <f>IF(INTRO!$E$39&lt;&gt;"Non-endemic", " ", IF(INTRO!$E$37="Non-endemic"," ", IF(COUNTRY_INFO!A751=0," ",COUNTRY_INFO!A751)))</f>
        <v xml:space="preserve"> </v>
      </c>
      <c r="B751" s="13" t="str">
        <f>IF(INTRO!$E$39&lt;&gt;"Non-endemic", " ", IF(INTRO!$E$37="Non-endemic"," ", IF(COUNTRY_INFO!B751=0," ",COUNTRY_INFO!B751)))</f>
        <v xml:space="preserve"> </v>
      </c>
      <c r="C751" s="13" t="str">
        <f>IF(INTRO!$E$39&lt;&gt;"Non-endemic", " ", IF(INTRO!$E$37="Non-endemic"," ", IF(COUNTRY_INFO!C751=0," ",COUNTRY_INFO!C751)))</f>
        <v xml:space="preserve"> </v>
      </c>
      <c r="D751" s="14">
        <f>IF(INTRO!$E$39&lt;&gt;"Non-endemic", 0, IF(INTRO!$E$37="Non-endemic",0,IF(COUNTRY_INFO!$H751=1,COUNTRY_INFO!E751,0)))</f>
        <v>0</v>
      </c>
      <c r="E751" s="14">
        <f>IF(INTRO!$E$39&lt;&gt;"Non-endemic", 0, IF(INTRO!$E$37="Non-endemic",0,IF(COUNTRY_INFO!$H751=1,COUNTRY_INFO!F751,0)))</f>
        <v>0</v>
      </c>
      <c r="F751" s="14">
        <f>IF(INTRO!$E$39&lt;&gt;"Non-endemic", 0, IF(INTRO!$E$37="Non-endemic",0,IF(COUNTRY_INFO!$H751=1,COUNTRY_INFO!G751,0)))</f>
        <v>0</v>
      </c>
      <c r="G751" s="14">
        <f t="shared" si="42"/>
        <v>0</v>
      </c>
      <c r="H751" s="15" t="str">
        <f>IF(INTRO!$E$39="Non-endemic",IF(INTRO!$E$37="Non-endemic","Not required",COUNTRY_INFO!Q751),"Treat with IVM")</f>
        <v>Treat with IVM</v>
      </c>
      <c r="I751" s="14">
        <f>IF(H751=1,IF(ALB_MBD!$J751&lt;&gt;" ",$G751-ALB_MBD!$J751,$G751),0)</f>
        <v>0</v>
      </c>
      <c r="J751" s="14">
        <f t="shared" si="43"/>
        <v>0</v>
      </c>
      <c r="K751" s="25"/>
      <c r="L751" s="16">
        <f t="shared" si="40"/>
        <v>0</v>
      </c>
      <c r="M751" s="16">
        <f t="shared" si="41"/>
        <v>0</v>
      </c>
    </row>
    <row r="752" spans="1:13" x14ac:dyDescent="0.25">
      <c r="A752" s="13" t="str">
        <f>IF(INTRO!$E$39&lt;&gt;"Non-endemic", " ", IF(INTRO!$E$37="Non-endemic"," ", IF(COUNTRY_INFO!A752=0," ",COUNTRY_INFO!A752)))</f>
        <v xml:space="preserve"> </v>
      </c>
      <c r="B752" s="13" t="str">
        <f>IF(INTRO!$E$39&lt;&gt;"Non-endemic", " ", IF(INTRO!$E$37="Non-endemic"," ", IF(COUNTRY_INFO!B752=0," ",COUNTRY_INFO!B752)))</f>
        <v xml:space="preserve"> </v>
      </c>
      <c r="C752" s="13" t="str">
        <f>IF(INTRO!$E$39&lt;&gt;"Non-endemic", " ", IF(INTRO!$E$37="Non-endemic"," ", IF(COUNTRY_INFO!C752=0," ",COUNTRY_INFO!C752)))</f>
        <v xml:space="preserve"> </v>
      </c>
      <c r="D752" s="14">
        <f>IF(INTRO!$E$39&lt;&gt;"Non-endemic", 0, IF(INTRO!$E$37="Non-endemic",0,IF(COUNTRY_INFO!$H752=1,COUNTRY_INFO!E752,0)))</f>
        <v>0</v>
      </c>
      <c r="E752" s="14">
        <f>IF(INTRO!$E$39&lt;&gt;"Non-endemic", 0, IF(INTRO!$E$37="Non-endemic",0,IF(COUNTRY_INFO!$H752=1,COUNTRY_INFO!F752,0)))</f>
        <v>0</v>
      </c>
      <c r="F752" s="14">
        <f>IF(INTRO!$E$39&lt;&gt;"Non-endemic", 0, IF(INTRO!$E$37="Non-endemic",0,IF(COUNTRY_INFO!$H752=1,COUNTRY_INFO!G752,0)))</f>
        <v>0</v>
      </c>
      <c r="G752" s="14">
        <f t="shared" si="42"/>
        <v>0</v>
      </c>
      <c r="H752" s="15" t="str">
        <f>IF(INTRO!$E$39="Non-endemic",IF(INTRO!$E$37="Non-endemic","Not required",COUNTRY_INFO!Q752),"Treat with IVM")</f>
        <v>Treat with IVM</v>
      </c>
      <c r="I752" s="14">
        <f>IF(H752=1,IF(ALB_MBD!$J752&lt;&gt;" ",$G752-ALB_MBD!$J752,$G752),0)</f>
        <v>0</v>
      </c>
      <c r="J752" s="14">
        <f t="shared" si="43"/>
        <v>0</v>
      </c>
      <c r="K752" s="25"/>
      <c r="L752" s="16">
        <f t="shared" si="40"/>
        <v>0</v>
      </c>
      <c r="M752" s="16">
        <f t="shared" si="41"/>
        <v>0</v>
      </c>
    </row>
    <row r="753" spans="1:13" x14ac:dyDescent="0.25">
      <c r="A753" s="13" t="str">
        <f>IF(INTRO!$E$39&lt;&gt;"Non-endemic", " ", IF(INTRO!$E$37="Non-endemic"," ", IF(COUNTRY_INFO!A753=0," ",COUNTRY_INFO!A753)))</f>
        <v xml:space="preserve"> </v>
      </c>
      <c r="B753" s="13" t="str">
        <f>IF(INTRO!$E$39&lt;&gt;"Non-endemic", " ", IF(INTRO!$E$37="Non-endemic"," ", IF(COUNTRY_INFO!B753=0," ",COUNTRY_INFO!B753)))</f>
        <v xml:space="preserve"> </v>
      </c>
      <c r="C753" s="13" t="str">
        <f>IF(INTRO!$E$39&lt;&gt;"Non-endemic", " ", IF(INTRO!$E$37="Non-endemic"," ", IF(COUNTRY_INFO!C753=0," ",COUNTRY_INFO!C753)))</f>
        <v xml:space="preserve"> </v>
      </c>
      <c r="D753" s="14">
        <f>IF(INTRO!$E$39&lt;&gt;"Non-endemic", 0, IF(INTRO!$E$37="Non-endemic",0,IF(COUNTRY_INFO!$H753=1,COUNTRY_INFO!E753,0)))</f>
        <v>0</v>
      </c>
      <c r="E753" s="14">
        <f>IF(INTRO!$E$39&lt;&gt;"Non-endemic", 0, IF(INTRO!$E$37="Non-endemic",0,IF(COUNTRY_INFO!$H753=1,COUNTRY_INFO!F753,0)))</f>
        <v>0</v>
      </c>
      <c r="F753" s="14">
        <f>IF(INTRO!$E$39&lt;&gt;"Non-endemic", 0, IF(INTRO!$E$37="Non-endemic",0,IF(COUNTRY_INFO!$H753=1,COUNTRY_INFO!G753,0)))</f>
        <v>0</v>
      </c>
      <c r="G753" s="14">
        <f t="shared" si="42"/>
        <v>0</v>
      </c>
      <c r="H753" s="15" t="str">
        <f>IF(INTRO!$E$39="Non-endemic",IF(INTRO!$E$37="Non-endemic","Not required",COUNTRY_INFO!Q753),"Treat with IVM")</f>
        <v>Treat with IVM</v>
      </c>
      <c r="I753" s="14">
        <f>IF(H753=1,IF(ALB_MBD!$J753&lt;&gt;" ",$G753-ALB_MBD!$J753,$G753),0)</f>
        <v>0</v>
      </c>
      <c r="J753" s="14">
        <f t="shared" si="43"/>
        <v>0</v>
      </c>
      <c r="K753" s="25"/>
      <c r="L753" s="16">
        <f t="shared" si="40"/>
        <v>0</v>
      </c>
      <c r="M753" s="16">
        <f t="shared" si="41"/>
        <v>0</v>
      </c>
    </row>
    <row r="754" spans="1:13" x14ac:dyDescent="0.25">
      <c r="A754" s="13" t="str">
        <f>IF(INTRO!$E$39&lt;&gt;"Non-endemic", " ", IF(INTRO!$E$37="Non-endemic"," ", IF(COUNTRY_INFO!A754=0," ",COUNTRY_INFO!A754)))</f>
        <v xml:space="preserve"> </v>
      </c>
      <c r="B754" s="13" t="str">
        <f>IF(INTRO!$E$39&lt;&gt;"Non-endemic", " ", IF(INTRO!$E$37="Non-endemic"," ", IF(COUNTRY_INFO!B754=0," ",COUNTRY_INFO!B754)))</f>
        <v xml:space="preserve"> </v>
      </c>
      <c r="C754" s="13" t="str">
        <f>IF(INTRO!$E$39&lt;&gt;"Non-endemic", " ", IF(INTRO!$E$37="Non-endemic"," ", IF(COUNTRY_INFO!C754=0," ",COUNTRY_INFO!C754)))</f>
        <v xml:space="preserve"> </v>
      </c>
      <c r="D754" s="14">
        <f>IF(INTRO!$E$39&lt;&gt;"Non-endemic", 0, IF(INTRO!$E$37="Non-endemic",0,IF(COUNTRY_INFO!$H754=1,COUNTRY_INFO!E754,0)))</f>
        <v>0</v>
      </c>
      <c r="E754" s="14">
        <f>IF(INTRO!$E$39&lt;&gt;"Non-endemic", 0, IF(INTRO!$E$37="Non-endemic",0,IF(COUNTRY_INFO!$H754=1,COUNTRY_INFO!F754,0)))</f>
        <v>0</v>
      </c>
      <c r="F754" s="14">
        <f>IF(INTRO!$E$39&lt;&gt;"Non-endemic", 0, IF(INTRO!$E$37="Non-endemic",0,IF(COUNTRY_INFO!$H754=1,COUNTRY_INFO!G754,0)))</f>
        <v>0</v>
      </c>
      <c r="G754" s="14">
        <f t="shared" si="42"/>
        <v>0</v>
      </c>
      <c r="H754" s="15" t="str">
        <f>IF(INTRO!$E$39="Non-endemic",IF(INTRO!$E$37="Non-endemic","Not required",COUNTRY_INFO!Q754),"Treat with IVM")</f>
        <v>Treat with IVM</v>
      </c>
      <c r="I754" s="14">
        <f>IF(H754=1,IF(ALB_MBD!$J754&lt;&gt;" ",$G754-ALB_MBD!$J754,$G754),0)</f>
        <v>0</v>
      </c>
      <c r="J754" s="14">
        <f t="shared" si="43"/>
        <v>0</v>
      </c>
      <c r="K754" s="25"/>
      <c r="L754" s="16">
        <f t="shared" si="40"/>
        <v>0</v>
      </c>
      <c r="M754" s="16">
        <f t="shared" si="41"/>
        <v>0</v>
      </c>
    </row>
    <row r="755" spans="1:13" x14ac:dyDescent="0.25">
      <c r="A755" s="13" t="str">
        <f>IF(INTRO!$E$39&lt;&gt;"Non-endemic", " ", IF(INTRO!$E$37="Non-endemic"," ", IF(COUNTRY_INFO!A755=0," ",COUNTRY_INFO!A755)))</f>
        <v xml:space="preserve"> </v>
      </c>
      <c r="B755" s="13" t="str">
        <f>IF(INTRO!$E$39&lt;&gt;"Non-endemic", " ", IF(INTRO!$E$37="Non-endemic"," ", IF(COUNTRY_INFO!B755=0," ",COUNTRY_INFO!B755)))</f>
        <v xml:space="preserve"> </v>
      </c>
      <c r="C755" s="13" t="str">
        <f>IF(INTRO!$E$39&lt;&gt;"Non-endemic", " ", IF(INTRO!$E$37="Non-endemic"," ", IF(COUNTRY_INFO!C755=0," ",COUNTRY_INFO!C755)))</f>
        <v xml:space="preserve"> </v>
      </c>
      <c r="D755" s="14">
        <f>IF(INTRO!$E$39&lt;&gt;"Non-endemic", 0, IF(INTRO!$E$37="Non-endemic",0,IF(COUNTRY_INFO!$H755=1,COUNTRY_INFO!E755,0)))</f>
        <v>0</v>
      </c>
      <c r="E755" s="14">
        <f>IF(INTRO!$E$39&lt;&gt;"Non-endemic", 0, IF(INTRO!$E$37="Non-endemic",0,IF(COUNTRY_INFO!$H755=1,COUNTRY_INFO!F755,0)))</f>
        <v>0</v>
      </c>
      <c r="F755" s="14">
        <f>IF(INTRO!$E$39&lt;&gt;"Non-endemic", 0, IF(INTRO!$E$37="Non-endemic",0,IF(COUNTRY_INFO!$H755=1,COUNTRY_INFO!G755,0)))</f>
        <v>0</v>
      </c>
      <c r="G755" s="14">
        <f t="shared" si="42"/>
        <v>0</v>
      </c>
      <c r="H755" s="15" t="str">
        <f>IF(INTRO!$E$39="Non-endemic",IF(INTRO!$E$37="Non-endemic","Not required",COUNTRY_INFO!Q755),"Treat with IVM")</f>
        <v>Treat with IVM</v>
      </c>
      <c r="I755" s="14">
        <f>IF(H755=1,IF(ALB_MBD!$J755&lt;&gt;" ",$G755-ALB_MBD!$J755,$G755),0)</f>
        <v>0</v>
      </c>
      <c r="J755" s="14">
        <f t="shared" si="43"/>
        <v>0</v>
      </c>
      <c r="K755" s="25"/>
      <c r="L755" s="16">
        <f t="shared" si="40"/>
        <v>0</v>
      </c>
      <c r="M755" s="16">
        <f t="shared" si="41"/>
        <v>0</v>
      </c>
    </row>
    <row r="756" spans="1:13" x14ac:dyDescent="0.25">
      <c r="A756" s="13" t="str">
        <f>IF(INTRO!$E$39&lt;&gt;"Non-endemic", " ", IF(INTRO!$E$37="Non-endemic"," ", IF(COUNTRY_INFO!A756=0," ",COUNTRY_INFO!A756)))</f>
        <v xml:space="preserve"> </v>
      </c>
      <c r="B756" s="13" t="str">
        <f>IF(INTRO!$E$39&lt;&gt;"Non-endemic", " ", IF(INTRO!$E$37="Non-endemic"," ", IF(COUNTRY_INFO!B756=0," ",COUNTRY_INFO!B756)))</f>
        <v xml:space="preserve"> </v>
      </c>
      <c r="C756" s="13" t="str">
        <f>IF(INTRO!$E$39&lt;&gt;"Non-endemic", " ", IF(INTRO!$E$37="Non-endemic"," ", IF(COUNTRY_INFO!C756=0," ",COUNTRY_INFO!C756)))</f>
        <v xml:space="preserve"> </v>
      </c>
      <c r="D756" s="14">
        <f>IF(INTRO!$E$39&lt;&gt;"Non-endemic", 0, IF(INTRO!$E$37="Non-endemic",0,IF(COUNTRY_INFO!$H756=1,COUNTRY_INFO!E756,0)))</f>
        <v>0</v>
      </c>
      <c r="E756" s="14">
        <f>IF(INTRO!$E$39&lt;&gt;"Non-endemic", 0, IF(INTRO!$E$37="Non-endemic",0,IF(COUNTRY_INFO!$H756=1,COUNTRY_INFO!F756,0)))</f>
        <v>0</v>
      </c>
      <c r="F756" s="14">
        <f>IF(INTRO!$E$39&lt;&gt;"Non-endemic", 0, IF(INTRO!$E$37="Non-endemic",0,IF(COUNTRY_INFO!$H756=1,COUNTRY_INFO!G756,0)))</f>
        <v>0</v>
      </c>
      <c r="G756" s="14">
        <f t="shared" si="42"/>
        <v>0</v>
      </c>
      <c r="H756" s="15" t="str">
        <f>IF(INTRO!$E$39="Non-endemic",IF(INTRO!$E$37="Non-endemic","Not required",COUNTRY_INFO!Q756),"Treat with IVM")</f>
        <v>Treat with IVM</v>
      </c>
      <c r="I756" s="14">
        <f>IF(H756=1,IF(ALB_MBD!$J756&lt;&gt;" ",$G756-ALB_MBD!$J756,$G756),0)</f>
        <v>0</v>
      </c>
      <c r="J756" s="14">
        <f t="shared" si="43"/>
        <v>0</v>
      </c>
      <c r="K756" s="25"/>
      <c r="L756" s="16">
        <f t="shared" si="40"/>
        <v>0</v>
      </c>
      <c r="M756" s="16">
        <f t="shared" si="41"/>
        <v>0</v>
      </c>
    </row>
    <row r="757" spans="1:13" x14ac:dyDescent="0.25">
      <c r="A757" s="13" t="str">
        <f>IF(INTRO!$E$39&lt;&gt;"Non-endemic", " ", IF(INTRO!$E$37="Non-endemic"," ", IF(COUNTRY_INFO!A757=0," ",COUNTRY_INFO!A757)))</f>
        <v xml:space="preserve"> </v>
      </c>
      <c r="B757" s="13" t="str">
        <f>IF(INTRO!$E$39&lt;&gt;"Non-endemic", " ", IF(INTRO!$E$37="Non-endemic"," ", IF(COUNTRY_INFO!B757=0," ",COUNTRY_INFO!B757)))</f>
        <v xml:space="preserve"> </v>
      </c>
      <c r="C757" s="13" t="str">
        <f>IF(INTRO!$E$39&lt;&gt;"Non-endemic", " ", IF(INTRO!$E$37="Non-endemic"," ", IF(COUNTRY_INFO!C757=0," ",COUNTRY_INFO!C757)))</f>
        <v xml:space="preserve"> </v>
      </c>
      <c r="D757" s="14">
        <f>IF(INTRO!$E$39&lt;&gt;"Non-endemic", 0, IF(INTRO!$E$37="Non-endemic",0,IF(COUNTRY_INFO!$H757=1,COUNTRY_INFO!E757,0)))</f>
        <v>0</v>
      </c>
      <c r="E757" s="14">
        <f>IF(INTRO!$E$39&lt;&gt;"Non-endemic", 0, IF(INTRO!$E$37="Non-endemic",0,IF(COUNTRY_INFO!$H757=1,COUNTRY_INFO!F757,0)))</f>
        <v>0</v>
      </c>
      <c r="F757" s="14">
        <f>IF(INTRO!$E$39&lt;&gt;"Non-endemic", 0, IF(INTRO!$E$37="Non-endemic",0,IF(COUNTRY_INFO!$H757=1,COUNTRY_INFO!G757,0)))</f>
        <v>0</v>
      </c>
      <c r="G757" s="14">
        <f t="shared" si="42"/>
        <v>0</v>
      </c>
      <c r="H757" s="15" t="str">
        <f>IF(INTRO!$E$39="Non-endemic",IF(INTRO!$E$37="Non-endemic","Not required",COUNTRY_INFO!Q757),"Treat with IVM")</f>
        <v>Treat with IVM</v>
      </c>
      <c r="I757" s="14">
        <f>IF(H757=1,IF(ALB_MBD!$J757&lt;&gt;" ",$G757-ALB_MBD!$J757,$G757),0)</f>
        <v>0</v>
      </c>
      <c r="J757" s="14">
        <f t="shared" si="43"/>
        <v>0</v>
      </c>
      <c r="K757" s="25"/>
      <c r="L757" s="16">
        <f t="shared" si="40"/>
        <v>0</v>
      </c>
      <c r="M757" s="16">
        <f t="shared" si="41"/>
        <v>0</v>
      </c>
    </row>
    <row r="758" spans="1:13" x14ac:dyDescent="0.25">
      <c r="A758" s="13" t="str">
        <f>IF(INTRO!$E$39&lt;&gt;"Non-endemic", " ", IF(INTRO!$E$37="Non-endemic"," ", IF(COUNTRY_INFO!A758=0," ",COUNTRY_INFO!A758)))</f>
        <v xml:space="preserve"> </v>
      </c>
      <c r="B758" s="13" t="str">
        <f>IF(INTRO!$E$39&lt;&gt;"Non-endemic", " ", IF(INTRO!$E$37="Non-endemic"," ", IF(COUNTRY_INFO!B758=0," ",COUNTRY_INFO!B758)))</f>
        <v xml:space="preserve"> </v>
      </c>
      <c r="C758" s="13" t="str">
        <f>IF(INTRO!$E$39&lt;&gt;"Non-endemic", " ", IF(INTRO!$E$37="Non-endemic"," ", IF(COUNTRY_INFO!C758=0," ",COUNTRY_INFO!C758)))</f>
        <v xml:space="preserve"> </v>
      </c>
      <c r="D758" s="14">
        <f>IF(INTRO!$E$39&lt;&gt;"Non-endemic", 0, IF(INTRO!$E$37="Non-endemic",0,IF(COUNTRY_INFO!$H758=1,COUNTRY_INFO!E758,0)))</f>
        <v>0</v>
      </c>
      <c r="E758" s="14">
        <f>IF(INTRO!$E$39&lt;&gt;"Non-endemic", 0, IF(INTRO!$E$37="Non-endemic",0,IF(COUNTRY_INFO!$H758=1,COUNTRY_INFO!F758,0)))</f>
        <v>0</v>
      </c>
      <c r="F758" s="14">
        <f>IF(INTRO!$E$39&lt;&gt;"Non-endemic", 0, IF(INTRO!$E$37="Non-endemic",0,IF(COUNTRY_INFO!$H758=1,COUNTRY_INFO!G758,0)))</f>
        <v>0</v>
      </c>
      <c r="G758" s="14">
        <f t="shared" si="42"/>
        <v>0</v>
      </c>
      <c r="H758" s="15" t="str">
        <f>IF(INTRO!$E$39="Non-endemic",IF(INTRO!$E$37="Non-endemic","Not required",COUNTRY_INFO!Q758),"Treat with IVM")</f>
        <v>Treat with IVM</v>
      </c>
      <c r="I758" s="14">
        <f>IF(H758=1,IF(ALB_MBD!$J758&lt;&gt;" ",$G758-ALB_MBD!$J758,$G758),0)</f>
        <v>0</v>
      </c>
      <c r="J758" s="14">
        <f t="shared" si="43"/>
        <v>0</v>
      </c>
      <c r="K758" s="25"/>
      <c r="L758" s="16">
        <f t="shared" si="40"/>
        <v>0</v>
      </c>
      <c r="M758" s="16">
        <f t="shared" si="41"/>
        <v>0</v>
      </c>
    </row>
    <row r="759" spans="1:13" x14ac:dyDescent="0.25">
      <c r="A759" s="13" t="str">
        <f>IF(INTRO!$E$39&lt;&gt;"Non-endemic", " ", IF(INTRO!$E$37="Non-endemic"," ", IF(COUNTRY_INFO!A759=0," ",COUNTRY_INFO!A759)))</f>
        <v xml:space="preserve"> </v>
      </c>
      <c r="B759" s="13" t="str">
        <f>IF(INTRO!$E$39&lt;&gt;"Non-endemic", " ", IF(INTRO!$E$37="Non-endemic"," ", IF(COUNTRY_INFO!B759=0," ",COUNTRY_INFO!B759)))</f>
        <v xml:space="preserve"> </v>
      </c>
      <c r="C759" s="13" t="str">
        <f>IF(INTRO!$E$39&lt;&gt;"Non-endemic", " ", IF(INTRO!$E$37="Non-endemic"," ", IF(COUNTRY_INFO!C759=0," ",COUNTRY_INFO!C759)))</f>
        <v xml:space="preserve"> </v>
      </c>
      <c r="D759" s="14">
        <f>IF(INTRO!$E$39&lt;&gt;"Non-endemic", 0, IF(INTRO!$E$37="Non-endemic",0,IF(COUNTRY_INFO!$H759=1,COUNTRY_INFO!E759,0)))</f>
        <v>0</v>
      </c>
      <c r="E759" s="14">
        <f>IF(INTRO!$E$39&lt;&gt;"Non-endemic", 0, IF(INTRO!$E$37="Non-endemic",0,IF(COUNTRY_INFO!$H759=1,COUNTRY_INFO!F759,0)))</f>
        <v>0</v>
      </c>
      <c r="F759" s="14">
        <f>IF(INTRO!$E$39&lt;&gt;"Non-endemic", 0, IF(INTRO!$E$37="Non-endemic",0,IF(COUNTRY_INFO!$H759=1,COUNTRY_INFO!G759,0)))</f>
        <v>0</v>
      </c>
      <c r="G759" s="14">
        <f t="shared" si="42"/>
        <v>0</v>
      </c>
      <c r="H759" s="15" t="str">
        <f>IF(INTRO!$E$39="Non-endemic",IF(INTRO!$E$37="Non-endemic","Not required",COUNTRY_INFO!Q759),"Treat with IVM")</f>
        <v>Treat with IVM</v>
      </c>
      <c r="I759" s="14">
        <f>IF(H759=1,IF(ALB_MBD!$J759&lt;&gt;" ",$G759-ALB_MBD!$J759,$G759),0)</f>
        <v>0</v>
      </c>
      <c r="J759" s="14">
        <f t="shared" si="43"/>
        <v>0</v>
      </c>
      <c r="K759" s="25"/>
      <c r="L759" s="16">
        <f t="shared" si="40"/>
        <v>0</v>
      </c>
      <c r="M759" s="16">
        <f t="shared" si="41"/>
        <v>0</v>
      </c>
    </row>
    <row r="760" spans="1:13" x14ac:dyDescent="0.25">
      <c r="A760" s="13" t="str">
        <f>IF(INTRO!$E$39&lt;&gt;"Non-endemic", " ", IF(INTRO!$E$37="Non-endemic"," ", IF(COUNTRY_INFO!A760=0," ",COUNTRY_INFO!A760)))</f>
        <v xml:space="preserve"> </v>
      </c>
      <c r="B760" s="13" t="str">
        <f>IF(INTRO!$E$39&lt;&gt;"Non-endemic", " ", IF(INTRO!$E$37="Non-endemic"," ", IF(COUNTRY_INFO!B760=0," ",COUNTRY_INFO!B760)))</f>
        <v xml:space="preserve"> </v>
      </c>
      <c r="C760" s="13" t="str">
        <f>IF(INTRO!$E$39&lt;&gt;"Non-endemic", " ", IF(INTRO!$E$37="Non-endemic"," ", IF(COUNTRY_INFO!C760=0," ",COUNTRY_INFO!C760)))</f>
        <v xml:space="preserve"> </v>
      </c>
      <c r="D760" s="14">
        <f>IF(INTRO!$E$39&lt;&gt;"Non-endemic", 0, IF(INTRO!$E$37="Non-endemic",0,IF(COUNTRY_INFO!$H760=1,COUNTRY_INFO!E760,0)))</f>
        <v>0</v>
      </c>
      <c r="E760" s="14">
        <f>IF(INTRO!$E$39&lt;&gt;"Non-endemic", 0, IF(INTRO!$E$37="Non-endemic",0,IF(COUNTRY_INFO!$H760=1,COUNTRY_INFO!F760,0)))</f>
        <v>0</v>
      </c>
      <c r="F760" s="14">
        <f>IF(INTRO!$E$39&lt;&gt;"Non-endemic", 0, IF(INTRO!$E$37="Non-endemic",0,IF(COUNTRY_INFO!$H760=1,COUNTRY_INFO!G760,0)))</f>
        <v>0</v>
      </c>
      <c r="G760" s="14">
        <f t="shared" si="42"/>
        <v>0</v>
      </c>
      <c r="H760" s="15" t="str">
        <f>IF(INTRO!$E$39="Non-endemic",IF(INTRO!$E$37="Non-endemic","Not required",COUNTRY_INFO!Q760),"Treat with IVM")</f>
        <v>Treat with IVM</v>
      </c>
      <c r="I760" s="14">
        <f>IF(H760=1,IF(ALB_MBD!$J760&lt;&gt;" ",$G760-ALB_MBD!$J760,$G760),0)</f>
        <v>0</v>
      </c>
      <c r="J760" s="14">
        <f t="shared" si="43"/>
        <v>0</v>
      </c>
      <c r="K760" s="25"/>
      <c r="L760" s="16">
        <f t="shared" si="40"/>
        <v>0</v>
      </c>
      <c r="M760" s="16">
        <f t="shared" si="41"/>
        <v>0</v>
      </c>
    </row>
    <row r="761" spans="1:13" x14ac:dyDescent="0.25">
      <c r="A761" s="13" t="str">
        <f>IF(INTRO!$E$39&lt;&gt;"Non-endemic", " ", IF(INTRO!$E$37="Non-endemic"," ", IF(COUNTRY_INFO!A761=0," ",COUNTRY_INFO!A761)))</f>
        <v xml:space="preserve"> </v>
      </c>
      <c r="B761" s="13" t="str">
        <f>IF(INTRO!$E$39&lt;&gt;"Non-endemic", " ", IF(INTRO!$E$37="Non-endemic"," ", IF(COUNTRY_INFO!B761=0," ",COUNTRY_INFO!B761)))</f>
        <v xml:space="preserve"> </v>
      </c>
      <c r="C761" s="13" t="str">
        <f>IF(INTRO!$E$39&lt;&gt;"Non-endemic", " ", IF(INTRO!$E$37="Non-endemic"," ", IF(COUNTRY_INFO!C761=0," ",COUNTRY_INFO!C761)))</f>
        <v xml:space="preserve"> </v>
      </c>
      <c r="D761" s="14">
        <f>IF(INTRO!$E$39&lt;&gt;"Non-endemic", 0, IF(INTRO!$E$37="Non-endemic",0,IF(COUNTRY_INFO!$H761=1,COUNTRY_INFO!E761,0)))</f>
        <v>0</v>
      </c>
      <c r="E761" s="14">
        <f>IF(INTRO!$E$39&lt;&gt;"Non-endemic", 0, IF(INTRO!$E$37="Non-endemic",0,IF(COUNTRY_INFO!$H761=1,COUNTRY_INFO!F761,0)))</f>
        <v>0</v>
      </c>
      <c r="F761" s="14">
        <f>IF(INTRO!$E$39&lt;&gt;"Non-endemic", 0, IF(INTRO!$E$37="Non-endemic",0,IF(COUNTRY_INFO!$H761=1,COUNTRY_INFO!G761,0)))</f>
        <v>0</v>
      </c>
      <c r="G761" s="14">
        <f t="shared" si="42"/>
        <v>0</v>
      </c>
      <c r="H761" s="15" t="str">
        <f>IF(INTRO!$E$39="Non-endemic",IF(INTRO!$E$37="Non-endemic","Not required",COUNTRY_INFO!Q761),"Treat with IVM")</f>
        <v>Treat with IVM</v>
      </c>
      <c r="I761" s="14">
        <f>IF(H761=1,IF(ALB_MBD!$J761&lt;&gt;" ",$G761-ALB_MBD!$J761,$G761),0)</f>
        <v>0</v>
      </c>
      <c r="J761" s="14">
        <f t="shared" si="43"/>
        <v>0</v>
      </c>
      <c r="K761" s="25"/>
      <c r="L761" s="16">
        <f t="shared" si="40"/>
        <v>0</v>
      </c>
      <c r="M761" s="16">
        <f t="shared" si="41"/>
        <v>0</v>
      </c>
    </row>
    <row r="762" spans="1:13" x14ac:dyDescent="0.25">
      <c r="A762" s="13" t="str">
        <f>IF(INTRO!$E$39&lt;&gt;"Non-endemic", " ", IF(INTRO!$E$37="Non-endemic"," ", IF(COUNTRY_INFO!A762=0," ",COUNTRY_INFO!A762)))</f>
        <v xml:space="preserve"> </v>
      </c>
      <c r="B762" s="13" t="str">
        <f>IF(INTRO!$E$39&lt;&gt;"Non-endemic", " ", IF(INTRO!$E$37="Non-endemic"," ", IF(COUNTRY_INFO!B762=0," ",COUNTRY_INFO!B762)))</f>
        <v xml:space="preserve"> </v>
      </c>
      <c r="C762" s="13" t="str">
        <f>IF(INTRO!$E$39&lt;&gt;"Non-endemic", " ", IF(INTRO!$E$37="Non-endemic"," ", IF(COUNTRY_INFO!C762=0," ",COUNTRY_INFO!C762)))</f>
        <v xml:space="preserve"> </v>
      </c>
      <c r="D762" s="14">
        <f>IF(INTRO!$E$39&lt;&gt;"Non-endemic", 0, IF(INTRO!$E$37="Non-endemic",0,IF(COUNTRY_INFO!$H762=1,COUNTRY_INFO!E762,0)))</f>
        <v>0</v>
      </c>
      <c r="E762" s="14">
        <f>IF(INTRO!$E$39&lt;&gt;"Non-endemic", 0, IF(INTRO!$E$37="Non-endemic",0,IF(COUNTRY_INFO!$H762=1,COUNTRY_INFO!F762,0)))</f>
        <v>0</v>
      </c>
      <c r="F762" s="14">
        <f>IF(INTRO!$E$39&lt;&gt;"Non-endemic", 0, IF(INTRO!$E$37="Non-endemic",0,IF(COUNTRY_INFO!$H762=1,COUNTRY_INFO!G762,0)))</f>
        <v>0</v>
      </c>
      <c r="G762" s="14">
        <f t="shared" si="42"/>
        <v>0</v>
      </c>
      <c r="H762" s="15" t="str">
        <f>IF(INTRO!$E$39="Non-endemic",IF(INTRO!$E$37="Non-endemic","Not required",COUNTRY_INFO!Q762),"Treat with IVM")</f>
        <v>Treat with IVM</v>
      </c>
      <c r="I762" s="14">
        <f>IF(H762=1,IF(ALB_MBD!$J762&lt;&gt;" ",$G762-ALB_MBD!$J762,$G762),0)</f>
        <v>0</v>
      </c>
      <c r="J762" s="14">
        <f t="shared" si="43"/>
        <v>0</v>
      </c>
      <c r="K762" s="25"/>
      <c r="L762" s="16">
        <f t="shared" si="40"/>
        <v>0</v>
      </c>
      <c r="M762" s="16">
        <f t="shared" si="41"/>
        <v>0</v>
      </c>
    </row>
    <row r="763" spans="1:13" x14ac:dyDescent="0.25">
      <c r="A763" s="13" t="str">
        <f>IF(INTRO!$E$39&lt;&gt;"Non-endemic", " ", IF(INTRO!$E$37="Non-endemic"," ", IF(COUNTRY_INFO!A763=0," ",COUNTRY_INFO!A763)))</f>
        <v xml:space="preserve"> </v>
      </c>
      <c r="B763" s="13" t="str">
        <f>IF(INTRO!$E$39&lt;&gt;"Non-endemic", " ", IF(INTRO!$E$37="Non-endemic"," ", IF(COUNTRY_INFO!B763=0," ",COUNTRY_INFO!B763)))</f>
        <v xml:space="preserve"> </v>
      </c>
      <c r="C763" s="13" t="str">
        <f>IF(INTRO!$E$39&lt;&gt;"Non-endemic", " ", IF(INTRO!$E$37="Non-endemic"," ", IF(COUNTRY_INFO!C763=0," ",COUNTRY_INFO!C763)))</f>
        <v xml:space="preserve"> </v>
      </c>
      <c r="D763" s="14">
        <f>IF(INTRO!$E$39&lt;&gt;"Non-endemic", 0, IF(INTRO!$E$37="Non-endemic",0,IF(COUNTRY_INFO!$H763=1,COUNTRY_INFO!E763,0)))</f>
        <v>0</v>
      </c>
      <c r="E763" s="14">
        <f>IF(INTRO!$E$39&lt;&gt;"Non-endemic", 0, IF(INTRO!$E$37="Non-endemic",0,IF(COUNTRY_INFO!$H763=1,COUNTRY_INFO!F763,0)))</f>
        <v>0</v>
      </c>
      <c r="F763" s="14">
        <f>IF(INTRO!$E$39&lt;&gt;"Non-endemic", 0, IF(INTRO!$E$37="Non-endemic",0,IF(COUNTRY_INFO!$H763=1,COUNTRY_INFO!G763,0)))</f>
        <v>0</v>
      </c>
      <c r="G763" s="14">
        <f t="shared" si="42"/>
        <v>0</v>
      </c>
      <c r="H763" s="15" t="str">
        <f>IF(INTRO!$E$39="Non-endemic",IF(INTRO!$E$37="Non-endemic","Not required",COUNTRY_INFO!Q763),"Treat with IVM")</f>
        <v>Treat with IVM</v>
      </c>
      <c r="I763" s="14">
        <f>IF(H763=1,IF(ALB_MBD!$J763&lt;&gt;" ",$G763-ALB_MBD!$J763,$G763),0)</f>
        <v>0</v>
      </c>
      <c r="J763" s="14">
        <f t="shared" si="43"/>
        <v>0</v>
      </c>
      <c r="K763" s="25"/>
      <c r="L763" s="16">
        <f t="shared" si="40"/>
        <v>0</v>
      </c>
      <c r="M763" s="16">
        <f t="shared" si="41"/>
        <v>0</v>
      </c>
    </row>
    <row r="764" spans="1:13" x14ac:dyDescent="0.25">
      <c r="A764" s="13" t="str">
        <f>IF(INTRO!$E$39&lt;&gt;"Non-endemic", " ", IF(INTRO!$E$37="Non-endemic"," ", IF(COUNTRY_INFO!A764=0," ",COUNTRY_INFO!A764)))</f>
        <v xml:space="preserve"> </v>
      </c>
      <c r="B764" s="13" t="str">
        <f>IF(INTRO!$E$39&lt;&gt;"Non-endemic", " ", IF(INTRO!$E$37="Non-endemic"," ", IF(COUNTRY_INFO!B764=0," ",COUNTRY_INFO!B764)))</f>
        <v xml:space="preserve"> </v>
      </c>
      <c r="C764" s="13" t="str">
        <f>IF(INTRO!$E$39&lt;&gt;"Non-endemic", " ", IF(INTRO!$E$37="Non-endemic"," ", IF(COUNTRY_INFO!C764=0," ",COUNTRY_INFO!C764)))</f>
        <v xml:space="preserve"> </v>
      </c>
      <c r="D764" s="14">
        <f>IF(INTRO!$E$39&lt;&gt;"Non-endemic", 0, IF(INTRO!$E$37="Non-endemic",0,IF(COUNTRY_INFO!$H764=1,COUNTRY_INFO!E764,0)))</f>
        <v>0</v>
      </c>
      <c r="E764" s="14">
        <f>IF(INTRO!$E$39&lt;&gt;"Non-endemic", 0, IF(INTRO!$E$37="Non-endemic",0,IF(COUNTRY_INFO!$H764=1,COUNTRY_INFO!F764,0)))</f>
        <v>0</v>
      </c>
      <c r="F764" s="14">
        <f>IF(INTRO!$E$39&lt;&gt;"Non-endemic", 0, IF(INTRO!$E$37="Non-endemic",0,IF(COUNTRY_INFO!$H764=1,COUNTRY_INFO!G764,0)))</f>
        <v>0</v>
      </c>
      <c r="G764" s="14">
        <f t="shared" si="42"/>
        <v>0</v>
      </c>
      <c r="H764" s="15" t="str">
        <f>IF(INTRO!$E$39="Non-endemic",IF(INTRO!$E$37="Non-endemic","Not required",COUNTRY_INFO!Q764),"Treat with IVM")</f>
        <v>Treat with IVM</v>
      </c>
      <c r="I764" s="14">
        <f>IF(H764=1,IF(ALB_MBD!$J764&lt;&gt;" ",$G764-ALB_MBD!$J764,$G764),0)</f>
        <v>0</v>
      </c>
      <c r="J764" s="14">
        <f t="shared" si="43"/>
        <v>0</v>
      </c>
      <c r="K764" s="25"/>
      <c r="L764" s="16">
        <f t="shared" si="40"/>
        <v>0</v>
      </c>
      <c r="M764" s="16">
        <f t="shared" si="41"/>
        <v>0</v>
      </c>
    </row>
    <row r="765" spans="1:13" x14ac:dyDescent="0.25">
      <c r="A765" s="13" t="str">
        <f>IF(INTRO!$E$39&lt;&gt;"Non-endemic", " ", IF(INTRO!$E$37="Non-endemic"," ", IF(COUNTRY_INFO!A765=0," ",COUNTRY_INFO!A765)))</f>
        <v xml:space="preserve"> </v>
      </c>
      <c r="B765" s="13" t="str">
        <f>IF(INTRO!$E$39&lt;&gt;"Non-endemic", " ", IF(INTRO!$E$37="Non-endemic"," ", IF(COUNTRY_INFO!B765=0," ",COUNTRY_INFO!B765)))</f>
        <v xml:space="preserve"> </v>
      </c>
      <c r="C765" s="13" t="str">
        <f>IF(INTRO!$E$39&lt;&gt;"Non-endemic", " ", IF(INTRO!$E$37="Non-endemic"," ", IF(COUNTRY_INFO!C765=0," ",COUNTRY_INFO!C765)))</f>
        <v xml:space="preserve"> </v>
      </c>
      <c r="D765" s="14">
        <f>IF(INTRO!$E$39&lt;&gt;"Non-endemic", 0, IF(INTRO!$E$37="Non-endemic",0,IF(COUNTRY_INFO!$H765=1,COUNTRY_INFO!E765,0)))</f>
        <v>0</v>
      </c>
      <c r="E765" s="14">
        <f>IF(INTRO!$E$39&lt;&gt;"Non-endemic", 0, IF(INTRO!$E$37="Non-endemic",0,IF(COUNTRY_INFO!$H765=1,COUNTRY_INFO!F765,0)))</f>
        <v>0</v>
      </c>
      <c r="F765" s="14">
        <f>IF(INTRO!$E$39&lt;&gt;"Non-endemic", 0, IF(INTRO!$E$37="Non-endemic",0,IF(COUNTRY_INFO!$H765=1,COUNTRY_INFO!G765,0)))</f>
        <v>0</v>
      </c>
      <c r="G765" s="14">
        <f t="shared" si="42"/>
        <v>0</v>
      </c>
      <c r="H765" s="15" t="str">
        <f>IF(INTRO!$E$39="Non-endemic",IF(INTRO!$E$37="Non-endemic","Not required",COUNTRY_INFO!Q765),"Treat with IVM")</f>
        <v>Treat with IVM</v>
      </c>
      <c r="I765" s="14">
        <f>IF(H765=1,IF(ALB_MBD!$J765&lt;&gt;" ",$G765-ALB_MBD!$J765,$G765),0)</f>
        <v>0</v>
      </c>
      <c r="J765" s="14">
        <f t="shared" si="43"/>
        <v>0</v>
      </c>
      <c r="K765" s="25"/>
      <c r="L765" s="16">
        <f t="shared" si="40"/>
        <v>0</v>
      </c>
      <c r="M765" s="16">
        <f t="shared" si="41"/>
        <v>0</v>
      </c>
    </row>
    <row r="766" spans="1:13" x14ac:dyDescent="0.25">
      <c r="A766" s="13" t="str">
        <f>IF(INTRO!$E$39&lt;&gt;"Non-endemic", " ", IF(INTRO!$E$37="Non-endemic"," ", IF(COUNTRY_INFO!A766=0," ",COUNTRY_INFO!A766)))</f>
        <v xml:space="preserve"> </v>
      </c>
      <c r="B766" s="13" t="str">
        <f>IF(INTRO!$E$39&lt;&gt;"Non-endemic", " ", IF(INTRO!$E$37="Non-endemic"," ", IF(COUNTRY_INFO!B766=0," ",COUNTRY_INFO!B766)))</f>
        <v xml:space="preserve"> </v>
      </c>
      <c r="C766" s="13" t="str">
        <f>IF(INTRO!$E$39&lt;&gt;"Non-endemic", " ", IF(INTRO!$E$37="Non-endemic"," ", IF(COUNTRY_INFO!C766=0," ",COUNTRY_INFO!C766)))</f>
        <v xml:space="preserve"> </v>
      </c>
      <c r="D766" s="14">
        <f>IF(INTRO!$E$39&lt;&gt;"Non-endemic", 0, IF(INTRO!$E$37="Non-endemic",0,IF(COUNTRY_INFO!$H766=1,COUNTRY_INFO!E766,0)))</f>
        <v>0</v>
      </c>
      <c r="E766" s="14">
        <f>IF(INTRO!$E$39&lt;&gt;"Non-endemic", 0, IF(INTRO!$E$37="Non-endemic",0,IF(COUNTRY_INFO!$H766=1,COUNTRY_INFO!F766,0)))</f>
        <v>0</v>
      </c>
      <c r="F766" s="14">
        <f>IF(INTRO!$E$39&lt;&gt;"Non-endemic", 0, IF(INTRO!$E$37="Non-endemic",0,IF(COUNTRY_INFO!$H766=1,COUNTRY_INFO!G766,0)))</f>
        <v>0</v>
      </c>
      <c r="G766" s="14">
        <f t="shared" si="42"/>
        <v>0</v>
      </c>
      <c r="H766" s="15" t="str">
        <f>IF(INTRO!$E$39="Non-endemic",IF(INTRO!$E$37="Non-endemic","Not required",COUNTRY_INFO!Q766),"Treat with IVM")</f>
        <v>Treat with IVM</v>
      </c>
      <c r="I766" s="14">
        <f>IF(H766=1,IF(ALB_MBD!$J766&lt;&gt;" ",$G766-ALB_MBD!$J766,$G766),0)</f>
        <v>0</v>
      </c>
      <c r="J766" s="14">
        <f t="shared" si="43"/>
        <v>0</v>
      </c>
      <c r="K766" s="25"/>
      <c r="L766" s="16">
        <f t="shared" si="40"/>
        <v>0</v>
      </c>
      <c r="M766" s="16">
        <f t="shared" si="41"/>
        <v>0</v>
      </c>
    </row>
    <row r="767" spans="1:13" x14ac:dyDescent="0.25">
      <c r="A767" s="13" t="str">
        <f>IF(INTRO!$E$39&lt;&gt;"Non-endemic", " ", IF(INTRO!$E$37="Non-endemic"," ", IF(COUNTRY_INFO!A767=0," ",COUNTRY_INFO!A767)))</f>
        <v xml:space="preserve"> </v>
      </c>
      <c r="B767" s="13" t="str">
        <f>IF(INTRO!$E$39&lt;&gt;"Non-endemic", " ", IF(INTRO!$E$37="Non-endemic"," ", IF(COUNTRY_INFO!B767=0," ",COUNTRY_INFO!B767)))</f>
        <v xml:space="preserve"> </v>
      </c>
      <c r="C767" s="13" t="str">
        <f>IF(INTRO!$E$39&lt;&gt;"Non-endemic", " ", IF(INTRO!$E$37="Non-endemic"," ", IF(COUNTRY_INFO!C767=0," ",COUNTRY_INFO!C767)))</f>
        <v xml:space="preserve"> </v>
      </c>
      <c r="D767" s="14">
        <f>IF(INTRO!$E$39&lt;&gt;"Non-endemic", 0, IF(INTRO!$E$37="Non-endemic",0,IF(COUNTRY_INFO!$H767=1,COUNTRY_INFO!E767,0)))</f>
        <v>0</v>
      </c>
      <c r="E767" s="14">
        <f>IF(INTRO!$E$39&lt;&gt;"Non-endemic", 0, IF(INTRO!$E$37="Non-endemic",0,IF(COUNTRY_INFO!$H767=1,COUNTRY_INFO!F767,0)))</f>
        <v>0</v>
      </c>
      <c r="F767" s="14">
        <f>IF(INTRO!$E$39&lt;&gt;"Non-endemic", 0, IF(INTRO!$E$37="Non-endemic",0,IF(COUNTRY_INFO!$H767=1,COUNTRY_INFO!G767,0)))</f>
        <v>0</v>
      </c>
      <c r="G767" s="14">
        <f t="shared" si="42"/>
        <v>0</v>
      </c>
      <c r="H767" s="15" t="str">
        <f>IF(INTRO!$E$39="Non-endemic",IF(INTRO!$E$37="Non-endemic","Not required",COUNTRY_INFO!Q767),"Treat with IVM")</f>
        <v>Treat with IVM</v>
      </c>
      <c r="I767" s="14">
        <f>IF(H767=1,IF(ALB_MBD!$J767&lt;&gt;" ",$G767-ALB_MBD!$J767,$G767),0)</f>
        <v>0</v>
      </c>
      <c r="J767" s="14">
        <f t="shared" si="43"/>
        <v>0</v>
      </c>
      <c r="K767" s="25"/>
      <c r="L767" s="16">
        <f t="shared" si="40"/>
        <v>0</v>
      </c>
      <c r="M767" s="16">
        <f t="shared" si="41"/>
        <v>0</v>
      </c>
    </row>
    <row r="768" spans="1:13" x14ac:dyDescent="0.25">
      <c r="A768" s="13" t="str">
        <f>IF(INTRO!$E$39&lt;&gt;"Non-endemic", " ", IF(INTRO!$E$37="Non-endemic"," ", IF(COUNTRY_INFO!A768=0," ",COUNTRY_INFO!A768)))</f>
        <v xml:space="preserve"> </v>
      </c>
      <c r="B768" s="13" t="str">
        <f>IF(INTRO!$E$39&lt;&gt;"Non-endemic", " ", IF(INTRO!$E$37="Non-endemic"," ", IF(COUNTRY_INFO!B768=0," ",COUNTRY_INFO!B768)))</f>
        <v xml:space="preserve"> </v>
      </c>
      <c r="C768" s="13" t="str">
        <f>IF(INTRO!$E$39&lt;&gt;"Non-endemic", " ", IF(INTRO!$E$37="Non-endemic"," ", IF(COUNTRY_INFO!C768=0," ",COUNTRY_INFO!C768)))</f>
        <v xml:space="preserve"> </v>
      </c>
      <c r="D768" s="14">
        <f>IF(INTRO!$E$39&lt;&gt;"Non-endemic", 0, IF(INTRO!$E$37="Non-endemic",0,IF(COUNTRY_INFO!$H768=1,COUNTRY_INFO!E768,0)))</f>
        <v>0</v>
      </c>
      <c r="E768" s="14">
        <f>IF(INTRO!$E$39&lt;&gt;"Non-endemic", 0, IF(INTRO!$E$37="Non-endemic",0,IF(COUNTRY_INFO!$H768=1,COUNTRY_INFO!F768,0)))</f>
        <v>0</v>
      </c>
      <c r="F768" s="14">
        <f>IF(INTRO!$E$39&lt;&gt;"Non-endemic", 0, IF(INTRO!$E$37="Non-endemic",0,IF(COUNTRY_INFO!$H768=1,COUNTRY_INFO!G768,0)))</f>
        <v>0</v>
      </c>
      <c r="G768" s="14">
        <f t="shared" si="42"/>
        <v>0</v>
      </c>
      <c r="H768" s="15" t="str">
        <f>IF(INTRO!$E$39="Non-endemic",IF(INTRO!$E$37="Non-endemic","Not required",COUNTRY_INFO!Q768),"Treat with IVM")</f>
        <v>Treat with IVM</v>
      </c>
      <c r="I768" s="14">
        <f>IF(H768=1,IF(ALB_MBD!$J768&lt;&gt;" ",$G768-ALB_MBD!$J768,$G768),0)</f>
        <v>0</v>
      </c>
      <c r="J768" s="14">
        <f t="shared" si="43"/>
        <v>0</v>
      </c>
      <c r="K768" s="25"/>
      <c r="L768" s="16">
        <f t="shared" si="40"/>
        <v>0</v>
      </c>
      <c r="M768" s="16">
        <f t="shared" si="41"/>
        <v>0</v>
      </c>
    </row>
    <row r="769" spans="1:13" x14ac:dyDescent="0.25">
      <c r="A769" s="13" t="str">
        <f>IF(INTRO!$E$39&lt;&gt;"Non-endemic", " ", IF(INTRO!$E$37="Non-endemic"," ", IF(COUNTRY_INFO!A769=0," ",COUNTRY_INFO!A769)))</f>
        <v xml:space="preserve"> </v>
      </c>
      <c r="B769" s="13" t="str">
        <f>IF(INTRO!$E$39&lt;&gt;"Non-endemic", " ", IF(INTRO!$E$37="Non-endemic"," ", IF(COUNTRY_INFO!B769=0," ",COUNTRY_INFO!B769)))</f>
        <v xml:space="preserve"> </v>
      </c>
      <c r="C769" s="13" t="str">
        <f>IF(INTRO!$E$39&lt;&gt;"Non-endemic", " ", IF(INTRO!$E$37="Non-endemic"," ", IF(COUNTRY_INFO!C769=0," ",COUNTRY_INFO!C769)))</f>
        <v xml:space="preserve"> </v>
      </c>
      <c r="D769" s="14">
        <f>IF(INTRO!$E$39&lt;&gt;"Non-endemic", 0, IF(INTRO!$E$37="Non-endemic",0,IF(COUNTRY_INFO!$H769=1,COUNTRY_INFO!E769,0)))</f>
        <v>0</v>
      </c>
      <c r="E769" s="14">
        <f>IF(INTRO!$E$39&lt;&gt;"Non-endemic", 0, IF(INTRO!$E$37="Non-endemic",0,IF(COUNTRY_INFO!$H769=1,COUNTRY_INFO!F769,0)))</f>
        <v>0</v>
      </c>
      <c r="F769" s="14">
        <f>IF(INTRO!$E$39&lt;&gt;"Non-endemic", 0, IF(INTRO!$E$37="Non-endemic",0,IF(COUNTRY_INFO!$H769=1,COUNTRY_INFO!G769,0)))</f>
        <v>0</v>
      </c>
      <c r="G769" s="14">
        <f t="shared" si="42"/>
        <v>0</v>
      </c>
      <c r="H769" s="15" t="str">
        <f>IF(INTRO!$E$39="Non-endemic",IF(INTRO!$E$37="Non-endemic","Not required",COUNTRY_INFO!Q769),"Treat with IVM")</f>
        <v>Treat with IVM</v>
      </c>
      <c r="I769" s="14">
        <f>IF(H769=1,IF(ALB_MBD!$J769&lt;&gt;" ",$G769-ALB_MBD!$J769,$G769),0)</f>
        <v>0</v>
      </c>
      <c r="J769" s="14">
        <f t="shared" si="43"/>
        <v>0</v>
      </c>
      <c r="K769" s="25"/>
      <c r="L769" s="16">
        <f t="shared" si="40"/>
        <v>0</v>
      </c>
      <c r="M769" s="16">
        <f t="shared" si="41"/>
        <v>0</v>
      </c>
    </row>
    <row r="770" spans="1:13" x14ac:dyDescent="0.25">
      <c r="A770" s="13" t="str">
        <f>IF(INTRO!$E$39&lt;&gt;"Non-endemic", " ", IF(INTRO!$E$37="Non-endemic"," ", IF(COUNTRY_INFO!A770=0," ",COUNTRY_INFO!A770)))</f>
        <v xml:space="preserve"> </v>
      </c>
      <c r="B770" s="13" t="str">
        <f>IF(INTRO!$E$39&lt;&gt;"Non-endemic", " ", IF(INTRO!$E$37="Non-endemic"," ", IF(COUNTRY_INFO!B770=0," ",COUNTRY_INFO!B770)))</f>
        <v xml:space="preserve"> </v>
      </c>
      <c r="C770" s="13" t="str">
        <f>IF(INTRO!$E$39&lt;&gt;"Non-endemic", " ", IF(INTRO!$E$37="Non-endemic"," ", IF(COUNTRY_INFO!C770=0," ",COUNTRY_INFO!C770)))</f>
        <v xml:space="preserve"> </v>
      </c>
      <c r="D770" s="14">
        <f>IF(INTRO!$E$39&lt;&gt;"Non-endemic", 0, IF(INTRO!$E$37="Non-endemic",0,IF(COUNTRY_INFO!$H770=1,COUNTRY_INFO!E770,0)))</f>
        <v>0</v>
      </c>
      <c r="E770" s="14">
        <f>IF(INTRO!$E$39&lt;&gt;"Non-endemic", 0, IF(INTRO!$E$37="Non-endemic",0,IF(COUNTRY_INFO!$H770=1,COUNTRY_INFO!F770,0)))</f>
        <v>0</v>
      </c>
      <c r="F770" s="14">
        <f>IF(INTRO!$E$39&lt;&gt;"Non-endemic", 0, IF(INTRO!$E$37="Non-endemic",0,IF(COUNTRY_INFO!$H770=1,COUNTRY_INFO!G770,0)))</f>
        <v>0</v>
      </c>
      <c r="G770" s="14">
        <f t="shared" si="42"/>
        <v>0</v>
      </c>
      <c r="H770" s="15" t="str">
        <f>IF(INTRO!$E$39="Non-endemic",IF(INTRO!$E$37="Non-endemic","Not required",COUNTRY_INFO!Q770),"Treat with IVM")</f>
        <v>Treat with IVM</v>
      </c>
      <c r="I770" s="14">
        <f>IF(H770=1,IF(ALB_MBD!$J770&lt;&gt;" ",$G770-ALB_MBD!$J770,$G770),0)</f>
        <v>0</v>
      </c>
      <c r="J770" s="14">
        <f t="shared" si="43"/>
        <v>0</v>
      </c>
      <c r="K770" s="25"/>
      <c r="L770" s="16">
        <f t="shared" si="40"/>
        <v>0</v>
      </c>
      <c r="M770" s="16">
        <f t="shared" si="41"/>
        <v>0</v>
      </c>
    </row>
    <row r="771" spans="1:13" x14ac:dyDescent="0.25">
      <c r="A771" s="13" t="str">
        <f>IF(INTRO!$E$39&lt;&gt;"Non-endemic", " ", IF(INTRO!$E$37="Non-endemic"," ", IF(COUNTRY_INFO!A771=0," ",COUNTRY_INFO!A771)))</f>
        <v xml:space="preserve"> </v>
      </c>
      <c r="B771" s="13" t="str">
        <f>IF(INTRO!$E$39&lt;&gt;"Non-endemic", " ", IF(INTRO!$E$37="Non-endemic"," ", IF(COUNTRY_INFO!B771=0," ",COUNTRY_INFO!B771)))</f>
        <v xml:space="preserve"> </v>
      </c>
      <c r="C771" s="13" t="str">
        <f>IF(INTRO!$E$39&lt;&gt;"Non-endemic", " ", IF(INTRO!$E$37="Non-endemic"," ", IF(COUNTRY_INFO!C771=0," ",COUNTRY_INFO!C771)))</f>
        <v xml:space="preserve"> </v>
      </c>
      <c r="D771" s="14">
        <f>IF(INTRO!$E$39&lt;&gt;"Non-endemic", 0, IF(INTRO!$E$37="Non-endemic",0,IF(COUNTRY_INFO!$H771=1,COUNTRY_INFO!E771,0)))</f>
        <v>0</v>
      </c>
      <c r="E771" s="14">
        <f>IF(INTRO!$E$39&lt;&gt;"Non-endemic", 0, IF(INTRO!$E$37="Non-endemic",0,IF(COUNTRY_INFO!$H771=1,COUNTRY_INFO!F771,0)))</f>
        <v>0</v>
      </c>
      <c r="F771" s="14">
        <f>IF(INTRO!$E$39&lt;&gt;"Non-endemic", 0, IF(INTRO!$E$37="Non-endemic",0,IF(COUNTRY_INFO!$H771=1,COUNTRY_INFO!G771,0)))</f>
        <v>0</v>
      </c>
      <c r="G771" s="14">
        <f t="shared" si="42"/>
        <v>0</v>
      </c>
      <c r="H771" s="15" t="str">
        <f>IF(INTRO!$E$39="Non-endemic",IF(INTRO!$E$37="Non-endemic","Not required",COUNTRY_INFO!Q771),"Treat with IVM")</f>
        <v>Treat with IVM</v>
      </c>
      <c r="I771" s="14">
        <f>IF(H771=1,IF(ALB_MBD!$J771&lt;&gt;" ",$G771-ALB_MBD!$J771,$G771),0)</f>
        <v>0</v>
      </c>
      <c r="J771" s="14">
        <f t="shared" si="43"/>
        <v>0</v>
      </c>
      <c r="K771" s="25"/>
      <c r="L771" s="16">
        <f t="shared" si="40"/>
        <v>0</v>
      </c>
      <c r="M771" s="16">
        <f t="shared" si="41"/>
        <v>0</v>
      </c>
    </row>
    <row r="772" spans="1:13" x14ac:dyDescent="0.25">
      <c r="A772" s="13" t="str">
        <f>IF(INTRO!$E$39&lt;&gt;"Non-endemic", " ", IF(INTRO!$E$37="Non-endemic"," ", IF(COUNTRY_INFO!A772=0," ",COUNTRY_INFO!A772)))</f>
        <v xml:space="preserve"> </v>
      </c>
      <c r="B772" s="13" t="str">
        <f>IF(INTRO!$E$39&lt;&gt;"Non-endemic", " ", IF(INTRO!$E$37="Non-endemic"," ", IF(COUNTRY_INFO!B772=0," ",COUNTRY_INFO!B772)))</f>
        <v xml:space="preserve"> </v>
      </c>
      <c r="C772" s="13" t="str">
        <f>IF(INTRO!$E$39&lt;&gt;"Non-endemic", " ", IF(INTRO!$E$37="Non-endemic"," ", IF(COUNTRY_INFO!C772=0," ",COUNTRY_INFO!C772)))</f>
        <v xml:space="preserve"> </v>
      </c>
      <c r="D772" s="14">
        <f>IF(INTRO!$E$39&lt;&gt;"Non-endemic", 0, IF(INTRO!$E$37="Non-endemic",0,IF(COUNTRY_INFO!$H772=1,COUNTRY_INFO!E772,0)))</f>
        <v>0</v>
      </c>
      <c r="E772" s="14">
        <f>IF(INTRO!$E$39&lt;&gt;"Non-endemic", 0, IF(INTRO!$E$37="Non-endemic",0,IF(COUNTRY_INFO!$H772=1,COUNTRY_INFO!F772,0)))</f>
        <v>0</v>
      </c>
      <c r="F772" s="14">
        <f>IF(INTRO!$E$39&lt;&gt;"Non-endemic", 0, IF(INTRO!$E$37="Non-endemic",0,IF(COUNTRY_INFO!$H772=1,COUNTRY_INFO!G772,0)))</f>
        <v>0</v>
      </c>
      <c r="G772" s="14">
        <f t="shared" si="42"/>
        <v>0</v>
      </c>
      <c r="H772" s="15" t="str">
        <f>IF(INTRO!$E$39="Non-endemic",IF(INTRO!$E$37="Non-endemic","Not required",COUNTRY_INFO!Q772),"Treat with IVM")</f>
        <v>Treat with IVM</v>
      </c>
      <c r="I772" s="14">
        <f>IF(H772=1,IF(ALB_MBD!$J772&lt;&gt;" ",$G772-ALB_MBD!$J772,$G772),0)</f>
        <v>0</v>
      </c>
      <c r="J772" s="14">
        <f t="shared" si="43"/>
        <v>0</v>
      </c>
      <c r="K772" s="25"/>
      <c r="L772" s="16">
        <f t="shared" si="40"/>
        <v>0</v>
      </c>
      <c r="M772" s="16">
        <f t="shared" si="41"/>
        <v>0</v>
      </c>
    </row>
    <row r="773" spans="1:13" x14ac:dyDescent="0.25">
      <c r="A773" s="13" t="str">
        <f>IF(INTRO!$E$39&lt;&gt;"Non-endemic", " ", IF(INTRO!$E$37="Non-endemic"," ", IF(COUNTRY_INFO!A773=0," ",COUNTRY_INFO!A773)))</f>
        <v xml:space="preserve"> </v>
      </c>
      <c r="B773" s="13" t="str">
        <f>IF(INTRO!$E$39&lt;&gt;"Non-endemic", " ", IF(INTRO!$E$37="Non-endemic"," ", IF(COUNTRY_INFO!B773=0," ",COUNTRY_INFO!B773)))</f>
        <v xml:space="preserve"> </v>
      </c>
      <c r="C773" s="13" t="str">
        <f>IF(INTRO!$E$39&lt;&gt;"Non-endemic", " ", IF(INTRO!$E$37="Non-endemic"," ", IF(COUNTRY_INFO!C773=0," ",COUNTRY_INFO!C773)))</f>
        <v xml:space="preserve"> </v>
      </c>
      <c r="D773" s="14">
        <f>IF(INTRO!$E$39&lt;&gt;"Non-endemic", 0, IF(INTRO!$E$37="Non-endemic",0,IF(COUNTRY_INFO!$H773=1,COUNTRY_INFO!E773,0)))</f>
        <v>0</v>
      </c>
      <c r="E773" s="14">
        <f>IF(INTRO!$E$39&lt;&gt;"Non-endemic", 0, IF(INTRO!$E$37="Non-endemic",0,IF(COUNTRY_INFO!$H773=1,COUNTRY_INFO!F773,0)))</f>
        <v>0</v>
      </c>
      <c r="F773" s="14">
        <f>IF(INTRO!$E$39&lt;&gt;"Non-endemic", 0, IF(INTRO!$E$37="Non-endemic",0,IF(COUNTRY_INFO!$H773=1,COUNTRY_INFO!G773,0)))</f>
        <v>0</v>
      </c>
      <c r="G773" s="14">
        <f t="shared" si="42"/>
        <v>0</v>
      </c>
      <c r="H773" s="15" t="str">
        <f>IF(INTRO!$E$39="Non-endemic",IF(INTRO!$E$37="Non-endemic","Not required",COUNTRY_INFO!Q773),"Treat with IVM")</f>
        <v>Treat with IVM</v>
      </c>
      <c r="I773" s="14">
        <f>IF(H773=1,IF(ALB_MBD!$J773&lt;&gt;" ",$G773-ALB_MBD!$J773,$G773),0)</f>
        <v>0</v>
      </c>
      <c r="J773" s="14">
        <f t="shared" si="43"/>
        <v>0</v>
      </c>
      <c r="K773" s="25"/>
      <c r="L773" s="16">
        <f t="shared" si="40"/>
        <v>0</v>
      </c>
      <c r="M773" s="16">
        <f t="shared" si="41"/>
        <v>0</v>
      </c>
    </row>
    <row r="774" spans="1:13" x14ac:dyDescent="0.25">
      <c r="A774" s="13" t="str">
        <f>IF(INTRO!$E$39&lt;&gt;"Non-endemic", " ", IF(INTRO!$E$37="Non-endemic"," ", IF(COUNTRY_INFO!A774=0," ",COUNTRY_INFO!A774)))</f>
        <v xml:space="preserve"> </v>
      </c>
      <c r="B774" s="13" t="str">
        <f>IF(INTRO!$E$39&lt;&gt;"Non-endemic", " ", IF(INTRO!$E$37="Non-endemic"," ", IF(COUNTRY_INFO!B774=0," ",COUNTRY_INFO!B774)))</f>
        <v xml:space="preserve"> </v>
      </c>
      <c r="C774" s="13" t="str">
        <f>IF(INTRO!$E$39&lt;&gt;"Non-endemic", " ", IF(INTRO!$E$37="Non-endemic"," ", IF(COUNTRY_INFO!C774=0," ",COUNTRY_INFO!C774)))</f>
        <v xml:space="preserve"> </v>
      </c>
      <c r="D774" s="14">
        <f>IF(INTRO!$E$39&lt;&gt;"Non-endemic", 0, IF(INTRO!$E$37="Non-endemic",0,IF(COUNTRY_INFO!$H774=1,COUNTRY_INFO!E774,0)))</f>
        <v>0</v>
      </c>
      <c r="E774" s="14">
        <f>IF(INTRO!$E$39&lt;&gt;"Non-endemic", 0, IF(INTRO!$E$37="Non-endemic",0,IF(COUNTRY_INFO!$H774=1,COUNTRY_INFO!F774,0)))</f>
        <v>0</v>
      </c>
      <c r="F774" s="14">
        <f>IF(INTRO!$E$39&lt;&gt;"Non-endemic", 0, IF(INTRO!$E$37="Non-endemic",0,IF(COUNTRY_INFO!$H774=1,COUNTRY_INFO!G774,0)))</f>
        <v>0</v>
      </c>
      <c r="G774" s="14">
        <f t="shared" si="42"/>
        <v>0</v>
      </c>
      <c r="H774" s="15" t="str">
        <f>IF(INTRO!$E$39="Non-endemic",IF(INTRO!$E$37="Non-endemic","Not required",COUNTRY_INFO!Q774),"Treat with IVM")</f>
        <v>Treat with IVM</v>
      </c>
      <c r="I774" s="14">
        <f>IF(H774=1,IF(ALB_MBD!$J774&lt;&gt;" ",$G774-ALB_MBD!$J774,$G774),0)</f>
        <v>0</v>
      </c>
      <c r="J774" s="14">
        <f t="shared" si="43"/>
        <v>0</v>
      </c>
      <c r="K774" s="25"/>
      <c r="L774" s="16">
        <f t="shared" si="40"/>
        <v>0</v>
      </c>
      <c r="M774" s="16">
        <f t="shared" si="41"/>
        <v>0</v>
      </c>
    </row>
    <row r="775" spans="1:13" x14ac:dyDescent="0.25">
      <c r="A775" s="13" t="str">
        <f>IF(INTRO!$E$39&lt;&gt;"Non-endemic", " ", IF(INTRO!$E$37="Non-endemic"," ", IF(COUNTRY_INFO!A775=0," ",COUNTRY_INFO!A775)))</f>
        <v xml:space="preserve"> </v>
      </c>
      <c r="B775" s="13" t="str">
        <f>IF(INTRO!$E$39&lt;&gt;"Non-endemic", " ", IF(INTRO!$E$37="Non-endemic"," ", IF(COUNTRY_INFO!B775=0," ",COUNTRY_INFO!B775)))</f>
        <v xml:space="preserve"> </v>
      </c>
      <c r="C775" s="13" t="str">
        <f>IF(INTRO!$E$39&lt;&gt;"Non-endemic", " ", IF(INTRO!$E$37="Non-endemic"," ", IF(COUNTRY_INFO!C775=0," ",COUNTRY_INFO!C775)))</f>
        <v xml:space="preserve"> </v>
      </c>
      <c r="D775" s="14">
        <f>IF(INTRO!$E$39&lt;&gt;"Non-endemic", 0, IF(INTRO!$E$37="Non-endemic",0,IF(COUNTRY_INFO!$H775=1,COUNTRY_INFO!E775,0)))</f>
        <v>0</v>
      </c>
      <c r="E775" s="14">
        <f>IF(INTRO!$E$39&lt;&gt;"Non-endemic", 0, IF(INTRO!$E$37="Non-endemic",0,IF(COUNTRY_INFO!$H775=1,COUNTRY_INFO!F775,0)))</f>
        <v>0</v>
      </c>
      <c r="F775" s="14">
        <f>IF(INTRO!$E$39&lt;&gt;"Non-endemic", 0, IF(INTRO!$E$37="Non-endemic",0,IF(COUNTRY_INFO!$H775=1,COUNTRY_INFO!G775,0)))</f>
        <v>0</v>
      </c>
      <c r="G775" s="14">
        <f t="shared" si="42"/>
        <v>0</v>
      </c>
      <c r="H775" s="15" t="str">
        <f>IF(INTRO!$E$39="Non-endemic",IF(INTRO!$E$37="Non-endemic","Not required",COUNTRY_INFO!Q775),"Treat with IVM")</f>
        <v>Treat with IVM</v>
      </c>
      <c r="I775" s="14">
        <f>IF(H775=1,IF(ALB_MBD!$J775&lt;&gt;" ",$G775-ALB_MBD!$J775,$G775),0)</f>
        <v>0</v>
      </c>
      <c r="J775" s="14">
        <f t="shared" si="43"/>
        <v>0</v>
      </c>
      <c r="K775" s="25"/>
      <c r="L775" s="16">
        <f t="shared" si="40"/>
        <v>0</v>
      </c>
      <c r="M775" s="16">
        <f t="shared" si="41"/>
        <v>0</v>
      </c>
    </row>
    <row r="776" spans="1:13" x14ac:dyDescent="0.25">
      <c r="A776" s="13" t="str">
        <f>IF(INTRO!$E$39&lt;&gt;"Non-endemic", " ", IF(INTRO!$E$37="Non-endemic"," ", IF(COUNTRY_INFO!A776=0," ",COUNTRY_INFO!A776)))</f>
        <v xml:space="preserve"> </v>
      </c>
      <c r="B776" s="13" t="str">
        <f>IF(INTRO!$E$39&lt;&gt;"Non-endemic", " ", IF(INTRO!$E$37="Non-endemic"," ", IF(COUNTRY_INFO!B776=0," ",COUNTRY_INFO!B776)))</f>
        <v xml:space="preserve"> </v>
      </c>
      <c r="C776" s="13" t="str">
        <f>IF(INTRO!$E$39&lt;&gt;"Non-endemic", " ", IF(INTRO!$E$37="Non-endemic"," ", IF(COUNTRY_INFO!C776=0," ",COUNTRY_INFO!C776)))</f>
        <v xml:space="preserve"> </v>
      </c>
      <c r="D776" s="14">
        <f>IF(INTRO!$E$39&lt;&gt;"Non-endemic", 0, IF(INTRO!$E$37="Non-endemic",0,IF(COUNTRY_INFO!$H776=1,COUNTRY_INFO!E776,0)))</f>
        <v>0</v>
      </c>
      <c r="E776" s="14">
        <f>IF(INTRO!$E$39&lt;&gt;"Non-endemic", 0, IF(INTRO!$E$37="Non-endemic",0,IF(COUNTRY_INFO!$H776=1,COUNTRY_INFO!F776,0)))</f>
        <v>0</v>
      </c>
      <c r="F776" s="14">
        <f>IF(INTRO!$E$39&lt;&gt;"Non-endemic", 0, IF(INTRO!$E$37="Non-endemic",0,IF(COUNTRY_INFO!$H776=1,COUNTRY_INFO!G776,0)))</f>
        <v>0</v>
      </c>
      <c r="G776" s="14">
        <f t="shared" si="42"/>
        <v>0</v>
      </c>
      <c r="H776" s="15" t="str">
        <f>IF(INTRO!$E$39="Non-endemic",IF(INTRO!$E$37="Non-endemic","Not required",COUNTRY_INFO!Q776),"Treat with IVM")</f>
        <v>Treat with IVM</v>
      </c>
      <c r="I776" s="14">
        <f>IF(H776=1,IF(ALB_MBD!$J776&lt;&gt;" ",$G776-ALB_MBD!$J776,$G776),0)</f>
        <v>0</v>
      </c>
      <c r="J776" s="14">
        <f t="shared" si="43"/>
        <v>0</v>
      </c>
      <c r="K776" s="25"/>
      <c r="L776" s="16">
        <f t="shared" ref="L776:L782" si="44">IF($J776&gt;$K776,$J776-$K776,0)</f>
        <v>0</v>
      </c>
      <c r="M776" s="16">
        <f t="shared" ref="M776:M782" si="45">ROUNDUP($J776/1000,0)</f>
        <v>0</v>
      </c>
    </row>
    <row r="777" spans="1:13" x14ac:dyDescent="0.25">
      <c r="A777" s="13" t="str">
        <f>IF(INTRO!$E$39&lt;&gt;"Non-endemic", " ", IF(INTRO!$E$37="Non-endemic"," ", IF(COUNTRY_INFO!A777=0," ",COUNTRY_INFO!A777)))</f>
        <v xml:space="preserve"> </v>
      </c>
      <c r="B777" s="13" t="str">
        <f>IF(INTRO!$E$39&lt;&gt;"Non-endemic", " ", IF(INTRO!$E$37="Non-endemic"," ", IF(COUNTRY_INFO!B777=0," ",COUNTRY_INFO!B777)))</f>
        <v xml:space="preserve"> </v>
      </c>
      <c r="C777" s="13" t="str">
        <f>IF(INTRO!$E$39&lt;&gt;"Non-endemic", " ", IF(INTRO!$E$37="Non-endemic"," ", IF(COUNTRY_INFO!C777=0," ",COUNTRY_INFO!C777)))</f>
        <v xml:space="preserve"> </v>
      </c>
      <c r="D777" s="14">
        <f>IF(INTRO!$E$39&lt;&gt;"Non-endemic", 0, IF(INTRO!$E$37="Non-endemic",0,IF(COUNTRY_INFO!$H777=1,COUNTRY_INFO!E777,0)))</f>
        <v>0</v>
      </c>
      <c r="E777" s="14">
        <f>IF(INTRO!$E$39&lt;&gt;"Non-endemic", 0, IF(INTRO!$E$37="Non-endemic",0,IF(COUNTRY_INFO!$H777=1,COUNTRY_INFO!F777,0)))</f>
        <v>0</v>
      </c>
      <c r="F777" s="14">
        <f>IF(INTRO!$E$39&lt;&gt;"Non-endemic", 0, IF(INTRO!$E$37="Non-endemic",0,IF(COUNTRY_INFO!$H777=1,COUNTRY_INFO!G777,0)))</f>
        <v>0</v>
      </c>
      <c r="G777" s="14">
        <f t="shared" si="42"/>
        <v>0</v>
      </c>
      <c r="H777" s="15" t="str">
        <f>IF(INTRO!$E$39="Non-endemic",IF(INTRO!$E$37="Non-endemic","Not required",COUNTRY_INFO!Q777),"Treat with IVM")</f>
        <v>Treat with IVM</v>
      </c>
      <c r="I777" s="14">
        <f>IF(H777=1,IF(ALB_MBD!$J777&lt;&gt;" ",$G777-ALB_MBD!$J777,$G777),0)</f>
        <v>0</v>
      </c>
      <c r="J777" s="14">
        <f t="shared" si="43"/>
        <v>0</v>
      </c>
      <c r="K777" s="25"/>
      <c r="L777" s="16">
        <f t="shared" si="44"/>
        <v>0</v>
      </c>
      <c r="M777" s="16">
        <f t="shared" si="45"/>
        <v>0</v>
      </c>
    </row>
    <row r="778" spans="1:13" x14ac:dyDescent="0.25">
      <c r="A778" s="13" t="str">
        <f>IF(INTRO!$E$39&lt;&gt;"Non-endemic", " ", IF(INTRO!$E$37="Non-endemic"," ", IF(COUNTRY_INFO!A778=0," ",COUNTRY_INFO!A778)))</f>
        <v xml:space="preserve"> </v>
      </c>
      <c r="B778" s="13" t="str">
        <f>IF(INTRO!$E$39&lt;&gt;"Non-endemic", " ", IF(INTRO!$E$37="Non-endemic"," ", IF(COUNTRY_INFO!B778=0," ",COUNTRY_INFO!B778)))</f>
        <v xml:space="preserve"> </v>
      </c>
      <c r="C778" s="13" t="str">
        <f>IF(INTRO!$E$39&lt;&gt;"Non-endemic", " ", IF(INTRO!$E$37="Non-endemic"," ", IF(COUNTRY_INFO!C778=0," ",COUNTRY_INFO!C778)))</f>
        <v xml:space="preserve"> </v>
      </c>
      <c r="D778" s="14">
        <f>IF(INTRO!$E$39&lt;&gt;"Non-endemic", 0, IF(INTRO!$E$37="Non-endemic",0,IF(COUNTRY_INFO!$H778=1,COUNTRY_INFO!E778,0)))</f>
        <v>0</v>
      </c>
      <c r="E778" s="14">
        <f>IF(INTRO!$E$39&lt;&gt;"Non-endemic", 0, IF(INTRO!$E$37="Non-endemic",0,IF(COUNTRY_INFO!$H778=1,COUNTRY_INFO!F778,0)))</f>
        <v>0</v>
      </c>
      <c r="F778" s="14">
        <f>IF(INTRO!$E$39&lt;&gt;"Non-endemic", 0, IF(INTRO!$E$37="Non-endemic",0,IF(COUNTRY_INFO!$H778=1,COUNTRY_INFO!G778,0)))</f>
        <v>0</v>
      </c>
      <c r="G778" s="14">
        <f t="shared" ref="G778:G782" si="46">SUM(D778:F778)</f>
        <v>0</v>
      </c>
      <c r="H778" s="15" t="str">
        <f>IF(INTRO!$E$39="Non-endemic",IF(INTRO!$E$37="Non-endemic","Not required",COUNTRY_INFO!Q778),"Treat with IVM")</f>
        <v>Treat with IVM</v>
      </c>
      <c r="I778" s="14">
        <f>IF(H778=1,IF(ALB_MBD!$J778&lt;&gt;" ",$G778-ALB_MBD!$J778,$G778),0)</f>
        <v>0</v>
      </c>
      <c r="J778" s="14">
        <f t="shared" ref="J778:J782" si="47">IF(I778&gt;0,I778*2.5,0)</f>
        <v>0</v>
      </c>
      <c r="K778" s="25"/>
      <c r="L778" s="16">
        <f t="shared" si="44"/>
        <v>0</v>
      </c>
      <c r="M778" s="16">
        <f t="shared" si="45"/>
        <v>0</v>
      </c>
    </row>
    <row r="779" spans="1:13" x14ac:dyDescent="0.25">
      <c r="A779" s="13" t="str">
        <f>IF(INTRO!$E$39&lt;&gt;"Non-endemic", " ", IF(INTRO!$E$37="Non-endemic"," ", IF(COUNTRY_INFO!A779=0," ",COUNTRY_INFO!A779)))</f>
        <v xml:space="preserve"> </v>
      </c>
      <c r="B779" s="13" t="str">
        <f>IF(INTRO!$E$39&lt;&gt;"Non-endemic", " ", IF(INTRO!$E$37="Non-endemic"," ", IF(COUNTRY_INFO!B779=0," ",COUNTRY_INFO!B779)))</f>
        <v xml:space="preserve"> </v>
      </c>
      <c r="C779" s="13" t="str">
        <f>IF(INTRO!$E$39&lt;&gt;"Non-endemic", " ", IF(INTRO!$E$37="Non-endemic"," ", IF(COUNTRY_INFO!C779=0," ",COUNTRY_INFO!C779)))</f>
        <v xml:space="preserve"> </v>
      </c>
      <c r="D779" s="14">
        <f>IF(INTRO!$E$39&lt;&gt;"Non-endemic", 0, IF(INTRO!$E$37="Non-endemic",0,IF(COUNTRY_INFO!$H779=1,COUNTRY_INFO!E779,0)))</f>
        <v>0</v>
      </c>
      <c r="E779" s="14">
        <f>IF(INTRO!$E$39&lt;&gt;"Non-endemic", 0, IF(INTRO!$E$37="Non-endemic",0,IF(COUNTRY_INFO!$H779=1,COUNTRY_INFO!F779,0)))</f>
        <v>0</v>
      </c>
      <c r="F779" s="14">
        <f>IF(INTRO!$E$39&lt;&gt;"Non-endemic", 0, IF(INTRO!$E$37="Non-endemic",0,IF(COUNTRY_INFO!$H779=1,COUNTRY_INFO!G779,0)))</f>
        <v>0</v>
      </c>
      <c r="G779" s="14">
        <f t="shared" si="46"/>
        <v>0</v>
      </c>
      <c r="H779" s="15" t="str">
        <f>IF(INTRO!$E$39="Non-endemic",IF(INTRO!$E$37="Non-endemic","Not required",COUNTRY_INFO!Q779),"Treat with IVM")</f>
        <v>Treat with IVM</v>
      </c>
      <c r="I779" s="14">
        <f>IF(H779=1,IF(ALB_MBD!$J779&lt;&gt;" ",$G779-ALB_MBD!$J779,$G779),0)</f>
        <v>0</v>
      </c>
      <c r="J779" s="14">
        <f t="shared" si="47"/>
        <v>0</v>
      </c>
      <c r="K779" s="25"/>
      <c r="L779" s="16">
        <f t="shared" si="44"/>
        <v>0</v>
      </c>
      <c r="M779" s="16">
        <f t="shared" si="45"/>
        <v>0</v>
      </c>
    </row>
    <row r="780" spans="1:13" x14ac:dyDescent="0.25">
      <c r="A780" s="13" t="str">
        <f>IF(INTRO!$E$39&lt;&gt;"Non-endemic", " ", IF(INTRO!$E$37="Non-endemic"," ", IF(COUNTRY_INFO!A780=0," ",COUNTRY_INFO!A780)))</f>
        <v xml:space="preserve"> </v>
      </c>
      <c r="B780" s="13" t="str">
        <f>IF(INTRO!$E$39&lt;&gt;"Non-endemic", " ", IF(INTRO!$E$37="Non-endemic"," ", IF(COUNTRY_INFO!B780=0," ",COUNTRY_INFO!B780)))</f>
        <v xml:space="preserve"> </v>
      </c>
      <c r="C780" s="13" t="str">
        <f>IF(INTRO!$E$39&lt;&gt;"Non-endemic", " ", IF(INTRO!$E$37="Non-endemic"," ", IF(COUNTRY_INFO!C780=0," ",COUNTRY_INFO!C780)))</f>
        <v xml:space="preserve"> </v>
      </c>
      <c r="D780" s="14">
        <f>IF(INTRO!$E$39&lt;&gt;"Non-endemic", 0, IF(INTRO!$E$37="Non-endemic",0,IF(COUNTRY_INFO!$H780=1,COUNTRY_INFO!E780,0)))</f>
        <v>0</v>
      </c>
      <c r="E780" s="14">
        <f>IF(INTRO!$E$39&lt;&gt;"Non-endemic", 0, IF(INTRO!$E$37="Non-endemic",0,IF(COUNTRY_INFO!$H780=1,COUNTRY_INFO!F780,0)))</f>
        <v>0</v>
      </c>
      <c r="F780" s="14">
        <f>IF(INTRO!$E$39&lt;&gt;"Non-endemic", 0, IF(INTRO!$E$37="Non-endemic",0,IF(COUNTRY_INFO!$H780=1,COUNTRY_INFO!G780,0)))</f>
        <v>0</v>
      </c>
      <c r="G780" s="14">
        <f t="shared" si="46"/>
        <v>0</v>
      </c>
      <c r="H780" s="15" t="str">
        <f>IF(INTRO!$E$39="Non-endemic",IF(INTRO!$E$37="Non-endemic","Not required",COUNTRY_INFO!Q780),"Treat with IVM")</f>
        <v>Treat with IVM</v>
      </c>
      <c r="I780" s="14">
        <f>IF(H780=1,IF(ALB_MBD!$J780&lt;&gt;" ",$G780-ALB_MBD!$J780,$G780),0)</f>
        <v>0</v>
      </c>
      <c r="J780" s="14">
        <f t="shared" si="47"/>
        <v>0</v>
      </c>
      <c r="K780" s="25"/>
      <c r="L780" s="16">
        <f t="shared" si="44"/>
        <v>0</v>
      </c>
      <c r="M780" s="16">
        <f t="shared" si="45"/>
        <v>0</v>
      </c>
    </row>
    <row r="781" spans="1:13" x14ac:dyDescent="0.25">
      <c r="A781" s="13" t="str">
        <f>IF(INTRO!$E$39&lt;&gt;"Non-endemic", " ", IF(INTRO!$E$37="Non-endemic"," ", IF(COUNTRY_INFO!A781=0," ",COUNTRY_INFO!A781)))</f>
        <v xml:space="preserve"> </v>
      </c>
      <c r="B781" s="13" t="str">
        <f>IF(INTRO!$E$39&lt;&gt;"Non-endemic", " ", IF(INTRO!$E$37="Non-endemic"," ", IF(COUNTRY_INFO!B781=0," ",COUNTRY_INFO!B781)))</f>
        <v xml:space="preserve"> </v>
      </c>
      <c r="C781" s="13" t="str">
        <f>IF(INTRO!$E$39&lt;&gt;"Non-endemic", " ", IF(INTRO!$E$37="Non-endemic"," ", IF(COUNTRY_INFO!C781=0," ",COUNTRY_INFO!C781)))</f>
        <v xml:space="preserve"> </v>
      </c>
      <c r="D781" s="14">
        <f>IF(INTRO!$E$39&lt;&gt;"Non-endemic", 0, IF(INTRO!$E$37="Non-endemic",0,IF(COUNTRY_INFO!$H781=1,COUNTRY_INFO!E781,0)))</f>
        <v>0</v>
      </c>
      <c r="E781" s="14">
        <f>IF(INTRO!$E$39&lt;&gt;"Non-endemic", 0, IF(INTRO!$E$37="Non-endemic",0,IF(COUNTRY_INFO!$H781=1,COUNTRY_INFO!F781,0)))</f>
        <v>0</v>
      </c>
      <c r="F781" s="14">
        <f>IF(INTRO!$E$39&lt;&gt;"Non-endemic", 0, IF(INTRO!$E$37="Non-endemic",0,IF(COUNTRY_INFO!$H781=1,COUNTRY_INFO!G781,0)))</f>
        <v>0</v>
      </c>
      <c r="G781" s="14">
        <f t="shared" si="46"/>
        <v>0</v>
      </c>
      <c r="H781" s="15" t="str">
        <f>IF(INTRO!$E$39="Non-endemic",IF(INTRO!$E$37="Non-endemic","Not required",COUNTRY_INFO!Q781),"Treat with IVM")</f>
        <v>Treat with IVM</v>
      </c>
      <c r="I781" s="14">
        <f>IF(H781=1,IF(ALB_MBD!$J781&lt;&gt;" ",$G781-ALB_MBD!$J781,$G781),0)</f>
        <v>0</v>
      </c>
      <c r="J781" s="14">
        <f t="shared" si="47"/>
        <v>0</v>
      </c>
      <c r="K781" s="25"/>
      <c r="L781" s="16">
        <f t="shared" si="44"/>
        <v>0</v>
      </c>
      <c r="M781" s="16">
        <f t="shared" si="45"/>
        <v>0</v>
      </c>
    </row>
    <row r="782" spans="1:13" x14ac:dyDescent="0.25">
      <c r="A782" s="13" t="str">
        <f>IF(INTRO!$E$39&lt;&gt;"Non-endemic", " ", IF(INTRO!$E$37="Non-endemic"," ", IF(COUNTRY_INFO!A782=0," ",COUNTRY_INFO!A782)))</f>
        <v xml:space="preserve"> </v>
      </c>
      <c r="B782" s="13" t="str">
        <f>IF(INTRO!$E$39&lt;&gt;"Non-endemic", " ", IF(INTRO!$E$37="Non-endemic"," ", IF(COUNTRY_INFO!B782=0," ",COUNTRY_INFO!B782)))</f>
        <v xml:space="preserve"> </v>
      </c>
      <c r="C782" s="13" t="str">
        <f>IF(INTRO!$E$39&lt;&gt;"Non-endemic", " ", IF(INTRO!$E$37="Non-endemic"," ", IF(COUNTRY_INFO!C782=0," ",COUNTRY_INFO!C782)))</f>
        <v xml:space="preserve"> </v>
      </c>
      <c r="D782" s="14">
        <f>IF(INTRO!$E$39&lt;&gt;"Non-endemic", 0, IF(INTRO!$E$37="Non-endemic",0,IF(COUNTRY_INFO!$H782=1,COUNTRY_INFO!E782,0)))</f>
        <v>0</v>
      </c>
      <c r="E782" s="14">
        <f>IF(INTRO!$E$39&lt;&gt;"Non-endemic", 0, IF(INTRO!$E$37="Non-endemic",0,IF(COUNTRY_INFO!$H782=1,COUNTRY_INFO!F782,0)))</f>
        <v>0</v>
      </c>
      <c r="F782" s="14">
        <f>IF(INTRO!$E$39&lt;&gt;"Non-endemic", 0, IF(INTRO!$E$37="Non-endemic",0,IF(COUNTRY_INFO!$H782=1,COUNTRY_INFO!G782,0)))</f>
        <v>0</v>
      </c>
      <c r="G782" s="14">
        <f t="shared" si="46"/>
        <v>0</v>
      </c>
      <c r="H782" s="15" t="str">
        <f>IF(INTRO!$E$39="Non-endemic",IF(INTRO!$E$37="Non-endemic","Not required",COUNTRY_INFO!Q782),"Treat with IVM")</f>
        <v>Treat with IVM</v>
      </c>
      <c r="I782" s="14">
        <f>IF(H782=1,IF(ALB_MBD!$J782&lt;&gt;" ",$G782-ALB_MBD!$J782,$G782),0)</f>
        <v>0</v>
      </c>
      <c r="J782" s="14">
        <f t="shared" si="47"/>
        <v>0</v>
      </c>
      <c r="K782" s="25"/>
      <c r="L782" s="16">
        <f t="shared" si="44"/>
        <v>0</v>
      </c>
      <c r="M782" s="16">
        <f t="shared" si="45"/>
        <v>0</v>
      </c>
    </row>
    <row r="783" spans="1:13" x14ac:dyDescent="0.25">
      <c r="A783"/>
      <c r="B783"/>
      <c r="C783"/>
      <c r="D783"/>
      <c r="E783"/>
      <c r="F783"/>
      <c r="G783"/>
      <c r="H783"/>
      <c r="I783"/>
      <c r="J783"/>
      <c r="K783"/>
      <c r="L783"/>
      <c r="M783"/>
    </row>
    <row r="784" spans="1:13" x14ac:dyDescent="0.25">
      <c r="A784"/>
      <c r="B784"/>
      <c r="C784"/>
      <c r="D784"/>
      <c r="E784"/>
      <c r="F784"/>
      <c r="G784"/>
      <c r="H784"/>
      <c r="I784"/>
      <c r="J784"/>
      <c r="K784"/>
      <c r="L784"/>
      <c r="M784"/>
    </row>
    <row r="785" spans="1:13" x14ac:dyDescent="0.25">
      <c r="A785"/>
      <c r="B785"/>
      <c r="C785"/>
      <c r="D785"/>
      <c r="E785"/>
      <c r="F785"/>
      <c r="G785"/>
      <c r="H785"/>
      <c r="I785"/>
      <c r="J785"/>
      <c r="K785"/>
      <c r="L785"/>
      <c r="M785"/>
    </row>
    <row r="786" spans="1:13" x14ac:dyDescent="0.25">
      <c r="A786"/>
      <c r="B786"/>
      <c r="C786"/>
      <c r="D786"/>
      <c r="E786"/>
      <c r="F786"/>
      <c r="G786"/>
      <c r="H786"/>
      <c r="I786"/>
      <c r="J786"/>
      <c r="K786"/>
      <c r="L786"/>
      <c r="M786"/>
    </row>
    <row r="787" spans="1:13" x14ac:dyDescent="0.25">
      <c r="A787"/>
      <c r="B787"/>
      <c r="C787"/>
      <c r="D787"/>
      <c r="E787"/>
      <c r="F787"/>
      <c r="G787"/>
      <c r="H787"/>
      <c r="I787"/>
      <c r="J787"/>
      <c r="K787"/>
      <c r="L787"/>
      <c r="M787"/>
    </row>
    <row r="788" spans="1:13" x14ac:dyDescent="0.25">
      <c r="A788"/>
      <c r="B788"/>
      <c r="C788"/>
      <c r="D788"/>
      <c r="E788"/>
      <c r="F788"/>
      <c r="G788"/>
      <c r="H788"/>
      <c r="I788"/>
      <c r="J788"/>
      <c r="K788"/>
      <c r="L788"/>
      <c r="M788"/>
    </row>
    <row r="789" spans="1:13" x14ac:dyDescent="0.25">
      <c r="A789"/>
      <c r="B789"/>
      <c r="C789"/>
      <c r="D789"/>
      <c r="E789"/>
      <c r="F789"/>
      <c r="G789"/>
      <c r="H789"/>
      <c r="I789"/>
      <c r="J789"/>
      <c r="K789"/>
      <c r="L789"/>
      <c r="M789"/>
    </row>
    <row r="790" spans="1:13" x14ac:dyDescent="0.25">
      <c r="A790"/>
      <c r="B790"/>
      <c r="C790"/>
      <c r="D790"/>
      <c r="E790"/>
      <c r="F790"/>
      <c r="G790"/>
      <c r="H790"/>
      <c r="I790"/>
      <c r="J790"/>
      <c r="K790"/>
      <c r="L790"/>
      <c r="M790"/>
    </row>
    <row r="791" spans="1:13" x14ac:dyDescent="0.25">
      <c r="A791"/>
      <c r="B791"/>
      <c r="C791"/>
      <c r="D791"/>
      <c r="E791"/>
      <c r="F791"/>
      <c r="G791"/>
      <c r="H791"/>
      <c r="I791"/>
      <c r="J791"/>
      <c r="K791"/>
      <c r="L791"/>
      <c r="M791"/>
    </row>
    <row r="792" spans="1:13" x14ac:dyDescent="0.25">
      <c r="A792"/>
      <c r="B792"/>
      <c r="C792"/>
      <c r="D792"/>
      <c r="E792"/>
      <c r="F792"/>
      <c r="G792"/>
      <c r="H792"/>
      <c r="I792"/>
      <c r="J792"/>
      <c r="K792"/>
      <c r="L792"/>
      <c r="M792"/>
    </row>
    <row r="793" spans="1:13" x14ac:dyDescent="0.25">
      <c r="A793"/>
      <c r="B793"/>
      <c r="C793"/>
      <c r="D793"/>
      <c r="E793"/>
      <c r="F793"/>
      <c r="G793"/>
      <c r="H793"/>
      <c r="I793"/>
      <c r="J793"/>
      <c r="K793"/>
      <c r="L793"/>
      <c r="M793"/>
    </row>
    <row r="794" spans="1:13" x14ac:dyDescent="0.25">
      <c r="A794"/>
      <c r="B794"/>
      <c r="C794"/>
      <c r="D794"/>
      <c r="E794"/>
      <c r="F794"/>
      <c r="G794"/>
      <c r="H794"/>
      <c r="I794"/>
      <c r="J794"/>
      <c r="K794"/>
      <c r="L794"/>
      <c r="M794"/>
    </row>
    <row r="795" spans="1:13" x14ac:dyDescent="0.25">
      <c r="A795"/>
      <c r="B795"/>
      <c r="C795"/>
      <c r="D795"/>
      <c r="E795"/>
      <c r="F795"/>
      <c r="G795"/>
      <c r="H795"/>
      <c r="I795"/>
      <c r="J795"/>
      <c r="K795"/>
      <c r="L795"/>
      <c r="M795"/>
    </row>
    <row r="796" spans="1:13" x14ac:dyDescent="0.25">
      <c r="A796"/>
      <c r="B796"/>
      <c r="C796"/>
      <c r="D796"/>
      <c r="E796"/>
      <c r="F796"/>
      <c r="G796"/>
      <c r="H796"/>
      <c r="I796"/>
      <c r="J796"/>
      <c r="K796"/>
      <c r="L796"/>
      <c r="M796"/>
    </row>
    <row r="797" spans="1:13" x14ac:dyDescent="0.25">
      <c r="A797"/>
      <c r="B797"/>
      <c r="C797"/>
      <c r="D797"/>
      <c r="E797"/>
      <c r="F797"/>
      <c r="G797"/>
      <c r="H797"/>
      <c r="I797"/>
      <c r="J797"/>
      <c r="K797"/>
      <c r="L797"/>
      <c r="M797"/>
    </row>
    <row r="798" spans="1:13" x14ac:dyDescent="0.25">
      <c r="A798"/>
      <c r="B798"/>
      <c r="C798"/>
      <c r="D798"/>
      <c r="E798"/>
      <c r="F798"/>
      <c r="G798"/>
      <c r="H798"/>
      <c r="I798"/>
      <c r="J798"/>
      <c r="K798"/>
      <c r="L798"/>
      <c r="M798"/>
    </row>
    <row r="799" spans="1:13" x14ac:dyDescent="0.25">
      <c r="A799"/>
      <c r="B799"/>
      <c r="C799"/>
      <c r="D799"/>
      <c r="E799"/>
      <c r="F799"/>
      <c r="G799"/>
      <c r="H799"/>
      <c r="I799"/>
      <c r="J799"/>
      <c r="K799"/>
      <c r="L799"/>
      <c r="M799"/>
    </row>
    <row r="800" spans="1:13" x14ac:dyDescent="0.25">
      <c r="A800"/>
      <c r="B800"/>
      <c r="C800"/>
      <c r="D800"/>
      <c r="E800"/>
      <c r="F800"/>
      <c r="G800"/>
      <c r="H800"/>
      <c r="I800"/>
      <c r="J800"/>
      <c r="K800"/>
      <c r="L800"/>
      <c r="M800"/>
    </row>
    <row r="801" spans="1:13" x14ac:dyDescent="0.25">
      <c r="A801"/>
      <c r="B801"/>
      <c r="C801"/>
      <c r="D801"/>
      <c r="E801"/>
      <c r="F801"/>
      <c r="G801"/>
      <c r="H801"/>
      <c r="I801"/>
      <c r="J801"/>
      <c r="K801"/>
      <c r="L801"/>
      <c r="M801"/>
    </row>
    <row r="802" spans="1:13" x14ac:dyDescent="0.25">
      <c r="A802"/>
      <c r="B802"/>
      <c r="C802"/>
      <c r="D802"/>
      <c r="E802"/>
      <c r="F802"/>
      <c r="G802"/>
      <c r="H802"/>
      <c r="I802"/>
      <c r="J802"/>
      <c r="K802"/>
      <c r="L802"/>
      <c r="M802"/>
    </row>
    <row r="803" spans="1:13" x14ac:dyDescent="0.25">
      <c r="A803"/>
      <c r="B803"/>
      <c r="C803"/>
      <c r="D803"/>
      <c r="E803"/>
      <c r="F803"/>
      <c r="G803"/>
      <c r="H803"/>
      <c r="I803"/>
      <c r="J803"/>
      <c r="K803"/>
      <c r="L803"/>
      <c r="M803"/>
    </row>
    <row r="804" spans="1:13" x14ac:dyDescent="0.25">
      <c r="A804"/>
      <c r="B804"/>
      <c r="C804"/>
      <c r="D804"/>
      <c r="E804"/>
      <c r="F804"/>
      <c r="G804"/>
      <c r="H804"/>
      <c r="I804"/>
      <c r="J804"/>
      <c r="K804"/>
      <c r="L804"/>
      <c r="M804"/>
    </row>
    <row r="805" spans="1:13" x14ac:dyDescent="0.25">
      <c r="A805"/>
      <c r="B805"/>
      <c r="C805"/>
      <c r="D805"/>
      <c r="E805"/>
      <c r="F805"/>
      <c r="G805"/>
      <c r="H805"/>
      <c r="I805"/>
      <c r="J805"/>
      <c r="K805"/>
      <c r="L805"/>
      <c r="M805"/>
    </row>
    <row r="806" spans="1:13" x14ac:dyDescent="0.25">
      <c r="A806"/>
      <c r="B806"/>
      <c r="C806"/>
      <c r="D806"/>
      <c r="E806"/>
      <c r="F806"/>
      <c r="G806"/>
      <c r="H806"/>
      <c r="I806"/>
      <c r="J806"/>
      <c r="K806"/>
      <c r="L806"/>
      <c r="M806"/>
    </row>
    <row r="807" spans="1:13" x14ac:dyDescent="0.25">
      <c r="A807"/>
      <c r="B807"/>
      <c r="C807"/>
      <c r="D807"/>
      <c r="E807"/>
      <c r="F807"/>
      <c r="G807"/>
      <c r="H807"/>
      <c r="I807"/>
      <c r="J807"/>
      <c r="K807"/>
      <c r="L807"/>
      <c r="M807"/>
    </row>
    <row r="808" spans="1:13" x14ac:dyDescent="0.25">
      <c r="A808"/>
      <c r="B808"/>
      <c r="C808"/>
      <c r="D808"/>
      <c r="E808"/>
      <c r="F808"/>
      <c r="G808"/>
      <c r="H808"/>
      <c r="I808"/>
      <c r="J808"/>
      <c r="K808"/>
      <c r="L808"/>
      <c r="M808"/>
    </row>
    <row r="809" spans="1:13" x14ac:dyDescent="0.25">
      <c r="A809"/>
      <c r="B809"/>
      <c r="C809"/>
      <c r="D809"/>
      <c r="E809"/>
      <c r="F809"/>
      <c r="G809"/>
      <c r="H809"/>
      <c r="I809"/>
      <c r="J809"/>
      <c r="K809"/>
      <c r="L809"/>
      <c r="M809"/>
    </row>
    <row r="810" spans="1:13" x14ac:dyDescent="0.25">
      <c r="A810"/>
      <c r="B810"/>
      <c r="C810"/>
      <c r="D810"/>
      <c r="E810"/>
      <c r="F810"/>
      <c r="G810"/>
      <c r="H810"/>
      <c r="I810"/>
      <c r="J810"/>
      <c r="K810"/>
      <c r="L810"/>
      <c r="M810"/>
    </row>
    <row r="811" spans="1:13" x14ac:dyDescent="0.25">
      <c r="A811"/>
      <c r="B811"/>
      <c r="C811"/>
      <c r="D811"/>
      <c r="E811"/>
      <c r="F811"/>
      <c r="G811"/>
      <c r="H811"/>
      <c r="I811"/>
      <c r="J811"/>
      <c r="K811"/>
      <c r="L811"/>
      <c r="M811"/>
    </row>
    <row r="812" spans="1:13" x14ac:dyDescent="0.25">
      <c r="A812"/>
      <c r="B812"/>
      <c r="C812"/>
      <c r="D812"/>
      <c r="E812"/>
      <c r="F812"/>
      <c r="G812"/>
      <c r="H812"/>
      <c r="I812"/>
      <c r="J812"/>
      <c r="K812"/>
      <c r="L812"/>
      <c r="M812"/>
    </row>
    <row r="813" spans="1:13" x14ac:dyDescent="0.25">
      <c r="A813"/>
      <c r="B813"/>
      <c r="C813"/>
      <c r="D813"/>
      <c r="E813"/>
      <c r="F813"/>
      <c r="G813"/>
      <c r="H813"/>
      <c r="I813"/>
      <c r="J813"/>
      <c r="K813"/>
      <c r="L813"/>
      <c r="M813"/>
    </row>
    <row r="814" spans="1:13" x14ac:dyDescent="0.25">
      <c r="A814"/>
      <c r="B814"/>
      <c r="C814"/>
      <c r="D814"/>
      <c r="E814"/>
      <c r="F814"/>
      <c r="G814"/>
      <c r="H814"/>
      <c r="I814"/>
      <c r="J814"/>
      <c r="K814"/>
      <c r="L814"/>
      <c r="M814"/>
    </row>
    <row r="815" spans="1:13" x14ac:dyDescent="0.25">
      <c r="A815"/>
      <c r="B815"/>
      <c r="C815"/>
      <c r="D815"/>
      <c r="E815"/>
      <c r="F815"/>
      <c r="G815"/>
      <c r="H815"/>
      <c r="I815"/>
      <c r="J815"/>
      <c r="K815"/>
      <c r="L815"/>
      <c r="M815"/>
    </row>
    <row r="816" spans="1:13" x14ac:dyDescent="0.25">
      <c r="A816"/>
      <c r="B816"/>
      <c r="C816"/>
      <c r="D816"/>
      <c r="E816"/>
      <c r="F816"/>
      <c r="G816"/>
      <c r="H816"/>
      <c r="I816"/>
      <c r="J816"/>
      <c r="K816"/>
      <c r="L816"/>
      <c r="M816"/>
    </row>
    <row r="817" spans="1:13" x14ac:dyDescent="0.25">
      <c r="A817"/>
      <c r="B817"/>
      <c r="C817"/>
      <c r="D817"/>
      <c r="E817"/>
      <c r="F817"/>
      <c r="G817"/>
      <c r="H817"/>
      <c r="I817"/>
      <c r="J817"/>
      <c r="K817"/>
      <c r="L817"/>
      <c r="M817"/>
    </row>
    <row r="818" spans="1:13" x14ac:dyDescent="0.25">
      <c r="A818"/>
      <c r="B818"/>
      <c r="C818"/>
      <c r="D818"/>
      <c r="E818"/>
      <c r="F818"/>
      <c r="G818"/>
      <c r="H818"/>
      <c r="I818"/>
      <c r="J818"/>
      <c r="K818"/>
      <c r="L818"/>
      <c r="M818"/>
    </row>
    <row r="819" spans="1:13" x14ac:dyDescent="0.25">
      <c r="A819"/>
      <c r="B819"/>
      <c r="C819"/>
      <c r="D819"/>
      <c r="E819"/>
      <c r="F819"/>
      <c r="G819"/>
      <c r="H819"/>
      <c r="I819"/>
      <c r="J819"/>
      <c r="K819"/>
      <c r="L819"/>
      <c r="M819"/>
    </row>
    <row r="820" spans="1:13" x14ac:dyDescent="0.25">
      <c r="A820"/>
      <c r="B820"/>
      <c r="C820"/>
      <c r="D820"/>
      <c r="E820"/>
      <c r="F820"/>
      <c r="G820"/>
      <c r="H820"/>
      <c r="I820"/>
      <c r="J820"/>
      <c r="K820"/>
      <c r="L820"/>
      <c r="M820"/>
    </row>
    <row r="821" spans="1:13" x14ac:dyDescent="0.25">
      <c r="A821"/>
      <c r="B821"/>
      <c r="C821"/>
      <c r="D821"/>
      <c r="E821"/>
      <c r="F821"/>
      <c r="G821"/>
      <c r="H821"/>
      <c r="I821"/>
      <c r="J821"/>
      <c r="K821"/>
      <c r="L821"/>
      <c r="M821"/>
    </row>
    <row r="822" spans="1:13" x14ac:dyDescent="0.25">
      <c r="A822"/>
      <c r="B822"/>
      <c r="C822"/>
      <c r="D822"/>
      <c r="E822"/>
      <c r="F822"/>
      <c r="G822"/>
      <c r="H822"/>
      <c r="I822"/>
      <c r="J822"/>
      <c r="K822"/>
      <c r="L822"/>
      <c r="M822"/>
    </row>
    <row r="823" spans="1:13" x14ac:dyDescent="0.25">
      <c r="A823"/>
      <c r="B823"/>
      <c r="C823"/>
      <c r="D823"/>
      <c r="E823"/>
      <c r="F823"/>
      <c r="G823"/>
      <c r="H823"/>
      <c r="I823"/>
      <c r="J823"/>
      <c r="K823"/>
      <c r="L823"/>
      <c r="M823"/>
    </row>
    <row r="824" spans="1:13" x14ac:dyDescent="0.25">
      <c r="A824"/>
      <c r="B824"/>
      <c r="C824"/>
      <c r="D824"/>
      <c r="E824"/>
      <c r="F824"/>
      <c r="G824"/>
      <c r="H824"/>
      <c r="I824"/>
      <c r="J824"/>
      <c r="K824"/>
      <c r="L824"/>
      <c r="M824"/>
    </row>
    <row r="825" spans="1:13" x14ac:dyDescent="0.25">
      <c r="A825"/>
      <c r="B825"/>
      <c r="C825"/>
      <c r="D825"/>
      <c r="E825"/>
      <c r="F825"/>
      <c r="G825"/>
      <c r="H825"/>
      <c r="I825"/>
      <c r="J825"/>
      <c r="K825"/>
      <c r="L825"/>
      <c r="M825"/>
    </row>
    <row r="826" spans="1:13" x14ac:dyDescent="0.25">
      <c r="A826"/>
      <c r="B826"/>
      <c r="C826"/>
      <c r="D826"/>
      <c r="E826"/>
      <c r="F826"/>
      <c r="G826"/>
      <c r="H826"/>
      <c r="I826"/>
      <c r="J826"/>
      <c r="K826"/>
      <c r="L826"/>
      <c r="M826"/>
    </row>
    <row r="827" spans="1:13" x14ac:dyDescent="0.25">
      <c r="A827"/>
      <c r="B827"/>
      <c r="C827"/>
      <c r="D827"/>
      <c r="E827"/>
      <c r="F827"/>
      <c r="G827"/>
      <c r="H827"/>
      <c r="I827"/>
      <c r="J827"/>
      <c r="K827"/>
      <c r="L827"/>
      <c r="M827"/>
    </row>
    <row r="828" spans="1:13" x14ac:dyDescent="0.25">
      <c r="A828"/>
      <c r="B828"/>
      <c r="C828"/>
      <c r="D828"/>
      <c r="E828"/>
      <c r="F828"/>
      <c r="G828"/>
      <c r="H828"/>
      <c r="I828"/>
      <c r="J828"/>
      <c r="K828"/>
      <c r="L828"/>
      <c r="M828"/>
    </row>
    <row r="829" spans="1:13" x14ac:dyDescent="0.25">
      <c r="A829"/>
      <c r="B829"/>
      <c r="C829"/>
      <c r="D829"/>
      <c r="E829"/>
      <c r="F829"/>
      <c r="G829"/>
      <c r="H829"/>
      <c r="I829"/>
      <c r="J829"/>
      <c r="K829"/>
      <c r="L829"/>
      <c r="M829"/>
    </row>
    <row r="830" spans="1:13" x14ac:dyDescent="0.25">
      <c r="A830"/>
      <c r="B830"/>
      <c r="C830"/>
      <c r="D830"/>
      <c r="E830"/>
      <c r="F830"/>
      <c r="G830"/>
      <c r="H830"/>
      <c r="I830"/>
      <c r="J830"/>
      <c r="K830"/>
      <c r="L830"/>
      <c r="M830"/>
    </row>
    <row r="831" spans="1:13" x14ac:dyDescent="0.25">
      <c r="A831"/>
      <c r="B831"/>
      <c r="C831"/>
      <c r="D831"/>
      <c r="E831"/>
      <c r="F831"/>
      <c r="G831"/>
      <c r="H831"/>
      <c r="I831"/>
      <c r="J831"/>
      <c r="K831"/>
      <c r="L831"/>
      <c r="M831"/>
    </row>
    <row r="832" spans="1:13" x14ac:dyDescent="0.25">
      <c r="A832"/>
      <c r="B832"/>
      <c r="C832"/>
      <c r="D832"/>
      <c r="E832"/>
      <c r="F832"/>
      <c r="G832"/>
      <c r="H832"/>
      <c r="I832"/>
      <c r="J832"/>
      <c r="K832"/>
      <c r="L832"/>
      <c r="M832"/>
    </row>
    <row r="833" spans="1:13" x14ac:dyDescent="0.25">
      <c r="A833"/>
      <c r="B833"/>
      <c r="C833"/>
      <c r="D833"/>
      <c r="E833"/>
      <c r="F833"/>
      <c r="G833"/>
      <c r="H833"/>
      <c r="I833"/>
      <c r="J833"/>
      <c r="K833"/>
      <c r="L833"/>
      <c r="M833"/>
    </row>
    <row r="834" spans="1:13" x14ac:dyDescent="0.25">
      <c r="A834"/>
      <c r="B834"/>
      <c r="C834"/>
      <c r="D834"/>
      <c r="E834"/>
      <c r="F834"/>
      <c r="G834"/>
      <c r="H834"/>
      <c r="I834"/>
      <c r="J834"/>
      <c r="K834"/>
      <c r="L834"/>
      <c r="M834"/>
    </row>
    <row r="835" spans="1:13" x14ac:dyDescent="0.25">
      <c r="A835"/>
      <c r="B835"/>
      <c r="C835"/>
      <c r="D835"/>
      <c r="E835"/>
      <c r="F835"/>
      <c r="G835"/>
      <c r="H835"/>
      <c r="I835"/>
      <c r="J835"/>
      <c r="K835"/>
      <c r="L835"/>
      <c r="M835"/>
    </row>
    <row r="836" spans="1:13" x14ac:dyDescent="0.25">
      <c r="A836"/>
      <c r="B836"/>
      <c r="C836"/>
      <c r="D836"/>
      <c r="E836"/>
      <c r="F836"/>
      <c r="G836"/>
      <c r="H836"/>
      <c r="I836"/>
      <c r="J836"/>
      <c r="K836"/>
      <c r="L836"/>
      <c r="M836"/>
    </row>
    <row r="837" spans="1:13" x14ac:dyDescent="0.25">
      <c r="A837"/>
      <c r="B837"/>
      <c r="C837"/>
      <c r="D837"/>
      <c r="E837"/>
      <c r="F837"/>
      <c r="G837"/>
      <c r="H837"/>
      <c r="I837"/>
      <c r="J837"/>
      <c r="K837"/>
      <c r="L837"/>
      <c r="M837"/>
    </row>
    <row r="838" spans="1:13" x14ac:dyDescent="0.25">
      <c r="A838"/>
      <c r="B838"/>
      <c r="C838"/>
      <c r="D838"/>
      <c r="E838"/>
      <c r="F838"/>
      <c r="G838"/>
      <c r="H838"/>
      <c r="I838"/>
      <c r="J838"/>
      <c r="K838"/>
      <c r="L838"/>
      <c r="M838"/>
    </row>
    <row r="839" spans="1:13" x14ac:dyDescent="0.25">
      <c r="A839"/>
      <c r="B839"/>
      <c r="C839"/>
      <c r="D839"/>
      <c r="E839"/>
      <c r="F839"/>
      <c r="G839"/>
      <c r="H839"/>
      <c r="I839"/>
      <c r="J839"/>
      <c r="K839"/>
      <c r="L839"/>
      <c r="M839"/>
    </row>
    <row r="840" spans="1:13" x14ac:dyDescent="0.25">
      <c r="A840"/>
      <c r="B840"/>
      <c r="C840"/>
      <c r="D840"/>
      <c r="E840"/>
      <c r="F840"/>
      <c r="G840"/>
      <c r="H840"/>
      <c r="I840"/>
      <c r="J840"/>
      <c r="K840"/>
      <c r="L840"/>
      <c r="M840"/>
    </row>
    <row r="841" spans="1:13" x14ac:dyDescent="0.25">
      <c r="A841"/>
      <c r="B841"/>
      <c r="C841"/>
      <c r="D841"/>
      <c r="E841"/>
      <c r="F841"/>
      <c r="G841"/>
      <c r="H841"/>
      <c r="I841"/>
      <c r="J841"/>
      <c r="K841"/>
      <c r="L841"/>
      <c r="M841"/>
    </row>
    <row r="842" spans="1:13" x14ac:dyDescent="0.25">
      <c r="A842"/>
      <c r="B842"/>
      <c r="C842"/>
      <c r="D842"/>
      <c r="E842"/>
      <c r="F842"/>
      <c r="G842"/>
      <c r="H842"/>
      <c r="I842"/>
      <c r="J842"/>
      <c r="K842"/>
      <c r="L842"/>
      <c r="M842"/>
    </row>
    <row r="843" spans="1:13" x14ac:dyDescent="0.25">
      <c r="A843"/>
      <c r="B843"/>
      <c r="C843"/>
      <c r="D843"/>
      <c r="E843"/>
      <c r="F843"/>
      <c r="G843"/>
      <c r="H843"/>
      <c r="I843"/>
      <c r="J843"/>
      <c r="K843"/>
      <c r="L843"/>
      <c r="M843"/>
    </row>
    <row r="844" spans="1:13" x14ac:dyDescent="0.25">
      <c r="A844"/>
      <c r="B844"/>
      <c r="C844"/>
      <c r="D844"/>
      <c r="E844"/>
      <c r="F844"/>
      <c r="G844"/>
      <c r="H844"/>
      <c r="I844"/>
      <c r="J844"/>
      <c r="K844"/>
      <c r="L844"/>
      <c r="M844"/>
    </row>
    <row r="845" spans="1:13" x14ac:dyDescent="0.25">
      <c r="A845"/>
      <c r="B845"/>
      <c r="C845"/>
      <c r="D845"/>
      <c r="E845"/>
      <c r="F845"/>
      <c r="G845"/>
      <c r="H845"/>
      <c r="I845"/>
      <c r="J845"/>
      <c r="K845"/>
      <c r="L845"/>
      <c r="M845"/>
    </row>
    <row r="846" spans="1:13" x14ac:dyDescent="0.25">
      <c r="A846"/>
      <c r="B846"/>
      <c r="C846"/>
      <c r="D846"/>
      <c r="E846"/>
      <c r="F846"/>
      <c r="G846"/>
      <c r="H846"/>
      <c r="I846"/>
      <c r="J846"/>
      <c r="K846"/>
      <c r="L846"/>
      <c r="M846"/>
    </row>
    <row r="847" spans="1:13" x14ac:dyDescent="0.25">
      <c r="A847"/>
      <c r="B847"/>
      <c r="C847"/>
      <c r="D847"/>
      <c r="E847"/>
      <c r="F847"/>
      <c r="G847"/>
      <c r="H847"/>
      <c r="I847"/>
      <c r="J847"/>
      <c r="K847"/>
      <c r="L847"/>
      <c r="M847"/>
    </row>
    <row r="848" spans="1:13" x14ac:dyDescent="0.25">
      <c r="A848"/>
      <c r="B848"/>
      <c r="C848"/>
      <c r="D848"/>
      <c r="E848"/>
      <c r="F848"/>
      <c r="G848"/>
      <c r="H848"/>
      <c r="I848"/>
      <c r="J848"/>
      <c r="K848"/>
      <c r="L848"/>
      <c r="M848"/>
    </row>
    <row r="849" spans="1:13" x14ac:dyDescent="0.25">
      <c r="A849"/>
      <c r="B849"/>
      <c r="C849"/>
      <c r="D849"/>
      <c r="E849"/>
      <c r="F849"/>
      <c r="G849"/>
      <c r="H849"/>
      <c r="I849"/>
      <c r="J849"/>
      <c r="K849"/>
      <c r="L849"/>
      <c r="M849"/>
    </row>
    <row r="850" spans="1:13" x14ac:dyDescent="0.25">
      <c r="A850"/>
      <c r="B850"/>
      <c r="C850"/>
      <c r="D850"/>
      <c r="E850"/>
      <c r="F850"/>
      <c r="G850"/>
      <c r="H850"/>
      <c r="I850"/>
      <c r="J850"/>
      <c r="K850"/>
      <c r="L850"/>
      <c r="M850"/>
    </row>
    <row r="851" spans="1:13" x14ac:dyDescent="0.25">
      <c r="A851"/>
      <c r="B851"/>
      <c r="C851"/>
      <c r="D851"/>
      <c r="E851"/>
      <c r="F851"/>
      <c r="G851"/>
      <c r="H851"/>
      <c r="I851"/>
      <c r="J851"/>
      <c r="K851"/>
      <c r="L851"/>
      <c r="M851"/>
    </row>
    <row r="852" spans="1:13" x14ac:dyDescent="0.25">
      <c r="A852"/>
      <c r="B852"/>
      <c r="C852"/>
      <c r="D852"/>
      <c r="E852"/>
      <c r="F852"/>
      <c r="G852"/>
      <c r="H852"/>
      <c r="I852"/>
      <c r="J852"/>
      <c r="K852"/>
      <c r="L852"/>
      <c r="M852"/>
    </row>
    <row r="853" spans="1:13" x14ac:dyDescent="0.25">
      <c r="A853"/>
      <c r="B853"/>
      <c r="C853"/>
      <c r="D853"/>
      <c r="E853"/>
      <c r="F853"/>
      <c r="G853"/>
      <c r="H853"/>
      <c r="I853"/>
      <c r="J853"/>
      <c r="K853"/>
      <c r="L853"/>
      <c r="M853"/>
    </row>
    <row r="854" spans="1:13" x14ac:dyDescent="0.25">
      <c r="A854"/>
      <c r="B854"/>
      <c r="C854"/>
      <c r="D854"/>
      <c r="E854"/>
      <c r="F854"/>
      <c r="G854"/>
      <c r="H854"/>
      <c r="I854"/>
      <c r="J854"/>
      <c r="K854"/>
      <c r="L854"/>
      <c r="M854"/>
    </row>
    <row r="855" spans="1:13" x14ac:dyDescent="0.25">
      <c r="A855"/>
      <c r="B855"/>
      <c r="C855"/>
      <c r="D855"/>
      <c r="E855"/>
      <c r="F855"/>
      <c r="G855"/>
      <c r="H855"/>
      <c r="I855"/>
      <c r="J855"/>
      <c r="K855"/>
      <c r="L855"/>
      <c r="M855"/>
    </row>
    <row r="856" spans="1:13" x14ac:dyDescent="0.25">
      <c r="A856"/>
      <c r="B856"/>
      <c r="C856"/>
      <c r="D856"/>
      <c r="E856"/>
      <c r="F856"/>
      <c r="G856"/>
      <c r="H856"/>
      <c r="I856"/>
      <c r="J856"/>
      <c r="K856"/>
      <c r="L856"/>
      <c r="M856"/>
    </row>
    <row r="857" spans="1:13" x14ac:dyDescent="0.25">
      <c r="A857"/>
      <c r="B857"/>
      <c r="C857"/>
      <c r="D857"/>
      <c r="E857"/>
      <c r="F857"/>
      <c r="G857"/>
      <c r="H857"/>
      <c r="I857"/>
      <c r="J857"/>
      <c r="K857"/>
      <c r="L857"/>
      <c r="M857"/>
    </row>
    <row r="858" spans="1:13" x14ac:dyDescent="0.25">
      <c r="A858"/>
      <c r="B858"/>
      <c r="C858"/>
      <c r="D858"/>
      <c r="E858"/>
      <c r="F858"/>
      <c r="G858"/>
      <c r="H858"/>
      <c r="I858"/>
      <c r="J858"/>
      <c r="K858"/>
      <c r="L858"/>
      <c r="M858"/>
    </row>
    <row r="859" spans="1:13" x14ac:dyDescent="0.25">
      <c r="A859"/>
      <c r="B859"/>
      <c r="C859"/>
      <c r="D859"/>
      <c r="E859"/>
      <c r="F859"/>
      <c r="G859"/>
      <c r="H859"/>
      <c r="I859"/>
      <c r="J859"/>
      <c r="K859"/>
      <c r="L859"/>
      <c r="M859"/>
    </row>
    <row r="860" spans="1:13" x14ac:dyDescent="0.25">
      <c r="A860"/>
      <c r="B860"/>
      <c r="C860"/>
      <c r="D860"/>
      <c r="E860"/>
      <c r="F860"/>
      <c r="G860"/>
      <c r="H860"/>
      <c r="I860"/>
      <c r="J860"/>
      <c r="K860"/>
      <c r="L860"/>
      <c r="M860"/>
    </row>
    <row r="861" spans="1:13" x14ac:dyDescent="0.25">
      <c r="A861"/>
      <c r="B861"/>
      <c r="C861"/>
      <c r="D861"/>
      <c r="E861"/>
      <c r="F861"/>
      <c r="G861"/>
      <c r="H861"/>
      <c r="I861"/>
      <c r="J861"/>
      <c r="K861"/>
      <c r="L861"/>
      <c r="M861"/>
    </row>
    <row r="862" spans="1:13" x14ac:dyDescent="0.25">
      <c r="A862"/>
      <c r="B862"/>
      <c r="C862"/>
      <c r="D862"/>
      <c r="E862"/>
      <c r="F862"/>
      <c r="G862"/>
      <c r="H862"/>
      <c r="I862"/>
      <c r="J862"/>
      <c r="K862"/>
      <c r="L862"/>
      <c r="M862"/>
    </row>
    <row r="863" spans="1:13" x14ac:dyDescent="0.25">
      <c r="A863"/>
      <c r="B863"/>
      <c r="C863"/>
      <c r="D863"/>
      <c r="E863"/>
      <c r="F863"/>
      <c r="G863"/>
      <c r="H863"/>
      <c r="I863"/>
      <c r="J863"/>
      <c r="K863"/>
      <c r="L863"/>
      <c r="M863"/>
    </row>
    <row r="864" spans="1:13" x14ac:dyDescent="0.25">
      <c r="A864"/>
      <c r="B864"/>
      <c r="C864"/>
      <c r="D864"/>
      <c r="E864"/>
      <c r="F864"/>
      <c r="G864"/>
      <c r="H864"/>
      <c r="I864"/>
      <c r="J864"/>
      <c r="K864"/>
      <c r="L864"/>
      <c r="M864"/>
    </row>
    <row r="865" spans="1:13" x14ac:dyDescent="0.25">
      <c r="A865"/>
      <c r="B865"/>
      <c r="C865"/>
      <c r="D865"/>
      <c r="E865"/>
      <c r="F865"/>
      <c r="G865"/>
      <c r="H865"/>
      <c r="I865"/>
      <c r="J865"/>
      <c r="K865"/>
      <c r="L865"/>
      <c r="M865"/>
    </row>
    <row r="866" spans="1:13" x14ac:dyDescent="0.25">
      <c r="A866"/>
      <c r="B866"/>
      <c r="C866"/>
      <c r="D866"/>
      <c r="E866"/>
      <c r="F866"/>
      <c r="G866"/>
      <c r="H866"/>
      <c r="I866"/>
      <c r="J866"/>
      <c r="K866"/>
      <c r="L866"/>
      <c r="M866"/>
    </row>
    <row r="867" spans="1:13" x14ac:dyDescent="0.25">
      <c r="A867"/>
      <c r="B867"/>
      <c r="C867"/>
      <c r="D867"/>
      <c r="E867"/>
      <c r="F867"/>
      <c r="G867"/>
      <c r="H867"/>
      <c r="I867"/>
      <c r="J867"/>
      <c r="K867"/>
      <c r="L867"/>
      <c r="M867"/>
    </row>
    <row r="868" spans="1:13" x14ac:dyDescent="0.25">
      <c r="A868"/>
      <c r="B868"/>
      <c r="C868"/>
      <c r="D868"/>
      <c r="E868"/>
      <c r="F868"/>
      <c r="G868"/>
      <c r="H868"/>
      <c r="I868"/>
      <c r="J868"/>
      <c r="K868"/>
      <c r="L868"/>
      <c r="M868"/>
    </row>
    <row r="869" spans="1:13" x14ac:dyDescent="0.25">
      <c r="A869"/>
      <c r="B869"/>
      <c r="C869"/>
      <c r="D869"/>
      <c r="E869"/>
      <c r="F869"/>
      <c r="G869"/>
      <c r="H869"/>
      <c r="I869"/>
      <c r="J869"/>
      <c r="K869"/>
      <c r="L869"/>
      <c r="M869"/>
    </row>
    <row r="870" spans="1:13" x14ac:dyDescent="0.25">
      <c r="A870"/>
      <c r="B870"/>
      <c r="C870"/>
      <c r="D870"/>
      <c r="E870"/>
      <c r="F870"/>
      <c r="G870"/>
      <c r="H870"/>
      <c r="I870"/>
      <c r="J870"/>
      <c r="K870"/>
      <c r="L870"/>
      <c r="M870"/>
    </row>
    <row r="871" spans="1:13" x14ac:dyDescent="0.25">
      <c r="A871"/>
      <c r="B871"/>
      <c r="C871"/>
      <c r="D871"/>
      <c r="E871"/>
      <c r="F871"/>
      <c r="G871"/>
      <c r="H871"/>
      <c r="I871"/>
      <c r="J871"/>
      <c r="K871"/>
      <c r="L871"/>
      <c r="M871"/>
    </row>
    <row r="872" spans="1:13" x14ac:dyDescent="0.25">
      <c r="A872"/>
      <c r="B872"/>
      <c r="C872"/>
      <c r="D872"/>
      <c r="E872"/>
      <c r="F872"/>
      <c r="G872"/>
      <c r="H872"/>
      <c r="I872"/>
      <c r="J872"/>
      <c r="K872"/>
      <c r="L872"/>
      <c r="M872"/>
    </row>
    <row r="873" spans="1:13" x14ac:dyDescent="0.25">
      <c r="A873"/>
      <c r="B873"/>
      <c r="C873"/>
      <c r="D873"/>
      <c r="E873"/>
      <c r="F873"/>
      <c r="G873"/>
      <c r="H873"/>
      <c r="I873"/>
      <c r="J873"/>
      <c r="K873"/>
      <c r="L873"/>
      <c r="M873"/>
    </row>
    <row r="874" spans="1:13" x14ac:dyDescent="0.25">
      <c r="A874"/>
      <c r="B874"/>
      <c r="C874"/>
      <c r="D874"/>
      <c r="E874"/>
      <c r="F874"/>
      <c r="G874"/>
      <c r="H874"/>
      <c r="I874"/>
      <c r="J874"/>
      <c r="K874"/>
      <c r="L874"/>
      <c r="M874"/>
    </row>
    <row r="875" spans="1:13" x14ac:dyDescent="0.25">
      <c r="A875"/>
      <c r="B875"/>
      <c r="C875"/>
      <c r="D875"/>
      <c r="E875"/>
      <c r="F875"/>
      <c r="G875"/>
      <c r="H875"/>
      <c r="I875"/>
      <c r="J875"/>
      <c r="K875"/>
      <c r="L875"/>
      <c r="M875"/>
    </row>
    <row r="876" spans="1:13" x14ac:dyDescent="0.25">
      <c r="A876"/>
      <c r="B876"/>
      <c r="C876"/>
      <c r="D876"/>
      <c r="E876"/>
      <c r="F876"/>
      <c r="G876"/>
      <c r="H876"/>
      <c r="I876"/>
      <c r="J876"/>
      <c r="K876"/>
      <c r="L876"/>
      <c r="M876"/>
    </row>
    <row r="877" spans="1:13" x14ac:dyDescent="0.25">
      <c r="A877"/>
      <c r="B877"/>
      <c r="C877"/>
      <c r="D877"/>
      <c r="E877"/>
      <c r="F877"/>
      <c r="G877"/>
      <c r="H877"/>
      <c r="I877"/>
      <c r="J877"/>
      <c r="K877"/>
      <c r="L877"/>
      <c r="M877"/>
    </row>
    <row r="878" spans="1:13" x14ac:dyDescent="0.25">
      <c r="A878"/>
      <c r="B878"/>
      <c r="C878"/>
      <c r="D878"/>
      <c r="E878"/>
      <c r="F878"/>
      <c r="G878"/>
      <c r="H878"/>
      <c r="I878"/>
      <c r="J878"/>
      <c r="K878"/>
      <c r="L878"/>
      <c r="M878"/>
    </row>
    <row r="879" spans="1:13" x14ac:dyDescent="0.25">
      <c r="A879"/>
      <c r="B879"/>
      <c r="C879"/>
      <c r="D879"/>
      <c r="E879"/>
      <c r="F879"/>
      <c r="G879"/>
      <c r="H879"/>
      <c r="I879"/>
      <c r="J879"/>
      <c r="K879"/>
      <c r="L879"/>
      <c r="M879"/>
    </row>
    <row r="880" spans="1:13" x14ac:dyDescent="0.25">
      <c r="A880"/>
      <c r="B880"/>
      <c r="C880"/>
      <c r="D880"/>
      <c r="E880"/>
      <c r="F880"/>
      <c r="G880"/>
      <c r="H880"/>
      <c r="I880"/>
      <c r="J880"/>
      <c r="K880"/>
      <c r="L880"/>
      <c r="M880"/>
    </row>
    <row r="881" spans="1:13" x14ac:dyDescent="0.25">
      <c r="A881"/>
      <c r="B881"/>
      <c r="C881"/>
      <c r="D881"/>
      <c r="E881"/>
      <c r="F881"/>
      <c r="G881"/>
      <c r="H881"/>
      <c r="I881"/>
      <c r="J881"/>
      <c r="K881"/>
      <c r="L881"/>
      <c r="M881"/>
    </row>
    <row r="882" spans="1:13" x14ac:dyDescent="0.25">
      <c r="A882"/>
      <c r="B882"/>
      <c r="C882"/>
      <c r="D882"/>
      <c r="E882"/>
      <c r="F882"/>
      <c r="G882"/>
      <c r="H882"/>
      <c r="I882"/>
      <c r="J882"/>
      <c r="K882"/>
      <c r="L882"/>
      <c r="M882"/>
    </row>
    <row r="883" spans="1:13" x14ac:dyDescent="0.25">
      <c r="A883"/>
      <c r="B883"/>
      <c r="C883"/>
      <c r="D883"/>
      <c r="E883"/>
      <c r="F883"/>
      <c r="G883"/>
      <c r="H883"/>
      <c r="I883"/>
      <c r="J883"/>
      <c r="K883"/>
      <c r="L883"/>
      <c r="M883"/>
    </row>
    <row r="884" spans="1:13" x14ac:dyDescent="0.25">
      <c r="A884"/>
      <c r="B884"/>
      <c r="C884"/>
      <c r="D884"/>
      <c r="E884"/>
      <c r="F884"/>
      <c r="G884"/>
      <c r="H884"/>
      <c r="I884"/>
      <c r="J884"/>
      <c r="K884"/>
      <c r="L884"/>
      <c r="M884"/>
    </row>
    <row r="885" spans="1:13" x14ac:dyDescent="0.25">
      <c r="A885"/>
      <c r="B885"/>
      <c r="C885"/>
      <c r="D885"/>
      <c r="E885"/>
      <c r="F885"/>
      <c r="G885"/>
      <c r="H885"/>
      <c r="I885"/>
      <c r="J885"/>
      <c r="K885"/>
      <c r="L885"/>
      <c r="M885"/>
    </row>
    <row r="886" spans="1:13" x14ac:dyDescent="0.25">
      <c r="A886"/>
      <c r="B886"/>
      <c r="C886"/>
      <c r="D886"/>
      <c r="E886"/>
      <c r="F886"/>
      <c r="G886"/>
      <c r="H886"/>
      <c r="I886"/>
      <c r="J886"/>
      <c r="K886"/>
      <c r="L886"/>
      <c r="M886"/>
    </row>
    <row r="887" spans="1:13" x14ac:dyDescent="0.25">
      <c r="A887"/>
      <c r="B887"/>
      <c r="C887"/>
      <c r="D887"/>
      <c r="E887"/>
      <c r="F887"/>
      <c r="G887"/>
      <c r="H887"/>
      <c r="I887"/>
      <c r="J887"/>
      <c r="K887"/>
      <c r="L887"/>
      <c r="M887"/>
    </row>
    <row r="888" spans="1:13" x14ac:dyDescent="0.25">
      <c r="A888"/>
      <c r="B888"/>
      <c r="C888"/>
      <c r="D888"/>
      <c r="E888"/>
      <c r="F888"/>
      <c r="G888"/>
      <c r="H888"/>
      <c r="I888"/>
      <c r="J888"/>
      <c r="K888"/>
      <c r="L888"/>
      <c r="M888"/>
    </row>
    <row r="889" spans="1:13" x14ac:dyDescent="0.25">
      <c r="A889"/>
      <c r="B889"/>
      <c r="C889"/>
      <c r="D889"/>
      <c r="E889"/>
      <c r="F889"/>
      <c r="G889"/>
      <c r="H889"/>
      <c r="I889"/>
      <c r="J889"/>
      <c r="K889"/>
      <c r="L889"/>
      <c r="M889"/>
    </row>
    <row r="890" spans="1:13" x14ac:dyDescent="0.25">
      <c r="A890"/>
      <c r="B890"/>
      <c r="C890"/>
      <c r="D890"/>
      <c r="E890"/>
      <c r="F890"/>
      <c r="G890"/>
      <c r="H890"/>
      <c r="I890"/>
      <c r="J890"/>
      <c r="K890"/>
      <c r="L890"/>
      <c r="M890"/>
    </row>
    <row r="891" spans="1:13" x14ac:dyDescent="0.25">
      <c r="A891"/>
      <c r="B891"/>
      <c r="C891"/>
      <c r="D891"/>
      <c r="E891"/>
      <c r="F891"/>
      <c r="G891"/>
      <c r="H891"/>
      <c r="I891"/>
      <c r="J891"/>
      <c r="K891"/>
      <c r="L891"/>
      <c r="M891"/>
    </row>
    <row r="892" spans="1:13" x14ac:dyDescent="0.25">
      <c r="A892"/>
      <c r="B892"/>
      <c r="C892"/>
      <c r="D892"/>
      <c r="E892"/>
      <c r="F892"/>
      <c r="G892"/>
      <c r="H892"/>
      <c r="I892"/>
      <c r="J892"/>
      <c r="K892"/>
      <c r="L892"/>
      <c r="M892"/>
    </row>
    <row r="893" spans="1:13" x14ac:dyDescent="0.25">
      <c r="A893"/>
      <c r="B893"/>
      <c r="C893"/>
      <c r="D893"/>
      <c r="E893"/>
      <c r="F893"/>
      <c r="G893"/>
      <c r="H893"/>
      <c r="I893"/>
      <c r="J893"/>
      <c r="K893"/>
      <c r="L893"/>
      <c r="M893"/>
    </row>
    <row r="894" spans="1:13" x14ac:dyDescent="0.25">
      <c r="A894"/>
      <c r="B894"/>
      <c r="C894"/>
      <c r="D894"/>
      <c r="E894"/>
      <c r="F894"/>
      <c r="G894"/>
      <c r="H894"/>
      <c r="I894"/>
      <c r="J894"/>
      <c r="K894"/>
      <c r="L894"/>
      <c r="M894"/>
    </row>
    <row r="895" spans="1:13" x14ac:dyDescent="0.25">
      <c r="A895"/>
      <c r="B895"/>
      <c r="C895"/>
      <c r="D895"/>
      <c r="E895"/>
      <c r="F895"/>
      <c r="G895"/>
      <c r="H895"/>
      <c r="I895"/>
      <c r="J895"/>
      <c r="K895"/>
      <c r="L895"/>
      <c r="M895"/>
    </row>
    <row r="896" spans="1:13" x14ac:dyDescent="0.25">
      <c r="A896"/>
      <c r="B896"/>
      <c r="C896"/>
      <c r="D896"/>
      <c r="E896"/>
      <c r="F896"/>
      <c r="G896"/>
      <c r="H896"/>
      <c r="I896"/>
      <c r="J896"/>
      <c r="K896"/>
      <c r="L896"/>
      <c r="M896"/>
    </row>
    <row r="897" spans="1:13" x14ac:dyDescent="0.25">
      <c r="A897"/>
      <c r="B897"/>
      <c r="C897"/>
      <c r="D897"/>
      <c r="E897"/>
      <c r="F897"/>
      <c r="G897"/>
      <c r="H897"/>
      <c r="I897"/>
      <c r="J897"/>
      <c r="K897"/>
      <c r="L897"/>
      <c r="M897"/>
    </row>
    <row r="898" spans="1:13" x14ac:dyDescent="0.25">
      <c r="A898"/>
      <c r="B898"/>
      <c r="C898"/>
      <c r="D898"/>
      <c r="E898"/>
      <c r="F898"/>
      <c r="G898"/>
      <c r="H898"/>
      <c r="I898"/>
      <c r="J898"/>
      <c r="K898"/>
      <c r="L898"/>
      <c r="M898"/>
    </row>
    <row r="899" spans="1:13" x14ac:dyDescent="0.25">
      <c r="A899"/>
      <c r="B899"/>
      <c r="C899"/>
      <c r="D899"/>
      <c r="E899"/>
      <c r="F899"/>
      <c r="G899"/>
      <c r="H899"/>
      <c r="I899"/>
      <c r="J899"/>
      <c r="K899"/>
      <c r="L899"/>
      <c r="M899"/>
    </row>
    <row r="900" spans="1:13" x14ac:dyDescent="0.25">
      <c r="A900"/>
      <c r="B900"/>
      <c r="C900"/>
      <c r="D900"/>
      <c r="E900"/>
      <c r="F900"/>
      <c r="G900"/>
      <c r="H900"/>
      <c r="I900"/>
      <c r="J900"/>
      <c r="K900"/>
      <c r="L900"/>
      <c r="M900"/>
    </row>
    <row r="901" spans="1:13" x14ac:dyDescent="0.25">
      <c r="A901"/>
      <c r="B901"/>
      <c r="C901"/>
      <c r="D901"/>
      <c r="E901"/>
      <c r="F901"/>
      <c r="G901"/>
      <c r="H901"/>
      <c r="I901"/>
      <c r="J901"/>
      <c r="K901"/>
      <c r="L901"/>
      <c r="M901"/>
    </row>
    <row r="902" spans="1:13" x14ac:dyDescent="0.25">
      <c r="A902"/>
      <c r="B902"/>
      <c r="C902"/>
      <c r="D902"/>
      <c r="E902"/>
      <c r="F902"/>
      <c r="G902"/>
      <c r="H902"/>
      <c r="I902"/>
      <c r="J902"/>
      <c r="K902"/>
      <c r="L902"/>
      <c r="M902"/>
    </row>
    <row r="903" spans="1:13" x14ac:dyDescent="0.25">
      <c r="A903"/>
      <c r="B903"/>
      <c r="C903"/>
      <c r="D903"/>
      <c r="E903"/>
      <c r="F903"/>
      <c r="G903"/>
      <c r="H903"/>
      <c r="I903"/>
      <c r="J903"/>
      <c r="K903"/>
      <c r="L903"/>
      <c r="M903"/>
    </row>
    <row r="904" spans="1:13" x14ac:dyDescent="0.25">
      <c r="A904"/>
      <c r="B904"/>
      <c r="C904"/>
      <c r="D904"/>
      <c r="E904"/>
      <c r="F904"/>
      <c r="G904"/>
      <c r="H904"/>
      <c r="I904"/>
      <c r="J904"/>
      <c r="K904"/>
      <c r="L904"/>
      <c r="M904"/>
    </row>
    <row r="905" spans="1:13" x14ac:dyDescent="0.25">
      <c r="A905"/>
      <c r="B905"/>
      <c r="C905"/>
      <c r="D905"/>
      <c r="E905"/>
      <c r="F905"/>
      <c r="G905"/>
      <c r="H905"/>
      <c r="I905"/>
      <c r="J905"/>
      <c r="K905"/>
      <c r="L905"/>
      <c r="M905"/>
    </row>
    <row r="906" spans="1:13" x14ac:dyDescent="0.25">
      <c r="A906"/>
      <c r="B906"/>
      <c r="C906"/>
      <c r="D906"/>
      <c r="E906"/>
      <c r="F906"/>
      <c r="G906"/>
      <c r="H906"/>
      <c r="I906"/>
      <c r="J906"/>
      <c r="K906"/>
      <c r="L906"/>
      <c r="M906"/>
    </row>
    <row r="907" spans="1:13" x14ac:dyDescent="0.25">
      <c r="A907"/>
      <c r="B907"/>
      <c r="C907"/>
      <c r="D907"/>
      <c r="E907"/>
      <c r="F907"/>
      <c r="G907"/>
      <c r="H907"/>
      <c r="I907"/>
      <c r="J907"/>
      <c r="K907"/>
      <c r="L907"/>
      <c r="M907"/>
    </row>
    <row r="908" spans="1:13" x14ac:dyDescent="0.25">
      <c r="A908"/>
      <c r="B908"/>
      <c r="C908"/>
      <c r="D908"/>
      <c r="E908"/>
      <c r="F908"/>
      <c r="G908"/>
      <c r="H908"/>
      <c r="I908"/>
      <c r="J908"/>
      <c r="K908"/>
      <c r="L908"/>
      <c r="M908"/>
    </row>
    <row r="909" spans="1:13" x14ac:dyDescent="0.25">
      <c r="A909"/>
      <c r="B909"/>
      <c r="C909"/>
      <c r="D909"/>
      <c r="E909"/>
      <c r="F909"/>
      <c r="G909"/>
      <c r="H909"/>
      <c r="I909"/>
      <c r="J909"/>
      <c r="K909"/>
      <c r="L909"/>
      <c r="M909"/>
    </row>
    <row r="910" spans="1:13" x14ac:dyDescent="0.25">
      <c r="A910"/>
      <c r="B910"/>
      <c r="C910"/>
      <c r="D910"/>
      <c r="E910"/>
      <c r="F910"/>
      <c r="G910"/>
      <c r="H910"/>
      <c r="I910"/>
      <c r="J910"/>
      <c r="K910"/>
      <c r="L910"/>
      <c r="M910"/>
    </row>
    <row r="911" spans="1:13" x14ac:dyDescent="0.25">
      <c r="A911"/>
      <c r="B911"/>
      <c r="C911"/>
      <c r="D911"/>
      <c r="E911"/>
      <c r="F911"/>
      <c r="G911"/>
      <c r="H911"/>
      <c r="I911"/>
      <c r="J911"/>
      <c r="K911"/>
      <c r="L911"/>
      <c r="M911"/>
    </row>
    <row r="912" spans="1:13" x14ac:dyDescent="0.25">
      <c r="A912"/>
      <c r="B912"/>
      <c r="C912"/>
      <c r="D912"/>
      <c r="E912"/>
      <c r="F912"/>
      <c r="G912"/>
      <c r="H912"/>
      <c r="I912"/>
      <c r="J912"/>
      <c r="K912"/>
      <c r="L912"/>
      <c r="M912"/>
    </row>
    <row r="913" spans="1:13" x14ac:dyDescent="0.25">
      <c r="A913"/>
      <c r="B913"/>
      <c r="C913"/>
      <c r="D913"/>
      <c r="E913"/>
      <c r="F913"/>
      <c r="G913"/>
      <c r="H913"/>
      <c r="I913"/>
      <c r="J913"/>
      <c r="K913"/>
      <c r="L913"/>
      <c r="M913"/>
    </row>
    <row r="914" spans="1:13" x14ac:dyDescent="0.25">
      <c r="A914"/>
      <c r="B914"/>
      <c r="C914"/>
      <c r="D914"/>
      <c r="E914"/>
      <c r="F914"/>
      <c r="G914"/>
      <c r="H914"/>
      <c r="I914"/>
      <c r="J914"/>
      <c r="K914"/>
      <c r="L914"/>
      <c r="M914"/>
    </row>
    <row r="915" spans="1:13" x14ac:dyDescent="0.25">
      <c r="A915"/>
      <c r="B915"/>
      <c r="C915"/>
      <c r="D915"/>
      <c r="E915"/>
      <c r="F915"/>
      <c r="G915"/>
      <c r="H915"/>
      <c r="I915"/>
      <c r="J915"/>
      <c r="K915"/>
      <c r="L915"/>
      <c r="M915"/>
    </row>
    <row r="916" spans="1:13" x14ac:dyDescent="0.25">
      <c r="A916"/>
      <c r="B916"/>
      <c r="C916"/>
      <c r="D916"/>
      <c r="E916"/>
      <c r="F916"/>
      <c r="G916"/>
      <c r="H916"/>
      <c r="I916"/>
      <c r="J916"/>
      <c r="K916"/>
      <c r="L916"/>
      <c r="M916"/>
    </row>
    <row r="917" spans="1:13" x14ac:dyDescent="0.25">
      <c r="A917"/>
      <c r="B917"/>
      <c r="C917"/>
      <c r="D917"/>
      <c r="E917"/>
      <c r="F917"/>
      <c r="G917"/>
      <c r="H917"/>
      <c r="I917"/>
      <c r="J917"/>
      <c r="K917"/>
      <c r="L917"/>
      <c r="M917"/>
    </row>
    <row r="918" spans="1:13" x14ac:dyDescent="0.25">
      <c r="A918"/>
      <c r="B918"/>
      <c r="C918"/>
      <c r="D918"/>
      <c r="E918"/>
      <c r="F918"/>
      <c r="G918"/>
      <c r="H918"/>
      <c r="I918"/>
      <c r="J918"/>
      <c r="K918"/>
      <c r="L918"/>
      <c r="M918"/>
    </row>
    <row r="919" spans="1:13" x14ac:dyDescent="0.25">
      <c r="A919"/>
      <c r="B919"/>
      <c r="C919"/>
      <c r="D919"/>
      <c r="E919"/>
      <c r="F919"/>
      <c r="G919"/>
      <c r="H919"/>
      <c r="I919"/>
      <c r="J919"/>
      <c r="K919"/>
      <c r="L919"/>
      <c r="M919"/>
    </row>
    <row r="920" spans="1:13" x14ac:dyDescent="0.25">
      <c r="A920"/>
      <c r="B920"/>
      <c r="C920"/>
      <c r="D920"/>
      <c r="E920"/>
      <c r="F920"/>
      <c r="G920"/>
      <c r="H920"/>
      <c r="I920"/>
      <c r="J920"/>
      <c r="K920"/>
      <c r="L920"/>
      <c r="M920"/>
    </row>
    <row r="921" spans="1:13" x14ac:dyDescent="0.25">
      <c r="A921"/>
      <c r="B921"/>
      <c r="C921"/>
      <c r="D921"/>
      <c r="E921"/>
      <c r="F921"/>
      <c r="G921"/>
      <c r="H921"/>
      <c r="I921"/>
      <c r="J921"/>
      <c r="K921"/>
      <c r="L921"/>
      <c r="M921"/>
    </row>
    <row r="922" spans="1:13" x14ac:dyDescent="0.25">
      <c r="A922"/>
      <c r="B922"/>
      <c r="C922"/>
      <c r="D922"/>
      <c r="E922"/>
      <c r="F922"/>
      <c r="G922"/>
      <c r="H922"/>
      <c r="I922"/>
      <c r="J922"/>
      <c r="K922"/>
      <c r="L922"/>
      <c r="M922"/>
    </row>
    <row r="923" spans="1:13" x14ac:dyDescent="0.25">
      <c r="A923"/>
      <c r="B923"/>
      <c r="C923"/>
      <c r="D923"/>
      <c r="E923"/>
      <c r="F923"/>
      <c r="G923"/>
      <c r="H923"/>
      <c r="I923"/>
      <c r="J923"/>
      <c r="K923"/>
      <c r="L923"/>
      <c r="M923"/>
    </row>
    <row r="924" spans="1:13" x14ac:dyDescent="0.25">
      <c r="A924"/>
      <c r="B924"/>
      <c r="C924"/>
      <c r="D924"/>
      <c r="E924"/>
      <c r="F924"/>
      <c r="G924"/>
      <c r="H924"/>
      <c r="I924"/>
      <c r="J924"/>
      <c r="K924"/>
      <c r="L924"/>
      <c r="M924"/>
    </row>
    <row r="925" spans="1:13" x14ac:dyDescent="0.25">
      <c r="A925"/>
      <c r="B925"/>
      <c r="C925"/>
      <c r="D925"/>
      <c r="E925"/>
      <c r="F925"/>
      <c r="G925"/>
      <c r="H925"/>
      <c r="I925"/>
      <c r="J925"/>
      <c r="K925"/>
      <c r="L925"/>
      <c r="M925"/>
    </row>
    <row r="926" spans="1:13" x14ac:dyDescent="0.25">
      <c r="A926"/>
      <c r="B926"/>
      <c r="C926"/>
      <c r="D926"/>
      <c r="E926"/>
      <c r="F926"/>
      <c r="G926"/>
      <c r="H926"/>
      <c r="I926"/>
      <c r="J926"/>
      <c r="K926"/>
      <c r="L926"/>
      <c r="M926"/>
    </row>
    <row r="927" spans="1:13" x14ac:dyDescent="0.25">
      <c r="A927"/>
      <c r="B927"/>
      <c r="C927"/>
      <c r="D927"/>
      <c r="E927"/>
      <c r="F927"/>
      <c r="G927"/>
      <c r="H927"/>
      <c r="I927"/>
      <c r="J927"/>
      <c r="K927"/>
      <c r="L927"/>
      <c r="M927"/>
    </row>
    <row r="928" spans="1:13" x14ac:dyDescent="0.25">
      <c r="A928"/>
      <c r="B928"/>
      <c r="C928"/>
      <c r="D928"/>
      <c r="E928"/>
      <c r="F928"/>
      <c r="G928"/>
      <c r="H928"/>
      <c r="I928"/>
      <c r="J928"/>
      <c r="K928"/>
      <c r="L928"/>
      <c r="M928"/>
    </row>
    <row r="929" spans="1:13" x14ac:dyDescent="0.25">
      <c r="A929"/>
      <c r="B929"/>
      <c r="C929"/>
      <c r="D929"/>
      <c r="E929"/>
      <c r="F929"/>
      <c r="G929"/>
      <c r="H929"/>
      <c r="I929"/>
      <c r="J929"/>
      <c r="K929"/>
      <c r="L929"/>
      <c r="M929"/>
    </row>
    <row r="930" spans="1:13" x14ac:dyDescent="0.25">
      <c r="A930"/>
      <c r="B930"/>
      <c r="C930"/>
      <c r="D930"/>
      <c r="E930"/>
      <c r="F930"/>
      <c r="G930"/>
      <c r="H930"/>
      <c r="I930"/>
      <c r="J930"/>
      <c r="K930"/>
      <c r="L930"/>
      <c r="M930"/>
    </row>
    <row r="931" spans="1:13" x14ac:dyDescent="0.25">
      <c r="A931"/>
      <c r="B931"/>
      <c r="C931"/>
      <c r="D931"/>
      <c r="E931"/>
      <c r="F931"/>
      <c r="G931"/>
      <c r="H931"/>
      <c r="I931"/>
      <c r="J931"/>
      <c r="K931"/>
      <c r="L931"/>
      <c r="M931"/>
    </row>
    <row r="932" spans="1:13" x14ac:dyDescent="0.25">
      <c r="A932"/>
      <c r="B932"/>
      <c r="C932"/>
      <c r="D932"/>
      <c r="E932"/>
      <c r="F932"/>
      <c r="G932"/>
      <c r="H932"/>
      <c r="I932"/>
      <c r="J932"/>
      <c r="K932"/>
      <c r="L932"/>
      <c r="M932"/>
    </row>
    <row r="933" spans="1:13" x14ac:dyDescent="0.25">
      <c r="A933"/>
      <c r="B933"/>
      <c r="C933"/>
      <c r="D933"/>
      <c r="E933"/>
      <c r="F933"/>
      <c r="G933"/>
      <c r="H933"/>
      <c r="I933"/>
      <c r="J933"/>
      <c r="K933"/>
      <c r="L933"/>
      <c r="M933"/>
    </row>
    <row r="934" spans="1:13" x14ac:dyDescent="0.25">
      <c r="A934"/>
      <c r="B934"/>
      <c r="C934"/>
      <c r="D934"/>
      <c r="E934"/>
      <c r="F934"/>
      <c r="G934"/>
      <c r="H934"/>
      <c r="I934"/>
      <c r="J934"/>
      <c r="K934"/>
      <c r="L934"/>
      <c r="M934"/>
    </row>
    <row r="935" spans="1:13" x14ac:dyDescent="0.25">
      <c r="A935"/>
      <c r="B935"/>
      <c r="C935"/>
      <c r="D935"/>
      <c r="E935"/>
      <c r="F935"/>
      <c r="G935"/>
      <c r="H935"/>
      <c r="I935"/>
      <c r="J935"/>
      <c r="K935"/>
      <c r="L935"/>
      <c r="M935"/>
    </row>
    <row r="936" spans="1:13" x14ac:dyDescent="0.25">
      <c r="A936"/>
      <c r="B936"/>
      <c r="C936"/>
      <c r="D936"/>
      <c r="E936"/>
      <c r="F936"/>
      <c r="G936"/>
      <c r="H936"/>
      <c r="I936"/>
      <c r="J936"/>
      <c r="K936"/>
      <c r="L936"/>
      <c r="M936"/>
    </row>
    <row r="937" spans="1:13" x14ac:dyDescent="0.25">
      <c r="A937"/>
      <c r="B937"/>
      <c r="C937"/>
      <c r="D937"/>
      <c r="E937"/>
      <c r="F937"/>
      <c r="G937"/>
      <c r="H937"/>
      <c r="I937"/>
      <c r="J937"/>
      <c r="K937"/>
      <c r="L937"/>
      <c r="M937"/>
    </row>
    <row r="938" spans="1:13" x14ac:dyDescent="0.25">
      <c r="A938"/>
      <c r="B938"/>
      <c r="C938"/>
      <c r="D938"/>
      <c r="E938"/>
      <c r="F938"/>
      <c r="G938"/>
      <c r="H938"/>
      <c r="I938"/>
      <c r="J938"/>
      <c r="K938"/>
      <c r="L938"/>
      <c r="M938"/>
    </row>
    <row r="939" spans="1:13" x14ac:dyDescent="0.25">
      <c r="A939"/>
      <c r="B939"/>
      <c r="C939"/>
      <c r="D939"/>
      <c r="E939"/>
      <c r="F939"/>
      <c r="G939"/>
      <c r="H939"/>
      <c r="I939"/>
      <c r="J939"/>
      <c r="K939"/>
      <c r="L939"/>
      <c r="M939"/>
    </row>
    <row r="940" spans="1:13" x14ac:dyDescent="0.25">
      <c r="A940"/>
      <c r="B940"/>
      <c r="C940"/>
      <c r="D940"/>
      <c r="E940"/>
      <c r="F940"/>
      <c r="G940"/>
      <c r="H940"/>
      <c r="I940"/>
      <c r="J940"/>
      <c r="K940"/>
      <c r="L940"/>
      <c r="M940"/>
    </row>
    <row r="941" spans="1:13" x14ac:dyDescent="0.25">
      <c r="A941"/>
      <c r="B941"/>
      <c r="C941"/>
      <c r="D941"/>
      <c r="E941"/>
      <c r="F941"/>
      <c r="G941"/>
      <c r="H941"/>
      <c r="I941"/>
      <c r="J941"/>
      <c r="K941"/>
      <c r="L941"/>
      <c r="M941"/>
    </row>
    <row r="942" spans="1:13" x14ac:dyDescent="0.25">
      <c r="A942"/>
      <c r="B942"/>
      <c r="C942"/>
      <c r="D942"/>
      <c r="E942"/>
      <c r="F942"/>
      <c r="G942"/>
      <c r="H942"/>
      <c r="I942"/>
      <c r="J942"/>
      <c r="K942"/>
      <c r="L942"/>
      <c r="M942"/>
    </row>
    <row r="943" spans="1:13" x14ac:dyDescent="0.25">
      <c r="A943"/>
      <c r="B943"/>
      <c r="C943"/>
      <c r="D943"/>
      <c r="E943"/>
      <c r="F943"/>
      <c r="G943"/>
      <c r="H943"/>
      <c r="I943"/>
      <c r="J943"/>
      <c r="K943"/>
      <c r="L943"/>
      <c r="M943"/>
    </row>
    <row r="944" spans="1:13" x14ac:dyDescent="0.25">
      <c r="A944"/>
      <c r="B944"/>
      <c r="C944"/>
      <c r="D944"/>
      <c r="E944"/>
      <c r="F944"/>
      <c r="G944"/>
      <c r="H944"/>
      <c r="I944"/>
      <c r="J944"/>
      <c r="K944"/>
      <c r="L944"/>
      <c r="M944"/>
    </row>
    <row r="945" spans="1:13" x14ac:dyDescent="0.25">
      <c r="A945"/>
      <c r="B945"/>
      <c r="C945"/>
      <c r="D945"/>
      <c r="E945"/>
      <c r="F945"/>
      <c r="G945"/>
      <c r="H945"/>
      <c r="I945"/>
      <c r="J945"/>
      <c r="K945"/>
      <c r="L945"/>
      <c r="M945"/>
    </row>
    <row r="946" spans="1:13" x14ac:dyDescent="0.25">
      <c r="A946"/>
      <c r="B946"/>
      <c r="C946"/>
      <c r="D946"/>
      <c r="E946"/>
      <c r="F946"/>
      <c r="G946"/>
      <c r="H946"/>
      <c r="I946"/>
      <c r="J946"/>
      <c r="K946"/>
      <c r="L946"/>
      <c r="M946"/>
    </row>
    <row r="947" spans="1:13" x14ac:dyDescent="0.25">
      <c r="A947"/>
      <c r="B947"/>
      <c r="C947"/>
      <c r="D947"/>
      <c r="E947"/>
      <c r="F947"/>
      <c r="G947"/>
      <c r="H947"/>
      <c r="I947"/>
      <c r="J947"/>
      <c r="K947"/>
      <c r="L947"/>
      <c r="M947"/>
    </row>
    <row r="948" spans="1:13" x14ac:dyDescent="0.25">
      <c r="A948"/>
      <c r="B948"/>
      <c r="C948"/>
      <c r="D948"/>
      <c r="E948"/>
      <c r="F948"/>
      <c r="G948"/>
      <c r="H948"/>
      <c r="I948"/>
      <c r="J948"/>
      <c r="K948"/>
      <c r="L948"/>
      <c r="M948"/>
    </row>
    <row r="949" spans="1:13" x14ac:dyDescent="0.25">
      <c r="A949"/>
      <c r="B949"/>
      <c r="C949"/>
      <c r="D949"/>
      <c r="E949"/>
      <c r="F949"/>
      <c r="G949"/>
      <c r="H949"/>
      <c r="I949"/>
      <c r="J949"/>
      <c r="K949"/>
      <c r="L949"/>
      <c r="M949"/>
    </row>
    <row r="950" spans="1:13" x14ac:dyDescent="0.25">
      <c r="A950"/>
      <c r="B950"/>
      <c r="C950"/>
      <c r="D950"/>
      <c r="E950"/>
      <c r="F950"/>
      <c r="G950"/>
      <c r="H950"/>
      <c r="I950"/>
      <c r="J950"/>
      <c r="K950"/>
      <c r="L950"/>
      <c r="M950"/>
    </row>
    <row r="951" spans="1:13" x14ac:dyDescent="0.25">
      <c r="A951"/>
      <c r="B951"/>
      <c r="C951"/>
      <c r="D951"/>
      <c r="E951"/>
      <c r="F951"/>
      <c r="G951"/>
      <c r="H951"/>
      <c r="I951"/>
      <c r="J951"/>
      <c r="K951"/>
      <c r="L951"/>
      <c r="M951"/>
    </row>
    <row r="952" spans="1:13" x14ac:dyDescent="0.25">
      <c r="A952"/>
      <c r="B952"/>
      <c r="C952"/>
      <c r="D952"/>
      <c r="E952"/>
      <c r="F952"/>
      <c r="G952"/>
      <c r="H952"/>
      <c r="I952"/>
      <c r="J952"/>
      <c r="K952"/>
      <c r="L952"/>
      <c r="M952"/>
    </row>
    <row r="953" spans="1:13" x14ac:dyDescent="0.25">
      <c r="A953"/>
      <c r="B953"/>
      <c r="C953"/>
      <c r="D953"/>
      <c r="E953"/>
      <c r="F953"/>
      <c r="G953"/>
      <c r="H953"/>
      <c r="I953"/>
      <c r="J953"/>
      <c r="K953"/>
      <c r="L953"/>
      <c r="M953"/>
    </row>
    <row r="954" spans="1:13" x14ac:dyDescent="0.25">
      <c r="A954"/>
      <c r="B954"/>
      <c r="C954"/>
      <c r="D954"/>
      <c r="E954"/>
      <c r="F954"/>
      <c r="G954"/>
      <c r="H954"/>
      <c r="I954"/>
      <c r="J954"/>
      <c r="K954"/>
      <c r="L954"/>
      <c r="M954"/>
    </row>
    <row r="955" spans="1:13" x14ac:dyDescent="0.25">
      <c r="A955"/>
      <c r="B955"/>
      <c r="C955"/>
      <c r="D955"/>
      <c r="E955"/>
      <c r="F955"/>
      <c r="G955"/>
      <c r="H955"/>
      <c r="I955"/>
      <c r="J955"/>
      <c r="K955"/>
      <c r="L955"/>
      <c r="M955"/>
    </row>
    <row r="956" spans="1:13" x14ac:dyDescent="0.25">
      <c r="A956"/>
      <c r="B956"/>
      <c r="C956"/>
      <c r="D956"/>
      <c r="E956"/>
      <c r="F956"/>
      <c r="G956"/>
      <c r="H956"/>
      <c r="I956"/>
      <c r="J956"/>
      <c r="K956"/>
      <c r="L956"/>
      <c r="M956"/>
    </row>
    <row r="957" spans="1:13" x14ac:dyDescent="0.25">
      <c r="A957"/>
      <c r="B957"/>
      <c r="C957"/>
      <c r="D957"/>
      <c r="E957"/>
      <c r="F957"/>
      <c r="G957"/>
      <c r="H957"/>
      <c r="I957"/>
      <c r="J957"/>
      <c r="K957"/>
      <c r="L957"/>
      <c r="M957"/>
    </row>
    <row r="958" spans="1:13" x14ac:dyDescent="0.25">
      <c r="A958"/>
      <c r="B958"/>
      <c r="C958"/>
      <c r="D958"/>
      <c r="E958"/>
      <c r="F958"/>
      <c r="G958"/>
      <c r="H958"/>
      <c r="I958"/>
      <c r="J958"/>
      <c r="K958"/>
      <c r="L958"/>
      <c r="M958"/>
    </row>
    <row r="959" spans="1:13" x14ac:dyDescent="0.25">
      <c r="A959"/>
      <c r="B959"/>
      <c r="C959"/>
      <c r="D959"/>
      <c r="E959"/>
      <c r="F959"/>
      <c r="G959"/>
      <c r="H959"/>
      <c r="I959"/>
      <c r="J959"/>
      <c r="K959"/>
      <c r="L959"/>
      <c r="M959"/>
    </row>
    <row r="960" spans="1:13" x14ac:dyDescent="0.25">
      <c r="A960"/>
      <c r="B960"/>
      <c r="C960"/>
      <c r="D960"/>
      <c r="E960"/>
      <c r="F960"/>
      <c r="G960"/>
      <c r="H960"/>
      <c r="I960"/>
      <c r="J960"/>
      <c r="K960"/>
      <c r="L960"/>
      <c r="M960"/>
    </row>
    <row r="961" spans="1:13" x14ac:dyDescent="0.25">
      <c r="A961"/>
      <c r="B961"/>
      <c r="C961"/>
      <c r="D961"/>
      <c r="E961"/>
      <c r="F961"/>
      <c r="G961"/>
      <c r="H961"/>
      <c r="I961"/>
      <c r="J961"/>
      <c r="K961"/>
      <c r="L961"/>
      <c r="M961"/>
    </row>
    <row r="962" spans="1:13" x14ac:dyDescent="0.25">
      <c r="A962"/>
      <c r="B962"/>
      <c r="C962"/>
      <c r="D962"/>
      <c r="E962"/>
      <c r="F962"/>
      <c r="G962"/>
      <c r="H962"/>
      <c r="I962"/>
      <c r="J962"/>
      <c r="K962"/>
      <c r="L962"/>
      <c r="M962"/>
    </row>
    <row r="963" spans="1:13" x14ac:dyDescent="0.25">
      <c r="A963"/>
      <c r="B963"/>
      <c r="C963"/>
      <c r="D963"/>
      <c r="E963"/>
      <c r="F963"/>
      <c r="G963"/>
      <c r="H963"/>
      <c r="I963"/>
      <c r="J963"/>
      <c r="K963"/>
      <c r="L963"/>
      <c r="M963"/>
    </row>
    <row r="964" spans="1:13" x14ac:dyDescent="0.25">
      <c r="A964"/>
      <c r="B964"/>
      <c r="C964"/>
      <c r="D964"/>
      <c r="E964"/>
      <c r="F964"/>
      <c r="G964"/>
      <c r="H964"/>
      <c r="I964"/>
      <c r="J964"/>
      <c r="K964"/>
      <c r="L964"/>
      <c r="M964"/>
    </row>
    <row r="965" spans="1:13" x14ac:dyDescent="0.25">
      <c r="A965"/>
      <c r="B965"/>
      <c r="C965"/>
      <c r="D965"/>
      <c r="E965"/>
      <c r="F965"/>
      <c r="G965"/>
      <c r="H965"/>
      <c r="I965"/>
      <c r="J965"/>
      <c r="K965"/>
      <c r="L965"/>
      <c r="M965"/>
    </row>
    <row r="966" spans="1:13" x14ac:dyDescent="0.25">
      <c r="A966"/>
      <c r="B966"/>
      <c r="C966"/>
      <c r="D966"/>
      <c r="E966"/>
      <c r="F966"/>
      <c r="G966"/>
      <c r="H966"/>
      <c r="I966"/>
      <c r="J966"/>
      <c r="K966"/>
      <c r="L966"/>
      <c r="M966"/>
    </row>
    <row r="967" spans="1:13" x14ac:dyDescent="0.25">
      <c r="A967"/>
      <c r="B967"/>
      <c r="C967"/>
      <c r="D967"/>
      <c r="E967"/>
      <c r="F967"/>
      <c r="G967"/>
      <c r="H967"/>
      <c r="I967"/>
      <c r="J967"/>
      <c r="K967"/>
      <c r="L967"/>
      <c r="M967"/>
    </row>
    <row r="968" spans="1:13" x14ac:dyDescent="0.25">
      <c r="A968"/>
      <c r="B968"/>
      <c r="C968"/>
      <c r="D968"/>
      <c r="E968"/>
      <c r="F968"/>
      <c r="G968"/>
      <c r="H968"/>
      <c r="I968"/>
      <c r="J968"/>
      <c r="K968"/>
      <c r="L968"/>
      <c r="M968"/>
    </row>
    <row r="969" spans="1:13" x14ac:dyDescent="0.25">
      <c r="A969"/>
      <c r="B969"/>
      <c r="C969"/>
      <c r="D969"/>
      <c r="E969"/>
      <c r="F969"/>
      <c r="G969"/>
      <c r="H969"/>
      <c r="I969"/>
      <c r="J969"/>
      <c r="K969"/>
      <c r="L969"/>
      <c r="M969"/>
    </row>
    <row r="970" spans="1:13" x14ac:dyDescent="0.25">
      <c r="A970"/>
      <c r="B970"/>
      <c r="C970"/>
      <c r="D970"/>
      <c r="E970"/>
      <c r="F970"/>
      <c r="G970"/>
      <c r="H970"/>
      <c r="I970"/>
      <c r="J970"/>
      <c r="K970"/>
      <c r="L970"/>
      <c r="M970"/>
    </row>
    <row r="971" spans="1:13" x14ac:dyDescent="0.25">
      <c r="A971"/>
      <c r="B971"/>
      <c r="C971"/>
      <c r="D971"/>
      <c r="E971"/>
      <c r="F971"/>
      <c r="G971"/>
      <c r="H971"/>
      <c r="I971"/>
      <c r="J971"/>
      <c r="K971"/>
      <c r="L971"/>
      <c r="M971"/>
    </row>
    <row r="972" spans="1:13" x14ac:dyDescent="0.25">
      <c r="A972"/>
      <c r="B972"/>
      <c r="C972"/>
      <c r="D972"/>
      <c r="E972"/>
      <c r="F972"/>
      <c r="G972"/>
      <c r="H972"/>
      <c r="I972"/>
      <c r="J972"/>
      <c r="K972"/>
      <c r="L972"/>
      <c r="M972"/>
    </row>
    <row r="973" spans="1:13" x14ac:dyDescent="0.25">
      <c r="A973"/>
      <c r="B973"/>
      <c r="C973"/>
      <c r="D973"/>
      <c r="E973"/>
      <c r="F973"/>
      <c r="G973"/>
      <c r="H973"/>
      <c r="I973"/>
      <c r="J973"/>
      <c r="K973"/>
      <c r="L973"/>
      <c r="M973"/>
    </row>
    <row r="974" spans="1:13" x14ac:dyDescent="0.25">
      <c r="A974"/>
      <c r="B974"/>
      <c r="C974"/>
      <c r="D974"/>
      <c r="E974"/>
      <c r="F974"/>
      <c r="G974"/>
      <c r="H974"/>
      <c r="I974"/>
      <c r="J974"/>
      <c r="K974"/>
      <c r="L974"/>
      <c r="M974"/>
    </row>
    <row r="975" spans="1:13" x14ac:dyDescent="0.25">
      <c r="A975"/>
      <c r="B975"/>
      <c r="C975"/>
      <c r="D975"/>
      <c r="E975"/>
      <c r="F975"/>
      <c r="G975"/>
      <c r="H975"/>
      <c r="I975"/>
      <c r="J975"/>
      <c r="K975"/>
      <c r="L975"/>
      <c r="M975"/>
    </row>
    <row r="976" spans="1:13" x14ac:dyDescent="0.25">
      <c r="A976"/>
      <c r="B976"/>
      <c r="C976"/>
      <c r="D976"/>
      <c r="E976"/>
      <c r="F976"/>
      <c r="G976"/>
      <c r="H976"/>
      <c r="I976"/>
      <c r="J976"/>
      <c r="K976"/>
      <c r="L976"/>
      <c r="M976"/>
    </row>
    <row r="977" spans="1:13" x14ac:dyDescent="0.25">
      <c r="A977"/>
      <c r="B977"/>
      <c r="C977"/>
      <c r="D977"/>
      <c r="E977"/>
      <c r="F977"/>
      <c r="G977"/>
      <c r="H977"/>
      <c r="I977"/>
      <c r="J977"/>
      <c r="K977"/>
      <c r="L977"/>
      <c r="M977"/>
    </row>
    <row r="978" spans="1:13" x14ac:dyDescent="0.25">
      <c r="A978"/>
      <c r="B978"/>
      <c r="C978"/>
      <c r="D978"/>
      <c r="E978"/>
      <c r="F978"/>
      <c r="G978"/>
      <c r="H978"/>
      <c r="I978"/>
      <c r="J978"/>
      <c r="K978"/>
      <c r="L978"/>
      <c r="M978"/>
    </row>
    <row r="979" spans="1:13" x14ac:dyDescent="0.25">
      <c r="A979"/>
      <c r="B979"/>
      <c r="C979"/>
      <c r="D979"/>
      <c r="E979"/>
      <c r="F979"/>
      <c r="G979"/>
      <c r="H979"/>
      <c r="I979"/>
      <c r="J979"/>
      <c r="K979"/>
      <c r="L979"/>
      <c r="M979"/>
    </row>
    <row r="980" spans="1:13" x14ac:dyDescent="0.25">
      <c r="A980"/>
      <c r="B980"/>
      <c r="C980"/>
      <c r="D980"/>
      <c r="E980"/>
      <c r="F980"/>
      <c r="G980"/>
      <c r="H980"/>
      <c r="I980"/>
      <c r="J980"/>
      <c r="K980"/>
      <c r="L980"/>
      <c r="M980"/>
    </row>
    <row r="981" spans="1:13" x14ac:dyDescent="0.25">
      <c r="A981"/>
      <c r="B981"/>
      <c r="C981"/>
      <c r="D981"/>
      <c r="E981"/>
      <c r="F981"/>
      <c r="G981"/>
      <c r="H981"/>
      <c r="I981"/>
      <c r="J981"/>
      <c r="K981"/>
      <c r="L981"/>
      <c r="M981"/>
    </row>
    <row r="982" spans="1:13" x14ac:dyDescent="0.25">
      <c r="A982"/>
      <c r="B982"/>
      <c r="C982"/>
      <c r="D982"/>
      <c r="E982"/>
      <c r="F982"/>
      <c r="G982"/>
      <c r="H982"/>
      <c r="I982"/>
      <c r="J982"/>
      <c r="K982"/>
      <c r="L982"/>
      <c r="M982"/>
    </row>
    <row r="983" spans="1:13" x14ac:dyDescent="0.25">
      <c r="A983"/>
      <c r="B983"/>
      <c r="C983"/>
      <c r="D983"/>
      <c r="E983"/>
      <c r="F983"/>
      <c r="G983"/>
      <c r="H983"/>
      <c r="I983"/>
      <c r="J983"/>
      <c r="K983"/>
      <c r="L983"/>
      <c r="M983"/>
    </row>
    <row r="984" spans="1:13" x14ac:dyDescent="0.25">
      <c r="A984"/>
      <c r="B984"/>
      <c r="C984"/>
      <c r="D984"/>
      <c r="E984"/>
      <c r="F984"/>
      <c r="G984"/>
      <c r="H984"/>
      <c r="I984"/>
      <c r="J984"/>
      <c r="K984"/>
      <c r="L984"/>
      <c r="M984"/>
    </row>
    <row r="985" spans="1:13" x14ac:dyDescent="0.25">
      <c r="A985"/>
      <c r="B985"/>
      <c r="C985"/>
      <c r="D985"/>
      <c r="E985"/>
      <c r="F985"/>
      <c r="G985"/>
      <c r="H985"/>
      <c r="I985"/>
      <c r="J985"/>
      <c r="K985"/>
      <c r="L985"/>
      <c r="M985"/>
    </row>
    <row r="986" spans="1:13" x14ac:dyDescent="0.25">
      <c r="A986"/>
      <c r="B986"/>
      <c r="C986"/>
      <c r="D986"/>
      <c r="E986"/>
      <c r="F986"/>
      <c r="G986"/>
      <c r="H986"/>
      <c r="I986"/>
      <c r="J986"/>
      <c r="K986"/>
      <c r="L986"/>
      <c r="M986"/>
    </row>
    <row r="987" spans="1:13" x14ac:dyDescent="0.25">
      <c r="A987"/>
      <c r="B987"/>
      <c r="C987"/>
      <c r="D987"/>
      <c r="E987"/>
      <c r="F987"/>
      <c r="G987"/>
      <c r="H987"/>
      <c r="I987"/>
      <c r="J987"/>
      <c r="K987"/>
      <c r="L987"/>
      <c r="M987"/>
    </row>
    <row r="988" spans="1:13" x14ac:dyDescent="0.25">
      <c r="A988"/>
      <c r="B988"/>
      <c r="C988"/>
      <c r="D988"/>
      <c r="E988"/>
      <c r="F988"/>
      <c r="G988"/>
      <c r="H988"/>
      <c r="I988"/>
      <c r="J988"/>
      <c r="K988"/>
      <c r="L988"/>
      <c r="M988"/>
    </row>
    <row r="989" spans="1:13" x14ac:dyDescent="0.25">
      <c r="A989"/>
      <c r="B989"/>
      <c r="C989"/>
      <c r="D989"/>
      <c r="E989"/>
      <c r="F989"/>
      <c r="G989"/>
      <c r="H989"/>
      <c r="I989"/>
      <c r="J989"/>
      <c r="K989"/>
      <c r="L989"/>
      <c r="M989"/>
    </row>
    <row r="990" spans="1:13" x14ac:dyDescent="0.25">
      <c r="A990"/>
      <c r="B990"/>
      <c r="C990"/>
      <c r="D990"/>
      <c r="E990"/>
      <c r="F990"/>
      <c r="G990"/>
      <c r="H990"/>
      <c r="I990"/>
      <c r="J990"/>
      <c r="K990"/>
      <c r="L990"/>
      <c r="M990"/>
    </row>
    <row r="991" spans="1:13" x14ac:dyDescent="0.25">
      <c r="A991"/>
      <c r="B991"/>
      <c r="C991"/>
      <c r="D991"/>
      <c r="E991"/>
      <c r="F991"/>
      <c r="G991"/>
      <c r="H991"/>
      <c r="I991"/>
      <c r="J991"/>
      <c r="K991"/>
      <c r="L991"/>
      <c r="M991"/>
    </row>
    <row r="992" spans="1:13" x14ac:dyDescent="0.25">
      <c r="A992"/>
      <c r="B992"/>
      <c r="C992"/>
      <c r="D992"/>
      <c r="E992"/>
      <c r="F992"/>
      <c r="G992"/>
      <c r="H992"/>
      <c r="I992"/>
      <c r="J992"/>
      <c r="K992"/>
      <c r="L992"/>
      <c r="M992"/>
    </row>
    <row r="993" spans="1:13" x14ac:dyDescent="0.25">
      <c r="A993"/>
      <c r="B993"/>
      <c r="C993"/>
      <c r="D993"/>
      <c r="E993"/>
      <c r="F993"/>
      <c r="G993"/>
      <c r="H993"/>
      <c r="I993"/>
      <c r="J993"/>
      <c r="K993"/>
      <c r="L993"/>
      <c r="M993"/>
    </row>
    <row r="994" spans="1:13" x14ac:dyDescent="0.25">
      <c r="A994"/>
      <c r="B994"/>
      <c r="C994"/>
      <c r="D994"/>
      <c r="E994"/>
      <c r="F994"/>
      <c r="G994"/>
      <c r="H994"/>
      <c r="I994"/>
      <c r="J994"/>
      <c r="K994"/>
      <c r="L994"/>
      <c r="M994"/>
    </row>
    <row r="995" spans="1:13" x14ac:dyDescent="0.25">
      <c r="A995"/>
      <c r="B995"/>
      <c r="C995"/>
      <c r="D995"/>
      <c r="E995"/>
      <c r="F995"/>
      <c r="G995"/>
      <c r="H995"/>
      <c r="I995"/>
      <c r="J995"/>
      <c r="K995"/>
      <c r="L995"/>
      <c r="M995"/>
    </row>
    <row r="996" spans="1:13" x14ac:dyDescent="0.25">
      <c r="A996"/>
      <c r="B996"/>
      <c r="C996"/>
      <c r="D996"/>
      <c r="E996"/>
      <c r="F996"/>
      <c r="G996"/>
      <c r="H996"/>
      <c r="I996"/>
      <c r="J996"/>
      <c r="K996"/>
      <c r="L996"/>
      <c r="M996"/>
    </row>
    <row r="997" spans="1:13" x14ac:dyDescent="0.25">
      <c r="A997"/>
      <c r="B997"/>
      <c r="C997"/>
      <c r="D997"/>
      <c r="E997"/>
      <c r="F997"/>
      <c r="G997"/>
      <c r="H997"/>
      <c r="I997"/>
      <c r="J997"/>
      <c r="K997"/>
      <c r="L997"/>
      <c r="M997"/>
    </row>
    <row r="998" spans="1:13" x14ac:dyDescent="0.25">
      <c r="A998"/>
      <c r="B998"/>
      <c r="C998"/>
      <c r="D998"/>
      <c r="E998"/>
      <c r="F998"/>
      <c r="G998"/>
      <c r="H998"/>
      <c r="I998"/>
      <c r="J998"/>
      <c r="K998"/>
      <c r="L998"/>
      <c r="M998"/>
    </row>
    <row r="999" spans="1:13" x14ac:dyDescent="0.25">
      <c r="A999"/>
      <c r="B999"/>
      <c r="C999"/>
      <c r="D999"/>
      <c r="E999"/>
      <c r="F999"/>
      <c r="G999"/>
      <c r="H999"/>
      <c r="I999"/>
      <c r="J999"/>
      <c r="K999"/>
      <c r="L999"/>
      <c r="M999"/>
    </row>
    <row r="1000" spans="1:13" x14ac:dyDescent="0.25">
      <c r="A1000"/>
      <c r="B1000"/>
      <c r="C1000"/>
      <c r="D1000"/>
      <c r="E1000"/>
      <c r="F1000"/>
      <c r="G1000"/>
      <c r="H1000"/>
      <c r="I1000"/>
      <c r="J1000"/>
      <c r="K1000"/>
      <c r="L1000"/>
      <c r="M1000"/>
    </row>
  </sheetData>
  <sheetProtection sheet="1" objects="1" scenarios="1"/>
  <mergeCells count="17">
    <mergeCell ref="K7:K8"/>
    <mergeCell ref="A7:A8"/>
    <mergeCell ref="L7:L8"/>
    <mergeCell ref="D6:G6"/>
    <mergeCell ref="J6:M6"/>
    <mergeCell ref="E7:E8"/>
    <mergeCell ref="D7:D8"/>
    <mergeCell ref="I7:I8"/>
    <mergeCell ref="M7:M8"/>
    <mergeCell ref="H7:H8"/>
    <mergeCell ref="G7:G8"/>
    <mergeCell ref="J7:J8"/>
    <mergeCell ref="A4:C4"/>
    <mergeCell ref="A6:C6"/>
    <mergeCell ref="F7:F8"/>
    <mergeCell ref="C7:C8"/>
    <mergeCell ref="B7:B8"/>
  </mergeCells>
  <phoneticPr fontId="3" type="noConversion"/>
  <pageMargins left="0.2" right="0.19" top="0.52" bottom="0.54" header="0.5" footer="0.5"/>
  <pageSetup paperSize="9" scale="75"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C1000"/>
  <sheetViews>
    <sheetView zoomScaleNormal="100" workbookViewId="0">
      <pane xSplit="3" ySplit="8" topLeftCell="I646" activePane="bottomRight" state="frozen"/>
      <selection pane="topRight" activeCell="D1" sqref="D1"/>
      <selection pane="bottomLeft" activeCell="A9" sqref="A9"/>
      <selection pane="bottomRight" activeCell="L10" sqref="L10:L782"/>
    </sheetView>
  </sheetViews>
  <sheetFormatPr baseColWidth="10" defaultColWidth="9.08984375" defaultRowHeight="12.5" x14ac:dyDescent="0.25"/>
  <cols>
    <col min="1" max="1" width="18.36328125" style="1" customWidth="1"/>
    <col min="2" max="3" width="23.453125" style="1" customWidth="1"/>
    <col min="4" max="6" width="12.6328125" style="1" customWidth="1"/>
    <col min="7" max="8" width="6.6328125" style="1" customWidth="1"/>
    <col min="9" max="9" width="13.453125" style="1" customWidth="1"/>
    <col min="10" max="10" width="10.90625" style="1" customWidth="1"/>
    <col min="11" max="11" width="9.08984375" style="1" customWidth="1"/>
    <col min="12" max="12" width="14.6328125" style="23" customWidth="1"/>
    <col min="13" max="20" width="11.6328125" style="1" customWidth="1"/>
    <col min="21" max="22" width="12.6328125" style="1" customWidth="1"/>
    <col min="23" max="23" width="14.453125" style="1" customWidth="1"/>
    <col min="24" max="24" width="12.6328125" style="1" customWidth="1"/>
    <col min="25" max="25" width="13.90625" style="1" customWidth="1"/>
    <col min="26" max="26" width="15.453125" style="1" customWidth="1"/>
    <col min="27" max="28" width="12.6328125" style="1" customWidth="1"/>
    <col min="29" max="29" width="14.6328125" style="1" customWidth="1"/>
    <col min="30" max="16384" width="9.08984375" style="1"/>
  </cols>
  <sheetData>
    <row r="1" spans="1:29" ht="23" x14ac:dyDescent="0.5">
      <c r="A1" s="4" t="s">
        <v>40</v>
      </c>
      <c r="B1" s="5"/>
      <c r="C1" s="5"/>
      <c r="D1" s="5"/>
      <c r="E1" s="5"/>
      <c r="F1" s="5"/>
      <c r="G1" s="5"/>
      <c r="H1" s="5"/>
      <c r="I1" s="5"/>
      <c r="J1" s="5"/>
      <c r="K1" s="5"/>
      <c r="L1" s="21"/>
      <c r="M1" s="5"/>
      <c r="N1" s="5"/>
      <c r="O1" s="5"/>
      <c r="P1" s="5"/>
      <c r="Q1" s="5"/>
      <c r="R1" s="5"/>
      <c r="S1" s="5"/>
      <c r="T1" s="5"/>
      <c r="U1" s="5"/>
      <c r="V1" s="5"/>
      <c r="W1" s="5"/>
      <c r="X1" s="5"/>
      <c r="Y1" s="5"/>
      <c r="Z1" s="5"/>
      <c r="AA1" s="5"/>
      <c r="AB1" s="5"/>
      <c r="AC1" s="5"/>
    </row>
    <row r="2" spans="1:29" x14ac:dyDescent="0.25">
      <c r="A2" s="5" t="s">
        <v>33</v>
      </c>
      <c r="B2" s="5"/>
      <c r="C2" s="5"/>
      <c r="D2" s="5"/>
      <c r="E2" s="5"/>
      <c r="F2" s="5"/>
      <c r="G2" s="5"/>
      <c r="H2" s="5"/>
      <c r="I2" s="5"/>
      <c r="J2" s="5"/>
      <c r="K2" s="5"/>
      <c r="L2" s="21"/>
      <c r="M2" s="5"/>
      <c r="N2" s="5"/>
      <c r="O2" s="5"/>
      <c r="P2" s="5"/>
      <c r="Q2" s="5"/>
      <c r="R2" s="5"/>
      <c r="S2" s="5"/>
      <c r="T2" s="5"/>
      <c r="U2" s="5"/>
      <c r="V2" s="5"/>
      <c r="W2" s="5"/>
      <c r="X2" s="5"/>
      <c r="Y2" s="5"/>
      <c r="Z2" s="5"/>
      <c r="AA2" s="5"/>
      <c r="AB2" s="5"/>
      <c r="AC2" s="5"/>
    </row>
    <row r="3" spans="1:29" x14ac:dyDescent="0.25">
      <c r="A3" s="5"/>
      <c r="B3" s="5"/>
      <c r="C3" s="5"/>
      <c r="D3" s="5"/>
      <c r="E3" s="5"/>
      <c r="F3" s="5"/>
      <c r="G3" s="5"/>
      <c r="H3" s="5"/>
      <c r="I3" s="5"/>
      <c r="J3" s="5"/>
      <c r="K3" s="5"/>
      <c r="L3" s="21"/>
      <c r="M3" s="5"/>
      <c r="N3" s="5"/>
      <c r="O3" s="5"/>
      <c r="P3" s="5"/>
      <c r="Q3" s="5"/>
      <c r="R3" s="5"/>
      <c r="S3" s="5"/>
      <c r="T3" s="5"/>
      <c r="U3" s="5"/>
      <c r="V3" s="5"/>
      <c r="W3" s="5"/>
      <c r="X3" s="5"/>
      <c r="Y3" s="5"/>
      <c r="Z3" s="5"/>
      <c r="AA3" s="5"/>
      <c r="AB3" s="5"/>
      <c r="AC3" s="5"/>
    </row>
    <row r="4" spans="1:29" ht="13" x14ac:dyDescent="0.3">
      <c r="A4" s="224" t="s">
        <v>23</v>
      </c>
      <c r="B4" s="224"/>
      <c r="C4" s="224"/>
      <c r="D4" s="6">
        <f>SUM(D$9:D$1000)</f>
        <v>36841335</v>
      </c>
      <c r="E4" s="6">
        <f>SUM(E$9:E$1000)</f>
        <v>51577869</v>
      </c>
      <c r="F4" s="6">
        <f>SUM(F$9:F$1000)</f>
        <v>88419204</v>
      </c>
      <c r="G4" s="259"/>
      <c r="H4" s="260"/>
      <c r="I4" s="6">
        <f>SUM(I$9:I$1000)</f>
        <v>100516300</v>
      </c>
      <c r="J4" s="6">
        <f>SUM(J$9:J$1000)</f>
        <v>3232249</v>
      </c>
      <c r="K4" s="6"/>
      <c r="L4" s="22"/>
      <c r="M4" s="45">
        <f>SUM(M$9:M$1000)</f>
        <v>0</v>
      </c>
      <c r="N4" s="6">
        <f>SUM(N$9:N$1000)</f>
        <v>0</v>
      </c>
      <c r="O4" s="6">
        <f>SUM(O$9:O$1000)</f>
        <v>0</v>
      </c>
      <c r="P4" s="6">
        <f>SUM(P$9:P$1000)</f>
        <v>0</v>
      </c>
      <c r="Q4" s="45">
        <f>SUM(Q$9:Q$1000)</f>
        <v>24789499</v>
      </c>
      <c r="R4" s="6">
        <f t="shared" ref="R4:AC4" si="0">SUM(R$9:R$1000)</f>
        <v>17115150</v>
      </c>
      <c r="S4" s="6">
        <f t="shared" si="0"/>
        <v>0</v>
      </c>
      <c r="T4" s="6">
        <f t="shared" si="0"/>
        <v>41904649</v>
      </c>
      <c r="U4" s="6">
        <f t="shared" si="0"/>
        <v>0</v>
      </c>
      <c r="V4" s="6">
        <f t="shared" si="0"/>
        <v>104568398</v>
      </c>
      <c r="W4" s="6">
        <f t="shared" si="0"/>
        <v>523118</v>
      </c>
      <c r="X4" s="6">
        <f t="shared" si="0"/>
        <v>0</v>
      </c>
      <c r="Y4" s="6">
        <f t="shared" si="0"/>
        <v>0</v>
      </c>
      <c r="Z4" s="6">
        <f t="shared" si="0"/>
        <v>0</v>
      </c>
      <c r="AA4" s="6">
        <f t="shared" si="0"/>
        <v>0</v>
      </c>
      <c r="AB4" s="6">
        <f t="shared" si="0"/>
        <v>17115150</v>
      </c>
      <c r="AC4" s="6">
        <f t="shared" si="0"/>
        <v>114196</v>
      </c>
    </row>
    <row r="5" spans="1:29" ht="2.25" customHeight="1" x14ac:dyDescent="0.25">
      <c r="A5" s="5"/>
      <c r="B5" s="5"/>
      <c r="C5" s="5"/>
      <c r="D5" s="5"/>
      <c r="E5" s="5"/>
      <c r="F5" s="5"/>
      <c r="G5" s="5"/>
      <c r="H5" s="5"/>
      <c r="I5" s="5"/>
      <c r="J5" s="5"/>
      <c r="K5" s="5"/>
      <c r="L5" s="21"/>
      <c r="M5" s="5"/>
      <c r="N5" s="5"/>
      <c r="O5" s="5"/>
      <c r="P5" s="5"/>
      <c r="Q5" s="5"/>
      <c r="R5" s="5"/>
      <c r="S5" s="5"/>
      <c r="T5" s="5"/>
      <c r="U5" s="5"/>
      <c r="V5" s="5"/>
      <c r="W5" s="5"/>
      <c r="X5" s="5"/>
      <c r="Y5" s="5"/>
      <c r="Z5" s="5"/>
      <c r="AA5" s="5"/>
      <c r="AB5" s="5"/>
      <c r="AC5" s="5"/>
    </row>
    <row r="6" spans="1:29" ht="12.75" customHeight="1" x14ac:dyDescent="0.3">
      <c r="A6" s="188" t="s">
        <v>69</v>
      </c>
      <c r="B6" s="232"/>
      <c r="C6" s="189"/>
      <c r="D6" s="261" t="s">
        <v>34</v>
      </c>
      <c r="E6" s="250"/>
      <c r="F6" s="251"/>
      <c r="G6" s="249" t="s">
        <v>18</v>
      </c>
      <c r="H6" s="258"/>
      <c r="I6" s="242" t="s">
        <v>39</v>
      </c>
      <c r="J6" s="252" t="s">
        <v>166</v>
      </c>
      <c r="K6" s="253"/>
      <c r="L6" s="242" t="s">
        <v>112</v>
      </c>
      <c r="M6" s="249" t="s">
        <v>22</v>
      </c>
      <c r="N6" s="250"/>
      <c r="O6" s="250"/>
      <c r="P6" s="250"/>
      <c r="Q6" s="250"/>
      <c r="R6" s="250"/>
      <c r="S6" s="250"/>
      <c r="T6" s="251"/>
      <c r="U6" s="240" t="s">
        <v>70</v>
      </c>
      <c r="V6" s="240"/>
      <c r="W6" s="240"/>
      <c r="X6" s="250"/>
      <c r="Y6" s="250"/>
      <c r="Z6" s="251"/>
      <c r="AA6" s="264" t="s">
        <v>71</v>
      </c>
      <c r="AB6" s="265"/>
      <c r="AC6" s="266"/>
    </row>
    <row r="7" spans="1:29" ht="12.75" customHeight="1" x14ac:dyDescent="0.25">
      <c r="A7" s="262" t="s">
        <v>0</v>
      </c>
      <c r="B7" s="262" t="s">
        <v>1</v>
      </c>
      <c r="C7" s="262" t="s">
        <v>2</v>
      </c>
      <c r="D7" s="245" t="s">
        <v>4</v>
      </c>
      <c r="E7" s="245" t="s">
        <v>5</v>
      </c>
      <c r="F7" s="245" t="s">
        <v>7</v>
      </c>
      <c r="G7" s="245" t="s">
        <v>8</v>
      </c>
      <c r="H7" s="245" t="s">
        <v>10</v>
      </c>
      <c r="I7" s="243"/>
      <c r="J7" s="245" t="s">
        <v>3</v>
      </c>
      <c r="K7" s="254" t="s">
        <v>167</v>
      </c>
      <c r="L7" s="247"/>
      <c r="M7" s="249" t="s">
        <v>37</v>
      </c>
      <c r="N7" s="250"/>
      <c r="O7" s="250"/>
      <c r="P7" s="251"/>
      <c r="Q7" s="249" t="s">
        <v>38</v>
      </c>
      <c r="R7" s="257"/>
      <c r="S7" s="257"/>
      <c r="T7" s="258"/>
      <c r="U7" s="254" t="s">
        <v>73</v>
      </c>
      <c r="V7" s="254" t="s">
        <v>84</v>
      </c>
      <c r="W7" s="254" t="s">
        <v>116</v>
      </c>
      <c r="X7" s="254" t="s">
        <v>74</v>
      </c>
      <c r="Y7" s="254" t="s">
        <v>85</v>
      </c>
      <c r="Z7" s="254" t="s">
        <v>115</v>
      </c>
      <c r="AA7" s="254" t="s">
        <v>17</v>
      </c>
      <c r="AB7" s="254" t="s">
        <v>86</v>
      </c>
      <c r="AC7" s="254" t="s">
        <v>101</v>
      </c>
    </row>
    <row r="8" spans="1:29" ht="25.5" customHeight="1" x14ac:dyDescent="0.25">
      <c r="A8" s="263"/>
      <c r="B8" s="263"/>
      <c r="C8" s="263"/>
      <c r="D8" s="246"/>
      <c r="E8" s="246"/>
      <c r="F8" s="246"/>
      <c r="G8" s="246"/>
      <c r="H8" s="246"/>
      <c r="I8" s="244"/>
      <c r="J8" s="246"/>
      <c r="K8" s="255"/>
      <c r="L8" s="248"/>
      <c r="M8" s="62" t="s">
        <v>4</v>
      </c>
      <c r="N8" s="63" t="s">
        <v>5</v>
      </c>
      <c r="O8" s="63" t="s">
        <v>21</v>
      </c>
      <c r="P8" s="63" t="s">
        <v>7</v>
      </c>
      <c r="Q8" s="63" t="s">
        <v>4</v>
      </c>
      <c r="R8" s="63" t="s">
        <v>5</v>
      </c>
      <c r="S8" s="63" t="s">
        <v>21</v>
      </c>
      <c r="T8" s="63" t="s">
        <v>7</v>
      </c>
      <c r="U8" s="256"/>
      <c r="V8" s="248"/>
      <c r="W8" s="248"/>
      <c r="X8" s="256"/>
      <c r="Y8" s="248"/>
      <c r="Z8" s="248"/>
      <c r="AA8" s="248"/>
      <c r="AB8" s="248"/>
      <c r="AC8" s="248"/>
    </row>
    <row r="9" spans="1:29" x14ac:dyDescent="0.25">
      <c r="A9" s="13" t="str">
        <f>IF(AND(INTRO!$E$37="Non-endemic",INTRO!$E$41="Non-endemic")," ",IF(COUNTRY_INFO!A9=0," ",COUNTRY_INFO!A9))</f>
        <v>Nigeria</v>
      </c>
      <c r="B9" s="13" t="str">
        <f>IF(AND(INTRO!$E$37="Non-endemic",INTRO!$E$41="Non-endemic")," ",IF(COUNTRY_INFO!B9=0," ",COUNTRY_INFO!B9))</f>
        <v>Abia</v>
      </c>
      <c r="C9" s="13" t="str">
        <f>IF(AND(INTRO!$E$37="Non-endemic",INTRO!$E$41="Non-endemic")," ",IF(COUNTRY_INFO!C9=0," ",COUNTRY_INFO!C9))</f>
        <v>Aba North</v>
      </c>
      <c r="D9" s="14">
        <f>IF(AND(INTRO!$E$37="Non-endemic",INTRO!$E$41="Non-endemic"),0,IF(AND(OR(COUNTRY_INFO!$H9=0,COUNTRY_INFO!$H9=4,COUNTRY_INFO!$H9=99),OR(COUNTRY_INFO!$J9=0,COUNTRY_INFO!$J9=4)),0,COUNTRY_INFO!$E9))</f>
        <v>28912</v>
      </c>
      <c r="E9" s="14">
        <f>IF(AND(INTRO!$E$37="Non-endemic",INTRO!$E$41="Non-endemic"),0,IF(AND(OR(COUNTRY_INFO!$H9=0,COUNTRY_INFO!$H9=4,COUNTRY_INFO!$H9=99),OR(COUNTRY_INFO!$J9=0,COUNTRY_INFO!$J9=4)),0,COUNTRY_INFO!$F9))</f>
        <v>40477</v>
      </c>
      <c r="F9" s="14">
        <f t="shared" ref="F9" si="1">SUM(D9:E9)</f>
        <v>69389</v>
      </c>
      <c r="G9" s="15">
        <f>IF(AND(INTRO!$E$37="Non-endemic",INTRO!$E$41="Non-endemic"),0,COUNTRY_INFO!Q9)</f>
        <v>1</v>
      </c>
      <c r="H9" s="15">
        <f>IF(AND(INTRO!$E$37="Non-endemic",INTRO!$E$41="Non-endemic"),0,COUNTRY_INFO!S9)</f>
        <v>1</v>
      </c>
      <c r="I9" s="14">
        <f>IF(INTRO!$E$39="Non-endemic",IF($G9=1,DEC!$I9,0),IF($G9=1,IVM!$G9,0))</f>
        <v>115648</v>
      </c>
      <c r="J9" s="3" t="str">
        <f>IF($G9=0, " ", IF(COUNTRY_INFO!$H9=1, IF(COUNTRY_INFO!$L9=1, 0," ")," "))</f>
        <v xml:space="preserve"> </v>
      </c>
      <c r="K9" s="3"/>
      <c r="L9" s="28" t="s">
        <v>974</v>
      </c>
      <c r="M9" s="44">
        <f>IF($L9="ALB", IF(INTRO!$E$39="Non-endemic",IF($H9&lt;&gt;0,$D9*($H9-$G9),0),$D9*$H9), 0)</f>
        <v>0</v>
      </c>
      <c r="N9" s="14">
        <f t="shared" ref="N9:N263" si="2">IF($L9="ALB", IF($H9&lt;&gt;0, IF($I9=0, $E9*$H9, $E9*($H9-$G9)),0), 0)</f>
        <v>0</v>
      </c>
      <c r="O9" s="3"/>
      <c r="P9" s="14">
        <f t="shared" ref="P9" si="3">SUM(M9:O9)</f>
        <v>0</v>
      </c>
      <c r="Q9" s="44">
        <f>IF($L9="MBD", IF(INTRO!$E$39="Non-endemic",IF($H9&lt;&gt;0,$D9*($H9-$G9),0),$D9*$H9),0)</f>
        <v>28912</v>
      </c>
      <c r="R9" s="14">
        <f t="shared" ref="R9:R263" si="4">IF($L9="MBD", IF($H9&lt;&gt;0,IF($I9=0, $E9*$H9, $E9*($H9-$G9)),0), 0 )</f>
        <v>0</v>
      </c>
      <c r="S9" s="3"/>
      <c r="T9" s="14">
        <f t="shared" ref="T9" si="5">SUM(Q9:S9)</f>
        <v>28912</v>
      </c>
      <c r="U9" s="25"/>
      <c r="V9" s="16">
        <f t="shared" ref="V9:V72" si="6">IF($J9&lt;&gt;" ", IF(($I9+$J9*$K9)&gt;$U9, ($I9+$J9*$K9)-$U9,0), IF($I9&gt;$U9, $I9-$U9, 0))</f>
        <v>115648</v>
      </c>
      <c r="W9" s="16">
        <f t="shared" ref="W9:W72" si="7">IF($J9&lt;&gt;" ", ROUNDUP(($I9+$J9*$K9)/200,0), ROUNDUP($I9/200,0))</f>
        <v>579</v>
      </c>
      <c r="X9" s="25"/>
      <c r="Y9" s="16">
        <f t="shared" ref="Y9:Y263" si="8">IF($N9&gt;$X9,$N9-$X9,0)</f>
        <v>0</v>
      </c>
      <c r="Z9" s="16">
        <f t="shared" ref="Z9:Z263" si="9">ROUNDUP($N9/200,0)</f>
        <v>0</v>
      </c>
      <c r="AA9" s="25"/>
      <c r="AB9" s="16">
        <f t="shared" ref="AB9:AB263" si="10">IF($R9&gt;$AA9,$R9-$AA9,0)</f>
        <v>0</v>
      </c>
      <c r="AC9" s="16">
        <f t="shared" ref="AC9:AC263" si="11">ROUNDUP($R9/150,0)</f>
        <v>0</v>
      </c>
    </row>
    <row r="10" spans="1:29" x14ac:dyDescent="0.25">
      <c r="A10" s="13" t="str">
        <f>IF(AND(INTRO!$E$37="Non-endemic",INTRO!$E$41="Non-endemic")," ",IF(COUNTRY_INFO!A10=0," ",COUNTRY_INFO!A10))</f>
        <v>Nigeria</v>
      </c>
      <c r="B10" s="13" t="str">
        <f>IF(AND(INTRO!$E$37="Non-endemic",INTRO!$E$41="Non-endemic")," ",IF(COUNTRY_INFO!B10=0," ",COUNTRY_INFO!B10))</f>
        <v>Abia</v>
      </c>
      <c r="C10" s="13" t="str">
        <f>IF(AND(INTRO!$E$37="Non-endemic",INTRO!$E$41="Non-endemic")," ",IF(COUNTRY_INFO!C10=0," ",COUNTRY_INFO!C10))</f>
        <v>Aba South</v>
      </c>
      <c r="D10" s="14">
        <f>IF(AND(INTRO!$E$37="Non-endemic",INTRO!$E$41="Non-endemic"),0,IF(AND(OR(COUNTRY_INFO!$H10=0,COUNTRY_INFO!$H10=4,COUNTRY_INFO!$H10=99),OR(COUNTRY_INFO!$J10=0,COUNTRY_INFO!$J10=4)),0,COUNTRY_INFO!$E10))</f>
        <v>114007</v>
      </c>
      <c r="E10" s="14">
        <f>IF(AND(INTRO!$E$37="Non-endemic",INTRO!$E$41="Non-endemic"),0,IF(AND(OR(COUNTRY_INFO!$H10=0,COUNTRY_INFO!$H10=4,COUNTRY_INFO!$H10=99),OR(COUNTRY_INFO!$J10=0,COUNTRY_INFO!$J10=4)),0,COUNTRY_INFO!$F10))</f>
        <v>159609</v>
      </c>
      <c r="F10" s="14">
        <f t="shared" ref="F10:F73" si="12">SUM(D10:E10)</f>
        <v>273616</v>
      </c>
      <c r="G10" s="15">
        <f>IF(AND(INTRO!$E$37="Non-endemic",INTRO!$E$41="Non-endemic"),0,COUNTRY_INFO!Q10)</f>
        <v>1</v>
      </c>
      <c r="H10" s="15">
        <f>IF(AND(INTRO!$E$37="Non-endemic",INTRO!$E$41="Non-endemic"),0,COUNTRY_INFO!S10)</f>
        <v>1</v>
      </c>
      <c r="I10" s="14">
        <f>IF(INTRO!$E$39="Non-endemic",IF($G10=1,DEC!$I10,0),IF($G10=1,IVM!$G10,0))</f>
        <v>456027</v>
      </c>
      <c r="J10" s="3" t="str">
        <f>IF($G10=0, " ", IF(COUNTRY_INFO!$H10=1, IF(COUNTRY_INFO!$L10=1, 0," ")," "))</f>
        <v xml:space="preserve"> </v>
      </c>
      <c r="K10" s="3"/>
      <c r="L10" s="28" t="s">
        <v>974</v>
      </c>
      <c r="M10" s="44">
        <f>IF($L10="ALB", IF(INTRO!$E$39="Non-endemic",IF($H10&lt;&gt;0,$D10*($H10-$G10),0),$D10*$H10), 0)</f>
        <v>0</v>
      </c>
      <c r="N10" s="14">
        <f t="shared" si="2"/>
        <v>0</v>
      </c>
      <c r="O10" s="3"/>
      <c r="P10" s="14">
        <f t="shared" ref="P10:P73" si="13">SUM(M10:O10)</f>
        <v>0</v>
      </c>
      <c r="Q10" s="44">
        <f>IF($L10="MBD", IF(INTRO!$E$39="Non-endemic",IF($H10&lt;&gt;0,$D10*($H10-$G10),0),$D10*$H10),0)</f>
        <v>114007</v>
      </c>
      <c r="R10" s="14">
        <f t="shared" si="4"/>
        <v>0</v>
      </c>
      <c r="S10" s="3"/>
      <c r="T10" s="14">
        <f t="shared" ref="T10:T73" si="14">SUM(Q10:S10)</f>
        <v>114007</v>
      </c>
      <c r="U10" s="25"/>
      <c r="V10" s="16">
        <f t="shared" si="6"/>
        <v>456027</v>
      </c>
      <c r="W10" s="16">
        <f t="shared" si="7"/>
        <v>2281</v>
      </c>
      <c r="X10" s="25"/>
      <c r="Y10" s="16">
        <f t="shared" si="8"/>
        <v>0</v>
      </c>
      <c r="Z10" s="16">
        <f t="shared" si="9"/>
        <v>0</v>
      </c>
      <c r="AA10" s="25"/>
      <c r="AB10" s="16">
        <f t="shared" si="10"/>
        <v>0</v>
      </c>
      <c r="AC10" s="16">
        <f t="shared" si="11"/>
        <v>0</v>
      </c>
    </row>
    <row r="11" spans="1:29" x14ac:dyDescent="0.25">
      <c r="A11" s="13" t="str">
        <f>IF(AND(INTRO!$E$37="Non-endemic",INTRO!$E$41="Non-endemic")," ",IF(COUNTRY_INFO!A11=0," ",COUNTRY_INFO!A11))</f>
        <v>Nigeria</v>
      </c>
      <c r="B11" s="13" t="str">
        <f>IF(AND(INTRO!$E$37="Non-endemic",INTRO!$E$41="Non-endemic")," ",IF(COUNTRY_INFO!B11=0," ",COUNTRY_INFO!B11))</f>
        <v>Abia</v>
      </c>
      <c r="C11" s="13" t="str">
        <f>IF(AND(INTRO!$E$37="Non-endemic",INTRO!$E$41="Non-endemic")," ",IF(COUNTRY_INFO!C11=0," ",COUNTRY_INFO!C11))</f>
        <v>Arochukwu</v>
      </c>
      <c r="D11" s="14">
        <f>IF(AND(INTRO!$E$37="Non-endemic",INTRO!$E$41="Non-endemic"),0,IF(AND(OR(COUNTRY_INFO!$H11=0,COUNTRY_INFO!$H11=4,COUNTRY_INFO!$H11=99),OR(COUNTRY_INFO!$J11=0,COUNTRY_INFO!$J11=4)),0,COUNTRY_INFO!$E11))</f>
        <v>45782</v>
      </c>
      <c r="E11" s="14">
        <f>IF(AND(INTRO!$E$37="Non-endemic",INTRO!$E$41="Non-endemic"),0,IF(AND(OR(COUNTRY_INFO!$H11=0,COUNTRY_INFO!$H11=4,COUNTRY_INFO!$H11=99),OR(COUNTRY_INFO!$J11=0,COUNTRY_INFO!$J11=4)),0,COUNTRY_INFO!$F11))</f>
        <v>64094</v>
      </c>
      <c r="F11" s="14">
        <f t="shared" si="12"/>
        <v>109876</v>
      </c>
      <c r="G11" s="15">
        <f>IF(AND(INTRO!$E$37="Non-endemic",INTRO!$E$41="Non-endemic"),0,COUNTRY_INFO!Q11)</f>
        <v>1</v>
      </c>
      <c r="H11" s="15">
        <f>IF(AND(INTRO!$E$37="Non-endemic",INTRO!$E$41="Non-endemic"),0,COUNTRY_INFO!S11)</f>
        <v>2</v>
      </c>
      <c r="I11" s="14">
        <f>IF(INTRO!$E$39="Non-endemic",IF($G11=1,DEC!$I11,0),IF($G11=1,IVM!$G11,0))</f>
        <v>183126</v>
      </c>
      <c r="J11" s="3" t="str">
        <f>IF($G11=0, " ", IF(COUNTRY_INFO!$H11=1, IF(COUNTRY_INFO!$L11=1, 0," ")," "))</f>
        <v xml:space="preserve"> </v>
      </c>
      <c r="K11" s="3"/>
      <c r="L11" s="28" t="s">
        <v>974</v>
      </c>
      <c r="M11" s="44">
        <f>IF($L11="ALB", IF(INTRO!$E$39="Non-endemic",IF($H11&lt;&gt;0,$D11*($H11-$G11),0),$D11*$H11), 0)</f>
        <v>0</v>
      </c>
      <c r="N11" s="14">
        <f t="shared" si="2"/>
        <v>0</v>
      </c>
      <c r="O11" s="3"/>
      <c r="P11" s="14">
        <f t="shared" si="13"/>
        <v>0</v>
      </c>
      <c r="Q11" s="44">
        <f>IF($L11="MBD", IF(INTRO!$E$39="Non-endemic",IF($H11&lt;&gt;0,$D11*($H11-$G11),0),$D11*$H11),0)</f>
        <v>91564</v>
      </c>
      <c r="R11" s="14">
        <f t="shared" si="4"/>
        <v>64094</v>
      </c>
      <c r="S11" s="3"/>
      <c r="T11" s="14">
        <f t="shared" si="14"/>
        <v>155658</v>
      </c>
      <c r="U11" s="25"/>
      <c r="V11" s="16">
        <f t="shared" si="6"/>
        <v>183126</v>
      </c>
      <c r="W11" s="16">
        <f t="shared" si="7"/>
        <v>916</v>
      </c>
      <c r="X11" s="25"/>
      <c r="Y11" s="16">
        <f t="shared" si="8"/>
        <v>0</v>
      </c>
      <c r="Z11" s="16">
        <f t="shared" si="9"/>
        <v>0</v>
      </c>
      <c r="AA11" s="25"/>
      <c r="AB11" s="16">
        <f t="shared" si="10"/>
        <v>64094</v>
      </c>
      <c r="AC11" s="16">
        <f t="shared" si="11"/>
        <v>428</v>
      </c>
    </row>
    <row r="12" spans="1:29" x14ac:dyDescent="0.25">
      <c r="A12" s="13" t="str">
        <f>IF(AND(INTRO!$E$37="Non-endemic",INTRO!$E$41="Non-endemic")," ",IF(COUNTRY_INFO!A12=0," ",COUNTRY_INFO!A12))</f>
        <v>Nigeria</v>
      </c>
      <c r="B12" s="13" t="str">
        <f>IF(AND(INTRO!$E$37="Non-endemic",INTRO!$E$41="Non-endemic")," ",IF(COUNTRY_INFO!B12=0," ",COUNTRY_INFO!B12))</f>
        <v>Abia</v>
      </c>
      <c r="C12" s="13" t="str">
        <f>IF(AND(INTRO!$E$37="Non-endemic",INTRO!$E$41="Non-endemic")," ",IF(COUNTRY_INFO!C12=0," ",COUNTRY_INFO!C12))</f>
        <v>Bende</v>
      </c>
      <c r="D12" s="14">
        <f>IF(AND(INTRO!$E$37="Non-endemic",INTRO!$E$41="Non-endemic"),0,IF(AND(OR(COUNTRY_INFO!$H12=0,COUNTRY_INFO!$H12=4,COUNTRY_INFO!$H12=99),OR(COUNTRY_INFO!$J12=0,COUNTRY_INFO!$J12=4)),0,COUNTRY_INFO!$E12))</f>
        <v>51674</v>
      </c>
      <c r="E12" s="14">
        <f>IF(AND(INTRO!$E$37="Non-endemic",INTRO!$E$41="Non-endemic"),0,IF(AND(OR(COUNTRY_INFO!$H12=0,COUNTRY_INFO!$H12=4,COUNTRY_INFO!$H12=99),OR(COUNTRY_INFO!$J12=0,COUNTRY_INFO!$J12=4)),0,COUNTRY_INFO!$F12))</f>
        <v>72343</v>
      </c>
      <c r="F12" s="14">
        <f t="shared" si="12"/>
        <v>124017</v>
      </c>
      <c r="G12" s="15">
        <f>IF(AND(INTRO!$E$37="Non-endemic",INTRO!$E$41="Non-endemic"),0,COUNTRY_INFO!Q12)</f>
        <v>1</v>
      </c>
      <c r="H12" s="15">
        <f>IF(AND(INTRO!$E$37="Non-endemic",INTRO!$E$41="Non-endemic"),0,COUNTRY_INFO!S12)</f>
        <v>2</v>
      </c>
      <c r="I12" s="14">
        <f>IF(INTRO!$E$39="Non-endemic",IF($G12=1,DEC!$I12,0),IF($G12=1,IVM!$G12,0))</f>
        <v>206694</v>
      </c>
      <c r="J12" s="3" t="str">
        <f>IF($G12=0, " ", IF(COUNTRY_INFO!$H12=1, IF(COUNTRY_INFO!$L12=1, 0," ")," "))</f>
        <v xml:space="preserve"> </v>
      </c>
      <c r="K12" s="3"/>
      <c r="L12" s="28" t="s">
        <v>974</v>
      </c>
      <c r="M12" s="44">
        <f>IF($L12="ALB", IF(INTRO!$E$39="Non-endemic",IF($H12&lt;&gt;0,$D12*($H12-$G12),0),$D12*$H12), 0)</f>
        <v>0</v>
      </c>
      <c r="N12" s="14">
        <f t="shared" si="2"/>
        <v>0</v>
      </c>
      <c r="O12" s="3"/>
      <c r="P12" s="14">
        <f t="shared" si="13"/>
        <v>0</v>
      </c>
      <c r="Q12" s="44">
        <f>IF($L12="MBD", IF(INTRO!$E$39="Non-endemic",IF($H12&lt;&gt;0,$D12*($H12-$G12),0),$D12*$H12),0)</f>
        <v>103348</v>
      </c>
      <c r="R12" s="14">
        <f t="shared" si="4"/>
        <v>72343</v>
      </c>
      <c r="S12" s="3"/>
      <c r="T12" s="14">
        <f t="shared" si="14"/>
        <v>175691</v>
      </c>
      <c r="U12" s="25"/>
      <c r="V12" s="16">
        <f t="shared" si="6"/>
        <v>206694</v>
      </c>
      <c r="W12" s="16">
        <f t="shared" si="7"/>
        <v>1034</v>
      </c>
      <c r="X12" s="25"/>
      <c r="Y12" s="16">
        <f t="shared" si="8"/>
        <v>0</v>
      </c>
      <c r="Z12" s="16">
        <f t="shared" si="9"/>
        <v>0</v>
      </c>
      <c r="AA12" s="25"/>
      <c r="AB12" s="16">
        <f t="shared" si="10"/>
        <v>72343</v>
      </c>
      <c r="AC12" s="16">
        <f t="shared" si="11"/>
        <v>483</v>
      </c>
    </row>
    <row r="13" spans="1:29" x14ac:dyDescent="0.25">
      <c r="A13" s="13" t="str">
        <f>IF(AND(INTRO!$E$37="Non-endemic",INTRO!$E$41="Non-endemic")," ",IF(COUNTRY_INFO!A13=0," ",COUNTRY_INFO!A13))</f>
        <v>Nigeria</v>
      </c>
      <c r="B13" s="13" t="str">
        <f>IF(AND(INTRO!$E$37="Non-endemic",INTRO!$E$41="Non-endemic")," ",IF(COUNTRY_INFO!B13=0," ",COUNTRY_INFO!B13))</f>
        <v>Abia</v>
      </c>
      <c r="C13" s="13" t="str">
        <f>IF(AND(INTRO!$E$37="Non-endemic",INTRO!$E$41="Non-endemic")," ",IF(COUNTRY_INFO!C13=0," ",COUNTRY_INFO!C13))</f>
        <v>Ikwuano</v>
      </c>
      <c r="D13" s="14">
        <f>IF(AND(INTRO!$E$37="Non-endemic",INTRO!$E$41="Non-endemic"),0,IF(AND(OR(COUNTRY_INFO!$H13=0,COUNTRY_INFO!$H13=4,COUNTRY_INFO!$H13=99),OR(COUNTRY_INFO!$J13=0,COUNTRY_INFO!$J13=4)),0,COUNTRY_INFO!$E13))</f>
        <v>37117</v>
      </c>
      <c r="E13" s="14">
        <f>IF(AND(INTRO!$E$37="Non-endemic",INTRO!$E$41="Non-endemic"),0,IF(AND(OR(COUNTRY_INFO!$H13=0,COUNTRY_INFO!$H13=4,COUNTRY_INFO!$H13=99),OR(COUNTRY_INFO!$J13=0,COUNTRY_INFO!$J13=4)),0,COUNTRY_INFO!$F13))</f>
        <v>51964</v>
      </c>
      <c r="F13" s="14">
        <f t="shared" si="12"/>
        <v>89081</v>
      </c>
      <c r="G13" s="15">
        <f>IF(AND(INTRO!$E$37="Non-endemic",INTRO!$E$41="Non-endemic"),0,COUNTRY_INFO!Q13)</f>
        <v>1</v>
      </c>
      <c r="H13" s="15">
        <f>IF(AND(INTRO!$E$37="Non-endemic",INTRO!$E$41="Non-endemic"),0,COUNTRY_INFO!S13)</f>
        <v>1</v>
      </c>
      <c r="I13" s="14">
        <f>IF(INTRO!$E$39="Non-endemic",IF($G13=1,DEC!$I13,0),IF($G13=1,IVM!$G13,0))</f>
        <v>148468</v>
      </c>
      <c r="J13" s="3" t="str">
        <f>IF($G13=0, " ", IF(COUNTRY_INFO!$H13=1, IF(COUNTRY_INFO!$L13=1, 0," ")," "))</f>
        <v xml:space="preserve"> </v>
      </c>
      <c r="K13" s="3"/>
      <c r="L13" s="28" t="s">
        <v>974</v>
      </c>
      <c r="M13" s="44">
        <f>IF($L13="ALB", IF(INTRO!$E$39="Non-endemic",IF($H13&lt;&gt;0,$D13*($H13-$G13),0),$D13*$H13), 0)</f>
        <v>0</v>
      </c>
      <c r="N13" s="14">
        <f t="shared" si="2"/>
        <v>0</v>
      </c>
      <c r="O13" s="3"/>
      <c r="P13" s="14">
        <f t="shared" si="13"/>
        <v>0</v>
      </c>
      <c r="Q13" s="44">
        <f>IF($L13="MBD", IF(INTRO!$E$39="Non-endemic",IF($H13&lt;&gt;0,$D13*($H13-$G13),0),$D13*$H13),0)</f>
        <v>37117</v>
      </c>
      <c r="R13" s="14">
        <f t="shared" si="4"/>
        <v>0</v>
      </c>
      <c r="S13" s="3"/>
      <c r="T13" s="14">
        <f t="shared" si="14"/>
        <v>37117</v>
      </c>
      <c r="U13" s="25"/>
      <c r="V13" s="16">
        <f t="shared" si="6"/>
        <v>148468</v>
      </c>
      <c r="W13" s="16">
        <f t="shared" si="7"/>
        <v>743</v>
      </c>
      <c r="X13" s="25"/>
      <c r="Y13" s="16">
        <f t="shared" si="8"/>
        <v>0</v>
      </c>
      <c r="Z13" s="16">
        <f t="shared" si="9"/>
        <v>0</v>
      </c>
      <c r="AA13" s="25"/>
      <c r="AB13" s="16">
        <f t="shared" si="10"/>
        <v>0</v>
      </c>
      <c r="AC13" s="16">
        <f t="shared" si="11"/>
        <v>0</v>
      </c>
    </row>
    <row r="14" spans="1:29" x14ac:dyDescent="0.25">
      <c r="A14" s="13" t="str">
        <f>IF(AND(INTRO!$E$37="Non-endemic",INTRO!$E$41="Non-endemic")," ",IF(COUNTRY_INFO!A14=0," ",COUNTRY_INFO!A14))</f>
        <v>Nigeria</v>
      </c>
      <c r="B14" s="13" t="str">
        <f>IF(AND(INTRO!$E$37="Non-endemic",INTRO!$E$41="Non-endemic")," ",IF(COUNTRY_INFO!B14=0," ",COUNTRY_INFO!B14))</f>
        <v>Abia</v>
      </c>
      <c r="C14" s="13" t="str">
        <f>IF(AND(INTRO!$E$37="Non-endemic",INTRO!$E$41="Non-endemic")," ",IF(COUNTRY_INFO!C14=0," ",COUNTRY_INFO!C14))</f>
        <v>Isiala-Ngwa North</v>
      </c>
      <c r="D14" s="14">
        <f>IF(AND(INTRO!$E$37="Non-endemic",INTRO!$E$41="Non-endemic"),0,IF(AND(OR(COUNTRY_INFO!$H14=0,COUNTRY_INFO!$H14=4,COUNTRY_INFO!$H14=99),OR(COUNTRY_INFO!$J14=0,COUNTRY_INFO!$J14=4)),0,COUNTRY_INFO!$E14))</f>
        <v>41351</v>
      </c>
      <c r="E14" s="14">
        <f>IF(AND(INTRO!$E$37="Non-endemic",INTRO!$E$41="Non-endemic"),0,IF(AND(OR(COUNTRY_INFO!$H14=0,COUNTRY_INFO!$H14=4,COUNTRY_INFO!$H14=99),OR(COUNTRY_INFO!$J14=0,COUNTRY_INFO!$J14=4)),0,COUNTRY_INFO!$F14))</f>
        <v>57891</v>
      </c>
      <c r="F14" s="14">
        <f t="shared" si="12"/>
        <v>99242</v>
      </c>
      <c r="G14" s="15">
        <f>IF(AND(INTRO!$E$37="Non-endemic",INTRO!$E$41="Non-endemic"),0,COUNTRY_INFO!Q14)</f>
        <v>1</v>
      </c>
      <c r="H14" s="15">
        <f>IF(AND(INTRO!$E$37="Non-endemic",INTRO!$E$41="Non-endemic"),0,COUNTRY_INFO!S14)</f>
        <v>1</v>
      </c>
      <c r="I14" s="14">
        <f>IF(INTRO!$E$39="Non-endemic",IF($G14=1,DEC!$I14,0),IF($G14=1,IVM!$G14,0))</f>
        <v>165404</v>
      </c>
      <c r="J14" s="3" t="str">
        <f>IF($G14=0, " ", IF(COUNTRY_INFO!$H14=1, IF(COUNTRY_INFO!$L14=1, 0," ")," "))</f>
        <v xml:space="preserve"> </v>
      </c>
      <c r="K14" s="3"/>
      <c r="L14" s="28" t="s">
        <v>974</v>
      </c>
      <c r="M14" s="44">
        <f>IF($L14="ALB", IF(INTRO!$E$39="Non-endemic",IF($H14&lt;&gt;0,$D14*($H14-$G14),0),$D14*$H14), 0)</f>
        <v>0</v>
      </c>
      <c r="N14" s="14">
        <f t="shared" si="2"/>
        <v>0</v>
      </c>
      <c r="O14" s="3"/>
      <c r="P14" s="14">
        <f t="shared" si="13"/>
        <v>0</v>
      </c>
      <c r="Q14" s="44">
        <f>IF($L14="MBD", IF(INTRO!$E$39="Non-endemic",IF($H14&lt;&gt;0,$D14*($H14-$G14),0),$D14*$H14),0)</f>
        <v>41351</v>
      </c>
      <c r="R14" s="14">
        <f t="shared" si="4"/>
        <v>0</v>
      </c>
      <c r="S14" s="3"/>
      <c r="T14" s="14">
        <f t="shared" si="14"/>
        <v>41351</v>
      </c>
      <c r="U14" s="25"/>
      <c r="V14" s="16">
        <f t="shared" si="6"/>
        <v>165404</v>
      </c>
      <c r="W14" s="16">
        <f t="shared" si="7"/>
        <v>828</v>
      </c>
      <c r="X14" s="25"/>
      <c r="Y14" s="16">
        <f t="shared" si="8"/>
        <v>0</v>
      </c>
      <c r="Z14" s="16">
        <f t="shared" si="9"/>
        <v>0</v>
      </c>
      <c r="AA14" s="25"/>
      <c r="AB14" s="16">
        <f t="shared" si="10"/>
        <v>0</v>
      </c>
      <c r="AC14" s="16">
        <f t="shared" si="11"/>
        <v>0</v>
      </c>
    </row>
    <row r="15" spans="1:29" x14ac:dyDescent="0.25">
      <c r="A15" s="13" t="str">
        <f>IF(AND(INTRO!$E$37="Non-endemic",INTRO!$E$41="Non-endemic")," ",IF(COUNTRY_INFO!A15=0," ",COUNTRY_INFO!A15))</f>
        <v>Nigeria</v>
      </c>
      <c r="B15" s="13" t="str">
        <f>IF(AND(INTRO!$E$37="Non-endemic",INTRO!$E$41="Non-endemic")," ",IF(COUNTRY_INFO!B15=0," ",COUNTRY_INFO!B15))</f>
        <v>Abia</v>
      </c>
      <c r="C15" s="13" t="str">
        <f>IF(AND(INTRO!$E$37="Non-endemic",INTRO!$E$41="Non-endemic")," ",IF(COUNTRY_INFO!C15=0," ",COUNTRY_INFO!C15))</f>
        <v>Isiala-Ngwa South</v>
      </c>
      <c r="D15" s="14">
        <f>IF(AND(INTRO!$E$37="Non-endemic",INTRO!$E$41="Non-endemic"),0,IF(AND(OR(COUNTRY_INFO!$H15=0,COUNTRY_INFO!$H15=4,COUNTRY_INFO!$H15=99),OR(COUNTRY_INFO!$J15=0,COUNTRY_INFO!$J15=4)),0,COUNTRY_INFO!$E15))</f>
        <v>36248</v>
      </c>
      <c r="E15" s="14">
        <f>IF(AND(INTRO!$E$37="Non-endemic",INTRO!$E$41="Non-endemic"),0,IF(AND(OR(COUNTRY_INFO!$H15=0,COUNTRY_INFO!$H15=4,COUNTRY_INFO!$H15=99),OR(COUNTRY_INFO!$J15=0,COUNTRY_INFO!$J15=4)),0,COUNTRY_INFO!$F15))</f>
        <v>50747</v>
      </c>
      <c r="F15" s="14">
        <f t="shared" si="12"/>
        <v>86995</v>
      </c>
      <c r="G15" s="15">
        <f>IF(AND(INTRO!$E$37="Non-endemic",INTRO!$E$41="Non-endemic"),0,COUNTRY_INFO!Q15)</f>
        <v>1</v>
      </c>
      <c r="H15" s="15">
        <f>IF(AND(INTRO!$E$37="Non-endemic",INTRO!$E$41="Non-endemic"),0,COUNTRY_INFO!S15)</f>
        <v>1</v>
      </c>
      <c r="I15" s="14">
        <f>IF(INTRO!$E$39="Non-endemic",IF($G15=1,DEC!$I15,0),IF($G15=1,IVM!$G15,0))</f>
        <v>144992</v>
      </c>
      <c r="J15" s="3" t="str">
        <f>IF($G15=0, " ", IF(COUNTRY_INFO!$H15=1, IF(COUNTRY_INFO!$L15=1, 0," ")," "))</f>
        <v xml:space="preserve"> </v>
      </c>
      <c r="K15" s="3"/>
      <c r="L15" s="28" t="s">
        <v>974</v>
      </c>
      <c r="M15" s="44">
        <f>IF($L15="ALB", IF(INTRO!$E$39="Non-endemic",IF($H15&lt;&gt;0,$D15*($H15-$G15),0),$D15*$H15), 0)</f>
        <v>0</v>
      </c>
      <c r="N15" s="14">
        <f t="shared" si="2"/>
        <v>0</v>
      </c>
      <c r="O15" s="3"/>
      <c r="P15" s="14">
        <f t="shared" si="13"/>
        <v>0</v>
      </c>
      <c r="Q15" s="44">
        <f>IF($L15="MBD", IF(INTRO!$E$39="Non-endemic",IF($H15&lt;&gt;0,$D15*($H15-$G15),0),$D15*$H15),0)</f>
        <v>36248</v>
      </c>
      <c r="R15" s="14">
        <f t="shared" si="4"/>
        <v>0</v>
      </c>
      <c r="S15" s="3"/>
      <c r="T15" s="14">
        <f t="shared" si="14"/>
        <v>36248</v>
      </c>
      <c r="U15" s="25"/>
      <c r="V15" s="16">
        <f t="shared" si="6"/>
        <v>144992</v>
      </c>
      <c r="W15" s="16">
        <f t="shared" si="7"/>
        <v>725</v>
      </c>
      <c r="X15" s="25"/>
      <c r="Y15" s="16">
        <f t="shared" si="8"/>
        <v>0</v>
      </c>
      <c r="Z15" s="16">
        <f t="shared" si="9"/>
        <v>0</v>
      </c>
      <c r="AA15" s="25"/>
      <c r="AB15" s="16">
        <f t="shared" si="10"/>
        <v>0</v>
      </c>
      <c r="AC15" s="16">
        <f t="shared" si="11"/>
        <v>0</v>
      </c>
    </row>
    <row r="16" spans="1:29" x14ac:dyDescent="0.25">
      <c r="A16" s="13" t="str">
        <f>IF(AND(INTRO!$E$37="Non-endemic",INTRO!$E$41="Non-endemic")," ",IF(COUNTRY_INFO!A16=0," ",COUNTRY_INFO!A16))</f>
        <v>Nigeria</v>
      </c>
      <c r="B16" s="13" t="str">
        <f>IF(AND(INTRO!$E$37="Non-endemic",INTRO!$E$41="Non-endemic")," ",IF(COUNTRY_INFO!B16=0," ",COUNTRY_INFO!B16))</f>
        <v>Abia</v>
      </c>
      <c r="C16" s="13" t="str">
        <f>IF(AND(INTRO!$E$37="Non-endemic",INTRO!$E$41="Non-endemic")," ",IF(COUNTRY_INFO!C16=0," ",COUNTRY_INFO!C16))</f>
        <v>Isiukwuato</v>
      </c>
      <c r="D16" s="14">
        <f>IF(AND(INTRO!$E$37="Non-endemic",INTRO!$E$41="Non-endemic"),0,IF(AND(OR(COUNTRY_INFO!$H16=0,COUNTRY_INFO!$H16=4,COUNTRY_INFO!$H16=99),OR(COUNTRY_INFO!$J16=0,COUNTRY_INFO!$J16=4)),0,COUNTRY_INFO!$E16))</f>
        <v>30782</v>
      </c>
      <c r="E16" s="14">
        <f>IF(AND(INTRO!$E$37="Non-endemic",INTRO!$E$41="Non-endemic"),0,IF(AND(OR(COUNTRY_INFO!$H16=0,COUNTRY_INFO!$H16=4,COUNTRY_INFO!$H16=99),OR(COUNTRY_INFO!$J16=0,COUNTRY_INFO!$J16=4)),0,COUNTRY_INFO!$F16))</f>
        <v>43095</v>
      </c>
      <c r="F16" s="14">
        <f t="shared" si="12"/>
        <v>73877</v>
      </c>
      <c r="G16" s="15">
        <f>IF(AND(INTRO!$E$37="Non-endemic",INTRO!$E$41="Non-endemic"),0,COUNTRY_INFO!Q16)</f>
        <v>1</v>
      </c>
      <c r="H16" s="15">
        <f>IF(AND(INTRO!$E$37="Non-endemic",INTRO!$E$41="Non-endemic"),0,COUNTRY_INFO!S16)</f>
        <v>1</v>
      </c>
      <c r="I16" s="14">
        <f>IF(INTRO!$E$39="Non-endemic",IF($G16=1,DEC!$I16,0),IF($G16=1,IVM!$G16,0))</f>
        <v>123129</v>
      </c>
      <c r="J16" s="3" t="str">
        <f>IF($G16=0, " ", IF(COUNTRY_INFO!$H16=1, IF(COUNTRY_INFO!$L16=1, 0," ")," "))</f>
        <v xml:space="preserve"> </v>
      </c>
      <c r="K16" s="3"/>
      <c r="L16" s="28" t="s">
        <v>974</v>
      </c>
      <c r="M16" s="44">
        <f>IF($L16="ALB", IF(INTRO!$E$39="Non-endemic",IF($H16&lt;&gt;0,$D16*($H16-$G16),0),$D16*$H16), 0)</f>
        <v>0</v>
      </c>
      <c r="N16" s="14">
        <f t="shared" si="2"/>
        <v>0</v>
      </c>
      <c r="O16" s="3"/>
      <c r="P16" s="14">
        <f t="shared" si="13"/>
        <v>0</v>
      </c>
      <c r="Q16" s="44">
        <f>IF($L16="MBD", IF(INTRO!$E$39="Non-endemic",IF($H16&lt;&gt;0,$D16*($H16-$G16),0),$D16*$H16),0)</f>
        <v>30782</v>
      </c>
      <c r="R16" s="14">
        <f t="shared" si="4"/>
        <v>0</v>
      </c>
      <c r="S16" s="3"/>
      <c r="T16" s="14">
        <f t="shared" si="14"/>
        <v>30782</v>
      </c>
      <c r="U16" s="25"/>
      <c r="V16" s="16">
        <f t="shared" si="6"/>
        <v>123129</v>
      </c>
      <c r="W16" s="16">
        <f t="shared" si="7"/>
        <v>616</v>
      </c>
      <c r="X16" s="25"/>
      <c r="Y16" s="16">
        <f t="shared" si="8"/>
        <v>0</v>
      </c>
      <c r="Z16" s="16">
        <f t="shared" si="9"/>
        <v>0</v>
      </c>
      <c r="AA16" s="25"/>
      <c r="AB16" s="16">
        <f t="shared" si="10"/>
        <v>0</v>
      </c>
      <c r="AC16" s="16">
        <f t="shared" si="11"/>
        <v>0</v>
      </c>
    </row>
    <row r="17" spans="1:29" x14ac:dyDescent="0.25">
      <c r="A17" s="13" t="str">
        <f>IF(AND(INTRO!$E$37="Non-endemic",INTRO!$E$41="Non-endemic")," ",IF(COUNTRY_INFO!A17=0," ",COUNTRY_INFO!A17))</f>
        <v>Nigeria</v>
      </c>
      <c r="B17" s="13" t="str">
        <f>IF(AND(INTRO!$E$37="Non-endemic",INTRO!$E$41="Non-endemic")," ",IF(COUNTRY_INFO!B17=0," ",COUNTRY_INFO!B17))</f>
        <v>Abia</v>
      </c>
      <c r="C17" s="13" t="str">
        <f>IF(AND(INTRO!$E$37="Non-endemic",INTRO!$E$41="Non-endemic")," ",IF(COUNTRY_INFO!C17=0," ",COUNTRY_INFO!C17))</f>
        <v>Obio-Ngwa</v>
      </c>
      <c r="D17" s="14">
        <f>IF(AND(INTRO!$E$37="Non-endemic",INTRO!$E$41="Non-endemic"),0,IF(AND(OR(COUNTRY_INFO!$H17=0,COUNTRY_INFO!$H17=4,COUNTRY_INFO!$H17=99),OR(COUNTRY_INFO!$J17=0,COUNTRY_INFO!$J17=4)),0,COUNTRY_INFO!$E17))</f>
        <v>48803</v>
      </c>
      <c r="E17" s="14">
        <f>IF(AND(INTRO!$E$37="Non-endemic",INTRO!$E$41="Non-endemic"),0,IF(AND(OR(COUNTRY_INFO!$H17=0,COUNTRY_INFO!$H17=4,COUNTRY_INFO!$H17=99),OR(COUNTRY_INFO!$J17=0,COUNTRY_INFO!$J17=4)),0,COUNTRY_INFO!$F17))</f>
        <v>68324</v>
      </c>
      <c r="F17" s="14">
        <f t="shared" si="12"/>
        <v>117127</v>
      </c>
      <c r="G17" s="15">
        <f>IF(AND(INTRO!$E$37="Non-endemic",INTRO!$E$41="Non-endemic"),0,COUNTRY_INFO!Q17)</f>
        <v>1</v>
      </c>
      <c r="H17" s="15">
        <f>IF(AND(INTRO!$E$37="Non-endemic",INTRO!$E$41="Non-endemic"),0,COUNTRY_INFO!S17)</f>
        <v>1</v>
      </c>
      <c r="I17" s="14">
        <f>IF(INTRO!$E$39="Non-endemic",IF($G17=1,DEC!$I17,0),IF($G17=1,IVM!$G17,0))</f>
        <v>195212</v>
      </c>
      <c r="J17" s="3" t="str">
        <f>IF($G17=0, " ", IF(COUNTRY_INFO!$H17=1, IF(COUNTRY_INFO!$L17=1, 0," ")," "))</f>
        <v xml:space="preserve"> </v>
      </c>
      <c r="K17" s="3"/>
      <c r="L17" s="28" t="s">
        <v>974</v>
      </c>
      <c r="M17" s="44">
        <f>IF($L17="ALB", IF(INTRO!$E$39="Non-endemic",IF($H17&lt;&gt;0,$D17*($H17-$G17),0),$D17*$H17), 0)</f>
        <v>0</v>
      </c>
      <c r="N17" s="14">
        <f t="shared" si="2"/>
        <v>0</v>
      </c>
      <c r="O17" s="3"/>
      <c r="P17" s="14">
        <f t="shared" si="13"/>
        <v>0</v>
      </c>
      <c r="Q17" s="44">
        <f>IF($L17="MBD", IF(INTRO!$E$39="Non-endemic",IF($H17&lt;&gt;0,$D17*($H17-$G17),0),$D17*$H17),0)</f>
        <v>48803</v>
      </c>
      <c r="R17" s="14">
        <f t="shared" si="4"/>
        <v>0</v>
      </c>
      <c r="S17" s="3"/>
      <c r="T17" s="14">
        <f t="shared" si="14"/>
        <v>48803</v>
      </c>
      <c r="U17" s="25"/>
      <c r="V17" s="16">
        <f t="shared" si="6"/>
        <v>195212</v>
      </c>
      <c r="W17" s="16">
        <f t="shared" si="7"/>
        <v>977</v>
      </c>
      <c r="X17" s="25"/>
      <c r="Y17" s="16">
        <f t="shared" si="8"/>
        <v>0</v>
      </c>
      <c r="Z17" s="16">
        <f t="shared" si="9"/>
        <v>0</v>
      </c>
      <c r="AA17" s="25"/>
      <c r="AB17" s="16">
        <f t="shared" si="10"/>
        <v>0</v>
      </c>
      <c r="AC17" s="16">
        <f t="shared" si="11"/>
        <v>0</v>
      </c>
    </row>
    <row r="18" spans="1:29" x14ac:dyDescent="0.25">
      <c r="A18" s="13" t="str">
        <f>IF(AND(INTRO!$E$37="Non-endemic",INTRO!$E$41="Non-endemic")," ",IF(COUNTRY_INFO!A18=0," ",COUNTRY_INFO!A18))</f>
        <v>Nigeria</v>
      </c>
      <c r="B18" s="13" t="str">
        <f>IF(AND(INTRO!$E$37="Non-endemic",INTRO!$E$41="Non-endemic")," ",IF(COUNTRY_INFO!B18=0," ",COUNTRY_INFO!B18))</f>
        <v>Abia</v>
      </c>
      <c r="C18" s="13" t="str">
        <f>IF(AND(INTRO!$E$37="Non-endemic",INTRO!$E$41="Non-endemic")," ",IF(COUNTRY_INFO!C18=0," ",COUNTRY_INFO!C18))</f>
        <v>Ohafia</v>
      </c>
      <c r="D18" s="14">
        <f>IF(AND(INTRO!$E$37="Non-endemic",INTRO!$E$41="Non-endemic"),0,IF(AND(OR(COUNTRY_INFO!$H18=0,COUNTRY_INFO!$H18=4,COUNTRY_INFO!$H18=99),OR(COUNTRY_INFO!$J18=0,COUNTRY_INFO!$J18=4)),0,COUNTRY_INFO!$E18))</f>
        <v>65938</v>
      </c>
      <c r="E18" s="14">
        <f>IF(AND(INTRO!$E$37="Non-endemic",INTRO!$E$41="Non-endemic"),0,IF(AND(OR(COUNTRY_INFO!$H18=0,COUNTRY_INFO!$H18=4,COUNTRY_INFO!$H18=99),OR(COUNTRY_INFO!$J18=0,COUNTRY_INFO!$J18=4)),0,COUNTRY_INFO!$F18))</f>
        <v>92314</v>
      </c>
      <c r="F18" s="14">
        <f t="shared" si="12"/>
        <v>158252</v>
      </c>
      <c r="G18" s="15">
        <f>IF(AND(INTRO!$E$37="Non-endemic",INTRO!$E$41="Non-endemic"),0,COUNTRY_INFO!Q18)</f>
        <v>1</v>
      </c>
      <c r="H18" s="15">
        <f>IF(AND(INTRO!$E$37="Non-endemic",INTRO!$E$41="Non-endemic"),0,COUNTRY_INFO!S18)</f>
        <v>1</v>
      </c>
      <c r="I18" s="14">
        <f>IF(INTRO!$E$39="Non-endemic",IF($G18=1,DEC!$I18,0),IF($G18=1,IVM!$G18,0))</f>
        <v>263754</v>
      </c>
      <c r="J18" s="3" t="str">
        <f>IF($G18=0, " ", IF(COUNTRY_INFO!$H18=1, IF(COUNTRY_INFO!$L18=1, 0," ")," "))</f>
        <v xml:space="preserve"> </v>
      </c>
      <c r="K18" s="3"/>
      <c r="L18" s="28" t="s">
        <v>974</v>
      </c>
      <c r="M18" s="44">
        <f>IF($L18="ALB", IF(INTRO!$E$39="Non-endemic",IF($H18&lt;&gt;0,$D18*($H18-$G18),0),$D18*$H18), 0)</f>
        <v>0</v>
      </c>
      <c r="N18" s="14">
        <f t="shared" si="2"/>
        <v>0</v>
      </c>
      <c r="O18" s="3"/>
      <c r="P18" s="14">
        <f t="shared" si="13"/>
        <v>0</v>
      </c>
      <c r="Q18" s="44">
        <f>IF($L18="MBD", IF(INTRO!$E$39="Non-endemic",IF($H18&lt;&gt;0,$D18*($H18-$G18),0),$D18*$H18),0)</f>
        <v>65938</v>
      </c>
      <c r="R18" s="14">
        <f t="shared" si="4"/>
        <v>0</v>
      </c>
      <c r="S18" s="3"/>
      <c r="T18" s="14">
        <f t="shared" si="14"/>
        <v>65938</v>
      </c>
      <c r="U18" s="25"/>
      <c r="V18" s="16">
        <f t="shared" si="6"/>
        <v>263754</v>
      </c>
      <c r="W18" s="16">
        <f t="shared" si="7"/>
        <v>1319</v>
      </c>
      <c r="X18" s="25"/>
      <c r="Y18" s="16">
        <f t="shared" si="8"/>
        <v>0</v>
      </c>
      <c r="Z18" s="16">
        <f t="shared" si="9"/>
        <v>0</v>
      </c>
      <c r="AA18" s="25"/>
      <c r="AB18" s="16">
        <f t="shared" si="10"/>
        <v>0</v>
      </c>
      <c r="AC18" s="16">
        <f t="shared" si="11"/>
        <v>0</v>
      </c>
    </row>
    <row r="19" spans="1:29" x14ac:dyDescent="0.25">
      <c r="A19" s="13" t="str">
        <f>IF(AND(INTRO!$E$37="Non-endemic",INTRO!$E$41="Non-endemic")," ",IF(COUNTRY_INFO!A19=0," ",COUNTRY_INFO!A19))</f>
        <v>Nigeria</v>
      </c>
      <c r="B19" s="13" t="str">
        <f>IF(AND(INTRO!$E$37="Non-endemic",INTRO!$E$41="Non-endemic")," ",IF(COUNTRY_INFO!B19=0," ",COUNTRY_INFO!B19))</f>
        <v>Abia</v>
      </c>
      <c r="C19" s="13" t="str">
        <f>IF(AND(INTRO!$E$37="Non-endemic",INTRO!$E$41="Non-endemic")," ",IF(COUNTRY_INFO!C19=0," ",COUNTRY_INFO!C19))</f>
        <v>Osisioma Ngwa</v>
      </c>
      <c r="D19" s="14">
        <f>IF(AND(INTRO!$E$37="Non-endemic",INTRO!$E$41="Non-endemic"),0,IF(AND(OR(COUNTRY_INFO!$H19=0,COUNTRY_INFO!$H19=4,COUNTRY_INFO!$H19=99),OR(COUNTRY_INFO!$J19=0,COUNTRY_INFO!$J19=4)),0,COUNTRY_INFO!$E19))</f>
        <v>59076</v>
      </c>
      <c r="E19" s="14">
        <f>IF(AND(INTRO!$E$37="Non-endemic",INTRO!$E$41="Non-endemic"),0,IF(AND(OR(COUNTRY_INFO!$H19=0,COUNTRY_INFO!$H19=4,COUNTRY_INFO!$H19=99),OR(COUNTRY_INFO!$J19=0,COUNTRY_INFO!$J19=4)),0,COUNTRY_INFO!$F19))</f>
        <v>82707</v>
      </c>
      <c r="F19" s="14">
        <f t="shared" si="12"/>
        <v>141783</v>
      </c>
      <c r="G19" s="15">
        <f>IF(AND(INTRO!$E$37="Non-endemic",INTRO!$E$41="Non-endemic"),0,COUNTRY_INFO!Q19)</f>
        <v>1</v>
      </c>
      <c r="H19" s="15">
        <f>IF(AND(INTRO!$E$37="Non-endemic",INTRO!$E$41="Non-endemic"),0,COUNTRY_INFO!S19)</f>
        <v>0</v>
      </c>
      <c r="I19" s="14">
        <f>IF(INTRO!$E$39="Non-endemic",IF($G19=1,DEC!$I19,0),IF($G19=1,IVM!$G19,0))</f>
        <v>236305</v>
      </c>
      <c r="J19" s="3" t="str">
        <f>IF($G19=0, " ", IF(COUNTRY_INFO!$H19=1, IF(COUNTRY_INFO!$L19=1, 0," ")," "))</f>
        <v xml:space="preserve"> </v>
      </c>
      <c r="K19" s="3"/>
      <c r="L19" s="28" t="s">
        <v>974</v>
      </c>
      <c r="M19" s="44">
        <f>IF($L19="ALB", IF(INTRO!$E$39="Non-endemic",IF($H19&lt;&gt;0,$D19*($H19-$G19),0),$D19*$H19), 0)</f>
        <v>0</v>
      </c>
      <c r="N19" s="14">
        <f t="shared" si="2"/>
        <v>0</v>
      </c>
      <c r="O19" s="3"/>
      <c r="P19" s="14">
        <f t="shared" si="13"/>
        <v>0</v>
      </c>
      <c r="Q19" s="44">
        <f>IF($L19="MBD", IF(INTRO!$E$39="Non-endemic",IF($H19&lt;&gt;0,$D19*($H19-$G19),0),$D19*$H19),0)</f>
        <v>0</v>
      </c>
      <c r="R19" s="14">
        <f t="shared" si="4"/>
        <v>0</v>
      </c>
      <c r="S19" s="3"/>
      <c r="T19" s="14">
        <f t="shared" si="14"/>
        <v>0</v>
      </c>
      <c r="U19" s="25"/>
      <c r="V19" s="16">
        <f t="shared" si="6"/>
        <v>236305</v>
      </c>
      <c r="W19" s="16">
        <f t="shared" si="7"/>
        <v>1182</v>
      </c>
      <c r="X19" s="25"/>
      <c r="Y19" s="16">
        <f t="shared" si="8"/>
        <v>0</v>
      </c>
      <c r="Z19" s="16">
        <f t="shared" si="9"/>
        <v>0</v>
      </c>
      <c r="AA19" s="25"/>
      <c r="AB19" s="16">
        <f t="shared" si="10"/>
        <v>0</v>
      </c>
      <c r="AC19" s="16">
        <f t="shared" si="11"/>
        <v>0</v>
      </c>
    </row>
    <row r="20" spans="1:29" x14ac:dyDescent="0.25">
      <c r="A20" s="13" t="str">
        <f>IF(AND(INTRO!$E$37="Non-endemic",INTRO!$E$41="Non-endemic")," ",IF(COUNTRY_INFO!A20=0," ",COUNTRY_INFO!A20))</f>
        <v>Nigeria</v>
      </c>
      <c r="B20" s="13" t="str">
        <f>IF(AND(INTRO!$E$37="Non-endemic",INTRO!$E$41="Non-endemic")," ",IF(COUNTRY_INFO!B20=0," ",COUNTRY_INFO!B20))</f>
        <v>Abia</v>
      </c>
      <c r="C20" s="13" t="str">
        <f>IF(AND(INTRO!$E$37="Non-endemic",INTRO!$E$41="Non-endemic")," ",IF(COUNTRY_INFO!C20=0," ",COUNTRY_INFO!C20))</f>
        <v>Ugwunagbo</v>
      </c>
      <c r="D20" s="14">
        <f>IF(AND(INTRO!$E$37="Non-endemic",INTRO!$E$41="Non-endemic"),0,IF(AND(OR(COUNTRY_INFO!$H20=0,COUNTRY_INFO!$H20=4,COUNTRY_INFO!$H20=99),OR(COUNTRY_INFO!$J20=0,COUNTRY_INFO!$J20=4)),0,COUNTRY_INFO!$E20))</f>
        <v>22222</v>
      </c>
      <c r="E20" s="14">
        <f>IF(AND(INTRO!$E$37="Non-endemic",INTRO!$E$41="Non-endemic"),0,IF(AND(OR(COUNTRY_INFO!$H20=0,COUNTRY_INFO!$H20=4,COUNTRY_INFO!$H20=99),OR(COUNTRY_INFO!$J20=0,COUNTRY_INFO!$J20=4)),0,COUNTRY_INFO!$F20))</f>
        <v>31111</v>
      </c>
      <c r="F20" s="14">
        <f t="shared" si="12"/>
        <v>53333</v>
      </c>
      <c r="G20" s="15">
        <f>IF(AND(INTRO!$E$37="Non-endemic",INTRO!$E$41="Non-endemic"),0,COUNTRY_INFO!Q20)</f>
        <v>1</v>
      </c>
      <c r="H20" s="15">
        <f>IF(AND(INTRO!$E$37="Non-endemic",INTRO!$E$41="Non-endemic"),0,COUNTRY_INFO!S20)</f>
        <v>2</v>
      </c>
      <c r="I20" s="14">
        <f>IF(INTRO!$E$39="Non-endemic",IF($G20=1,DEC!$I20,0),IF($G20=1,IVM!$G20,0))</f>
        <v>88889</v>
      </c>
      <c r="J20" s="3" t="str">
        <f>IF($G20=0, " ", IF(COUNTRY_INFO!$H20=1, IF(COUNTRY_INFO!$L20=1, 0," ")," "))</f>
        <v xml:space="preserve"> </v>
      </c>
      <c r="K20" s="3"/>
      <c r="L20" s="28" t="s">
        <v>974</v>
      </c>
      <c r="M20" s="44">
        <f>IF($L20="ALB", IF(INTRO!$E$39="Non-endemic",IF($H20&lt;&gt;0,$D20*($H20-$G20),0),$D20*$H20), 0)</f>
        <v>0</v>
      </c>
      <c r="N20" s="14">
        <f t="shared" si="2"/>
        <v>0</v>
      </c>
      <c r="O20" s="3"/>
      <c r="P20" s="14">
        <f t="shared" si="13"/>
        <v>0</v>
      </c>
      <c r="Q20" s="44">
        <f>IF($L20="MBD", IF(INTRO!$E$39="Non-endemic",IF($H20&lt;&gt;0,$D20*($H20-$G20),0),$D20*$H20),0)</f>
        <v>44444</v>
      </c>
      <c r="R20" s="14">
        <f t="shared" si="4"/>
        <v>31111</v>
      </c>
      <c r="S20" s="3"/>
      <c r="T20" s="14">
        <f t="shared" si="14"/>
        <v>75555</v>
      </c>
      <c r="U20" s="25"/>
      <c r="V20" s="16">
        <f t="shared" si="6"/>
        <v>88889</v>
      </c>
      <c r="W20" s="16">
        <f t="shared" si="7"/>
        <v>445</v>
      </c>
      <c r="X20" s="25"/>
      <c r="Y20" s="16">
        <f t="shared" si="8"/>
        <v>0</v>
      </c>
      <c r="Z20" s="16">
        <f t="shared" si="9"/>
        <v>0</v>
      </c>
      <c r="AA20" s="25"/>
      <c r="AB20" s="16">
        <f t="shared" si="10"/>
        <v>31111</v>
      </c>
      <c r="AC20" s="16">
        <f t="shared" si="11"/>
        <v>208</v>
      </c>
    </row>
    <row r="21" spans="1:29" x14ac:dyDescent="0.25">
      <c r="A21" s="13" t="str">
        <f>IF(AND(INTRO!$E$37="Non-endemic",INTRO!$E$41="Non-endemic")," ",IF(COUNTRY_INFO!A21=0," ",COUNTRY_INFO!A21))</f>
        <v>Nigeria</v>
      </c>
      <c r="B21" s="13" t="str">
        <f>IF(AND(INTRO!$E$37="Non-endemic",INTRO!$E$41="Non-endemic")," ",IF(COUNTRY_INFO!B21=0," ",COUNTRY_INFO!B21))</f>
        <v>Abia</v>
      </c>
      <c r="C21" s="13" t="str">
        <f>IF(AND(INTRO!$E$37="Non-endemic",INTRO!$E$41="Non-endemic")," ",IF(COUNTRY_INFO!C21=0," ",COUNTRY_INFO!C21))</f>
        <v>Ukwa East</v>
      </c>
      <c r="D21" s="14">
        <f>IF(AND(INTRO!$E$37="Non-endemic",INTRO!$E$41="Non-endemic"),0,IF(AND(OR(COUNTRY_INFO!$H21=0,COUNTRY_INFO!$H21=4,COUNTRY_INFO!$H21=99),OR(COUNTRY_INFO!$J21=0,COUNTRY_INFO!$J21=4)),0,COUNTRY_INFO!$E21))</f>
        <v>15833</v>
      </c>
      <c r="E21" s="14">
        <f>IF(AND(INTRO!$E$37="Non-endemic",INTRO!$E$41="Non-endemic"),0,IF(AND(OR(COUNTRY_INFO!$H21=0,COUNTRY_INFO!$H21=4,COUNTRY_INFO!$H21=99),OR(COUNTRY_INFO!$J21=0,COUNTRY_INFO!$J21=4)),0,COUNTRY_INFO!$F21))</f>
        <v>22167</v>
      </c>
      <c r="F21" s="14">
        <f t="shared" si="12"/>
        <v>38000</v>
      </c>
      <c r="G21" s="15">
        <f>IF(AND(INTRO!$E$37="Non-endemic",INTRO!$E$41="Non-endemic"),0,COUNTRY_INFO!Q21)</f>
        <v>1</v>
      </c>
      <c r="H21" s="15">
        <f>IF(AND(INTRO!$E$37="Non-endemic",INTRO!$E$41="Non-endemic"),0,COUNTRY_INFO!S21)</f>
        <v>1</v>
      </c>
      <c r="I21" s="14">
        <f>IF(INTRO!$E$39="Non-endemic",IF($G21=1,DEC!$I21,0),IF($G21=1,IVM!$G21,0))</f>
        <v>63334</v>
      </c>
      <c r="J21" s="3" t="str">
        <f>IF($G21=0, " ", IF(COUNTRY_INFO!$H21=1, IF(COUNTRY_INFO!$L21=1, 0," ")," "))</f>
        <v xml:space="preserve"> </v>
      </c>
      <c r="K21" s="3"/>
      <c r="L21" s="28" t="s">
        <v>974</v>
      </c>
      <c r="M21" s="44">
        <f>IF($L21="ALB", IF(INTRO!$E$39="Non-endemic",IF($H21&lt;&gt;0,$D21*($H21-$G21),0),$D21*$H21), 0)</f>
        <v>0</v>
      </c>
      <c r="N21" s="14">
        <f t="shared" si="2"/>
        <v>0</v>
      </c>
      <c r="O21" s="3"/>
      <c r="P21" s="14">
        <f t="shared" si="13"/>
        <v>0</v>
      </c>
      <c r="Q21" s="44">
        <f>IF($L21="MBD", IF(INTRO!$E$39="Non-endemic",IF($H21&lt;&gt;0,$D21*($H21-$G21),0),$D21*$H21),0)</f>
        <v>15833</v>
      </c>
      <c r="R21" s="14">
        <f t="shared" si="4"/>
        <v>0</v>
      </c>
      <c r="S21" s="3"/>
      <c r="T21" s="14">
        <f t="shared" si="14"/>
        <v>15833</v>
      </c>
      <c r="U21" s="25"/>
      <c r="V21" s="16">
        <f t="shared" si="6"/>
        <v>63334</v>
      </c>
      <c r="W21" s="16">
        <f t="shared" si="7"/>
        <v>317</v>
      </c>
      <c r="X21" s="25"/>
      <c r="Y21" s="16">
        <f t="shared" si="8"/>
        <v>0</v>
      </c>
      <c r="Z21" s="16">
        <f t="shared" si="9"/>
        <v>0</v>
      </c>
      <c r="AA21" s="25"/>
      <c r="AB21" s="16">
        <f t="shared" si="10"/>
        <v>0</v>
      </c>
      <c r="AC21" s="16">
        <f t="shared" si="11"/>
        <v>0</v>
      </c>
    </row>
    <row r="22" spans="1:29" x14ac:dyDescent="0.25">
      <c r="A22" s="13" t="str">
        <f>IF(AND(INTRO!$E$37="Non-endemic",INTRO!$E$41="Non-endemic")," ",IF(COUNTRY_INFO!A22=0," ",COUNTRY_INFO!A22))</f>
        <v>Nigeria</v>
      </c>
      <c r="B22" s="13" t="str">
        <f>IF(AND(INTRO!$E$37="Non-endemic",INTRO!$E$41="Non-endemic")," ",IF(COUNTRY_INFO!B22=0," ",COUNTRY_INFO!B22))</f>
        <v>Abia</v>
      </c>
      <c r="C22" s="13" t="str">
        <f>IF(AND(INTRO!$E$37="Non-endemic",INTRO!$E$41="Non-endemic")," ",IF(COUNTRY_INFO!C22=0," ",COUNTRY_INFO!C22))</f>
        <v>Ukwa West</v>
      </c>
      <c r="D22" s="14">
        <f>IF(AND(INTRO!$E$37="Non-endemic",INTRO!$E$41="Non-endemic"),0,IF(AND(OR(COUNTRY_INFO!$H22=0,COUNTRY_INFO!$H22=4,COUNTRY_INFO!$H22=99),OR(COUNTRY_INFO!$J22=0,COUNTRY_INFO!$J22=4)),0,COUNTRY_INFO!$E22))</f>
        <v>23819</v>
      </c>
      <c r="E22" s="14">
        <f>IF(AND(INTRO!$E$37="Non-endemic",INTRO!$E$41="Non-endemic"),0,IF(AND(OR(COUNTRY_INFO!$H22=0,COUNTRY_INFO!$H22=4,COUNTRY_INFO!$H22=99),OR(COUNTRY_INFO!$J22=0,COUNTRY_INFO!$J22=4)),0,COUNTRY_INFO!$F22))</f>
        <v>33347</v>
      </c>
      <c r="F22" s="14">
        <f t="shared" si="12"/>
        <v>57166</v>
      </c>
      <c r="G22" s="15">
        <f>IF(AND(INTRO!$E$37="Non-endemic",INTRO!$E$41="Non-endemic"),0,COUNTRY_INFO!Q22)</f>
        <v>1</v>
      </c>
      <c r="H22" s="15">
        <f>IF(AND(INTRO!$E$37="Non-endemic",INTRO!$E$41="Non-endemic"),0,COUNTRY_INFO!S22)</f>
        <v>1</v>
      </c>
      <c r="I22" s="14">
        <f>IF(INTRO!$E$39="Non-endemic",IF($G22=1,DEC!$I22,0),IF($G22=1,IVM!$G22,0))</f>
        <v>95277</v>
      </c>
      <c r="J22" s="3" t="str">
        <f>IF($G22=0, " ", IF(COUNTRY_INFO!$H22=1, IF(COUNTRY_INFO!$L22=1, 0," ")," "))</f>
        <v xml:space="preserve"> </v>
      </c>
      <c r="K22" s="3"/>
      <c r="L22" s="28" t="s">
        <v>974</v>
      </c>
      <c r="M22" s="44">
        <f>IF($L22="ALB", IF(INTRO!$E$39="Non-endemic",IF($H22&lt;&gt;0,$D22*($H22-$G22),0),$D22*$H22), 0)</f>
        <v>0</v>
      </c>
      <c r="N22" s="14">
        <f t="shared" si="2"/>
        <v>0</v>
      </c>
      <c r="O22" s="3"/>
      <c r="P22" s="14">
        <f t="shared" si="13"/>
        <v>0</v>
      </c>
      <c r="Q22" s="44">
        <f>IF($L22="MBD", IF(INTRO!$E$39="Non-endemic",IF($H22&lt;&gt;0,$D22*($H22-$G22),0),$D22*$H22),0)</f>
        <v>23819</v>
      </c>
      <c r="R22" s="14">
        <f t="shared" si="4"/>
        <v>0</v>
      </c>
      <c r="S22" s="3"/>
      <c r="T22" s="14">
        <f t="shared" si="14"/>
        <v>23819</v>
      </c>
      <c r="U22" s="25"/>
      <c r="V22" s="16">
        <f t="shared" si="6"/>
        <v>95277</v>
      </c>
      <c r="W22" s="16">
        <f t="shared" si="7"/>
        <v>477</v>
      </c>
      <c r="X22" s="25"/>
      <c r="Y22" s="16">
        <f t="shared" si="8"/>
        <v>0</v>
      </c>
      <c r="Z22" s="16">
        <f t="shared" si="9"/>
        <v>0</v>
      </c>
      <c r="AA22" s="25"/>
      <c r="AB22" s="16">
        <f t="shared" si="10"/>
        <v>0</v>
      </c>
      <c r="AC22" s="16">
        <f t="shared" si="11"/>
        <v>0</v>
      </c>
    </row>
    <row r="23" spans="1:29" x14ac:dyDescent="0.25">
      <c r="A23" s="13" t="str">
        <f>IF(AND(INTRO!$E$37="Non-endemic",INTRO!$E$41="Non-endemic")," ",IF(COUNTRY_INFO!A23=0," ",COUNTRY_INFO!A23))</f>
        <v>Nigeria</v>
      </c>
      <c r="B23" s="13" t="str">
        <f>IF(AND(INTRO!$E$37="Non-endemic",INTRO!$E$41="Non-endemic")," ",IF(COUNTRY_INFO!B23=0," ",COUNTRY_INFO!B23))</f>
        <v>Abia</v>
      </c>
      <c r="C23" s="13" t="str">
        <f>IF(AND(INTRO!$E$37="Non-endemic",INTRO!$E$41="Non-endemic")," ",IF(COUNTRY_INFO!C23=0," ",COUNTRY_INFO!C23))</f>
        <v>Umuahia North</v>
      </c>
      <c r="D23" s="14">
        <f>IF(AND(INTRO!$E$37="Non-endemic",INTRO!$E$41="Non-endemic"),0,IF(AND(OR(COUNTRY_INFO!$H23=0,COUNTRY_INFO!$H23=4,COUNTRY_INFO!$H23=99),OR(COUNTRY_INFO!$J23=0,COUNTRY_INFO!$J23=4)),0,COUNTRY_INFO!$E23))</f>
        <v>59353</v>
      </c>
      <c r="E23" s="14">
        <f>IF(AND(INTRO!$E$37="Non-endemic",INTRO!$E$41="Non-endemic"),0,IF(AND(OR(COUNTRY_INFO!$H23=0,COUNTRY_INFO!$H23=4,COUNTRY_INFO!$H23=99),OR(COUNTRY_INFO!$J23=0,COUNTRY_INFO!$J23=4)),0,COUNTRY_INFO!$F23))</f>
        <v>83094</v>
      </c>
      <c r="F23" s="14">
        <f t="shared" si="12"/>
        <v>142447</v>
      </c>
      <c r="G23" s="15">
        <f>IF(AND(INTRO!$E$37="Non-endemic",INTRO!$E$41="Non-endemic"),0,COUNTRY_INFO!Q23)</f>
        <v>1</v>
      </c>
      <c r="H23" s="15">
        <f>IF(AND(INTRO!$E$37="Non-endemic",INTRO!$E$41="Non-endemic"),0,COUNTRY_INFO!S23)</f>
        <v>1</v>
      </c>
      <c r="I23" s="14">
        <f>IF(INTRO!$E$39="Non-endemic",IF($G23=1,DEC!$I23,0),IF($G23=1,IVM!$G23,0))</f>
        <v>237411</v>
      </c>
      <c r="J23" s="3" t="str">
        <f>IF($G23=0, " ", IF(COUNTRY_INFO!$H23=1, IF(COUNTRY_INFO!$L23=1, 0," ")," "))</f>
        <v xml:space="preserve"> </v>
      </c>
      <c r="K23" s="3"/>
      <c r="L23" s="28" t="s">
        <v>974</v>
      </c>
      <c r="M23" s="44">
        <f>IF($L23="ALB", IF(INTRO!$E$39="Non-endemic",IF($H23&lt;&gt;0,$D23*($H23-$G23),0),$D23*$H23), 0)</f>
        <v>0</v>
      </c>
      <c r="N23" s="14">
        <f t="shared" si="2"/>
        <v>0</v>
      </c>
      <c r="O23" s="3"/>
      <c r="P23" s="14">
        <f t="shared" si="13"/>
        <v>0</v>
      </c>
      <c r="Q23" s="44">
        <f>IF($L23="MBD", IF(INTRO!$E$39="Non-endemic",IF($H23&lt;&gt;0,$D23*($H23-$G23),0),$D23*$H23),0)</f>
        <v>59353</v>
      </c>
      <c r="R23" s="14">
        <f t="shared" si="4"/>
        <v>0</v>
      </c>
      <c r="S23" s="3"/>
      <c r="T23" s="14">
        <f t="shared" si="14"/>
        <v>59353</v>
      </c>
      <c r="U23" s="25"/>
      <c r="V23" s="16">
        <f t="shared" si="6"/>
        <v>237411</v>
      </c>
      <c r="W23" s="16">
        <f t="shared" si="7"/>
        <v>1188</v>
      </c>
      <c r="X23" s="25"/>
      <c r="Y23" s="16">
        <f t="shared" si="8"/>
        <v>0</v>
      </c>
      <c r="Z23" s="16">
        <f t="shared" si="9"/>
        <v>0</v>
      </c>
      <c r="AA23" s="25"/>
      <c r="AB23" s="16">
        <f t="shared" si="10"/>
        <v>0</v>
      </c>
      <c r="AC23" s="16">
        <f t="shared" si="11"/>
        <v>0</v>
      </c>
    </row>
    <row r="24" spans="1:29" x14ac:dyDescent="0.25">
      <c r="A24" s="13" t="str">
        <f>IF(AND(INTRO!$E$37="Non-endemic",INTRO!$E$41="Non-endemic")," ",IF(COUNTRY_INFO!A24=0," ",COUNTRY_INFO!A24))</f>
        <v>Nigeria</v>
      </c>
      <c r="B24" s="13" t="str">
        <f>IF(AND(INTRO!$E$37="Non-endemic",INTRO!$E$41="Non-endemic")," ",IF(COUNTRY_INFO!B24=0," ",COUNTRY_INFO!B24))</f>
        <v>Abia</v>
      </c>
      <c r="C24" s="13" t="str">
        <f>IF(AND(INTRO!$E$37="Non-endemic",INTRO!$E$41="Non-endemic")," ",IF(COUNTRY_INFO!C24=0," ",COUNTRY_INFO!C24))</f>
        <v>Umuahia South</v>
      </c>
      <c r="D24" s="14">
        <f>IF(AND(INTRO!$E$37="Non-endemic",INTRO!$E$41="Non-endemic"),0,IF(AND(OR(COUNTRY_INFO!$H24=0,COUNTRY_INFO!$H24=4,COUNTRY_INFO!$H24=99),OR(COUNTRY_INFO!$J24=0,COUNTRY_INFO!$J24=4)),0,COUNTRY_INFO!$E24))</f>
        <v>37272</v>
      </c>
      <c r="E24" s="14">
        <f>IF(AND(INTRO!$E$37="Non-endemic",INTRO!$E$41="Non-endemic"),0,IF(AND(OR(COUNTRY_INFO!$H24=0,COUNTRY_INFO!$H24=4,COUNTRY_INFO!$H24=99),OR(COUNTRY_INFO!$J24=0,COUNTRY_INFO!$J24=4)),0,COUNTRY_INFO!$F24))</f>
        <v>52181</v>
      </c>
      <c r="F24" s="14">
        <f t="shared" si="12"/>
        <v>89453</v>
      </c>
      <c r="G24" s="15">
        <f>IF(AND(INTRO!$E$37="Non-endemic",INTRO!$E$41="Non-endemic"),0,COUNTRY_INFO!Q24)</f>
        <v>1</v>
      </c>
      <c r="H24" s="15">
        <f>IF(AND(INTRO!$E$37="Non-endemic",INTRO!$E$41="Non-endemic"),0,COUNTRY_INFO!S24)</f>
        <v>1</v>
      </c>
      <c r="I24" s="14">
        <f>IF(INTRO!$E$39="Non-endemic",IF($G24=1,DEC!$I24,0),IF($G24=1,IVM!$G24,0))</f>
        <v>149089</v>
      </c>
      <c r="J24" s="3" t="str">
        <f>IF($G24=0, " ", IF(COUNTRY_INFO!$H24=1, IF(COUNTRY_INFO!$L24=1, 0," ")," "))</f>
        <v xml:space="preserve"> </v>
      </c>
      <c r="K24" s="3"/>
      <c r="L24" s="28" t="s">
        <v>974</v>
      </c>
      <c r="M24" s="44">
        <f>IF($L24="ALB", IF(INTRO!$E$39="Non-endemic",IF($H24&lt;&gt;0,$D24*($H24-$G24),0),$D24*$H24), 0)</f>
        <v>0</v>
      </c>
      <c r="N24" s="14">
        <f t="shared" si="2"/>
        <v>0</v>
      </c>
      <c r="O24" s="3"/>
      <c r="P24" s="14">
        <f t="shared" si="13"/>
        <v>0</v>
      </c>
      <c r="Q24" s="44">
        <f>IF($L24="MBD", IF(INTRO!$E$39="Non-endemic",IF($H24&lt;&gt;0,$D24*($H24-$G24),0),$D24*$H24),0)</f>
        <v>37272</v>
      </c>
      <c r="R24" s="14">
        <f t="shared" si="4"/>
        <v>0</v>
      </c>
      <c r="S24" s="3"/>
      <c r="T24" s="14">
        <f t="shared" si="14"/>
        <v>37272</v>
      </c>
      <c r="U24" s="25"/>
      <c r="V24" s="16">
        <f t="shared" si="6"/>
        <v>149089</v>
      </c>
      <c r="W24" s="16">
        <f t="shared" si="7"/>
        <v>746</v>
      </c>
      <c r="X24" s="25"/>
      <c r="Y24" s="16">
        <f t="shared" si="8"/>
        <v>0</v>
      </c>
      <c r="Z24" s="16">
        <f t="shared" si="9"/>
        <v>0</v>
      </c>
      <c r="AA24" s="25"/>
      <c r="AB24" s="16">
        <f t="shared" si="10"/>
        <v>0</v>
      </c>
      <c r="AC24" s="16">
        <f t="shared" si="11"/>
        <v>0</v>
      </c>
    </row>
    <row r="25" spans="1:29" x14ac:dyDescent="0.25">
      <c r="A25" s="13" t="str">
        <f>IF(AND(INTRO!$E$37="Non-endemic",INTRO!$E$41="Non-endemic")," ",IF(COUNTRY_INFO!A25=0," ",COUNTRY_INFO!A25))</f>
        <v>Nigeria</v>
      </c>
      <c r="B25" s="13" t="str">
        <f>IF(AND(INTRO!$E$37="Non-endemic",INTRO!$E$41="Non-endemic")," ",IF(COUNTRY_INFO!B25=0," ",COUNTRY_INFO!B25))</f>
        <v>Abia</v>
      </c>
      <c r="C25" s="13" t="str">
        <f>IF(AND(INTRO!$E$37="Non-endemic",INTRO!$E$41="Non-endemic")," ",IF(COUNTRY_INFO!C25=0," ",COUNTRY_INFO!C25))</f>
        <v>Umu-Nneochi</v>
      </c>
      <c r="D25" s="14">
        <f>IF(AND(INTRO!$E$37="Non-endemic",INTRO!$E$41="Non-endemic"),0,IF(AND(OR(COUNTRY_INFO!$H25=0,COUNTRY_INFO!$H25=4,COUNTRY_INFO!$H25=99),OR(COUNTRY_INFO!$J25=0,COUNTRY_INFO!$J25=4)),0,COUNTRY_INFO!$E25))</f>
        <v>44093</v>
      </c>
      <c r="E25" s="14">
        <f>IF(AND(INTRO!$E$37="Non-endemic",INTRO!$E$41="Non-endemic"),0,IF(AND(OR(COUNTRY_INFO!$H25=0,COUNTRY_INFO!$H25=4,COUNTRY_INFO!$H25=99),OR(COUNTRY_INFO!$J25=0,COUNTRY_INFO!$J25=4)),0,COUNTRY_INFO!$F25))</f>
        <v>61730</v>
      </c>
      <c r="F25" s="14">
        <f t="shared" si="12"/>
        <v>105823</v>
      </c>
      <c r="G25" s="15">
        <f>IF(AND(INTRO!$E$37="Non-endemic",INTRO!$E$41="Non-endemic"),0,COUNTRY_INFO!Q25)</f>
        <v>1</v>
      </c>
      <c r="H25" s="15">
        <f>IF(AND(INTRO!$E$37="Non-endemic",INTRO!$E$41="Non-endemic"),0,COUNTRY_INFO!S25)</f>
        <v>1</v>
      </c>
      <c r="I25" s="14">
        <f>IF(INTRO!$E$39="Non-endemic",IF($G25=1,DEC!$I25,0),IF($G25=1,IVM!$G25,0))</f>
        <v>176372</v>
      </c>
      <c r="J25" s="3" t="str">
        <f>IF($G25=0, " ", IF(COUNTRY_INFO!$H25=1, IF(COUNTRY_INFO!$L25=1, 0," ")," "))</f>
        <v xml:space="preserve"> </v>
      </c>
      <c r="K25" s="3"/>
      <c r="L25" s="28" t="s">
        <v>974</v>
      </c>
      <c r="M25" s="44">
        <f>IF($L25="ALB", IF(INTRO!$E$39="Non-endemic",IF($H25&lt;&gt;0,$D25*($H25-$G25),0),$D25*$H25), 0)</f>
        <v>0</v>
      </c>
      <c r="N25" s="14">
        <f t="shared" si="2"/>
        <v>0</v>
      </c>
      <c r="O25" s="3"/>
      <c r="P25" s="14">
        <f t="shared" si="13"/>
        <v>0</v>
      </c>
      <c r="Q25" s="44">
        <f>IF($L25="MBD", IF(INTRO!$E$39="Non-endemic",IF($H25&lt;&gt;0,$D25*($H25-$G25),0),$D25*$H25),0)</f>
        <v>44093</v>
      </c>
      <c r="R25" s="14">
        <f t="shared" si="4"/>
        <v>0</v>
      </c>
      <c r="S25" s="3"/>
      <c r="T25" s="14">
        <f t="shared" si="14"/>
        <v>44093</v>
      </c>
      <c r="U25" s="25"/>
      <c r="V25" s="16">
        <f t="shared" si="6"/>
        <v>176372</v>
      </c>
      <c r="W25" s="16">
        <f t="shared" si="7"/>
        <v>882</v>
      </c>
      <c r="X25" s="25"/>
      <c r="Y25" s="16">
        <f t="shared" si="8"/>
        <v>0</v>
      </c>
      <c r="Z25" s="16">
        <f t="shared" si="9"/>
        <v>0</v>
      </c>
      <c r="AA25" s="25"/>
      <c r="AB25" s="16">
        <f t="shared" si="10"/>
        <v>0</v>
      </c>
      <c r="AC25" s="16">
        <f t="shared" si="11"/>
        <v>0</v>
      </c>
    </row>
    <row r="26" spans="1:29" x14ac:dyDescent="0.25">
      <c r="A26" s="13" t="str">
        <f>IF(AND(INTRO!$E$37="Non-endemic",INTRO!$E$41="Non-endemic")," ",IF(COUNTRY_INFO!A26=0," ",COUNTRY_INFO!A26))</f>
        <v>Nigeria</v>
      </c>
      <c r="B26" s="13" t="str">
        <f>IF(AND(INTRO!$E$37="Non-endemic",INTRO!$E$41="Non-endemic")," ",IF(COUNTRY_INFO!B26=0," ",COUNTRY_INFO!B26))</f>
        <v>Adamawa</v>
      </c>
      <c r="C26" s="13" t="str">
        <f>IF(AND(INTRO!$E$37="Non-endemic",INTRO!$E$41="Non-endemic")," ",IF(COUNTRY_INFO!C26=0," ",COUNTRY_INFO!C26))</f>
        <v>Demsa</v>
      </c>
      <c r="D26" s="14">
        <f>IF(AND(INTRO!$E$37="Non-endemic",INTRO!$E$41="Non-endemic"),0,IF(AND(OR(COUNTRY_INFO!$H26=0,COUNTRY_INFO!$H26=4,COUNTRY_INFO!$H26=99),OR(COUNTRY_INFO!$J26=0,COUNTRY_INFO!$J26=4)),0,COUNTRY_INFO!$E26))</f>
        <v>48484</v>
      </c>
      <c r="E26" s="14">
        <f>IF(AND(INTRO!$E$37="Non-endemic",INTRO!$E$41="Non-endemic"),0,IF(AND(OR(COUNTRY_INFO!$H26=0,COUNTRY_INFO!$H26=4,COUNTRY_INFO!$H26=99),OR(COUNTRY_INFO!$J26=0,COUNTRY_INFO!$J26=4)),0,COUNTRY_INFO!$F26))</f>
        <v>67877</v>
      </c>
      <c r="F26" s="14">
        <f t="shared" si="12"/>
        <v>116361</v>
      </c>
      <c r="G26" s="15">
        <f>IF(AND(INTRO!$E$37="Non-endemic",INTRO!$E$41="Non-endemic"),0,COUNTRY_INFO!Q26)</f>
        <v>1</v>
      </c>
      <c r="H26" s="15">
        <f>IF(AND(INTRO!$E$37="Non-endemic",INTRO!$E$41="Non-endemic"),0,COUNTRY_INFO!S26)</f>
        <v>0</v>
      </c>
      <c r="I26" s="14">
        <f>IF(INTRO!$E$39="Non-endemic",IF($G26=1,DEC!$I26,0),IF($G26=1,IVM!$G26,0))</f>
        <v>193934</v>
      </c>
      <c r="J26" s="3" t="str">
        <f>IF($G26=0, " ", IF(COUNTRY_INFO!$H26=1, IF(COUNTRY_INFO!$L26=1, 0," ")," "))</f>
        <v xml:space="preserve"> </v>
      </c>
      <c r="K26" s="3"/>
      <c r="L26" s="28" t="s">
        <v>974</v>
      </c>
      <c r="M26" s="44">
        <f>IF($L26="ALB", IF(INTRO!$E$39="Non-endemic",IF($H26&lt;&gt;0,$D26*($H26-$G26),0),$D26*$H26), 0)</f>
        <v>0</v>
      </c>
      <c r="N26" s="14">
        <f t="shared" si="2"/>
        <v>0</v>
      </c>
      <c r="O26" s="3"/>
      <c r="P26" s="14">
        <f t="shared" si="13"/>
        <v>0</v>
      </c>
      <c r="Q26" s="44">
        <f>IF($L26="MBD", IF(INTRO!$E$39="Non-endemic",IF($H26&lt;&gt;0,$D26*($H26-$G26),0),$D26*$H26),0)</f>
        <v>0</v>
      </c>
      <c r="R26" s="14">
        <f t="shared" si="4"/>
        <v>0</v>
      </c>
      <c r="S26" s="3"/>
      <c r="T26" s="14">
        <f t="shared" si="14"/>
        <v>0</v>
      </c>
      <c r="U26" s="25"/>
      <c r="V26" s="16">
        <f t="shared" si="6"/>
        <v>193934</v>
      </c>
      <c r="W26" s="16">
        <f t="shared" si="7"/>
        <v>970</v>
      </c>
      <c r="X26" s="25"/>
      <c r="Y26" s="16">
        <f t="shared" si="8"/>
        <v>0</v>
      </c>
      <c r="Z26" s="16">
        <f t="shared" si="9"/>
        <v>0</v>
      </c>
      <c r="AA26" s="25"/>
      <c r="AB26" s="16">
        <f t="shared" si="10"/>
        <v>0</v>
      </c>
      <c r="AC26" s="16">
        <f t="shared" si="11"/>
        <v>0</v>
      </c>
    </row>
    <row r="27" spans="1:29" x14ac:dyDescent="0.25">
      <c r="A27" s="13" t="str">
        <f>IF(AND(INTRO!$E$37="Non-endemic",INTRO!$E$41="Non-endemic")," ",IF(COUNTRY_INFO!A27=0," ",COUNTRY_INFO!A27))</f>
        <v>Nigeria</v>
      </c>
      <c r="B27" s="13" t="str">
        <f>IF(AND(INTRO!$E$37="Non-endemic",INTRO!$E$41="Non-endemic")," ",IF(COUNTRY_INFO!B27=0," ",COUNTRY_INFO!B27))</f>
        <v>Adamawa</v>
      </c>
      <c r="C27" s="13" t="str">
        <f>IF(AND(INTRO!$E$37="Non-endemic",INTRO!$E$41="Non-endemic")," ",IF(COUNTRY_INFO!C27=0," ",COUNTRY_INFO!C27))</f>
        <v>Fufore</v>
      </c>
      <c r="D27" s="14">
        <f>IF(AND(INTRO!$E$37="Non-endemic",INTRO!$E$41="Non-endemic"),0,IF(AND(OR(COUNTRY_INFO!$H27=0,COUNTRY_INFO!$H27=4,COUNTRY_INFO!$H27=99),OR(COUNTRY_INFO!$J27=0,COUNTRY_INFO!$J27=4)),0,COUNTRY_INFO!$E27))</f>
        <v>55756</v>
      </c>
      <c r="E27" s="14">
        <f>IF(AND(INTRO!$E$37="Non-endemic",INTRO!$E$41="Non-endemic"),0,IF(AND(OR(COUNTRY_INFO!$H27=0,COUNTRY_INFO!$H27=4,COUNTRY_INFO!$H27=99),OR(COUNTRY_INFO!$J27=0,COUNTRY_INFO!$J27=4)),0,COUNTRY_INFO!$F27))</f>
        <v>78058</v>
      </c>
      <c r="F27" s="14">
        <f t="shared" si="12"/>
        <v>133814</v>
      </c>
      <c r="G27" s="15">
        <f>IF(AND(INTRO!$E$37="Non-endemic",INTRO!$E$41="Non-endemic"),0,COUNTRY_INFO!Q27)</f>
        <v>1</v>
      </c>
      <c r="H27" s="15">
        <f>IF(AND(INTRO!$E$37="Non-endemic",INTRO!$E$41="Non-endemic"),0,COUNTRY_INFO!S27)</f>
        <v>0</v>
      </c>
      <c r="I27" s="14">
        <f>IF(INTRO!$E$39="Non-endemic",IF($G27=1,DEC!$I27,0),IF($G27=1,IVM!$G27,0))</f>
        <v>223023</v>
      </c>
      <c r="J27" s="3" t="str">
        <f>IF($G27=0, " ", IF(COUNTRY_INFO!$H27=1, IF(COUNTRY_INFO!$L27=1, 0," ")," "))</f>
        <v xml:space="preserve"> </v>
      </c>
      <c r="K27" s="3"/>
      <c r="L27" s="28" t="s">
        <v>974</v>
      </c>
      <c r="M27" s="44">
        <f>IF($L27="ALB", IF(INTRO!$E$39="Non-endemic",IF($H27&lt;&gt;0,$D27*($H27-$G27),0),$D27*$H27), 0)</f>
        <v>0</v>
      </c>
      <c r="N27" s="14">
        <f t="shared" si="2"/>
        <v>0</v>
      </c>
      <c r="O27" s="3"/>
      <c r="P27" s="14">
        <f t="shared" si="13"/>
        <v>0</v>
      </c>
      <c r="Q27" s="44">
        <f>IF($L27="MBD", IF(INTRO!$E$39="Non-endemic",IF($H27&lt;&gt;0,$D27*($H27-$G27),0),$D27*$H27),0)</f>
        <v>0</v>
      </c>
      <c r="R27" s="14">
        <f t="shared" si="4"/>
        <v>0</v>
      </c>
      <c r="S27" s="3"/>
      <c r="T27" s="14">
        <f t="shared" si="14"/>
        <v>0</v>
      </c>
      <c r="U27" s="25"/>
      <c r="V27" s="16">
        <f t="shared" si="6"/>
        <v>223023</v>
      </c>
      <c r="W27" s="16">
        <f t="shared" si="7"/>
        <v>1116</v>
      </c>
      <c r="X27" s="25"/>
      <c r="Y27" s="16">
        <f t="shared" si="8"/>
        <v>0</v>
      </c>
      <c r="Z27" s="16">
        <f t="shared" si="9"/>
        <v>0</v>
      </c>
      <c r="AA27" s="25"/>
      <c r="AB27" s="16">
        <f t="shared" si="10"/>
        <v>0</v>
      </c>
      <c r="AC27" s="16">
        <f t="shared" si="11"/>
        <v>0</v>
      </c>
    </row>
    <row r="28" spans="1:29" x14ac:dyDescent="0.25">
      <c r="A28" s="13" t="str">
        <f>IF(AND(INTRO!$E$37="Non-endemic",INTRO!$E$41="Non-endemic")," ",IF(COUNTRY_INFO!A28=0," ",COUNTRY_INFO!A28))</f>
        <v>Nigeria</v>
      </c>
      <c r="B28" s="13" t="str">
        <f>IF(AND(INTRO!$E$37="Non-endemic",INTRO!$E$41="Non-endemic")," ",IF(COUNTRY_INFO!B28=0," ",COUNTRY_INFO!B28))</f>
        <v>Adamawa</v>
      </c>
      <c r="C28" s="13" t="str">
        <f>IF(AND(INTRO!$E$37="Non-endemic",INTRO!$E$41="Non-endemic")," ",IF(COUNTRY_INFO!C28=0," ",COUNTRY_INFO!C28))</f>
        <v>Ganye</v>
      </c>
      <c r="D28" s="14">
        <f>IF(AND(INTRO!$E$37="Non-endemic",INTRO!$E$41="Non-endemic"),0,IF(AND(OR(COUNTRY_INFO!$H28=0,COUNTRY_INFO!$H28=4,COUNTRY_INFO!$H28=99),OR(COUNTRY_INFO!$J28=0,COUNTRY_INFO!$J28=4)),0,COUNTRY_INFO!$E28))</f>
        <v>44136</v>
      </c>
      <c r="E28" s="14">
        <f>IF(AND(INTRO!$E$37="Non-endemic",INTRO!$E$41="Non-endemic"),0,IF(AND(OR(COUNTRY_INFO!$H28=0,COUNTRY_INFO!$H28=4,COUNTRY_INFO!$H28=99),OR(COUNTRY_INFO!$J28=0,COUNTRY_INFO!$J28=4)),0,COUNTRY_INFO!$F28))</f>
        <v>61790</v>
      </c>
      <c r="F28" s="14">
        <f t="shared" si="12"/>
        <v>105926</v>
      </c>
      <c r="G28" s="15">
        <f>IF(AND(INTRO!$E$37="Non-endemic",INTRO!$E$41="Non-endemic"),0,COUNTRY_INFO!Q28)</f>
        <v>1</v>
      </c>
      <c r="H28" s="15">
        <f>IF(AND(INTRO!$E$37="Non-endemic",INTRO!$E$41="Non-endemic"),0,COUNTRY_INFO!S28)</f>
        <v>0</v>
      </c>
      <c r="I28" s="14">
        <f>IF(INTRO!$E$39="Non-endemic",IF($G28=1,DEC!$I28,0),IF($G28=1,IVM!$G28,0))</f>
        <v>176543</v>
      </c>
      <c r="J28" s="3" t="str">
        <f>IF($G28=0, " ", IF(COUNTRY_INFO!$H28=1, IF(COUNTRY_INFO!$L28=1, 0," ")," "))</f>
        <v xml:space="preserve"> </v>
      </c>
      <c r="K28" s="3"/>
      <c r="L28" s="28" t="s">
        <v>974</v>
      </c>
      <c r="M28" s="44">
        <f>IF($L28="ALB", IF(INTRO!$E$39="Non-endemic",IF($H28&lt;&gt;0,$D28*($H28-$G28),0),$D28*$H28), 0)</f>
        <v>0</v>
      </c>
      <c r="N28" s="14">
        <f t="shared" si="2"/>
        <v>0</v>
      </c>
      <c r="O28" s="3"/>
      <c r="P28" s="14">
        <f t="shared" si="13"/>
        <v>0</v>
      </c>
      <c r="Q28" s="44">
        <f>IF($L28="MBD", IF(INTRO!$E$39="Non-endemic",IF($H28&lt;&gt;0,$D28*($H28-$G28),0),$D28*$H28),0)</f>
        <v>0</v>
      </c>
      <c r="R28" s="14">
        <f t="shared" si="4"/>
        <v>0</v>
      </c>
      <c r="S28" s="3"/>
      <c r="T28" s="14">
        <f t="shared" si="14"/>
        <v>0</v>
      </c>
      <c r="U28" s="25"/>
      <c r="V28" s="16">
        <f t="shared" si="6"/>
        <v>176543</v>
      </c>
      <c r="W28" s="16">
        <f t="shared" si="7"/>
        <v>883</v>
      </c>
      <c r="X28" s="25"/>
      <c r="Y28" s="16">
        <f t="shared" si="8"/>
        <v>0</v>
      </c>
      <c r="Z28" s="16">
        <f t="shared" si="9"/>
        <v>0</v>
      </c>
      <c r="AA28" s="25"/>
      <c r="AB28" s="16">
        <f t="shared" si="10"/>
        <v>0</v>
      </c>
      <c r="AC28" s="16">
        <f t="shared" si="11"/>
        <v>0</v>
      </c>
    </row>
    <row r="29" spans="1:29" x14ac:dyDescent="0.25">
      <c r="A29" s="13" t="str">
        <f>IF(AND(INTRO!$E$37="Non-endemic",INTRO!$E$41="Non-endemic")," ",IF(COUNTRY_INFO!A29=0," ",COUNTRY_INFO!A29))</f>
        <v>Nigeria</v>
      </c>
      <c r="B29" s="13" t="str">
        <f>IF(AND(INTRO!$E$37="Non-endemic",INTRO!$E$41="Non-endemic")," ",IF(COUNTRY_INFO!B29=0," ",COUNTRY_INFO!B29))</f>
        <v>Adamawa</v>
      </c>
      <c r="C29" s="13" t="str">
        <f>IF(AND(INTRO!$E$37="Non-endemic",INTRO!$E$41="Non-endemic")," ",IF(COUNTRY_INFO!C29=0," ",COUNTRY_INFO!C29))</f>
        <v>Girei</v>
      </c>
      <c r="D29" s="14">
        <f>IF(AND(INTRO!$E$37="Non-endemic",INTRO!$E$41="Non-endemic"),0,IF(AND(OR(COUNTRY_INFO!$H29=0,COUNTRY_INFO!$H29=4,COUNTRY_INFO!$H29=99),OR(COUNTRY_INFO!$J29=0,COUNTRY_INFO!$J29=4)),0,COUNTRY_INFO!$E29))</f>
        <v>34966</v>
      </c>
      <c r="E29" s="14">
        <f>IF(AND(INTRO!$E$37="Non-endemic",INTRO!$E$41="Non-endemic"),0,IF(AND(OR(COUNTRY_INFO!$H29=0,COUNTRY_INFO!$H29=4,COUNTRY_INFO!$H29=99),OR(COUNTRY_INFO!$J29=0,COUNTRY_INFO!$J29=4)),0,COUNTRY_INFO!$F29))</f>
        <v>48952</v>
      </c>
      <c r="F29" s="14">
        <f t="shared" si="12"/>
        <v>83918</v>
      </c>
      <c r="G29" s="15">
        <f>IF(AND(INTRO!$E$37="Non-endemic",INTRO!$E$41="Non-endemic"),0,COUNTRY_INFO!Q29)</f>
        <v>1</v>
      </c>
      <c r="H29" s="15">
        <f>IF(AND(INTRO!$E$37="Non-endemic",INTRO!$E$41="Non-endemic"),0,COUNTRY_INFO!S29)</f>
        <v>0</v>
      </c>
      <c r="I29" s="14">
        <f>IF(INTRO!$E$39="Non-endemic",IF($G29=1,DEC!$I29,0),IF($G29=1,IVM!$G29,0))</f>
        <v>139863</v>
      </c>
      <c r="J29" s="3" t="str">
        <f>IF($G29=0, " ", IF(COUNTRY_INFO!$H29=1, IF(COUNTRY_INFO!$L29=1, 0," ")," "))</f>
        <v xml:space="preserve"> </v>
      </c>
      <c r="K29" s="3"/>
      <c r="L29" s="28" t="s">
        <v>974</v>
      </c>
      <c r="M29" s="44">
        <f>IF($L29="ALB", IF(INTRO!$E$39="Non-endemic",IF($H29&lt;&gt;0,$D29*($H29-$G29),0),$D29*$H29), 0)</f>
        <v>0</v>
      </c>
      <c r="N29" s="14">
        <f t="shared" si="2"/>
        <v>0</v>
      </c>
      <c r="O29" s="3"/>
      <c r="P29" s="14">
        <f t="shared" si="13"/>
        <v>0</v>
      </c>
      <c r="Q29" s="44">
        <f>IF($L29="MBD", IF(INTRO!$E$39="Non-endemic",IF($H29&lt;&gt;0,$D29*($H29-$G29),0),$D29*$H29),0)</f>
        <v>0</v>
      </c>
      <c r="R29" s="14">
        <f t="shared" si="4"/>
        <v>0</v>
      </c>
      <c r="S29" s="3"/>
      <c r="T29" s="14">
        <f t="shared" si="14"/>
        <v>0</v>
      </c>
      <c r="U29" s="25"/>
      <c r="V29" s="16">
        <f t="shared" si="6"/>
        <v>139863</v>
      </c>
      <c r="W29" s="16">
        <f t="shared" si="7"/>
        <v>700</v>
      </c>
      <c r="X29" s="25"/>
      <c r="Y29" s="16">
        <f t="shared" si="8"/>
        <v>0</v>
      </c>
      <c r="Z29" s="16">
        <f t="shared" si="9"/>
        <v>0</v>
      </c>
      <c r="AA29" s="25"/>
      <c r="AB29" s="16">
        <f t="shared" si="10"/>
        <v>0</v>
      </c>
      <c r="AC29" s="16">
        <f t="shared" si="11"/>
        <v>0</v>
      </c>
    </row>
    <row r="30" spans="1:29" x14ac:dyDescent="0.25">
      <c r="A30" s="13" t="str">
        <f>IF(AND(INTRO!$E$37="Non-endemic",INTRO!$E$41="Non-endemic")," ",IF(COUNTRY_INFO!A30=0," ",COUNTRY_INFO!A30))</f>
        <v>Nigeria</v>
      </c>
      <c r="B30" s="13" t="str">
        <f>IF(AND(INTRO!$E$37="Non-endemic",INTRO!$E$41="Non-endemic")," ",IF(COUNTRY_INFO!B30=0," ",COUNTRY_INFO!B30))</f>
        <v>Adamawa</v>
      </c>
      <c r="C30" s="13" t="str">
        <f>IF(AND(INTRO!$E$37="Non-endemic",INTRO!$E$41="Non-endemic")," ",IF(COUNTRY_INFO!C30=0," ",COUNTRY_INFO!C30))</f>
        <v>Gombi</v>
      </c>
      <c r="D30" s="14">
        <f>IF(AND(INTRO!$E$37="Non-endemic",INTRO!$E$41="Non-endemic"),0,IF(AND(OR(COUNTRY_INFO!$H30=0,COUNTRY_INFO!$H30=4,COUNTRY_INFO!$H30=99),OR(COUNTRY_INFO!$J30=0,COUNTRY_INFO!$J30=4)),0,COUNTRY_INFO!$E30))</f>
        <v>39386</v>
      </c>
      <c r="E30" s="14">
        <f>IF(AND(INTRO!$E$37="Non-endemic",INTRO!$E$41="Non-endemic"),0,IF(AND(OR(COUNTRY_INFO!$H30=0,COUNTRY_INFO!$H30=4,COUNTRY_INFO!$H30=99),OR(COUNTRY_INFO!$J30=0,COUNTRY_INFO!$J30=4)),0,COUNTRY_INFO!$F30))</f>
        <v>55141</v>
      </c>
      <c r="F30" s="14">
        <f t="shared" si="12"/>
        <v>94527</v>
      </c>
      <c r="G30" s="15">
        <f>IF(AND(INTRO!$E$37="Non-endemic",INTRO!$E$41="Non-endemic"),0,COUNTRY_INFO!Q30)</f>
        <v>1</v>
      </c>
      <c r="H30" s="15">
        <f>IF(AND(INTRO!$E$37="Non-endemic",INTRO!$E$41="Non-endemic"),0,COUNTRY_INFO!S30)</f>
        <v>0</v>
      </c>
      <c r="I30" s="14">
        <f>IF(INTRO!$E$39="Non-endemic",IF($G30=1,DEC!$I30,0),IF($G30=1,IVM!$G30,0))</f>
        <v>157545</v>
      </c>
      <c r="J30" s="3" t="str">
        <f>IF($G30=0, " ", IF(COUNTRY_INFO!$H30=1, IF(COUNTRY_INFO!$L30=1, 0," ")," "))</f>
        <v xml:space="preserve"> </v>
      </c>
      <c r="K30" s="3"/>
      <c r="L30" s="28" t="s">
        <v>974</v>
      </c>
      <c r="M30" s="44">
        <f>IF($L30="ALB", IF(INTRO!$E$39="Non-endemic",IF($H30&lt;&gt;0,$D30*($H30-$G30),0),$D30*$H30), 0)</f>
        <v>0</v>
      </c>
      <c r="N30" s="14">
        <f t="shared" si="2"/>
        <v>0</v>
      </c>
      <c r="O30" s="3"/>
      <c r="P30" s="14">
        <f t="shared" si="13"/>
        <v>0</v>
      </c>
      <c r="Q30" s="44">
        <f>IF($L30="MBD", IF(INTRO!$E$39="Non-endemic",IF($H30&lt;&gt;0,$D30*($H30-$G30),0),$D30*$H30),0)</f>
        <v>0</v>
      </c>
      <c r="R30" s="14">
        <f t="shared" si="4"/>
        <v>0</v>
      </c>
      <c r="S30" s="3"/>
      <c r="T30" s="14">
        <f t="shared" si="14"/>
        <v>0</v>
      </c>
      <c r="U30" s="25"/>
      <c r="V30" s="16">
        <f t="shared" si="6"/>
        <v>157545</v>
      </c>
      <c r="W30" s="16">
        <f t="shared" si="7"/>
        <v>788</v>
      </c>
      <c r="X30" s="25"/>
      <c r="Y30" s="16">
        <f t="shared" si="8"/>
        <v>0</v>
      </c>
      <c r="Z30" s="16">
        <f t="shared" si="9"/>
        <v>0</v>
      </c>
      <c r="AA30" s="25"/>
      <c r="AB30" s="16">
        <f t="shared" si="10"/>
        <v>0</v>
      </c>
      <c r="AC30" s="16">
        <f t="shared" si="11"/>
        <v>0</v>
      </c>
    </row>
    <row r="31" spans="1:29" x14ac:dyDescent="0.25">
      <c r="A31" s="13" t="str">
        <f>IF(AND(INTRO!$E$37="Non-endemic",INTRO!$E$41="Non-endemic")," ",IF(COUNTRY_INFO!A31=0," ",COUNTRY_INFO!A31))</f>
        <v>Nigeria</v>
      </c>
      <c r="B31" s="13" t="str">
        <f>IF(AND(INTRO!$E$37="Non-endemic",INTRO!$E$41="Non-endemic")," ",IF(COUNTRY_INFO!B31=0," ",COUNTRY_INFO!B31))</f>
        <v>Adamawa</v>
      </c>
      <c r="C31" s="13" t="str">
        <f>IF(AND(INTRO!$E$37="Non-endemic",INTRO!$E$41="Non-endemic")," ",IF(COUNTRY_INFO!C31=0," ",COUNTRY_INFO!C31))</f>
        <v>Guyuk</v>
      </c>
      <c r="D31" s="14">
        <f>IF(AND(INTRO!$E$37="Non-endemic",INTRO!$E$41="Non-endemic"),0,IF(AND(OR(COUNTRY_INFO!$H31=0,COUNTRY_INFO!$H31=4,COUNTRY_INFO!$H31=99),OR(COUNTRY_INFO!$J31=0,COUNTRY_INFO!$J31=4)),0,COUNTRY_INFO!$E31))</f>
        <v>47820</v>
      </c>
      <c r="E31" s="14">
        <f>IF(AND(INTRO!$E$37="Non-endemic",INTRO!$E$41="Non-endemic"),0,IF(AND(OR(COUNTRY_INFO!$H31=0,COUNTRY_INFO!$H31=4,COUNTRY_INFO!$H31=99),OR(COUNTRY_INFO!$J31=0,COUNTRY_INFO!$J31=4)),0,COUNTRY_INFO!$F31))</f>
        <v>66948</v>
      </c>
      <c r="F31" s="14">
        <f t="shared" si="12"/>
        <v>114768</v>
      </c>
      <c r="G31" s="15">
        <f>IF(AND(INTRO!$E$37="Non-endemic",INTRO!$E$41="Non-endemic"),0,COUNTRY_INFO!Q31)</f>
        <v>1</v>
      </c>
      <c r="H31" s="15">
        <f>IF(AND(INTRO!$E$37="Non-endemic",INTRO!$E$41="Non-endemic"),0,COUNTRY_INFO!S31)</f>
        <v>0</v>
      </c>
      <c r="I31" s="14">
        <f>IF(INTRO!$E$39="Non-endemic",IF($G31=1,DEC!$I31,0),IF($G31=1,IVM!$G31,0))</f>
        <v>191281</v>
      </c>
      <c r="J31" s="3" t="str">
        <f>IF($G31=0, " ", IF(COUNTRY_INFO!$H31=1, IF(COUNTRY_INFO!$L31=1, 0," ")," "))</f>
        <v xml:space="preserve"> </v>
      </c>
      <c r="K31" s="3"/>
      <c r="L31" s="28" t="s">
        <v>974</v>
      </c>
      <c r="M31" s="44">
        <f>IF($L31="ALB", IF(INTRO!$E$39="Non-endemic",IF($H31&lt;&gt;0,$D31*($H31-$G31),0),$D31*$H31), 0)</f>
        <v>0</v>
      </c>
      <c r="N31" s="14">
        <f t="shared" si="2"/>
        <v>0</v>
      </c>
      <c r="O31" s="3"/>
      <c r="P31" s="14">
        <f t="shared" si="13"/>
        <v>0</v>
      </c>
      <c r="Q31" s="44">
        <f>IF($L31="MBD", IF(INTRO!$E$39="Non-endemic",IF($H31&lt;&gt;0,$D31*($H31-$G31),0),$D31*$H31),0)</f>
        <v>0</v>
      </c>
      <c r="R31" s="14">
        <f t="shared" si="4"/>
        <v>0</v>
      </c>
      <c r="S31" s="3"/>
      <c r="T31" s="14">
        <f t="shared" si="14"/>
        <v>0</v>
      </c>
      <c r="U31" s="25"/>
      <c r="V31" s="16">
        <f t="shared" si="6"/>
        <v>191281</v>
      </c>
      <c r="W31" s="16">
        <f t="shared" si="7"/>
        <v>957</v>
      </c>
      <c r="X31" s="25"/>
      <c r="Y31" s="16">
        <f t="shared" si="8"/>
        <v>0</v>
      </c>
      <c r="Z31" s="16">
        <f t="shared" si="9"/>
        <v>0</v>
      </c>
      <c r="AA31" s="25"/>
      <c r="AB31" s="16">
        <f t="shared" si="10"/>
        <v>0</v>
      </c>
      <c r="AC31" s="16">
        <f t="shared" si="11"/>
        <v>0</v>
      </c>
    </row>
    <row r="32" spans="1:29" x14ac:dyDescent="0.25">
      <c r="A32" s="13" t="str">
        <f>IF(AND(INTRO!$E$37="Non-endemic",INTRO!$E$41="Non-endemic")," ",IF(COUNTRY_INFO!A32=0," ",COUNTRY_INFO!A32))</f>
        <v>Nigeria</v>
      </c>
      <c r="B32" s="13" t="str">
        <f>IF(AND(INTRO!$E$37="Non-endemic",INTRO!$E$41="Non-endemic")," ",IF(COUNTRY_INFO!B32=0," ",COUNTRY_INFO!B32))</f>
        <v>Adamawa</v>
      </c>
      <c r="C32" s="13" t="str">
        <f>IF(AND(INTRO!$E$37="Non-endemic",INTRO!$E$41="Non-endemic")," ",IF(COUNTRY_INFO!C32=0," ",COUNTRY_INFO!C32))</f>
        <v>Hong</v>
      </c>
      <c r="D32" s="14">
        <f>IF(AND(INTRO!$E$37="Non-endemic",INTRO!$E$41="Non-endemic"),0,IF(AND(OR(COUNTRY_INFO!$H32=0,COUNTRY_INFO!$H32=4,COUNTRY_INFO!$H32=99),OR(COUNTRY_INFO!$J32=0,COUNTRY_INFO!$J32=4)),0,COUNTRY_INFO!$E32))</f>
        <v>45491</v>
      </c>
      <c r="E32" s="14">
        <f>IF(AND(INTRO!$E$37="Non-endemic",INTRO!$E$41="Non-endemic"),0,IF(AND(OR(COUNTRY_INFO!$H32=0,COUNTRY_INFO!$H32=4,COUNTRY_INFO!$H32=99),OR(COUNTRY_INFO!$J32=0,COUNTRY_INFO!$J32=4)),0,COUNTRY_INFO!$F32))</f>
        <v>63688</v>
      </c>
      <c r="F32" s="14">
        <f t="shared" si="12"/>
        <v>109179</v>
      </c>
      <c r="G32" s="15">
        <f>IF(AND(INTRO!$E$37="Non-endemic",INTRO!$E$41="Non-endemic"),0,COUNTRY_INFO!Q32)</f>
        <v>0</v>
      </c>
      <c r="H32" s="15">
        <f>IF(AND(INTRO!$E$37="Non-endemic",INTRO!$E$41="Non-endemic"),0,COUNTRY_INFO!S32)</f>
        <v>0</v>
      </c>
      <c r="I32" s="14">
        <f>IF(INTRO!$E$39="Non-endemic",IF($G32=1,DEC!$I32,0),IF($G32=1,IVM!$G32,0))</f>
        <v>0</v>
      </c>
      <c r="J32" s="3" t="str">
        <f>IF($G32=0, " ", IF(COUNTRY_INFO!$H32=1, IF(COUNTRY_INFO!$L32=1, 0," ")," "))</f>
        <v xml:space="preserve"> </v>
      </c>
      <c r="K32" s="3"/>
      <c r="L32" s="28" t="s">
        <v>974</v>
      </c>
      <c r="M32" s="44">
        <f>IF($L32="ALB", IF(INTRO!$E$39="Non-endemic",IF($H32&lt;&gt;0,$D32*($H32-$G32),0),$D32*$H32), 0)</f>
        <v>0</v>
      </c>
      <c r="N32" s="14">
        <f t="shared" si="2"/>
        <v>0</v>
      </c>
      <c r="O32" s="3"/>
      <c r="P32" s="14">
        <f t="shared" si="13"/>
        <v>0</v>
      </c>
      <c r="Q32" s="44">
        <f>IF($L32="MBD", IF(INTRO!$E$39="Non-endemic",IF($H32&lt;&gt;0,$D32*($H32-$G32),0),$D32*$H32),0)</f>
        <v>0</v>
      </c>
      <c r="R32" s="14">
        <f t="shared" si="4"/>
        <v>0</v>
      </c>
      <c r="S32" s="3"/>
      <c r="T32" s="14">
        <f t="shared" si="14"/>
        <v>0</v>
      </c>
      <c r="U32" s="25"/>
      <c r="V32" s="16">
        <f t="shared" si="6"/>
        <v>0</v>
      </c>
      <c r="W32" s="16">
        <f t="shared" si="7"/>
        <v>0</v>
      </c>
      <c r="X32" s="25"/>
      <c r="Y32" s="16">
        <f t="shared" si="8"/>
        <v>0</v>
      </c>
      <c r="Z32" s="16">
        <f t="shared" si="9"/>
        <v>0</v>
      </c>
      <c r="AA32" s="25"/>
      <c r="AB32" s="16">
        <f t="shared" si="10"/>
        <v>0</v>
      </c>
      <c r="AC32" s="16">
        <f t="shared" si="11"/>
        <v>0</v>
      </c>
    </row>
    <row r="33" spans="1:29" x14ac:dyDescent="0.25">
      <c r="A33" s="13" t="str">
        <f>IF(AND(INTRO!$E$37="Non-endemic",INTRO!$E$41="Non-endemic")," ",IF(COUNTRY_INFO!A33=0," ",COUNTRY_INFO!A33))</f>
        <v>Nigeria</v>
      </c>
      <c r="B33" s="13" t="str">
        <f>IF(AND(INTRO!$E$37="Non-endemic",INTRO!$E$41="Non-endemic")," ",IF(COUNTRY_INFO!B33=0," ",COUNTRY_INFO!B33))</f>
        <v>Adamawa</v>
      </c>
      <c r="C33" s="13" t="str">
        <f>IF(AND(INTRO!$E$37="Non-endemic",INTRO!$E$41="Non-endemic")," ",IF(COUNTRY_INFO!C33=0," ",COUNTRY_INFO!C33))</f>
        <v>Jada</v>
      </c>
      <c r="D33" s="14">
        <f>IF(AND(INTRO!$E$37="Non-endemic",INTRO!$E$41="Non-endemic"),0,IF(AND(OR(COUNTRY_INFO!$H33=0,COUNTRY_INFO!$H33=4,COUNTRY_INFO!$H33=99),OR(COUNTRY_INFO!$J33=0,COUNTRY_INFO!$J33=4)),0,COUNTRY_INFO!$E33))</f>
        <v>45315</v>
      </c>
      <c r="E33" s="14">
        <f>IF(AND(INTRO!$E$37="Non-endemic",INTRO!$E$41="Non-endemic"),0,IF(AND(OR(COUNTRY_INFO!$H33=0,COUNTRY_INFO!$H33=4,COUNTRY_INFO!$H33=99),OR(COUNTRY_INFO!$J33=0,COUNTRY_INFO!$J33=4)),0,COUNTRY_INFO!$F33))</f>
        <v>63442</v>
      </c>
      <c r="F33" s="14">
        <f t="shared" si="12"/>
        <v>108757</v>
      </c>
      <c r="G33" s="15">
        <f>IF(AND(INTRO!$E$37="Non-endemic",INTRO!$E$41="Non-endemic"),0,COUNTRY_INFO!Q33)</f>
        <v>1</v>
      </c>
      <c r="H33" s="15">
        <f>IF(AND(INTRO!$E$37="Non-endemic",INTRO!$E$41="Non-endemic"),0,COUNTRY_INFO!S33)</f>
        <v>1</v>
      </c>
      <c r="I33" s="14">
        <f>IF(INTRO!$E$39="Non-endemic",IF($G33=1,DEC!$I33,0),IF($G33=1,IVM!$G33,0))</f>
        <v>181262</v>
      </c>
      <c r="J33" s="3" t="str">
        <f>IF($G33=0, " ", IF(COUNTRY_INFO!$H33=1, IF(COUNTRY_INFO!$L33=1, 0," ")," "))</f>
        <v xml:space="preserve"> </v>
      </c>
      <c r="K33" s="3"/>
      <c r="L33" s="28" t="s">
        <v>974</v>
      </c>
      <c r="M33" s="44">
        <f>IF($L33="ALB", IF(INTRO!$E$39="Non-endemic",IF($H33&lt;&gt;0,$D33*($H33-$G33),0),$D33*$H33), 0)</f>
        <v>0</v>
      </c>
      <c r="N33" s="14">
        <f t="shared" si="2"/>
        <v>0</v>
      </c>
      <c r="O33" s="3"/>
      <c r="P33" s="14">
        <f t="shared" si="13"/>
        <v>0</v>
      </c>
      <c r="Q33" s="44">
        <f>IF($L33="MBD", IF(INTRO!$E$39="Non-endemic",IF($H33&lt;&gt;0,$D33*($H33-$G33),0),$D33*$H33),0)</f>
        <v>45315</v>
      </c>
      <c r="R33" s="14">
        <f t="shared" si="4"/>
        <v>0</v>
      </c>
      <c r="S33" s="3"/>
      <c r="T33" s="14">
        <f t="shared" si="14"/>
        <v>45315</v>
      </c>
      <c r="U33" s="25"/>
      <c r="V33" s="16">
        <f t="shared" si="6"/>
        <v>181262</v>
      </c>
      <c r="W33" s="16">
        <f t="shared" si="7"/>
        <v>907</v>
      </c>
      <c r="X33" s="25"/>
      <c r="Y33" s="16">
        <f t="shared" si="8"/>
        <v>0</v>
      </c>
      <c r="Z33" s="16">
        <f t="shared" si="9"/>
        <v>0</v>
      </c>
      <c r="AA33" s="25"/>
      <c r="AB33" s="16">
        <f t="shared" si="10"/>
        <v>0</v>
      </c>
      <c r="AC33" s="16">
        <f t="shared" si="11"/>
        <v>0</v>
      </c>
    </row>
    <row r="34" spans="1:29" x14ac:dyDescent="0.25">
      <c r="A34" s="13" t="str">
        <f>IF(AND(INTRO!$E$37="Non-endemic",INTRO!$E$41="Non-endemic")," ",IF(COUNTRY_INFO!A34=0," ",COUNTRY_INFO!A34))</f>
        <v>Nigeria</v>
      </c>
      <c r="B34" s="13" t="str">
        <f>IF(AND(INTRO!$E$37="Non-endemic",INTRO!$E$41="Non-endemic")," ",IF(COUNTRY_INFO!B34=0," ",COUNTRY_INFO!B34))</f>
        <v>Adamawa</v>
      </c>
      <c r="C34" s="13" t="str">
        <f>IF(AND(INTRO!$E$37="Non-endemic",INTRO!$E$41="Non-endemic")," ",IF(COUNTRY_INFO!C34=0," ",COUNTRY_INFO!C34))</f>
        <v>Lamurde</v>
      </c>
      <c r="D34" s="14">
        <f>IF(AND(INTRO!$E$37="Non-endemic",INTRO!$E$41="Non-endemic"),0,IF(AND(OR(COUNTRY_INFO!$H34=0,COUNTRY_INFO!$H34=4,COUNTRY_INFO!$H34=99),OR(COUNTRY_INFO!$J34=0,COUNTRY_INFO!$J34=4)),0,COUNTRY_INFO!$E34))</f>
        <v>30341</v>
      </c>
      <c r="E34" s="14">
        <f>IF(AND(INTRO!$E$37="Non-endemic",INTRO!$E$41="Non-endemic"),0,IF(AND(OR(COUNTRY_INFO!$H34=0,COUNTRY_INFO!$H34=4,COUNTRY_INFO!$H34=99),OR(COUNTRY_INFO!$J34=0,COUNTRY_INFO!$J34=4)),0,COUNTRY_INFO!$F34))</f>
        <v>42478</v>
      </c>
      <c r="F34" s="14">
        <f t="shared" si="12"/>
        <v>72819</v>
      </c>
      <c r="G34" s="15">
        <f>IF(AND(INTRO!$E$37="Non-endemic",INTRO!$E$41="Non-endemic"),0,COUNTRY_INFO!Q34)</f>
        <v>1</v>
      </c>
      <c r="H34" s="15">
        <f>IF(AND(INTRO!$E$37="Non-endemic",INTRO!$E$41="Non-endemic"),0,COUNTRY_INFO!S34)</f>
        <v>0</v>
      </c>
      <c r="I34" s="14">
        <f>IF(INTRO!$E$39="Non-endemic",IF($G34=1,DEC!$I34,0),IF($G34=1,IVM!$G34,0))</f>
        <v>121366</v>
      </c>
      <c r="J34" s="3" t="str">
        <f>IF($G34=0, " ", IF(COUNTRY_INFO!$H34=1, IF(COUNTRY_INFO!$L34=1, 0," ")," "))</f>
        <v xml:space="preserve"> </v>
      </c>
      <c r="K34" s="3"/>
      <c r="L34" s="28" t="s">
        <v>974</v>
      </c>
      <c r="M34" s="44">
        <f>IF($L34="ALB", IF(INTRO!$E$39="Non-endemic",IF($H34&lt;&gt;0,$D34*($H34-$G34),0),$D34*$H34), 0)</f>
        <v>0</v>
      </c>
      <c r="N34" s="14">
        <f t="shared" si="2"/>
        <v>0</v>
      </c>
      <c r="O34" s="3"/>
      <c r="P34" s="14">
        <f t="shared" si="13"/>
        <v>0</v>
      </c>
      <c r="Q34" s="44">
        <f>IF($L34="MBD", IF(INTRO!$E$39="Non-endemic",IF($H34&lt;&gt;0,$D34*($H34-$G34),0),$D34*$H34),0)</f>
        <v>0</v>
      </c>
      <c r="R34" s="14">
        <f t="shared" si="4"/>
        <v>0</v>
      </c>
      <c r="S34" s="3"/>
      <c r="T34" s="14">
        <f t="shared" si="14"/>
        <v>0</v>
      </c>
      <c r="U34" s="25"/>
      <c r="V34" s="16">
        <f t="shared" si="6"/>
        <v>121366</v>
      </c>
      <c r="W34" s="16">
        <f t="shared" si="7"/>
        <v>607</v>
      </c>
      <c r="X34" s="25"/>
      <c r="Y34" s="16">
        <f t="shared" si="8"/>
        <v>0</v>
      </c>
      <c r="Z34" s="16">
        <f t="shared" si="9"/>
        <v>0</v>
      </c>
      <c r="AA34" s="25"/>
      <c r="AB34" s="16">
        <f t="shared" si="10"/>
        <v>0</v>
      </c>
      <c r="AC34" s="16">
        <f t="shared" si="11"/>
        <v>0</v>
      </c>
    </row>
    <row r="35" spans="1:29" x14ac:dyDescent="0.25">
      <c r="A35" s="13" t="str">
        <f>IF(AND(INTRO!$E$37="Non-endemic",INTRO!$E$41="Non-endemic")," ",IF(COUNTRY_INFO!A35=0," ",COUNTRY_INFO!A35))</f>
        <v>Nigeria</v>
      </c>
      <c r="B35" s="13" t="str">
        <f>IF(AND(INTRO!$E$37="Non-endemic",INTRO!$E$41="Non-endemic")," ",IF(COUNTRY_INFO!B35=0," ",COUNTRY_INFO!B35))</f>
        <v>Adamawa</v>
      </c>
      <c r="C35" s="13" t="str">
        <f>IF(AND(INTRO!$E$37="Non-endemic",INTRO!$E$41="Non-endemic")," ",IF(COUNTRY_INFO!C35=0," ",COUNTRY_INFO!C35))</f>
        <v>Madagali</v>
      </c>
      <c r="D35" s="14">
        <f>IF(AND(INTRO!$E$37="Non-endemic",INTRO!$E$41="Non-endemic"),0,IF(AND(OR(COUNTRY_INFO!$H35=0,COUNTRY_INFO!$H35=4,COUNTRY_INFO!$H35=99),OR(COUNTRY_INFO!$J35=0,COUNTRY_INFO!$J35=4)),0,COUNTRY_INFO!$E35))</f>
        <v>36265</v>
      </c>
      <c r="E35" s="14">
        <f>IF(AND(INTRO!$E$37="Non-endemic",INTRO!$E$41="Non-endemic"),0,IF(AND(OR(COUNTRY_INFO!$H35=0,COUNTRY_INFO!$H35=4,COUNTRY_INFO!$H35=99),OR(COUNTRY_INFO!$J35=0,COUNTRY_INFO!$J35=4)),0,COUNTRY_INFO!$F35))</f>
        <v>50772</v>
      </c>
      <c r="F35" s="14">
        <f t="shared" si="12"/>
        <v>87037</v>
      </c>
      <c r="G35" s="15">
        <f>IF(AND(INTRO!$E$37="Non-endemic",INTRO!$E$41="Non-endemic"),0,COUNTRY_INFO!Q35)</f>
        <v>0</v>
      </c>
      <c r="H35" s="15">
        <f>IF(AND(INTRO!$E$37="Non-endemic",INTRO!$E$41="Non-endemic"),0,COUNTRY_INFO!S35)</f>
        <v>0</v>
      </c>
      <c r="I35" s="14">
        <f>IF(INTRO!$E$39="Non-endemic",IF($G35=1,DEC!$I35,0),IF($G35=1,IVM!$G35,0))</f>
        <v>0</v>
      </c>
      <c r="J35" s="3" t="str">
        <f>IF($G35=0, " ", IF(COUNTRY_INFO!$H35=1, IF(COUNTRY_INFO!$L35=1, 0," ")," "))</f>
        <v xml:space="preserve"> </v>
      </c>
      <c r="K35" s="3"/>
      <c r="L35" s="28" t="s">
        <v>974</v>
      </c>
      <c r="M35" s="44">
        <f>IF($L35="ALB", IF(INTRO!$E$39="Non-endemic",IF($H35&lt;&gt;0,$D35*($H35-$G35),0),$D35*$H35), 0)</f>
        <v>0</v>
      </c>
      <c r="N35" s="14">
        <f t="shared" si="2"/>
        <v>0</v>
      </c>
      <c r="O35" s="3"/>
      <c r="P35" s="14">
        <f t="shared" si="13"/>
        <v>0</v>
      </c>
      <c r="Q35" s="44">
        <f>IF($L35="MBD", IF(INTRO!$E$39="Non-endemic",IF($H35&lt;&gt;0,$D35*($H35-$G35),0),$D35*$H35),0)</f>
        <v>0</v>
      </c>
      <c r="R35" s="14">
        <f t="shared" si="4"/>
        <v>0</v>
      </c>
      <c r="S35" s="3"/>
      <c r="T35" s="14">
        <f t="shared" si="14"/>
        <v>0</v>
      </c>
      <c r="U35" s="25"/>
      <c r="V35" s="16">
        <f t="shared" si="6"/>
        <v>0</v>
      </c>
      <c r="W35" s="16">
        <f t="shared" si="7"/>
        <v>0</v>
      </c>
      <c r="X35" s="25"/>
      <c r="Y35" s="16">
        <f t="shared" si="8"/>
        <v>0</v>
      </c>
      <c r="Z35" s="16">
        <f t="shared" si="9"/>
        <v>0</v>
      </c>
      <c r="AA35" s="25"/>
      <c r="AB35" s="16">
        <f t="shared" si="10"/>
        <v>0</v>
      </c>
      <c r="AC35" s="16">
        <f t="shared" si="11"/>
        <v>0</v>
      </c>
    </row>
    <row r="36" spans="1:29" x14ac:dyDescent="0.25">
      <c r="A36" s="13" t="str">
        <f>IF(AND(INTRO!$E$37="Non-endemic",INTRO!$E$41="Non-endemic")," ",IF(COUNTRY_INFO!A36=0," ",COUNTRY_INFO!A36))</f>
        <v>Nigeria</v>
      </c>
      <c r="B36" s="13" t="str">
        <f>IF(AND(INTRO!$E$37="Non-endemic",INTRO!$E$41="Non-endemic")," ",IF(COUNTRY_INFO!B36=0," ",COUNTRY_INFO!B36))</f>
        <v>Adamawa</v>
      </c>
      <c r="C36" s="13" t="str">
        <f>IF(AND(INTRO!$E$37="Non-endemic",INTRO!$E$41="Non-endemic")," ",IF(COUNTRY_INFO!C36=0," ",COUNTRY_INFO!C36))</f>
        <v>Maiha</v>
      </c>
      <c r="D36" s="14">
        <f>IF(AND(INTRO!$E$37="Non-endemic",INTRO!$E$41="Non-endemic"),0,IF(AND(OR(COUNTRY_INFO!$H36=0,COUNTRY_INFO!$H36=4,COUNTRY_INFO!$H36=99),OR(COUNTRY_INFO!$J36=0,COUNTRY_INFO!$J36=4)),0,COUNTRY_INFO!$E36))</f>
        <v>29914</v>
      </c>
      <c r="E36" s="14">
        <f>IF(AND(INTRO!$E$37="Non-endemic",INTRO!$E$41="Non-endemic"),0,IF(AND(OR(COUNTRY_INFO!$H36=0,COUNTRY_INFO!$H36=4,COUNTRY_INFO!$H36=99),OR(COUNTRY_INFO!$J36=0,COUNTRY_INFO!$J36=4)),0,COUNTRY_INFO!$F36))</f>
        <v>41880</v>
      </c>
      <c r="F36" s="14">
        <f t="shared" si="12"/>
        <v>71794</v>
      </c>
      <c r="G36" s="15">
        <f>IF(AND(INTRO!$E$37="Non-endemic",INTRO!$E$41="Non-endemic"),0,COUNTRY_INFO!Q36)</f>
        <v>1</v>
      </c>
      <c r="H36" s="15">
        <f>IF(AND(INTRO!$E$37="Non-endemic",INTRO!$E$41="Non-endemic"),0,COUNTRY_INFO!S36)</f>
        <v>0</v>
      </c>
      <c r="I36" s="14">
        <f>IF(INTRO!$E$39="Non-endemic",IF($G36=1,DEC!$I36,0),IF($G36=1,IVM!$G36,0))</f>
        <v>119657</v>
      </c>
      <c r="J36" s="3" t="str">
        <f>IF($G36=0, " ", IF(COUNTRY_INFO!$H36=1, IF(COUNTRY_INFO!$L36=1, 0," ")," "))</f>
        <v xml:space="preserve"> </v>
      </c>
      <c r="K36" s="3"/>
      <c r="L36" s="28" t="s">
        <v>974</v>
      </c>
      <c r="M36" s="44">
        <f>IF($L36="ALB", IF(INTRO!$E$39="Non-endemic",IF($H36&lt;&gt;0,$D36*($H36-$G36),0),$D36*$H36), 0)</f>
        <v>0</v>
      </c>
      <c r="N36" s="14">
        <f t="shared" si="2"/>
        <v>0</v>
      </c>
      <c r="O36" s="3"/>
      <c r="P36" s="14">
        <f t="shared" si="13"/>
        <v>0</v>
      </c>
      <c r="Q36" s="44">
        <f>IF($L36="MBD", IF(INTRO!$E$39="Non-endemic",IF($H36&lt;&gt;0,$D36*($H36-$G36),0),$D36*$H36),0)</f>
        <v>0</v>
      </c>
      <c r="R36" s="14">
        <f t="shared" si="4"/>
        <v>0</v>
      </c>
      <c r="S36" s="3"/>
      <c r="T36" s="14">
        <f t="shared" si="14"/>
        <v>0</v>
      </c>
      <c r="U36" s="25"/>
      <c r="V36" s="16">
        <f t="shared" si="6"/>
        <v>119657</v>
      </c>
      <c r="W36" s="16">
        <f t="shared" si="7"/>
        <v>599</v>
      </c>
      <c r="X36" s="25"/>
      <c r="Y36" s="16">
        <f t="shared" si="8"/>
        <v>0</v>
      </c>
      <c r="Z36" s="16">
        <f t="shared" si="9"/>
        <v>0</v>
      </c>
      <c r="AA36" s="25"/>
      <c r="AB36" s="16">
        <f t="shared" si="10"/>
        <v>0</v>
      </c>
      <c r="AC36" s="16">
        <f t="shared" si="11"/>
        <v>0</v>
      </c>
    </row>
    <row r="37" spans="1:29" x14ac:dyDescent="0.25">
      <c r="A37" s="13" t="str">
        <f>IF(AND(INTRO!$E$37="Non-endemic",INTRO!$E$41="Non-endemic")," ",IF(COUNTRY_INFO!A37=0," ",COUNTRY_INFO!A37))</f>
        <v>Nigeria</v>
      </c>
      <c r="B37" s="13" t="str">
        <f>IF(AND(INTRO!$E$37="Non-endemic",INTRO!$E$41="Non-endemic")," ",IF(COUNTRY_INFO!B37=0," ",COUNTRY_INFO!B37))</f>
        <v>Adamawa</v>
      </c>
      <c r="C37" s="13" t="str">
        <f>IF(AND(INTRO!$E$37="Non-endemic",INTRO!$E$41="Non-endemic")," ",IF(COUNTRY_INFO!C37=0," ",COUNTRY_INFO!C37))</f>
        <v>Mayo-belwa</v>
      </c>
      <c r="D37" s="14">
        <f>IF(AND(INTRO!$E$37="Non-endemic",INTRO!$E$41="Non-endemic"),0,IF(AND(OR(COUNTRY_INFO!$H37=0,COUNTRY_INFO!$H37=4,COUNTRY_INFO!$H37=99),OR(COUNTRY_INFO!$J37=0,COUNTRY_INFO!$J37=4)),0,COUNTRY_INFO!$E37))</f>
        <v>41188</v>
      </c>
      <c r="E37" s="14">
        <f>IF(AND(INTRO!$E$37="Non-endemic",INTRO!$E$41="Non-endemic"),0,IF(AND(OR(COUNTRY_INFO!$H37=0,COUNTRY_INFO!$H37=4,COUNTRY_INFO!$H37=99),OR(COUNTRY_INFO!$J37=0,COUNTRY_INFO!$J37=4)),0,COUNTRY_INFO!$F37))</f>
        <v>57664</v>
      </c>
      <c r="F37" s="14">
        <f t="shared" si="12"/>
        <v>98852</v>
      </c>
      <c r="G37" s="15">
        <f>IF(AND(INTRO!$E$37="Non-endemic",INTRO!$E$41="Non-endemic"),0,COUNTRY_INFO!Q37)</f>
        <v>1</v>
      </c>
      <c r="H37" s="15">
        <f>IF(AND(INTRO!$E$37="Non-endemic",INTRO!$E$41="Non-endemic"),0,COUNTRY_INFO!S37)</f>
        <v>0</v>
      </c>
      <c r="I37" s="14">
        <f>IF(INTRO!$E$39="Non-endemic",IF($G37=1,DEC!$I37,0),IF($G37=1,IVM!$G37,0))</f>
        <v>164754</v>
      </c>
      <c r="J37" s="3" t="str">
        <f>IF($G37=0, " ", IF(COUNTRY_INFO!$H37=1, IF(COUNTRY_INFO!$L37=1, 0," ")," "))</f>
        <v xml:space="preserve"> </v>
      </c>
      <c r="K37" s="3"/>
      <c r="L37" s="28" t="s">
        <v>974</v>
      </c>
      <c r="M37" s="44">
        <f>IF($L37="ALB", IF(INTRO!$E$39="Non-endemic",IF($H37&lt;&gt;0,$D37*($H37-$G37),0),$D37*$H37), 0)</f>
        <v>0</v>
      </c>
      <c r="N37" s="14">
        <f t="shared" si="2"/>
        <v>0</v>
      </c>
      <c r="O37" s="3"/>
      <c r="P37" s="14">
        <f t="shared" si="13"/>
        <v>0</v>
      </c>
      <c r="Q37" s="44">
        <f>IF($L37="MBD", IF(INTRO!$E$39="Non-endemic",IF($H37&lt;&gt;0,$D37*($H37-$G37),0),$D37*$H37),0)</f>
        <v>0</v>
      </c>
      <c r="R37" s="14">
        <f t="shared" si="4"/>
        <v>0</v>
      </c>
      <c r="S37" s="3"/>
      <c r="T37" s="14">
        <f t="shared" si="14"/>
        <v>0</v>
      </c>
      <c r="U37" s="25"/>
      <c r="V37" s="16">
        <f t="shared" si="6"/>
        <v>164754</v>
      </c>
      <c r="W37" s="16">
        <f t="shared" si="7"/>
        <v>824</v>
      </c>
      <c r="X37" s="25"/>
      <c r="Y37" s="16">
        <f t="shared" si="8"/>
        <v>0</v>
      </c>
      <c r="Z37" s="16">
        <f t="shared" si="9"/>
        <v>0</v>
      </c>
      <c r="AA37" s="25"/>
      <c r="AB37" s="16">
        <f t="shared" si="10"/>
        <v>0</v>
      </c>
      <c r="AC37" s="16">
        <f t="shared" si="11"/>
        <v>0</v>
      </c>
    </row>
    <row r="38" spans="1:29" x14ac:dyDescent="0.25">
      <c r="A38" s="13" t="str">
        <f>IF(AND(INTRO!$E$37="Non-endemic",INTRO!$E$41="Non-endemic")," ",IF(COUNTRY_INFO!A38=0," ",COUNTRY_INFO!A38))</f>
        <v>Nigeria</v>
      </c>
      <c r="B38" s="13" t="str">
        <f>IF(AND(INTRO!$E$37="Non-endemic",INTRO!$E$41="Non-endemic")," ",IF(COUNTRY_INFO!B38=0," ",COUNTRY_INFO!B38))</f>
        <v>Adamawa</v>
      </c>
      <c r="C38" s="13" t="str">
        <f>IF(AND(INTRO!$E$37="Non-endemic",INTRO!$E$41="Non-endemic")," ",IF(COUNTRY_INFO!C38=0," ",COUNTRY_INFO!C38))</f>
        <v>Michika</v>
      </c>
      <c r="D38" s="14">
        <f>IF(AND(INTRO!$E$37="Non-endemic",INTRO!$E$41="Non-endemic"),0,IF(AND(OR(COUNTRY_INFO!$H38=0,COUNTRY_INFO!$H38=4,COUNTRY_INFO!$H38=99),OR(COUNTRY_INFO!$J38=0,COUNTRY_INFO!$J38=4)),0,COUNTRY_INFO!$E38))</f>
        <v>41773</v>
      </c>
      <c r="E38" s="14">
        <f>IF(AND(INTRO!$E$37="Non-endemic",INTRO!$E$41="Non-endemic"),0,IF(AND(OR(COUNTRY_INFO!$H38=0,COUNTRY_INFO!$H38=4,COUNTRY_INFO!$H38=99),OR(COUNTRY_INFO!$J38=0,COUNTRY_INFO!$J38=4)),0,COUNTRY_INFO!$F38))</f>
        <v>58482</v>
      </c>
      <c r="F38" s="14">
        <f t="shared" si="12"/>
        <v>100255</v>
      </c>
      <c r="G38" s="15">
        <f>IF(AND(INTRO!$E$37="Non-endemic",INTRO!$E$41="Non-endemic"),0,COUNTRY_INFO!Q38)</f>
        <v>1</v>
      </c>
      <c r="H38" s="15">
        <f>IF(AND(INTRO!$E$37="Non-endemic",INTRO!$E$41="Non-endemic"),0,COUNTRY_INFO!S38)</f>
        <v>0</v>
      </c>
      <c r="I38" s="14">
        <f>IF(INTRO!$E$39="Non-endemic",IF($G38=1,DEC!$I38,0),IF($G38=1,IVM!$G38,0))</f>
        <v>167091</v>
      </c>
      <c r="J38" s="3" t="str">
        <f>IF($G38=0, " ", IF(COUNTRY_INFO!$H38=1, IF(COUNTRY_INFO!$L38=1, 0," ")," "))</f>
        <v xml:space="preserve"> </v>
      </c>
      <c r="K38" s="3"/>
      <c r="L38" s="28" t="s">
        <v>974</v>
      </c>
      <c r="M38" s="44">
        <f>IF($L38="ALB", IF(INTRO!$E$39="Non-endemic",IF($H38&lt;&gt;0,$D38*($H38-$G38),0),$D38*$H38), 0)</f>
        <v>0</v>
      </c>
      <c r="N38" s="14">
        <f t="shared" si="2"/>
        <v>0</v>
      </c>
      <c r="O38" s="3"/>
      <c r="P38" s="14">
        <f t="shared" si="13"/>
        <v>0</v>
      </c>
      <c r="Q38" s="44">
        <f>IF($L38="MBD", IF(INTRO!$E$39="Non-endemic",IF($H38&lt;&gt;0,$D38*($H38-$G38),0),$D38*$H38),0)</f>
        <v>0</v>
      </c>
      <c r="R38" s="14">
        <f t="shared" si="4"/>
        <v>0</v>
      </c>
      <c r="S38" s="3"/>
      <c r="T38" s="14">
        <f t="shared" si="14"/>
        <v>0</v>
      </c>
      <c r="U38" s="25"/>
      <c r="V38" s="16">
        <f t="shared" si="6"/>
        <v>167091</v>
      </c>
      <c r="W38" s="16">
        <f t="shared" si="7"/>
        <v>836</v>
      </c>
      <c r="X38" s="25"/>
      <c r="Y38" s="16">
        <f t="shared" si="8"/>
        <v>0</v>
      </c>
      <c r="Z38" s="16">
        <f t="shared" si="9"/>
        <v>0</v>
      </c>
      <c r="AA38" s="25"/>
      <c r="AB38" s="16">
        <f t="shared" si="10"/>
        <v>0</v>
      </c>
      <c r="AC38" s="16">
        <f t="shared" si="11"/>
        <v>0</v>
      </c>
    </row>
    <row r="39" spans="1:29" x14ac:dyDescent="0.25">
      <c r="A39" s="13" t="str">
        <f>IF(AND(INTRO!$E$37="Non-endemic",INTRO!$E$41="Non-endemic")," ",IF(COUNTRY_INFO!A39=0," ",COUNTRY_INFO!A39))</f>
        <v>Nigeria</v>
      </c>
      <c r="B39" s="13" t="str">
        <f>IF(AND(INTRO!$E$37="Non-endemic",INTRO!$E$41="Non-endemic")," ",IF(COUNTRY_INFO!B39=0," ",COUNTRY_INFO!B39))</f>
        <v>Adamawa</v>
      </c>
      <c r="C39" s="13" t="str">
        <f>IF(AND(INTRO!$E$37="Non-endemic",INTRO!$E$41="Non-endemic")," ",IF(COUNTRY_INFO!C39=0," ",COUNTRY_INFO!C39))</f>
        <v>Mubi North</v>
      </c>
      <c r="D39" s="14">
        <f>IF(AND(INTRO!$E$37="Non-endemic",INTRO!$E$41="Non-endemic"),0,IF(AND(OR(COUNTRY_INFO!$H39=0,COUNTRY_INFO!$H39=4,COUNTRY_INFO!$H39=99),OR(COUNTRY_INFO!$J39=0,COUNTRY_INFO!$J39=4)),0,COUNTRY_INFO!$E39))</f>
        <v>40635</v>
      </c>
      <c r="E39" s="14">
        <f>IF(AND(INTRO!$E$37="Non-endemic",INTRO!$E$41="Non-endemic"),0,IF(AND(OR(COUNTRY_INFO!$H39=0,COUNTRY_INFO!$H39=4,COUNTRY_INFO!$H39=99),OR(COUNTRY_INFO!$J39=0,COUNTRY_INFO!$J39=4)),0,COUNTRY_INFO!$F39))</f>
        <v>56889</v>
      </c>
      <c r="F39" s="14">
        <f t="shared" si="12"/>
        <v>97524</v>
      </c>
      <c r="G39" s="15">
        <f>IF(AND(INTRO!$E$37="Non-endemic",INTRO!$E$41="Non-endemic"),0,COUNTRY_INFO!Q39)</f>
        <v>1</v>
      </c>
      <c r="H39" s="15">
        <f>IF(AND(INTRO!$E$37="Non-endemic",INTRO!$E$41="Non-endemic"),0,COUNTRY_INFO!S39)</f>
        <v>0</v>
      </c>
      <c r="I39" s="14">
        <f>IF(INTRO!$E$39="Non-endemic",IF($G39=1,DEC!$I39,0),IF($G39=1,IVM!$G39,0))</f>
        <v>162540</v>
      </c>
      <c r="J39" s="3" t="str">
        <f>IF($G39=0, " ", IF(COUNTRY_INFO!$H39=1, IF(COUNTRY_INFO!$L39=1, 0," ")," "))</f>
        <v xml:space="preserve"> </v>
      </c>
      <c r="K39" s="3"/>
      <c r="L39" s="28" t="s">
        <v>974</v>
      </c>
      <c r="M39" s="44">
        <f>IF($L39="ALB", IF(INTRO!$E$39="Non-endemic",IF($H39&lt;&gt;0,$D39*($H39-$G39),0),$D39*$H39), 0)</f>
        <v>0</v>
      </c>
      <c r="N39" s="14">
        <f t="shared" si="2"/>
        <v>0</v>
      </c>
      <c r="O39" s="3"/>
      <c r="P39" s="14">
        <f t="shared" si="13"/>
        <v>0</v>
      </c>
      <c r="Q39" s="44">
        <f>IF($L39="MBD", IF(INTRO!$E$39="Non-endemic",IF($H39&lt;&gt;0,$D39*($H39-$G39),0),$D39*$H39),0)</f>
        <v>0</v>
      </c>
      <c r="R39" s="14">
        <f t="shared" si="4"/>
        <v>0</v>
      </c>
      <c r="S39" s="3"/>
      <c r="T39" s="14">
        <f t="shared" si="14"/>
        <v>0</v>
      </c>
      <c r="U39" s="25"/>
      <c r="V39" s="16">
        <f t="shared" si="6"/>
        <v>162540</v>
      </c>
      <c r="W39" s="16">
        <f t="shared" si="7"/>
        <v>813</v>
      </c>
      <c r="X39" s="25"/>
      <c r="Y39" s="16">
        <f t="shared" si="8"/>
        <v>0</v>
      </c>
      <c r="Z39" s="16">
        <f t="shared" si="9"/>
        <v>0</v>
      </c>
      <c r="AA39" s="25"/>
      <c r="AB39" s="16">
        <f t="shared" si="10"/>
        <v>0</v>
      </c>
      <c r="AC39" s="16">
        <f t="shared" si="11"/>
        <v>0</v>
      </c>
    </row>
    <row r="40" spans="1:29" x14ac:dyDescent="0.25">
      <c r="A40" s="13" t="str">
        <f>IF(AND(INTRO!$E$37="Non-endemic",INTRO!$E$41="Non-endemic")," ",IF(COUNTRY_INFO!A40=0," ",COUNTRY_INFO!A40))</f>
        <v>Nigeria</v>
      </c>
      <c r="B40" s="13" t="str">
        <f>IF(AND(INTRO!$E$37="Non-endemic",INTRO!$E$41="Non-endemic")," ",IF(COUNTRY_INFO!B40=0," ",COUNTRY_INFO!B40))</f>
        <v>Adamawa</v>
      </c>
      <c r="C40" s="13" t="str">
        <f>IF(AND(INTRO!$E$37="Non-endemic",INTRO!$E$41="Non-endemic")," ",IF(COUNTRY_INFO!C40=0," ",COUNTRY_INFO!C40))</f>
        <v>Mubi South</v>
      </c>
      <c r="D40" s="14">
        <f>IF(AND(INTRO!$E$37="Non-endemic",INTRO!$E$41="Non-endemic"),0,IF(AND(OR(COUNTRY_INFO!$H40=0,COUNTRY_INFO!$H40=4,COUNTRY_INFO!$H40=99),OR(COUNTRY_INFO!$J40=0,COUNTRY_INFO!$J40=4)),0,COUNTRY_INFO!$E40))</f>
        <v>34681</v>
      </c>
      <c r="E40" s="14">
        <f>IF(AND(INTRO!$E$37="Non-endemic",INTRO!$E$41="Non-endemic"),0,IF(AND(OR(COUNTRY_INFO!$H40=0,COUNTRY_INFO!$H40=4,COUNTRY_INFO!$H40=99),OR(COUNTRY_INFO!$J40=0,COUNTRY_INFO!$J40=4)),0,COUNTRY_INFO!$F40))</f>
        <v>48554</v>
      </c>
      <c r="F40" s="14">
        <f t="shared" si="12"/>
        <v>83235</v>
      </c>
      <c r="G40" s="15">
        <f>IF(AND(INTRO!$E$37="Non-endemic",INTRO!$E$41="Non-endemic"),0,COUNTRY_INFO!Q40)</f>
        <v>1</v>
      </c>
      <c r="H40" s="15">
        <f>IF(AND(INTRO!$E$37="Non-endemic",INTRO!$E$41="Non-endemic"),0,COUNTRY_INFO!S40)</f>
        <v>0</v>
      </c>
      <c r="I40" s="14">
        <f>IF(INTRO!$E$39="Non-endemic",IF($G40=1,DEC!$I40,0),IF($G40=1,IVM!$G40,0))</f>
        <v>138725</v>
      </c>
      <c r="J40" s="3" t="str">
        <f>IF($G40=0, " ", IF(COUNTRY_INFO!$H40=1, IF(COUNTRY_INFO!$L40=1, 0," ")," "))</f>
        <v xml:space="preserve"> </v>
      </c>
      <c r="K40" s="3"/>
      <c r="L40" s="28" t="s">
        <v>974</v>
      </c>
      <c r="M40" s="44">
        <f>IF($L40="ALB", IF(INTRO!$E$39="Non-endemic",IF($H40&lt;&gt;0,$D40*($H40-$G40),0),$D40*$H40), 0)</f>
        <v>0</v>
      </c>
      <c r="N40" s="14">
        <f t="shared" si="2"/>
        <v>0</v>
      </c>
      <c r="O40" s="3"/>
      <c r="P40" s="14">
        <f t="shared" si="13"/>
        <v>0</v>
      </c>
      <c r="Q40" s="44">
        <f>IF($L40="MBD", IF(INTRO!$E$39="Non-endemic",IF($H40&lt;&gt;0,$D40*($H40-$G40),0),$D40*$H40),0)</f>
        <v>0</v>
      </c>
      <c r="R40" s="14">
        <f t="shared" si="4"/>
        <v>0</v>
      </c>
      <c r="S40" s="3"/>
      <c r="T40" s="14">
        <f t="shared" si="14"/>
        <v>0</v>
      </c>
      <c r="U40" s="25"/>
      <c r="V40" s="16">
        <f t="shared" si="6"/>
        <v>138725</v>
      </c>
      <c r="W40" s="16">
        <f t="shared" si="7"/>
        <v>694</v>
      </c>
      <c r="X40" s="25"/>
      <c r="Y40" s="16">
        <f t="shared" si="8"/>
        <v>0</v>
      </c>
      <c r="Z40" s="16">
        <f t="shared" si="9"/>
        <v>0</v>
      </c>
      <c r="AA40" s="25"/>
      <c r="AB40" s="16">
        <f t="shared" si="10"/>
        <v>0</v>
      </c>
      <c r="AC40" s="16">
        <f t="shared" si="11"/>
        <v>0</v>
      </c>
    </row>
    <row r="41" spans="1:29" x14ac:dyDescent="0.25">
      <c r="A41" s="13" t="str">
        <f>IF(AND(INTRO!$E$37="Non-endemic",INTRO!$E$41="Non-endemic")," ",IF(COUNTRY_INFO!A41=0," ",COUNTRY_INFO!A41))</f>
        <v>Nigeria</v>
      </c>
      <c r="B41" s="13" t="str">
        <f>IF(AND(INTRO!$E$37="Non-endemic",INTRO!$E$41="Non-endemic")," ",IF(COUNTRY_INFO!B41=0," ",COUNTRY_INFO!B41))</f>
        <v>Adamawa</v>
      </c>
      <c r="C41" s="13" t="str">
        <f>IF(AND(INTRO!$E$37="Non-endemic",INTRO!$E$41="Non-endemic")," ",IF(COUNTRY_INFO!C41=0," ",COUNTRY_INFO!C41))</f>
        <v>Numan</v>
      </c>
      <c r="D41" s="14">
        <f>IF(AND(INTRO!$E$37="Non-endemic",INTRO!$E$41="Non-endemic"),0,IF(AND(OR(COUNTRY_INFO!$H41=0,COUNTRY_INFO!$H41=4,COUNTRY_INFO!$H41=99),OR(COUNTRY_INFO!$J41=0,COUNTRY_INFO!$J41=4)),0,COUNTRY_INFO!$E41))</f>
        <v>24402</v>
      </c>
      <c r="E41" s="14">
        <f>IF(AND(INTRO!$E$37="Non-endemic",INTRO!$E$41="Non-endemic"),0,IF(AND(OR(COUNTRY_INFO!$H41=0,COUNTRY_INFO!$H41=4,COUNTRY_INFO!$H41=99),OR(COUNTRY_INFO!$J41=0,COUNTRY_INFO!$J41=4)),0,COUNTRY_INFO!$F41))</f>
        <v>34163</v>
      </c>
      <c r="F41" s="14">
        <f t="shared" si="12"/>
        <v>58565</v>
      </c>
      <c r="G41" s="15">
        <f>IF(AND(INTRO!$E$37="Non-endemic",INTRO!$E$41="Non-endemic"),0,COUNTRY_INFO!Q41)</f>
        <v>1</v>
      </c>
      <c r="H41" s="15">
        <f>IF(AND(INTRO!$E$37="Non-endemic",INTRO!$E$41="Non-endemic"),0,COUNTRY_INFO!S41)</f>
        <v>0</v>
      </c>
      <c r="I41" s="14">
        <f>IF(INTRO!$E$39="Non-endemic",IF($G41=1,DEC!$I41,0),IF($G41=1,IVM!$G41,0))</f>
        <v>97609</v>
      </c>
      <c r="J41" s="3" t="str">
        <f>IF($G41=0, " ", IF(COUNTRY_INFO!$H41=1, IF(COUNTRY_INFO!$L41=1, 0," ")," "))</f>
        <v xml:space="preserve"> </v>
      </c>
      <c r="K41" s="3"/>
      <c r="L41" s="28" t="s">
        <v>974</v>
      </c>
      <c r="M41" s="44">
        <f>IF($L41="ALB", IF(INTRO!$E$39="Non-endemic",IF($H41&lt;&gt;0,$D41*($H41-$G41),0),$D41*$H41), 0)</f>
        <v>0</v>
      </c>
      <c r="N41" s="14">
        <f t="shared" si="2"/>
        <v>0</v>
      </c>
      <c r="O41" s="3"/>
      <c r="P41" s="14">
        <f t="shared" si="13"/>
        <v>0</v>
      </c>
      <c r="Q41" s="44">
        <f>IF($L41="MBD", IF(INTRO!$E$39="Non-endemic",IF($H41&lt;&gt;0,$D41*($H41-$G41),0),$D41*$H41),0)</f>
        <v>0</v>
      </c>
      <c r="R41" s="14">
        <f t="shared" si="4"/>
        <v>0</v>
      </c>
      <c r="S41" s="3"/>
      <c r="T41" s="14">
        <f t="shared" si="14"/>
        <v>0</v>
      </c>
      <c r="U41" s="25"/>
      <c r="V41" s="16">
        <f t="shared" si="6"/>
        <v>97609</v>
      </c>
      <c r="W41" s="16">
        <f t="shared" si="7"/>
        <v>489</v>
      </c>
      <c r="X41" s="25"/>
      <c r="Y41" s="16">
        <f t="shared" si="8"/>
        <v>0</v>
      </c>
      <c r="Z41" s="16">
        <f t="shared" si="9"/>
        <v>0</v>
      </c>
      <c r="AA41" s="25"/>
      <c r="AB41" s="16">
        <f t="shared" si="10"/>
        <v>0</v>
      </c>
      <c r="AC41" s="16">
        <f t="shared" si="11"/>
        <v>0</v>
      </c>
    </row>
    <row r="42" spans="1:29" x14ac:dyDescent="0.25">
      <c r="A42" s="13" t="str">
        <f>IF(AND(INTRO!$E$37="Non-endemic",INTRO!$E$41="Non-endemic")," ",IF(COUNTRY_INFO!A42=0," ",COUNTRY_INFO!A42))</f>
        <v>Nigeria</v>
      </c>
      <c r="B42" s="13" t="str">
        <f>IF(AND(INTRO!$E$37="Non-endemic",INTRO!$E$41="Non-endemic")," ",IF(COUNTRY_INFO!B42=0," ",COUNTRY_INFO!B42))</f>
        <v>Adamawa</v>
      </c>
      <c r="C42" s="13" t="str">
        <f>IF(AND(INTRO!$E$37="Non-endemic",INTRO!$E$41="Non-endemic")," ",IF(COUNTRY_INFO!C42=0," ",COUNTRY_INFO!C42))</f>
        <v>Shelleng</v>
      </c>
      <c r="D42" s="14">
        <f>IF(AND(INTRO!$E$37="Non-endemic",INTRO!$E$41="Non-endemic"),0,IF(AND(OR(COUNTRY_INFO!$H42=0,COUNTRY_INFO!$H42=4,COUNTRY_INFO!$H42=99),OR(COUNTRY_INFO!$J42=0,COUNTRY_INFO!$J42=4)),0,COUNTRY_INFO!$E42))</f>
        <v>40096</v>
      </c>
      <c r="E42" s="14">
        <f>IF(AND(INTRO!$E$37="Non-endemic",INTRO!$E$41="Non-endemic"),0,IF(AND(OR(COUNTRY_INFO!$H42=0,COUNTRY_INFO!$H42=4,COUNTRY_INFO!$H42=99),OR(COUNTRY_INFO!$J42=0,COUNTRY_INFO!$J42=4)),0,COUNTRY_INFO!$F42))</f>
        <v>56135</v>
      </c>
      <c r="F42" s="14">
        <f t="shared" si="12"/>
        <v>96231</v>
      </c>
      <c r="G42" s="15">
        <f>IF(AND(INTRO!$E$37="Non-endemic",INTRO!$E$41="Non-endemic"),0,COUNTRY_INFO!Q42)</f>
        <v>1</v>
      </c>
      <c r="H42" s="15">
        <f>IF(AND(INTRO!$E$37="Non-endemic",INTRO!$E$41="Non-endemic"),0,COUNTRY_INFO!S42)</f>
        <v>0</v>
      </c>
      <c r="I42" s="14">
        <f>IF(INTRO!$E$39="Non-endemic",IF($G42=1,DEC!$I42,0),IF($G42=1,IVM!$G42,0))</f>
        <v>160385</v>
      </c>
      <c r="J42" s="3" t="str">
        <f>IF($G42=0, " ", IF(COUNTRY_INFO!$H42=1, IF(COUNTRY_INFO!$L42=1, 0," ")," "))</f>
        <v xml:space="preserve"> </v>
      </c>
      <c r="K42" s="3"/>
      <c r="L42" s="28" t="s">
        <v>974</v>
      </c>
      <c r="M42" s="44">
        <f>IF($L42="ALB", IF(INTRO!$E$39="Non-endemic",IF($H42&lt;&gt;0,$D42*($H42-$G42),0),$D42*$H42), 0)</f>
        <v>0</v>
      </c>
      <c r="N42" s="14">
        <f t="shared" si="2"/>
        <v>0</v>
      </c>
      <c r="O42" s="3"/>
      <c r="P42" s="14">
        <f t="shared" si="13"/>
        <v>0</v>
      </c>
      <c r="Q42" s="44">
        <f>IF($L42="MBD", IF(INTRO!$E$39="Non-endemic",IF($H42&lt;&gt;0,$D42*($H42-$G42),0),$D42*$H42),0)</f>
        <v>0</v>
      </c>
      <c r="R42" s="14">
        <f t="shared" si="4"/>
        <v>0</v>
      </c>
      <c r="S42" s="3"/>
      <c r="T42" s="14">
        <f t="shared" si="14"/>
        <v>0</v>
      </c>
      <c r="U42" s="25"/>
      <c r="V42" s="16">
        <f t="shared" si="6"/>
        <v>160385</v>
      </c>
      <c r="W42" s="16">
        <f t="shared" si="7"/>
        <v>802</v>
      </c>
      <c r="X42" s="25"/>
      <c r="Y42" s="16">
        <f t="shared" si="8"/>
        <v>0</v>
      </c>
      <c r="Z42" s="16">
        <f t="shared" si="9"/>
        <v>0</v>
      </c>
      <c r="AA42" s="25"/>
      <c r="AB42" s="16">
        <f t="shared" si="10"/>
        <v>0</v>
      </c>
      <c r="AC42" s="16">
        <f t="shared" si="11"/>
        <v>0</v>
      </c>
    </row>
    <row r="43" spans="1:29" x14ac:dyDescent="0.25">
      <c r="A43" s="13" t="str">
        <f>IF(AND(INTRO!$E$37="Non-endemic",INTRO!$E$41="Non-endemic")," ",IF(COUNTRY_INFO!A43=0," ",COUNTRY_INFO!A43))</f>
        <v>Nigeria</v>
      </c>
      <c r="B43" s="13" t="str">
        <f>IF(AND(INTRO!$E$37="Non-endemic",INTRO!$E$41="Non-endemic")," ",IF(COUNTRY_INFO!B43=0," ",COUNTRY_INFO!B43))</f>
        <v>Adamawa</v>
      </c>
      <c r="C43" s="13" t="str">
        <f>IF(AND(INTRO!$E$37="Non-endemic",INTRO!$E$41="Non-endemic")," ",IF(COUNTRY_INFO!C43=0," ",COUNTRY_INFO!C43))</f>
        <v>Song</v>
      </c>
      <c r="D43" s="14">
        <f>IF(AND(INTRO!$E$37="Non-endemic",INTRO!$E$41="Non-endemic"),0,IF(AND(OR(COUNTRY_INFO!$H43=0,COUNTRY_INFO!$H43=4,COUNTRY_INFO!$H43=99),OR(COUNTRY_INFO!$J43=0,COUNTRY_INFO!$J43=4)),0,COUNTRY_INFO!$E43))</f>
        <v>51831</v>
      </c>
      <c r="E43" s="14">
        <f>IF(AND(INTRO!$E$37="Non-endemic",INTRO!$E$41="Non-endemic"),0,IF(AND(OR(COUNTRY_INFO!$H43=0,COUNTRY_INFO!$H43=4,COUNTRY_INFO!$H43=99),OR(COUNTRY_INFO!$J43=0,COUNTRY_INFO!$J43=4)),0,COUNTRY_INFO!$F43))</f>
        <v>72564</v>
      </c>
      <c r="F43" s="14">
        <f t="shared" si="12"/>
        <v>124395</v>
      </c>
      <c r="G43" s="15">
        <f>IF(AND(INTRO!$E$37="Non-endemic",INTRO!$E$41="Non-endemic"),0,COUNTRY_INFO!Q43)</f>
        <v>1</v>
      </c>
      <c r="H43" s="15">
        <f>IF(AND(INTRO!$E$37="Non-endemic",INTRO!$E$41="Non-endemic"),0,COUNTRY_INFO!S43)</f>
        <v>0</v>
      </c>
      <c r="I43" s="14">
        <f>IF(INTRO!$E$39="Non-endemic",IF($G43=1,DEC!$I43,0),IF($G43=1,IVM!$G43,0))</f>
        <v>207325</v>
      </c>
      <c r="J43" s="3" t="str">
        <f>IF($G43=0, " ", IF(COUNTRY_INFO!$H43=1, IF(COUNTRY_INFO!$L43=1, 0," ")," "))</f>
        <v xml:space="preserve"> </v>
      </c>
      <c r="K43" s="3"/>
      <c r="L43" s="28" t="s">
        <v>974</v>
      </c>
      <c r="M43" s="44">
        <f>IF($L43="ALB", IF(INTRO!$E$39="Non-endemic",IF($H43&lt;&gt;0,$D43*($H43-$G43),0),$D43*$H43), 0)</f>
        <v>0</v>
      </c>
      <c r="N43" s="14">
        <f t="shared" si="2"/>
        <v>0</v>
      </c>
      <c r="O43" s="3"/>
      <c r="P43" s="14">
        <f t="shared" si="13"/>
        <v>0</v>
      </c>
      <c r="Q43" s="44">
        <f>IF($L43="MBD", IF(INTRO!$E$39="Non-endemic",IF($H43&lt;&gt;0,$D43*($H43-$G43),0),$D43*$H43),0)</f>
        <v>0</v>
      </c>
      <c r="R43" s="14">
        <f t="shared" si="4"/>
        <v>0</v>
      </c>
      <c r="S43" s="3"/>
      <c r="T43" s="14">
        <f t="shared" si="14"/>
        <v>0</v>
      </c>
      <c r="U43" s="25"/>
      <c r="V43" s="16">
        <f t="shared" si="6"/>
        <v>207325</v>
      </c>
      <c r="W43" s="16">
        <f t="shared" si="7"/>
        <v>1037</v>
      </c>
      <c r="X43" s="25"/>
      <c r="Y43" s="16">
        <f t="shared" si="8"/>
        <v>0</v>
      </c>
      <c r="Z43" s="16">
        <f t="shared" si="9"/>
        <v>0</v>
      </c>
      <c r="AA43" s="25"/>
      <c r="AB43" s="16">
        <f t="shared" si="10"/>
        <v>0</v>
      </c>
      <c r="AC43" s="16">
        <f t="shared" si="11"/>
        <v>0</v>
      </c>
    </row>
    <row r="44" spans="1:29" x14ac:dyDescent="0.25">
      <c r="A44" s="13" t="str">
        <f>IF(AND(INTRO!$E$37="Non-endemic",INTRO!$E$41="Non-endemic")," ",IF(COUNTRY_INFO!A44=0," ",COUNTRY_INFO!A44))</f>
        <v>Nigeria</v>
      </c>
      <c r="B44" s="13" t="str">
        <f>IF(AND(INTRO!$E$37="Non-endemic",INTRO!$E$41="Non-endemic")," ",IF(COUNTRY_INFO!B44=0," ",COUNTRY_INFO!B44))</f>
        <v>Adamawa</v>
      </c>
      <c r="C44" s="13" t="str">
        <f>IF(AND(INTRO!$E$37="Non-endemic",INTRO!$E$41="Non-endemic")," ",IF(COUNTRY_INFO!C44=0," ",COUNTRY_INFO!C44))</f>
        <v>Toungo</v>
      </c>
      <c r="D44" s="14">
        <f>IF(AND(INTRO!$E$37="Non-endemic",INTRO!$E$41="Non-endemic"),0,IF(AND(OR(COUNTRY_INFO!$H44=0,COUNTRY_INFO!$H44=4,COUNTRY_INFO!$H44=99),OR(COUNTRY_INFO!$J44=0,COUNTRY_INFO!$J44=4)),0,COUNTRY_INFO!$E44))</f>
        <v>13998</v>
      </c>
      <c r="E44" s="14">
        <f>IF(AND(INTRO!$E$37="Non-endemic",INTRO!$E$41="Non-endemic"),0,IF(AND(OR(COUNTRY_INFO!$H44=0,COUNTRY_INFO!$H44=4,COUNTRY_INFO!$H44=99),OR(COUNTRY_INFO!$J44=0,COUNTRY_INFO!$J44=4)),0,COUNTRY_INFO!$F44))</f>
        <v>19597</v>
      </c>
      <c r="F44" s="14">
        <f t="shared" si="12"/>
        <v>33595</v>
      </c>
      <c r="G44" s="15">
        <f>IF(AND(INTRO!$E$37="Non-endemic",INTRO!$E$41="Non-endemic"),0,COUNTRY_INFO!Q44)</f>
        <v>1</v>
      </c>
      <c r="H44" s="15">
        <f>IF(AND(INTRO!$E$37="Non-endemic",INTRO!$E$41="Non-endemic"),0,COUNTRY_INFO!S44)</f>
        <v>1</v>
      </c>
      <c r="I44" s="14">
        <f>IF(INTRO!$E$39="Non-endemic",IF($G44=1,DEC!$I44,0),IF($G44=1,IVM!$G44,0))</f>
        <v>55991</v>
      </c>
      <c r="J44" s="3" t="str">
        <f>IF($G44=0, " ", IF(COUNTRY_INFO!$H44=1, IF(COUNTRY_INFO!$L44=1, 0," ")," "))</f>
        <v xml:space="preserve"> </v>
      </c>
      <c r="K44" s="3"/>
      <c r="L44" s="28" t="s">
        <v>974</v>
      </c>
      <c r="M44" s="44">
        <f>IF($L44="ALB", IF(INTRO!$E$39="Non-endemic",IF($H44&lt;&gt;0,$D44*($H44-$G44),0),$D44*$H44), 0)</f>
        <v>0</v>
      </c>
      <c r="N44" s="14">
        <f t="shared" si="2"/>
        <v>0</v>
      </c>
      <c r="O44" s="3"/>
      <c r="P44" s="14">
        <f t="shared" si="13"/>
        <v>0</v>
      </c>
      <c r="Q44" s="44">
        <f>IF($L44="MBD", IF(INTRO!$E$39="Non-endemic",IF($H44&lt;&gt;0,$D44*($H44-$G44),0),$D44*$H44),0)</f>
        <v>13998</v>
      </c>
      <c r="R44" s="14">
        <f t="shared" si="4"/>
        <v>0</v>
      </c>
      <c r="S44" s="3"/>
      <c r="T44" s="14">
        <f t="shared" si="14"/>
        <v>13998</v>
      </c>
      <c r="U44" s="25"/>
      <c r="V44" s="16">
        <f t="shared" si="6"/>
        <v>55991</v>
      </c>
      <c r="W44" s="16">
        <f t="shared" si="7"/>
        <v>280</v>
      </c>
      <c r="X44" s="25"/>
      <c r="Y44" s="16">
        <f t="shared" si="8"/>
        <v>0</v>
      </c>
      <c r="Z44" s="16">
        <f t="shared" si="9"/>
        <v>0</v>
      </c>
      <c r="AA44" s="25"/>
      <c r="AB44" s="16">
        <f t="shared" si="10"/>
        <v>0</v>
      </c>
      <c r="AC44" s="16">
        <f t="shared" si="11"/>
        <v>0</v>
      </c>
    </row>
    <row r="45" spans="1:29" x14ac:dyDescent="0.25">
      <c r="A45" s="13" t="str">
        <f>IF(AND(INTRO!$E$37="Non-endemic",INTRO!$E$41="Non-endemic")," ",IF(COUNTRY_INFO!A45=0," ",COUNTRY_INFO!A45))</f>
        <v>Nigeria</v>
      </c>
      <c r="B45" s="13" t="str">
        <f>IF(AND(INTRO!$E$37="Non-endemic",INTRO!$E$41="Non-endemic")," ",IF(COUNTRY_INFO!B45=0," ",COUNTRY_INFO!B45))</f>
        <v>Adamawa</v>
      </c>
      <c r="C45" s="13" t="str">
        <f>IF(AND(INTRO!$E$37="Non-endemic",INTRO!$E$41="Non-endemic")," ",IF(COUNTRY_INFO!C45=0," ",COUNTRY_INFO!C45))</f>
        <v>Yola North</v>
      </c>
      <c r="D45" s="14">
        <f>IF(AND(INTRO!$E$37="Non-endemic",INTRO!$E$41="Non-endemic"),0,IF(AND(OR(COUNTRY_INFO!$H45=0,COUNTRY_INFO!$H45=4,COUNTRY_INFO!$H45=99),OR(COUNTRY_INFO!$J45=0,COUNTRY_INFO!$J45=4)),0,COUNTRY_INFO!$E45))</f>
        <v>53324</v>
      </c>
      <c r="E45" s="14">
        <f>IF(AND(INTRO!$E$37="Non-endemic",INTRO!$E$41="Non-endemic"),0,IF(AND(OR(COUNTRY_INFO!$H45=0,COUNTRY_INFO!$H45=4,COUNTRY_INFO!$H45=99),OR(COUNTRY_INFO!$J45=0,COUNTRY_INFO!$J45=4)),0,COUNTRY_INFO!$F45))</f>
        <v>74654</v>
      </c>
      <c r="F45" s="14">
        <f t="shared" si="12"/>
        <v>127978</v>
      </c>
      <c r="G45" s="15">
        <f>IF(AND(INTRO!$E$37="Non-endemic",INTRO!$E$41="Non-endemic"),0,COUNTRY_INFO!Q45)</f>
        <v>0</v>
      </c>
      <c r="H45" s="15">
        <f>IF(AND(INTRO!$E$37="Non-endemic",INTRO!$E$41="Non-endemic"),0,COUNTRY_INFO!S45)</f>
        <v>0</v>
      </c>
      <c r="I45" s="14">
        <f>IF(INTRO!$E$39="Non-endemic",IF($G45=1,DEC!$I45,0),IF($G45=1,IVM!$G45,0))</f>
        <v>0</v>
      </c>
      <c r="J45" s="3" t="str">
        <f>IF($G45=0, " ", IF(COUNTRY_INFO!$H45=1, IF(COUNTRY_INFO!$L45=1, 0," ")," "))</f>
        <v xml:space="preserve"> </v>
      </c>
      <c r="K45" s="3"/>
      <c r="L45" s="28" t="s">
        <v>974</v>
      </c>
      <c r="M45" s="44">
        <f>IF($L45="ALB", IF(INTRO!$E$39="Non-endemic",IF($H45&lt;&gt;0,$D45*($H45-$G45),0),$D45*$H45), 0)</f>
        <v>0</v>
      </c>
      <c r="N45" s="14">
        <f t="shared" si="2"/>
        <v>0</v>
      </c>
      <c r="O45" s="3"/>
      <c r="P45" s="14">
        <f t="shared" si="13"/>
        <v>0</v>
      </c>
      <c r="Q45" s="44">
        <f>IF($L45="MBD", IF(INTRO!$E$39="Non-endemic",IF($H45&lt;&gt;0,$D45*($H45-$G45),0),$D45*$H45),0)</f>
        <v>0</v>
      </c>
      <c r="R45" s="14">
        <f t="shared" si="4"/>
        <v>0</v>
      </c>
      <c r="S45" s="3"/>
      <c r="T45" s="14">
        <f t="shared" si="14"/>
        <v>0</v>
      </c>
      <c r="U45" s="25"/>
      <c r="V45" s="16">
        <f t="shared" si="6"/>
        <v>0</v>
      </c>
      <c r="W45" s="16">
        <f t="shared" si="7"/>
        <v>0</v>
      </c>
      <c r="X45" s="25"/>
      <c r="Y45" s="16">
        <f t="shared" si="8"/>
        <v>0</v>
      </c>
      <c r="Z45" s="16">
        <f t="shared" si="9"/>
        <v>0</v>
      </c>
      <c r="AA45" s="25"/>
      <c r="AB45" s="16">
        <f t="shared" si="10"/>
        <v>0</v>
      </c>
      <c r="AC45" s="16">
        <f t="shared" si="11"/>
        <v>0</v>
      </c>
    </row>
    <row r="46" spans="1:29" x14ac:dyDescent="0.25">
      <c r="A46" s="13" t="str">
        <f>IF(AND(INTRO!$E$37="Non-endemic",INTRO!$E$41="Non-endemic")," ",IF(COUNTRY_INFO!A46=0," ",COUNTRY_INFO!A46))</f>
        <v>Nigeria</v>
      </c>
      <c r="B46" s="13" t="str">
        <f>IF(AND(INTRO!$E$37="Non-endemic",INTRO!$E$41="Non-endemic")," ",IF(COUNTRY_INFO!B46=0," ",COUNTRY_INFO!B46))</f>
        <v>Adamawa</v>
      </c>
      <c r="C46" s="13" t="str">
        <f>IF(AND(INTRO!$E$37="Non-endemic",INTRO!$E$41="Non-endemic")," ",IF(COUNTRY_INFO!C46=0," ",COUNTRY_INFO!C46))</f>
        <v>Yola South</v>
      </c>
      <c r="D46" s="14">
        <f>IF(AND(INTRO!$E$37="Non-endemic",INTRO!$E$41="Non-endemic"),0,IF(AND(OR(COUNTRY_INFO!$H46=0,COUNTRY_INFO!$H46=4,COUNTRY_INFO!$H46=99),OR(COUNTRY_INFO!$J46=0,COUNTRY_INFO!$J46=4)),0,COUNTRY_INFO!$E46))</f>
        <v>52345</v>
      </c>
      <c r="E46" s="14">
        <f>IF(AND(INTRO!$E$37="Non-endemic",INTRO!$E$41="Non-endemic"),0,IF(AND(OR(COUNTRY_INFO!$H46=0,COUNTRY_INFO!$H46=4,COUNTRY_INFO!$H46=99),OR(COUNTRY_INFO!$J46=0,COUNTRY_INFO!$J46=4)),0,COUNTRY_INFO!$F46))</f>
        <v>73283</v>
      </c>
      <c r="F46" s="14">
        <f t="shared" si="12"/>
        <v>125628</v>
      </c>
      <c r="G46" s="15">
        <f>IF(AND(INTRO!$E$37="Non-endemic",INTRO!$E$41="Non-endemic"),0,COUNTRY_INFO!Q46)</f>
        <v>1</v>
      </c>
      <c r="H46" s="15">
        <f>IF(AND(INTRO!$E$37="Non-endemic",INTRO!$E$41="Non-endemic"),0,COUNTRY_INFO!S46)</f>
        <v>0</v>
      </c>
      <c r="I46" s="14">
        <f>IF(INTRO!$E$39="Non-endemic",IF($G46=1,DEC!$I46,0),IF($G46=1,IVM!$G46,0))</f>
        <v>209380</v>
      </c>
      <c r="J46" s="3" t="str">
        <f>IF($G46=0, " ", IF(COUNTRY_INFO!$H46=1, IF(COUNTRY_INFO!$L46=1, 0," ")," "))</f>
        <v xml:space="preserve"> </v>
      </c>
      <c r="K46" s="3"/>
      <c r="L46" s="28" t="s">
        <v>974</v>
      </c>
      <c r="M46" s="44">
        <f>IF($L46="ALB", IF(INTRO!$E$39="Non-endemic",IF($H46&lt;&gt;0,$D46*($H46-$G46),0),$D46*$H46), 0)</f>
        <v>0</v>
      </c>
      <c r="N46" s="14">
        <f t="shared" si="2"/>
        <v>0</v>
      </c>
      <c r="O46" s="3"/>
      <c r="P46" s="14">
        <f t="shared" si="13"/>
        <v>0</v>
      </c>
      <c r="Q46" s="44">
        <f>IF($L46="MBD", IF(INTRO!$E$39="Non-endemic",IF($H46&lt;&gt;0,$D46*($H46-$G46),0),$D46*$H46),0)</f>
        <v>0</v>
      </c>
      <c r="R46" s="14">
        <f t="shared" si="4"/>
        <v>0</v>
      </c>
      <c r="S46" s="3"/>
      <c r="T46" s="14">
        <f t="shared" si="14"/>
        <v>0</v>
      </c>
      <c r="U46" s="25"/>
      <c r="V46" s="16">
        <f t="shared" si="6"/>
        <v>209380</v>
      </c>
      <c r="W46" s="16">
        <f t="shared" si="7"/>
        <v>1047</v>
      </c>
      <c r="X46" s="25"/>
      <c r="Y46" s="16">
        <f t="shared" si="8"/>
        <v>0</v>
      </c>
      <c r="Z46" s="16">
        <f t="shared" si="9"/>
        <v>0</v>
      </c>
      <c r="AA46" s="25"/>
      <c r="AB46" s="16">
        <f t="shared" si="10"/>
        <v>0</v>
      </c>
      <c r="AC46" s="16">
        <f t="shared" si="11"/>
        <v>0</v>
      </c>
    </row>
    <row r="47" spans="1:29" x14ac:dyDescent="0.25">
      <c r="A47" s="13" t="str">
        <f>IF(AND(INTRO!$E$37="Non-endemic",INTRO!$E$41="Non-endemic")," ",IF(COUNTRY_INFO!A47=0," ",COUNTRY_INFO!A47))</f>
        <v>Nigeria</v>
      </c>
      <c r="B47" s="13" t="str">
        <f>IF(AND(INTRO!$E$37="Non-endemic",INTRO!$E$41="Non-endemic")," ",IF(COUNTRY_INFO!B47=0," ",COUNTRY_INFO!B47))</f>
        <v>Akwa Ibom</v>
      </c>
      <c r="C47" s="13" t="str">
        <f>IF(AND(INTRO!$E$37="Non-endemic",INTRO!$E$41="Non-endemic")," ",IF(COUNTRY_INFO!C47=0," ",COUNTRY_INFO!C47))</f>
        <v>Abak</v>
      </c>
      <c r="D47" s="14">
        <f>IF(AND(INTRO!$E$37="Non-endemic",INTRO!$E$41="Non-endemic"),0,IF(AND(OR(COUNTRY_INFO!$H47=0,COUNTRY_INFO!$H47=4,COUNTRY_INFO!$H47=99),OR(COUNTRY_INFO!$J47=0,COUNTRY_INFO!$J47=4)),0,COUNTRY_INFO!$E47))</f>
        <v>37412</v>
      </c>
      <c r="E47" s="14">
        <f>IF(AND(INTRO!$E$37="Non-endemic",INTRO!$E$41="Non-endemic"),0,IF(AND(OR(COUNTRY_INFO!$H47=0,COUNTRY_INFO!$H47=4,COUNTRY_INFO!$H47=99),OR(COUNTRY_INFO!$J47=0,COUNTRY_INFO!$J47=4)),0,COUNTRY_INFO!$F47))</f>
        <v>52377</v>
      </c>
      <c r="F47" s="14">
        <f t="shared" si="12"/>
        <v>89789</v>
      </c>
      <c r="G47" s="15">
        <f>IF(AND(INTRO!$E$37="Non-endemic",INTRO!$E$41="Non-endemic"),0,COUNTRY_INFO!Q47)</f>
        <v>0</v>
      </c>
      <c r="H47" s="15">
        <f>IF(AND(INTRO!$E$37="Non-endemic",INTRO!$E$41="Non-endemic"),0,COUNTRY_INFO!S47)</f>
        <v>2</v>
      </c>
      <c r="I47" s="14">
        <f>IF(INTRO!$E$39="Non-endemic",IF($G47=1,DEC!$I47,0),IF($G47=1,IVM!$G47,0))</f>
        <v>0</v>
      </c>
      <c r="J47" s="3" t="str">
        <f>IF($G47=0, " ", IF(COUNTRY_INFO!$H47=1, IF(COUNTRY_INFO!$L47=1, 0," ")," "))</f>
        <v xml:space="preserve"> </v>
      </c>
      <c r="K47" s="3"/>
      <c r="L47" s="28" t="s">
        <v>974</v>
      </c>
      <c r="M47" s="44">
        <f>IF($L47="ALB", IF(INTRO!$E$39="Non-endemic",IF($H47&lt;&gt;0,$D47*($H47-$G47),0),$D47*$H47), 0)</f>
        <v>0</v>
      </c>
      <c r="N47" s="14">
        <f t="shared" si="2"/>
        <v>0</v>
      </c>
      <c r="O47" s="3"/>
      <c r="P47" s="14">
        <f t="shared" si="13"/>
        <v>0</v>
      </c>
      <c r="Q47" s="44">
        <f>IF($L47="MBD", IF(INTRO!$E$39="Non-endemic",IF($H47&lt;&gt;0,$D47*($H47-$G47),0),$D47*$H47),0)</f>
        <v>74824</v>
      </c>
      <c r="R47" s="14">
        <f t="shared" si="4"/>
        <v>104754</v>
      </c>
      <c r="S47" s="3"/>
      <c r="T47" s="14">
        <f t="shared" si="14"/>
        <v>179578</v>
      </c>
      <c r="U47" s="25"/>
      <c r="V47" s="16">
        <f t="shared" si="6"/>
        <v>0</v>
      </c>
      <c r="W47" s="16">
        <f t="shared" si="7"/>
        <v>0</v>
      </c>
      <c r="X47" s="25"/>
      <c r="Y47" s="16">
        <f t="shared" si="8"/>
        <v>0</v>
      </c>
      <c r="Z47" s="16">
        <f t="shared" si="9"/>
        <v>0</v>
      </c>
      <c r="AA47" s="25"/>
      <c r="AB47" s="16">
        <f t="shared" si="10"/>
        <v>104754</v>
      </c>
      <c r="AC47" s="16">
        <f t="shared" si="11"/>
        <v>699</v>
      </c>
    </row>
    <row r="48" spans="1:29" x14ac:dyDescent="0.25">
      <c r="A48" s="13" t="str">
        <f>IF(AND(INTRO!$E$37="Non-endemic",INTRO!$E$41="Non-endemic")," ",IF(COUNTRY_INFO!A48=0," ",COUNTRY_INFO!A48))</f>
        <v>Nigeria</v>
      </c>
      <c r="B48" s="13" t="str">
        <f>IF(AND(INTRO!$E$37="Non-endemic",INTRO!$E$41="Non-endemic")," ",IF(COUNTRY_INFO!B48=0," ",COUNTRY_INFO!B48))</f>
        <v>Akwa Ibom</v>
      </c>
      <c r="C48" s="13" t="str">
        <f>IF(AND(INTRO!$E$37="Non-endemic",INTRO!$E$41="Non-endemic")," ",IF(COUNTRY_INFO!C48=0," ",COUNTRY_INFO!C48))</f>
        <v>Eastern Obolo</v>
      </c>
      <c r="D48" s="14">
        <f>IF(AND(INTRO!$E$37="Non-endemic",INTRO!$E$41="Non-endemic"),0,IF(AND(OR(COUNTRY_INFO!$H48=0,COUNTRY_INFO!$H48=4,COUNTRY_INFO!$H48=99),OR(COUNTRY_INFO!$J48=0,COUNTRY_INFO!$J48=4)),0,COUNTRY_INFO!$E48))</f>
        <v>16285</v>
      </c>
      <c r="E48" s="14">
        <f>IF(AND(INTRO!$E$37="Non-endemic",INTRO!$E$41="Non-endemic"),0,IF(AND(OR(COUNTRY_INFO!$H48=0,COUNTRY_INFO!$H48=4,COUNTRY_INFO!$H48=99),OR(COUNTRY_INFO!$J48=0,COUNTRY_INFO!$J48=4)),0,COUNTRY_INFO!$F48))</f>
        <v>22799</v>
      </c>
      <c r="F48" s="14">
        <f t="shared" si="12"/>
        <v>39084</v>
      </c>
      <c r="G48" s="15">
        <f>IF(AND(INTRO!$E$37="Non-endemic",INTRO!$E$41="Non-endemic"),0,COUNTRY_INFO!Q48)</f>
        <v>1</v>
      </c>
      <c r="H48" s="15">
        <f>IF(AND(INTRO!$E$37="Non-endemic",INTRO!$E$41="Non-endemic"),0,COUNTRY_INFO!S48)</f>
        <v>2</v>
      </c>
      <c r="I48" s="14">
        <f>IF(INTRO!$E$39="Non-endemic",IF($G48=1,DEC!$I48,0),IF($G48=1,IVM!$G48,0))</f>
        <v>0</v>
      </c>
      <c r="J48" s="3">
        <v>65139</v>
      </c>
      <c r="K48" s="3">
        <v>2</v>
      </c>
      <c r="L48" s="28" t="s">
        <v>974</v>
      </c>
      <c r="M48" s="44">
        <f>IF($L48="ALB", IF(INTRO!$E$39="Non-endemic",IF($H48&lt;&gt;0,$D48*($H48-$G48),0),$D48*$H48), 0)</f>
        <v>0</v>
      </c>
      <c r="N48" s="14">
        <f t="shared" si="2"/>
        <v>0</v>
      </c>
      <c r="O48" s="3"/>
      <c r="P48" s="14">
        <f t="shared" si="13"/>
        <v>0</v>
      </c>
      <c r="Q48" s="44">
        <f>IF($L48="MBD", IF(INTRO!$E$39="Non-endemic",IF($H48&lt;&gt;0,$D48*($H48-$G48),0),$D48*$H48),0)</f>
        <v>32570</v>
      </c>
      <c r="R48" s="14">
        <f t="shared" si="4"/>
        <v>45598</v>
      </c>
      <c r="S48" s="3"/>
      <c r="T48" s="14">
        <f t="shared" si="14"/>
        <v>78168</v>
      </c>
      <c r="U48" s="25"/>
      <c r="V48" s="16">
        <f t="shared" si="6"/>
        <v>130278</v>
      </c>
      <c r="W48" s="16">
        <f t="shared" si="7"/>
        <v>652</v>
      </c>
      <c r="X48" s="25"/>
      <c r="Y48" s="16">
        <f t="shared" si="8"/>
        <v>0</v>
      </c>
      <c r="Z48" s="16">
        <f t="shared" si="9"/>
        <v>0</v>
      </c>
      <c r="AA48" s="25"/>
      <c r="AB48" s="16">
        <f t="shared" si="10"/>
        <v>45598</v>
      </c>
      <c r="AC48" s="16">
        <f t="shared" si="11"/>
        <v>304</v>
      </c>
    </row>
    <row r="49" spans="1:29" x14ac:dyDescent="0.25">
      <c r="A49" s="13" t="str">
        <f>IF(AND(INTRO!$E$37="Non-endemic",INTRO!$E$41="Non-endemic")," ",IF(COUNTRY_INFO!A49=0," ",COUNTRY_INFO!A49))</f>
        <v>Nigeria</v>
      </c>
      <c r="B49" s="13" t="str">
        <f>IF(AND(INTRO!$E$37="Non-endemic",INTRO!$E$41="Non-endemic")," ",IF(COUNTRY_INFO!B49=0," ",COUNTRY_INFO!B49))</f>
        <v>Akwa Ibom</v>
      </c>
      <c r="C49" s="13" t="str">
        <f>IF(AND(INTRO!$E$37="Non-endemic",INTRO!$E$41="Non-endemic")," ",IF(COUNTRY_INFO!C49=0," ",COUNTRY_INFO!C49))</f>
        <v>Eket</v>
      </c>
      <c r="D49" s="14">
        <f>IF(AND(INTRO!$E$37="Non-endemic",INTRO!$E$41="Non-endemic"),0,IF(AND(OR(COUNTRY_INFO!$H49=0,COUNTRY_INFO!$H49=4,COUNTRY_INFO!$H49=99),OR(COUNTRY_INFO!$J49=0,COUNTRY_INFO!$J49=4)),0,COUNTRY_INFO!$E49))</f>
        <v>46414</v>
      </c>
      <c r="E49" s="14">
        <f>IF(AND(INTRO!$E$37="Non-endemic",INTRO!$E$41="Non-endemic"),0,IF(AND(OR(COUNTRY_INFO!$H49=0,COUNTRY_INFO!$H49=4,COUNTRY_INFO!$H49=99),OR(COUNTRY_INFO!$J49=0,COUNTRY_INFO!$J49=4)),0,COUNTRY_INFO!$F49))</f>
        <v>64980</v>
      </c>
      <c r="F49" s="14">
        <f t="shared" si="12"/>
        <v>111394</v>
      </c>
      <c r="G49" s="15">
        <f>IF(AND(INTRO!$E$37="Non-endemic",INTRO!$E$41="Non-endemic"),0,COUNTRY_INFO!Q49)</f>
        <v>0</v>
      </c>
      <c r="H49" s="15">
        <f>IF(AND(INTRO!$E$37="Non-endemic",INTRO!$E$41="Non-endemic"),0,COUNTRY_INFO!S49)</f>
        <v>2</v>
      </c>
      <c r="I49" s="14">
        <f>IF(INTRO!$E$39="Non-endemic",IF($G49=1,DEC!$I49,0),IF($G49=1,IVM!$G49,0))</f>
        <v>0</v>
      </c>
      <c r="J49" s="3" t="str">
        <f>IF($G49=0, " ", IF(COUNTRY_INFO!$H49=1, IF(COUNTRY_INFO!$L49=1, 0," ")," "))</f>
        <v xml:space="preserve"> </v>
      </c>
      <c r="K49" s="3"/>
      <c r="L49" s="28" t="s">
        <v>974</v>
      </c>
      <c r="M49" s="44">
        <f>IF($L49="ALB", IF(INTRO!$E$39="Non-endemic",IF($H49&lt;&gt;0,$D49*($H49-$G49),0),$D49*$H49), 0)</f>
        <v>0</v>
      </c>
      <c r="N49" s="14">
        <f t="shared" si="2"/>
        <v>0</v>
      </c>
      <c r="O49" s="3"/>
      <c r="P49" s="14">
        <f t="shared" si="13"/>
        <v>0</v>
      </c>
      <c r="Q49" s="44">
        <f>IF($L49="MBD", IF(INTRO!$E$39="Non-endemic",IF($H49&lt;&gt;0,$D49*($H49-$G49),0),$D49*$H49),0)</f>
        <v>92828</v>
      </c>
      <c r="R49" s="14">
        <f t="shared" si="4"/>
        <v>129960</v>
      </c>
      <c r="S49" s="3"/>
      <c r="T49" s="14">
        <f t="shared" si="14"/>
        <v>222788</v>
      </c>
      <c r="U49" s="25"/>
      <c r="V49" s="16">
        <f t="shared" si="6"/>
        <v>0</v>
      </c>
      <c r="W49" s="16">
        <f t="shared" si="7"/>
        <v>0</v>
      </c>
      <c r="X49" s="25"/>
      <c r="Y49" s="16">
        <f t="shared" si="8"/>
        <v>0</v>
      </c>
      <c r="Z49" s="16">
        <f t="shared" si="9"/>
        <v>0</v>
      </c>
      <c r="AA49" s="25"/>
      <c r="AB49" s="16">
        <f t="shared" si="10"/>
        <v>129960</v>
      </c>
      <c r="AC49" s="16">
        <f t="shared" si="11"/>
        <v>867</v>
      </c>
    </row>
    <row r="50" spans="1:29" x14ac:dyDescent="0.25">
      <c r="A50" s="13" t="str">
        <f>IF(AND(INTRO!$E$37="Non-endemic",INTRO!$E$41="Non-endemic")," ",IF(COUNTRY_INFO!A50=0," ",COUNTRY_INFO!A50))</f>
        <v>Nigeria</v>
      </c>
      <c r="B50" s="13" t="str">
        <f>IF(AND(INTRO!$E$37="Non-endemic",INTRO!$E$41="Non-endemic")," ",IF(COUNTRY_INFO!B50=0," ",COUNTRY_INFO!B50))</f>
        <v>Akwa Ibom</v>
      </c>
      <c r="C50" s="13" t="str">
        <f>IF(AND(INTRO!$E$37="Non-endemic",INTRO!$E$41="Non-endemic")," ",IF(COUNTRY_INFO!C50=0," ",COUNTRY_INFO!C50))</f>
        <v>Esit Eket</v>
      </c>
      <c r="D50" s="14">
        <f>IF(AND(INTRO!$E$37="Non-endemic",INTRO!$E$41="Non-endemic"),0,IF(AND(OR(COUNTRY_INFO!$H50=0,COUNTRY_INFO!$H50=4,COUNTRY_INFO!$H50=99),OR(COUNTRY_INFO!$J50=0,COUNTRY_INFO!$J50=4)),0,COUNTRY_INFO!$E50))</f>
        <v>17134</v>
      </c>
      <c r="E50" s="14">
        <f>IF(AND(INTRO!$E$37="Non-endemic",INTRO!$E$41="Non-endemic"),0,IF(AND(OR(COUNTRY_INFO!$H50=0,COUNTRY_INFO!$H50=4,COUNTRY_INFO!$H50=99),OR(COUNTRY_INFO!$J50=0,COUNTRY_INFO!$J50=4)),0,COUNTRY_INFO!$F50))</f>
        <v>23988</v>
      </c>
      <c r="F50" s="14">
        <f t="shared" si="12"/>
        <v>41122</v>
      </c>
      <c r="G50" s="15">
        <f>IF(AND(INTRO!$E$37="Non-endemic",INTRO!$E$41="Non-endemic"),0,COUNTRY_INFO!Q50)</f>
        <v>1</v>
      </c>
      <c r="H50" s="15">
        <f>IF(AND(INTRO!$E$37="Non-endemic",INTRO!$E$41="Non-endemic"),0,COUNTRY_INFO!S50)</f>
        <v>2</v>
      </c>
      <c r="I50" s="14">
        <f>IF(INTRO!$E$39="Non-endemic",IF($G50=1,DEC!$I50,0),IF($G50=1,IVM!$G50,0))</f>
        <v>68537</v>
      </c>
      <c r="J50" s="3" t="str">
        <f>IF($G50=0, " ", IF(COUNTRY_INFO!$H50=1, IF(COUNTRY_INFO!$L50=1, 0," ")," "))</f>
        <v xml:space="preserve"> </v>
      </c>
      <c r="K50" s="3"/>
      <c r="L50" s="28" t="s">
        <v>974</v>
      </c>
      <c r="M50" s="44">
        <f>IF($L50="ALB", IF(INTRO!$E$39="Non-endemic",IF($H50&lt;&gt;0,$D50*($H50-$G50),0),$D50*$H50), 0)</f>
        <v>0</v>
      </c>
      <c r="N50" s="14">
        <f t="shared" si="2"/>
        <v>0</v>
      </c>
      <c r="O50" s="3"/>
      <c r="P50" s="14">
        <f t="shared" si="13"/>
        <v>0</v>
      </c>
      <c r="Q50" s="44">
        <f>IF($L50="MBD", IF(INTRO!$E$39="Non-endemic",IF($H50&lt;&gt;0,$D50*($H50-$G50),0),$D50*$H50),0)</f>
        <v>34268</v>
      </c>
      <c r="R50" s="14">
        <f t="shared" si="4"/>
        <v>23988</v>
      </c>
      <c r="S50" s="3"/>
      <c r="T50" s="14">
        <f t="shared" si="14"/>
        <v>58256</v>
      </c>
      <c r="U50" s="25"/>
      <c r="V50" s="16">
        <f t="shared" si="6"/>
        <v>68537</v>
      </c>
      <c r="W50" s="16">
        <f t="shared" si="7"/>
        <v>343</v>
      </c>
      <c r="X50" s="25"/>
      <c r="Y50" s="16">
        <f t="shared" si="8"/>
        <v>0</v>
      </c>
      <c r="Z50" s="16">
        <f t="shared" si="9"/>
        <v>0</v>
      </c>
      <c r="AA50" s="25"/>
      <c r="AB50" s="16">
        <f t="shared" si="10"/>
        <v>23988</v>
      </c>
      <c r="AC50" s="16">
        <f t="shared" si="11"/>
        <v>160</v>
      </c>
    </row>
    <row r="51" spans="1:29" x14ac:dyDescent="0.25">
      <c r="A51" s="13" t="str">
        <f>IF(AND(INTRO!$E$37="Non-endemic",INTRO!$E$41="Non-endemic")," ",IF(COUNTRY_INFO!A51=0," ",COUNTRY_INFO!A51))</f>
        <v>Nigeria</v>
      </c>
      <c r="B51" s="13" t="str">
        <f>IF(AND(INTRO!$E$37="Non-endemic",INTRO!$E$41="Non-endemic")," ",IF(COUNTRY_INFO!B51=0," ",COUNTRY_INFO!B51))</f>
        <v>Akwa Ibom</v>
      </c>
      <c r="C51" s="13" t="str">
        <f>IF(AND(INTRO!$E$37="Non-endemic",INTRO!$E$41="Non-endemic")," ",IF(COUNTRY_INFO!C51=0," ",COUNTRY_INFO!C51))</f>
        <v>Essien Udim</v>
      </c>
      <c r="D51" s="14">
        <f>IF(AND(INTRO!$E$37="Non-endemic",INTRO!$E$41="Non-endemic"),0,IF(AND(OR(COUNTRY_INFO!$H51=0,COUNTRY_INFO!$H51=4,COUNTRY_INFO!$H51=99),OR(COUNTRY_INFO!$J51=0,COUNTRY_INFO!$J51=4)),0,COUNTRY_INFO!$E51))</f>
        <v>51823</v>
      </c>
      <c r="E51" s="14">
        <f>IF(AND(INTRO!$E$37="Non-endemic",INTRO!$E$41="Non-endemic"),0,IF(AND(OR(COUNTRY_INFO!$H51=0,COUNTRY_INFO!$H51=4,COUNTRY_INFO!$H51=99),OR(COUNTRY_INFO!$J51=0,COUNTRY_INFO!$J51=4)),0,COUNTRY_INFO!$F51))</f>
        <v>72553</v>
      </c>
      <c r="F51" s="14">
        <f t="shared" si="12"/>
        <v>124376</v>
      </c>
      <c r="G51" s="15">
        <f>IF(AND(INTRO!$E$37="Non-endemic",INTRO!$E$41="Non-endemic"),0,COUNTRY_INFO!Q51)</f>
        <v>0</v>
      </c>
      <c r="H51" s="15">
        <f>IF(AND(INTRO!$E$37="Non-endemic",INTRO!$E$41="Non-endemic"),0,COUNTRY_INFO!S51)</f>
        <v>1</v>
      </c>
      <c r="I51" s="14">
        <f>IF(INTRO!$E$39="Non-endemic",IF($G51=1,DEC!$I51,0),IF($G51=1,IVM!$G51,0))</f>
        <v>0</v>
      </c>
      <c r="J51" s="3" t="str">
        <f>IF($G51=0, " ", IF(COUNTRY_INFO!$H51=1, IF(COUNTRY_INFO!$L51=1, 0," ")," "))</f>
        <v xml:space="preserve"> </v>
      </c>
      <c r="K51" s="3"/>
      <c r="L51" s="28" t="s">
        <v>974</v>
      </c>
      <c r="M51" s="44">
        <f>IF($L51="ALB", IF(INTRO!$E$39="Non-endemic",IF($H51&lt;&gt;0,$D51*($H51-$G51),0),$D51*$H51), 0)</f>
        <v>0</v>
      </c>
      <c r="N51" s="14">
        <f t="shared" si="2"/>
        <v>0</v>
      </c>
      <c r="O51" s="3"/>
      <c r="P51" s="14">
        <f t="shared" si="13"/>
        <v>0</v>
      </c>
      <c r="Q51" s="44">
        <f>IF($L51="MBD", IF(INTRO!$E$39="Non-endemic",IF($H51&lt;&gt;0,$D51*($H51-$G51),0),$D51*$H51),0)</f>
        <v>51823</v>
      </c>
      <c r="R51" s="14">
        <f t="shared" si="4"/>
        <v>72553</v>
      </c>
      <c r="S51" s="3"/>
      <c r="T51" s="14">
        <f t="shared" si="14"/>
        <v>124376</v>
      </c>
      <c r="U51" s="25"/>
      <c r="V51" s="16">
        <f t="shared" si="6"/>
        <v>0</v>
      </c>
      <c r="W51" s="16">
        <f t="shared" si="7"/>
        <v>0</v>
      </c>
      <c r="X51" s="25"/>
      <c r="Y51" s="16">
        <f t="shared" si="8"/>
        <v>0</v>
      </c>
      <c r="Z51" s="16">
        <f t="shared" si="9"/>
        <v>0</v>
      </c>
      <c r="AA51" s="25"/>
      <c r="AB51" s="16">
        <f t="shared" si="10"/>
        <v>72553</v>
      </c>
      <c r="AC51" s="16">
        <f t="shared" si="11"/>
        <v>484</v>
      </c>
    </row>
    <row r="52" spans="1:29" x14ac:dyDescent="0.25">
      <c r="A52" s="13" t="str">
        <f>IF(AND(INTRO!$E$37="Non-endemic",INTRO!$E$41="Non-endemic")," ",IF(COUNTRY_INFO!A52=0," ",COUNTRY_INFO!A52))</f>
        <v>Nigeria</v>
      </c>
      <c r="B52" s="13" t="str">
        <f>IF(AND(INTRO!$E$37="Non-endemic",INTRO!$E$41="Non-endemic")," ",IF(COUNTRY_INFO!B52=0," ",COUNTRY_INFO!B52))</f>
        <v>Akwa Ibom</v>
      </c>
      <c r="C52" s="13" t="str">
        <f>IF(AND(INTRO!$E$37="Non-endemic",INTRO!$E$41="Non-endemic")," ",IF(COUNTRY_INFO!C52=0," ",COUNTRY_INFO!C52))</f>
        <v>Etim Ekpo</v>
      </c>
      <c r="D52" s="14">
        <f>IF(AND(INTRO!$E$37="Non-endemic",INTRO!$E$41="Non-endemic"),0,IF(AND(OR(COUNTRY_INFO!$H52=0,COUNTRY_INFO!$H52=4,COUNTRY_INFO!$H52=99),OR(COUNTRY_INFO!$J52=0,COUNTRY_INFO!$J52=4)),0,COUNTRY_INFO!$E52))</f>
        <v>28355</v>
      </c>
      <c r="E52" s="14">
        <f>IF(AND(INTRO!$E$37="Non-endemic",INTRO!$E$41="Non-endemic"),0,IF(AND(OR(COUNTRY_INFO!$H52=0,COUNTRY_INFO!$H52=4,COUNTRY_INFO!$H52=99),OR(COUNTRY_INFO!$J52=0,COUNTRY_INFO!$J52=4)),0,COUNTRY_INFO!$F52))</f>
        <v>39697</v>
      </c>
      <c r="F52" s="14">
        <f t="shared" si="12"/>
        <v>68052</v>
      </c>
      <c r="G52" s="15">
        <f>IF(AND(INTRO!$E$37="Non-endemic",INTRO!$E$41="Non-endemic"),0,COUNTRY_INFO!Q52)</f>
        <v>1</v>
      </c>
      <c r="H52" s="15">
        <f>IF(AND(INTRO!$E$37="Non-endemic",INTRO!$E$41="Non-endemic"),0,COUNTRY_INFO!S52)</f>
        <v>1</v>
      </c>
      <c r="I52" s="14">
        <f>IF(INTRO!$E$39="Non-endemic",IF($G52=1,DEC!$I52,0),IF($G52=1,IVM!$G52,0))</f>
        <v>113420</v>
      </c>
      <c r="J52" s="3" t="str">
        <f>IF($G52=0, " ", IF(COUNTRY_INFO!$H52=1, IF(COUNTRY_INFO!$L52=1, 0," ")," "))</f>
        <v xml:space="preserve"> </v>
      </c>
      <c r="K52" s="3"/>
      <c r="L52" s="28" t="s">
        <v>974</v>
      </c>
      <c r="M52" s="44">
        <f>IF($L52="ALB", IF(INTRO!$E$39="Non-endemic",IF($H52&lt;&gt;0,$D52*($H52-$G52),0),$D52*$H52), 0)</f>
        <v>0</v>
      </c>
      <c r="N52" s="14">
        <f t="shared" si="2"/>
        <v>0</v>
      </c>
      <c r="O52" s="3"/>
      <c r="P52" s="14">
        <f t="shared" si="13"/>
        <v>0</v>
      </c>
      <c r="Q52" s="44">
        <f>IF($L52="MBD", IF(INTRO!$E$39="Non-endemic",IF($H52&lt;&gt;0,$D52*($H52-$G52),0),$D52*$H52),0)</f>
        <v>28355</v>
      </c>
      <c r="R52" s="14">
        <f t="shared" si="4"/>
        <v>0</v>
      </c>
      <c r="S52" s="3"/>
      <c r="T52" s="14">
        <f t="shared" si="14"/>
        <v>28355</v>
      </c>
      <c r="U52" s="25"/>
      <c r="V52" s="16">
        <f t="shared" si="6"/>
        <v>113420</v>
      </c>
      <c r="W52" s="16">
        <f t="shared" si="7"/>
        <v>568</v>
      </c>
      <c r="X52" s="25"/>
      <c r="Y52" s="16">
        <f t="shared" si="8"/>
        <v>0</v>
      </c>
      <c r="Z52" s="16">
        <f t="shared" si="9"/>
        <v>0</v>
      </c>
      <c r="AA52" s="25"/>
      <c r="AB52" s="16">
        <f t="shared" si="10"/>
        <v>0</v>
      </c>
      <c r="AC52" s="16">
        <f t="shared" si="11"/>
        <v>0</v>
      </c>
    </row>
    <row r="53" spans="1:29" x14ac:dyDescent="0.25">
      <c r="A53" s="13" t="str">
        <f>IF(AND(INTRO!$E$37="Non-endemic",INTRO!$E$41="Non-endemic")," ",IF(COUNTRY_INFO!A53=0," ",COUNTRY_INFO!A53))</f>
        <v>Nigeria</v>
      </c>
      <c r="B53" s="13" t="str">
        <f>IF(AND(INTRO!$E$37="Non-endemic",INTRO!$E$41="Non-endemic")," ",IF(COUNTRY_INFO!B53=0," ",COUNTRY_INFO!B53))</f>
        <v>Akwa Ibom</v>
      </c>
      <c r="C53" s="13" t="str">
        <f>IF(AND(INTRO!$E$37="Non-endemic",INTRO!$E$41="Non-endemic")," ",IF(COUNTRY_INFO!C53=0," ",COUNTRY_INFO!C53))</f>
        <v>Etinan</v>
      </c>
      <c r="D53" s="14">
        <f>IF(AND(INTRO!$E$37="Non-endemic",INTRO!$E$41="Non-endemic"),0,IF(AND(OR(COUNTRY_INFO!$H53=0,COUNTRY_INFO!$H53=4,COUNTRY_INFO!$H53=99),OR(COUNTRY_INFO!$J53=0,COUNTRY_INFO!$J53=4)),0,COUNTRY_INFO!$E53))</f>
        <v>45534</v>
      </c>
      <c r="E53" s="14">
        <f>IF(AND(INTRO!$E$37="Non-endemic",INTRO!$E$41="Non-endemic"),0,IF(AND(OR(COUNTRY_INFO!$H53=0,COUNTRY_INFO!$H53=4,COUNTRY_INFO!$H53=99),OR(COUNTRY_INFO!$J53=0,COUNTRY_INFO!$J53=4)),0,COUNTRY_INFO!$F53))</f>
        <v>63747</v>
      </c>
      <c r="F53" s="14">
        <f t="shared" si="12"/>
        <v>109281</v>
      </c>
      <c r="G53" s="15">
        <f>IF(AND(INTRO!$E$37="Non-endemic",INTRO!$E$41="Non-endemic"),0,COUNTRY_INFO!Q53)</f>
        <v>0</v>
      </c>
      <c r="H53" s="15">
        <f>IF(AND(INTRO!$E$37="Non-endemic",INTRO!$E$41="Non-endemic"),0,COUNTRY_INFO!S53)</f>
        <v>1</v>
      </c>
      <c r="I53" s="14">
        <f>IF(INTRO!$E$39="Non-endemic",IF($G53=1,DEC!$I53,0),IF($G53=1,IVM!$G53,0))</f>
        <v>0</v>
      </c>
      <c r="J53" s="3" t="str">
        <f>IF($G53=0, " ", IF(COUNTRY_INFO!$H53=1, IF(COUNTRY_INFO!$L53=1, 0," ")," "))</f>
        <v xml:space="preserve"> </v>
      </c>
      <c r="K53" s="3"/>
      <c r="L53" s="28" t="s">
        <v>974</v>
      </c>
      <c r="M53" s="44">
        <f>IF($L53="ALB", IF(INTRO!$E$39="Non-endemic",IF($H53&lt;&gt;0,$D53*($H53-$G53),0),$D53*$H53), 0)</f>
        <v>0</v>
      </c>
      <c r="N53" s="14">
        <f t="shared" si="2"/>
        <v>0</v>
      </c>
      <c r="O53" s="3"/>
      <c r="P53" s="14">
        <f t="shared" si="13"/>
        <v>0</v>
      </c>
      <c r="Q53" s="44">
        <f>IF($L53="MBD", IF(INTRO!$E$39="Non-endemic",IF($H53&lt;&gt;0,$D53*($H53-$G53),0),$D53*$H53),0)</f>
        <v>45534</v>
      </c>
      <c r="R53" s="14">
        <f t="shared" si="4"/>
        <v>63747</v>
      </c>
      <c r="S53" s="3"/>
      <c r="T53" s="14">
        <f t="shared" si="14"/>
        <v>109281</v>
      </c>
      <c r="U53" s="25"/>
      <c r="V53" s="16">
        <f t="shared" si="6"/>
        <v>0</v>
      </c>
      <c r="W53" s="16">
        <f t="shared" si="7"/>
        <v>0</v>
      </c>
      <c r="X53" s="25"/>
      <c r="Y53" s="16">
        <f t="shared" si="8"/>
        <v>0</v>
      </c>
      <c r="Z53" s="16">
        <f t="shared" si="9"/>
        <v>0</v>
      </c>
      <c r="AA53" s="25"/>
      <c r="AB53" s="16">
        <f t="shared" si="10"/>
        <v>63747</v>
      </c>
      <c r="AC53" s="16">
        <f t="shared" si="11"/>
        <v>425</v>
      </c>
    </row>
    <row r="54" spans="1:29" x14ac:dyDescent="0.25">
      <c r="A54" s="13" t="str">
        <f>IF(AND(INTRO!$E$37="Non-endemic",INTRO!$E$41="Non-endemic")," ",IF(COUNTRY_INFO!A54=0," ",COUNTRY_INFO!A54))</f>
        <v>Nigeria</v>
      </c>
      <c r="B54" s="13" t="str">
        <f>IF(AND(INTRO!$E$37="Non-endemic",INTRO!$E$41="Non-endemic")," ",IF(COUNTRY_INFO!B54=0," ",COUNTRY_INFO!B54))</f>
        <v>Akwa Ibom</v>
      </c>
      <c r="C54" s="13" t="str">
        <f>IF(AND(INTRO!$E$37="Non-endemic",INTRO!$E$41="Non-endemic")," ",IF(COUNTRY_INFO!C54=0," ",COUNTRY_INFO!C54))</f>
        <v>Ibeno</v>
      </c>
      <c r="D54" s="14">
        <f>IF(AND(INTRO!$E$37="Non-endemic",INTRO!$E$41="Non-endemic"),0,IF(AND(OR(COUNTRY_INFO!$H54=0,COUNTRY_INFO!$H54=4,COUNTRY_INFO!$H54=99),OR(COUNTRY_INFO!$J54=0,COUNTRY_INFO!$J54=4)),0,COUNTRY_INFO!$E54))</f>
        <v>20276</v>
      </c>
      <c r="E54" s="14">
        <f>IF(AND(INTRO!$E$37="Non-endemic",INTRO!$E$41="Non-endemic"),0,IF(AND(OR(COUNTRY_INFO!$H54=0,COUNTRY_INFO!$H54=4,COUNTRY_INFO!$H54=99),OR(COUNTRY_INFO!$J54=0,COUNTRY_INFO!$J54=4)),0,COUNTRY_INFO!$F54))</f>
        <v>28386</v>
      </c>
      <c r="F54" s="14">
        <f t="shared" si="12"/>
        <v>48662</v>
      </c>
      <c r="G54" s="15">
        <f>IF(AND(INTRO!$E$37="Non-endemic",INTRO!$E$41="Non-endemic"),0,COUNTRY_INFO!Q54)</f>
        <v>1</v>
      </c>
      <c r="H54" s="15">
        <f>IF(AND(INTRO!$E$37="Non-endemic",INTRO!$E$41="Non-endemic"),0,COUNTRY_INFO!S54)</f>
        <v>2</v>
      </c>
      <c r="I54" s="14">
        <f>IF(INTRO!$E$39="Non-endemic",IF($G54=1,DEC!$I54,0),IF($G54=1,IVM!$G54,0))</f>
        <v>81102</v>
      </c>
      <c r="J54" s="3" t="str">
        <f>IF($G54=0, " ", IF(COUNTRY_INFO!$H54=1, IF(COUNTRY_INFO!$L54=1, 0," ")," "))</f>
        <v xml:space="preserve"> </v>
      </c>
      <c r="K54" s="3"/>
      <c r="L54" s="28" t="s">
        <v>974</v>
      </c>
      <c r="M54" s="44">
        <f>IF($L54="ALB", IF(INTRO!$E$39="Non-endemic",IF($H54&lt;&gt;0,$D54*($H54-$G54),0),$D54*$H54), 0)</f>
        <v>0</v>
      </c>
      <c r="N54" s="14">
        <f t="shared" si="2"/>
        <v>0</v>
      </c>
      <c r="O54" s="3"/>
      <c r="P54" s="14">
        <f t="shared" si="13"/>
        <v>0</v>
      </c>
      <c r="Q54" s="44">
        <f>IF($L54="MBD", IF(INTRO!$E$39="Non-endemic",IF($H54&lt;&gt;0,$D54*($H54-$G54),0),$D54*$H54),0)</f>
        <v>40552</v>
      </c>
      <c r="R54" s="14">
        <f t="shared" si="4"/>
        <v>28386</v>
      </c>
      <c r="S54" s="3"/>
      <c r="T54" s="14">
        <f t="shared" si="14"/>
        <v>68938</v>
      </c>
      <c r="U54" s="25"/>
      <c r="V54" s="16">
        <f t="shared" si="6"/>
        <v>81102</v>
      </c>
      <c r="W54" s="16">
        <f t="shared" si="7"/>
        <v>406</v>
      </c>
      <c r="X54" s="25"/>
      <c r="Y54" s="16">
        <f t="shared" si="8"/>
        <v>0</v>
      </c>
      <c r="Z54" s="16">
        <f t="shared" si="9"/>
        <v>0</v>
      </c>
      <c r="AA54" s="25"/>
      <c r="AB54" s="16">
        <f t="shared" si="10"/>
        <v>28386</v>
      </c>
      <c r="AC54" s="16">
        <f t="shared" si="11"/>
        <v>190</v>
      </c>
    </row>
    <row r="55" spans="1:29" x14ac:dyDescent="0.25">
      <c r="A55" s="13" t="str">
        <f>IF(AND(INTRO!$E$37="Non-endemic",INTRO!$E$41="Non-endemic")," ",IF(COUNTRY_INFO!A55=0," ",COUNTRY_INFO!A55))</f>
        <v>Nigeria</v>
      </c>
      <c r="B55" s="13" t="str">
        <f>IF(AND(INTRO!$E$37="Non-endemic",INTRO!$E$41="Non-endemic")," ",IF(COUNTRY_INFO!B55=0," ",COUNTRY_INFO!B55))</f>
        <v>Akwa Ibom</v>
      </c>
      <c r="C55" s="13" t="str">
        <f>IF(AND(INTRO!$E$37="Non-endemic",INTRO!$E$41="Non-endemic")," ",IF(COUNTRY_INFO!C55=0," ",COUNTRY_INFO!C55))</f>
        <v>Ibesikpo Asutan</v>
      </c>
      <c r="D55" s="14">
        <f>IF(AND(INTRO!$E$37="Non-endemic",INTRO!$E$41="Non-endemic"),0,IF(AND(OR(COUNTRY_INFO!$H55=0,COUNTRY_INFO!$H55=4,COUNTRY_INFO!$H55=99),OR(COUNTRY_INFO!$J55=0,COUNTRY_INFO!$J55=4)),0,COUNTRY_INFO!$E55))</f>
        <v>36877</v>
      </c>
      <c r="E55" s="14">
        <f>IF(AND(INTRO!$E$37="Non-endemic",INTRO!$E$41="Non-endemic"),0,IF(AND(OR(COUNTRY_INFO!$H55=0,COUNTRY_INFO!$H55=4,COUNTRY_INFO!$H55=99),OR(COUNTRY_INFO!$J55=0,COUNTRY_INFO!$J55=4)),0,COUNTRY_INFO!$F55))</f>
        <v>51628</v>
      </c>
      <c r="F55" s="14">
        <f t="shared" si="12"/>
        <v>88505</v>
      </c>
      <c r="G55" s="15">
        <f>IF(AND(INTRO!$E$37="Non-endemic",INTRO!$E$41="Non-endemic"),0,COUNTRY_INFO!Q55)</f>
        <v>0</v>
      </c>
      <c r="H55" s="15">
        <f>IF(AND(INTRO!$E$37="Non-endemic",INTRO!$E$41="Non-endemic"),0,COUNTRY_INFO!S55)</f>
        <v>2</v>
      </c>
      <c r="I55" s="14">
        <f>IF(INTRO!$E$39="Non-endemic",IF($G55=1,DEC!$I55,0),IF($G55=1,IVM!$G55,0))</f>
        <v>0</v>
      </c>
      <c r="J55" s="3" t="str">
        <f>IF($G55=0, " ", IF(COUNTRY_INFO!$H55=1, IF(COUNTRY_INFO!$L55=1, 0," ")," "))</f>
        <v xml:space="preserve"> </v>
      </c>
      <c r="K55" s="3"/>
      <c r="L55" s="28" t="s">
        <v>974</v>
      </c>
      <c r="M55" s="44">
        <f>IF($L55="ALB", IF(INTRO!$E$39="Non-endemic",IF($H55&lt;&gt;0,$D55*($H55-$G55),0),$D55*$H55), 0)</f>
        <v>0</v>
      </c>
      <c r="N55" s="14">
        <f t="shared" si="2"/>
        <v>0</v>
      </c>
      <c r="O55" s="3"/>
      <c r="P55" s="14">
        <f t="shared" si="13"/>
        <v>0</v>
      </c>
      <c r="Q55" s="44">
        <f>IF($L55="MBD", IF(INTRO!$E$39="Non-endemic",IF($H55&lt;&gt;0,$D55*($H55-$G55),0),$D55*$H55),0)</f>
        <v>73754</v>
      </c>
      <c r="R55" s="14">
        <f t="shared" si="4"/>
        <v>103256</v>
      </c>
      <c r="S55" s="3"/>
      <c r="T55" s="14">
        <f t="shared" si="14"/>
        <v>177010</v>
      </c>
      <c r="U55" s="25"/>
      <c r="V55" s="16">
        <f t="shared" si="6"/>
        <v>0</v>
      </c>
      <c r="W55" s="16">
        <f t="shared" si="7"/>
        <v>0</v>
      </c>
      <c r="X55" s="25"/>
      <c r="Y55" s="16">
        <f t="shared" si="8"/>
        <v>0</v>
      </c>
      <c r="Z55" s="16">
        <f t="shared" si="9"/>
        <v>0</v>
      </c>
      <c r="AA55" s="25"/>
      <c r="AB55" s="16">
        <f t="shared" si="10"/>
        <v>103256</v>
      </c>
      <c r="AC55" s="16">
        <f t="shared" si="11"/>
        <v>689</v>
      </c>
    </row>
    <row r="56" spans="1:29" x14ac:dyDescent="0.25">
      <c r="A56" s="13" t="str">
        <f>IF(AND(INTRO!$E$37="Non-endemic",INTRO!$E$41="Non-endemic")," ",IF(COUNTRY_INFO!A56=0," ",COUNTRY_INFO!A56))</f>
        <v>Nigeria</v>
      </c>
      <c r="B56" s="13" t="str">
        <f>IF(AND(INTRO!$E$37="Non-endemic",INTRO!$E$41="Non-endemic")," ",IF(COUNTRY_INFO!B56=0," ",COUNTRY_INFO!B56))</f>
        <v>Akwa Ibom</v>
      </c>
      <c r="C56" s="13" t="str">
        <f>IF(AND(INTRO!$E$37="Non-endemic",INTRO!$E$41="Non-endemic")," ",IF(COUNTRY_INFO!C56=0," ",COUNTRY_INFO!C56))</f>
        <v>Ibiono Ibom</v>
      </c>
      <c r="D56" s="14">
        <f>IF(AND(INTRO!$E$37="Non-endemic",INTRO!$E$41="Non-endemic"),0,IF(AND(OR(COUNTRY_INFO!$H56=0,COUNTRY_INFO!$H56=4,COUNTRY_INFO!$H56=99),OR(COUNTRY_INFO!$J56=0,COUNTRY_INFO!$J56=4)),0,COUNTRY_INFO!$E56))</f>
        <v>51009</v>
      </c>
      <c r="E56" s="14">
        <f>IF(AND(INTRO!$E$37="Non-endemic",INTRO!$E$41="Non-endemic"),0,IF(AND(OR(COUNTRY_INFO!$H56=0,COUNTRY_INFO!$H56=4,COUNTRY_INFO!$H56=99),OR(COUNTRY_INFO!$J56=0,COUNTRY_INFO!$J56=4)),0,COUNTRY_INFO!$F56))</f>
        <v>71413</v>
      </c>
      <c r="F56" s="14">
        <f t="shared" si="12"/>
        <v>122422</v>
      </c>
      <c r="G56" s="15">
        <f>IF(AND(INTRO!$E$37="Non-endemic",INTRO!$E$41="Non-endemic"),0,COUNTRY_INFO!Q56)</f>
        <v>0</v>
      </c>
      <c r="H56" s="15">
        <f>IF(AND(INTRO!$E$37="Non-endemic",INTRO!$E$41="Non-endemic"),0,COUNTRY_INFO!S56)</f>
        <v>2</v>
      </c>
      <c r="I56" s="14">
        <f>IF(INTRO!$E$39="Non-endemic",IF($G56=1,DEC!$I56,0),IF($G56=1,IVM!$G56,0))</f>
        <v>0</v>
      </c>
      <c r="J56" s="3" t="str">
        <f>IF($G56=0, " ", IF(COUNTRY_INFO!$H56=1, IF(COUNTRY_INFO!$L56=1, 0," ")," "))</f>
        <v xml:space="preserve"> </v>
      </c>
      <c r="K56" s="3"/>
      <c r="L56" s="28" t="s">
        <v>974</v>
      </c>
      <c r="M56" s="44">
        <f>IF($L56="ALB", IF(INTRO!$E$39="Non-endemic",IF($H56&lt;&gt;0,$D56*($H56-$G56),0),$D56*$H56), 0)</f>
        <v>0</v>
      </c>
      <c r="N56" s="14">
        <f t="shared" si="2"/>
        <v>0</v>
      </c>
      <c r="O56" s="3"/>
      <c r="P56" s="14">
        <f t="shared" si="13"/>
        <v>0</v>
      </c>
      <c r="Q56" s="44">
        <f>IF($L56="MBD", IF(INTRO!$E$39="Non-endemic",IF($H56&lt;&gt;0,$D56*($H56-$G56),0),$D56*$H56),0)</f>
        <v>102018</v>
      </c>
      <c r="R56" s="14">
        <f t="shared" si="4"/>
        <v>142826</v>
      </c>
      <c r="S56" s="3"/>
      <c r="T56" s="14">
        <f t="shared" si="14"/>
        <v>244844</v>
      </c>
      <c r="U56" s="25"/>
      <c r="V56" s="16">
        <f t="shared" si="6"/>
        <v>0</v>
      </c>
      <c r="W56" s="16">
        <f t="shared" si="7"/>
        <v>0</v>
      </c>
      <c r="X56" s="25"/>
      <c r="Y56" s="16">
        <f t="shared" si="8"/>
        <v>0</v>
      </c>
      <c r="Z56" s="16">
        <f t="shared" si="9"/>
        <v>0</v>
      </c>
      <c r="AA56" s="25"/>
      <c r="AB56" s="16">
        <f t="shared" si="10"/>
        <v>142826</v>
      </c>
      <c r="AC56" s="16">
        <f t="shared" si="11"/>
        <v>953</v>
      </c>
    </row>
    <row r="57" spans="1:29" x14ac:dyDescent="0.25">
      <c r="A57" s="13" t="str">
        <f>IF(AND(INTRO!$E$37="Non-endemic",INTRO!$E$41="Non-endemic")," ",IF(COUNTRY_INFO!A57=0," ",COUNTRY_INFO!A57))</f>
        <v>Nigeria</v>
      </c>
      <c r="B57" s="13" t="str">
        <f>IF(AND(INTRO!$E$37="Non-endemic",INTRO!$E$41="Non-endemic")," ",IF(COUNTRY_INFO!B57=0," ",COUNTRY_INFO!B57))</f>
        <v>Akwa Ibom</v>
      </c>
      <c r="C57" s="13" t="str">
        <f>IF(AND(INTRO!$E$37="Non-endemic",INTRO!$E$41="Non-endemic")," ",IF(COUNTRY_INFO!C57=0," ",COUNTRY_INFO!C57))</f>
        <v>Ika</v>
      </c>
      <c r="D57" s="14">
        <f>IF(AND(INTRO!$E$37="Non-endemic",INTRO!$E$41="Non-endemic"),0,IF(AND(OR(COUNTRY_INFO!$H57=0,COUNTRY_INFO!$H57=4,COUNTRY_INFO!$H57=99),OR(COUNTRY_INFO!$J57=0,COUNTRY_INFO!$J57=4)),0,COUNTRY_INFO!$E57))</f>
        <v>19619</v>
      </c>
      <c r="E57" s="14">
        <f>IF(AND(INTRO!$E$37="Non-endemic",INTRO!$E$41="Non-endemic"),0,IF(AND(OR(COUNTRY_INFO!$H57=0,COUNTRY_INFO!$H57=4,COUNTRY_INFO!$H57=99),OR(COUNTRY_INFO!$J57=0,COUNTRY_INFO!$J57=4)),0,COUNTRY_INFO!$F57))</f>
        <v>27467</v>
      </c>
      <c r="F57" s="14">
        <f t="shared" si="12"/>
        <v>47086</v>
      </c>
      <c r="G57" s="15">
        <f>IF(AND(INTRO!$E$37="Non-endemic",INTRO!$E$41="Non-endemic"),0,COUNTRY_INFO!Q57)</f>
        <v>0</v>
      </c>
      <c r="H57" s="15">
        <f>IF(AND(INTRO!$E$37="Non-endemic",INTRO!$E$41="Non-endemic"),0,COUNTRY_INFO!S57)</f>
        <v>1</v>
      </c>
      <c r="I57" s="14">
        <f>IF(INTRO!$E$39="Non-endemic",IF($G57=1,DEC!$I57,0),IF($G57=1,IVM!$G57,0))</f>
        <v>0</v>
      </c>
      <c r="J57" s="3" t="str">
        <f>IF($G57=0, " ", IF(COUNTRY_INFO!$H57=1, IF(COUNTRY_INFO!$L57=1, 0," ")," "))</f>
        <v xml:space="preserve"> </v>
      </c>
      <c r="K57" s="3"/>
      <c r="L57" s="28" t="s">
        <v>974</v>
      </c>
      <c r="M57" s="44">
        <f>IF($L57="ALB", IF(INTRO!$E$39="Non-endemic",IF($H57&lt;&gt;0,$D57*($H57-$G57),0),$D57*$H57), 0)</f>
        <v>0</v>
      </c>
      <c r="N57" s="14">
        <f t="shared" si="2"/>
        <v>0</v>
      </c>
      <c r="O57" s="3"/>
      <c r="P57" s="14">
        <f t="shared" si="13"/>
        <v>0</v>
      </c>
      <c r="Q57" s="44">
        <f>IF($L57="MBD", IF(INTRO!$E$39="Non-endemic",IF($H57&lt;&gt;0,$D57*($H57-$G57),0),$D57*$H57),0)</f>
        <v>19619</v>
      </c>
      <c r="R57" s="14">
        <f t="shared" si="4"/>
        <v>27467</v>
      </c>
      <c r="S57" s="3"/>
      <c r="T57" s="14">
        <f t="shared" si="14"/>
        <v>47086</v>
      </c>
      <c r="U57" s="25"/>
      <c r="V57" s="16">
        <f t="shared" si="6"/>
        <v>0</v>
      </c>
      <c r="W57" s="16">
        <f t="shared" si="7"/>
        <v>0</v>
      </c>
      <c r="X57" s="25"/>
      <c r="Y57" s="16">
        <f t="shared" si="8"/>
        <v>0</v>
      </c>
      <c r="Z57" s="16">
        <f t="shared" si="9"/>
        <v>0</v>
      </c>
      <c r="AA57" s="25"/>
      <c r="AB57" s="16">
        <f t="shared" si="10"/>
        <v>27467</v>
      </c>
      <c r="AC57" s="16">
        <f t="shared" si="11"/>
        <v>184</v>
      </c>
    </row>
    <row r="58" spans="1:29" x14ac:dyDescent="0.25">
      <c r="A58" s="13" t="str">
        <f>IF(AND(INTRO!$E$37="Non-endemic",INTRO!$E$41="Non-endemic")," ",IF(COUNTRY_INFO!A58=0," ",COUNTRY_INFO!A58))</f>
        <v>Nigeria</v>
      </c>
      <c r="B58" s="13" t="str">
        <f>IF(AND(INTRO!$E$37="Non-endemic",INTRO!$E$41="Non-endemic")," ",IF(COUNTRY_INFO!B58=0," ",COUNTRY_INFO!B58))</f>
        <v>Akwa Ibom</v>
      </c>
      <c r="C58" s="13" t="str">
        <f>IF(AND(INTRO!$E$37="Non-endemic",INTRO!$E$41="Non-endemic")," ",IF(COUNTRY_INFO!C58=0," ",COUNTRY_INFO!C58))</f>
        <v>Ikono</v>
      </c>
      <c r="D58" s="14">
        <f>IF(AND(INTRO!$E$37="Non-endemic",INTRO!$E$41="Non-endemic"),0,IF(AND(OR(COUNTRY_INFO!$H58=0,COUNTRY_INFO!$H58=4,COUNTRY_INFO!$H58=99),OR(COUNTRY_INFO!$J58=0,COUNTRY_INFO!$J58=4)),0,COUNTRY_INFO!$E58))</f>
        <v>35479</v>
      </c>
      <c r="E58" s="14">
        <f>IF(AND(INTRO!$E$37="Non-endemic",INTRO!$E$41="Non-endemic"),0,IF(AND(OR(COUNTRY_INFO!$H58=0,COUNTRY_INFO!$H58=4,COUNTRY_INFO!$H58=99),OR(COUNTRY_INFO!$J58=0,COUNTRY_INFO!$J58=4)),0,COUNTRY_INFO!$F58))</f>
        <v>49671</v>
      </c>
      <c r="F58" s="14">
        <f t="shared" si="12"/>
        <v>85150</v>
      </c>
      <c r="G58" s="15">
        <f>IF(AND(INTRO!$E$37="Non-endemic",INTRO!$E$41="Non-endemic"),0,COUNTRY_INFO!Q58)</f>
        <v>0</v>
      </c>
      <c r="H58" s="15">
        <f>IF(AND(INTRO!$E$37="Non-endemic",INTRO!$E$41="Non-endemic"),0,COUNTRY_INFO!S58)</f>
        <v>1</v>
      </c>
      <c r="I58" s="14">
        <f>IF(INTRO!$E$39="Non-endemic",IF($G58=1,DEC!$I58,0),IF($G58=1,IVM!$G58,0))</f>
        <v>0</v>
      </c>
      <c r="J58" s="3" t="str">
        <f>IF($G58=0, " ", IF(COUNTRY_INFO!$H58=1, IF(COUNTRY_INFO!$L58=1, 0," ")," "))</f>
        <v xml:space="preserve"> </v>
      </c>
      <c r="K58" s="3"/>
      <c r="L58" s="28" t="s">
        <v>974</v>
      </c>
      <c r="M58" s="44">
        <f>IF($L58="ALB", IF(INTRO!$E$39="Non-endemic",IF($H58&lt;&gt;0,$D58*($H58-$G58),0),$D58*$H58), 0)</f>
        <v>0</v>
      </c>
      <c r="N58" s="14">
        <f t="shared" si="2"/>
        <v>0</v>
      </c>
      <c r="O58" s="3"/>
      <c r="P58" s="14">
        <f t="shared" si="13"/>
        <v>0</v>
      </c>
      <c r="Q58" s="44">
        <f>IF($L58="MBD", IF(INTRO!$E$39="Non-endemic",IF($H58&lt;&gt;0,$D58*($H58-$G58),0),$D58*$H58),0)</f>
        <v>35479</v>
      </c>
      <c r="R58" s="14">
        <f t="shared" si="4"/>
        <v>49671</v>
      </c>
      <c r="S58" s="3"/>
      <c r="T58" s="14">
        <f t="shared" si="14"/>
        <v>85150</v>
      </c>
      <c r="U58" s="25"/>
      <c r="V58" s="16">
        <f t="shared" si="6"/>
        <v>0</v>
      </c>
      <c r="W58" s="16">
        <f t="shared" si="7"/>
        <v>0</v>
      </c>
      <c r="X58" s="25"/>
      <c r="Y58" s="16">
        <f t="shared" si="8"/>
        <v>0</v>
      </c>
      <c r="Z58" s="16">
        <f t="shared" si="9"/>
        <v>0</v>
      </c>
      <c r="AA58" s="25"/>
      <c r="AB58" s="16">
        <f t="shared" si="10"/>
        <v>49671</v>
      </c>
      <c r="AC58" s="16">
        <f t="shared" si="11"/>
        <v>332</v>
      </c>
    </row>
    <row r="59" spans="1:29" x14ac:dyDescent="0.25">
      <c r="A59" s="13" t="str">
        <f>IF(AND(INTRO!$E$37="Non-endemic",INTRO!$E$41="Non-endemic")," ",IF(COUNTRY_INFO!A59=0," ",COUNTRY_INFO!A59))</f>
        <v>Nigeria</v>
      </c>
      <c r="B59" s="13" t="str">
        <f>IF(AND(INTRO!$E$37="Non-endemic",INTRO!$E$41="Non-endemic")," ",IF(COUNTRY_INFO!B59=0," ",COUNTRY_INFO!B59))</f>
        <v>Akwa Ibom</v>
      </c>
      <c r="C59" s="13" t="str">
        <f>IF(AND(INTRO!$E$37="Non-endemic",INTRO!$E$41="Non-endemic")," ",IF(COUNTRY_INFO!C59=0," ",COUNTRY_INFO!C59))</f>
        <v>Ikot Abasi</v>
      </c>
      <c r="D59" s="14">
        <f>IF(AND(INTRO!$E$37="Non-endemic",INTRO!$E$41="Non-endemic"),0,IF(AND(OR(COUNTRY_INFO!$H59=0,COUNTRY_INFO!$H59=4,COUNTRY_INFO!$H59=99),OR(COUNTRY_INFO!$J59=0,COUNTRY_INFO!$J59=4)),0,COUNTRY_INFO!$E59))</f>
        <v>35511</v>
      </c>
      <c r="E59" s="14">
        <f>IF(AND(INTRO!$E$37="Non-endemic",INTRO!$E$41="Non-endemic"),0,IF(AND(OR(COUNTRY_INFO!$H59=0,COUNTRY_INFO!$H59=4,COUNTRY_INFO!$H59=99),OR(COUNTRY_INFO!$J59=0,COUNTRY_INFO!$J59=4)),0,COUNTRY_INFO!$F59))</f>
        <v>49716</v>
      </c>
      <c r="F59" s="14">
        <f t="shared" si="12"/>
        <v>85227</v>
      </c>
      <c r="G59" s="15">
        <f>IF(AND(INTRO!$E$37="Non-endemic",INTRO!$E$41="Non-endemic"),0,COUNTRY_INFO!Q59)</f>
        <v>1</v>
      </c>
      <c r="H59" s="15">
        <f>IF(AND(INTRO!$E$37="Non-endemic",INTRO!$E$41="Non-endemic"),0,COUNTRY_INFO!S59)</f>
        <v>2</v>
      </c>
      <c r="I59" s="14">
        <f>IF(INTRO!$E$39="Non-endemic",IF($G59=1,DEC!$I59,0),IF($G59=1,IVM!$G59,0))</f>
        <v>142045</v>
      </c>
      <c r="J59" s="3" t="str">
        <f>IF($G59=0, " ", IF(COUNTRY_INFO!$H59=1, IF(COUNTRY_INFO!$L59=1, 0," ")," "))</f>
        <v xml:space="preserve"> </v>
      </c>
      <c r="K59" s="3"/>
      <c r="L59" s="28" t="s">
        <v>974</v>
      </c>
      <c r="M59" s="44">
        <f>IF($L59="ALB", IF(INTRO!$E$39="Non-endemic",IF($H59&lt;&gt;0,$D59*($H59-$G59),0),$D59*$H59), 0)</f>
        <v>0</v>
      </c>
      <c r="N59" s="14">
        <f t="shared" si="2"/>
        <v>0</v>
      </c>
      <c r="O59" s="3"/>
      <c r="P59" s="14">
        <f t="shared" si="13"/>
        <v>0</v>
      </c>
      <c r="Q59" s="44">
        <f>IF($L59="MBD", IF(INTRO!$E$39="Non-endemic",IF($H59&lt;&gt;0,$D59*($H59-$G59),0),$D59*$H59),0)</f>
        <v>71022</v>
      </c>
      <c r="R59" s="14">
        <f t="shared" si="4"/>
        <v>49716</v>
      </c>
      <c r="S59" s="3"/>
      <c r="T59" s="14">
        <f t="shared" si="14"/>
        <v>120738</v>
      </c>
      <c r="U59" s="25"/>
      <c r="V59" s="16">
        <f t="shared" si="6"/>
        <v>142045</v>
      </c>
      <c r="W59" s="16">
        <f t="shared" si="7"/>
        <v>711</v>
      </c>
      <c r="X59" s="25"/>
      <c r="Y59" s="16">
        <f t="shared" si="8"/>
        <v>0</v>
      </c>
      <c r="Z59" s="16">
        <f t="shared" si="9"/>
        <v>0</v>
      </c>
      <c r="AA59" s="25"/>
      <c r="AB59" s="16">
        <f t="shared" si="10"/>
        <v>49716</v>
      </c>
      <c r="AC59" s="16">
        <f t="shared" si="11"/>
        <v>332</v>
      </c>
    </row>
    <row r="60" spans="1:29" x14ac:dyDescent="0.25">
      <c r="A60" s="13" t="str">
        <f>IF(AND(INTRO!$E$37="Non-endemic",INTRO!$E$41="Non-endemic")," ",IF(COUNTRY_INFO!A60=0," ",COUNTRY_INFO!A60))</f>
        <v>Nigeria</v>
      </c>
      <c r="B60" s="13" t="str">
        <f>IF(AND(INTRO!$E$37="Non-endemic",INTRO!$E$41="Non-endemic")," ",IF(COUNTRY_INFO!B60=0," ",COUNTRY_INFO!B60))</f>
        <v>Akwa Ibom</v>
      </c>
      <c r="C60" s="13" t="str">
        <f>IF(AND(INTRO!$E$37="Non-endemic",INTRO!$E$41="Non-endemic")," ",IF(COUNTRY_INFO!C60=0," ",COUNTRY_INFO!C60))</f>
        <v>Ikot Ekpene</v>
      </c>
      <c r="D60" s="14">
        <f>IF(AND(INTRO!$E$37="Non-endemic",INTRO!$E$41="Non-endemic"),0,IF(AND(OR(COUNTRY_INFO!$H60=0,COUNTRY_INFO!$H60=4,COUNTRY_INFO!$H60=99),OR(COUNTRY_INFO!$J60=0,COUNTRY_INFO!$J60=4)),0,COUNTRY_INFO!$E60))</f>
        <v>38485</v>
      </c>
      <c r="E60" s="14">
        <f>IF(AND(INTRO!$E$37="Non-endemic",INTRO!$E$41="Non-endemic"),0,IF(AND(OR(COUNTRY_INFO!$H60=0,COUNTRY_INFO!$H60=4,COUNTRY_INFO!$H60=99),OR(COUNTRY_INFO!$J60=0,COUNTRY_INFO!$J60=4)),0,COUNTRY_INFO!$F60))</f>
        <v>53878</v>
      </c>
      <c r="F60" s="14">
        <f t="shared" si="12"/>
        <v>92363</v>
      </c>
      <c r="G60" s="15">
        <f>IF(AND(INTRO!$E$37="Non-endemic",INTRO!$E$41="Non-endemic"),0,COUNTRY_INFO!Q60)</f>
        <v>1</v>
      </c>
      <c r="H60" s="15">
        <f>IF(AND(INTRO!$E$37="Non-endemic",INTRO!$E$41="Non-endemic"),0,COUNTRY_INFO!S60)</f>
        <v>1</v>
      </c>
      <c r="I60" s="14">
        <f>IF(INTRO!$E$39="Non-endemic",IF($G60=1,DEC!$I60,0),IF($G60=1,IVM!$G60,0))</f>
        <v>153938</v>
      </c>
      <c r="J60" s="3" t="str">
        <f>IF($G60=0, " ", IF(COUNTRY_INFO!$H60=1, IF(COUNTRY_INFO!$L60=1, 0," ")," "))</f>
        <v xml:space="preserve"> </v>
      </c>
      <c r="K60" s="3"/>
      <c r="L60" s="28" t="s">
        <v>974</v>
      </c>
      <c r="M60" s="44">
        <f>IF($L60="ALB", IF(INTRO!$E$39="Non-endemic",IF($H60&lt;&gt;0,$D60*($H60-$G60),0),$D60*$H60), 0)</f>
        <v>0</v>
      </c>
      <c r="N60" s="14">
        <f t="shared" si="2"/>
        <v>0</v>
      </c>
      <c r="O60" s="3"/>
      <c r="P60" s="14">
        <f t="shared" si="13"/>
        <v>0</v>
      </c>
      <c r="Q60" s="44">
        <f>IF($L60="MBD", IF(INTRO!$E$39="Non-endemic",IF($H60&lt;&gt;0,$D60*($H60-$G60),0),$D60*$H60),0)</f>
        <v>38485</v>
      </c>
      <c r="R60" s="14">
        <f t="shared" si="4"/>
        <v>0</v>
      </c>
      <c r="S60" s="3"/>
      <c r="T60" s="14">
        <f t="shared" si="14"/>
        <v>38485</v>
      </c>
      <c r="U60" s="25"/>
      <c r="V60" s="16">
        <f t="shared" si="6"/>
        <v>153938</v>
      </c>
      <c r="W60" s="16">
        <f t="shared" si="7"/>
        <v>770</v>
      </c>
      <c r="X60" s="25"/>
      <c r="Y60" s="16">
        <f t="shared" si="8"/>
        <v>0</v>
      </c>
      <c r="Z60" s="16">
        <f t="shared" si="9"/>
        <v>0</v>
      </c>
      <c r="AA60" s="25"/>
      <c r="AB60" s="16">
        <f t="shared" si="10"/>
        <v>0</v>
      </c>
      <c r="AC60" s="16">
        <f t="shared" si="11"/>
        <v>0</v>
      </c>
    </row>
    <row r="61" spans="1:29" x14ac:dyDescent="0.25">
      <c r="A61" s="13" t="str">
        <f>IF(AND(INTRO!$E$37="Non-endemic",INTRO!$E$41="Non-endemic")," ",IF(COUNTRY_INFO!A61=0," ",COUNTRY_INFO!A61))</f>
        <v>Nigeria</v>
      </c>
      <c r="B61" s="13" t="str">
        <f>IF(AND(INTRO!$E$37="Non-endemic",INTRO!$E$41="Non-endemic")," ",IF(COUNTRY_INFO!B61=0," ",COUNTRY_INFO!B61))</f>
        <v>Akwa Ibom</v>
      </c>
      <c r="C61" s="13" t="str">
        <f>IF(AND(INTRO!$E$37="Non-endemic",INTRO!$E$41="Non-endemic")," ",IF(COUNTRY_INFO!C61=0," ",COUNTRY_INFO!C61))</f>
        <v>Ini</v>
      </c>
      <c r="D61" s="14">
        <f>IF(AND(INTRO!$E$37="Non-endemic",INTRO!$E$41="Non-endemic"),0,IF(AND(OR(COUNTRY_INFO!$H61=0,COUNTRY_INFO!$H61=4,COUNTRY_INFO!$H61=99),OR(COUNTRY_INFO!$J61=0,COUNTRY_INFO!$J61=4)),0,COUNTRY_INFO!$E61))</f>
        <v>26682</v>
      </c>
      <c r="E61" s="14">
        <f>IF(AND(INTRO!$E$37="Non-endemic",INTRO!$E$41="Non-endemic"),0,IF(AND(OR(COUNTRY_INFO!$H61=0,COUNTRY_INFO!$H61=4,COUNTRY_INFO!$H61=99),OR(COUNTRY_INFO!$J61=0,COUNTRY_INFO!$J61=4)),0,COUNTRY_INFO!$F61))</f>
        <v>37354</v>
      </c>
      <c r="F61" s="14">
        <f t="shared" si="12"/>
        <v>64036</v>
      </c>
      <c r="G61" s="15">
        <f>IF(AND(INTRO!$E$37="Non-endemic",INTRO!$E$41="Non-endemic"),0,COUNTRY_INFO!Q61)</f>
        <v>0</v>
      </c>
      <c r="H61" s="15">
        <f>IF(AND(INTRO!$E$37="Non-endemic",INTRO!$E$41="Non-endemic"),0,COUNTRY_INFO!S61)</f>
        <v>2</v>
      </c>
      <c r="I61" s="14">
        <f>IF(INTRO!$E$39="Non-endemic",IF($G61=1,DEC!$I61,0),IF($G61=1,IVM!$G61,0))</f>
        <v>0</v>
      </c>
      <c r="J61" s="3" t="str">
        <f>IF($G61=0, " ", IF(COUNTRY_INFO!$H61=1, IF(COUNTRY_INFO!$L61=1, 0," ")," "))</f>
        <v xml:space="preserve"> </v>
      </c>
      <c r="K61" s="3"/>
      <c r="L61" s="28" t="s">
        <v>974</v>
      </c>
      <c r="M61" s="44">
        <f>IF($L61="ALB", IF(INTRO!$E$39="Non-endemic",IF($H61&lt;&gt;0,$D61*($H61-$G61),0),$D61*$H61), 0)</f>
        <v>0</v>
      </c>
      <c r="N61" s="14">
        <f t="shared" si="2"/>
        <v>0</v>
      </c>
      <c r="O61" s="3"/>
      <c r="P61" s="14">
        <f t="shared" si="13"/>
        <v>0</v>
      </c>
      <c r="Q61" s="44">
        <f>IF($L61="MBD", IF(INTRO!$E$39="Non-endemic",IF($H61&lt;&gt;0,$D61*($H61-$G61),0),$D61*$H61),0)</f>
        <v>53364</v>
      </c>
      <c r="R61" s="14">
        <f t="shared" si="4"/>
        <v>74708</v>
      </c>
      <c r="S61" s="3"/>
      <c r="T61" s="14">
        <f t="shared" si="14"/>
        <v>128072</v>
      </c>
      <c r="U61" s="25"/>
      <c r="V61" s="16">
        <f t="shared" si="6"/>
        <v>0</v>
      </c>
      <c r="W61" s="16">
        <f t="shared" si="7"/>
        <v>0</v>
      </c>
      <c r="X61" s="25"/>
      <c r="Y61" s="16">
        <f t="shared" si="8"/>
        <v>0</v>
      </c>
      <c r="Z61" s="16">
        <f t="shared" si="9"/>
        <v>0</v>
      </c>
      <c r="AA61" s="25"/>
      <c r="AB61" s="16">
        <f t="shared" si="10"/>
        <v>74708</v>
      </c>
      <c r="AC61" s="16">
        <f t="shared" si="11"/>
        <v>499</v>
      </c>
    </row>
    <row r="62" spans="1:29" x14ac:dyDescent="0.25">
      <c r="A62" s="13" t="str">
        <f>IF(AND(INTRO!$E$37="Non-endemic",INTRO!$E$41="Non-endemic")," ",IF(COUNTRY_INFO!A62=0," ",COUNTRY_INFO!A62))</f>
        <v>Nigeria</v>
      </c>
      <c r="B62" s="13" t="str">
        <f>IF(AND(INTRO!$E$37="Non-endemic",INTRO!$E$41="Non-endemic")," ",IF(COUNTRY_INFO!B62=0," ",COUNTRY_INFO!B62))</f>
        <v>Akwa Ibom</v>
      </c>
      <c r="C62" s="13" t="str">
        <f>IF(AND(INTRO!$E$37="Non-endemic",INTRO!$E$41="Non-endemic")," ",IF(COUNTRY_INFO!C62=0," ",COUNTRY_INFO!C62))</f>
        <v>Itu</v>
      </c>
      <c r="D62" s="14">
        <f>IF(AND(INTRO!$E$37="Non-endemic",INTRO!$E$41="Non-endemic"),0,IF(AND(OR(COUNTRY_INFO!$H62=0,COUNTRY_INFO!$H62=4,COUNTRY_INFO!$H62=99),OR(COUNTRY_INFO!$J62=0,COUNTRY_INFO!$J62=4)),0,COUNTRY_INFO!$E62))</f>
        <v>34169</v>
      </c>
      <c r="E62" s="14">
        <f>IF(AND(INTRO!$E$37="Non-endemic",INTRO!$E$41="Non-endemic"),0,IF(AND(OR(COUNTRY_INFO!$H62=0,COUNTRY_INFO!$H62=4,COUNTRY_INFO!$H62=99),OR(COUNTRY_INFO!$J62=0,COUNTRY_INFO!$J62=4)),0,COUNTRY_INFO!$F62))</f>
        <v>47837</v>
      </c>
      <c r="F62" s="14">
        <f t="shared" si="12"/>
        <v>82006</v>
      </c>
      <c r="G62" s="15">
        <f>IF(AND(INTRO!$E$37="Non-endemic",INTRO!$E$41="Non-endemic"),0,COUNTRY_INFO!Q62)</f>
        <v>0</v>
      </c>
      <c r="H62" s="15">
        <f>IF(AND(INTRO!$E$37="Non-endemic",INTRO!$E$41="Non-endemic"),0,COUNTRY_INFO!S62)</f>
        <v>2</v>
      </c>
      <c r="I62" s="14">
        <f>IF(INTRO!$E$39="Non-endemic",IF($G62=1,DEC!$I62,0),IF($G62=1,IVM!$G62,0))</f>
        <v>0</v>
      </c>
      <c r="J62" s="3" t="str">
        <f>IF($G62=0, " ", IF(COUNTRY_INFO!$H62=1, IF(COUNTRY_INFO!$L62=1, 0," ")," "))</f>
        <v xml:space="preserve"> </v>
      </c>
      <c r="K62" s="3"/>
      <c r="L62" s="28" t="s">
        <v>974</v>
      </c>
      <c r="M62" s="44">
        <f>IF($L62="ALB", IF(INTRO!$E$39="Non-endemic",IF($H62&lt;&gt;0,$D62*($H62-$G62),0),$D62*$H62), 0)</f>
        <v>0</v>
      </c>
      <c r="N62" s="14">
        <f t="shared" si="2"/>
        <v>0</v>
      </c>
      <c r="O62" s="3"/>
      <c r="P62" s="14">
        <f t="shared" si="13"/>
        <v>0</v>
      </c>
      <c r="Q62" s="44">
        <f>IF($L62="MBD", IF(INTRO!$E$39="Non-endemic",IF($H62&lt;&gt;0,$D62*($H62-$G62),0),$D62*$H62),0)</f>
        <v>68338</v>
      </c>
      <c r="R62" s="14">
        <f t="shared" si="4"/>
        <v>95674</v>
      </c>
      <c r="S62" s="3"/>
      <c r="T62" s="14">
        <f t="shared" si="14"/>
        <v>164012</v>
      </c>
      <c r="U62" s="25"/>
      <c r="V62" s="16">
        <f t="shared" si="6"/>
        <v>0</v>
      </c>
      <c r="W62" s="16">
        <f t="shared" si="7"/>
        <v>0</v>
      </c>
      <c r="X62" s="25"/>
      <c r="Y62" s="16">
        <f t="shared" si="8"/>
        <v>0</v>
      </c>
      <c r="Z62" s="16">
        <f t="shared" si="9"/>
        <v>0</v>
      </c>
      <c r="AA62" s="25"/>
      <c r="AB62" s="16">
        <f t="shared" si="10"/>
        <v>95674</v>
      </c>
      <c r="AC62" s="16">
        <f t="shared" si="11"/>
        <v>638</v>
      </c>
    </row>
    <row r="63" spans="1:29" x14ac:dyDescent="0.25">
      <c r="A63" s="13" t="str">
        <f>IF(AND(INTRO!$E$37="Non-endemic",INTRO!$E$41="Non-endemic")," ",IF(COUNTRY_INFO!A63=0," ",COUNTRY_INFO!A63))</f>
        <v>Nigeria</v>
      </c>
      <c r="B63" s="13" t="str">
        <f>IF(AND(INTRO!$E$37="Non-endemic",INTRO!$E$41="Non-endemic")," ",IF(COUNTRY_INFO!B63=0," ",COUNTRY_INFO!B63))</f>
        <v>Akwa Ibom</v>
      </c>
      <c r="C63" s="13" t="str">
        <f>IF(AND(INTRO!$E$37="Non-endemic",INTRO!$E$41="Non-endemic")," ",IF(COUNTRY_INFO!C63=0," ",COUNTRY_INFO!C63))</f>
        <v>Mbo</v>
      </c>
      <c r="D63" s="14">
        <f>IF(AND(INTRO!$E$37="Non-endemic",INTRO!$E$41="Non-endemic"),0,IF(AND(OR(COUNTRY_INFO!$H63=0,COUNTRY_INFO!$H63=4,COUNTRY_INFO!$H63=99),OR(COUNTRY_INFO!$J63=0,COUNTRY_INFO!$J63=4)),0,COUNTRY_INFO!$E63))</f>
        <v>27977</v>
      </c>
      <c r="E63" s="14">
        <f>IF(AND(INTRO!$E$37="Non-endemic",INTRO!$E$41="Non-endemic"),0,IF(AND(OR(COUNTRY_INFO!$H63=0,COUNTRY_INFO!$H63=4,COUNTRY_INFO!$H63=99),OR(COUNTRY_INFO!$J63=0,COUNTRY_INFO!$J63=4)),0,COUNTRY_INFO!$F63))</f>
        <v>39168</v>
      </c>
      <c r="F63" s="14">
        <f t="shared" si="12"/>
        <v>67145</v>
      </c>
      <c r="G63" s="15">
        <f>IF(AND(INTRO!$E$37="Non-endemic",INTRO!$E$41="Non-endemic"),0,COUNTRY_INFO!Q63)</f>
        <v>0</v>
      </c>
      <c r="H63" s="15">
        <f>IF(AND(INTRO!$E$37="Non-endemic",INTRO!$E$41="Non-endemic"),0,COUNTRY_INFO!S63)</f>
        <v>2</v>
      </c>
      <c r="I63" s="14">
        <f>IF(INTRO!$E$39="Non-endemic",IF($G63=1,DEC!$I63,0),IF($G63=1,IVM!$G63,0))</f>
        <v>0</v>
      </c>
      <c r="J63" s="3" t="str">
        <f>IF($G63=0, " ", IF(COUNTRY_INFO!$H63=1, IF(COUNTRY_INFO!$L63=1, 0," ")," "))</f>
        <v xml:space="preserve"> </v>
      </c>
      <c r="K63" s="3"/>
      <c r="L63" s="28" t="s">
        <v>974</v>
      </c>
      <c r="M63" s="44">
        <f>IF($L63="ALB", IF(INTRO!$E$39="Non-endemic",IF($H63&lt;&gt;0,$D63*($H63-$G63),0),$D63*$H63), 0)</f>
        <v>0</v>
      </c>
      <c r="N63" s="14">
        <f t="shared" si="2"/>
        <v>0</v>
      </c>
      <c r="O63" s="3"/>
      <c r="P63" s="14">
        <f t="shared" si="13"/>
        <v>0</v>
      </c>
      <c r="Q63" s="44">
        <f>IF($L63="MBD", IF(INTRO!$E$39="Non-endemic",IF($H63&lt;&gt;0,$D63*($H63-$G63),0),$D63*$H63),0)</f>
        <v>55954</v>
      </c>
      <c r="R63" s="14">
        <f t="shared" si="4"/>
        <v>78336</v>
      </c>
      <c r="S63" s="3"/>
      <c r="T63" s="14">
        <f t="shared" si="14"/>
        <v>134290</v>
      </c>
      <c r="U63" s="25"/>
      <c r="V63" s="16">
        <f t="shared" si="6"/>
        <v>0</v>
      </c>
      <c r="W63" s="16">
        <f t="shared" si="7"/>
        <v>0</v>
      </c>
      <c r="X63" s="25"/>
      <c r="Y63" s="16">
        <f t="shared" si="8"/>
        <v>0</v>
      </c>
      <c r="Z63" s="16">
        <f t="shared" si="9"/>
        <v>0</v>
      </c>
      <c r="AA63" s="25"/>
      <c r="AB63" s="16">
        <f t="shared" si="10"/>
        <v>78336</v>
      </c>
      <c r="AC63" s="16">
        <f t="shared" si="11"/>
        <v>523</v>
      </c>
    </row>
    <row r="64" spans="1:29" x14ac:dyDescent="0.25">
      <c r="A64" s="13" t="str">
        <f>IF(AND(INTRO!$E$37="Non-endemic",INTRO!$E$41="Non-endemic")," ",IF(COUNTRY_INFO!A64=0," ",COUNTRY_INFO!A64))</f>
        <v>Nigeria</v>
      </c>
      <c r="B64" s="13" t="str">
        <f>IF(AND(INTRO!$E$37="Non-endemic",INTRO!$E$41="Non-endemic")," ",IF(COUNTRY_INFO!B64=0," ",COUNTRY_INFO!B64))</f>
        <v>Akwa Ibom</v>
      </c>
      <c r="C64" s="13" t="str">
        <f>IF(AND(INTRO!$E$37="Non-endemic",INTRO!$E$41="Non-endemic")," ",IF(COUNTRY_INFO!C64=0," ",COUNTRY_INFO!C64))</f>
        <v>Mkpat Enin</v>
      </c>
      <c r="D64" s="14">
        <f>IF(AND(INTRO!$E$37="Non-endemic",INTRO!$E$41="Non-endemic"),0,IF(AND(OR(COUNTRY_INFO!$H64=0,COUNTRY_INFO!$H64=4,COUNTRY_INFO!$H64=99),OR(COUNTRY_INFO!$J64=0,COUNTRY_INFO!$J64=4)),0,COUNTRY_INFO!$E64))</f>
        <v>47888</v>
      </c>
      <c r="E64" s="14">
        <f>IF(AND(INTRO!$E$37="Non-endemic",INTRO!$E$41="Non-endemic"),0,IF(AND(OR(COUNTRY_INFO!$H64=0,COUNTRY_INFO!$H64=4,COUNTRY_INFO!$H64=99),OR(COUNTRY_INFO!$J64=0,COUNTRY_INFO!$J64=4)),0,COUNTRY_INFO!$F64))</f>
        <v>67043</v>
      </c>
      <c r="F64" s="14">
        <f t="shared" si="12"/>
        <v>114931</v>
      </c>
      <c r="G64" s="15">
        <f>IF(AND(INTRO!$E$37="Non-endemic",INTRO!$E$41="Non-endemic"),0,COUNTRY_INFO!Q64)</f>
        <v>0</v>
      </c>
      <c r="H64" s="15">
        <f>IF(AND(INTRO!$E$37="Non-endemic",INTRO!$E$41="Non-endemic"),0,COUNTRY_INFO!S64)</f>
        <v>2</v>
      </c>
      <c r="I64" s="14">
        <f>IF(INTRO!$E$39="Non-endemic",IF($G64=1,DEC!$I64,0),IF($G64=1,IVM!$G64,0))</f>
        <v>0</v>
      </c>
      <c r="J64" s="3" t="str">
        <f>IF($G64=0, " ", IF(COUNTRY_INFO!$H64=1, IF(COUNTRY_INFO!$L64=1, 0," ")," "))</f>
        <v xml:space="preserve"> </v>
      </c>
      <c r="K64" s="3"/>
      <c r="L64" s="28" t="s">
        <v>974</v>
      </c>
      <c r="M64" s="44">
        <f>IF($L64="ALB", IF(INTRO!$E$39="Non-endemic",IF($H64&lt;&gt;0,$D64*($H64-$G64),0),$D64*$H64), 0)</f>
        <v>0</v>
      </c>
      <c r="N64" s="14">
        <f t="shared" si="2"/>
        <v>0</v>
      </c>
      <c r="O64" s="3"/>
      <c r="P64" s="14">
        <f t="shared" si="13"/>
        <v>0</v>
      </c>
      <c r="Q64" s="44">
        <f>IF($L64="MBD", IF(INTRO!$E$39="Non-endemic",IF($H64&lt;&gt;0,$D64*($H64-$G64),0),$D64*$H64),0)</f>
        <v>95776</v>
      </c>
      <c r="R64" s="14">
        <f t="shared" si="4"/>
        <v>134086</v>
      </c>
      <c r="S64" s="3"/>
      <c r="T64" s="14">
        <f t="shared" si="14"/>
        <v>229862</v>
      </c>
      <c r="U64" s="25"/>
      <c r="V64" s="16">
        <f t="shared" si="6"/>
        <v>0</v>
      </c>
      <c r="W64" s="16">
        <f t="shared" si="7"/>
        <v>0</v>
      </c>
      <c r="X64" s="25"/>
      <c r="Y64" s="16">
        <f t="shared" si="8"/>
        <v>0</v>
      </c>
      <c r="Z64" s="16">
        <f t="shared" si="9"/>
        <v>0</v>
      </c>
      <c r="AA64" s="25"/>
      <c r="AB64" s="16">
        <f t="shared" si="10"/>
        <v>134086</v>
      </c>
      <c r="AC64" s="16">
        <f t="shared" si="11"/>
        <v>894</v>
      </c>
    </row>
    <row r="65" spans="1:29" x14ac:dyDescent="0.25">
      <c r="A65" s="13" t="str">
        <f>IF(AND(INTRO!$E$37="Non-endemic",INTRO!$E$41="Non-endemic")," ",IF(COUNTRY_INFO!A65=0," ",COUNTRY_INFO!A65))</f>
        <v>Nigeria</v>
      </c>
      <c r="B65" s="13" t="str">
        <f>IF(AND(INTRO!$E$37="Non-endemic",INTRO!$E$41="Non-endemic")," ",IF(COUNTRY_INFO!B65=0," ",COUNTRY_INFO!B65))</f>
        <v>Akwa Ibom</v>
      </c>
      <c r="C65" s="13" t="str">
        <f>IF(AND(INTRO!$E$37="Non-endemic",INTRO!$E$41="Non-endemic")," ",IF(COUNTRY_INFO!C65=0," ",COUNTRY_INFO!C65))</f>
        <v>Nsit Atai</v>
      </c>
      <c r="D65" s="14">
        <f>IF(AND(INTRO!$E$37="Non-endemic",INTRO!$E$41="Non-endemic"),0,IF(AND(OR(COUNTRY_INFO!$H65=0,COUNTRY_INFO!$H65=4,COUNTRY_INFO!$H65=99),OR(COUNTRY_INFO!$J65=0,COUNTRY_INFO!$J65=4)),0,COUNTRY_INFO!$E65))</f>
        <v>20064</v>
      </c>
      <c r="E65" s="14">
        <f>IF(AND(INTRO!$E$37="Non-endemic",INTRO!$E$41="Non-endemic"),0,IF(AND(OR(COUNTRY_INFO!$H65=0,COUNTRY_INFO!$H65=4,COUNTRY_INFO!$H65=99),OR(COUNTRY_INFO!$J65=0,COUNTRY_INFO!$J65=4)),0,COUNTRY_INFO!$F65))</f>
        <v>28090</v>
      </c>
      <c r="F65" s="14">
        <f t="shared" si="12"/>
        <v>48154</v>
      </c>
      <c r="G65" s="15">
        <f>IF(AND(INTRO!$E$37="Non-endemic",INTRO!$E$41="Non-endemic"),0,COUNTRY_INFO!Q65)</f>
        <v>0</v>
      </c>
      <c r="H65" s="15">
        <f>IF(AND(INTRO!$E$37="Non-endemic",INTRO!$E$41="Non-endemic"),0,COUNTRY_INFO!S65)</f>
        <v>2</v>
      </c>
      <c r="I65" s="14">
        <f>IF(INTRO!$E$39="Non-endemic",IF($G65=1,DEC!$I65,0),IF($G65=1,IVM!$G65,0))</f>
        <v>0</v>
      </c>
      <c r="J65" s="3" t="str">
        <f>IF($G65=0, " ", IF(COUNTRY_INFO!$H65=1, IF(COUNTRY_INFO!$L65=1, 0," ")," "))</f>
        <v xml:space="preserve"> </v>
      </c>
      <c r="K65" s="3"/>
      <c r="L65" s="28" t="s">
        <v>974</v>
      </c>
      <c r="M65" s="44">
        <f>IF($L65="ALB", IF(INTRO!$E$39="Non-endemic",IF($H65&lt;&gt;0,$D65*($H65-$G65),0),$D65*$H65), 0)</f>
        <v>0</v>
      </c>
      <c r="N65" s="14">
        <f t="shared" si="2"/>
        <v>0</v>
      </c>
      <c r="O65" s="3"/>
      <c r="P65" s="14">
        <f t="shared" si="13"/>
        <v>0</v>
      </c>
      <c r="Q65" s="44">
        <f>IF($L65="MBD", IF(INTRO!$E$39="Non-endemic",IF($H65&lt;&gt;0,$D65*($H65-$G65),0),$D65*$H65),0)</f>
        <v>40128</v>
      </c>
      <c r="R65" s="14">
        <f t="shared" si="4"/>
        <v>56180</v>
      </c>
      <c r="S65" s="3"/>
      <c r="T65" s="14">
        <f t="shared" si="14"/>
        <v>96308</v>
      </c>
      <c r="U65" s="25"/>
      <c r="V65" s="16">
        <f t="shared" si="6"/>
        <v>0</v>
      </c>
      <c r="W65" s="16">
        <f t="shared" si="7"/>
        <v>0</v>
      </c>
      <c r="X65" s="25"/>
      <c r="Y65" s="16">
        <f t="shared" si="8"/>
        <v>0</v>
      </c>
      <c r="Z65" s="16">
        <f t="shared" si="9"/>
        <v>0</v>
      </c>
      <c r="AA65" s="25"/>
      <c r="AB65" s="16">
        <f t="shared" si="10"/>
        <v>56180</v>
      </c>
      <c r="AC65" s="16">
        <f t="shared" si="11"/>
        <v>375</v>
      </c>
    </row>
    <row r="66" spans="1:29" x14ac:dyDescent="0.25">
      <c r="A66" s="13" t="str">
        <f>IF(AND(INTRO!$E$37="Non-endemic",INTRO!$E$41="Non-endemic")," ",IF(COUNTRY_INFO!A66=0," ",COUNTRY_INFO!A66))</f>
        <v>Nigeria</v>
      </c>
      <c r="B66" s="13" t="str">
        <f>IF(AND(INTRO!$E$37="Non-endemic",INTRO!$E$41="Non-endemic")," ",IF(COUNTRY_INFO!B66=0," ",COUNTRY_INFO!B66))</f>
        <v>Akwa Ibom</v>
      </c>
      <c r="C66" s="13" t="str">
        <f>IF(AND(INTRO!$E$37="Non-endemic",INTRO!$E$41="Non-endemic")," ",IF(COUNTRY_INFO!C66=0," ",COUNTRY_INFO!C66))</f>
        <v>Nsit Ibom</v>
      </c>
      <c r="D66" s="14">
        <f>IF(AND(INTRO!$E$37="Non-endemic",INTRO!$E$41="Non-endemic"),0,IF(AND(OR(COUNTRY_INFO!$H66=0,COUNTRY_INFO!$H66=4,COUNTRY_INFO!$H66=99),OR(COUNTRY_INFO!$J66=0,COUNTRY_INFO!$J66=4)),0,COUNTRY_INFO!$E66))</f>
        <v>29214</v>
      </c>
      <c r="E66" s="14">
        <f>IF(AND(INTRO!$E$37="Non-endemic",INTRO!$E$41="Non-endemic"),0,IF(AND(OR(COUNTRY_INFO!$H66=0,COUNTRY_INFO!$H66=4,COUNTRY_INFO!$H66=99),OR(COUNTRY_INFO!$J66=0,COUNTRY_INFO!$J66=4)),0,COUNTRY_INFO!$F66))</f>
        <v>40900</v>
      </c>
      <c r="F66" s="14">
        <f t="shared" si="12"/>
        <v>70114</v>
      </c>
      <c r="G66" s="15">
        <f>IF(AND(INTRO!$E$37="Non-endemic",INTRO!$E$41="Non-endemic"),0,COUNTRY_INFO!Q66)</f>
        <v>0</v>
      </c>
      <c r="H66" s="15">
        <f>IF(AND(INTRO!$E$37="Non-endemic",INTRO!$E$41="Non-endemic"),0,COUNTRY_INFO!S66)</f>
        <v>1</v>
      </c>
      <c r="I66" s="14">
        <f>IF(INTRO!$E$39="Non-endemic",IF($G66=1,DEC!$I66,0),IF($G66=1,IVM!$G66,0))</f>
        <v>0</v>
      </c>
      <c r="J66" s="3" t="str">
        <f>IF($G66=0, " ", IF(COUNTRY_INFO!$H66=1, IF(COUNTRY_INFO!$L66=1, 0," ")," "))</f>
        <v xml:space="preserve"> </v>
      </c>
      <c r="K66" s="3"/>
      <c r="L66" s="28" t="s">
        <v>974</v>
      </c>
      <c r="M66" s="44">
        <f>IF($L66="ALB", IF(INTRO!$E$39="Non-endemic",IF($H66&lt;&gt;0,$D66*($H66-$G66),0),$D66*$H66), 0)</f>
        <v>0</v>
      </c>
      <c r="N66" s="14">
        <f t="shared" si="2"/>
        <v>0</v>
      </c>
      <c r="O66" s="3"/>
      <c r="P66" s="14">
        <f t="shared" si="13"/>
        <v>0</v>
      </c>
      <c r="Q66" s="44">
        <f>IF($L66="MBD", IF(INTRO!$E$39="Non-endemic",IF($H66&lt;&gt;0,$D66*($H66-$G66),0),$D66*$H66),0)</f>
        <v>29214</v>
      </c>
      <c r="R66" s="14">
        <f t="shared" si="4"/>
        <v>40900</v>
      </c>
      <c r="S66" s="3"/>
      <c r="T66" s="14">
        <f t="shared" si="14"/>
        <v>70114</v>
      </c>
      <c r="U66" s="25"/>
      <c r="V66" s="16">
        <f t="shared" si="6"/>
        <v>0</v>
      </c>
      <c r="W66" s="16">
        <f t="shared" si="7"/>
        <v>0</v>
      </c>
      <c r="X66" s="25"/>
      <c r="Y66" s="16">
        <f t="shared" si="8"/>
        <v>0</v>
      </c>
      <c r="Z66" s="16">
        <f t="shared" si="9"/>
        <v>0</v>
      </c>
      <c r="AA66" s="25"/>
      <c r="AB66" s="16">
        <f t="shared" si="10"/>
        <v>40900</v>
      </c>
      <c r="AC66" s="16">
        <f t="shared" si="11"/>
        <v>273</v>
      </c>
    </row>
    <row r="67" spans="1:29" x14ac:dyDescent="0.25">
      <c r="A67" s="13" t="str">
        <f>IF(AND(INTRO!$E$37="Non-endemic",INTRO!$E$41="Non-endemic")," ",IF(COUNTRY_INFO!A67=0," ",COUNTRY_INFO!A67))</f>
        <v>Nigeria</v>
      </c>
      <c r="B67" s="13" t="str">
        <f>IF(AND(INTRO!$E$37="Non-endemic",INTRO!$E$41="Non-endemic")," ",IF(COUNTRY_INFO!B67=0," ",COUNTRY_INFO!B67))</f>
        <v>Akwa Ibom</v>
      </c>
      <c r="C67" s="13" t="str">
        <f>IF(AND(INTRO!$E$37="Non-endemic",INTRO!$E$41="Non-endemic")," ",IF(COUNTRY_INFO!C67=0," ",COUNTRY_INFO!C67))</f>
        <v>Nsit Ubiom</v>
      </c>
      <c r="D67" s="14">
        <f>IF(AND(INTRO!$E$37="Non-endemic",INTRO!$E$41="Non-endemic"),0,IF(AND(OR(COUNTRY_INFO!$H67=0,COUNTRY_INFO!$H67=4,COUNTRY_INFO!$H67=99),OR(COUNTRY_INFO!$J67=0,COUNTRY_INFO!$J67=4)),0,COUNTRY_INFO!$E67))</f>
        <v>34491</v>
      </c>
      <c r="E67" s="14">
        <f>IF(AND(INTRO!$E$37="Non-endemic",INTRO!$E$41="Non-endemic"),0,IF(AND(OR(COUNTRY_INFO!$H67=0,COUNTRY_INFO!$H67=4,COUNTRY_INFO!$H67=99),OR(COUNTRY_INFO!$J67=0,COUNTRY_INFO!$J67=4)),0,COUNTRY_INFO!$F67))</f>
        <v>48288</v>
      </c>
      <c r="F67" s="14">
        <f t="shared" si="12"/>
        <v>82779</v>
      </c>
      <c r="G67" s="15">
        <f>IF(AND(INTRO!$E$37="Non-endemic",INTRO!$E$41="Non-endemic"),0,COUNTRY_INFO!Q67)</f>
        <v>0</v>
      </c>
      <c r="H67" s="15">
        <f>IF(AND(INTRO!$E$37="Non-endemic",INTRO!$E$41="Non-endemic"),0,COUNTRY_INFO!S67)</f>
        <v>2</v>
      </c>
      <c r="I67" s="14">
        <f>IF(INTRO!$E$39="Non-endemic",IF($G67=1,DEC!$I67,0),IF($G67=1,IVM!$G67,0))</f>
        <v>0</v>
      </c>
      <c r="J67" s="3" t="str">
        <f>IF($G67=0, " ", IF(COUNTRY_INFO!$H67=1, IF(COUNTRY_INFO!$L67=1, 0," ")," "))</f>
        <v xml:space="preserve"> </v>
      </c>
      <c r="K67" s="3"/>
      <c r="L67" s="28" t="s">
        <v>974</v>
      </c>
      <c r="M67" s="44">
        <f>IF($L67="ALB", IF(INTRO!$E$39="Non-endemic",IF($H67&lt;&gt;0,$D67*($H67-$G67),0),$D67*$H67), 0)</f>
        <v>0</v>
      </c>
      <c r="N67" s="14">
        <f t="shared" si="2"/>
        <v>0</v>
      </c>
      <c r="O67" s="3"/>
      <c r="P67" s="14">
        <f t="shared" si="13"/>
        <v>0</v>
      </c>
      <c r="Q67" s="44">
        <f>IF($L67="MBD", IF(INTRO!$E$39="Non-endemic",IF($H67&lt;&gt;0,$D67*($H67-$G67),0),$D67*$H67),0)</f>
        <v>68982</v>
      </c>
      <c r="R67" s="14">
        <f t="shared" si="4"/>
        <v>96576</v>
      </c>
      <c r="S67" s="3"/>
      <c r="T67" s="14">
        <f t="shared" si="14"/>
        <v>165558</v>
      </c>
      <c r="U67" s="25"/>
      <c r="V67" s="16">
        <f t="shared" si="6"/>
        <v>0</v>
      </c>
      <c r="W67" s="16">
        <f t="shared" si="7"/>
        <v>0</v>
      </c>
      <c r="X67" s="25"/>
      <c r="Y67" s="16">
        <f t="shared" si="8"/>
        <v>0</v>
      </c>
      <c r="Z67" s="16">
        <f t="shared" si="9"/>
        <v>0</v>
      </c>
      <c r="AA67" s="25"/>
      <c r="AB67" s="16">
        <f t="shared" si="10"/>
        <v>96576</v>
      </c>
      <c r="AC67" s="16">
        <f t="shared" si="11"/>
        <v>644</v>
      </c>
    </row>
    <row r="68" spans="1:29" x14ac:dyDescent="0.25">
      <c r="A68" s="13" t="str">
        <f>IF(AND(INTRO!$E$37="Non-endemic",INTRO!$E$41="Non-endemic")," ",IF(COUNTRY_INFO!A68=0," ",COUNTRY_INFO!A68))</f>
        <v>Nigeria</v>
      </c>
      <c r="B68" s="13" t="str">
        <f>IF(AND(INTRO!$E$37="Non-endemic",INTRO!$E$41="Non-endemic")," ",IF(COUNTRY_INFO!B68=0," ",COUNTRY_INFO!B68))</f>
        <v>Akwa Ibom</v>
      </c>
      <c r="C68" s="13" t="str">
        <f>IF(AND(INTRO!$E$37="Non-endemic",INTRO!$E$41="Non-endemic")," ",IF(COUNTRY_INFO!C68=0," ",COUNTRY_INFO!C68))</f>
        <v>Obot Akara</v>
      </c>
      <c r="D68" s="14">
        <f>IF(AND(INTRO!$E$37="Non-endemic",INTRO!$E$41="Non-endemic"),0,IF(AND(OR(COUNTRY_INFO!$H68=0,COUNTRY_INFO!$H68=4,COUNTRY_INFO!$H68=99),OR(COUNTRY_INFO!$J68=0,COUNTRY_INFO!$J68=4)),0,COUNTRY_INFO!$E68))</f>
        <v>39884</v>
      </c>
      <c r="E68" s="14">
        <f>IF(AND(INTRO!$E$37="Non-endemic",INTRO!$E$41="Non-endemic"),0,IF(AND(OR(COUNTRY_INFO!$H68=0,COUNTRY_INFO!$H68=4,COUNTRY_INFO!$H68=99),OR(COUNTRY_INFO!$J68=0,COUNTRY_INFO!$J68=4)),0,COUNTRY_INFO!$F68))</f>
        <v>55838</v>
      </c>
      <c r="F68" s="14">
        <f t="shared" si="12"/>
        <v>95722</v>
      </c>
      <c r="G68" s="15">
        <f>IF(AND(INTRO!$E$37="Non-endemic",INTRO!$E$41="Non-endemic"),0,COUNTRY_INFO!Q68)</f>
        <v>0</v>
      </c>
      <c r="H68" s="15">
        <f>IF(AND(INTRO!$E$37="Non-endemic",INTRO!$E$41="Non-endemic"),0,COUNTRY_INFO!S68)</f>
        <v>2</v>
      </c>
      <c r="I68" s="14">
        <f>IF(INTRO!$E$39="Non-endemic",IF($G68=1,DEC!$I68,0),IF($G68=1,IVM!$G68,0))</f>
        <v>0</v>
      </c>
      <c r="J68" s="3" t="str">
        <f>IF($G68=0, " ", IF(COUNTRY_INFO!$H68=1, IF(COUNTRY_INFO!$L68=1, 0," ")," "))</f>
        <v xml:space="preserve"> </v>
      </c>
      <c r="K68" s="3"/>
      <c r="L68" s="28" t="s">
        <v>974</v>
      </c>
      <c r="M68" s="44">
        <f>IF($L68="ALB", IF(INTRO!$E$39="Non-endemic",IF($H68&lt;&gt;0,$D68*($H68-$G68),0),$D68*$H68), 0)</f>
        <v>0</v>
      </c>
      <c r="N68" s="14">
        <f t="shared" si="2"/>
        <v>0</v>
      </c>
      <c r="O68" s="3"/>
      <c r="P68" s="14">
        <f t="shared" si="13"/>
        <v>0</v>
      </c>
      <c r="Q68" s="44">
        <f>IF($L68="MBD", IF(INTRO!$E$39="Non-endemic",IF($H68&lt;&gt;0,$D68*($H68-$G68),0),$D68*$H68),0)</f>
        <v>79768</v>
      </c>
      <c r="R68" s="14">
        <f t="shared" si="4"/>
        <v>111676</v>
      </c>
      <c r="S68" s="3"/>
      <c r="T68" s="14">
        <f t="shared" si="14"/>
        <v>191444</v>
      </c>
      <c r="U68" s="25"/>
      <c r="V68" s="16">
        <f t="shared" si="6"/>
        <v>0</v>
      </c>
      <c r="W68" s="16">
        <f t="shared" si="7"/>
        <v>0</v>
      </c>
      <c r="X68" s="25"/>
      <c r="Y68" s="16">
        <f t="shared" si="8"/>
        <v>0</v>
      </c>
      <c r="Z68" s="16">
        <f t="shared" si="9"/>
        <v>0</v>
      </c>
      <c r="AA68" s="25"/>
      <c r="AB68" s="16">
        <f t="shared" si="10"/>
        <v>111676</v>
      </c>
      <c r="AC68" s="16">
        <f t="shared" si="11"/>
        <v>745</v>
      </c>
    </row>
    <row r="69" spans="1:29" x14ac:dyDescent="0.25">
      <c r="A69" s="13" t="str">
        <f>IF(AND(INTRO!$E$37="Non-endemic",INTRO!$E$41="Non-endemic")," ",IF(COUNTRY_INFO!A69=0," ",COUNTRY_INFO!A69))</f>
        <v>Nigeria</v>
      </c>
      <c r="B69" s="13" t="str">
        <f>IF(AND(INTRO!$E$37="Non-endemic",INTRO!$E$41="Non-endemic")," ",IF(COUNTRY_INFO!B69=0," ",COUNTRY_INFO!B69))</f>
        <v>Akwa Ibom</v>
      </c>
      <c r="C69" s="13" t="str">
        <f>IF(AND(INTRO!$E$37="Non-endemic",INTRO!$E$41="Non-endemic")," ",IF(COUNTRY_INFO!C69=0," ",COUNTRY_INFO!C69))</f>
        <v>Okobo</v>
      </c>
      <c r="D69" s="14">
        <f>IF(AND(INTRO!$E$37="Non-endemic",INTRO!$E$41="Non-endemic"),0,IF(AND(OR(COUNTRY_INFO!$H69=0,COUNTRY_INFO!$H69=4,COUNTRY_INFO!$H69=99),OR(COUNTRY_INFO!$J69=0,COUNTRY_INFO!$J69=4)),0,COUNTRY_INFO!$E69))</f>
        <v>27989</v>
      </c>
      <c r="E69" s="14">
        <f>IF(AND(INTRO!$E$37="Non-endemic",INTRO!$E$41="Non-endemic"),0,IF(AND(OR(COUNTRY_INFO!$H69=0,COUNTRY_INFO!$H69=4,COUNTRY_INFO!$H69=99),OR(COUNTRY_INFO!$J69=0,COUNTRY_INFO!$J69=4)),0,COUNTRY_INFO!$F69))</f>
        <v>39185</v>
      </c>
      <c r="F69" s="14">
        <f t="shared" si="12"/>
        <v>67174</v>
      </c>
      <c r="G69" s="15">
        <f>IF(AND(INTRO!$E$37="Non-endemic",INTRO!$E$41="Non-endemic"),0,COUNTRY_INFO!Q69)</f>
        <v>1</v>
      </c>
      <c r="H69" s="15">
        <f>IF(AND(INTRO!$E$37="Non-endemic",INTRO!$E$41="Non-endemic"),0,COUNTRY_INFO!S69)</f>
        <v>2</v>
      </c>
      <c r="I69" s="14">
        <f>IF(INTRO!$E$39="Non-endemic",IF($G69=1,DEC!$I69,0),IF($G69=1,IVM!$G69,0))</f>
        <v>111956</v>
      </c>
      <c r="J69" s="3" t="str">
        <f>IF($G69=0, " ", IF(COUNTRY_INFO!$H69=1, IF(COUNTRY_INFO!$L69=1, 0," ")," "))</f>
        <v xml:space="preserve"> </v>
      </c>
      <c r="K69" s="3"/>
      <c r="L69" s="28" t="s">
        <v>974</v>
      </c>
      <c r="M69" s="44">
        <f>IF($L69="ALB", IF(INTRO!$E$39="Non-endemic",IF($H69&lt;&gt;0,$D69*($H69-$G69),0),$D69*$H69), 0)</f>
        <v>0</v>
      </c>
      <c r="N69" s="14">
        <f t="shared" si="2"/>
        <v>0</v>
      </c>
      <c r="O69" s="3"/>
      <c r="P69" s="14">
        <f t="shared" si="13"/>
        <v>0</v>
      </c>
      <c r="Q69" s="44">
        <f>IF($L69="MBD", IF(INTRO!$E$39="Non-endemic",IF($H69&lt;&gt;0,$D69*($H69-$G69),0),$D69*$H69),0)</f>
        <v>55978</v>
      </c>
      <c r="R69" s="14">
        <f t="shared" si="4"/>
        <v>39185</v>
      </c>
      <c r="S69" s="3"/>
      <c r="T69" s="14">
        <f t="shared" si="14"/>
        <v>95163</v>
      </c>
      <c r="U69" s="25"/>
      <c r="V69" s="16">
        <f t="shared" si="6"/>
        <v>111956</v>
      </c>
      <c r="W69" s="16">
        <f t="shared" si="7"/>
        <v>560</v>
      </c>
      <c r="X69" s="25"/>
      <c r="Y69" s="16">
        <f t="shared" si="8"/>
        <v>0</v>
      </c>
      <c r="Z69" s="16">
        <f t="shared" si="9"/>
        <v>0</v>
      </c>
      <c r="AA69" s="25"/>
      <c r="AB69" s="16">
        <f t="shared" si="10"/>
        <v>39185</v>
      </c>
      <c r="AC69" s="16">
        <f t="shared" si="11"/>
        <v>262</v>
      </c>
    </row>
    <row r="70" spans="1:29" x14ac:dyDescent="0.25">
      <c r="A70" s="13" t="str">
        <f>IF(AND(INTRO!$E$37="Non-endemic",INTRO!$E$41="Non-endemic")," ",IF(COUNTRY_INFO!A70=0," ",COUNTRY_INFO!A70))</f>
        <v>Nigeria</v>
      </c>
      <c r="B70" s="13" t="str">
        <f>IF(AND(INTRO!$E$37="Non-endemic",INTRO!$E$41="Non-endemic")," ",IF(COUNTRY_INFO!B70=0," ",COUNTRY_INFO!B70))</f>
        <v>Akwa Ibom</v>
      </c>
      <c r="C70" s="13" t="str">
        <f>IF(AND(INTRO!$E$37="Non-endemic",INTRO!$E$41="Non-endemic")," ",IF(COUNTRY_INFO!C70=0," ",COUNTRY_INFO!C70))</f>
        <v>Onna</v>
      </c>
      <c r="D70" s="14">
        <f>IF(AND(INTRO!$E$37="Non-endemic",INTRO!$E$41="Non-endemic"),0,IF(AND(OR(COUNTRY_INFO!$H70=0,COUNTRY_INFO!$H70=4,COUNTRY_INFO!$H70=99),OR(COUNTRY_INFO!$J70=0,COUNTRY_INFO!$J70=4)),0,COUNTRY_INFO!$E70))</f>
        <v>33185</v>
      </c>
      <c r="E70" s="14">
        <f>IF(AND(INTRO!$E$37="Non-endemic",INTRO!$E$41="Non-endemic"),0,IF(AND(OR(COUNTRY_INFO!$H70=0,COUNTRY_INFO!$H70=4,COUNTRY_INFO!$H70=99),OR(COUNTRY_INFO!$J70=0,COUNTRY_INFO!$J70=4)),0,COUNTRY_INFO!$F70))</f>
        <v>46458</v>
      </c>
      <c r="F70" s="14">
        <f t="shared" si="12"/>
        <v>79643</v>
      </c>
      <c r="G70" s="15">
        <f>IF(AND(INTRO!$E$37="Non-endemic",INTRO!$E$41="Non-endemic"),0,COUNTRY_INFO!Q70)</f>
        <v>1</v>
      </c>
      <c r="H70" s="15">
        <f>IF(AND(INTRO!$E$37="Non-endemic",INTRO!$E$41="Non-endemic"),0,COUNTRY_INFO!S70)</f>
        <v>2</v>
      </c>
      <c r="I70" s="14">
        <f>IF(INTRO!$E$39="Non-endemic",IF($G70=1,DEC!$I70,0),IF($G70=1,IVM!$G70,0))</f>
        <v>0</v>
      </c>
      <c r="J70" s="3">
        <v>132738</v>
      </c>
      <c r="K70" s="3">
        <v>2</v>
      </c>
      <c r="L70" s="28" t="s">
        <v>974</v>
      </c>
      <c r="M70" s="44">
        <f>IF($L70="ALB", IF(INTRO!$E$39="Non-endemic",IF($H70&lt;&gt;0,$D70*($H70-$G70),0),$D70*$H70), 0)</f>
        <v>0</v>
      </c>
      <c r="N70" s="14">
        <f t="shared" si="2"/>
        <v>0</v>
      </c>
      <c r="O70" s="3"/>
      <c r="P70" s="14">
        <f t="shared" si="13"/>
        <v>0</v>
      </c>
      <c r="Q70" s="44">
        <f>IF($L70="MBD", IF(INTRO!$E$39="Non-endemic",IF($H70&lt;&gt;0,$D70*($H70-$G70),0),$D70*$H70),0)</f>
        <v>66370</v>
      </c>
      <c r="R70" s="14">
        <f t="shared" si="4"/>
        <v>92916</v>
      </c>
      <c r="S70" s="3"/>
      <c r="T70" s="14">
        <f t="shared" si="14"/>
        <v>159286</v>
      </c>
      <c r="U70" s="25"/>
      <c r="V70" s="16">
        <f t="shared" si="6"/>
        <v>265476</v>
      </c>
      <c r="W70" s="16">
        <f t="shared" si="7"/>
        <v>1328</v>
      </c>
      <c r="X70" s="25"/>
      <c r="Y70" s="16">
        <f t="shared" si="8"/>
        <v>0</v>
      </c>
      <c r="Z70" s="16">
        <f t="shared" si="9"/>
        <v>0</v>
      </c>
      <c r="AA70" s="25"/>
      <c r="AB70" s="16">
        <f t="shared" si="10"/>
        <v>92916</v>
      </c>
      <c r="AC70" s="16">
        <f t="shared" si="11"/>
        <v>620</v>
      </c>
    </row>
    <row r="71" spans="1:29" x14ac:dyDescent="0.25">
      <c r="A71" s="13" t="str">
        <f>IF(AND(INTRO!$E$37="Non-endemic",INTRO!$E$41="Non-endemic")," ",IF(COUNTRY_INFO!A71=0," ",COUNTRY_INFO!A71))</f>
        <v>Nigeria</v>
      </c>
      <c r="B71" s="13" t="str">
        <f>IF(AND(INTRO!$E$37="Non-endemic",INTRO!$E$41="Non-endemic")," ",IF(COUNTRY_INFO!B71=0," ",COUNTRY_INFO!B71))</f>
        <v>Akwa Ibom</v>
      </c>
      <c r="C71" s="13" t="str">
        <f>IF(AND(INTRO!$E$37="Non-endemic",INTRO!$E$41="Non-endemic")," ",IF(COUNTRY_INFO!C71=0," ",COUNTRY_INFO!C71))</f>
        <v>Oron</v>
      </c>
      <c r="D71" s="14">
        <f>IF(AND(INTRO!$E$37="Non-endemic",INTRO!$E$41="Non-endemic"),0,IF(AND(OR(COUNTRY_INFO!$H71=0,COUNTRY_INFO!$H71=4,COUNTRY_INFO!$H71=99),OR(COUNTRY_INFO!$J71=0,COUNTRY_INFO!$J71=4)),0,COUNTRY_INFO!$E71))</f>
        <v>23525</v>
      </c>
      <c r="E71" s="14">
        <f>IF(AND(INTRO!$E$37="Non-endemic",INTRO!$E$41="Non-endemic"),0,IF(AND(OR(COUNTRY_INFO!$H71=0,COUNTRY_INFO!$H71=4,COUNTRY_INFO!$H71=99),OR(COUNTRY_INFO!$J71=0,COUNTRY_INFO!$J71=4)),0,COUNTRY_INFO!$F71))</f>
        <v>32935</v>
      </c>
      <c r="F71" s="14">
        <f t="shared" si="12"/>
        <v>56460</v>
      </c>
      <c r="G71" s="15">
        <f>IF(AND(INTRO!$E$37="Non-endemic",INTRO!$E$41="Non-endemic"),0,COUNTRY_INFO!Q71)</f>
        <v>1</v>
      </c>
      <c r="H71" s="15">
        <f>IF(AND(INTRO!$E$37="Non-endemic",INTRO!$E$41="Non-endemic"),0,COUNTRY_INFO!S71)</f>
        <v>2</v>
      </c>
      <c r="I71" s="14">
        <f>IF(INTRO!$E$39="Non-endemic",IF($G71=1,DEC!$I71,0),IF($G71=1,IVM!$G71,0))</f>
        <v>94100</v>
      </c>
      <c r="J71" s="3" t="str">
        <f>IF($G71=0, " ", IF(COUNTRY_INFO!$H71=1, IF(COUNTRY_INFO!$L71=1, 0," ")," "))</f>
        <v xml:space="preserve"> </v>
      </c>
      <c r="K71" s="3"/>
      <c r="L71" s="28" t="s">
        <v>974</v>
      </c>
      <c r="M71" s="44">
        <f>IF($L71="ALB", IF(INTRO!$E$39="Non-endemic",IF($H71&lt;&gt;0,$D71*($H71-$G71),0),$D71*$H71), 0)</f>
        <v>0</v>
      </c>
      <c r="N71" s="14">
        <f t="shared" si="2"/>
        <v>0</v>
      </c>
      <c r="O71" s="3"/>
      <c r="P71" s="14">
        <f t="shared" si="13"/>
        <v>0</v>
      </c>
      <c r="Q71" s="44">
        <f>IF($L71="MBD", IF(INTRO!$E$39="Non-endemic",IF($H71&lt;&gt;0,$D71*($H71-$G71),0),$D71*$H71),0)</f>
        <v>47050</v>
      </c>
      <c r="R71" s="14">
        <f t="shared" si="4"/>
        <v>32935</v>
      </c>
      <c r="S71" s="3"/>
      <c r="T71" s="14">
        <f t="shared" si="14"/>
        <v>79985</v>
      </c>
      <c r="U71" s="25"/>
      <c r="V71" s="16">
        <f t="shared" si="6"/>
        <v>94100</v>
      </c>
      <c r="W71" s="16">
        <f t="shared" si="7"/>
        <v>471</v>
      </c>
      <c r="X71" s="25"/>
      <c r="Y71" s="16">
        <f t="shared" si="8"/>
        <v>0</v>
      </c>
      <c r="Z71" s="16">
        <f t="shared" si="9"/>
        <v>0</v>
      </c>
      <c r="AA71" s="25"/>
      <c r="AB71" s="16">
        <f t="shared" si="10"/>
        <v>32935</v>
      </c>
      <c r="AC71" s="16">
        <f t="shared" si="11"/>
        <v>220</v>
      </c>
    </row>
    <row r="72" spans="1:29" x14ac:dyDescent="0.25">
      <c r="A72" s="13" t="str">
        <f>IF(AND(INTRO!$E$37="Non-endemic",INTRO!$E$41="Non-endemic")," ",IF(COUNTRY_INFO!A72=0," ",COUNTRY_INFO!A72))</f>
        <v>Nigeria</v>
      </c>
      <c r="B72" s="13" t="str">
        <f>IF(AND(INTRO!$E$37="Non-endemic",INTRO!$E$41="Non-endemic")," ",IF(COUNTRY_INFO!B72=0," ",COUNTRY_INFO!B72))</f>
        <v>Akwa Ibom</v>
      </c>
      <c r="C72" s="13" t="str">
        <f>IF(AND(INTRO!$E$37="Non-endemic",INTRO!$E$41="Non-endemic")," ",IF(COUNTRY_INFO!C72=0," ",COUNTRY_INFO!C72))</f>
        <v>Oruk Anam</v>
      </c>
      <c r="D72" s="14">
        <f>IF(AND(INTRO!$E$37="Non-endemic",INTRO!$E$41="Non-endemic"),0,IF(AND(OR(COUNTRY_INFO!$H72=0,COUNTRY_INFO!$H72=4,COUNTRY_INFO!$H72=99),OR(COUNTRY_INFO!$J72=0,COUNTRY_INFO!$J72=4)),0,COUNTRY_INFO!$E72))</f>
        <v>46440</v>
      </c>
      <c r="E72" s="14">
        <f>IF(AND(INTRO!$E$37="Non-endemic",INTRO!$E$41="Non-endemic"),0,IF(AND(OR(COUNTRY_INFO!$H72=0,COUNTRY_INFO!$H72=4,COUNTRY_INFO!$H72=99),OR(COUNTRY_INFO!$J72=0,COUNTRY_INFO!$J72=4)),0,COUNTRY_INFO!$F72))</f>
        <v>65016</v>
      </c>
      <c r="F72" s="14">
        <f t="shared" si="12"/>
        <v>111456</v>
      </c>
      <c r="G72" s="15">
        <f>IF(AND(INTRO!$E$37="Non-endemic",INTRO!$E$41="Non-endemic"),0,COUNTRY_INFO!Q72)</f>
        <v>0</v>
      </c>
      <c r="H72" s="15">
        <f>IF(AND(INTRO!$E$37="Non-endemic",INTRO!$E$41="Non-endemic"),0,COUNTRY_INFO!S72)</f>
        <v>2</v>
      </c>
      <c r="I72" s="14">
        <f>IF(INTRO!$E$39="Non-endemic",IF($G72=1,DEC!$I72,0),IF($G72=1,IVM!$G72,0))</f>
        <v>0</v>
      </c>
      <c r="J72" s="3" t="str">
        <f>IF($G72=0, " ", IF(COUNTRY_INFO!$H72=1, IF(COUNTRY_INFO!$L72=1, 0," ")," "))</f>
        <v xml:space="preserve"> </v>
      </c>
      <c r="K72" s="3"/>
      <c r="L72" s="28" t="s">
        <v>974</v>
      </c>
      <c r="M72" s="44">
        <f>IF($L72="ALB", IF(INTRO!$E$39="Non-endemic",IF($H72&lt;&gt;0,$D72*($H72-$G72),0),$D72*$H72), 0)</f>
        <v>0</v>
      </c>
      <c r="N72" s="14">
        <f t="shared" si="2"/>
        <v>0</v>
      </c>
      <c r="O72" s="3"/>
      <c r="P72" s="14">
        <f t="shared" si="13"/>
        <v>0</v>
      </c>
      <c r="Q72" s="44">
        <f>IF($L72="MBD", IF(INTRO!$E$39="Non-endemic",IF($H72&lt;&gt;0,$D72*($H72-$G72),0),$D72*$H72),0)</f>
        <v>92880</v>
      </c>
      <c r="R72" s="14">
        <f t="shared" si="4"/>
        <v>130032</v>
      </c>
      <c r="S72" s="3"/>
      <c r="T72" s="14">
        <f t="shared" si="14"/>
        <v>222912</v>
      </c>
      <c r="U72" s="25"/>
      <c r="V72" s="16">
        <f t="shared" si="6"/>
        <v>0</v>
      </c>
      <c r="W72" s="16">
        <f t="shared" si="7"/>
        <v>0</v>
      </c>
      <c r="X72" s="25"/>
      <c r="Y72" s="16">
        <f t="shared" si="8"/>
        <v>0</v>
      </c>
      <c r="Z72" s="16">
        <f t="shared" si="9"/>
        <v>0</v>
      </c>
      <c r="AA72" s="25"/>
      <c r="AB72" s="16">
        <f t="shared" si="10"/>
        <v>130032</v>
      </c>
      <c r="AC72" s="16">
        <f t="shared" si="11"/>
        <v>867</v>
      </c>
    </row>
    <row r="73" spans="1:29" x14ac:dyDescent="0.25">
      <c r="A73" s="13" t="str">
        <f>IF(AND(INTRO!$E$37="Non-endemic",INTRO!$E$41="Non-endemic")," ",IF(COUNTRY_INFO!A73=0," ",COUNTRY_INFO!A73))</f>
        <v>Nigeria</v>
      </c>
      <c r="B73" s="13" t="str">
        <f>IF(AND(INTRO!$E$37="Non-endemic",INTRO!$E$41="Non-endemic")," ",IF(COUNTRY_INFO!B73=0," ",COUNTRY_INFO!B73))</f>
        <v>Akwa Ibom</v>
      </c>
      <c r="C73" s="13" t="str">
        <f>IF(AND(INTRO!$E$37="Non-endemic",INTRO!$E$41="Non-endemic")," ",IF(COUNTRY_INFO!C73=0," ",COUNTRY_INFO!C73))</f>
        <v>Udung Uko</v>
      </c>
      <c r="D73" s="14">
        <f>IF(AND(INTRO!$E$37="Non-endemic",INTRO!$E$41="Non-endemic"),0,IF(AND(OR(COUNTRY_INFO!$H73=0,COUNTRY_INFO!$H73=4,COUNTRY_INFO!$H73=99),OR(COUNTRY_INFO!$J73=0,COUNTRY_INFO!$J73=4)),0,COUNTRY_INFO!$E73))</f>
        <v>14331</v>
      </c>
      <c r="E73" s="14">
        <f>IF(AND(INTRO!$E$37="Non-endemic",INTRO!$E$41="Non-endemic"),0,IF(AND(OR(COUNTRY_INFO!$H73=0,COUNTRY_INFO!$H73=4,COUNTRY_INFO!$H73=99),OR(COUNTRY_INFO!$J73=0,COUNTRY_INFO!$J73=4)),0,COUNTRY_INFO!$F73))</f>
        <v>20063</v>
      </c>
      <c r="F73" s="14">
        <f t="shared" si="12"/>
        <v>34394</v>
      </c>
      <c r="G73" s="15">
        <f>IF(AND(INTRO!$E$37="Non-endemic",INTRO!$E$41="Non-endemic"),0,COUNTRY_INFO!Q73)</f>
        <v>1</v>
      </c>
      <c r="H73" s="15">
        <f>IF(AND(INTRO!$E$37="Non-endemic",INTRO!$E$41="Non-endemic"),0,COUNTRY_INFO!S73)</f>
        <v>2</v>
      </c>
      <c r="I73" s="14">
        <f>IF(INTRO!$E$39="Non-endemic",IF($G73=1,DEC!$I73,0),IF($G73=1,IVM!$G73,0))</f>
        <v>57323</v>
      </c>
      <c r="J73" s="3" t="str">
        <f>IF($G73=0, " ", IF(COUNTRY_INFO!$H73=1, IF(COUNTRY_INFO!$L73=1, 0," ")," "))</f>
        <v xml:space="preserve"> </v>
      </c>
      <c r="K73" s="3"/>
      <c r="L73" s="28" t="s">
        <v>974</v>
      </c>
      <c r="M73" s="44">
        <f>IF($L73="ALB", IF(INTRO!$E$39="Non-endemic",IF($H73&lt;&gt;0,$D73*($H73-$G73),0),$D73*$H73), 0)</f>
        <v>0</v>
      </c>
      <c r="N73" s="14">
        <f t="shared" si="2"/>
        <v>0</v>
      </c>
      <c r="O73" s="3"/>
      <c r="P73" s="14">
        <f t="shared" si="13"/>
        <v>0</v>
      </c>
      <c r="Q73" s="44">
        <f>IF($L73="MBD", IF(INTRO!$E$39="Non-endemic",IF($H73&lt;&gt;0,$D73*($H73-$G73),0),$D73*$H73),0)</f>
        <v>28662</v>
      </c>
      <c r="R73" s="14">
        <f t="shared" si="4"/>
        <v>20063</v>
      </c>
      <c r="S73" s="3"/>
      <c r="T73" s="14">
        <f t="shared" si="14"/>
        <v>48725</v>
      </c>
      <c r="U73" s="25"/>
      <c r="V73" s="16">
        <f t="shared" ref="V73:V136" si="15">IF($J73&lt;&gt;" ", IF(($I73+$J73*$K73)&gt;$U73, ($I73+$J73*$K73)-$U73,0), IF($I73&gt;$U73, $I73-$U73, 0))</f>
        <v>57323</v>
      </c>
      <c r="W73" s="16">
        <f t="shared" ref="W73:W136" si="16">IF($J73&lt;&gt;" ", ROUNDUP(($I73+$J73*$K73)/200,0), ROUNDUP($I73/200,0))</f>
        <v>287</v>
      </c>
      <c r="X73" s="25"/>
      <c r="Y73" s="16">
        <f t="shared" si="8"/>
        <v>0</v>
      </c>
      <c r="Z73" s="16">
        <f t="shared" si="9"/>
        <v>0</v>
      </c>
      <c r="AA73" s="25"/>
      <c r="AB73" s="16">
        <f t="shared" si="10"/>
        <v>20063</v>
      </c>
      <c r="AC73" s="16">
        <f t="shared" si="11"/>
        <v>134</v>
      </c>
    </row>
    <row r="74" spans="1:29" x14ac:dyDescent="0.25">
      <c r="A74" s="13" t="str">
        <f>IF(AND(INTRO!$E$37="Non-endemic",INTRO!$E$41="Non-endemic")," ",IF(COUNTRY_INFO!A74=0," ",COUNTRY_INFO!A74))</f>
        <v>Nigeria</v>
      </c>
      <c r="B74" s="13" t="str">
        <f>IF(AND(INTRO!$E$37="Non-endemic",INTRO!$E$41="Non-endemic")," ",IF(COUNTRY_INFO!B74=0," ",COUNTRY_INFO!B74))</f>
        <v>Akwa Ibom</v>
      </c>
      <c r="C74" s="13" t="str">
        <f>IF(AND(INTRO!$E$37="Non-endemic",INTRO!$E$41="Non-endemic")," ",IF(COUNTRY_INFO!C74=0," ",COUNTRY_INFO!C74))</f>
        <v>Ukanafun</v>
      </c>
      <c r="D74" s="14">
        <f>IF(AND(INTRO!$E$37="Non-endemic",INTRO!$E$41="Non-endemic"),0,IF(AND(OR(COUNTRY_INFO!$H74=0,COUNTRY_INFO!$H74=4,COUNTRY_INFO!$H74=99),OR(COUNTRY_INFO!$J74=0,COUNTRY_INFO!$J74=4)),0,COUNTRY_INFO!$E74))</f>
        <v>34169</v>
      </c>
      <c r="E74" s="14">
        <f>IF(AND(INTRO!$E$37="Non-endemic",INTRO!$E$41="Non-endemic"),0,IF(AND(OR(COUNTRY_INFO!$H74=0,COUNTRY_INFO!$H74=4,COUNTRY_INFO!$H74=99),OR(COUNTRY_INFO!$J74=0,COUNTRY_INFO!$J74=4)),0,COUNTRY_INFO!$F74))</f>
        <v>47837</v>
      </c>
      <c r="F74" s="14">
        <f t="shared" ref="F74:F137" si="17">SUM(D74:E74)</f>
        <v>82006</v>
      </c>
      <c r="G74" s="15">
        <f>IF(AND(INTRO!$E$37="Non-endemic",INTRO!$E$41="Non-endemic"),0,COUNTRY_INFO!Q74)</f>
        <v>0</v>
      </c>
      <c r="H74" s="15">
        <f>IF(AND(INTRO!$E$37="Non-endemic",INTRO!$E$41="Non-endemic"),0,COUNTRY_INFO!S74)</f>
        <v>1</v>
      </c>
      <c r="I74" s="14">
        <f>IF(INTRO!$E$39="Non-endemic",IF($G74=1,DEC!$I74,0),IF($G74=1,IVM!$G74,0))</f>
        <v>0</v>
      </c>
      <c r="J74" s="3" t="str">
        <f>IF($G74=0, " ", IF(COUNTRY_INFO!$H74=1, IF(COUNTRY_INFO!$L74=1, 0," ")," "))</f>
        <v xml:space="preserve"> </v>
      </c>
      <c r="K74" s="3"/>
      <c r="L74" s="28" t="s">
        <v>974</v>
      </c>
      <c r="M74" s="44">
        <f>IF($L74="ALB", IF(INTRO!$E$39="Non-endemic",IF($H74&lt;&gt;0,$D74*($H74-$G74),0),$D74*$H74), 0)</f>
        <v>0</v>
      </c>
      <c r="N74" s="14">
        <f t="shared" si="2"/>
        <v>0</v>
      </c>
      <c r="O74" s="3"/>
      <c r="P74" s="14">
        <f t="shared" ref="P74:P137" si="18">SUM(M74:O74)</f>
        <v>0</v>
      </c>
      <c r="Q74" s="44">
        <f>IF($L74="MBD", IF(INTRO!$E$39="Non-endemic",IF($H74&lt;&gt;0,$D74*($H74-$G74),0),$D74*$H74),0)</f>
        <v>34169</v>
      </c>
      <c r="R74" s="14">
        <f t="shared" si="4"/>
        <v>47837</v>
      </c>
      <c r="S74" s="3"/>
      <c r="T74" s="14">
        <f t="shared" ref="T74:T137" si="19">SUM(Q74:S74)</f>
        <v>82006</v>
      </c>
      <c r="U74" s="25"/>
      <c r="V74" s="16">
        <f t="shared" si="15"/>
        <v>0</v>
      </c>
      <c r="W74" s="16">
        <f t="shared" si="16"/>
        <v>0</v>
      </c>
      <c r="X74" s="25"/>
      <c r="Y74" s="16">
        <f t="shared" si="8"/>
        <v>0</v>
      </c>
      <c r="Z74" s="16">
        <f t="shared" si="9"/>
        <v>0</v>
      </c>
      <c r="AA74" s="25"/>
      <c r="AB74" s="16">
        <f t="shared" si="10"/>
        <v>47837</v>
      </c>
      <c r="AC74" s="16">
        <f t="shared" si="11"/>
        <v>319</v>
      </c>
    </row>
    <row r="75" spans="1:29" x14ac:dyDescent="0.25">
      <c r="A75" s="13" t="str">
        <f>IF(AND(INTRO!$E$37="Non-endemic",INTRO!$E$41="Non-endemic")," ",IF(COUNTRY_INFO!A75=0," ",COUNTRY_INFO!A75))</f>
        <v>Nigeria</v>
      </c>
      <c r="B75" s="13" t="str">
        <f>IF(AND(INTRO!$E$37="Non-endemic",INTRO!$E$41="Non-endemic")," ",IF(COUNTRY_INFO!B75=0," ",COUNTRY_INFO!B75))</f>
        <v>Akwa Ibom</v>
      </c>
      <c r="C75" s="13" t="str">
        <f>IF(AND(INTRO!$E$37="Non-endemic",INTRO!$E$41="Non-endemic")," ",IF(COUNTRY_INFO!C75=0," ",COUNTRY_INFO!C75))</f>
        <v>Uruan</v>
      </c>
      <c r="D75" s="14">
        <f>IF(AND(INTRO!$E$37="Non-endemic",INTRO!$E$41="Non-endemic"),0,IF(AND(OR(COUNTRY_INFO!$H75=0,COUNTRY_INFO!$H75=4,COUNTRY_INFO!$H75=99),OR(COUNTRY_INFO!$J75=0,COUNTRY_INFO!$J75=4)),0,COUNTRY_INFO!$E75))</f>
        <v>31820</v>
      </c>
      <c r="E75" s="14">
        <f>IF(AND(INTRO!$E$37="Non-endemic",INTRO!$E$41="Non-endemic"),0,IF(AND(OR(COUNTRY_INFO!$H75=0,COUNTRY_INFO!$H75=4,COUNTRY_INFO!$H75=99),OR(COUNTRY_INFO!$J75=0,COUNTRY_INFO!$J75=4)),0,COUNTRY_INFO!$F75))</f>
        <v>44548</v>
      </c>
      <c r="F75" s="14">
        <f t="shared" si="17"/>
        <v>76368</v>
      </c>
      <c r="G75" s="15">
        <f>IF(AND(INTRO!$E$37="Non-endemic",INTRO!$E$41="Non-endemic"),0,COUNTRY_INFO!Q75)</f>
        <v>1</v>
      </c>
      <c r="H75" s="15">
        <f>IF(AND(INTRO!$E$37="Non-endemic",INTRO!$E$41="Non-endemic"),0,COUNTRY_INFO!S75)</f>
        <v>2</v>
      </c>
      <c r="I75" s="14">
        <f>IF(INTRO!$E$39="Non-endemic",IF($G75=1,DEC!$I75,0),IF($G75=1,IVM!$G75,0))</f>
        <v>127280</v>
      </c>
      <c r="J75" s="3" t="str">
        <f>IF($G75=0, " ", IF(COUNTRY_INFO!$H75=1, IF(COUNTRY_INFO!$L75=1, 0," ")," "))</f>
        <v xml:space="preserve"> </v>
      </c>
      <c r="K75" s="3"/>
      <c r="L75" s="28" t="s">
        <v>974</v>
      </c>
      <c r="M75" s="44">
        <f>IF($L75="ALB", IF(INTRO!$E$39="Non-endemic",IF($H75&lt;&gt;0,$D75*($H75-$G75),0),$D75*$H75), 0)</f>
        <v>0</v>
      </c>
      <c r="N75" s="14">
        <f t="shared" si="2"/>
        <v>0</v>
      </c>
      <c r="O75" s="3"/>
      <c r="P75" s="14">
        <f t="shared" si="18"/>
        <v>0</v>
      </c>
      <c r="Q75" s="44">
        <f>IF($L75="MBD", IF(INTRO!$E$39="Non-endemic",IF($H75&lt;&gt;0,$D75*($H75-$G75),0),$D75*$H75),0)</f>
        <v>63640</v>
      </c>
      <c r="R75" s="14">
        <f t="shared" si="4"/>
        <v>44548</v>
      </c>
      <c r="S75" s="3"/>
      <c r="T75" s="14">
        <f t="shared" si="19"/>
        <v>108188</v>
      </c>
      <c r="U75" s="25"/>
      <c r="V75" s="16">
        <f t="shared" si="15"/>
        <v>127280</v>
      </c>
      <c r="W75" s="16">
        <f t="shared" si="16"/>
        <v>637</v>
      </c>
      <c r="X75" s="25"/>
      <c r="Y75" s="16">
        <f t="shared" si="8"/>
        <v>0</v>
      </c>
      <c r="Z75" s="16">
        <f t="shared" si="9"/>
        <v>0</v>
      </c>
      <c r="AA75" s="25"/>
      <c r="AB75" s="16">
        <f t="shared" si="10"/>
        <v>44548</v>
      </c>
      <c r="AC75" s="16">
        <f t="shared" si="11"/>
        <v>297</v>
      </c>
    </row>
    <row r="76" spans="1:29" x14ac:dyDescent="0.25">
      <c r="A76" s="13" t="str">
        <f>IF(AND(INTRO!$E$37="Non-endemic",INTRO!$E$41="Non-endemic")," ",IF(COUNTRY_INFO!A76=0," ",COUNTRY_INFO!A76))</f>
        <v>Nigeria</v>
      </c>
      <c r="B76" s="13" t="str">
        <f>IF(AND(INTRO!$E$37="Non-endemic",INTRO!$E$41="Non-endemic")," ",IF(COUNTRY_INFO!B76=0," ",COUNTRY_INFO!B76))</f>
        <v>Akwa Ibom</v>
      </c>
      <c r="C76" s="13" t="str">
        <f>IF(AND(INTRO!$E$37="Non-endemic",INTRO!$E$41="Non-endemic")," ",IF(COUNTRY_INFO!C76=0," ",COUNTRY_INFO!C76))</f>
        <v>Urue-Offong/Oruko</v>
      </c>
      <c r="D76" s="14">
        <f>IF(AND(INTRO!$E$37="Non-endemic",INTRO!$E$41="Non-endemic"),0,IF(AND(OR(COUNTRY_INFO!$H76=0,COUNTRY_INFO!$H76=4,COUNTRY_INFO!$H76=99),OR(COUNTRY_INFO!$J76=0,COUNTRY_INFO!$J76=4)),0,COUNTRY_INFO!$E76))</f>
        <v>19140</v>
      </c>
      <c r="E76" s="14">
        <f>IF(AND(INTRO!$E$37="Non-endemic",INTRO!$E$41="Non-endemic"),0,IF(AND(OR(COUNTRY_INFO!$H76=0,COUNTRY_INFO!$H76=4,COUNTRY_INFO!$H76=99),OR(COUNTRY_INFO!$J76=0,COUNTRY_INFO!$J76=4)),0,COUNTRY_INFO!$F76))</f>
        <v>26796</v>
      </c>
      <c r="F76" s="14">
        <f t="shared" si="17"/>
        <v>45936</v>
      </c>
      <c r="G76" s="15">
        <f>IF(AND(INTRO!$E$37="Non-endemic",INTRO!$E$41="Non-endemic"),0,COUNTRY_INFO!Q76)</f>
        <v>0</v>
      </c>
      <c r="H76" s="15">
        <f>IF(AND(INTRO!$E$37="Non-endemic",INTRO!$E$41="Non-endemic"),0,COUNTRY_INFO!S76)</f>
        <v>2</v>
      </c>
      <c r="I76" s="14">
        <f>IF(INTRO!$E$39="Non-endemic",IF($G76=1,DEC!$I76,0),IF($G76=1,IVM!$G76,0))</f>
        <v>0</v>
      </c>
      <c r="J76" s="3" t="str">
        <f>IF($G76=0, " ", IF(COUNTRY_INFO!$H76=1, IF(COUNTRY_INFO!$L76=1, 0," ")," "))</f>
        <v xml:space="preserve"> </v>
      </c>
      <c r="K76" s="3"/>
      <c r="L76" s="28" t="s">
        <v>974</v>
      </c>
      <c r="M76" s="44">
        <f>IF($L76="ALB", IF(INTRO!$E$39="Non-endemic",IF($H76&lt;&gt;0,$D76*($H76-$G76),0),$D76*$H76), 0)</f>
        <v>0</v>
      </c>
      <c r="N76" s="14">
        <f t="shared" si="2"/>
        <v>0</v>
      </c>
      <c r="O76" s="3"/>
      <c r="P76" s="14">
        <f t="shared" si="18"/>
        <v>0</v>
      </c>
      <c r="Q76" s="44">
        <f>IF($L76="MBD", IF(INTRO!$E$39="Non-endemic",IF($H76&lt;&gt;0,$D76*($H76-$G76),0),$D76*$H76),0)</f>
        <v>38280</v>
      </c>
      <c r="R76" s="14">
        <f t="shared" si="4"/>
        <v>53592</v>
      </c>
      <c r="S76" s="3"/>
      <c r="T76" s="14">
        <f t="shared" si="19"/>
        <v>91872</v>
      </c>
      <c r="U76" s="25"/>
      <c r="V76" s="16">
        <f t="shared" si="15"/>
        <v>0</v>
      </c>
      <c r="W76" s="16">
        <f t="shared" si="16"/>
        <v>0</v>
      </c>
      <c r="X76" s="25"/>
      <c r="Y76" s="16">
        <f t="shared" si="8"/>
        <v>0</v>
      </c>
      <c r="Z76" s="16">
        <f t="shared" si="9"/>
        <v>0</v>
      </c>
      <c r="AA76" s="25"/>
      <c r="AB76" s="16">
        <f t="shared" si="10"/>
        <v>53592</v>
      </c>
      <c r="AC76" s="16">
        <f t="shared" si="11"/>
        <v>358</v>
      </c>
    </row>
    <row r="77" spans="1:29" x14ac:dyDescent="0.25">
      <c r="A77" s="13" t="str">
        <f>IF(AND(INTRO!$E$37="Non-endemic",INTRO!$E$41="Non-endemic")," ",IF(COUNTRY_INFO!A77=0," ",COUNTRY_INFO!A77))</f>
        <v>Nigeria</v>
      </c>
      <c r="B77" s="13" t="str">
        <f>IF(AND(INTRO!$E$37="Non-endemic",INTRO!$E$41="Non-endemic")," ",IF(COUNTRY_INFO!B77=0," ",COUNTRY_INFO!B77))</f>
        <v>Akwa Ibom</v>
      </c>
      <c r="C77" s="13" t="str">
        <f>IF(AND(INTRO!$E$37="Non-endemic",INTRO!$E$41="Non-endemic")," ",IF(COUNTRY_INFO!C77=0," ",COUNTRY_INFO!C77))</f>
        <v>Uyo</v>
      </c>
      <c r="D77" s="14">
        <f>IF(AND(INTRO!$E$37="Non-endemic",INTRO!$E$41="Non-endemic"),0,IF(AND(OR(COUNTRY_INFO!$H77=0,COUNTRY_INFO!$H77=4,COUNTRY_INFO!$H77=99),OR(COUNTRY_INFO!$J77=0,COUNTRY_INFO!$J77=4)),0,COUNTRY_INFO!$E77))</f>
        <v>83268</v>
      </c>
      <c r="E77" s="14">
        <f>IF(AND(INTRO!$E$37="Non-endemic",INTRO!$E$41="Non-endemic"),0,IF(AND(OR(COUNTRY_INFO!$H77=0,COUNTRY_INFO!$H77=4,COUNTRY_INFO!$H77=99),OR(COUNTRY_INFO!$J77=0,COUNTRY_INFO!$J77=4)),0,COUNTRY_INFO!$F77))</f>
        <v>116576</v>
      </c>
      <c r="F77" s="14">
        <f t="shared" si="17"/>
        <v>199844</v>
      </c>
      <c r="G77" s="15">
        <f>IF(AND(INTRO!$E$37="Non-endemic",INTRO!$E$41="Non-endemic"),0,COUNTRY_INFO!Q77)</f>
        <v>0</v>
      </c>
      <c r="H77" s="15">
        <f>IF(AND(INTRO!$E$37="Non-endemic",INTRO!$E$41="Non-endemic"),0,COUNTRY_INFO!S77)</f>
        <v>1</v>
      </c>
      <c r="I77" s="14">
        <f>IF(INTRO!$E$39="Non-endemic",IF($G77=1,DEC!$I77,0),IF($G77=1,IVM!$G77,0))</f>
        <v>0</v>
      </c>
      <c r="J77" s="3" t="str">
        <f>IF($G77=0, " ", IF(COUNTRY_INFO!$H77=1, IF(COUNTRY_INFO!$L77=1, 0," ")," "))</f>
        <v xml:space="preserve"> </v>
      </c>
      <c r="K77" s="3"/>
      <c r="L77" s="28" t="s">
        <v>974</v>
      </c>
      <c r="M77" s="44">
        <f>IF($L77="ALB", IF(INTRO!$E$39="Non-endemic",IF($H77&lt;&gt;0,$D77*($H77-$G77),0),$D77*$H77), 0)</f>
        <v>0</v>
      </c>
      <c r="N77" s="14">
        <f t="shared" si="2"/>
        <v>0</v>
      </c>
      <c r="O77" s="3"/>
      <c r="P77" s="14">
        <f t="shared" si="18"/>
        <v>0</v>
      </c>
      <c r="Q77" s="44">
        <f>IF($L77="MBD", IF(INTRO!$E$39="Non-endemic",IF($H77&lt;&gt;0,$D77*($H77-$G77),0),$D77*$H77),0)</f>
        <v>83268</v>
      </c>
      <c r="R77" s="14">
        <f t="shared" si="4"/>
        <v>116576</v>
      </c>
      <c r="S77" s="3"/>
      <c r="T77" s="14">
        <f t="shared" si="19"/>
        <v>199844</v>
      </c>
      <c r="U77" s="25"/>
      <c r="V77" s="16">
        <f t="shared" si="15"/>
        <v>0</v>
      </c>
      <c r="W77" s="16">
        <f t="shared" si="16"/>
        <v>0</v>
      </c>
      <c r="X77" s="25"/>
      <c r="Y77" s="16">
        <f t="shared" si="8"/>
        <v>0</v>
      </c>
      <c r="Z77" s="16">
        <f t="shared" si="9"/>
        <v>0</v>
      </c>
      <c r="AA77" s="25"/>
      <c r="AB77" s="16">
        <f t="shared" si="10"/>
        <v>116576</v>
      </c>
      <c r="AC77" s="16">
        <f t="shared" si="11"/>
        <v>778</v>
      </c>
    </row>
    <row r="78" spans="1:29" x14ac:dyDescent="0.25">
      <c r="A78" s="13" t="str">
        <f>IF(AND(INTRO!$E$37="Non-endemic",INTRO!$E$41="Non-endemic")," ",IF(COUNTRY_INFO!A78=0," ",COUNTRY_INFO!A78))</f>
        <v>Nigeria</v>
      </c>
      <c r="B78" s="13" t="str">
        <f>IF(AND(INTRO!$E$37="Non-endemic",INTRO!$E$41="Non-endemic")," ",IF(COUNTRY_INFO!B78=0," ",COUNTRY_INFO!B78))</f>
        <v>Anambra</v>
      </c>
      <c r="C78" s="13" t="str">
        <f>IF(AND(INTRO!$E$37="Non-endemic",INTRO!$E$41="Non-endemic")," ",IF(COUNTRY_INFO!C78=0," ",COUNTRY_INFO!C78))</f>
        <v>Aguata</v>
      </c>
      <c r="D78" s="14">
        <f>IF(AND(INTRO!$E$37="Non-endemic",INTRO!$E$41="Non-endemic"),0,IF(AND(OR(COUNTRY_INFO!$H78=0,COUNTRY_INFO!$H78=4,COUNTRY_INFO!$H78=99),OR(COUNTRY_INFO!$J78=0,COUNTRY_INFO!$J78=4)),0,COUNTRY_INFO!$E78))</f>
        <v>99568</v>
      </c>
      <c r="E78" s="14">
        <f>IF(AND(INTRO!$E$37="Non-endemic",INTRO!$E$41="Non-endemic"),0,IF(AND(OR(COUNTRY_INFO!$H78=0,COUNTRY_INFO!$H78=4,COUNTRY_INFO!$H78=99),OR(COUNTRY_INFO!$J78=0,COUNTRY_INFO!$J78=4)),0,COUNTRY_INFO!$F78))</f>
        <v>139395</v>
      </c>
      <c r="F78" s="14">
        <f t="shared" si="17"/>
        <v>238963</v>
      </c>
      <c r="G78" s="15">
        <f>IF(AND(INTRO!$E$37="Non-endemic",INTRO!$E$41="Non-endemic"),0,COUNTRY_INFO!Q78)</f>
        <v>1</v>
      </c>
      <c r="H78" s="15">
        <f>IF(AND(INTRO!$E$37="Non-endemic",INTRO!$E$41="Non-endemic"),0,COUNTRY_INFO!S78)</f>
        <v>1</v>
      </c>
      <c r="I78" s="14">
        <f>IF(INTRO!$E$39="Non-endemic",IF($G78=1,DEC!$I78,0),IF($G78=1,IVM!$G78,0))</f>
        <v>398272</v>
      </c>
      <c r="J78" s="3" t="str">
        <f>IF($G78=0, " ", IF(COUNTRY_INFO!$H78=1, IF(COUNTRY_INFO!$L78=1, 0," ")," "))</f>
        <v xml:space="preserve"> </v>
      </c>
      <c r="K78" s="3"/>
      <c r="L78" s="28" t="s">
        <v>974</v>
      </c>
      <c r="M78" s="44">
        <f>IF($L78="ALB", IF(INTRO!$E$39="Non-endemic",IF($H78&lt;&gt;0,$D78*($H78-$G78),0),$D78*$H78), 0)</f>
        <v>0</v>
      </c>
      <c r="N78" s="14">
        <f t="shared" si="2"/>
        <v>0</v>
      </c>
      <c r="O78" s="3"/>
      <c r="P78" s="14">
        <f t="shared" si="18"/>
        <v>0</v>
      </c>
      <c r="Q78" s="44">
        <f>IF($L78="MBD", IF(INTRO!$E$39="Non-endemic",IF($H78&lt;&gt;0,$D78*($H78-$G78),0),$D78*$H78),0)</f>
        <v>99568</v>
      </c>
      <c r="R78" s="14">
        <f t="shared" si="4"/>
        <v>0</v>
      </c>
      <c r="S78" s="3"/>
      <c r="T78" s="14">
        <f t="shared" si="19"/>
        <v>99568</v>
      </c>
      <c r="U78" s="25"/>
      <c r="V78" s="16">
        <f t="shared" si="15"/>
        <v>398272</v>
      </c>
      <c r="W78" s="16">
        <f t="shared" si="16"/>
        <v>1992</v>
      </c>
      <c r="X78" s="25"/>
      <c r="Y78" s="16">
        <f t="shared" si="8"/>
        <v>0</v>
      </c>
      <c r="Z78" s="16">
        <f t="shared" si="9"/>
        <v>0</v>
      </c>
      <c r="AA78" s="25"/>
      <c r="AB78" s="16">
        <f t="shared" si="10"/>
        <v>0</v>
      </c>
      <c r="AC78" s="16">
        <f t="shared" si="11"/>
        <v>0</v>
      </c>
    </row>
    <row r="79" spans="1:29" x14ac:dyDescent="0.25">
      <c r="A79" s="13" t="str">
        <f>IF(AND(INTRO!$E$37="Non-endemic",INTRO!$E$41="Non-endemic")," ",IF(COUNTRY_INFO!A79=0," ",COUNTRY_INFO!A79))</f>
        <v>Nigeria</v>
      </c>
      <c r="B79" s="13" t="str">
        <f>IF(AND(INTRO!$E$37="Non-endemic",INTRO!$E$41="Non-endemic")," ",IF(COUNTRY_INFO!B79=0," ",COUNTRY_INFO!B79))</f>
        <v>Anambra</v>
      </c>
      <c r="C79" s="13" t="str">
        <f>IF(AND(INTRO!$E$37="Non-endemic",INTRO!$E$41="Non-endemic")," ",IF(COUNTRY_INFO!C79=0," ",COUNTRY_INFO!C79))</f>
        <v>Anambra East</v>
      </c>
      <c r="D79" s="14">
        <f>IF(AND(INTRO!$E$37="Non-endemic",INTRO!$E$41="Non-endemic"),0,IF(AND(OR(COUNTRY_INFO!$H79=0,COUNTRY_INFO!$H79=4,COUNTRY_INFO!$H79=99),OR(COUNTRY_INFO!$J79=0,COUNTRY_INFO!$J79=4)),0,COUNTRY_INFO!$E79))</f>
        <v>41243</v>
      </c>
      <c r="E79" s="14">
        <f>IF(AND(INTRO!$E$37="Non-endemic",INTRO!$E$41="Non-endemic"),0,IF(AND(OR(COUNTRY_INFO!$H79=0,COUNTRY_INFO!$H79=4,COUNTRY_INFO!$H79=99),OR(COUNTRY_INFO!$J79=0,COUNTRY_INFO!$J79=4)),0,COUNTRY_INFO!$F79))</f>
        <v>57740</v>
      </c>
      <c r="F79" s="14">
        <f t="shared" si="17"/>
        <v>98983</v>
      </c>
      <c r="G79" s="15">
        <f>IF(AND(INTRO!$E$37="Non-endemic",INTRO!$E$41="Non-endemic"),0,COUNTRY_INFO!Q79)</f>
        <v>1</v>
      </c>
      <c r="H79" s="15">
        <f>IF(AND(INTRO!$E$37="Non-endemic",INTRO!$E$41="Non-endemic"),0,COUNTRY_INFO!S79)</f>
        <v>0</v>
      </c>
      <c r="I79" s="14">
        <f>IF(INTRO!$E$39="Non-endemic",IF($G79=1,DEC!$I79,0),IF($G79=1,IVM!$G79,0))</f>
        <v>164971</v>
      </c>
      <c r="J79" s="3" t="str">
        <f>IF($G79=0, " ", IF(COUNTRY_INFO!$H79=1, IF(COUNTRY_INFO!$L79=1, 0," ")," "))</f>
        <v xml:space="preserve"> </v>
      </c>
      <c r="K79" s="3"/>
      <c r="L79" s="28" t="s">
        <v>974</v>
      </c>
      <c r="M79" s="44">
        <f>IF($L79="ALB", IF(INTRO!$E$39="Non-endemic",IF($H79&lt;&gt;0,$D79*($H79-$G79),0),$D79*$H79), 0)</f>
        <v>0</v>
      </c>
      <c r="N79" s="14">
        <f t="shared" si="2"/>
        <v>0</v>
      </c>
      <c r="O79" s="3"/>
      <c r="P79" s="14">
        <f t="shared" si="18"/>
        <v>0</v>
      </c>
      <c r="Q79" s="44">
        <f>IF($L79="MBD", IF(INTRO!$E$39="Non-endemic",IF($H79&lt;&gt;0,$D79*($H79-$G79),0),$D79*$H79),0)</f>
        <v>0</v>
      </c>
      <c r="R79" s="14">
        <f t="shared" si="4"/>
        <v>0</v>
      </c>
      <c r="S79" s="3"/>
      <c r="T79" s="14">
        <f t="shared" si="19"/>
        <v>0</v>
      </c>
      <c r="U79" s="25"/>
      <c r="V79" s="16">
        <f t="shared" si="15"/>
        <v>164971</v>
      </c>
      <c r="W79" s="16">
        <f t="shared" si="16"/>
        <v>825</v>
      </c>
      <c r="X79" s="25"/>
      <c r="Y79" s="16">
        <f t="shared" si="8"/>
        <v>0</v>
      </c>
      <c r="Z79" s="16">
        <f t="shared" si="9"/>
        <v>0</v>
      </c>
      <c r="AA79" s="25"/>
      <c r="AB79" s="16">
        <f t="shared" si="10"/>
        <v>0</v>
      </c>
      <c r="AC79" s="16">
        <f t="shared" si="11"/>
        <v>0</v>
      </c>
    </row>
    <row r="80" spans="1:29" x14ac:dyDescent="0.25">
      <c r="A80" s="13" t="str">
        <f>IF(AND(INTRO!$E$37="Non-endemic",INTRO!$E$41="Non-endemic")," ",IF(COUNTRY_INFO!A80=0," ",COUNTRY_INFO!A80))</f>
        <v>Nigeria</v>
      </c>
      <c r="B80" s="13" t="str">
        <f>IF(AND(INTRO!$E$37="Non-endemic",INTRO!$E$41="Non-endemic")," ",IF(COUNTRY_INFO!B80=0," ",COUNTRY_INFO!B80))</f>
        <v>Anambra</v>
      </c>
      <c r="C80" s="13" t="str">
        <f>IF(AND(INTRO!$E$37="Non-endemic",INTRO!$E$41="Non-endemic")," ",IF(COUNTRY_INFO!C80=0," ",COUNTRY_INFO!C80))</f>
        <v>Anambra West</v>
      </c>
      <c r="D80" s="14">
        <f>IF(AND(INTRO!$E$37="Non-endemic",INTRO!$E$41="Non-endemic"),0,IF(AND(OR(COUNTRY_INFO!$H80=0,COUNTRY_INFO!$H80=4,COUNTRY_INFO!$H80=99),OR(COUNTRY_INFO!$J80=0,COUNTRY_INFO!$J80=4)),0,COUNTRY_INFO!$E80))</f>
        <v>45031</v>
      </c>
      <c r="E80" s="14">
        <f>IF(AND(INTRO!$E$37="Non-endemic",INTRO!$E$41="Non-endemic"),0,IF(AND(OR(COUNTRY_INFO!$H80=0,COUNTRY_INFO!$H80=4,COUNTRY_INFO!$H80=99),OR(COUNTRY_INFO!$J80=0,COUNTRY_INFO!$J80=4)),0,COUNTRY_INFO!$F80))</f>
        <v>63044</v>
      </c>
      <c r="F80" s="14">
        <f t="shared" si="17"/>
        <v>108075</v>
      </c>
      <c r="G80" s="15">
        <f>IF(AND(INTRO!$E$37="Non-endemic",INTRO!$E$41="Non-endemic"),0,COUNTRY_INFO!Q80)</f>
        <v>1</v>
      </c>
      <c r="H80" s="15">
        <f>IF(AND(INTRO!$E$37="Non-endemic",INTRO!$E$41="Non-endemic"),0,COUNTRY_INFO!S80)</f>
        <v>0</v>
      </c>
      <c r="I80" s="14">
        <f>IF(INTRO!$E$39="Non-endemic",IF($G80=1,DEC!$I80,0),IF($G80=1,IVM!$G80,0))</f>
        <v>180125</v>
      </c>
      <c r="J80" s="3" t="str">
        <f>IF($G80=0, " ", IF(COUNTRY_INFO!$H80=1, IF(COUNTRY_INFO!$L80=1, 0," ")," "))</f>
        <v xml:space="preserve"> </v>
      </c>
      <c r="K80" s="3"/>
      <c r="L80" s="28" t="s">
        <v>974</v>
      </c>
      <c r="M80" s="44">
        <f>IF($L80="ALB", IF(INTRO!$E$39="Non-endemic",IF($H80&lt;&gt;0,$D80*($H80-$G80),0),$D80*$H80), 0)</f>
        <v>0</v>
      </c>
      <c r="N80" s="14">
        <f t="shared" si="2"/>
        <v>0</v>
      </c>
      <c r="O80" s="3"/>
      <c r="P80" s="14">
        <f t="shared" si="18"/>
        <v>0</v>
      </c>
      <c r="Q80" s="44">
        <f>IF($L80="MBD", IF(INTRO!$E$39="Non-endemic",IF($H80&lt;&gt;0,$D80*($H80-$G80),0),$D80*$H80),0)</f>
        <v>0</v>
      </c>
      <c r="R80" s="14">
        <f t="shared" si="4"/>
        <v>0</v>
      </c>
      <c r="S80" s="3"/>
      <c r="T80" s="14">
        <f t="shared" si="19"/>
        <v>0</v>
      </c>
      <c r="U80" s="25"/>
      <c r="V80" s="16">
        <f t="shared" si="15"/>
        <v>180125</v>
      </c>
      <c r="W80" s="16">
        <f t="shared" si="16"/>
        <v>901</v>
      </c>
      <c r="X80" s="25"/>
      <c r="Y80" s="16">
        <f t="shared" si="8"/>
        <v>0</v>
      </c>
      <c r="Z80" s="16">
        <f t="shared" si="9"/>
        <v>0</v>
      </c>
      <c r="AA80" s="25"/>
      <c r="AB80" s="16">
        <f t="shared" si="10"/>
        <v>0</v>
      </c>
      <c r="AC80" s="16">
        <f t="shared" si="11"/>
        <v>0</v>
      </c>
    </row>
    <row r="81" spans="1:29" x14ac:dyDescent="0.25">
      <c r="A81" s="13" t="str">
        <f>IF(AND(INTRO!$E$37="Non-endemic",INTRO!$E$41="Non-endemic")," ",IF(COUNTRY_INFO!A81=0," ",COUNTRY_INFO!A81))</f>
        <v>Nigeria</v>
      </c>
      <c r="B81" s="13" t="str">
        <f>IF(AND(INTRO!$E$37="Non-endemic",INTRO!$E$41="Non-endemic")," ",IF(COUNTRY_INFO!B81=0," ",COUNTRY_INFO!B81))</f>
        <v>Anambra</v>
      </c>
      <c r="C81" s="13" t="str">
        <f>IF(AND(INTRO!$E$37="Non-endemic",INTRO!$E$41="Non-endemic")," ",IF(COUNTRY_INFO!C81=0," ",COUNTRY_INFO!C81))</f>
        <v>Anaocha</v>
      </c>
      <c r="D81" s="14">
        <f>IF(AND(INTRO!$E$37="Non-endemic",INTRO!$E$41="Non-endemic"),0,IF(AND(OR(COUNTRY_INFO!$H81=0,COUNTRY_INFO!$H81=4,COUNTRY_INFO!$H81=99),OR(COUNTRY_INFO!$J81=0,COUNTRY_INFO!$J81=4)),0,COUNTRY_INFO!$E81))</f>
        <v>76659</v>
      </c>
      <c r="E81" s="14">
        <f>IF(AND(INTRO!$E$37="Non-endemic",INTRO!$E$41="Non-endemic"),0,IF(AND(OR(COUNTRY_INFO!$H81=0,COUNTRY_INFO!$H81=4,COUNTRY_INFO!$H81=99),OR(COUNTRY_INFO!$J81=0,COUNTRY_INFO!$J81=4)),0,COUNTRY_INFO!$F81))</f>
        <v>107323</v>
      </c>
      <c r="F81" s="14">
        <f t="shared" si="17"/>
        <v>183982</v>
      </c>
      <c r="G81" s="15">
        <f>IF(AND(INTRO!$E$37="Non-endemic",INTRO!$E$41="Non-endemic"),0,COUNTRY_INFO!Q81)</f>
        <v>1</v>
      </c>
      <c r="H81" s="15">
        <f>IF(AND(INTRO!$E$37="Non-endemic",INTRO!$E$41="Non-endemic"),0,COUNTRY_INFO!S81)</f>
        <v>0</v>
      </c>
      <c r="I81" s="14">
        <f>IF(INTRO!$E$39="Non-endemic",IF($G81=1,DEC!$I81,0),IF($G81=1,IVM!$G81,0))</f>
        <v>306637</v>
      </c>
      <c r="J81" s="3" t="str">
        <f>IF($G81=0, " ", IF(COUNTRY_INFO!$H81=1, IF(COUNTRY_INFO!$L81=1, 0," ")," "))</f>
        <v xml:space="preserve"> </v>
      </c>
      <c r="K81" s="3"/>
      <c r="L81" s="28" t="s">
        <v>974</v>
      </c>
      <c r="M81" s="44">
        <f>IF($L81="ALB", IF(INTRO!$E$39="Non-endemic",IF($H81&lt;&gt;0,$D81*($H81-$G81),0),$D81*$H81), 0)</f>
        <v>0</v>
      </c>
      <c r="N81" s="14">
        <f t="shared" si="2"/>
        <v>0</v>
      </c>
      <c r="O81" s="3"/>
      <c r="P81" s="14">
        <f t="shared" si="18"/>
        <v>0</v>
      </c>
      <c r="Q81" s="44">
        <f>IF($L81="MBD", IF(INTRO!$E$39="Non-endemic",IF($H81&lt;&gt;0,$D81*($H81-$G81),0),$D81*$H81),0)</f>
        <v>0</v>
      </c>
      <c r="R81" s="14">
        <f t="shared" si="4"/>
        <v>0</v>
      </c>
      <c r="S81" s="3"/>
      <c r="T81" s="14">
        <f t="shared" si="19"/>
        <v>0</v>
      </c>
      <c r="U81" s="25"/>
      <c r="V81" s="16">
        <f t="shared" si="15"/>
        <v>306637</v>
      </c>
      <c r="W81" s="16">
        <f t="shared" si="16"/>
        <v>1534</v>
      </c>
      <c r="X81" s="25"/>
      <c r="Y81" s="16">
        <f t="shared" si="8"/>
        <v>0</v>
      </c>
      <c r="Z81" s="16">
        <f t="shared" si="9"/>
        <v>0</v>
      </c>
      <c r="AA81" s="25"/>
      <c r="AB81" s="16">
        <f t="shared" si="10"/>
        <v>0</v>
      </c>
      <c r="AC81" s="16">
        <f t="shared" si="11"/>
        <v>0</v>
      </c>
    </row>
    <row r="82" spans="1:29" x14ac:dyDescent="0.25">
      <c r="A82" s="13" t="str">
        <f>IF(AND(INTRO!$E$37="Non-endemic",INTRO!$E$41="Non-endemic")," ",IF(COUNTRY_INFO!A82=0," ",COUNTRY_INFO!A82))</f>
        <v>Nigeria</v>
      </c>
      <c r="B82" s="13" t="str">
        <f>IF(AND(INTRO!$E$37="Non-endemic",INTRO!$E$41="Non-endemic")," ",IF(COUNTRY_INFO!B82=0," ",COUNTRY_INFO!B82))</f>
        <v>Anambra</v>
      </c>
      <c r="C82" s="13" t="str">
        <f>IF(AND(INTRO!$E$37="Non-endemic",INTRO!$E$41="Non-endemic")," ",IF(COUNTRY_INFO!C82=0," ",COUNTRY_INFO!C82))</f>
        <v>Awka North</v>
      </c>
      <c r="D82" s="14">
        <f>IF(AND(INTRO!$E$37="Non-endemic",INTRO!$E$41="Non-endemic"),0,IF(AND(OR(COUNTRY_INFO!$H82=0,COUNTRY_INFO!$H82=4,COUNTRY_INFO!$H82=99),OR(COUNTRY_INFO!$J82=0,COUNTRY_INFO!$J82=4)),0,COUNTRY_INFO!$E82))</f>
        <v>30289</v>
      </c>
      <c r="E82" s="14">
        <f>IF(AND(INTRO!$E$37="Non-endemic",INTRO!$E$41="Non-endemic"),0,IF(AND(OR(COUNTRY_INFO!$H82=0,COUNTRY_INFO!$H82=4,COUNTRY_INFO!$H82=99),OR(COUNTRY_INFO!$J82=0,COUNTRY_INFO!$J82=4)),0,COUNTRY_INFO!$F82))</f>
        <v>42405</v>
      </c>
      <c r="F82" s="14">
        <f t="shared" si="17"/>
        <v>72694</v>
      </c>
      <c r="G82" s="15">
        <f>IF(AND(INTRO!$E$37="Non-endemic",INTRO!$E$41="Non-endemic"),0,COUNTRY_INFO!Q82)</f>
        <v>1</v>
      </c>
      <c r="H82" s="15">
        <f>IF(AND(INTRO!$E$37="Non-endemic",INTRO!$E$41="Non-endemic"),0,COUNTRY_INFO!S82)</f>
        <v>1</v>
      </c>
      <c r="I82" s="14">
        <f>IF(INTRO!$E$39="Non-endemic",IF($G82=1,DEC!$I82,0),IF($G82=1,IVM!$G82,0))</f>
        <v>121157</v>
      </c>
      <c r="J82" s="3" t="str">
        <f>IF($G82=0, " ", IF(COUNTRY_INFO!$H82=1, IF(COUNTRY_INFO!$L82=1, 0," ")," "))</f>
        <v xml:space="preserve"> </v>
      </c>
      <c r="K82" s="3"/>
      <c r="L82" s="28" t="s">
        <v>974</v>
      </c>
      <c r="M82" s="44">
        <f>IF($L82="ALB", IF(INTRO!$E$39="Non-endemic",IF($H82&lt;&gt;0,$D82*($H82-$G82),0),$D82*$H82), 0)</f>
        <v>0</v>
      </c>
      <c r="N82" s="14">
        <f t="shared" si="2"/>
        <v>0</v>
      </c>
      <c r="O82" s="3"/>
      <c r="P82" s="14">
        <f t="shared" si="18"/>
        <v>0</v>
      </c>
      <c r="Q82" s="44">
        <f>IF($L82="MBD", IF(INTRO!$E$39="Non-endemic",IF($H82&lt;&gt;0,$D82*($H82-$G82),0),$D82*$H82),0)</f>
        <v>30289</v>
      </c>
      <c r="R82" s="14">
        <f t="shared" si="4"/>
        <v>0</v>
      </c>
      <c r="S82" s="3"/>
      <c r="T82" s="14">
        <f t="shared" si="19"/>
        <v>30289</v>
      </c>
      <c r="U82" s="25"/>
      <c r="V82" s="16">
        <f t="shared" si="15"/>
        <v>121157</v>
      </c>
      <c r="W82" s="16">
        <f t="shared" si="16"/>
        <v>606</v>
      </c>
      <c r="X82" s="25"/>
      <c r="Y82" s="16">
        <f t="shared" si="8"/>
        <v>0</v>
      </c>
      <c r="Z82" s="16">
        <f t="shared" si="9"/>
        <v>0</v>
      </c>
      <c r="AA82" s="25"/>
      <c r="AB82" s="16">
        <f t="shared" si="10"/>
        <v>0</v>
      </c>
      <c r="AC82" s="16">
        <f t="shared" si="11"/>
        <v>0</v>
      </c>
    </row>
    <row r="83" spans="1:29" x14ac:dyDescent="0.25">
      <c r="A83" s="13" t="str">
        <f>IF(AND(INTRO!$E$37="Non-endemic",INTRO!$E$41="Non-endemic")," ",IF(COUNTRY_INFO!A83=0," ",COUNTRY_INFO!A83))</f>
        <v>Nigeria</v>
      </c>
      <c r="B83" s="13" t="str">
        <f>IF(AND(INTRO!$E$37="Non-endemic",INTRO!$E$41="Non-endemic")," ",IF(COUNTRY_INFO!B83=0," ",COUNTRY_INFO!B83))</f>
        <v>Anambra</v>
      </c>
      <c r="C83" s="13" t="str">
        <f>IF(AND(INTRO!$E$37="Non-endemic",INTRO!$E$41="Non-endemic")," ",IF(COUNTRY_INFO!C83=0," ",COUNTRY_INFO!C83))</f>
        <v>Awka south</v>
      </c>
      <c r="D83" s="14">
        <f>IF(AND(INTRO!$E$37="Non-endemic",INTRO!$E$41="Non-endemic"),0,IF(AND(OR(COUNTRY_INFO!$H83=0,COUNTRY_INFO!$H83=4,COUNTRY_INFO!$H83=99),OR(COUNTRY_INFO!$J83=0,COUNTRY_INFO!$J83=4)),0,COUNTRY_INFO!$E83))</f>
        <v>50850</v>
      </c>
      <c r="E83" s="14">
        <f>IF(AND(INTRO!$E$37="Non-endemic",INTRO!$E$41="Non-endemic"),0,IF(AND(OR(COUNTRY_INFO!$H83=0,COUNTRY_INFO!$H83=4,COUNTRY_INFO!$H83=99),OR(COUNTRY_INFO!$J83=0,COUNTRY_INFO!$J83=4)),0,COUNTRY_INFO!$F83))</f>
        <v>71190</v>
      </c>
      <c r="F83" s="14">
        <f t="shared" si="17"/>
        <v>122040</v>
      </c>
      <c r="G83" s="15">
        <f>IF(AND(INTRO!$E$37="Non-endemic",INTRO!$E$41="Non-endemic"),0,COUNTRY_INFO!Q83)</f>
        <v>1</v>
      </c>
      <c r="H83" s="15">
        <f>IF(AND(INTRO!$E$37="Non-endemic",INTRO!$E$41="Non-endemic"),0,COUNTRY_INFO!S83)</f>
        <v>1</v>
      </c>
      <c r="I83" s="14">
        <f>IF(INTRO!$E$39="Non-endemic",IF($G83=1,DEC!$I83,0),IF($G83=1,IVM!$G83,0))</f>
        <v>203400</v>
      </c>
      <c r="J83" s="3" t="str">
        <f>IF($G83=0, " ", IF(COUNTRY_INFO!$H83=1, IF(COUNTRY_INFO!$L83=1, 0," ")," "))</f>
        <v xml:space="preserve"> </v>
      </c>
      <c r="K83" s="3"/>
      <c r="L83" s="28" t="s">
        <v>974</v>
      </c>
      <c r="M83" s="44">
        <f>IF($L83="ALB", IF(INTRO!$E$39="Non-endemic",IF($H83&lt;&gt;0,$D83*($H83-$G83),0),$D83*$H83), 0)</f>
        <v>0</v>
      </c>
      <c r="N83" s="14">
        <f t="shared" si="2"/>
        <v>0</v>
      </c>
      <c r="O83" s="3"/>
      <c r="P83" s="14">
        <f t="shared" si="18"/>
        <v>0</v>
      </c>
      <c r="Q83" s="44">
        <f>IF($L83="MBD", IF(INTRO!$E$39="Non-endemic",IF($H83&lt;&gt;0,$D83*($H83-$G83),0),$D83*$H83),0)</f>
        <v>50850</v>
      </c>
      <c r="R83" s="14">
        <f t="shared" si="4"/>
        <v>0</v>
      </c>
      <c r="S83" s="3"/>
      <c r="T83" s="14">
        <f t="shared" si="19"/>
        <v>50850</v>
      </c>
      <c r="U83" s="25"/>
      <c r="V83" s="16">
        <f t="shared" si="15"/>
        <v>203400</v>
      </c>
      <c r="W83" s="16">
        <f t="shared" si="16"/>
        <v>1017</v>
      </c>
      <c r="X83" s="25"/>
      <c r="Y83" s="16">
        <f t="shared" si="8"/>
        <v>0</v>
      </c>
      <c r="Z83" s="16">
        <f t="shared" si="9"/>
        <v>0</v>
      </c>
      <c r="AA83" s="25"/>
      <c r="AB83" s="16">
        <f t="shared" si="10"/>
        <v>0</v>
      </c>
      <c r="AC83" s="16">
        <f t="shared" si="11"/>
        <v>0</v>
      </c>
    </row>
    <row r="84" spans="1:29" x14ac:dyDescent="0.25">
      <c r="A84" s="13" t="str">
        <f>IF(AND(INTRO!$E$37="Non-endemic",INTRO!$E$41="Non-endemic")," ",IF(COUNTRY_INFO!A84=0," ",COUNTRY_INFO!A84))</f>
        <v>Nigeria</v>
      </c>
      <c r="B84" s="13" t="str">
        <f>IF(AND(INTRO!$E$37="Non-endemic",INTRO!$E$41="Non-endemic")," ",IF(COUNTRY_INFO!B84=0," ",COUNTRY_INFO!B84))</f>
        <v>Anambra</v>
      </c>
      <c r="C84" s="13" t="str">
        <f>IF(AND(INTRO!$E$37="Non-endemic",INTRO!$E$41="Non-endemic")," ",IF(COUNTRY_INFO!C84=0," ",COUNTRY_INFO!C84))</f>
        <v>Ayamelum</v>
      </c>
      <c r="D84" s="14">
        <f>IF(AND(INTRO!$E$37="Non-endemic",INTRO!$E$41="Non-endemic"),0,IF(AND(OR(COUNTRY_INFO!$H84=0,COUNTRY_INFO!$H84=4,COUNTRY_INFO!$H84=99),OR(COUNTRY_INFO!$J84=0,COUNTRY_INFO!$J84=4)),0,COUNTRY_INFO!$E84))</f>
        <v>42609</v>
      </c>
      <c r="E84" s="14">
        <f>IF(AND(INTRO!$E$37="Non-endemic",INTRO!$E$41="Non-endemic"),0,IF(AND(OR(COUNTRY_INFO!$H84=0,COUNTRY_INFO!$H84=4,COUNTRY_INFO!$H84=99),OR(COUNTRY_INFO!$J84=0,COUNTRY_INFO!$J84=4)),0,COUNTRY_INFO!$F84))</f>
        <v>59652</v>
      </c>
      <c r="F84" s="14">
        <f t="shared" si="17"/>
        <v>102261</v>
      </c>
      <c r="G84" s="15">
        <f>IF(AND(INTRO!$E$37="Non-endemic",INTRO!$E$41="Non-endemic"),0,COUNTRY_INFO!Q84)</f>
        <v>1</v>
      </c>
      <c r="H84" s="15">
        <f>IF(AND(INTRO!$E$37="Non-endemic",INTRO!$E$41="Non-endemic"),0,COUNTRY_INFO!S84)</f>
        <v>1</v>
      </c>
      <c r="I84" s="14">
        <f>IF(INTRO!$E$39="Non-endemic",IF($G84=1,DEC!$I84,0),IF($G84=1,IVM!$G84,0))</f>
        <v>170435</v>
      </c>
      <c r="J84" s="3" t="str">
        <f>IF($G84=0, " ", IF(COUNTRY_INFO!$H84=1, IF(COUNTRY_INFO!$L84=1, 0," ")," "))</f>
        <v xml:space="preserve"> </v>
      </c>
      <c r="K84" s="3"/>
      <c r="L84" s="28" t="s">
        <v>974</v>
      </c>
      <c r="M84" s="44">
        <f>IF($L84="ALB", IF(INTRO!$E$39="Non-endemic",IF($H84&lt;&gt;0,$D84*($H84-$G84),0),$D84*$H84), 0)</f>
        <v>0</v>
      </c>
      <c r="N84" s="14">
        <f t="shared" si="2"/>
        <v>0</v>
      </c>
      <c r="O84" s="3"/>
      <c r="P84" s="14">
        <f t="shared" si="18"/>
        <v>0</v>
      </c>
      <c r="Q84" s="44">
        <f>IF($L84="MBD", IF(INTRO!$E$39="Non-endemic",IF($H84&lt;&gt;0,$D84*($H84-$G84),0),$D84*$H84),0)</f>
        <v>42609</v>
      </c>
      <c r="R84" s="14">
        <f t="shared" si="4"/>
        <v>0</v>
      </c>
      <c r="S84" s="3"/>
      <c r="T84" s="14">
        <f t="shared" si="19"/>
        <v>42609</v>
      </c>
      <c r="U84" s="25"/>
      <c r="V84" s="16">
        <f t="shared" si="15"/>
        <v>170435</v>
      </c>
      <c r="W84" s="16">
        <f t="shared" si="16"/>
        <v>853</v>
      </c>
      <c r="X84" s="25"/>
      <c r="Y84" s="16">
        <f t="shared" si="8"/>
        <v>0</v>
      </c>
      <c r="Z84" s="16">
        <f t="shared" si="9"/>
        <v>0</v>
      </c>
      <c r="AA84" s="25"/>
      <c r="AB84" s="16">
        <f t="shared" si="10"/>
        <v>0</v>
      </c>
      <c r="AC84" s="16">
        <f t="shared" si="11"/>
        <v>0</v>
      </c>
    </row>
    <row r="85" spans="1:29" x14ac:dyDescent="0.25">
      <c r="A85" s="13" t="str">
        <f>IF(AND(INTRO!$E$37="Non-endemic",INTRO!$E$41="Non-endemic")," ",IF(COUNTRY_INFO!A85=0," ",COUNTRY_INFO!A85))</f>
        <v>Nigeria</v>
      </c>
      <c r="B85" s="13" t="str">
        <f>IF(AND(INTRO!$E$37="Non-endemic",INTRO!$E$41="Non-endemic")," ",IF(COUNTRY_INFO!B85=0," ",COUNTRY_INFO!B85))</f>
        <v>Anambra</v>
      </c>
      <c r="C85" s="13" t="str">
        <f>IF(AND(INTRO!$E$37="Non-endemic",INTRO!$E$41="Non-endemic")," ",IF(COUNTRY_INFO!C85=0," ",COUNTRY_INFO!C85))</f>
        <v>Dunukofia</v>
      </c>
      <c r="D85" s="14">
        <f>IF(AND(INTRO!$E$37="Non-endemic",INTRO!$E$41="Non-endemic"),0,IF(AND(OR(COUNTRY_INFO!$H85=0,COUNTRY_INFO!$H85=4,COUNTRY_INFO!$H85=99),OR(COUNTRY_INFO!$J85=0,COUNTRY_INFO!$J85=4)),0,COUNTRY_INFO!$E85))</f>
        <v>25925</v>
      </c>
      <c r="E85" s="14">
        <f>IF(AND(INTRO!$E$37="Non-endemic",INTRO!$E$41="Non-endemic"),0,IF(AND(OR(COUNTRY_INFO!$H85=0,COUNTRY_INFO!$H85=4,COUNTRY_INFO!$H85=99),OR(COUNTRY_INFO!$J85=0,COUNTRY_INFO!$J85=4)),0,COUNTRY_INFO!$F85))</f>
        <v>36294</v>
      </c>
      <c r="F85" s="14">
        <f t="shared" si="17"/>
        <v>62219</v>
      </c>
      <c r="G85" s="15">
        <f>IF(AND(INTRO!$E$37="Non-endemic",INTRO!$E$41="Non-endemic"),0,COUNTRY_INFO!Q85)</f>
        <v>1</v>
      </c>
      <c r="H85" s="15">
        <f>IF(AND(INTRO!$E$37="Non-endemic",INTRO!$E$41="Non-endemic"),0,COUNTRY_INFO!S85)</f>
        <v>1</v>
      </c>
      <c r="I85" s="14">
        <f>IF(INTRO!$E$39="Non-endemic",IF($G85=1,DEC!$I85,0),IF($G85=1,IVM!$G85,0))</f>
        <v>103698</v>
      </c>
      <c r="J85" s="3" t="str">
        <f>IF($G85=0, " ", IF(COUNTRY_INFO!$H85=1, IF(COUNTRY_INFO!$L85=1, 0," ")," "))</f>
        <v xml:space="preserve"> </v>
      </c>
      <c r="K85" s="3"/>
      <c r="L85" s="28" t="s">
        <v>974</v>
      </c>
      <c r="M85" s="44">
        <f>IF($L85="ALB", IF(INTRO!$E$39="Non-endemic",IF($H85&lt;&gt;0,$D85*($H85-$G85),0),$D85*$H85), 0)</f>
        <v>0</v>
      </c>
      <c r="N85" s="14">
        <f t="shared" si="2"/>
        <v>0</v>
      </c>
      <c r="O85" s="3"/>
      <c r="P85" s="14">
        <f t="shared" si="18"/>
        <v>0</v>
      </c>
      <c r="Q85" s="44">
        <f>IF($L85="MBD", IF(INTRO!$E$39="Non-endemic",IF($H85&lt;&gt;0,$D85*($H85-$G85),0),$D85*$H85),0)</f>
        <v>25925</v>
      </c>
      <c r="R85" s="14">
        <f t="shared" si="4"/>
        <v>0</v>
      </c>
      <c r="S85" s="3"/>
      <c r="T85" s="14">
        <f t="shared" si="19"/>
        <v>25925</v>
      </c>
      <c r="U85" s="25"/>
      <c r="V85" s="16">
        <f t="shared" si="15"/>
        <v>103698</v>
      </c>
      <c r="W85" s="16">
        <f t="shared" si="16"/>
        <v>519</v>
      </c>
      <c r="X85" s="25"/>
      <c r="Y85" s="16">
        <f t="shared" si="8"/>
        <v>0</v>
      </c>
      <c r="Z85" s="16">
        <f t="shared" si="9"/>
        <v>0</v>
      </c>
      <c r="AA85" s="25"/>
      <c r="AB85" s="16">
        <f t="shared" si="10"/>
        <v>0</v>
      </c>
      <c r="AC85" s="16">
        <f t="shared" si="11"/>
        <v>0</v>
      </c>
    </row>
    <row r="86" spans="1:29" x14ac:dyDescent="0.25">
      <c r="A86" s="13" t="str">
        <f>IF(AND(INTRO!$E$37="Non-endemic",INTRO!$E$41="Non-endemic")," ",IF(COUNTRY_INFO!A86=0," ",COUNTRY_INFO!A86))</f>
        <v>Nigeria</v>
      </c>
      <c r="B86" s="13" t="str">
        <f>IF(AND(INTRO!$E$37="Non-endemic",INTRO!$E$41="Non-endemic")," ",IF(COUNTRY_INFO!B86=0," ",COUNTRY_INFO!B86))</f>
        <v>Anambra</v>
      </c>
      <c r="C86" s="13" t="str">
        <f>IF(AND(INTRO!$E$37="Non-endemic",INTRO!$E$41="Non-endemic")," ",IF(COUNTRY_INFO!C86=0," ",COUNTRY_INFO!C86))</f>
        <v>Ekwusiko</v>
      </c>
      <c r="D86" s="14">
        <f>IF(AND(INTRO!$E$37="Non-endemic",INTRO!$E$41="Non-endemic"),0,IF(AND(OR(COUNTRY_INFO!$H86=0,COUNTRY_INFO!$H86=4,COUNTRY_INFO!$H86=99),OR(COUNTRY_INFO!$J86=0,COUNTRY_INFO!$J86=4)),0,COUNTRY_INFO!$E86))</f>
        <v>42561</v>
      </c>
      <c r="E86" s="14">
        <f>IF(AND(INTRO!$E$37="Non-endemic",INTRO!$E$41="Non-endemic"),0,IF(AND(OR(COUNTRY_INFO!$H86=0,COUNTRY_INFO!$H86=4,COUNTRY_INFO!$H86=99),OR(COUNTRY_INFO!$J86=0,COUNTRY_INFO!$J86=4)),0,COUNTRY_INFO!$F86))</f>
        <v>59585</v>
      </c>
      <c r="F86" s="14">
        <f t="shared" si="17"/>
        <v>102146</v>
      </c>
      <c r="G86" s="15">
        <f>IF(AND(INTRO!$E$37="Non-endemic",INTRO!$E$41="Non-endemic"),0,COUNTRY_INFO!Q86)</f>
        <v>1</v>
      </c>
      <c r="H86" s="15">
        <f>IF(AND(INTRO!$E$37="Non-endemic",INTRO!$E$41="Non-endemic"),0,COUNTRY_INFO!S86)</f>
        <v>1</v>
      </c>
      <c r="I86" s="14">
        <f>IF(INTRO!$E$39="Non-endemic",IF($G86=1,DEC!$I86,0),IF($G86=1,IVM!$G86,0))</f>
        <v>170243</v>
      </c>
      <c r="J86" s="3" t="str">
        <f>IF($G86=0, " ", IF(COUNTRY_INFO!$H86=1, IF(COUNTRY_INFO!$L86=1, 0," ")," "))</f>
        <v xml:space="preserve"> </v>
      </c>
      <c r="K86" s="3"/>
      <c r="L86" s="28" t="s">
        <v>974</v>
      </c>
      <c r="M86" s="44">
        <f>IF($L86="ALB", IF(INTRO!$E$39="Non-endemic",IF($H86&lt;&gt;0,$D86*($H86-$G86),0),$D86*$H86), 0)</f>
        <v>0</v>
      </c>
      <c r="N86" s="14">
        <f t="shared" si="2"/>
        <v>0</v>
      </c>
      <c r="O86" s="3"/>
      <c r="P86" s="14">
        <f t="shared" si="18"/>
        <v>0</v>
      </c>
      <c r="Q86" s="44">
        <f>IF($L86="MBD", IF(INTRO!$E$39="Non-endemic",IF($H86&lt;&gt;0,$D86*($H86-$G86),0),$D86*$H86),0)</f>
        <v>42561</v>
      </c>
      <c r="R86" s="14">
        <f t="shared" si="4"/>
        <v>0</v>
      </c>
      <c r="S86" s="3"/>
      <c r="T86" s="14">
        <f t="shared" si="19"/>
        <v>42561</v>
      </c>
      <c r="U86" s="25"/>
      <c r="V86" s="16">
        <f t="shared" si="15"/>
        <v>170243</v>
      </c>
      <c r="W86" s="16">
        <f t="shared" si="16"/>
        <v>852</v>
      </c>
      <c r="X86" s="25"/>
      <c r="Y86" s="16">
        <f t="shared" si="8"/>
        <v>0</v>
      </c>
      <c r="Z86" s="16">
        <f t="shared" si="9"/>
        <v>0</v>
      </c>
      <c r="AA86" s="25"/>
      <c r="AB86" s="16">
        <f t="shared" si="10"/>
        <v>0</v>
      </c>
      <c r="AC86" s="16">
        <f t="shared" si="11"/>
        <v>0</v>
      </c>
    </row>
    <row r="87" spans="1:29" x14ac:dyDescent="0.25">
      <c r="A87" s="13" t="str">
        <f>IF(AND(INTRO!$E$37="Non-endemic",INTRO!$E$41="Non-endemic")," ",IF(COUNTRY_INFO!A87=0," ",COUNTRY_INFO!A87))</f>
        <v>Nigeria</v>
      </c>
      <c r="B87" s="13" t="str">
        <f>IF(AND(INTRO!$E$37="Non-endemic",INTRO!$E$41="Non-endemic")," ",IF(COUNTRY_INFO!B87=0," ",COUNTRY_INFO!B87))</f>
        <v>Anambra</v>
      </c>
      <c r="C87" s="13" t="str">
        <f>IF(AND(INTRO!$E$37="Non-endemic",INTRO!$E$41="Non-endemic")," ",IF(COUNTRY_INFO!C87=0," ",COUNTRY_INFO!C87))</f>
        <v>Idimili North</v>
      </c>
      <c r="D87" s="14">
        <f>IF(AND(INTRO!$E$37="Non-endemic",INTRO!$E$41="Non-endemic"),0,IF(AND(OR(COUNTRY_INFO!$H87=0,COUNTRY_INFO!$H87=4,COUNTRY_INFO!$H87=99),OR(COUNTRY_INFO!$J87=0,COUNTRY_INFO!$J87=4)),0,COUNTRY_INFO!$E87))</f>
        <v>115871</v>
      </c>
      <c r="E87" s="14">
        <f>IF(AND(INTRO!$E$37="Non-endemic",INTRO!$E$41="Non-endemic"),0,IF(AND(OR(COUNTRY_INFO!$H87=0,COUNTRY_INFO!$H87=4,COUNTRY_INFO!$H87=99),OR(COUNTRY_INFO!$J87=0,COUNTRY_INFO!$J87=4)),0,COUNTRY_INFO!$F87))</f>
        <v>162219</v>
      </c>
      <c r="F87" s="14">
        <f t="shared" si="17"/>
        <v>278090</v>
      </c>
      <c r="G87" s="15">
        <f>IF(AND(INTRO!$E$37="Non-endemic",INTRO!$E$41="Non-endemic"),0,COUNTRY_INFO!Q87)</f>
        <v>1</v>
      </c>
      <c r="H87" s="15">
        <f>IF(AND(INTRO!$E$37="Non-endemic",INTRO!$E$41="Non-endemic"),0,COUNTRY_INFO!S87)</f>
        <v>0</v>
      </c>
      <c r="I87" s="14">
        <f>IF(INTRO!$E$39="Non-endemic",IF($G87=1,DEC!$I87,0),IF($G87=1,IVM!$G87,0))</f>
        <v>463484</v>
      </c>
      <c r="J87" s="3" t="str">
        <f>IF($G87=0, " ", IF(COUNTRY_INFO!$H87=1, IF(COUNTRY_INFO!$L87=1, 0," ")," "))</f>
        <v xml:space="preserve"> </v>
      </c>
      <c r="K87" s="3"/>
      <c r="L87" s="28" t="s">
        <v>974</v>
      </c>
      <c r="M87" s="44">
        <f>IF($L87="ALB", IF(INTRO!$E$39="Non-endemic",IF($H87&lt;&gt;0,$D87*($H87-$G87),0),$D87*$H87), 0)</f>
        <v>0</v>
      </c>
      <c r="N87" s="14">
        <f t="shared" si="2"/>
        <v>0</v>
      </c>
      <c r="O87" s="3"/>
      <c r="P87" s="14">
        <f t="shared" si="18"/>
        <v>0</v>
      </c>
      <c r="Q87" s="44">
        <f>IF($L87="MBD", IF(INTRO!$E$39="Non-endemic",IF($H87&lt;&gt;0,$D87*($H87-$G87),0),$D87*$H87),0)</f>
        <v>0</v>
      </c>
      <c r="R87" s="14">
        <f t="shared" si="4"/>
        <v>0</v>
      </c>
      <c r="S87" s="3"/>
      <c r="T87" s="14">
        <f t="shared" si="19"/>
        <v>0</v>
      </c>
      <c r="U87" s="25"/>
      <c r="V87" s="16">
        <f t="shared" si="15"/>
        <v>463484</v>
      </c>
      <c r="W87" s="16">
        <f t="shared" si="16"/>
        <v>2318</v>
      </c>
      <c r="X87" s="25"/>
      <c r="Y87" s="16">
        <f t="shared" si="8"/>
        <v>0</v>
      </c>
      <c r="Z87" s="16">
        <f t="shared" si="9"/>
        <v>0</v>
      </c>
      <c r="AA87" s="25"/>
      <c r="AB87" s="16">
        <f t="shared" si="10"/>
        <v>0</v>
      </c>
      <c r="AC87" s="16">
        <f t="shared" si="11"/>
        <v>0</v>
      </c>
    </row>
    <row r="88" spans="1:29" x14ac:dyDescent="0.25">
      <c r="A88" s="13" t="str">
        <f>IF(AND(INTRO!$E$37="Non-endemic",INTRO!$E$41="Non-endemic")," ",IF(COUNTRY_INFO!A88=0," ",COUNTRY_INFO!A88))</f>
        <v>Nigeria</v>
      </c>
      <c r="B88" s="13" t="str">
        <f>IF(AND(INTRO!$E$37="Non-endemic",INTRO!$E$41="Non-endemic")," ",IF(COUNTRY_INFO!B88=0," ",COUNTRY_INFO!B88))</f>
        <v>Anambra</v>
      </c>
      <c r="C88" s="13" t="str">
        <f>IF(AND(INTRO!$E$37="Non-endemic",INTRO!$E$41="Non-endemic")," ",IF(COUNTRY_INFO!C88=0," ",COUNTRY_INFO!C88))</f>
        <v>Idimili South</v>
      </c>
      <c r="D88" s="14">
        <f>IF(AND(INTRO!$E$37="Non-endemic",INTRO!$E$41="Non-endemic"),0,IF(AND(OR(COUNTRY_INFO!$H88=0,COUNTRY_INFO!$H88=4,COUNTRY_INFO!$H88=99),OR(COUNTRY_INFO!$J88=0,COUNTRY_INFO!$J88=4)),0,COUNTRY_INFO!$E88))</f>
        <v>55862</v>
      </c>
      <c r="E88" s="14">
        <f>IF(AND(INTRO!$E$37="Non-endemic",INTRO!$E$41="Non-endemic"),0,IF(AND(OR(COUNTRY_INFO!$H88=0,COUNTRY_INFO!$H88=4,COUNTRY_INFO!$H88=99),OR(COUNTRY_INFO!$J88=0,COUNTRY_INFO!$J88=4)),0,COUNTRY_INFO!$F88))</f>
        <v>78207</v>
      </c>
      <c r="F88" s="14">
        <f t="shared" si="17"/>
        <v>134069</v>
      </c>
      <c r="G88" s="15">
        <f>IF(AND(INTRO!$E$37="Non-endemic",INTRO!$E$41="Non-endemic"),0,COUNTRY_INFO!Q88)</f>
        <v>1</v>
      </c>
      <c r="H88" s="15">
        <f>IF(AND(INTRO!$E$37="Non-endemic",INTRO!$E$41="Non-endemic"),0,COUNTRY_INFO!S88)</f>
        <v>0</v>
      </c>
      <c r="I88" s="14">
        <f>IF(INTRO!$E$39="Non-endemic",IF($G88=1,DEC!$I88,0),IF($G88=1,IVM!$G88,0))</f>
        <v>223448</v>
      </c>
      <c r="J88" s="3" t="str">
        <f>IF($G88=0, " ", IF(COUNTRY_INFO!$H88=1, IF(COUNTRY_INFO!$L88=1, 0," ")," "))</f>
        <v xml:space="preserve"> </v>
      </c>
      <c r="K88" s="3"/>
      <c r="L88" s="28" t="s">
        <v>974</v>
      </c>
      <c r="M88" s="44">
        <f>IF($L88="ALB", IF(INTRO!$E$39="Non-endemic",IF($H88&lt;&gt;0,$D88*($H88-$G88),0),$D88*$H88), 0)</f>
        <v>0</v>
      </c>
      <c r="N88" s="14">
        <f t="shared" si="2"/>
        <v>0</v>
      </c>
      <c r="O88" s="3"/>
      <c r="P88" s="14">
        <f t="shared" si="18"/>
        <v>0</v>
      </c>
      <c r="Q88" s="44">
        <f>IF($L88="MBD", IF(INTRO!$E$39="Non-endemic",IF($H88&lt;&gt;0,$D88*($H88-$G88),0),$D88*$H88),0)</f>
        <v>0</v>
      </c>
      <c r="R88" s="14">
        <f t="shared" si="4"/>
        <v>0</v>
      </c>
      <c r="S88" s="3"/>
      <c r="T88" s="14">
        <f t="shared" si="19"/>
        <v>0</v>
      </c>
      <c r="U88" s="25"/>
      <c r="V88" s="16">
        <f t="shared" si="15"/>
        <v>223448</v>
      </c>
      <c r="W88" s="16">
        <f t="shared" si="16"/>
        <v>1118</v>
      </c>
      <c r="X88" s="25"/>
      <c r="Y88" s="16">
        <f t="shared" si="8"/>
        <v>0</v>
      </c>
      <c r="Z88" s="16">
        <f t="shared" si="9"/>
        <v>0</v>
      </c>
      <c r="AA88" s="25"/>
      <c r="AB88" s="16">
        <f t="shared" si="10"/>
        <v>0</v>
      </c>
      <c r="AC88" s="16">
        <f t="shared" si="11"/>
        <v>0</v>
      </c>
    </row>
    <row r="89" spans="1:29" x14ac:dyDescent="0.25">
      <c r="A89" s="13" t="str">
        <f>IF(AND(INTRO!$E$37="Non-endemic",INTRO!$E$41="Non-endemic")," ",IF(COUNTRY_INFO!A89=0," ",COUNTRY_INFO!A89))</f>
        <v>Nigeria</v>
      </c>
      <c r="B89" s="13" t="str">
        <f>IF(AND(INTRO!$E$37="Non-endemic",INTRO!$E$41="Non-endemic")," ",IF(COUNTRY_INFO!B89=0," ",COUNTRY_INFO!B89))</f>
        <v>Anambra</v>
      </c>
      <c r="C89" s="13" t="str">
        <f>IF(AND(INTRO!$E$37="Non-endemic",INTRO!$E$41="Non-endemic")," ",IF(COUNTRY_INFO!C89=0," ",COUNTRY_INFO!C89))</f>
        <v>Ihiala</v>
      </c>
      <c r="D89" s="14">
        <f>IF(AND(INTRO!$E$37="Non-endemic",INTRO!$E$41="Non-endemic"),0,IF(AND(OR(COUNTRY_INFO!$H89=0,COUNTRY_INFO!$H89=4,COUNTRY_INFO!$H89=99),OR(COUNTRY_INFO!$J89=0,COUNTRY_INFO!$J89=4)),0,COUNTRY_INFO!$E89))</f>
        <v>81274</v>
      </c>
      <c r="E89" s="14">
        <f>IF(AND(INTRO!$E$37="Non-endemic",INTRO!$E$41="Non-endemic"),0,IF(AND(OR(COUNTRY_INFO!$H89=0,COUNTRY_INFO!$H89=4,COUNTRY_INFO!$H89=99),OR(COUNTRY_INFO!$J89=0,COUNTRY_INFO!$J89=4)),0,COUNTRY_INFO!$F89))</f>
        <v>113783</v>
      </c>
      <c r="F89" s="14">
        <f t="shared" si="17"/>
        <v>195057</v>
      </c>
      <c r="G89" s="15">
        <f>IF(AND(INTRO!$E$37="Non-endemic",INTRO!$E$41="Non-endemic"),0,COUNTRY_INFO!Q89)</f>
        <v>1</v>
      </c>
      <c r="H89" s="15">
        <f>IF(AND(INTRO!$E$37="Non-endemic",INTRO!$E$41="Non-endemic"),0,COUNTRY_INFO!S89)</f>
        <v>1</v>
      </c>
      <c r="I89" s="14">
        <f>IF(INTRO!$E$39="Non-endemic",IF($G89=1,DEC!$I89,0),IF($G89=1,IVM!$G89,0))</f>
        <v>325095</v>
      </c>
      <c r="J89" s="3" t="str">
        <f>IF($G89=0, " ", IF(COUNTRY_INFO!$H89=1, IF(COUNTRY_INFO!$L89=1, 0," ")," "))</f>
        <v xml:space="preserve"> </v>
      </c>
      <c r="K89" s="3"/>
      <c r="L89" s="28" t="s">
        <v>974</v>
      </c>
      <c r="M89" s="44">
        <f>IF($L89="ALB", IF(INTRO!$E$39="Non-endemic",IF($H89&lt;&gt;0,$D89*($H89-$G89),0),$D89*$H89), 0)</f>
        <v>0</v>
      </c>
      <c r="N89" s="14">
        <f t="shared" si="2"/>
        <v>0</v>
      </c>
      <c r="O89" s="3"/>
      <c r="P89" s="14">
        <f t="shared" si="18"/>
        <v>0</v>
      </c>
      <c r="Q89" s="44">
        <f>IF($L89="MBD", IF(INTRO!$E$39="Non-endemic",IF($H89&lt;&gt;0,$D89*($H89-$G89),0),$D89*$H89),0)</f>
        <v>81274</v>
      </c>
      <c r="R89" s="14">
        <f t="shared" si="4"/>
        <v>0</v>
      </c>
      <c r="S89" s="3"/>
      <c r="T89" s="14">
        <f t="shared" si="19"/>
        <v>81274</v>
      </c>
      <c r="U89" s="25"/>
      <c r="V89" s="16">
        <f t="shared" si="15"/>
        <v>325095</v>
      </c>
      <c r="W89" s="16">
        <f t="shared" si="16"/>
        <v>1626</v>
      </c>
      <c r="X89" s="25"/>
      <c r="Y89" s="16">
        <f t="shared" si="8"/>
        <v>0</v>
      </c>
      <c r="Z89" s="16">
        <f t="shared" si="9"/>
        <v>0</v>
      </c>
      <c r="AA89" s="25"/>
      <c r="AB89" s="16">
        <f t="shared" si="10"/>
        <v>0</v>
      </c>
      <c r="AC89" s="16">
        <f t="shared" si="11"/>
        <v>0</v>
      </c>
    </row>
    <row r="90" spans="1:29" x14ac:dyDescent="0.25">
      <c r="A90" s="13" t="str">
        <f>IF(AND(INTRO!$E$37="Non-endemic",INTRO!$E$41="Non-endemic")," ",IF(COUNTRY_INFO!A90=0," ",COUNTRY_INFO!A90))</f>
        <v>Nigeria</v>
      </c>
      <c r="B90" s="13" t="str">
        <f>IF(AND(INTRO!$E$37="Non-endemic",INTRO!$E$41="Non-endemic")," ",IF(COUNTRY_INFO!B90=0," ",COUNTRY_INFO!B90))</f>
        <v>Anambra</v>
      </c>
      <c r="C90" s="13" t="str">
        <f>IF(AND(INTRO!$E$37="Non-endemic",INTRO!$E$41="Non-endemic")," ",IF(COUNTRY_INFO!C90=0," ",COUNTRY_INFO!C90))</f>
        <v>Njikoka</v>
      </c>
      <c r="D90" s="14">
        <f>IF(AND(INTRO!$E$37="Non-endemic",INTRO!$E$41="Non-endemic"),0,IF(AND(OR(COUNTRY_INFO!$H90=0,COUNTRY_INFO!$H90=4,COUNTRY_INFO!$H90=99),OR(COUNTRY_INFO!$J90=0,COUNTRY_INFO!$J90=4)),0,COUNTRY_INFO!$E90))</f>
        <v>39934</v>
      </c>
      <c r="E90" s="14">
        <f>IF(AND(INTRO!$E$37="Non-endemic",INTRO!$E$41="Non-endemic"),0,IF(AND(OR(COUNTRY_INFO!$H90=0,COUNTRY_INFO!$H90=4,COUNTRY_INFO!$H90=99),OR(COUNTRY_INFO!$J90=0,COUNTRY_INFO!$J90=4)),0,COUNTRY_INFO!$F90))</f>
        <v>55907</v>
      </c>
      <c r="F90" s="14">
        <f t="shared" si="17"/>
        <v>95841</v>
      </c>
      <c r="G90" s="15">
        <f>IF(AND(INTRO!$E$37="Non-endemic",INTRO!$E$41="Non-endemic"),0,COUNTRY_INFO!Q90)</f>
        <v>1</v>
      </c>
      <c r="H90" s="15">
        <f>IF(AND(INTRO!$E$37="Non-endemic",INTRO!$E$41="Non-endemic"),0,COUNTRY_INFO!S90)</f>
        <v>1</v>
      </c>
      <c r="I90" s="14">
        <f>IF(INTRO!$E$39="Non-endemic",IF($G90=1,DEC!$I90,0),IF($G90=1,IVM!$G90,0))</f>
        <v>159735</v>
      </c>
      <c r="J90" s="3" t="str">
        <f>IF($G90=0, " ", IF(COUNTRY_INFO!$H90=1, IF(COUNTRY_INFO!$L90=1, 0," ")," "))</f>
        <v xml:space="preserve"> </v>
      </c>
      <c r="K90" s="3"/>
      <c r="L90" s="28" t="s">
        <v>974</v>
      </c>
      <c r="M90" s="44">
        <f>IF($L90="ALB", IF(INTRO!$E$39="Non-endemic",IF($H90&lt;&gt;0,$D90*($H90-$G90),0),$D90*$H90), 0)</f>
        <v>0</v>
      </c>
      <c r="N90" s="14">
        <f t="shared" si="2"/>
        <v>0</v>
      </c>
      <c r="O90" s="3"/>
      <c r="P90" s="14">
        <f t="shared" si="18"/>
        <v>0</v>
      </c>
      <c r="Q90" s="44">
        <f>IF($L90="MBD", IF(INTRO!$E$39="Non-endemic",IF($H90&lt;&gt;0,$D90*($H90-$G90),0),$D90*$H90),0)</f>
        <v>39934</v>
      </c>
      <c r="R90" s="14">
        <f t="shared" si="4"/>
        <v>0</v>
      </c>
      <c r="S90" s="3"/>
      <c r="T90" s="14">
        <f t="shared" si="19"/>
        <v>39934</v>
      </c>
      <c r="U90" s="25"/>
      <c r="V90" s="16">
        <f t="shared" si="15"/>
        <v>159735</v>
      </c>
      <c r="W90" s="16">
        <f t="shared" si="16"/>
        <v>799</v>
      </c>
      <c r="X90" s="25"/>
      <c r="Y90" s="16">
        <f t="shared" si="8"/>
        <v>0</v>
      </c>
      <c r="Z90" s="16">
        <f t="shared" si="9"/>
        <v>0</v>
      </c>
      <c r="AA90" s="25"/>
      <c r="AB90" s="16">
        <f t="shared" si="10"/>
        <v>0</v>
      </c>
      <c r="AC90" s="16">
        <f t="shared" si="11"/>
        <v>0</v>
      </c>
    </row>
    <row r="91" spans="1:29" x14ac:dyDescent="0.25">
      <c r="A91" s="13" t="str">
        <f>IF(AND(INTRO!$E$37="Non-endemic",INTRO!$E$41="Non-endemic")," ",IF(COUNTRY_INFO!A91=0," ",COUNTRY_INFO!A91))</f>
        <v>Nigeria</v>
      </c>
      <c r="B91" s="13" t="str">
        <f>IF(AND(INTRO!$E$37="Non-endemic",INTRO!$E$41="Non-endemic")," ",IF(COUNTRY_INFO!B91=0," ",COUNTRY_INFO!B91))</f>
        <v>Anambra</v>
      </c>
      <c r="C91" s="13" t="str">
        <f>IF(AND(INTRO!$E$37="Non-endemic",INTRO!$E$41="Non-endemic")," ",IF(COUNTRY_INFO!C91=0," ",COUNTRY_INFO!C91))</f>
        <v>Nnewi North</v>
      </c>
      <c r="D91" s="14">
        <f>IF(AND(INTRO!$E$37="Non-endemic",INTRO!$E$41="Non-endemic"),0,IF(AND(OR(COUNTRY_INFO!$H91=0,COUNTRY_INFO!$H91=4,COUNTRY_INFO!$H91=99),OR(COUNTRY_INFO!$J91=0,COUNTRY_INFO!$J91=4)),0,COUNTRY_INFO!$E91))</f>
        <v>42383</v>
      </c>
      <c r="E91" s="14">
        <f>IF(AND(INTRO!$E$37="Non-endemic",INTRO!$E$41="Non-endemic"),0,IF(AND(OR(COUNTRY_INFO!$H91=0,COUNTRY_INFO!$H91=4,COUNTRY_INFO!$H91=99),OR(COUNTRY_INFO!$J91=0,COUNTRY_INFO!$J91=4)),0,COUNTRY_INFO!$F91))</f>
        <v>59336</v>
      </c>
      <c r="F91" s="14">
        <f t="shared" si="17"/>
        <v>101719</v>
      </c>
      <c r="G91" s="15">
        <f>IF(AND(INTRO!$E$37="Non-endemic",INTRO!$E$41="Non-endemic"),0,COUNTRY_INFO!Q91)</f>
        <v>1</v>
      </c>
      <c r="H91" s="15">
        <f>IF(AND(INTRO!$E$37="Non-endemic",INTRO!$E$41="Non-endemic"),0,COUNTRY_INFO!S91)</f>
        <v>1</v>
      </c>
      <c r="I91" s="14">
        <f>IF(INTRO!$E$39="Non-endemic",IF($G91=1,DEC!$I91,0),IF($G91=1,IVM!$G91,0))</f>
        <v>169531</v>
      </c>
      <c r="J91" s="3" t="str">
        <f>IF($G91=0, " ", IF(COUNTRY_INFO!$H91=1, IF(COUNTRY_INFO!$L91=1, 0," ")," "))</f>
        <v xml:space="preserve"> </v>
      </c>
      <c r="K91" s="3"/>
      <c r="L91" s="28" t="s">
        <v>974</v>
      </c>
      <c r="M91" s="44">
        <f>IF($L91="ALB", IF(INTRO!$E$39="Non-endemic",IF($H91&lt;&gt;0,$D91*($H91-$G91),0),$D91*$H91), 0)</f>
        <v>0</v>
      </c>
      <c r="N91" s="14">
        <f t="shared" si="2"/>
        <v>0</v>
      </c>
      <c r="O91" s="3"/>
      <c r="P91" s="14">
        <f t="shared" si="18"/>
        <v>0</v>
      </c>
      <c r="Q91" s="44">
        <f>IF($L91="MBD", IF(INTRO!$E$39="Non-endemic",IF($H91&lt;&gt;0,$D91*($H91-$G91),0),$D91*$H91),0)</f>
        <v>42383</v>
      </c>
      <c r="R91" s="14">
        <f t="shared" si="4"/>
        <v>0</v>
      </c>
      <c r="S91" s="3"/>
      <c r="T91" s="14">
        <f t="shared" si="19"/>
        <v>42383</v>
      </c>
      <c r="U91" s="25"/>
      <c r="V91" s="16">
        <f t="shared" si="15"/>
        <v>169531</v>
      </c>
      <c r="W91" s="16">
        <f t="shared" si="16"/>
        <v>848</v>
      </c>
      <c r="X91" s="25"/>
      <c r="Y91" s="16">
        <f t="shared" si="8"/>
        <v>0</v>
      </c>
      <c r="Z91" s="16">
        <f t="shared" si="9"/>
        <v>0</v>
      </c>
      <c r="AA91" s="25"/>
      <c r="AB91" s="16">
        <f t="shared" si="10"/>
        <v>0</v>
      </c>
      <c r="AC91" s="16">
        <f t="shared" si="11"/>
        <v>0</v>
      </c>
    </row>
    <row r="92" spans="1:29" x14ac:dyDescent="0.25">
      <c r="A92" s="13" t="str">
        <f>IF(AND(INTRO!$E$37="Non-endemic",INTRO!$E$41="Non-endemic")," ",IF(COUNTRY_INFO!A92=0," ",COUNTRY_INFO!A92))</f>
        <v>Nigeria</v>
      </c>
      <c r="B92" s="13" t="str">
        <f>IF(AND(INTRO!$E$37="Non-endemic",INTRO!$E$41="Non-endemic")," ",IF(COUNTRY_INFO!B92=0," ",COUNTRY_INFO!B92))</f>
        <v>Anambra</v>
      </c>
      <c r="C92" s="13" t="str">
        <f>IF(AND(INTRO!$E$37="Non-endemic",INTRO!$E$41="Non-endemic")," ",IF(COUNTRY_INFO!C92=0," ",COUNTRY_INFO!C92))</f>
        <v>Nnewi South</v>
      </c>
      <c r="D92" s="14">
        <f>IF(AND(INTRO!$E$37="Non-endemic",INTRO!$E$41="Non-endemic"),0,IF(AND(OR(COUNTRY_INFO!$H92=0,COUNTRY_INFO!$H92=4,COUNTRY_INFO!$H92=99),OR(COUNTRY_INFO!$J92=0,COUNTRY_INFO!$J92=4)),0,COUNTRY_INFO!$E92))</f>
        <v>62849</v>
      </c>
      <c r="E92" s="14">
        <f>IF(AND(INTRO!$E$37="Non-endemic",INTRO!$E$41="Non-endemic"),0,IF(AND(OR(COUNTRY_INFO!$H92=0,COUNTRY_INFO!$H92=4,COUNTRY_INFO!$H92=99),OR(COUNTRY_INFO!$J92=0,COUNTRY_INFO!$J92=4)),0,COUNTRY_INFO!$F92))</f>
        <v>87988</v>
      </c>
      <c r="F92" s="14">
        <f t="shared" si="17"/>
        <v>150837</v>
      </c>
      <c r="G92" s="15">
        <f>IF(AND(INTRO!$E$37="Non-endemic",INTRO!$E$41="Non-endemic"),0,COUNTRY_INFO!Q92)</f>
        <v>1</v>
      </c>
      <c r="H92" s="15">
        <f>IF(AND(INTRO!$E$37="Non-endemic",INTRO!$E$41="Non-endemic"),0,COUNTRY_INFO!S92)</f>
        <v>1</v>
      </c>
      <c r="I92" s="14">
        <f>IF(INTRO!$E$39="Non-endemic",IF($G92=1,DEC!$I92,0),IF($G92=1,IVM!$G92,0))</f>
        <v>251395</v>
      </c>
      <c r="J92" s="3" t="str">
        <f>IF($G92=0, " ", IF(COUNTRY_INFO!$H92=1, IF(COUNTRY_INFO!$L92=1, 0," ")," "))</f>
        <v xml:space="preserve"> </v>
      </c>
      <c r="K92" s="3"/>
      <c r="L92" s="28" t="s">
        <v>974</v>
      </c>
      <c r="M92" s="44">
        <f>IF($L92="ALB", IF(INTRO!$E$39="Non-endemic",IF($H92&lt;&gt;0,$D92*($H92-$G92),0),$D92*$H92), 0)</f>
        <v>0</v>
      </c>
      <c r="N92" s="14">
        <f t="shared" si="2"/>
        <v>0</v>
      </c>
      <c r="O92" s="3"/>
      <c r="P92" s="14">
        <f t="shared" si="18"/>
        <v>0</v>
      </c>
      <c r="Q92" s="44">
        <f>IF($L92="MBD", IF(INTRO!$E$39="Non-endemic",IF($H92&lt;&gt;0,$D92*($H92-$G92),0),$D92*$H92),0)</f>
        <v>62849</v>
      </c>
      <c r="R92" s="14">
        <f t="shared" si="4"/>
        <v>0</v>
      </c>
      <c r="S92" s="3"/>
      <c r="T92" s="14">
        <f t="shared" si="19"/>
        <v>62849</v>
      </c>
      <c r="U92" s="25"/>
      <c r="V92" s="16">
        <f t="shared" si="15"/>
        <v>251395</v>
      </c>
      <c r="W92" s="16">
        <f t="shared" si="16"/>
        <v>1257</v>
      </c>
      <c r="X92" s="25"/>
      <c r="Y92" s="16">
        <f t="shared" si="8"/>
        <v>0</v>
      </c>
      <c r="Z92" s="16">
        <f t="shared" si="9"/>
        <v>0</v>
      </c>
      <c r="AA92" s="25"/>
      <c r="AB92" s="16">
        <f t="shared" si="10"/>
        <v>0</v>
      </c>
      <c r="AC92" s="16">
        <f t="shared" si="11"/>
        <v>0</v>
      </c>
    </row>
    <row r="93" spans="1:29" x14ac:dyDescent="0.25">
      <c r="A93" s="13" t="str">
        <f>IF(AND(INTRO!$E$37="Non-endemic",INTRO!$E$41="Non-endemic")," ",IF(COUNTRY_INFO!A93=0," ",COUNTRY_INFO!A93))</f>
        <v>Nigeria</v>
      </c>
      <c r="B93" s="13" t="str">
        <f>IF(AND(INTRO!$E$37="Non-endemic",INTRO!$E$41="Non-endemic")," ",IF(COUNTRY_INFO!B93=0," ",COUNTRY_INFO!B93))</f>
        <v>Anambra</v>
      </c>
      <c r="C93" s="13" t="str">
        <f>IF(AND(INTRO!$E$37="Non-endemic",INTRO!$E$41="Non-endemic")," ",IF(COUNTRY_INFO!C93=0," ",COUNTRY_INFO!C93))</f>
        <v>Ogbaru</v>
      </c>
      <c r="D93" s="14">
        <f>IF(AND(INTRO!$E$37="Non-endemic",INTRO!$E$41="Non-endemic"),0,IF(AND(OR(COUNTRY_INFO!$H93=0,COUNTRY_INFO!$H93=4,COUNTRY_INFO!$H93=99),OR(COUNTRY_INFO!$J93=0,COUNTRY_INFO!$J93=4)),0,COUNTRY_INFO!$E93))</f>
        <v>59681</v>
      </c>
      <c r="E93" s="14">
        <f>IF(AND(INTRO!$E$37="Non-endemic",INTRO!$E$41="Non-endemic"),0,IF(AND(OR(COUNTRY_INFO!$H93=0,COUNTRY_INFO!$H93=4,COUNTRY_INFO!$H93=99),OR(COUNTRY_INFO!$J93=0,COUNTRY_INFO!$J93=4)),0,COUNTRY_INFO!$F93))</f>
        <v>83553</v>
      </c>
      <c r="F93" s="14">
        <f t="shared" si="17"/>
        <v>143234</v>
      </c>
      <c r="G93" s="15">
        <f>IF(AND(INTRO!$E$37="Non-endemic",INTRO!$E$41="Non-endemic"),0,COUNTRY_INFO!Q93)</f>
        <v>1</v>
      </c>
      <c r="H93" s="15">
        <f>IF(AND(INTRO!$E$37="Non-endemic",INTRO!$E$41="Non-endemic"),0,COUNTRY_INFO!S93)</f>
        <v>0</v>
      </c>
      <c r="I93" s="14">
        <f>IF(INTRO!$E$39="Non-endemic",IF($G93=1,DEC!$I93,0),IF($G93=1,IVM!$G93,0))</f>
        <v>238722</v>
      </c>
      <c r="J93" s="3" t="str">
        <f>IF($G93=0, " ", IF(COUNTRY_INFO!$H93=1, IF(COUNTRY_INFO!$L93=1, 0," ")," "))</f>
        <v xml:space="preserve"> </v>
      </c>
      <c r="K93" s="3"/>
      <c r="L93" s="28" t="s">
        <v>974</v>
      </c>
      <c r="M93" s="44">
        <f>IF($L93="ALB", IF(INTRO!$E$39="Non-endemic",IF($H93&lt;&gt;0,$D93*($H93-$G93),0),$D93*$H93), 0)</f>
        <v>0</v>
      </c>
      <c r="N93" s="14">
        <f t="shared" si="2"/>
        <v>0</v>
      </c>
      <c r="O93" s="3"/>
      <c r="P93" s="14">
        <f t="shared" si="18"/>
        <v>0</v>
      </c>
      <c r="Q93" s="44">
        <f>IF($L93="MBD", IF(INTRO!$E$39="Non-endemic",IF($H93&lt;&gt;0,$D93*($H93-$G93),0),$D93*$H93),0)</f>
        <v>0</v>
      </c>
      <c r="R93" s="14">
        <f t="shared" si="4"/>
        <v>0</v>
      </c>
      <c r="S93" s="3"/>
      <c r="T93" s="14">
        <f t="shared" si="19"/>
        <v>0</v>
      </c>
      <c r="U93" s="25"/>
      <c r="V93" s="16">
        <f t="shared" si="15"/>
        <v>238722</v>
      </c>
      <c r="W93" s="16">
        <f t="shared" si="16"/>
        <v>1194</v>
      </c>
      <c r="X93" s="25"/>
      <c r="Y93" s="16">
        <f t="shared" si="8"/>
        <v>0</v>
      </c>
      <c r="Z93" s="16">
        <f t="shared" si="9"/>
        <v>0</v>
      </c>
      <c r="AA93" s="25"/>
      <c r="AB93" s="16">
        <f t="shared" si="10"/>
        <v>0</v>
      </c>
      <c r="AC93" s="16">
        <f t="shared" si="11"/>
        <v>0</v>
      </c>
    </row>
    <row r="94" spans="1:29" x14ac:dyDescent="0.25">
      <c r="A94" s="13" t="str">
        <f>IF(AND(INTRO!$E$37="Non-endemic",INTRO!$E$41="Non-endemic")," ",IF(COUNTRY_INFO!A94=0," ",COUNTRY_INFO!A94))</f>
        <v>Nigeria</v>
      </c>
      <c r="B94" s="13" t="str">
        <f>IF(AND(INTRO!$E$37="Non-endemic",INTRO!$E$41="Non-endemic")," ",IF(COUNTRY_INFO!B94=0," ",COUNTRY_INFO!B94))</f>
        <v>Anambra</v>
      </c>
      <c r="C94" s="13" t="str">
        <f>IF(AND(INTRO!$E$37="Non-endemic",INTRO!$E$41="Non-endemic")," ",IF(COUNTRY_INFO!C94=0," ",COUNTRY_INFO!C94))</f>
        <v>Onitsha North</v>
      </c>
      <c r="D94" s="14">
        <f>IF(AND(INTRO!$E$37="Non-endemic",INTRO!$E$41="Non-endemic"),0,IF(AND(OR(COUNTRY_INFO!$H94=0,COUNTRY_INFO!$H94=4,COUNTRY_INFO!$H94=99),OR(COUNTRY_INFO!$J94=0,COUNTRY_INFO!$J94=4)),0,COUNTRY_INFO!$E94))</f>
        <v>33607</v>
      </c>
      <c r="E94" s="14">
        <f>IF(AND(INTRO!$E$37="Non-endemic",INTRO!$E$41="Non-endemic"),0,IF(AND(OR(COUNTRY_INFO!$H94=0,COUNTRY_INFO!$H94=4,COUNTRY_INFO!$H94=99),OR(COUNTRY_INFO!$J94=0,COUNTRY_INFO!$J94=4)),0,COUNTRY_INFO!$F94))</f>
        <v>47049</v>
      </c>
      <c r="F94" s="14">
        <f t="shared" si="17"/>
        <v>80656</v>
      </c>
      <c r="G94" s="15">
        <f>IF(AND(INTRO!$E$37="Non-endemic",INTRO!$E$41="Non-endemic"),0,COUNTRY_INFO!Q94)</f>
        <v>1</v>
      </c>
      <c r="H94" s="15">
        <f>IF(AND(INTRO!$E$37="Non-endemic",INTRO!$E$41="Non-endemic"),0,COUNTRY_INFO!S94)</f>
        <v>0</v>
      </c>
      <c r="I94" s="14">
        <f>IF(INTRO!$E$39="Non-endemic",IF($G94=1,DEC!$I94,0),IF($G94=1,IVM!$G94,0))</f>
        <v>134426</v>
      </c>
      <c r="J94" s="3" t="str">
        <f>IF($G94=0, " ", IF(COUNTRY_INFO!$H94=1, IF(COUNTRY_INFO!$L94=1, 0," ")," "))</f>
        <v xml:space="preserve"> </v>
      </c>
      <c r="K94" s="3"/>
      <c r="L94" s="28" t="s">
        <v>974</v>
      </c>
      <c r="M94" s="44">
        <f>IF($L94="ALB", IF(INTRO!$E$39="Non-endemic",IF($H94&lt;&gt;0,$D94*($H94-$G94),0),$D94*$H94), 0)</f>
        <v>0</v>
      </c>
      <c r="N94" s="14">
        <f t="shared" si="2"/>
        <v>0</v>
      </c>
      <c r="O94" s="3"/>
      <c r="P94" s="14">
        <f t="shared" si="18"/>
        <v>0</v>
      </c>
      <c r="Q94" s="44">
        <f>IF($L94="MBD", IF(INTRO!$E$39="Non-endemic",IF($H94&lt;&gt;0,$D94*($H94-$G94),0),$D94*$H94),0)</f>
        <v>0</v>
      </c>
      <c r="R94" s="14">
        <f t="shared" si="4"/>
        <v>0</v>
      </c>
      <c r="S94" s="3"/>
      <c r="T94" s="14">
        <f t="shared" si="19"/>
        <v>0</v>
      </c>
      <c r="U94" s="25"/>
      <c r="V94" s="16">
        <f t="shared" si="15"/>
        <v>134426</v>
      </c>
      <c r="W94" s="16">
        <f t="shared" si="16"/>
        <v>673</v>
      </c>
      <c r="X94" s="25"/>
      <c r="Y94" s="16">
        <f t="shared" si="8"/>
        <v>0</v>
      </c>
      <c r="Z94" s="16">
        <f t="shared" si="9"/>
        <v>0</v>
      </c>
      <c r="AA94" s="25"/>
      <c r="AB94" s="16">
        <f t="shared" si="10"/>
        <v>0</v>
      </c>
      <c r="AC94" s="16">
        <f t="shared" si="11"/>
        <v>0</v>
      </c>
    </row>
    <row r="95" spans="1:29" x14ac:dyDescent="0.25">
      <c r="A95" s="13" t="str">
        <f>IF(AND(INTRO!$E$37="Non-endemic",INTRO!$E$41="Non-endemic")," ",IF(COUNTRY_INFO!A95=0," ",COUNTRY_INFO!A95))</f>
        <v>Nigeria</v>
      </c>
      <c r="B95" s="13" t="str">
        <f>IF(AND(INTRO!$E$37="Non-endemic",INTRO!$E$41="Non-endemic")," ",IF(COUNTRY_INFO!B95=0," ",COUNTRY_INFO!B95))</f>
        <v>Anambra</v>
      </c>
      <c r="C95" s="13" t="str">
        <f>IF(AND(INTRO!$E$37="Non-endemic",INTRO!$E$41="Non-endemic")," ",IF(COUNTRY_INFO!C95=0," ",COUNTRY_INFO!C95))</f>
        <v>Onitsha South</v>
      </c>
      <c r="D95" s="14">
        <f>IF(AND(INTRO!$E$37="Non-endemic",INTRO!$E$41="Non-endemic"),0,IF(AND(OR(COUNTRY_INFO!$H95=0,COUNTRY_INFO!$H95=4,COUNTRY_INFO!$H95=99),OR(COUNTRY_INFO!$J95=0,COUNTRY_INFO!$J95=4)),0,COUNTRY_INFO!$E95))</f>
        <v>36759</v>
      </c>
      <c r="E95" s="14">
        <f>IF(AND(INTRO!$E$37="Non-endemic",INTRO!$E$41="Non-endemic"),0,IF(AND(OR(COUNTRY_INFO!$H95=0,COUNTRY_INFO!$H95=4,COUNTRY_INFO!$H95=99),OR(COUNTRY_INFO!$J95=0,COUNTRY_INFO!$J95=4)),0,COUNTRY_INFO!$F95))</f>
        <v>51463</v>
      </c>
      <c r="F95" s="14">
        <f t="shared" si="17"/>
        <v>88222</v>
      </c>
      <c r="G95" s="15">
        <f>IF(AND(INTRO!$E$37="Non-endemic",INTRO!$E$41="Non-endemic"),0,COUNTRY_INFO!Q95)</f>
        <v>1</v>
      </c>
      <c r="H95" s="15">
        <f>IF(AND(INTRO!$E$37="Non-endemic",INTRO!$E$41="Non-endemic"),0,COUNTRY_INFO!S95)</f>
        <v>0</v>
      </c>
      <c r="I95" s="14">
        <f>IF(INTRO!$E$39="Non-endemic",IF($G95=1,DEC!$I95,0),IF($G95=1,IVM!$G95,0))</f>
        <v>147037</v>
      </c>
      <c r="J95" s="3" t="str">
        <f>IF($G95=0, " ", IF(COUNTRY_INFO!$H95=1, IF(COUNTRY_INFO!$L95=1, 0," ")," "))</f>
        <v xml:space="preserve"> </v>
      </c>
      <c r="K95" s="3"/>
      <c r="L95" s="28" t="s">
        <v>974</v>
      </c>
      <c r="M95" s="44">
        <f>IF($L95="ALB", IF(INTRO!$E$39="Non-endemic",IF($H95&lt;&gt;0,$D95*($H95-$G95),0),$D95*$H95), 0)</f>
        <v>0</v>
      </c>
      <c r="N95" s="14">
        <f t="shared" si="2"/>
        <v>0</v>
      </c>
      <c r="O95" s="3"/>
      <c r="P95" s="14">
        <f t="shared" si="18"/>
        <v>0</v>
      </c>
      <c r="Q95" s="44">
        <f>IF($L95="MBD", IF(INTRO!$E$39="Non-endemic",IF($H95&lt;&gt;0,$D95*($H95-$G95),0),$D95*$H95),0)</f>
        <v>0</v>
      </c>
      <c r="R95" s="14">
        <f t="shared" si="4"/>
        <v>0</v>
      </c>
      <c r="S95" s="3"/>
      <c r="T95" s="14">
        <f t="shared" si="19"/>
        <v>0</v>
      </c>
      <c r="U95" s="25"/>
      <c r="V95" s="16">
        <f t="shared" si="15"/>
        <v>147037</v>
      </c>
      <c r="W95" s="16">
        <f t="shared" si="16"/>
        <v>736</v>
      </c>
      <c r="X95" s="25"/>
      <c r="Y95" s="16">
        <f t="shared" si="8"/>
        <v>0</v>
      </c>
      <c r="Z95" s="16">
        <f t="shared" si="9"/>
        <v>0</v>
      </c>
      <c r="AA95" s="25"/>
      <c r="AB95" s="16">
        <f t="shared" si="10"/>
        <v>0</v>
      </c>
      <c r="AC95" s="16">
        <f t="shared" si="11"/>
        <v>0</v>
      </c>
    </row>
    <row r="96" spans="1:29" x14ac:dyDescent="0.25">
      <c r="A96" s="13" t="str">
        <f>IF(AND(INTRO!$E$37="Non-endemic",INTRO!$E$41="Non-endemic")," ",IF(COUNTRY_INFO!A96=0," ",COUNTRY_INFO!A96))</f>
        <v>Nigeria</v>
      </c>
      <c r="B96" s="13" t="str">
        <f>IF(AND(INTRO!$E$37="Non-endemic",INTRO!$E$41="Non-endemic")," ",IF(COUNTRY_INFO!B96=0," ",COUNTRY_INFO!B96))</f>
        <v>Anambra</v>
      </c>
      <c r="C96" s="13" t="str">
        <f>IF(AND(INTRO!$E$37="Non-endemic",INTRO!$E$41="Non-endemic")," ",IF(COUNTRY_INFO!C96=0," ",COUNTRY_INFO!C96))</f>
        <v>Orumba North</v>
      </c>
      <c r="D96" s="14">
        <f>IF(AND(INTRO!$E$37="Non-endemic",INTRO!$E$41="Non-endemic"),0,IF(AND(OR(COUNTRY_INFO!$H96=0,COUNTRY_INFO!$H96=4,COUNTRY_INFO!$H96=99),OR(COUNTRY_INFO!$J96=0,COUNTRY_INFO!$J96=4)),0,COUNTRY_INFO!$E96))</f>
        <v>46373</v>
      </c>
      <c r="E96" s="14">
        <f>IF(AND(INTRO!$E$37="Non-endemic",INTRO!$E$41="Non-endemic"),0,IF(AND(OR(COUNTRY_INFO!$H96=0,COUNTRY_INFO!$H96=4,COUNTRY_INFO!$H96=99),OR(COUNTRY_INFO!$J96=0,COUNTRY_INFO!$J96=4)),0,COUNTRY_INFO!$F96))</f>
        <v>64922</v>
      </c>
      <c r="F96" s="14">
        <f t="shared" si="17"/>
        <v>111295</v>
      </c>
      <c r="G96" s="15">
        <f>IF(AND(INTRO!$E$37="Non-endemic",INTRO!$E$41="Non-endemic"),0,COUNTRY_INFO!Q96)</f>
        <v>1</v>
      </c>
      <c r="H96" s="15">
        <f>IF(AND(INTRO!$E$37="Non-endemic",INTRO!$E$41="Non-endemic"),0,COUNTRY_INFO!S96)</f>
        <v>0</v>
      </c>
      <c r="I96" s="14">
        <f>IF(INTRO!$E$39="Non-endemic",IF($G96=1,DEC!$I96,0),IF($G96=1,IVM!$G96,0))</f>
        <v>185492</v>
      </c>
      <c r="J96" s="3" t="str">
        <f>IF($G96=0, " ", IF(COUNTRY_INFO!$H96=1, IF(COUNTRY_INFO!$L96=1, 0," ")," "))</f>
        <v xml:space="preserve"> </v>
      </c>
      <c r="K96" s="3"/>
      <c r="L96" s="28" t="s">
        <v>974</v>
      </c>
      <c r="M96" s="44">
        <f>IF($L96="ALB", IF(INTRO!$E$39="Non-endemic",IF($H96&lt;&gt;0,$D96*($H96-$G96),0),$D96*$H96), 0)</f>
        <v>0</v>
      </c>
      <c r="N96" s="14">
        <f t="shared" si="2"/>
        <v>0</v>
      </c>
      <c r="O96" s="3"/>
      <c r="P96" s="14">
        <f t="shared" si="18"/>
        <v>0</v>
      </c>
      <c r="Q96" s="44">
        <f>IF($L96="MBD", IF(INTRO!$E$39="Non-endemic",IF($H96&lt;&gt;0,$D96*($H96-$G96),0),$D96*$H96),0)</f>
        <v>0</v>
      </c>
      <c r="R96" s="14">
        <f t="shared" si="4"/>
        <v>0</v>
      </c>
      <c r="S96" s="3"/>
      <c r="T96" s="14">
        <f t="shared" si="19"/>
        <v>0</v>
      </c>
      <c r="U96" s="25"/>
      <c r="V96" s="16">
        <f t="shared" si="15"/>
        <v>185492</v>
      </c>
      <c r="W96" s="16">
        <f t="shared" si="16"/>
        <v>928</v>
      </c>
      <c r="X96" s="25"/>
      <c r="Y96" s="16">
        <f t="shared" si="8"/>
        <v>0</v>
      </c>
      <c r="Z96" s="16">
        <f t="shared" si="9"/>
        <v>0</v>
      </c>
      <c r="AA96" s="25"/>
      <c r="AB96" s="16">
        <f t="shared" si="10"/>
        <v>0</v>
      </c>
      <c r="AC96" s="16">
        <f t="shared" si="11"/>
        <v>0</v>
      </c>
    </row>
    <row r="97" spans="1:29" x14ac:dyDescent="0.25">
      <c r="A97" s="13" t="str">
        <f>IF(AND(INTRO!$E$37="Non-endemic",INTRO!$E$41="Non-endemic")," ",IF(COUNTRY_INFO!A97=0," ",COUNTRY_INFO!A97))</f>
        <v>Nigeria</v>
      </c>
      <c r="B97" s="13" t="str">
        <f>IF(AND(INTRO!$E$37="Non-endemic",INTRO!$E$41="Non-endemic")," ",IF(COUNTRY_INFO!B97=0," ",COUNTRY_INFO!B97))</f>
        <v>Anambra</v>
      </c>
      <c r="C97" s="13" t="str">
        <f>IF(AND(INTRO!$E$37="Non-endemic",INTRO!$E$41="Non-endemic")," ",IF(COUNTRY_INFO!C97=0," ",COUNTRY_INFO!C97))</f>
        <v>Orumba South</v>
      </c>
      <c r="D97" s="14">
        <f>IF(AND(INTRO!$E$37="Non-endemic",INTRO!$E$41="Non-endemic"),0,IF(AND(OR(COUNTRY_INFO!$H97=0,COUNTRY_INFO!$H97=4,COUNTRY_INFO!$H97=99),OR(COUNTRY_INFO!$J97=0,COUNTRY_INFO!$J97=4)),0,COUNTRY_INFO!$E97))</f>
        <v>50352</v>
      </c>
      <c r="E97" s="14">
        <f>IF(AND(INTRO!$E$37="Non-endemic",INTRO!$E$41="Non-endemic"),0,IF(AND(OR(COUNTRY_INFO!$H97=0,COUNTRY_INFO!$H97=4,COUNTRY_INFO!$H97=99),OR(COUNTRY_INFO!$J97=0,COUNTRY_INFO!$J97=4)),0,COUNTRY_INFO!$F97))</f>
        <v>70493</v>
      </c>
      <c r="F97" s="14">
        <f t="shared" si="17"/>
        <v>120845</v>
      </c>
      <c r="G97" s="15">
        <f>IF(AND(INTRO!$E$37="Non-endemic",INTRO!$E$41="Non-endemic"),0,COUNTRY_INFO!Q97)</f>
        <v>1</v>
      </c>
      <c r="H97" s="15">
        <f>IF(AND(INTRO!$E$37="Non-endemic",INTRO!$E$41="Non-endemic"),0,COUNTRY_INFO!S97)</f>
        <v>1</v>
      </c>
      <c r="I97" s="14">
        <f>IF(INTRO!$E$39="Non-endemic",IF($G97=1,DEC!$I97,0),IF($G97=1,IVM!$G97,0))</f>
        <v>201408</v>
      </c>
      <c r="J97" s="3" t="str">
        <f>IF($G97=0, " ", IF(COUNTRY_INFO!$H97=1, IF(COUNTRY_INFO!$L97=1, 0," ")," "))</f>
        <v xml:space="preserve"> </v>
      </c>
      <c r="K97" s="3"/>
      <c r="L97" s="28" t="s">
        <v>974</v>
      </c>
      <c r="M97" s="44">
        <f>IF($L97="ALB", IF(INTRO!$E$39="Non-endemic",IF($H97&lt;&gt;0,$D97*($H97-$G97),0),$D97*$H97), 0)</f>
        <v>0</v>
      </c>
      <c r="N97" s="14">
        <f t="shared" si="2"/>
        <v>0</v>
      </c>
      <c r="O97" s="3"/>
      <c r="P97" s="14">
        <f t="shared" si="18"/>
        <v>0</v>
      </c>
      <c r="Q97" s="44">
        <f>IF($L97="MBD", IF(INTRO!$E$39="Non-endemic",IF($H97&lt;&gt;0,$D97*($H97-$G97),0),$D97*$H97),0)</f>
        <v>50352</v>
      </c>
      <c r="R97" s="14">
        <f t="shared" si="4"/>
        <v>0</v>
      </c>
      <c r="S97" s="3"/>
      <c r="T97" s="14">
        <f t="shared" si="19"/>
        <v>50352</v>
      </c>
      <c r="U97" s="25"/>
      <c r="V97" s="16">
        <f t="shared" si="15"/>
        <v>201408</v>
      </c>
      <c r="W97" s="16">
        <f t="shared" si="16"/>
        <v>1008</v>
      </c>
      <c r="X97" s="25"/>
      <c r="Y97" s="16">
        <f t="shared" si="8"/>
        <v>0</v>
      </c>
      <c r="Z97" s="16">
        <f t="shared" si="9"/>
        <v>0</v>
      </c>
      <c r="AA97" s="25"/>
      <c r="AB97" s="16">
        <f t="shared" si="10"/>
        <v>0</v>
      </c>
      <c r="AC97" s="16">
        <f t="shared" si="11"/>
        <v>0</v>
      </c>
    </row>
    <row r="98" spans="1:29" x14ac:dyDescent="0.25">
      <c r="A98" s="13" t="str">
        <f>IF(AND(INTRO!$E$37="Non-endemic",INTRO!$E$41="Non-endemic")," ",IF(COUNTRY_INFO!A98=0," ",COUNTRY_INFO!A98))</f>
        <v>Nigeria</v>
      </c>
      <c r="B98" s="13" t="str">
        <f>IF(AND(INTRO!$E$37="Non-endemic",INTRO!$E$41="Non-endemic")," ",IF(COUNTRY_INFO!B98=0," ",COUNTRY_INFO!B98))</f>
        <v>Anambra</v>
      </c>
      <c r="C98" s="13" t="str">
        <f>IF(AND(INTRO!$E$37="Non-endemic",INTRO!$E$41="Non-endemic")," ",IF(COUNTRY_INFO!C98=0," ",COUNTRY_INFO!C98))</f>
        <v>Oyi</v>
      </c>
      <c r="D98" s="14">
        <f>IF(AND(INTRO!$E$37="Non-endemic",INTRO!$E$41="Non-endemic"),0,IF(AND(OR(COUNTRY_INFO!$H98=0,COUNTRY_INFO!$H98=4,COUNTRY_INFO!$H98=99),OR(COUNTRY_INFO!$J98=0,COUNTRY_INFO!$J98=4)),0,COUNTRY_INFO!$E98))</f>
        <v>45196</v>
      </c>
      <c r="E98" s="14">
        <f>IF(AND(INTRO!$E$37="Non-endemic",INTRO!$E$41="Non-endemic"),0,IF(AND(OR(COUNTRY_INFO!$H98=0,COUNTRY_INFO!$H98=4,COUNTRY_INFO!$H98=99),OR(COUNTRY_INFO!$J98=0,COUNTRY_INFO!$J98=4)),0,COUNTRY_INFO!$F98))</f>
        <v>63274</v>
      </c>
      <c r="F98" s="14">
        <f t="shared" si="17"/>
        <v>108470</v>
      </c>
      <c r="G98" s="15">
        <f>IF(AND(INTRO!$E$37="Non-endemic",INTRO!$E$41="Non-endemic"),0,COUNTRY_INFO!Q98)</f>
        <v>1</v>
      </c>
      <c r="H98" s="15">
        <f>IF(AND(INTRO!$E$37="Non-endemic",INTRO!$E$41="Non-endemic"),0,COUNTRY_INFO!S98)</f>
        <v>1</v>
      </c>
      <c r="I98" s="14">
        <f>IF(INTRO!$E$39="Non-endemic",IF($G98=1,DEC!$I98,0),IF($G98=1,IVM!$G98,0))</f>
        <v>180784</v>
      </c>
      <c r="J98" s="3" t="str">
        <f>IF($G98=0, " ", IF(COUNTRY_INFO!$H98=1, IF(COUNTRY_INFO!$L98=1, 0," ")," "))</f>
        <v xml:space="preserve"> </v>
      </c>
      <c r="K98" s="3"/>
      <c r="L98" s="28" t="s">
        <v>974</v>
      </c>
      <c r="M98" s="44">
        <f>IF($L98="ALB", IF(INTRO!$E$39="Non-endemic",IF($H98&lt;&gt;0,$D98*($H98-$G98),0),$D98*$H98), 0)</f>
        <v>0</v>
      </c>
      <c r="N98" s="14">
        <f t="shared" si="2"/>
        <v>0</v>
      </c>
      <c r="O98" s="3"/>
      <c r="P98" s="14">
        <f t="shared" si="18"/>
        <v>0</v>
      </c>
      <c r="Q98" s="44">
        <f>IF($L98="MBD", IF(INTRO!$E$39="Non-endemic",IF($H98&lt;&gt;0,$D98*($H98-$G98),0),$D98*$H98),0)</f>
        <v>45196</v>
      </c>
      <c r="R98" s="14">
        <f t="shared" si="4"/>
        <v>0</v>
      </c>
      <c r="S98" s="3"/>
      <c r="T98" s="14">
        <f t="shared" si="19"/>
        <v>45196</v>
      </c>
      <c r="U98" s="25"/>
      <c r="V98" s="16">
        <f t="shared" si="15"/>
        <v>180784</v>
      </c>
      <c r="W98" s="16">
        <f t="shared" si="16"/>
        <v>904</v>
      </c>
      <c r="X98" s="25"/>
      <c r="Y98" s="16">
        <f t="shared" si="8"/>
        <v>0</v>
      </c>
      <c r="Z98" s="16">
        <f t="shared" si="9"/>
        <v>0</v>
      </c>
      <c r="AA98" s="25"/>
      <c r="AB98" s="16">
        <f t="shared" si="10"/>
        <v>0</v>
      </c>
      <c r="AC98" s="16">
        <f t="shared" si="11"/>
        <v>0</v>
      </c>
    </row>
    <row r="99" spans="1:29" x14ac:dyDescent="0.25">
      <c r="A99" s="13" t="str">
        <f>IF(AND(INTRO!$E$37="Non-endemic",INTRO!$E$41="Non-endemic")," ",IF(COUNTRY_INFO!A99=0," ",COUNTRY_INFO!A99))</f>
        <v>Nigeria</v>
      </c>
      <c r="B99" s="13" t="str">
        <f>IF(AND(INTRO!$E$37="Non-endemic",INTRO!$E$41="Non-endemic")," ",IF(COUNTRY_INFO!B99=0," ",COUNTRY_INFO!B99))</f>
        <v>Bauchi</v>
      </c>
      <c r="C99" s="13" t="str">
        <f>IF(AND(INTRO!$E$37="Non-endemic",INTRO!$E$41="Non-endemic")," ",IF(COUNTRY_INFO!C99=0," ",COUNTRY_INFO!C99))</f>
        <v>Alkaleri</v>
      </c>
      <c r="D99" s="14">
        <f>IF(AND(INTRO!$E$37="Non-endemic",INTRO!$E$41="Non-endemic"),0,IF(AND(OR(COUNTRY_INFO!$H99=0,COUNTRY_INFO!$H99=4,COUNTRY_INFO!$H99=99),OR(COUNTRY_INFO!$J99=0,COUNTRY_INFO!$J99=4)),0,COUNTRY_INFO!$E99))</f>
        <v>88604</v>
      </c>
      <c r="E99" s="14">
        <f>IF(AND(INTRO!$E$37="Non-endemic",INTRO!$E$41="Non-endemic"),0,IF(AND(OR(COUNTRY_INFO!$H99=0,COUNTRY_INFO!$H99=4,COUNTRY_INFO!$H99=99),OR(COUNTRY_INFO!$J99=0,COUNTRY_INFO!$J99=4)),0,COUNTRY_INFO!$F99))</f>
        <v>124046</v>
      </c>
      <c r="F99" s="14">
        <f t="shared" si="17"/>
        <v>212650</v>
      </c>
      <c r="G99" s="15">
        <f>IF(AND(INTRO!$E$37="Non-endemic",INTRO!$E$41="Non-endemic"),0,COUNTRY_INFO!Q99)</f>
        <v>1</v>
      </c>
      <c r="H99" s="15">
        <f>IF(AND(INTRO!$E$37="Non-endemic",INTRO!$E$41="Non-endemic"),0,COUNTRY_INFO!S99)</f>
        <v>0</v>
      </c>
      <c r="I99" s="14">
        <f>IF(INTRO!$E$39="Non-endemic",IF($G99=1,DEC!$I99,0),IF($G99=1,IVM!$G99,0))</f>
        <v>354417</v>
      </c>
      <c r="J99" s="3" t="str">
        <f>IF($G99=0, " ", IF(COUNTRY_INFO!$H99=1, IF(COUNTRY_INFO!$L99=1, 0," ")," "))</f>
        <v xml:space="preserve"> </v>
      </c>
      <c r="K99" s="3"/>
      <c r="L99" s="28" t="s">
        <v>974</v>
      </c>
      <c r="M99" s="44">
        <f>IF($L99="ALB", IF(INTRO!$E$39="Non-endemic",IF($H99&lt;&gt;0,$D99*($H99-$G99),0),$D99*$H99), 0)</f>
        <v>0</v>
      </c>
      <c r="N99" s="14">
        <f t="shared" si="2"/>
        <v>0</v>
      </c>
      <c r="O99" s="3"/>
      <c r="P99" s="14">
        <f t="shared" si="18"/>
        <v>0</v>
      </c>
      <c r="Q99" s="44">
        <f>IF($L99="MBD", IF(INTRO!$E$39="Non-endemic",IF($H99&lt;&gt;0,$D99*($H99-$G99),0),$D99*$H99),0)</f>
        <v>0</v>
      </c>
      <c r="R99" s="14">
        <f t="shared" si="4"/>
        <v>0</v>
      </c>
      <c r="S99" s="3"/>
      <c r="T99" s="14">
        <f t="shared" si="19"/>
        <v>0</v>
      </c>
      <c r="U99" s="25"/>
      <c r="V99" s="16">
        <f t="shared" si="15"/>
        <v>354417</v>
      </c>
      <c r="W99" s="16">
        <f t="shared" si="16"/>
        <v>1773</v>
      </c>
      <c r="X99" s="25"/>
      <c r="Y99" s="16">
        <f t="shared" si="8"/>
        <v>0</v>
      </c>
      <c r="Z99" s="16">
        <f t="shared" si="9"/>
        <v>0</v>
      </c>
      <c r="AA99" s="25"/>
      <c r="AB99" s="16">
        <f t="shared" si="10"/>
        <v>0</v>
      </c>
      <c r="AC99" s="16">
        <f t="shared" si="11"/>
        <v>0</v>
      </c>
    </row>
    <row r="100" spans="1:29" x14ac:dyDescent="0.25">
      <c r="A100" s="13" t="str">
        <f>IF(AND(INTRO!$E$37="Non-endemic",INTRO!$E$41="Non-endemic")," ",IF(COUNTRY_INFO!A100=0," ",COUNTRY_INFO!A100))</f>
        <v>Nigeria</v>
      </c>
      <c r="B100" s="13" t="str">
        <f>IF(AND(INTRO!$E$37="Non-endemic",INTRO!$E$41="Non-endemic")," ",IF(COUNTRY_INFO!B100=0," ",COUNTRY_INFO!B100))</f>
        <v>Bauchi</v>
      </c>
      <c r="C100" s="13" t="str">
        <f>IF(AND(INTRO!$E$37="Non-endemic",INTRO!$E$41="Non-endemic")," ",IF(COUNTRY_INFO!C100=0," ",COUNTRY_INFO!C100))</f>
        <v>Bauchi</v>
      </c>
      <c r="D100" s="14">
        <f>IF(AND(INTRO!$E$37="Non-endemic",INTRO!$E$41="Non-endemic"),0,IF(AND(OR(COUNTRY_INFO!$H100=0,COUNTRY_INFO!$H100=4,COUNTRY_INFO!$H100=99),OR(COUNTRY_INFO!$J100=0,COUNTRY_INFO!$J100=4)),0,COUNTRY_INFO!$E100))</f>
        <v>132819</v>
      </c>
      <c r="E100" s="14">
        <f>IF(AND(INTRO!$E$37="Non-endemic",INTRO!$E$41="Non-endemic"),0,IF(AND(OR(COUNTRY_INFO!$H100=0,COUNTRY_INFO!$H100=4,COUNTRY_INFO!$H100=99),OR(COUNTRY_INFO!$J100=0,COUNTRY_INFO!$J100=4)),0,COUNTRY_INFO!$F100))</f>
        <v>185946</v>
      </c>
      <c r="F100" s="14">
        <f t="shared" si="17"/>
        <v>318765</v>
      </c>
      <c r="G100" s="15">
        <f>IF(AND(INTRO!$E$37="Non-endemic",INTRO!$E$41="Non-endemic"),0,COUNTRY_INFO!Q100)</f>
        <v>0</v>
      </c>
      <c r="H100" s="15">
        <f>IF(AND(INTRO!$E$37="Non-endemic",INTRO!$E$41="Non-endemic"),0,COUNTRY_INFO!S100)</f>
        <v>0</v>
      </c>
      <c r="I100" s="14">
        <f>IF(INTRO!$E$39="Non-endemic",IF($G100=1,DEC!$I100,0),IF($G100=1,IVM!$G100,0))</f>
        <v>0</v>
      </c>
      <c r="J100" s="3" t="str">
        <f>IF($G100=0, " ", IF(COUNTRY_INFO!$H100=1, IF(COUNTRY_INFO!$L100=1, 0," ")," "))</f>
        <v xml:space="preserve"> </v>
      </c>
      <c r="K100" s="3"/>
      <c r="L100" s="28" t="s">
        <v>974</v>
      </c>
      <c r="M100" s="44">
        <f>IF($L100="ALB", IF(INTRO!$E$39="Non-endemic",IF($H100&lt;&gt;0,$D100*($H100-$G100),0),$D100*$H100), 0)</f>
        <v>0</v>
      </c>
      <c r="N100" s="14">
        <f t="shared" si="2"/>
        <v>0</v>
      </c>
      <c r="O100" s="3"/>
      <c r="P100" s="14">
        <f t="shared" si="18"/>
        <v>0</v>
      </c>
      <c r="Q100" s="44">
        <f>IF($L100="MBD", IF(INTRO!$E$39="Non-endemic",IF($H100&lt;&gt;0,$D100*($H100-$G100),0),$D100*$H100),0)</f>
        <v>0</v>
      </c>
      <c r="R100" s="14">
        <f t="shared" si="4"/>
        <v>0</v>
      </c>
      <c r="S100" s="3"/>
      <c r="T100" s="14">
        <f t="shared" si="19"/>
        <v>0</v>
      </c>
      <c r="U100" s="25"/>
      <c r="V100" s="16">
        <f t="shared" si="15"/>
        <v>0</v>
      </c>
      <c r="W100" s="16">
        <f t="shared" si="16"/>
        <v>0</v>
      </c>
      <c r="X100" s="25"/>
      <c r="Y100" s="16">
        <f t="shared" si="8"/>
        <v>0</v>
      </c>
      <c r="Z100" s="16">
        <f t="shared" si="9"/>
        <v>0</v>
      </c>
      <c r="AA100" s="25"/>
      <c r="AB100" s="16">
        <f t="shared" si="10"/>
        <v>0</v>
      </c>
      <c r="AC100" s="16">
        <f t="shared" si="11"/>
        <v>0</v>
      </c>
    </row>
    <row r="101" spans="1:29" x14ac:dyDescent="0.25">
      <c r="A101" s="13" t="str">
        <f>IF(AND(INTRO!$E$37="Non-endemic",INTRO!$E$41="Non-endemic")," ",IF(COUNTRY_INFO!A101=0," ",COUNTRY_INFO!A101))</f>
        <v>Nigeria</v>
      </c>
      <c r="B101" s="13" t="str">
        <f>IF(AND(INTRO!$E$37="Non-endemic",INTRO!$E$41="Non-endemic")," ",IF(COUNTRY_INFO!B101=0," ",COUNTRY_INFO!B101))</f>
        <v>Bauchi</v>
      </c>
      <c r="C101" s="13" t="str">
        <f>IF(AND(INTRO!$E$37="Non-endemic",INTRO!$E$41="Non-endemic")," ",IF(COUNTRY_INFO!C101=0," ",COUNTRY_INFO!C101))</f>
        <v>Bogoro</v>
      </c>
      <c r="D101" s="14">
        <f>IF(AND(INTRO!$E$37="Non-endemic",INTRO!$E$41="Non-endemic"),0,IF(AND(OR(COUNTRY_INFO!$H101=0,COUNTRY_INFO!$H101=4,COUNTRY_INFO!$H101=99),OR(COUNTRY_INFO!$J101=0,COUNTRY_INFO!$J101=4)),0,COUNTRY_INFO!$E101))</f>
        <v>22651</v>
      </c>
      <c r="E101" s="14">
        <f>IF(AND(INTRO!$E$37="Non-endemic",INTRO!$E$41="Non-endemic"),0,IF(AND(OR(COUNTRY_INFO!$H101=0,COUNTRY_INFO!$H101=4,COUNTRY_INFO!$H101=99),OR(COUNTRY_INFO!$J101=0,COUNTRY_INFO!$J101=4)),0,COUNTRY_INFO!$F101))</f>
        <v>31712</v>
      </c>
      <c r="F101" s="14">
        <f t="shared" si="17"/>
        <v>54363</v>
      </c>
      <c r="G101" s="15">
        <f>IF(AND(INTRO!$E$37="Non-endemic",INTRO!$E$41="Non-endemic"),0,COUNTRY_INFO!Q101)</f>
        <v>1</v>
      </c>
      <c r="H101" s="15">
        <f>IF(AND(INTRO!$E$37="Non-endemic",INTRO!$E$41="Non-endemic"),0,COUNTRY_INFO!S101)</f>
        <v>0</v>
      </c>
      <c r="I101" s="14">
        <f>IF(INTRO!$E$39="Non-endemic",IF($G101=1,DEC!$I101,0),IF($G101=1,IVM!$G101,0))</f>
        <v>90605</v>
      </c>
      <c r="J101" s="3" t="str">
        <f>IF($G101=0, " ", IF(COUNTRY_INFO!$H101=1, IF(COUNTRY_INFO!$L101=1, 0," ")," "))</f>
        <v xml:space="preserve"> </v>
      </c>
      <c r="K101" s="3"/>
      <c r="L101" s="28" t="s">
        <v>974</v>
      </c>
      <c r="M101" s="44">
        <f>IF($L101="ALB", IF(INTRO!$E$39="Non-endemic",IF($H101&lt;&gt;0,$D101*($H101-$G101),0),$D101*$H101), 0)</f>
        <v>0</v>
      </c>
      <c r="N101" s="14">
        <f t="shared" si="2"/>
        <v>0</v>
      </c>
      <c r="O101" s="3"/>
      <c r="P101" s="14">
        <f t="shared" si="18"/>
        <v>0</v>
      </c>
      <c r="Q101" s="44">
        <f>IF($L101="MBD", IF(INTRO!$E$39="Non-endemic",IF($H101&lt;&gt;0,$D101*($H101-$G101),0),$D101*$H101),0)</f>
        <v>0</v>
      </c>
      <c r="R101" s="14">
        <f t="shared" si="4"/>
        <v>0</v>
      </c>
      <c r="S101" s="3"/>
      <c r="T101" s="14">
        <f t="shared" si="19"/>
        <v>0</v>
      </c>
      <c r="U101" s="25"/>
      <c r="V101" s="16">
        <f t="shared" si="15"/>
        <v>90605</v>
      </c>
      <c r="W101" s="16">
        <f t="shared" si="16"/>
        <v>454</v>
      </c>
      <c r="X101" s="25"/>
      <c r="Y101" s="16">
        <f t="shared" si="8"/>
        <v>0</v>
      </c>
      <c r="Z101" s="16">
        <f t="shared" si="9"/>
        <v>0</v>
      </c>
      <c r="AA101" s="25"/>
      <c r="AB101" s="16">
        <f t="shared" si="10"/>
        <v>0</v>
      </c>
      <c r="AC101" s="16">
        <f t="shared" si="11"/>
        <v>0</v>
      </c>
    </row>
    <row r="102" spans="1:29" x14ac:dyDescent="0.25">
      <c r="A102" s="13" t="str">
        <f>IF(AND(INTRO!$E$37="Non-endemic",INTRO!$E$41="Non-endemic")," ",IF(COUNTRY_INFO!A102=0," ",COUNTRY_INFO!A102))</f>
        <v>Nigeria</v>
      </c>
      <c r="B102" s="13" t="str">
        <f>IF(AND(INTRO!$E$37="Non-endemic",INTRO!$E$41="Non-endemic")," ",IF(COUNTRY_INFO!B102=0," ",COUNTRY_INFO!B102))</f>
        <v>Bauchi</v>
      </c>
      <c r="C102" s="13" t="str">
        <f>IF(AND(INTRO!$E$37="Non-endemic",INTRO!$E$41="Non-endemic")," ",IF(COUNTRY_INFO!C102=0," ",COUNTRY_INFO!C102))</f>
        <v>Damban</v>
      </c>
      <c r="D102" s="14">
        <f>IF(AND(INTRO!$E$37="Non-endemic",INTRO!$E$41="Non-endemic"),0,IF(AND(OR(COUNTRY_INFO!$H102=0,COUNTRY_INFO!$H102=4,COUNTRY_INFO!$H102=99),OR(COUNTRY_INFO!$J102=0,COUNTRY_INFO!$J102=4)),0,COUNTRY_INFO!$E102))</f>
        <v>40593</v>
      </c>
      <c r="E102" s="14">
        <f>IF(AND(INTRO!$E$37="Non-endemic",INTRO!$E$41="Non-endemic"),0,IF(AND(OR(COUNTRY_INFO!$H102=0,COUNTRY_INFO!$H102=4,COUNTRY_INFO!$H102=99),OR(COUNTRY_INFO!$J102=0,COUNTRY_INFO!$J102=4)),0,COUNTRY_INFO!$F102))</f>
        <v>56830</v>
      </c>
      <c r="F102" s="14">
        <f t="shared" si="17"/>
        <v>97423</v>
      </c>
      <c r="G102" s="15">
        <f>IF(AND(INTRO!$E$37="Non-endemic",INTRO!$E$41="Non-endemic"),0,COUNTRY_INFO!Q102)</f>
        <v>0</v>
      </c>
      <c r="H102" s="15">
        <f>IF(AND(INTRO!$E$37="Non-endemic",INTRO!$E$41="Non-endemic"),0,COUNTRY_INFO!S102)</f>
        <v>0</v>
      </c>
      <c r="I102" s="14">
        <f>IF(INTRO!$E$39="Non-endemic",IF($G102=1,DEC!$I102,0),IF($G102=1,IVM!$G102,0))</f>
        <v>0</v>
      </c>
      <c r="J102" s="3" t="str">
        <f>IF($G102=0, " ", IF(COUNTRY_INFO!$H102=1, IF(COUNTRY_INFO!$L102=1, 0," ")," "))</f>
        <v xml:space="preserve"> </v>
      </c>
      <c r="K102" s="3"/>
      <c r="L102" s="28" t="s">
        <v>974</v>
      </c>
      <c r="M102" s="44">
        <f>IF($L102="ALB", IF(INTRO!$E$39="Non-endemic",IF($H102&lt;&gt;0,$D102*($H102-$G102),0),$D102*$H102), 0)</f>
        <v>0</v>
      </c>
      <c r="N102" s="14">
        <f t="shared" si="2"/>
        <v>0</v>
      </c>
      <c r="O102" s="3"/>
      <c r="P102" s="14">
        <f t="shared" si="18"/>
        <v>0</v>
      </c>
      <c r="Q102" s="44">
        <f>IF($L102="MBD", IF(INTRO!$E$39="Non-endemic",IF($H102&lt;&gt;0,$D102*($H102-$G102),0),$D102*$H102),0)</f>
        <v>0</v>
      </c>
      <c r="R102" s="14">
        <f t="shared" si="4"/>
        <v>0</v>
      </c>
      <c r="S102" s="3"/>
      <c r="T102" s="14">
        <f t="shared" si="19"/>
        <v>0</v>
      </c>
      <c r="U102" s="25"/>
      <c r="V102" s="16">
        <f t="shared" si="15"/>
        <v>0</v>
      </c>
      <c r="W102" s="16">
        <f t="shared" si="16"/>
        <v>0</v>
      </c>
      <c r="X102" s="25"/>
      <c r="Y102" s="16">
        <f t="shared" si="8"/>
        <v>0</v>
      </c>
      <c r="Z102" s="16">
        <f t="shared" si="9"/>
        <v>0</v>
      </c>
      <c r="AA102" s="25"/>
      <c r="AB102" s="16">
        <f t="shared" si="10"/>
        <v>0</v>
      </c>
      <c r="AC102" s="16">
        <f t="shared" si="11"/>
        <v>0</v>
      </c>
    </row>
    <row r="103" spans="1:29" x14ac:dyDescent="0.25">
      <c r="A103" s="13" t="str">
        <f>IF(AND(INTRO!$E$37="Non-endemic",INTRO!$E$41="Non-endemic")," ",IF(COUNTRY_INFO!A103=0," ",COUNTRY_INFO!A103))</f>
        <v>Nigeria</v>
      </c>
      <c r="B103" s="13" t="str">
        <f>IF(AND(INTRO!$E$37="Non-endemic",INTRO!$E$41="Non-endemic")," ",IF(COUNTRY_INFO!B103=0," ",COUNTRY_INFO!B103))</f>
        <v>Bauchi</v>
      </c>
      <c r="C103" s="13" t="str">
        <f>IF(AND(INTRO!$E$37="Non-endemic",INTRO!$E$41="Non-endemic")," ",IF(COUNTRY_INFO!C103=0," ",COUNTRY_INFO!C103))</f>
        <v>Darazo</v>
      </c>
      <c r="D103" s="14">
        <f>IF(AND(INTRO!$E$37="Non-endemic",INTRO!$E$41="Non-endemic"),0,IF(AND(OR(COUNTRY_INFO!$H103=0,COUNTRY_INFO!$H103=4,COUNTRY_INFO!$H103=99),OR(COUNTRY_INFO!$J103=0,COUNTRY_INFO!$J103=4)),0,COUNTRY_INFO!$E103))</f>
        <v>67671</v>
      </c>
      <c r="E103" s="14">
        <f>IF(AND(INTRO!$E$37="Non-endemic",INTRO!$E$41="Non-endemic"),0,IF(AND(OR(COUNTRY_INFO!$H103=0,COUNTRY_INFO!$H103=4,COUNTRY_INFO!$H103=99),OR(COUNTRY_INFO!$J103=0,COUNTRY_INFO!$J103=4)),0,COUNTRY_INFO!$F103))</f>
        <v>94740</v>
      </c>
      <c r="F103" s="14">
        <f t="shared" si="17"/>
        <v>162411</v>
      </c>
      <c r="G103" s="15">
        <f>IF(AND(INTRO!$E$37="Non-endemic",INTRO!$E$41="Non-endemic"),0,COUNTRY_INFO!Q103)</f>
        <v>1</v>
      </c>
      <c r="H103" s="15">
        <f>IF(AND(INTRO!$E$37="Non-endemic",INTRO!$E$41="Non-endemic"),0,COUNTRY_INFO!S103)</f>
        <v>0</v>
      </c>
      <c r="I103" s="14">
        <f>IF(INTRO!$E$39="Non-endemic",IF($G103=1,DEC!$I103,0),IF($G103=1,IVM!$G103,0))</f>
        <v>270686</v>
      </c>
      <c r="J103" s="3" t="str">
        <f>IF($G103=0, " ", IF(COUNTRY_INFO!$H103=1, IF(COUNTRY_INFO!$L103=1, 0," ")," "))</f>
        <v xml:space="preserve"> </v>
      </c>
      <c r="K103" s="3"/>
      <c r="L103" s="28" t="s">
        <v>974</v>
      </c>
      <c r="M103" s="44">
        <f>IF($L103="ALB", IF(INTRO!$E$39="Non-endemic",IF($H103&lt;&gt;0,$D103*($H103-$G103),0),$D103*$H103), 0)</f>
        <v>0</v>
      </c>
      <c r="N103" s="14">
        <f t="shared" si="2"/>
        <v>0</v>
      </c>
      <c r="O103" s="3"/>
      <c r="P103" s="14">
        <f t="shared" si="18"/>
        <v>0</v>
      </c>
      <c r="Q103" s="44">
        <f>IF($L103="MBD", IF(INTRO!$E$39="Non-endemic",IF($H103&lt;&gt;0,$D103*($H103-$G103),0),$D103*$H103),0)</f>
        <v>0</v>
      </c>
      <c r="R103" s="14">
        <f t="shared" si="4"/>
        <v>0</v>
      </c>
      <c r="S103" s="3"/>
      <c r="T103" s="14">
        <f t="shared" si="19"/>
        <v>0</v>
      </c>
      <c r="U103" s="25"/>
      <c r="V103" s="16">
        <f t="shared" si="15"/>
        <v>270686</v>
      </c>
      <c r="W103" s="16">
        <f t="shared" si="16"/>
        <v>1354</v>
      </c>
      <c r="X103" s="25"/>
      <c r="Y103" s="16">
        <f t="shared" si="8"/>
        <v>0</v>
      </c>
      <c r="Z103" s="16">
        <f t="shared" si="9"/>
        <v>0</v>
      </c>
      <c r="AA103" s="25"/>
      <c r="AB103" s="16">
        <f t="shared" si="10"/>
        <v>0</v>
      </c>
      <c r="AC103" s="16">
        <f t="shared" si="11"/>
        <v>0</v>
      </c>
    </row>
    <row r="104" spans="1:29" x14ac:dyDescent="0.25">
      <c r="A104" s="13" t="str">
        <f>IF(AND(INTRO!$E$37="Non-endemic",INTRO!$E$41="Non-endemic")," ",IF(COUNTRY_INFO!A104=0," ",COUNTRY_INFO!A104))</f>
        <v>Nigeria</v>
      </c>
      <c r="B104" s="13" t="str">
        <f>IF(AND(INTRO!$E$37="Non-endemic",INTRO!$E$41="Non-endemic")," ",IF(COUNTRY_INFO!B104=0," ",COUNTRY_INFO!B104))</f>
        <v>Bauchi</v>
      </c>
      <c r="C104" s="13" t="str">
        <f>IF(AND(INTRO!$E$37="Non-endemic",INTRO!$E$41="Non-endemic")," ",IF(COUNTRY_INFO!C104=0," ",COUNTRY_INFO!C104))</f>
        <v>Dass</v>
      </c>
      <c r="D104" s="14">
        <f>IF(AND(INTRO!$E$37="Non-endemic",INTRO!$E$41="Non-endemic"),0,IF(AND(OR(COUNTRY_INFO!$H104=0,COUNTRY_INFO!$H104=4,COUNTRY_INFO!$H104=99),OR(COUNTRY_INFO!$J104=0,COUNTRY_INFO!$J104=4)),0,COUNTRY_INFO!$E104))</f>
        <v>24192</v>
      </c>
      <c r="E104" s="14">
        <f>IF(AND(INTRO!$E$37="Non-endemic",INTRO!$E$41="Non-endemic"),0,IF(AND(OR(COUNTRY_INFO!$H104=0,COUNTRY_INFO!$H104=4,COUNTRY_INFO!$H104=99),OR(COUNTRY_INFO!$J104=0,COUNTRY_INFO!$J104=4)),0,COUNTRY_INFO!$F104))</f>
        <v>33868</v>
      </c>
      <c r="F104" s="14">
        <f t="shared" si="17"/>
        <v>58060</v>
      </c>
      <c r="G104" s="15">
        <f>IF(AND(INTRO!$E$37="Non-endemic",INTRO!$E$41="Non-endemic"),0,COUNTRY_INFO!Q104)</f>
        <v>0</v>
      </c>
      <c r="H104" s="15">
        <f>IF(AND(INTRO!$E$37="Non-endemic",INTRO!$E$41="Non-endemic"),0,COUNTRY_INFO!S104)</f>
        <v>0</v>
      </c>
      <c r="I104" s="14">
        <f>IF(INTRO!$E$39="Non-endemic",IF($G104=1,DEC!$I104,0),IF($G104=1,IVM!$G104,0))</f>
        <v>0</v>
      </c>
      <c r="J104" s="3" t="str">
        <f>IF($G104=0, " ", IF(COUNTRY_INFO!$H104=1, IF(COUNTRY_INFO!$L104=1, 0," ")," "))</f>
        <v xml:space="preserve"> </v>
      </c>
      <c r="K104" s="3"/>
      <c r="L104" s="28" t="s">
        <v>974</v>
      </c>
      <c r="M104" s="44">
        <f>IF($L104="ALB", IF(INTRO!$E$39="Non-endemic",IF($H104&lt;&gt;0,$D104*($H104-$G104),0),$D104*$H104), 0)</f>
        <v>0</v>
      </c>
      <c r="N104" s="14">
        <f t="shared" si="2"/>
        <v>0</v>
      </c>
      <c r="O104" s="3"/>
      <c r="P104" s="14">
        <f t="shared" si="18"/>
        <v>0</v>
      </c>
      <c r="Q104" s="44">
        <f>IF($L104="MBD", IF(INTRO!$E$39="Non-endemic",IF($H104&lt;&gt;0,$D104*($H104-$G104),0),$D104*$H104),0)</f>
        <v>0</v>
      </c>
      <c r="R104" s="14">
        <f t="shared" si="4"/>
        <v>0</v>
      </c>
      <c r="S104" s="3"/>
      <c r="T104" s="14">
        <f t="shared" si="19"/>
        <v>0</v>
      </c>
      <c r="U104" s="25"/>
      <c r="V104" s="16">
        <f t="shared" si="15"/>
        <v>0</v>
      </c>
      <c r="W104" s="16">
        <f t="shared" si="16"/>
        <v>0</v>
      </c>
      <c r="X104" s="25"/>
      <c r="Y104" s="16">
        <f t="shared" si="8"/>
        <v>0</v>
      </c>
      <c r="Z104" s="16">
        <f t="shared" si="9"/>
        <v>0</v>
      </c>
      <c r="AA104" s="25"/>
      <c r="AB104" s="16">
        <f t="shared" si="10"/>
        <v>0</v>
      </c>
      <c r="AC104" s="16">
        <f t="shared" si="11"/>
        <v>0</v>
      </c>
    </row>
    <row r="105" spans="1:29" x14ac:dyDescent="0.25">
      <c r="A105" s="13" t="str">
        <f>IF(AND(INTRO!$E$37="Non-endemic",INTRO!$E$41="Non-endemic")," ",IF(COUNTRY_INFO!A105=0," ",COUNTRY_INFO!A105))</f>
        <v>Nigeria</v>
      </c>
      <c r="B105" s="13" t="str">
        <f>IF(AND(INTRO!$E$37="Non-endemic",INTRO!$E$41="Non-endemic")," ",IF(COUNTRY_INFO!B105=0," ",COUNTRY_INFO!B105))</f>
        <v>Bauchi</v>
      </c>
      <c r="C105" s="13" t="str">
        <f>IF(AND(INTRO!$E$37="Non-endemic",INTRO!$E$41="Non-endemic")," ",IF(COUNTRY_INFO!C105=0," ",COUNTRY_INFO!C105))</f>
        <v>Gamawa</v>
      </c>
      <c r="D105" s="14">
        <f>IF(AND(INTRO!$E$37="Non-endemic",INTRO!$E$41="Non-endemic"),0,IF(AND(OR(COUNTRY_INFO!$H105=0,COUNTRY_INFO!$H105=4,COUNTRY_INFO!$H105=99),OR(COUNTRY_INFO!$J105=0,COUNTRY_INFO!$J105=4)),0,COUNTRY_INFO!$E105))</f>
        <v>77029</v>
      </c>
      <c r="E105" s="14">
        <f>IF(AND(INTRO!$E$37="Non-endemic",INTRO!$E$41="Non-endemic"),0,IF(AND(OR(COUNTRY_INFO!$H105=0,COUNTRY_INFO!$H105=4,COUNTRY_INFO!$H105=99),OR(COUNTRY_INFO!$J105=0,COUNTRY_INFO!$J105=4)),0,COUNTRY_INFO!$F105))</f>
        <v>107841</v>
      </c>
      <c r="F105" s="14">
        <f t="shared" si="17"/>
        <v>184870</v>
      </c>
      <c r="G105" s="15">
        <f>IF(AND(INTRO!$E$37="Non-endemic",INTRO!$E$41="Non-endemic"),0,COUNTRY_INFO!Q105)</f>
        <v>0</v>
      </c>
      <c r="H105" s="15">
        <f>IF(AND(INTRO!$E$37="Non-endemic",INTRO!$E$41="Non-endemic"),0,COUNTRY_INFO!S105)</f>
        <v>0</v>
      </c>
      <c r="I105" s="14">
        <f>IF(INTRO!$E$39="Non-endemic",IF($G105=1,DEC!$I105,0),IF($G105=1,IVM!$G105,0))</f>
        <v>0</v>
      </c>
      <c r="J105" s="3" t="str">
        <f>IF($G105=0, " ", IF(COUNTRY_INFO!$H105=1, IF(COUNTRY_INFO!$L105=1, 0," ")," "))</f>
        <v xml:space="preserve"> </v>
      </c>
      <c r="K105" s="3"/>
      <c r="L105" s="28" t="s">
        <v>974</v>
      </c>
      <c r="M105" s="44">
        <f>IF($L105="ALB", IF(INTRO!$E$39="Non-endemic",IF($H105&lt;&gt;0,$D105*($H105-$G105),0),$D105*$H105), 0)</f>
        <v>0</v>
      </c>
      <c r="N105" s="14">
        <f t="shared" si="2"/>
        <v>0</v>
      </c>
      <c r="O105" s="3"/>
      <c r="P105" s="14">
        <f t="shared" si="18"/>
        <v>0</v>
      </c>
      <c r="Q105" s="44">
        <f>IF($L105="MBD", IF(INTRO!$E$39="Non-endemic",IF($H105&lt;&gt;0,$D105*($H105-$G105),0),$D105*$H105),0)</f>
        <v>0</v>
      </c>
      <c r="R105" s="14">
        <f t="shared" si="4"/>
        <v>0</v>
      </c>
      <c r="S105" s="3"/>
      <c r="T105" s="14">
        <f t="shared" si="19"/>
        <v>0</v>
      </c>
      <c r="U105" s="25"/>
      <c r="V105" s="16">
        <f t="shared" si="15"/>
        <v>0</v>
      </c>
      <c r="W105" s="16">
        <f t="shared" si="16"/>
        <v>0</v>
      </c>
      <c r="X105" s="25"/>
      <c r="Y105" s="16">
        <f t="shared" si="8"/>
        <v>0</v>
      </c>
      <c r="Z105" s="16">
        <f t="shared" si="9"/>
        <v>0</v>
      </c>
      <c r="AA105" s="25"/>
      <c r="AB105" s="16">
        <f t="shared" si="10"/>
        <v>0</v>
      </c>
      <c r="AC105" s="16">
        <f t="shared" si="11"/>
        <v>0</v>
      </c>
    </row>
    <row r="106" spans="1:29" x14ac:dyDescent="0.25">
      <c r="A106" s="13" t="str">
        <f>IF(AND(INTRO!$E$37="Non-endemic",INTRO!$E$41="Non-endemic")," ",IF(COUNTRY_INFO!A106=0," ",COUNTRY_INFO!A106))</f>
        <v>Nigeria</v>
      </c>
      <c r="B106" s="13" t="str">
        <f>IF(AND(INTRO!$E$37="Non-endemic",INTRO!$E$41="Non-endemic")," ",IF(COUNTRY_INFO!B106=0," ",COUNTRY_INFO!B106))</f>
        <v>Bauchi</v>
      </c>
      <c r="C106" s="13" t="str">
        <f>IF(AND(INTRO!$E$37="Non-endemic",INTRO!$E$41="Non-endemic")," ",IF(COUNTRY_INFO!C106=0," ",COUNTRY_INFO!C106))</f>
        <v>Ganjuwa</v>
      </c>
      <c r="D106" s="14">
        <f>IF(AND(INTRO!$E$37="Non-endemic",INTRO!$E$41="Non-endemic"),0,IF(AND(OR(COUNTRY_INFO!$H106=0,COUNTRY_INFO!$H106=4,COUNTRY_INFO!$H106=99),OR(COUNTRY_INFO!$J106=0,COUNTRY_INFO!$J106=4)),0,COUNTRY_INFO!$E106))</f>
        <v>75464</v>
      </c>
      <c r="E106" s="14">
        <f>IF(AND(INTRO!$E$37="Non-endemic",INTRO!$E$41="Non-endemic"),0,IF(AND(OR(COUNTRY_INFO!$H106=0,COUNTRY_INFO!$H106=4,COUNTRY_INFO!$H106=99),OR(COUNTRY_INFO!$J106=0,COUNTRY_INFO!$J106=4)),0,COUNTRY_INFO!$F106))</f>
        <v>105649</v>
      </c>
      <c r="F106" s="14">
        <f t="shared" si="17"/>
        <v>181113</v>
      </c>
      <c r="G106" s="15">
        <f>IF(AND(INTRO!$E$37="Non-endemic",INTRO!$E$41="Non-endemic"),0,COUNTRY_INFO!Q106)</f>
        <v>1</v>
      </c>
      <c r="H106" s="15">
        <f>IF(AND(INTRO!$E$37="Non-endemic",INTRO!$E$41="Non-endemic"),0,COUNTRY_INFO!S106)</f>
        <v>0</v>
      </c>
      <c r="I106" s="14">
        <f>IF(INTRO!$E$39="Non-endemic",IF($G106=1,DEC!$I106,0),IF($G106=1,IVM!$G106,0))</f>
        <v>301854</v>
      </c>
      <c r="J106" s="3" t="str">
        <f>IF($G106=0, " ", IF(COUNTRY_INFO!$H106=1, IF(COUNTRY_INFO!$L106=1, 0," ")," "))</f>
        <v xml:space="preserve"> </v>
      </c>
      <c r="K106" s="3"/>
      <c r="L106" s="28" t="s">
        <v>974</v>
      </c>
      <c r="M106" s="44">
        <f>IF($L106="ALB", IF(INTRO!$E$39="Non-endemic",IF($H106&lt;&gt;0,$D106*($H106-$G106),0),$D106*$H106), 0)</f>
        <v>0</v>
      </c>
      <c r="N106" s="14">
        <f t="shared" si="2"/>
        <v>0</v>
      </c>
      <c r="O106" s="3"/>
      <c r="P106" s="14">
        <f t="shared" si="18"/>
        <v>0</v>
      </c>
      <c r="Q106" s="44">
        <f>IF($L106="MBD", IF(INTRO!$E$39="Non-endemic",IF($H106&lt;&gt;0,$D106*($H106-$G106),0),$D106*$H106),0)</f>
        <v>0</v>
      </c>
      <c r="R106" s="14">
        <f t="shared" si="4"/>
        <v>0</v>
      </c>
      <c r="S106" s="3"/>
      <c r="T106" s="14">
        <f t="shared" si="19"/>
        <v>0</v>
      </c>
      <c r="U106" s="25"/>
      <c r="V106" s="16">
        <f t="shared" si="15"/>
        <v>301854</v>
      </c>
      <c r="W106" s="16">
        <f t="shared" si="16"/>
        <v>1510</v>
      </c>
      <c r="X106" s="25"/>
      <c r="Y106" s="16">
        <f t="shared" si="8"/>
        <v>0</v>
      </c>
      <c r="Z106" s="16">
        <f t="shared" si="9"/>
        <v>0</v>
      </c>
      <c r="AA106" s="25"/>
      <c r="AB106" s="16">
        <f t="shared" si="10"/>
        <v>0</v>
      </c>
      <c r="AC106" s="16">
        <f t="shared" si="11"/>
        <v>0</v>
      </c>
    </row>
    <row r="107" spans="1:29" x14ac:dyDescent="0.25">
      <c r="A107" s="13" t="str">
        <f>IF(AND(INTRO!$E$37="Non-endemic",INTRO!$E$41="Non-endemic")," ",IF(COUNTRY_INFO!A107=0," ",COUNTRY_INFO!A107))</f>
        <v>Nigeria</v>
      </c>
      <c r="B107" s="13" t="str">
        <f>IF(AND(INTRO!$E$37="Non-endemic",INTRO!$E$41="Non-endemic")," ",IF(COUNTRY_INFO!B107=0," ",COUNTRY_INFO!B107))</f>
        <v>Bauchi</v>
      </c>
      <c r="C107" s="13" t="str">
        <f>IF(AND(INTRO!$E$37="Non-endemic",INTRO!$E$41="Non-endemic")," ",IF(COUNTRY_INFO!C107=0," ",COUNTRY_INFO!C107))</f>
        <v>Giade</v>
      </c>
      <c r="D107" s="14">
        <f>IF(AND(INTRO!$E$37="Non-endemic",INTRO!$E$41="Non-endemic"),0,IF(AND(OR(COUNTRY_INFO!$H107=0,COUNTRY_INFO!$H107=4,COUNTRY_INFO!$H107=99),OR(COUNTRY_INFO!$J107=0,COUNTRY_INFO!$J107=4)),0,COUNTRY_INFO!$E107))</f>
        <v>42220</v>
      </c>
      <c r="E107" s="14">
        <f>IF(AND(INTRO!$E$37="Non-endemic",INTRO!$E$41="Non-endemic"),0,IF(AND(OR(COUNTRY_INFO!$H107=0,COUNTRY_INFO!$H107=4,COUNTRY_INFO!$H107=99),OR(COUNTRY_INFO!$J107=0,COUNTRY_INFO!$J107=4)),0,COUNTRY_INFO!$F107))</f>
        <v>59107</v>
      </c>
      <c r="F107" s="14">
        <f t="shared" si="17"/>
        <v>101327</v>
      </c>
      <c r="G107" s="15">
        <f>IF(AND(INTRO!$E$37="Non-endemic",INTRO!$E$41="Non-endemic"),0,COUNTRY_INFO!Q107)</f>
        <v>1</v>
      </c>
      <c r="H107" s="15">
        <f>IF(AND(INTRO!$E$37="Non-endemic",INTRO!$E$41="Non-endemic"),0,COUNTRY_INFO!S107)</f>
        <v>0</v>
      </c>
      <c r="I107" s="14">
        <f>IF(INTRO!$E$39="Non-endemic",IF($G107=1,DEC!$I107,0),IF($G107=1,IVM!$G107,0))</f>
        <v>168878</v>
      </c>
      <c r="J107" s="3" t="str">
        <f>IF($G107=0, " ", IF(COUNTRY_INFO!$H107=1, IF(COUNTRY_INFO!$L107=1, 0," ")," "))</f>
        <v xml:space="preserve"> </v>
      </c>
      <c r="K107" s="3"/>
      <c r="L107" s="28" t="s">
        <v>974</v>
      </c>
      <c r="M107" s="44">
        <f>IF($L107="ALB", IF(INTRO!$E$39="Non-endemic",IF($H107&lt;&gt;0,$D107*($H107-$G107),0),$D107*$H107), 0)</f>
        <v>0</v>
      </c>
      <c r="N107" s="14">
        <f t="shared" si="2"/>
        <v>0</v>
      </c>
      <c r="O107" s="3"/>
      <c r="P107" s="14">
        <f t="shared" si="18"/>
        <v>0</v>
      </c>
      <c r="Q107" s="44">
        <f>IF($L107="MBD", IF(INTRO!$E$39="Non-endemic",IF($H107&lt;&gt;0,$D107*($H107-$G107),0),$D107*$H107),0)</f>
        <v>0</v>
      </c>
      <c r="R107" s="14">
        <f t="shared" si="4"/>
        <v>0</v>
      </c>
      <c r="S107" s="3"/>
      <c r="T107" s="14">
        <f t="shared" si="19"/>
        <v>0</v>
      </c>
      <c r="U107" s="25"/>
      <c r="V107" s="16">
        <f t="shared" si="15"/>
        <v>168878</v>
      </c>
      <c r="W107" s="16">
        <f t="shared" si="16"/>
        <v>845</v>
      </c>
      <c r="X107" s="25"/>
      <c r="Y107" s="16">
        <f t="shared" si="8"/>
        <v>0</v>
      </c>
      <c r="Z107" s="16">
        <f t="shared" si="9"/>
        <v>0</v>
      </c>
      <c r="AA107" s="25"/>
      <c r="AB107" s="16">
        <f t="shared" si="10"/>
        <v>0</v>
      </c>
      <c r="AC107" s="16">
        <f t="shared" si="11"/>
        <v>0</v>
      </c>
    </row>
    <row r="108" spans="1:29" x14ac:dyDescent="0.25">
      <c r="A108" s="13" t="str">
        <f>IF(AND(INTRO!$E$37="Non-endemic",INTRO!$E$41="Non-endemic")," ",IF(COUNTRY_INFO!A108=0," ",COUNTRY_INFO!A108))</f>
        <v>Nigeria</v>
      </c>
      <c r="B108" s="13" t="str">
        <f>IF(AND(INTRO!$E$37="Non-endemic",INTRO!$E$41="Non-endemic")," ",IF(COUNTRY_INFO!B108=0," ",COUNTRY_INFO!B108))</f>
        <v>Bauchi</v>
      </c>
      <c r="C108" s="13" t="str">
        <f>IF(AND(INTRO!$E$37="Non-endemic",INTRO!$E$41="Non-endemic")," ",IF(COUNTRY_INFO!C108=0," ",COUNTRY_INFO!C108))</f>
        <v>Itas/Gadua</v>
      </c>
      <c r="D108" s="14">
        <f>IF(AND(INTRO!$E$37="Non-endemic",INTRO!$E$41="Non-endemic"),0,IF(AND(OR(COUNTRY_INFO!$H108=0,COUNTRY_INFO!$H108=4,COUNTRY_INFO!$H108=99),OR(COUNTRY_INFO!$J108=0,COUNTRY_INFO!$J108=4)),0,COUNTRY_INFO!$E108))</f>
        <v>61861</v>
      </c>
      <c r="E108" s="14">
        <f>IF(AND(INTRO!$E$37="Non-endemic",INTRO!$E$41="Non-endemic"),0,IF(AND(OR(COUNTRY_INFO!$H108=0,COUNTRY_INFO!$H108=4,COUNTRY_INFO!$H108=99),OR(COUNTRY_INFO!$J108=0,COUNTRY_INFO!$J108=4)),0,COUNTRY_INFO!$F108))</f>
        <v>86606</v>
      </c>
      <c r="F108" s="14">
        <f t="shared" si="17"/>
        <v>148467</v>
      </c>
      <c r="G108" s="15">
        <f>IF(AND(INTRO!$E$37="Non-endemic",INTRO!$E$41="Non-endemic"),0,COUNTRY_INFO!Q108)</f>
        <v>1</v>
      </c>
      <c r="H108" s="15">
        <f>IF(AND(INTRO!$E$37="Non-endemic",INTRO!$E$41="Non-endemic"),0,COUNTRY_INFO!S108)</f>
        <v>0</v>
      </c>
      <c r="I108" s="14">
        <f>IF(INTRO!$E$39="Non-endemic",IF($G108=1,DEC!$I108,0),IF($G108=1,IVM!$G108,0))</f>
        <v>247446</v>
      </c>
      <c r="J108" s="3" t="str">
        <f>IF($G108=0, " ", IF(COUNTRY_INFO!$H108=1, IF(COUNTRY_INFO!$L108=1, 0," ")," "))</f>
        <v xml:space="preserve"> </v>
      </c>
      <c r="K108" s="3"/>
      <c r="L108" s="28" t="s">
        <v>974</v>
      </c>
      <c r="M108" s="44">
        <f>IF($L108="ALB", IF(INTRO!$E$39="Non-endemic",IF($H108&lt;&gt;0,$D108*($H108-$G108),0),$D108*$H108), 0)</f>
        <v>0</v>
      </c>
      <c r="N108" s="14">
        <f t="shared" si="2"/>
        <v>0</v>
      </c>
      <c r="O108" s="3"/>
      <c r="P108" s="14">
        <f t="shared" si="18"/>
        <v>0</v>
      </c>
      <c r="Q108" s="44">
        <f>IF($L108="MBD", IF(INTRO!$E$39="Non-endemic",IF($H108&lt;&gt;0,$D108*($H108-$G108),0),$D108*$H108),0)</f>
        <v>0</v>
      </c>
      <c r="R108" s="14">
        <f t="shared" si="4"/>
        <v>0</v>
      </c>
      <c r="S108" s="3"/>
      <c r="T108" s="14">
        <f t="shared" si="19"/>
        <v>0</v>
      </c>
      <c r="U108" s="25"/>
      <c r="V108" s="16">
        <f t="shared" si="15"/>
        <v>247446</v>
      </c>
      <c r="W108" s="16">
        <f t="shared" si="16"/>
        <v>1238</v>
      </c>
      <c r="X108" s="25"/>
      <c r="Y108" s="16">
        <f t="shared" si="8"/>
        <v>0</v>
      </c>
      <c r="Z108" s="16">
        <f t="shared" si="9"/>
        <v>0</v>
      </c>
      <c r="AA108" s="25"/>
      <c r="AB108" s="16">
        <f t="shared" si="10"/>
        <v>0</v>
      </c>
      <c r="AC108" s="16">
        <f t="shared" si="11"/>
        <v>0</v>
      </c>
    </row>
    <row r="109" spans="1:29" x14ac:dyDescent="0.25">
      <c r="A109" s="13" t="str">
        <f>IF(AND(INTRO!$E$37="Non-endemic",INTRO!$E$41="Non-endemic")," ",IF(COUNTRY_INFO!A109=0," ",COUNTRY_INFO!A109))</f>
        <v>Nigeria</v>
      </c>
      <c r="B109" s="13" t="str">
        <f>IF(AND(INTRO!$E$37="Non-endemic",INTRO!$E$41="Non-endemic")," ",IF(COUNTRY_INFO!B109=0," ",COUNTRY_INFO!B109))</f>
        <v>Bauchi</v>
      </c>
      <c r="C109" s="13" t="str">
        <f>IF(AND(INTRO!$E$37="Non-endemic",INTRO!$E$41="Non-endemic")," ",IF(COUNTRY_INFO!C109=0," ",COUNTRY_INFO!C109))</f>
        <v>Jama'are</v>
      </c>
      <c r="D109" s="14">
        <f>IF(AND(INTRO!$E$37="Non-endemic",INTRO!$E$41="Non-endemic"),0,IF(AND(OR(COUNTRY_INFO!$H109=0,COUNTRY_INFO!$H109=4,COUNTRY_INFO!$H109=99),OR(COUNTRY_INFO!$J109=0,COUNTRY_INFO!$J109=4)),0,COUNTRY_INFO!$E109))</f>
        <v>31707</v>
      </c>
      <c r="E109" s="14">
        <f>IF(AND(INTRO!$E$37="Non-endemic",INTRO!$E$41="Non-endemic"),0,IF(AND(OR(COUNTRY_INFO!$H109=0,COUNTRY_INFO!$H109=4,COUNTRY_INFO!$H109=99),OR(COUNTRY_INFO!$J109=0,COUNTRY_INFO!$J109=4)),0,COUNTRY_INFO!$F109))</f>
        <v>44389</v>
      </c>
      <c r="F109" s="14">
        <f t="shared" si="17"/>
        <v>76096</v>
      </c>
      <c r="G109" s="15">
        <f>IF(AND(INTRO!$E$37="Non-endemic",INTRO!$E$41="Non-endemic"),0,COUNTRY_INFO!Q109)</f>
        <v>0</v>
      </c>
      <c r="H109" s="15">
        <f>IF(AND(INTRO!$E$37="Non-endemic",INTRO!$E$41="Non-endemic"),0,COUNTRY_INFO!S109)</f>
        <v>0</v>
      </c>
      <c r="I109" s="14">
        <f>IF(INTRO!$E$39="Non-endemic",IF($G109=1,DEC!$I109,0),IF($G109=1,IVM!$G109,0))</f>
        <v>0</v>
      </c>
      <c r="J109" s="3" t="str">
        <f>IF($G109=0, " ", IF(COUNTRY_INFO!$H109=1, IF(COUNTRY_INFO!$L109=1, 0," ")," "))</f>
        <v xml:space="preserve"> </v>
      </c>
      <c r="K109" s="3"/>
      <c r="L109" s="28" t="s">
        <v>974</v>
      </c>
      <c r="M109" s="44">
        <f>IF($L109="ALB", IF(INTRO!$E$39="Non-endemic",IF($H109&lt;&gt;0,$D109*($H109-$G109),0),$D109*$H109), 0)</f>
        <v>0</v>
      </c>
      <c r="N109" s="14">
        <f t="shared" si="2"/>
        <v>0</v>
      </c>
      <c r="O109" s="3"/>
      <c r="P109" s="14">
        <f t="shared" si="18"/>
        <v>0</v>
      </c>
      <c r="Q109" s="44">
        <f>IF($L109="MBD", IF(INTRO!$E$39="Non-endemic",IF($H109&lt;&gt;0,$D109*($H109-$G109),0),$D109*$H109),0)</f>
        <v>0</v>
      </c>
      <c r="R109" s="14">
        <f t="shared" si="4"/>
        <v>0</v>
      </c>
      <c r="S109" s="3"/>
      <c r="T109" s="14">
        <f t="shared" si="19"/>
        <v>0</v>
      </c>
      <c r="U109" s="25"/>
      <c r="V109" s="16">
        <f t="shared" si="15"/>
        <v>0</v>
      </c>
      <c r="W109" s="16">
        <f t="shared" si="16"/>
        <v>0</v>
      </c>
      <c r="X109" s="25"/>
      <c r="Y109" s="16">
        <f t="shared" si="8"/>
        <v>0</v>
      </c>
      <c r="Z109" s="16">
        <f t="shared" si="9"/>
        <v>0</v>
      </c>
      <c r="AA109" s="25"/>
      <c r="AB109" s="16">
        <f t="shared" si="10"/>
        <v>0</v>
      </c>
      <c r="AC109" s="16">
        <f t="shared" si="11"/>
        <v>0</v>
      </c>
    </row>
    <row r="110" spans="1:29" x14ac:dyDescent="0.25">
      <c r="A110" s="13" t="str">
        <f>IF(AND(INTRO!$E$37="Non-endemic",INTRO!$E$41="Non-endemic")," ",IF(COUNTRY_INFO!A110=0," ",COUNTRY_INFO!A110))</f>
        <v>Nigeria</v>
      </c>
      <c r="B110" s="13" t="str">
        <f>IF(AND(INTRO!$E$37="Non-endemic",INTRO!$E$41="Non-endemic")," ",IF(COUNTRY_INFO!B110=0," ",COUNTRY_INFO!B110))</f>
        <v>Bauchi</v>
      </c>
      <c r="C110" s="13" t="str">
        <f>IF(AND(INTRO!$E$37="Non-endemic",INTRO!$E$41="Non-endemic")," ",IF(COUNTRY_INFO!C110=0," ",COUNTRY_INFO!C110))</f>
        <v>Katagun</v>
      </c>
      <c r="D110" s="14">
        <f>IF(AND(INTRO!$E$37="Non-endemic",INTRO!$E$41="Non-endemic"),0,IF(AND(OR(COUNTRY_INFO!$H110=0,COUNTRY_INFO!$H110=4,COUNTRY_INFO!$H110=99),OR(COUNTRY_INFO!$J110=0,COUNTRY_INFO!$J110=4)),0,COUNTRY_INFO!$E110))</f>
        <v>79606</v>
      </c>
      <c r="E110" s="14">
        <f>IF(AND(INTRO!$E$37="Non-endemic",INTRO!$E$41="Non-endemic"),0,IF(AND(OR(COUNTRY_INFO!$H110=0,COUNTRY_INFO!$H110=4,COUNTRY_INFO!$H110=99),OR(COUNTRY_INFO!$J110=0,COUNTRY_INFO!$J110=4)),0,COUNTRY_INFO!$F110))</f>
        <v>111449</v>
      </c>
      <c r="F110" s="14">
        <f t="shared" si="17"/>
        <v>191055</v>
      </c>
      <c r="G110" s="15">
        <f>IF(AND(INTRO!$E$37="Non-endemic",INTRO!$E$41="Non-endemic"),0,COUNTRY_INFO!Q110)</f>
        <v>0</v>
      </c>
      <c r="H110" s="15">
        <f>IF(AND(INTRO!$E$37="Non-endemic",INTRO!$E$41="Non-endemic"),0,COUNTRY_INFO!S110)</f>
        <v>0</v>
      </c>
      <c r="I110" s="14">
        <f>IF(INTRO!$E$39="Non-endemic",IF($G110=1,DEC!$I110,0),IF($G110=1,IVM!$G110,0))</f>
        <v>0</v>
      </c>
      <c r="J110" s="3" t="str">
        <f>IF($G110=0, " ", IF(COUNTRY_INFO!$H110=1, IF(COUNTRY_INFO!$L110=1, 0," ")," "))</f>
        <v xml:space="preserve"> </v>
      </c>
      <c r="K110" s="3"/>
      <c r="L110" s="28" t="s">
        <v>974</v>
      </c>
      <c r="M110" s="44">
        <f>IF($L110="ALB", IF(INTRO!$E$39="Non-endemic",IF($H110&lt;&gt;0,$D110*($H110-$G110),0),$D110*$H110), 0)</f>
        <v>0</v>
      </c>
      <c r="N110" s="14">
        <f t="shared" si="2"/>
        <v>0</v>
      </c>
      <c r="O110" s="3"/>
      <c r="P110" s="14">
        <f t="shared" si="18"/>
        <v>0</v>
      </c>
      <c r="Q110" s="44">
        <f>IF($L110="MBD", IF(INTRO!$E$39="Non-endemic",IF($H110&lt;&gt;0,$D110*($H110-$G110),0),$D110*$H110),0)</f>
        <v>0</v>
      </c>
      <c r="R110" s="14">
        <f t="shared" si="4"/>
        <v>0</v>
      </c>
      <c r="S110" s="3"/>
      <c r="T110" s="14">
        <f t="shared" si="19"/>
        <v>0</v>
      </c>
      <c r="U110" s="25"/>
      <c r="V110" s="16">
        <f t="shared" si="15"/>
        <v>0</v>
      </c>
      <c r="W110" s="16">
        <f t="shared" si="16"/>
        <v>0</v>
      </c>
      <c r="X110" s="25"/>
      <c r="Y110" s="16">
        <f t="shared" si="8"/>
        <v>0</v>
      </c>
      <c r="Z110" s="16">
        <f t="shared" si="9"/>
        <v>0</v>
      </c>
      <c r="AA110" s="25"/>
      <c r="AB110" s="16">
        <f t="shared" si="10"/>
        <v>0</v>
      </c>
      <c r="AC110" s="16">
        <f t="shared" si="11"/>
        <v>0</v>
      </c>
    </row>
    <row r="111" spans="1:29" x14ac:dyDescent="0.25">
      <c r="A111" s="13" t="str">
        <f>IF(AND(INTRO!$E$37="Non-endemic",INTRO!$E$41="Non-endemic")," ",IF(COUNTRY_INFO!A111=0," ",COUNTRY_INFO!A111))</f>
        <v>Nigeria</v>
      </c>
      <c r="B111" s="13" t="str">
        <f>IF(AND(INTRO!$E$37="Non-endemic",INTRO!$E$41="Non-endemic")," ",IF(COUNTRY_INFO!B111=0," ",COUNTRY_INFO!B111))</f>
        <v>Bauchi</v>
      </c>
      <c r="C111" s="13" t="str">
        <f>IF(AND(INTRO!$E$37="Non-endemic",INTRO!$E$41="Non-endemic")," ",IF(COUNTRY_INFO!C111=0," ",COUNTRY_INFO!C111))</f>
        <v>Kirfi</v>
      </c>
      <c r="D111" s="14">
        <f>IF(AND(INTRO!$E$37="Non-endemic",INTRO!$E$41="Non-endemic"),0,IF(AND(OR(COUNTRY_INFO!$H111=0,COUNTRY_INFO!$H111=4,COUNTRY_INFO!$H111=99),OR(COUNTRY_INFO!$J111=0,COUNTRY_INFO!$J111=4)),0,COUNTRY_INFO!$E111))</f>
        <v>39704</v>
      </c>
      <c r="E111" s="14">
        <f>IF(AND(INTRO!$E$37="Non-endemic",INTRO!$E$41="Non-endemic"),0,IF(AND(OR(COUNTRY_INFO!$H111=0,COUNTRY_INFO!$H111=4,COUNTRY_INFO!$H111=99),OR(COUNTRY_INFO!$J111=0,COUNTRY_INFO!$J111=4)),0,COUNTRY_INFO!$F111))</f>
        <v>55586</v>
      </c>
      <c r="F111" s="14">
        <f t="shared" si="17"/>
        <v>95290</v>
      </c>
      <c r="G111" s="15">
        <f>IF(AND(INTRO!$E$37="Non-endemic",INTRO!$E$41="Non-endemic"),0,COUNTRY_INFO!Q111)</f>
        <v>0</v>
      </c>
      <c r="H111" s="15">
        <f>IF(AND(INTRO!$E$37="Non-endemic",INTRO!$E$41="Non-endemic"),0,COUNTRY_INFO!S111)</f>
        <v>0</v>
      </c>
      <c r="I111" s="14">
        <f>IF(INTRO!$E$39="Non-endemic",IF($G111=1,DEC!$I111,0),IF($G111=1,IVM!$G111,0))</f>
        <v>0</v>
      </c>
      <c r="J111" s="3" t="str">
        <f>IF($G111=0, " ", IF(COUNTRY_INFO!$H111=1, IF(COUNTRY_INFO!$L111=1, 0," ")," "))</f>
        <v xml:space="preserve"> </v>
      </c>
      <c r="K111" s="3"/>
      <c r="L111" s="28" t="s">
        <v>974</v>
      </c>
      <c r="M111" s="44">
        <f>IF($L111="ALB", IF(INTRO!$E$39="Non-endemic",IF($H111&lt;&gt;0,$D111*($H111-$G111),0),$D111*$H111), 0)</f>
        <v>0</v>
      </c>
      <c r="N111" s="14">
        <f t="shared" si="2"/>
        <v>0</v>
      </c>
      <c r="O111" s="3"/>
      <c r="P111" s="14">
        <f t="shared" si="18"/>
        <v>0</v>
      </c>
      <c r="Q111" s="44">
        <f>IF($L111="MBD", IF(INTRO!$E$39="Non-endemic",IF($H111&lt;&gt;0,$D111*($H111-$G111),0),$D111*$H111),0)</f>
        <v>0</v>
      </c>
      <c r="R111" s="14">
        <f t="shared" si="4"/>
        <v>0</v>
      </c>
      <c r="S111" s="3"/>
      <c r="T111" s="14">
        <f t="shared" si="19"/>
        <v>0</v>
      </c>
      <c r="U111" s="25"/>
      <c r="V111" s="16">
        <f t="shared" si="15"/>
        <v>0</v>
      </c>
      <c r="W111" s="16">
        <f t="shared" si="16"/>
        <v>0</v>
      </c>
      <c r="X111" s="25"/>
      <c r="Y111" s="16">
        <f t="shared" si="8"/>
        <v>0</v>
      </c>
      <c r="Z111" s="16">
        <f t="shared" si="9"/>
        <v>0</v>
      </c>
      <c r="AA111" s="25"/>
      <c r="AB111" s="16">
        <f t="shared" si="10"/>
        <v>0</v>
      </c>
      <c r="AC111" s="16">
        <f t="shared" si="11"/>
        <v>0</v>
      </c>
    </row>
    <row r="112" spans="1:29" x14ac:dyDescent="0.25">
      <c r="A112" s="13" t="str">
        <f>IF(AND(INTRO!$E$37="Non-endemic",INTRO!$E$41="Non-endemic")," ",IF(COUNTRY_INFO!A112=0," ",COUNTRY_INFO!A112))</f>
        <v>Nigeria</v>
      </c>
      <c r="B112" s="13" t="str">
        <f>IF(AND(INTRO!$E$37="Non-endemic",INTRO!$E$41="Non-endemic")," ",IF(COUNTRY_INFO!B112=0," ",COUNTRY_INFO!B112))</f>
        <v>Bauchi</v>
      </c>
      <c r="C112" s="13" t="str">
        <f>IF(AND(INTRO!$E$37="Non-endemic",INTRO!$E$41="Non-endemic")," ",IF(COUNTRY_INFO!C112=0," ",COUNTRY_INFO!C112))</f>
        <v>Misau</v>
      </c>
      <c r="D112" s="14">
        <f>IF(AND(INTRO!$E$37="Non-endemic",INTRO!$E$41="Non-endemic"),0,IF(AND(OR(COUNTRY_INFO!$H112=0,COUNTRY_INFO!$H112=4,COUNTRY_INFO!$H112=99),OR(COUNTRY_INFO!$J112=0,COUNTRY_INFO!$J112=4)),0,COUNTRY_INFO!$E112))</f>
        <v>70869</v>
      </c>
      <c r="E112" s="14">
        <f>IF(AND(INTRO!$E$37="Non-endemic",INTRO!$E$41="Non-endemic"),0,IF(AND(OR(COUNTRY_INFO!$H112=0,COUNTRY_INFO!$H112=4,COUNTRY_INFO!$H112=99),OR(COUNTRY_INFO!$J112=0,COUNTRY_INFO!$J112=4)),0,COUNTRY_INFO!$F112))</f>
        <v>99217</v>
      </c>
      <c r="F112" s="14">
        <f t="shared" si="17"/>
        <v>170086</v>
      </c>
      <c r="G112" s="15">
        <f>IF(AND(INTRO!$E$37="Non-endemic",INTRO!$E$41="Non-endemic"),0,COUNTRY_INFO!Q112)</f>
        <v>1</v>
      </c>
      <c r="H112" s="15">
        <f>IF(AND(INTRO!$E$37="Non-endemic",INTRO!$E$41="Non-endemic"),0,COUNTRY_INFO!S112)</f>
        <v>0</v>
      </c>
      <c r="I112" s="14">
        <f>IF(INTRO!$E$39="Non-endemic",IF($G112=1,DEC!$I112,0),IF($G112=1,IVM!$G112,0))</f>
        <v>283477</v>
      </c>
      <c r="J112" s="3" t="str">
        <f>IF($G112=0, " ", IF(COUNTRY_INFO!$H112=1, IF(COUNTRY_INFO!$L112=1, 0," ")," "))</f>
        <v xml:space="preserve"> </v>
      </c>
      <c r="K112" s="3"/>
      <c r="L112" s="28" t="s">
        <v>974</v>
      </c>
      <c r="M112" s="44">
        <f>IF($L112="ALB", IF(INTRO!$E$39="Non-endemic",IF($H112&lt;&gt;0,$D112*($H112-$G112),0),$D112*$H112), 0)</f>
        <v>0</v>
      </c>
      <c r="N112" s="14">
        <f t="shared" si="2"/>
        <v>0</v>
      </c>
      <c r="O112" s="3"/>
      <c r="P112" s="14">
        <f t="shared" si="18"/>
        <v>0</v>
      </c>
      <c r="Q112" s="44">
        <f>IF($L112="MBD", IF(INTRO!$E$39="Non-endemic",IF($H112&lt;&gt;0,$D112*($H112-$G112),0),$D112*$H112),0)</f>
        <v>0</v>
      </c>
      <c r="R112" s="14">
        <f t="shared" si="4"/>
        <v>0</v>
      </c>
      <c r="S112" s="3"/>
      <c r="T112" s="14">
        <f t="shared" si="19"/>
        <v>0</v>
      </c>
      <c r="U112" s="25"/>
      <c r="V112" s="16">
        <f t="shared" si="15"/>
        <v>283477</v>
      </c>
      <c r="W112" s="16">
        <f t="shared" si="16"/>
        <v>1418</v>
      </c>
      <c r="X112" s="25"/>
      <c r="Y112" s="16">
        <f t="shared" si="8"/>
        <v>0</v>
      </c>
      <c r="Z112" s="16">
        <f t="shared" si="9"/>
        <v>0</v>
      </c>
      <c r="AA112" s="25"/>
      <c r="AB112" s="16">
        <f t="shared" si="10"/>
        <v>0</v>
      </c>
      <c r="AC112" s="16">
        <f t="shared" si="11"/>
        <v>0</v>
      </c>
    </row>
    <row r="113" spans="1:29" x14ac:dyDescent="0.25">
      <c r="A113" s="13" t="str">
        <f>IF(AND(INTRO!$E$37="Non-endemic",INTRO!$E$41="Non-endemic")," ",IF(COUNTRY_INFO!A113=0," ",COUNTRY_INFO!A113))</f>
        <v>Nigeria</v>
      </c>
      <c r="B113" s="13" t="str">
        <f>IF(AND(INTRO!$E$37="Non-endemic",INTRO!$E$41="Non-endemic")," ",IF(COUNTRY_INFO!B113=0," ",COUNTRY_INFO!B113))</f>
        <v>Bauchi</v>
      </c>
      <c r="C113" s="13" t="str">
        <f>IF(AND(INTRO!$E$37="Non-endemic",INTRO!$E$41="Non-endemic")," ",IF(COUNTRY_INFO!C113=0," ",COUNTRY_INFO!C113))</f>
        <v>Ningi</v>
      </c>
      <c r="D113" s="14">
        <f>IF(AND(INTRO!$E$37="Non-endemic",INTRO!$E$41="Non-endemic"),0,IF(AND(OR(COUNTRY_INFO!$H113=0,COUNTRY_INFO!$H113=4,COUNTRY_INFO!$H113=99),OR(COUNTRY_INFO!$J113=0,COUNTRY_INFO!$J113=4)),0,COUNTRY_INFO!$E113))</f>
        <v>104142</v>
      </c>
      <c r="E113" s="14">
        <f>IF(AND(INTRO!$E$37="Non-endemic",INTRO!$E$41="Non-endemic"),0,IF(AND(OR(COUNTRY_INFO!$H113=0,COUNTRY_INFO!$H113=4,COUNTRY_INFO!$H113=99),OR(COUNTRY_INFO!$J113=0,COUNTRY_INFO!$J113=4)),0,COUNTRY_INFO!$F113))</f>
        <v>145799</v>
      </c>
      <c r="F113" s="14">
        <f t="shared" si="17"/>
        <v>249941</v>
      </c>
      <c r="G113" s="15">
        <f>IF(AND(INTRO!$E$37="Non-endemic",INTRO!$E$41="Non-endemic"),0,COUNTRY_INFO!Q113)</f>
        <v>1</v>
      </c>
      <c r="H113" s="15">
        <f>IF(AND(INTRO!$E$37="Non-endemic",INTRO!$E$41="Non-endemic"),0,COUNTRY_INFO!S113)</f>
        <v>0</v>
      </c>
      <c r="I113" s="14">
        <f>IF(INTRO!$E$39="Non-endemic",IF($G113=1,DEC!$I113,0),IF($G113=1,IVM!$G113,0))</f>
        <v>416568</v>
      </c>
      <c r="J113" s="3" t="str">
        <f>IF($G113=0, " ", IF(COUNTRY_INFO!$H113=1, IF(COUNTRY_INFO!$L113=1, 0," ")," "))</f>
        <v xml:space="preserve"> </v>
      </c>
      <c r="K113" s="3"/>
      <c r="L113" s="28" t="s">
        <v>974</v>
      </c>
      <c r="M113" s="44">
        <f>IF($L113="ALB", IF(INTRO!$E$39="Non-endemic",IF($H113&lt;&gt;0,$D113*($H113-$G113),0),$D113*$H113), 0)</f>
        <v>0</v>
      </c>
      <c r="N113" s="14">
        <f t="shared" si="2"/>
        <v>0</v>
      </c>
      <c r="O113" s="3"/>
      <c r="P113" s="14">
        <f t="shared" si="18"/>
        <v>0</v>
      </c>
      <c r="Q113" s="44">
        <f>IF($L113="MBD", IF(INTRO!$E$39="Non-endemic",IF($H113&lt;&gt;0,$D113*($H113-$G113),0),$D113*$H113),0)</f>
        <v>0</v>
      </c>
      <c r="R113" s="14">
        <f t="shared" si="4"/>
        <v>0</v>
      </c>
      <c r="S113" s="3"/>
      <c r="T113" s="14">
        <f t="shared" si="19"/>
        <v>0</v>
      </c>
      <c r="U113" s="25"/>
      <c r="V113" s="16">
        <f t="shared" si="15"/>
        <v>416568</v>
      </c>
      <c r="W113" s="16">
        <f t="shared" si="16"/>
        <v>2083</v>
      </c>
      <c r="X113" s="25"/>
      <c r="Y113" s="16">
        <f t="shared" si="8"/>
        <v>0</v>
      </c>
      <c r="Z113" s="16">
        <f t="shared" si="9"/>
        <v>0</v>
      </c>
      <c r="AA113" s="25"/>
      <c r="AB113" s="16">
        <f t="shared" si="10"/>
        <v>0</v>
      </c>
      <c r="AC113" s="16">
        <f t="shared" si="11"/>
        <v>0</v>
      </c>
    </row>
    <row r="114" spans="1:29" x14ac:dyDescent="0.25">
      <c r="A114" s="13" t="str">
        <f>IF(AND(INTRO!$E$37="Non-endemic",INTRO!$E$41="Non-endemic")," ",IF(COUNTRY_INFO!A114=0," ",COUNTRY_INFO!A114))</f>
        <v>Nigeria</v>
      </c>
      <c r="B114" s="13" t="str">
        <f>IF(AND(INTRO!$E$37="Non-endemic",INTRO!$E$41="Non-endemic")," ",IF(COUNTRY_INFO!B114=0," ",COUNTRY_INFO!B114))</f>
        <v>Bauchi</v>
      </c>
      <c r="C114" s="13" t="str">
        <f>IF(AND(INTRO!$E$37="Non-endemic",INTRO!$E$41="Non-endemic")," ",IF(COUNTRY_INFO!C114=0," ",COUNTRY_INFO!C114))</f>
        <v>Shira</v>
      </c>
      <c r="D114" s="14">
        <f>IF(AND(INTRO!$E$37="Non-endemic",INTRO!$E$41="Non-endemic"),0,IF(AND(OR(COUNTRY_INFO!$H114=0,COUNTRY_INFO!$H114=4,COUNTRY_INFO!$H114=99),OR(COUNTRY_INFO!$J114=0,COUNTRY_INFO!$J114=4)),0,COUNTRY_INFO!$E114))</f>
        <v>62942</v>
      </c>
      <c r="E114" s="14">
        <f>IF(AND(INTRO!$E$37="Non-endemic",INTRO!$E$41="Non-endemic"),0,IF(AND(OR(COUNTRY_INFO!$H114=0,COUNTRY_INFO!$H114=4,COUNTRY_INFO!$H114=99),OR(COUNTRY_INFO!$J114=0,COUNTRY_INFO!$J114=4)),0,COUNTRY_INFO!$F114))</f>
        <v>88119</v>
      </c>
      <c r="F114" s="14">
        <f t="shared" si="17"/>
        <v>151061</v>
      </c>
      <c r="G114" s="15">
        <f>IF(AND(INTRO!$E$37="Non-endemic",INTRO!$E$41="Non-endemic"),0,COUNTRY_INFO!Q114)</f>
        <v>0</v>
      </c>
      <c r="H114" s="15">
        <f>IF(AND(INTRO!$E$37="Non-endemic",INTRO!$E$41="Non-endemic"),0,COUNTRY_INFO!S114)</f>
        <v>0</v>
      </c>
      <c r="I114" s="14">
        <f>IF(INTRO!$E$39="Non-endemic",IF($G114=1,DEC!$I114,0),IF($G114=1,IVM!$G114,0))</f>
        <v>0</v>
      </c>
      <c r="J114" s="3" t="str">
        <f>IF($G114=0, " ", IF(COUNTRY_INFO!$H114=1, IF(COUNTRY_INFO!$L114=1, 0," ")," "))</f>
        <v xml:space="preserve"> </v>
      </c>
      <c r="K114" s="3"/>
      <c r="L114" s="28" t="s">
        <v>974</v>
      </c>
      <c r="M114" s="44">
        <f>IF($L114="ALB", IF(INTRO!$E$39="Non-endemic",IF($H114&lt;&gt;0,$D114*($H114-$G114),0),$D114*$H114), 0)</f>
        <v>0</v>
      </c>
      <c r="N114" s="14">
        <f t="shared" si="2"/>
        <v>0</v>
      </c>
      <c r="O114" s="3"/>
      <c r="P114" s="14">
        <f t="shared" si="18"/>
        <v>0</v>
      </c>
      <c r="Q114" s="44">
        <f>IF($L114="MBD", IF(INTRO!$E$39="Non-endemic",IF($H114&lt;&gt;0,$D114*($H114-$G114),0),$D114*$H114),0)</f>
        <v>0</v>
      </c>
      <c r="R114" s="14">
        <f t="shared" si="4"/>
        <v>0</v>
      </c>
      <c r="S114" s="3"/>
      <c r="T114" s="14">
        <f t="shared" si="19"/>
        <v>0</v>
      </c>
      <c r="U114" s="25"/>
      <c r="V114" s="16">
        <f t="shared" si="15"/>
        <v>0</v>
      </c>
      <c r="W114" s="16">
        <f t="shared" si="16"/>
        <v>0</v>
      </c>
      <c r="X114" s="25"/>
      <c r="Y114" s="16">
        <f t="shared" si="8"/>
        <v>0</v>
      </c>
      <c r="Z114" s="16">
        <f t="shared" si="9"/>
        <v>0</v>
      </c>
      <c r="AA114" s="25"/>
      <c r="AB114" s="16">
        <f t="shared" si="10"/>
        <v>0</v>
      </c>
      <c r="AC114" s="16">
        <f t="shared" si="11"/>
        <v>0</v>
      </c>
    </row>
    <row r="115" spans="1:29" x14ac:dyDescent="0.25">
      <c r="A115" s="13" t="str">
        <f>IF(AND(INTRO!$E$37="Non-endemic",INTRO!$E$41="Non-endemic")," ",IF(COUNTRY_INFO!A115=0," ",COUNTRY_INFO!A115))</f>
        <v>Nigeria</v>
      </c>
      <c r="B115" s="13" t="str">
        <f>IF(AND(INTRO!$E$37="Non-endemic",INTRO!$E$41="Non-endemic")," ",IF(COUNTRY_INFO!B115=0," ",COUNTRY_INFO!B115))</f>
        <v>Bauchi</v>
      </c>
      <c r="C115" s="13" t="str">
        <f>IF(AND(INTRO!$E$37="Non-endemic",INTRO!$E$41="Non-endemic")," ",IF(COUNTRY_INFO!C115=0," ",COUNTRY_INFO!C115))</f>
        <v>Tafawa-Balewa</v>
      </c>
      <c r="D115" s="14">
        <f>IF(AND(INTRO!$E$37="Non-endemic",INTRO!$E$41="Non-endemic"),0,IF(AND(OR(COUNTRY_INFO!$H115=0,COUNTRY_INFO!$H115=4,COUNTRY_INFO!$H115=99),OR(COUNTRY_INFO!$J115=0,COUNTRY_INFO!$J115=4)),0,COUNTRY_INFO!$E115))</f>
        <v>59170</v>
      </c>
      <c r="E115" s="14">
        <f>IF(AND(INTRO!$E$37="Non-endemic",INTRO!$E$41="Non-endemic"),0,IF(AND(OR(COUNTRY_INFO!$H115=0,COUNTRY_INFO!$H115=4,COUNTRY_INFO!$H115=99),OR(COUNTRY_INFO!$J115=0,COUNTRY_INFO!$J115=4)),0,COUNTRY_INFO!$F115))</f>
        <v>82837</v>
      </c>
      <c r="F115" s="14">
        <f t="shared" si="17"/>
        <v>142007</v>
      </c>
      <c r="G115" s="15">
        <f>IF(AND(INTRO!$E$37="Non-endemic",INTRO!$E$41="Non-endemic"),0,COUNTRY_INFO!Q115)</f>
        <v>1</v>
      </c>
      <c r="H115" s="15">
        <f>IF(AND(INTRO!$E$37="Non-endemic",INTRO!$E$41="Non-endemic"),0,COUNTRY_INFO!S115)</f>
        <v>0</v>
      </c>
      <c r="I115" s="14">
        <f>IF(INTRO!$E$39="Non-endemic",IF($G115=1,DEC!$I115,0),IF($G115=1,IVM!$G115,0))</f>
        <v>236678</v>
      </c>
      <c r="J115" s="3" t="str">
        <f>IF($G115=0, " ", IF(COUNTRY_INFO!$H115=1, IF(COUNTRY_INFO!$L115=1, 0," ")," "))</f>
        <v xml:space="preserve"> </v>
      </c>
      <c r="K115" s="3"/>
      <c r="L115" s="28" t="s">
        <v>974</v>
      </c>
      <c r="M115" s="44">
        <f>IF($L115="ALB", IF(INTRO!$E$39="Non-endemic",IF($H115&lt;&gt;0,$D115*($H115-$G115),0),$D115*$H115), 0)</f>
        <v>0</v>
      </c>
      <c r="N115" s="14">
        <f t="shared" si="2"/>
        <v>0</v>
      </c>
      <c r="O115" s="3"/>
      <c r="P115" s="14">
        <f t="shared" si="18"/>
        <v>0</v>
      </c>
      <c r="Q115" s="44">
        <f>IF($L115="MBD", IF(INTRO!$E$39="Non-endemic",IF($H115&lt;&gt;0,$D115*($H115-$G115),0),$D115*$H115),0)</f>
        <v>0</v>
      </c>
      <c r="R115" s="14">
        <f t="shared" si="4"/>
        <v>0</v>
      </c>
      <c r="S115" s="3"/>
      <c r="T115" s="14">
        <f t="shared" si="19"/>
        <v>0</v>
      </c>
      <c r="U115" s="25"/>
      <c r="V115" s="16">
        <f t="shared" si="15"/>
        <v>236678</v>
      </c>
      <c r="W115" s="16">
        <f t="shared" si="16"/>
        <v>1184</v>
      </c>
      <c r="X115" s="25"/>
      <c r="Y115" s="16">
        <f t="shared" si="8"/>
        <v>0</v>
      </c>
      <c r="Z115" s="16">
        <f t="shared" si="9"/>
        <v>0</v>
      </c>
      <c r="AA115" s="25"/>
      <c r="AB115" s="16">
        <f t="shared" si="10"/>
        <v>0</v>
      </c>
      <c r="AC115" s="16">
        <f t="shared" si="11"/>
        <v>0</v>
      </c>
    </row>
    <row r="116" spans="1:29" x14ac:dyDescent="0.25">
      <c r="A116" s="13" t="str">
        <f>IF(AND(INTRO!$E$37="Non-endemic",INTRO!$E$41="Non-endemic")," ",IF(COUNTRY_INFO!A116=0," ",COUNTRY_INFO!A116))</f>
        <v>Nigeria</v>
      </c>
      <c r="B116" s="13" t="str">
        <f>IF(AND(INTRO!$E$37="Non-endemic",INTRO!$E$41="Non-endemic")," ",IF(COUNTRY_INFO!B116=0," ",COUNTRY_INFO!B116))</f>
        <v>Bauchi</v>
      </c>
      <c r="C116" s="13" t="str">
        <f>IF(AND(INTRO!$E$37="Non-endemic",INTRO!$E$41="Non-endemic")," ",IF(COUNTRY_INFO!C116=0," ",COUNTRY_INFO!C116))</f>
        <v>Toro</v>
      </c>
      <c r="D116" s="14">
        <f>IF(AND(INTRO!$E$37="Non-endemic",INTRO!$E$41="Non-endemic"),0,IF(AND(OR(COUNTRY_INFO!$H116=0,COUNTRY_INFO!$H116=4,COUNTRY_INFO!$H116=99),OR(COUNTRY_INFO!$J116=0,COUNTRY_INFO!$J116=4)),0,COUNTRY_INFO!$E116))</f>
        <v>94247</v>
      </c>
      <c r="E116" s="14">
        <f>IF(AND(INTRO!$E$37="Non-endemic",INTRO!$E$41="Non-endemic"),0,IF(AND(OR(COUNTRY_INFO!$H116=0,COUNTRY_INFO!$H116=4,COUNTRY_INFO!$H116=99),OR(COUNTRY_INFO!$J116=0,COUNTRY_INFO!$J116=4)),0,COUNTRY_INFO!$F116))</f>
        <v>131946</v>
      </c>
      <c r="F116" s="14">
        <f t="shared" si="17"/>
        <v>226193</v>
      </c>
      <c r="G116" s="15">
        <f>IF(AND(INTRO!$E$37="Non-endemic",INTRO!$E$41="Non-endemic"),0,COUNTRY_INFO!Q116)</f>
        <v>1</v>
      </c>
      <c r="H116" s="15">
        <f>IF(AND(INTRO!$E$37="Non-endemic",INTRO!$E$41="Non-endemic"),0,COUNTRY_INFO!S116)</f>
        <v>0</v>
      </c>
      <c r="I116" s="14">
        <f>IF(INTRO!$E$39="Non-endemic",IF($G116=1,DEC!$I116,0),IF($G116=1,IVM!$G116,0))</f>
        <v>376989</v>
      </c>
      <c r="J116" s="3" t="str">
        <f>IF($G116=0, " ", IF(COUNTRY_INFO!$H116=1, IF(COUNTRY_INFO!$L116=1, 0," ")," "))</f>
        <v xml:space="preserve"> </v>
      </c>
      <c r="K116" s="3"/>
      <c r="L116" s="28" t="s">
        <v>974</v>
      </c>
      <c r="M116" s="44">
        <f>IF($L116="ALB", IF(INTRO!$E$39="Non-endemic",IF($H116&lt;&gt;0,$D116*($H116-$G116),0),$D116*$H116), 0)</f>
        <v>0</v>
      </c>
      <c r="N116" s="14">
        <f t="shared" si="2"/>
        <v>0</v>
      </c>
      <c r="O116" s="3"/>
      <c r="P116" s="14">
        <f t="shared" si="18"/>
        <v>0</v>
      </c>
      <c r="Q116" s="44">
        <f>IF($L116="MBD", IF(INTRO!$E$39="Non-endemic",IF($H116&lt;&gt;0,$D116*($H116-$G116),0),$D116*$H116),0)</f>
        <v>0</v>
      </c>
      <c r="R116" s="14">
        <f t="shared" si="4"/>
        <v>0</v>
      </c>
      <c r="S116" s="3"/>
      <c r="T116" s="14">
        <f t="shared" si="19"/>
        <v>0</v>
      </c>
      <c r="U116" s="25"/>
      <c r="V116" s="16">
        <f t="shared" si="15"/>
        <v>376989</v>
      </c>
      <c r="W116" s="16">
        <f t="shared" si="16"/>
        <v>1885</v>
      </c>
      <c r="X116" s="25"/>
      <c r="Y116" s="16">
        <f t="shared" si="8"/>
        <v>0</v>
      </c>
      <c r="Z116" s="16">
        <f t="shared" si="9"/>
        <v>0</v>
      </c>
      <c r="AA116" s="25"/>
      <c r="AB116" s="16">
        <f t="shared" si="10"/>
        <v>0</v>
      </c>
      <c r="AC116" s="16">
        <f t="shared" si="11"/>
        <v>0</v>
      </c>
    </row>
    <row r="117" spans="1:29" x14ac:dyDescent="0.25">
      <c r="A117" s="13" t="str">
        <f>IF(AND(INTRO!$E$37="Non-endemic",INTRO!$E$41="Non-endemic")," ",IF(COUNTRY_INFO!A117=0," ",COUNTRY_INFO!A117))</f>
        <v>Nigeria</v>
      </c>
      <c r="B117" s="13" t="str">
        <f>IF(AND(INTRO!$E$37="Non-endemic",INTRO!$E$41="Non-endemic")," ",IF(COUNTRY_INFO!B117=0," ",COUNTRY_INFO!B117))</f>
        <v>Bauchi</v>
      </c>
      <c r="C117" s="13" t="str">
        <f>IF(AND(INTRO!$E$37="Non-endemic",INTRO!$E$41="Non-endemic")," ",IF(COUNTRY_INFO!C117=0," ",COUNTRY_INFO!C117))</f>
        <v>Warji</v>
      </c>
      <c r="D117" s="14">
        <f>IF(AND(INTRO!$E$37="Non-endemic",INTRO!$E$41="Non-endemic"),0,IF(AND(OR(COUNTRY_INFO!$H117=0,COUNTRY_INFO!$H117=4,COUNTRY_INFO!$H117=99),OR(COUNTRY_INFO!$J117=0,COUNTRY_INFO!$J117=4)),0,COUNTRY_INFO!$E117))</f>
        <v>30856</v>
      </c>
      <c r="E117" s="14">
        <f>IF(AND(INTRO!$E$37="Non-endemic",INTRO!$E$41="Non-endemic"),0,IF(AND(OR(COUNTRY_INFO!$H117=0,COUNTRY_INFO!$H117=4,COUNTRY_INFO!$H117=99),OR(COUNTRY_INFO!$J117=0,COUNTRY_INFO!$J117=4)),0,COUNTRY_INFO!$F117))</f>
        <v>43198</v>
      </c>
      <c r="F117" s="14">
        <f t="shared" si="17"/>
        <v>74054</v>
      </c>
      <c r="G117" s="15">
        <f>IF(AND(INTRO!$E$37="Non-endemic",INTRO!$E$41="Non-endemic"),0,COUNTRY_INFO!Q117)</f>
        <v>1</v>
      </c>
      <c r="H117" s="15">
        <f>IF(AND(INTRO!$E$37="Non-endemic",INTRO!$E$41="Non-endemic"),0,COUNTRY_INFO!S117)</f>
        <v>0</v>
      </c>
      <c r="I117" s="14">
        <f>IF(INTRO!$E$39="Non-endemic",IF($G117=1,DEC!$I117,0),IF($G117=1,IVM!$G117,0))</f>
        <v>123423</v>
      </c>
      <c r="J117" s="3" t="str">
        <f>IF($G117=0, " ", IF(COUNTRY_INFO!$H117=1, IF(COUNTRY_INFO!$L117=1, 0," ")," "))</f>
        <v xml:space="preserve"> </v>
      </c>
      <c r="K117" s="3"/>
      <c r="L117" s="28" t="s">
        <v>974</v>
      </c>
      <c r="M117" s="44">
        <f>IF($L117="ALB", IF(INTRO!$E$39="Non-endemic",IF($H117&lt;&gt;0,$D117*($H117-$G117),0),$D117*$H117), 0)</f>
        <v>0</v>
      </c>
      <c r="N117" s="14">
        <f t="shared" si="2"/>
        <v>0</v>
      </c>
      <c r="O117" s="3"/>
      <c r="P117" s="14">
        <f t="shared" si="18"/>
        <v>0</v>
      </c>
      <c r="Q117" s="44">
        <f>IF($L117="MBD", IF(INTRO!$E$39="Non-endemic",IF($H117&lt;&gt;0,$D117*($H117-$G117),0),$D117*$H117),0)</f>
        <v>0</v>
      </c>
      <c r="R117" s="14">
        <f t="shared" si="4"/>
        <v>0</v>
      </c>
      <c r="S117" s="3"/>
      <c r="T117" s="14">
        <f t="shared" si="19"/>
        <v>0</v>
      </c>
      <c r="U117" s="25"/>
      <c r="V117" s="16">
        <f t="shared" si="15"/>
        <v>123423</v>
      </c>
      <c r="W117" s="16">
        <f t="shared" si="16"/>
        <v>618</v>
      </c>
      <c r="X117" s="25"/>
      <c r="Y117" s="16">
        <f t="shared" si="8"/>
        <v>0</v>
      </c>
      <c r="Z117" s="16">
        <f t="shared" si="9"/>
        <v>0</v>
      </c>
      <c r="AA117" s="25"/>
      <c r="AB117" s="16">
        <f t="shared" si="10"/>
        <v>0</v>
      </c>
      <c r="AC117" s="16">
        <f t="shared" si="11"/>
        <v>0</v>
      </c>
    </row>
    <row r="118" spans="1:29" x14ac:dyDescent="0.25">
      <c r="A118" s="13" t="str">
        <f>IF(AND(INTRO!$E$37="Non-endemic",INTRO!$E$41="Non-endemic")," ",IF(COUNTRY_INFO!A118=0," ",COUNTRY_INFO!A118))</f>
        <v>Nigeria</v>
      </c>
      <c r="B118" s="13" t="str">
        <f>IF(AND(INTRO!$E$37="Non-endemic",INTRO!$E$41="Non-endemic")," ",IF(COUNTRY_INFO!B118=0," ",COUNTRY_INFO!B118))</f>
        <v>Bauchi</v>
      </c>
      <c r="C118" s="13" t="str">
        <f>IF(AND(INTRO!$E$37="Non-endemic",INTRO!$E$41="Non-endemic")," ",IF(COUNTRY_INFO!C118=0," ",COUNTRY_INFO!C118))</f>
        <v>Zaki</v>
      </c>
      <c r="D118" s="14">
        <f>IF(AND(INTRO!$E$37="Non-endemic",INTRO!$E$41="Non-endemic"),0,IF(AND(OR(COUNTRY_INFO!$H118=0,COUNTRY_INFO!$H118=4,COUNTRY_INFO!$H118=99),OR(COUNTRY_INFO!$J118=0,COUNTRY_INFO!$J118=4)),0,COUNTRY_INFO!$E118))</f>
        <v>51496</v>
      </c>
      <c r="E118" s="14">
        <f>IF(AND(INTRO!$E$37="Non-endemic",INTRO!$E$41="Non-endemic"),0,IF(AND(OR(COUNTRY_INFO!$H118=0,COUNTRY_INFO!$H118=4,COUNTRY_INFO!$H118=99),OR(COUNTRY_INFO!$J118=0,COUNTRY_INFO!$J118=4)),0,COUNTRY_INFO!$F118))</f>
        <v>72094</v>
      </c>
      <c r="F118" s="14">
        <f t="shared" si="17"/>
        <v>123590</v>
      </c>
      <c r="G118" s="15">
        <f>IF(AND(INTRO!$E$37="Non-endemic",INTRO!$E$41="Non-endemic"),0,COUNTRY_INFO!Q118)</f>
        <v>0</v>
      </c>
      <c r="H118" s="15">
        <f>IF(AND(INTRO!$E$37="Non-endemic",INTRO!$E$41="Non-endemic"),0,COUNTRY_INFO!S118)</f>
        <v>0</v>
      </c>
      <c r="I118" s="14">
        <f>IF(INTRO!$E$39="Non-endemic",IF($G118=1,DEC!$I118,0),IF($G118=1,IVM!$G118,0))</f>
        <v>0</v>
      </c>
      <c r="J118" s="3" t="str">
        <f>IF($G118=0, " ", IF(COUNTRY_INFO!$H118=1, IF(COUNTRY_INFO!$L118=1, 0," ")," "))</f>
        <v xml:space="preserve"> </v>
      </c>
      <c r="K118" s="3"/>
      <c r="L118" s="28" t="s">
        <v>974</v>
      </c>
      <c r="M118" s="44">
        <f>IF($L118="ALB", IF(INTRO!$E$39="Non-endemic",IF($H118&lt;&gt;0,$D118*($H118-$G118),0),$D118*$H118), 0)</f>
        <v>0</v>
      </c>
      <c r="N118" s="14">
        <f t="shared" si="2"/>
        <v>0</v>
      </c>
      <c r="O118" s="3"/>
      <c r="P118" s="14">
        <f t="shared" si="18"/>
        <v>0</v>
      </c>
      <c r="Q118" s="44">
        <f>IF($L118="MBD", IF(INTRO!$E$39="Non-endemic",IF($H118&lt;&gt;0,$D118*($H118-$G118),0),$D118*$H118),0)</f>
        <v>0</v>
      </c>
      <c r="R118" s="14">
        <f t="shared" si="4"/>
        <v>0</v>
      </c>
      <c r="S118" s="3"/>
      <c r="T118" s="14">
        <f t="shared" si="19"/>
        <v>0</v>
      </c>
      <c r="U118" s="25"/>
      <c r="V118" s="16">
        <f t="shared" si="15"/>
        <v>0</v>
      </c>
      <c r="W118" s="16">
        <f t="shared" si="16"/>
        <v>0</v>
      </c>
      <c r="X118" s="25"/>
      <c r="Y118" s="16">
        <f t="shared" si="8"/>
        <v>0</v>
      </c>
      <c r="Z118" s="16">
        <f t="shared" si="9"/>
        <v>0</v>
      </c>
      <c r="AA118" s="25"/>
      <c r="AB118" s="16">
        <f t="shared" si="10"/>
        <v>0</v>
      </c>
      <c r="AC118" s="16">
        <f t="shared" si="11"/>
        <v>0</v>
      </c>
    </row>
    <row r="119" spans="1:29" x14ac:dyDescent="0.25">
      <c r="A119" s="13" t="str">
        <f>IF(AND(INTRO!$E$37="Non-endemic",INTRO!$E$41="Non-endemic")," ",IF(COUNTRY_INFO!A119=0," ",COUNTRY_INFO!A119))</f>
        <v>Nigeria</v>
      </c>
      <c r="B119" s="13" t="str">
        <f>IF(AND(INTRO!$E$37="Non-endemic",INTRO!$E$41="Non-endemic")," ",IF(COUNTRY_INFO!B119=0," ",COUNTRY_INFO!B119))</f>
        <v>Bayelsa</v>
      </c>
      <c r="C119" s="13" t="str">
        <f>IF(AND(INTRO!$E$37="Non-endemic",INTRO!$E$41="Non-endemic")," ",IF(COUNTRY_INFO!C119=0," ",COUNTRY_INFO!C119))</f>
        <v>Brass</v>
      </c>
      <c r="D119" s="14">
        <f>IF(AND(INTRO!$E$37="Non-endemic",INTRO!$E$41="Non-endemic"),0,IF(AND(OR(COUNTRY_INFO!$H119=0,COUNTRY_INFO!$H119=4,COUNTRY_INFO!$H119=99),OR(COUNTRY_INFO!$J119=0,COUNTRY_INFO!$J119=4)),0,COUNTRY_INFO!$E119))</f>
        <v>49774</v>
      </c>
      <c r="E119" s="14">
        <f>IF(AND(INTRO!$E$37="Non-endemic",INTRO!$E$41="Non-endemic"),0,IF(AND(OR(COUNTRY_INFO!$H119=0,COUNTRY_INFO!$H119=4,COUNTRY_INFO!$H119=99),OR(COUNTRY_INFO!$J119=0,COUNTRY_INFO!$J119=4)),0,COUNTRY_INFO!$F119))</f>
        <v>69684</v>
      </c>
      <c r="F119" s="14">
        <f t="shared" si="17"/>
        <v>119458</v>
      </c>
      <c r="G119" s="15">
        <f>IF(AND(INTRO!$E$37="Non-endemic",INTRO!$E$41="Non-endemic"),0,COUNTRY_INFO!Q119)</f>
        <v>1</v>
      </c>
      <c r="H119" s="15">
        <f>IF(AND(INTRO!$E$37="Non-endemic",INTRO!$E$41="Non-endemic"),0,COUNTRY_INFO!S119)</f>
        <v>2</v>
      </c>
      <c r="I119" s="14">
        <f>IF(INTRO!$E$39="Non-endemic",IF($G119=1,DEC!$I119,0),IF($G119=1,IVM!$G119,0))</f>
        <v>199097</v>
      </c>
      <c r="J119" s="3" t="str">
        <f>IF($G119=0, " ", IF(COUNTRY_INFO!$H119=1, IF(COUNTRY_INFO!$L119=1, 0," ")," "))</f>
        <v xml:space="preserve"> </v>
      </c>
      <c r="K119" s="3"/>
      <c r="L119" s="28" t="s">
        <v>974</v>
      </c>
      <c r="M119" s="44">
        <f>IF($L119="ALB", IF(INTRO!$E$39="Non-endemic",IF($H119&lt;&gt;0,$D119*($H119-$G119),0),$D119*$H119), 0)</f>
        <v>0</v>
      </c>
      <c r="N119" s="14">
        <f t="shared" si="2"/>
        <v>0</v>
      </c>
      <c r="O119" s="3"/>
      <c r="P119" s="14">
        <f t="shared" si="18"/>
        <v>0</v>
      </c>
      <c r="Q119" s="44">
        <f>IF($L119="MBD", IF(INTRO!$E$39="Non-endemic",IF($H119&lt;&gt;0,$D119*($H119-$G119),0),$D119*$H119),0)</f>
        <v>99548</v>
      </c>
      <c r="R119" s="14">
        <f t="shared" si="4"/>
        <v>69684</v>
      </c>
      <c r="S119" s="3"/>
      <c r="T119" s="14">
        <f t="shared" si="19"/>
        <v>169232</v>
      </c>
      <c r="U119" s="25"/>
      <c r="V119" s="16">
        <f t="shared" si="15"/>
        <v>199097</v>
      </c>
      <c r="W119" s="16">
        <f t="shared" si="16"/>
        <v>996</v>
      </c>
      <c r="X119" s="25"/>
      <c r="Y119" s="16">
        <f t="shared" si="8"/>
        <v>0</v>
      </c>
      <c r="Z119" s="16">
        <f t="shared" si="9"/>
        <v>0</v>
      </c>
      <c r="AA119" s="25"/>
      <c r="AB119" s="16">
        <f t="shared" si="10"/>
        <v>69684</v>
      </c>
      <c r="AC119" s="16">
        <f t="shared" si="11"/>
        <v>465</v>
      </c>
    </row>
    <row r="120" spans="1:29" x14ac:dyDescent="0.25">
      <c r="A120" s="13" t="str">
        <f>IF(AND(INTRO!$E$37="Non-endemic",INTRO!$E$41="Non-endemic")," ",IF(COUNTRY_INFO!A120=0," ",COUNTRY_INFO!A120))</f>
        <v>Nigeria</v>
      </c>
      <c r="B120" s="13" t="str">
        <f>IF(AND(INTRO!$E$37="Non-endemic",INTRO!$E$41="Non-endemic")," ",IF(COUNTRY_INFO!B120=0," ",COUNTRY_INFO!B120))</f>
        <v>Bayelsa</v>
      </c>
      <c r="C120" s="13" t="str">
        <f>IF(AND(INTRO!$E$37="Non-endemic",INTRO!$E$41="Non-endemic")," ",IF(COUNTRY_INFO!C120=0," ",COUNTRY_INFO!C120))</f>
        <v>Ekeremo</v>
      </c>
      <c r="D120" s="14">
        <f>IF(AND(INTRO!$E$37="Non-endemic",INTRO!$E$41="Non-endemic"),0,IF(AND(OR(COUNTRY_INFO!$H120=0,COUNTRY_INFO!$H120=4,COUNTRY_INFO!$H120=99),OR(COUNTRY_INFO!$J120=0,COUNTRY_INFO!$J120=4)),0,COUNTRY_INFO!$E120))</f>
        <v>72693</v>
      </c>
      <c r="E120" s="14">
        <f>IF(AND(INTRO!$E$37="Non-endemic",INTRO!$E$41="Non-endemic"),0,IF(AND(OR(COUNTRY_INFO!$H120=0,COUNTRY_INFO!$H120=4,COUNTRY_INFO!$H120=99),OR(COUNTRY_INFO!$J120=0,COUNTRY_INFO!$J120=4)),0,COUNTRY_INFO!$F120))</f>
        <v>101770</v>
      </c>
      <c r="F120" s="14">
        <f t="shared" si="17"/>
        <v>174463</v>
      </c>
      <c r="G120" s="15">
        <f>IF(AND(INTRO!$E$37="Non-endemic",INTRO!$E$41="Non-endemic"),0,COUNTRY_INFO!Q120)</f>
        <v>0</v>
      </c>
      <c r="H120" s="15">
        <f>IF(AND(INTRO!$E$37="Non-endemic",INTRO!$E$41="Non-endemic"),0,COUNTRY_INFO!S120)</f>
        <v>1</v>
      </c>
      <c r="I120" s="14">
        <f>IF(INTRO!$E$39="Non-endemic",IF($G120=1,DEC!$I120,0),IF($G120=1,IVM!$G120,0))</f>
        <v>0</v>
      </c>
      <c r="J120" s="3" t="str">
        <f>IF($G120=0, " ", IF(COUNTRY_INFO!$H120=1, IF(COUNTRY_INFO!$L120=1, 0," ")," "))</f>
        <v xml:space="preserve"> </v>
      </c>
      <c r="K120" s="3"/>
      <c r="L120" s="28" t="s">
        <v>974</v>
      </c>
      <c r="M120" s="44">
        <f>IF($L120="ALB", IF(INTRO!$E$39="Non-endemic",IF($H120&lt;&gt;0,$D120*($H120-$G120),0),$D120*$H120), 0)</f>
        <v>0</v>
      </c>
      <c r="N120" s="14">
        <f t="shared" si="2"/>
        <v>0</v>
      </c>
      <c r="O120" s="3"/>
      <c r="P120" s="14">
        <f t="shared" si="18"/>
        <v>0</v>
      </c>
      <c r="Q120" s="44">
        <f>IF($L120="MBD", IF(INTRO!$E$39="Non-endemic",IF($H120&lt;&gt;0,$D120*($H120-$G120),0),$D120*$H120),0)</f>
        <v>72693</v>
      </c>
      <c r="R120" s="14">
        <f t="shared" si="4"/>
        <v>101770</v>
      </c>
      <c r="S120" s="3"/>
      <c r="T120" s="14">
        <f t="shared" si="19"/>
        <v>174463</v>
      </c>
      <c r="U120" s="25"/>
      <c r="V120" s="16">
        <f t="shared" si="15"/>
        <v>0</v>
      </c>
      <c r="W120" s="16">
        <f t="shared" si="16"/>
        <v>0</v>
      </c>
      <c r="X120" s="25"/>
      <c r="Y120" s="16">
        <f t="shared" si="8"/>
        <v>0</v>
      </c>
      <c r="Z120" s="16">
        <f t="shared" si="9"/>
        <v>0</v>
      </c>
      <c r="AA120" s="25"/>
      <c r="AB120" s="16">
        <f t="shared" si="10"/>
        <v>101770</v>
      </c>
      <c r="AC120" s="16">
        <f t="shared" si="11"/>
        <v>679</v>
      </c>
    </row>
    <row r="121" spans="1:29" x14ac:dyDescent="0.25">
      <c r="A121" s="13" t="str">
        <f>IF(AND(INTRO!$E$37="Non-endemic",INTRO!$E$41="Non-endemic")," ",IF(COUNTRY_INFO!A121=0," ",COUNTRY_INFO!A121))</f>
        <v>Nigeria</v>
      </c>
      <c r="B121" s="13" t="str">
        <f>IF(AND(INTRO!$E$37="Non-endemic",INTRO!$E$41="Non-endemic")," ",IF(COUNTRY_INFO!B121=0," ",COUNTRY_INFO!B121))</f>
        <v>Bayelsa</v>
      </c>
      <c r="C121" s="13" t="str">
        <f>IF(AND(INTRO!$E$37="Non-endemic",INTRO!$E$41="Non-endemic")," ",IF(COUNTRY_INFO!C121=0," ",COUNTRY_INFO!C121))</f>
        <v>Kolokuma/Opokuma</v>
      </c>
      <c r="D121" s="14">
        <f>IF(AND(INTRO!$E$37="Non-endemic",INTRO!$E$41="Non-endemic"),0,IF(AND(OR(COUNTRY_INFO!$H121=0,COUNTRY_INFO!$H121=4,COUNTRY_INFO!$H121=99),OR(COUNTRY_INFO!$J121=0,COUNTRY_INFO!$J121=4)),0,COUNTRY_INFO!$E121))</f>
        <v>20790</v>
      </c>
      <c r="E121" s="14">
        <f>IF(AND(INTRO!$E$37="Non-endemic",INTRO!$E$41="Non-endemic"),0,IF(AND(OR(COUNTRY_INFO!$H121=0,COUNTRY_INFO!$H121=4,COUNTRY_INFO!$H121=99),OR(COUNTRY_INFO!$J121=0,COUNTRY_INFO!$J121=4)),0,COUNTRY_INFO!$F121))</f>
        <v>29106</v>
      </c>
      <c r="F121" s="14">
        <f t="shared" si="17"/>
        <v>49896</v>
      </c>
      <c r="G121" s="15">
        <f>IF(AND(INTRO!$E$37="Non-endemic",INTRO!$E$41="Non-endemic"),0,COUNTRY_INFO!Q121)</f>
        <v>1</v>
      </c>
      <c r="H121" s="15">
        <f>IF(AND(INTRO!$E$37="Non-endemic",INTRO!$E$41="Non-endemic"),0,COUNTRY_INFO!S121)</f>
        <v>0</v>
      </c>
      <c r="I121" s="14">
        <f>IF(INTRO!$E$39="Non-endemic",IF($G121=1,DEC!$I121,0),IF($G121=1,IVM!$G121,0))</f>
        <v>83160</v>
      </c>
      <c r="J121" s="3" t="str">
        <f>IF($G121=0, " ", IF(COUNTRY_INFO!$H121=1, IF(COUNTRY_INFO!$L121=1, 0," ")," "))</f>
        <v xml:space="preserve"> </v>
      </c>
      <c r="K121" s="3"/>
      <c r="L121" s="28" t="s">
        <v>974</v>
      </c>
      <c r="M121" s="44">
        <f>IF($L121="ALB", IF(INTRO!$E$39="Non-endemic",IF($H121&lt;&gt;0,$D121*($H121-$G121),0),$D121*$H121), 0)</f>
        <v>0</v>
      </c>
      <c r="N121" s="14">
        <f t="shared" si="2"/>
        <v>0</v>
      </c>
      <c r="O121" s="3"/>
      <c r="P121" s="14">
        <f t="shared" si="18"/>
        <v>0</v>
      </c>
      <c r="Q121" s="44">
        <f>IF($L121="MBD", IF(INTRO!$E$39="Non-endemic",IF($H121&lt;&gt;0,$D121*($H121-$G121),0),$D121*$H121),0)</f>
        <v>0</v>
      </c>
      <c r="R121" s="14">
        <f t="shared" si="4"/>
        <v>0</v>
      </c>
      <c r="S121" s="3"/>
      <c r="T121" s="14">
        <f t="shared" si="19"/>
        <v>0</v>
      </c>
      <c r="U121" s="25"/>
      <c r="V121" s="16">
        <f t="shared" si="15"/>
        <v>83160</v>
      </c>
      <c r="W121" s="16">
        <f t="shared" si="16"/>
        <v>416</v>
      </c>
      <c r="X121" s="25"/>
      <c r="Y121" s="16">
        <f t="shared" si="8"/>
        <v>0</v>
      </c>
      <c r="Z121" s="16">
        <f t="shared" si="9"/>
        <v>0</v>
      </c>
      <c r="AA121" s="25"/>
      <c r="AB121" s="16">
        <f t="shared" si="10"/>
        <v>0</v>
      </c>
      <c r="AC121" s="16">
        <f t="shared" si="11"/>
        <v>0</v>
      </c>
    </row>
    <row r="122" spans="1:29" x14ac:dyDescent="0.25">
      <c r="A122" s="13" t="str">
        <f>IF(AND(INTRO!$E$37="Non-endemic",INTRO!$E$41="Non-endemic")," ",IF(COUNTRY_INFO!A122=0," ",COUNTRY_INFO!A122))</f>
        <v>Nigeria</v>
      </c>
      <c r="B122" s="13" t="str">
        <f>IF(AND(INTRO!$E$37="Non-endemic",INTRO!$E$41="Non-endemic")," ",IF(COUNTRY_INFO!B122=0," ",COUNTRY_INFO!B122))</f>
        <v>Bayelsa</v>
      </c>
      <c r="C122" s="13" t="str">
        <f>IF(AND(INTRO!$E$37="Non-endemic",INTRO!$E$41="Non-endemic")," ",IF(COUNTRY_INFO!C122=0," ",COUNTRY_INFO!C122))</f>
        <v>Nembe</v>
      </c>
      <c r="D122" s="14">
        <f>IF(AND(INTRO!$E$37="Non-endemic",INTRO!$E$41="Non-endemic"),0,IF(AND(OR(COUNTRY_INFO!$H122=0,COUNTRY_INFO!$H122=4,COUNTRY_INFO!$H122=99),OR(COUNTRY_INFO!$J122=0,COUNTRY_INFO!$J122=4)),0,COUNTRY_INFO!$E122))</f>
        <v>35218</v>
      </c>
      <c r="E122" s="14">
        <f>IF(AND(INTRO!$E$37="Non-endemic",INTRO!$E$41="Non-endemic"),0,IF(AND(OR(COUNTRY_INFO!$H122=0,COUNTRY_INFO!$H122=4,COUNTRY_INFO!$H122=99),OR(COUNTRY_INFO!$J122=0,COUNTRY_INFO!$J122=4)),0,COUNTRY_INFO!$F122))</f>
        <v>49305</v>
      </c>
      <c r="F122" s="14">
        <f t="shared" si="17"/>
        <v>84523</v>
      </c>
      <c r="G122" s="15">
        <f>IF(AND(INTRO!$E$37="Non-endemic",INTRO!$E$41="Non-endemic"),0,COUNTRY_INFO!Q122)</f>
        <v>1</v>
      </c>
      <c r="H122" s="15">
        <f>IF(AND(INTRO!$E$37="Non-endemic",INTRO!$E$41="Non-endemic"),0,COUNTRY_INFO!S122)</f>
        <v>0</v>
      </c>
      <c r="I122" s="14">
        <f>IF(INTRO!$E$39="Non-endemic",IF($G122=1,DEC!$I122,0),IF($G122=1,IVM!$G122,0))</f>
        <v>140871</v>
      </c>
      <c r="J122" s="3" t="str">
        <f>IF($G122=0, " ", IF(COUNTRY_INFO!$H122=1, IF(COUNTRY_INFO!$L122=1, 0," ")," "))</f>
        <v xml:space="preserve"> </v>
      </c>
      <c r="K122" s="3"/>
      <c r="L122" s="28" t="s">
        <v>974</v>
      </c>
      <c r="M122" s="44">
        <f>IF($L122="ALB", IF(INTRO!$E$39="Non-endemic",IF($H122&lt;&gt;0,$D122*($H122-$G122),0),$D122*$H122), 0)</f>
        <v>0</v>
      </c>
      <c r="N122" s="14">
        <f t="shared" si="2"/>
        <v>0</v>
      </c>
      <c r="O122" s="3"/>
      <c r="P122" s="14">
        <f t="shared" si="18"/>
        <v>0</v>
      </c>
      <c r="Q122" s="44">
        <f>IF($L122="MBD", IF(INTRO!$E$39="Non-endemic",IF($H122&lt;&gt;0,$D122*($H122-$G122),0),$D122*$H122),0)</f>
        <v>0</v>
      </c>
      <c r="R122" s="14">
        <f t="shared" si="4"/>
        <v>0</v>
      </c>
      <c r="S122" s="3"/>
      <c r="T122" s="14">
        <f t="shared" si="19"/>
        <v>0</v>
      </c>
      <c r="U122" s="25"/>
      <c r="V122" s="16">
        <f t="shared" si="15"/>
        <v>140871</v>
      </c>
      <c r="W122" s="16">
        <f t="shared" si="16"/>
        <v>705</v>
      </c>
      <c r="X122" s="25"/>
      <c r="Y122" s="16">
        <f t="shared" si="8"/>
        <v>0</v>
      </c>
      <c r="Z122" s="16">
        <f t="shared" si="9"/>
        <v>0</v>
      </c>
      <c r="AA122" s="25"/>
      <c r="AB122" s="16">
        <f t="shared" si="10"/>
        <v>0</v>
      </c>
      <c r="AC122" s="16">
        <f t="shared" si="11"/>
        <v>0</v>
      </c>
    </row>
    <row r="123" spans="1:29" x14ac:dyDescent="0.25">
      <c r="A123" s="13" t="str">
        <f>IF(AND(INTRO!$E$37="Non-endemic",INTRO!$E$41="Non-endemic")," ",IF(COUNTRY_INFO!A123=0," ",COUNTRY_INFO!A123))</f>
        <v>Nigeria</v>
      </c>
      <c r="B123" s="13" t="str">
        <f>IF(AND(INTRO!$E$37="Non-endemic",INTRO!$E$41="Non-endemic")," ",IF(COUNTRY_INFO!B123=0," ",COUNTRY_INFO!B123))</f>
        <v>Bayelsa</v>
      </c>
      <c r="C123" s="13" t="str">
        <f>IF(AND(INTRO!$E$37="Non-endemic",INTRO!$E$41="Non-endemic")," ",IF(COUNTRY_INFO!C123=0," ",COUNTRY_INFO!C123))</f>
        <v>Ogbia</v>
      </c>
      <c r="D123" s="14">
        <f>IF(AND(INTRO!$E$37="Non-endemic",INTRO!$E$41="Non-endemic"),0,IF(AND(OR(COUNTRY_INFO!$H123=0,COUNTRY_INFO!$H123=4,COUNTRY_INFO!$H123=99),OR(COUNTRY_INFO!$J123=0,COUNTRY_INFO!$J123=4)),0,COUNTRY_INFO!$E123))</f>
        <v>48396</v>
      </c>
      <c r="E123" s="14">
        <f>IF(AND(INTRO!$E$37="Non-endemic",INTRO!$E$41="Non-endemic"),0,IF(AND(OR(COUNTRY_INFO!$H123=0,COUNTRY_INFO!$H123=4,COUNTRY_INFO!$H123=99),OR(COUNTRY_INFO!$J123=0,COUNTRY_INFO!$J123=4)),0,COUNTRY_INFO!$F123))</f>
        <v>67755</v>
      </c>
      <c r="F123" s="14">
        <f t="shared" si="17"/>
        <v>116151</v>
      </c>
      <c r="G123" s="15">
        <f>IF(AND(INTRO!$E$37="Non-endemic",INTRO!$E$41="Non-endemic"),0,COUNTRY_INFO!Q123)</f>
        <v>1</v>
      </c>
      <c r="H123" s="15">
        <f>IF(AND(INTRO!$E$37="Non-endemic",INTRO!$E$41="Non-endemic"),0,COUNTRY_INFO!S123)</f>
        <v>1</v>
      </c>
      <c r="I123" s="14">
        <f>IF(INTRO!$E$39="Non-endemic",IF($G123=1,DEC!$I123,0),IF($G123=1,IVM!$G123,0))</f>
        <v>193585</v>
      </c>
      <c r="J123" s="3" t="str">
        <f>IF($G123=0, " ", IF(COUNTRY_INFO!$H123=1, IF(COUNTRY_INFO!$L123=1, 0," ")," "))</f>
        <v xml:space="preserve"> </v>
      </c>
      <c r="K123" s="3"/>
      <c r="L123" s="28" t="s">
        <v>974</v>
      </c>
      <c r="M123" s="44">
        <f>IF($L123="ALB", IF(INTRO!$E$39="Non-endemic",IF($H123&lt;&gt;0,$D123*($H123-$G123),0),$D123*$H123), 0)</f>
        <v>0</v>
      </c>
      <c r="N123" s="14">
        <f t="shared" si="2"/>
        <v>0</v>
      </c>
      <c r="O123" s="3"/>
      <c r="P123" s="14">
        <f t="shared" si="18"/>
        <v>0</v>
      </c>
      <c r="Q123" s="44">
        <f>IF($L123="MBD", IF(INTRO!$E$39="Non-endemic",IF($H123&lt;&gt;0,$D123*($H123-$G123),0),$D123*$H123),0)</f>
        <v>48396</v>
      </c>
      <c r="R123" s="14">
        <f t="shared" si="4"/>
        <v>0</v>
      </c>
      <c r="S123" s="3"/>
      <c r="T123" s="14">
        <f t="shared" si="19"/>
        <v>48396</v>
      </c>
      <c r="U123" s="25"/>
      <c r="V123" s="16">
        <f t="shared" si="15"/>
        <v>193585</v>
      </c>
      <c r="W123" s="16">
        <f t="shared" si="16"/>
        <v>968</v>
      </c>
      <c r="X123" s="25"/>
      <c r="Y123" s="16">
        <f t="shared" si="8"/>
        <v>0</v>
      </c>
      <c r="Z123" s="16">
        <f t="shared" si="9"/>
        <v>0</v>
      </c>
      <c r="AA123" s="25"/>
      <c r="AB123" s="16">
        <f t="shared" si="10"/>
        <v>0</v>
      </c>
      <c r="AC123" s="16">
        <f t="shared" si="11"/>
        <v>0</v>
      </c>
    </row>
    <row r="124" spans="1:29" x14ac:dyDescent="0.25">
      <c r="A124" s="13" t="str">
        <f>IF(AND(INTRO!$E$37="Non-endemic",INTRO!$E$41="Non-endemic")," ",IF(COUNTRY_INFO!A124=0," ",COUNTRY_INFO!A124))</f>
        <v>Nigeria</v>
      </c>
      <c r="B124" s="13" t="str">
        <f>IF(AND(INTRO!$E$37="Non-endemic",INTRO!$E$41="Non-endemic")," ",IF(COUNTRY_INFO!B124=0," ",COUNTRY_INFO!B124))</f>
        <v>Bayelsa</v>
      </c>
      <c r="C124" s="13" t="str">
        <f>IF(AND(INTRO!$E$37="Non-endemic",INTRO!$E$41="Non-endemic")," ",IF(COUNTRY_INFO!C124=0," ",COUNTRY_INFO!C124))</f>
        <v>Sagbama</v>
      </c>
      <c r="D124" s="14">
        <f>IF(AND(INTRO!$E$37="Non-endemic",INTRO!$E$41="Non-endemic"),0,IF(AND(OR(COUNTRY_INFO!$H124=0,COUNTRY_INFO!$H124=4,COUNTRY_INFO!$H124=99),OR(COUNTRY_INFO!$J124=0,COUNTRY_INFO!$J124=4)),0,COUNTRY_INFO!$E124))</f>
        <v>50338</v>
      </c>
      <c r="E124" s="14">
        <f>IF(AND(INTRO!$E$37="Non-endemic",INTRO!$E$41="Non-endemic"),0,IF(AND(OR(COUNTRY_INFO!$H124=0,COUNTRY_INFO!$H124=4,COUNTRY_INFO!$H124=99),OR(COUNTRY_INFO!$J124=0,COUNTRY_INFO!$J124=4)),0,COUNTRY_INFO!$F124))</f>
        <v>70473</v>
      </c>
      <c r="F124" s="14">
        <f t="shared" si="17"/>
        <v>120811</v>
      </c>
      <c r="G124" s="15">
        <f>IF(AND(INTRO!$E$37="Non-endemic",INTRO!$E$41="Non-endemic"),0,COUNTRY_INFO!Q124)</f>
        <v>1</v>
      </c>
      <c r="H124" s="15">
        <f>IF(AND(INTRO!$E$37="Non-endemic",INTRO!$E$41="Non-endemic"),0,COUNTRY_INFO!S124)</f>
        <v>0</v>
      </c>
      <c r="I124" s="14">
        <f>IF(INTRO!$E$39="Non-endemic",IF($G124=1,DEC!$I124,0),IF($G124=1,IVM!$G124,0))</f>
        <v>201352</v>
      </c>
      <c r="J124" s="3" t="str">
        <f>IF($G124=0, " ", IF(COUNTRY_INFO!$H124=1, IF(COUNTRY_INFO!$L124=1, 0," ")," "))</f>
        <v xml:space="preserve"> </v>
      </c>
      <c r="K124" s="3"/>
      <c r="L124" s="28" t="s">
        <v>974</v>
      </c>
      <c r="M124" s="44">
        <f>IF($L124="ALB", IF(INTRO!$E$39="Non-endemic",IF($H124&lt;&gt;0,$D124*($H124-$G124),0),$D124*$H124), 0)</f>
        <v>0</v>
      </c>
      <c r="N124" s="14">
        <f t="shared" si="2"/>
        <v>0</v>
      </c>
      <c r="O124" s="3"/>
      <c r="P124" s="14">
        <f t="shared" si="18"/>
        <v>0</v>
      </c>
      <c r="Q124" s="44">
        <f>IF($L124="MBD", IF(INTRO!$E$39="Non-endemic",IF($H124&lt;&gt;0,$D124*($H124-$G124),0),$D124*$H124),0)</f>
        <v>0</v>
      </c>
      <c r="R124" s="14">
        <f t="shared" si="4"/>
        <v>0</v>
      </c>
      <c r="S124" s="3"/>
      <c r="T124" s="14">
        <f t="shared" si="19"/>
        <v>0</v>
      </c>
      <c r="U124" s="25"/>
      <c r="V124" s="16">
        <f t="shared" si="15"/>
        <v>201352</v>
      </c>
      <c r="W124" s="16">
        <f t="shared" si="16"/>
        <v>1007</v>
      </c>
      <c r="X124" s="25"/>
      <c r="Y124" s="16">
        <f t="shared" si="8"/>
        <v>0</v>
      </c>
      <c r="Z124" s="16">
        <f t="shared" si="9"/>
        <v>0</v>
      </c>
      <c r="AA124" s="25"/>
      <c r="AB124" s="16">
        <f t="shared" si="10"/>
        <v>0</v>
      </c>
      <c r="AC124" s="16">
        <f t="shared" si="11"/>
        <v>0</v>
      </c>
    </row>
    <row r="125" spans="1:29" x14ac:dyDescent="0.25">
      <c r="A125" s="13" t="str">
        <f>IF(AND(INTRO!$E$37="Non-endemic",INTRO!$E$41="Non-endemic")," ",IF(COUNTRY_INFO!A125=0," ",COUNTRY_INFO!A125))</f>
        <v>Nigeria</v>
      </c>
      <c r="B125" s="13" t="str">
        <f>IF(AND(INTRO!$E$37="Non-endemic",INTRO!$E$41="Non-endemic")," ",IF(COUNTRY_INFO!B125=0," ",COUNTRY_INFO!B125))</f>
        <v>Bayelsa</v>
      </c>
      <c r="C125" s="13" t="str">
        <f>IF(AND(INTRO!$E$37="Non-endemic",INTRO!$E$41="Non-endemic")," ",IF(COUNTRY_INFO!C125=0," ",COUNTRY_INFO!C125))</f>
        <v>Southern Ijaw</v>
      </c>
      <c r="D125" s="14">
        <f>IF(AND(INTRO!$E$37="Non-endemic",INTRO!$E$41="Non-endemic"),0,IF(AND(OR(COUNTRY_INFO!$H125=0,COUNTRY_INFO!$H125=4,COUNTRY_INFO!$H125=99),OR(COUNTRY_INFO!$J125=0,COUNTRY_INFO!$J125=4)),0,COUNTRY_INFO!$E125))</f>
        <v>85915</v>
      </c>
      <c r="E125" s="14">
        <f>IF(AND(INTRO!$E$37="Non-endemic",INTRO!$E$41="Non-endemic"),0,IF(AND(OR(COUNTRY_INFO!$H125=0,COUNTRY_INFO!$H125=4,COUNTRY_INFO!$H125=99),OR(COUNTRY_INFO!$J125=0,COUNTRY_INFO!$J125=4)),0,COUNTRY_INFO!$F125))</f>
        <v>120281</v>
      </c>
      <c r="F125" s="14">
        <f t="shared" si="17"/>
        <v>206196</v>
      </c>
      <c r="G125" s="15">
        <f>IF(AND(INTRO!$E$37="Non-endemic",INTRO!$E$41="Non-endemic"),0,COUNTRY_INFO!Q125)</f>
        <v>1</v>
      </c>
      <c r="H125" s="15">
        <f>IF(AND(INTRO!$E$37="Non-endemic",INTRO!$E$41="Non-endemic"),0,COUNTRY_INFO!S125)</f>
        <v>2</v>
      </c>
      <c r="I125" s="14">
        <f>IF(INTRO!$E$39="Non-endemic",IF($G125=1,DEC!$I125,0),IF($G125=1,IVM!$G125,0))</f>
        <v>343660</v>
      </c>
      <c r="J125" s="3" t="str">
        <f>IF($G125=0, " ", IF(COUNTRY_INFO!$H125=1, IF(COUNTRY_INFO!$L125=1, 0," ")," "))</f>
        <v xml:space="preserve"> </v>
      </c>
      <c r="K125" s="3"/>
      <c r="L125" s="28" t="s">
        <v>974</v>
      </c>
      <c r="M125" s="44">
        <f>IF($L125="ALB", IF(INTRO!$E$39="Non-endemic",IF($H125&lt;&gt;0,$D125*($H125-$G125),0),$D125*$H125), 0)</f>
        <v>0</v>
      </c>
      <c r="N125" s="14">
        <f t="shared" si="2"/>
        <v>0</v>
      </c>
      <c r="O125" s="3"/>
      <c r="P125" s="14">
        <f t="shared" si="18"/>
        <v>0</v>
      </c>
      <c r="Q125" s="44">
        <f>IF($L125="MBD", IF(INTRO!$E$39="Non-endemic",IF($H125&lt;&gt;0,$D125*($H125-$G125),0),$D125*$H125),0)</f>
        <v>171830</v>
      </c>
      <c r="R125" s="14">
        <f t="shared" si="4"/>
        <v>120281</v>
      </c>
      <c r="S125" s="3"/>
      <c r="T125" s="14">
        <f t="shared" si="19"/>
        <v>292111</v>
      </c>
      <c r="U125" s="25"/>
      <c r="V125" s="16">
        <f t="shared" si="15"/>
        <v>343660</v>
      </c>
      <c r="W125" s="16">
        <f t="shared" si="16"/>
        <v>1719</v>
      </c>
      <c r="X125" s="25"/>
      <c r="Y125" s="16">
        <f t="shared" si="8"/>
        <v>0</v>
      </c>
      <c r="Z125" s="16">
        <f t="shared" si="9"/>
        <v>0</v>
      </c>
      <c r="AA125" s="25"/>
      <c r="AB125" s="16">
        <f t="shared" si="10"/>
        <v>120281</v>
      </c>
      <c r="AC125" s="16">
        <f t="shared" si="11"/>
        <v>802</v>
      </c>
    </row>
    <row r="126" spans="1:29" x14ac:dyDescent="0.25">
      <c r="A126" s="13" t="str">
        <f>IF(AND(INTRO!$E$37="Non-endemic",INTRO!$E$41="Non-endemic")," ",IF(COUNTRY_INFO!A126=0," ",COUNTRY_INFO!A126))</f>
        <v>Nigeria</v>
      </c>
      <c r="B126" s="13" t="str">
        <f>IF(AND(INTRO!$E$37="Non-endemic",INTRO!$E$41="Non-endemic")," ",IF(COUNTRY_INFO!B126=0," ",COUNTRY_INFO!B126))</f>
        <v>Bayelsa</v>
      </c>
      <c r="C126" s="13" t="str">
        <f>IF(AND(INTRO!$E$37="Non-endemic",INTRO!$E$41="Non-endemic")," ",IF(COUNTRY_INFO!C126=0," ",COUNTRY_INFO!C126))</f>
        <v>Yenegoa</v>
      </c>
      <c r="D126" s="14">
        <f>IF(AND(INTRO!$E$37="Non-endemic",INTRO!$E$41="Non-endemic"),0,IF(AND(OR(COUNTRY_INFO!$H126=0,COUNTRY_INFO!$H126=4,COUNTRY_INFO!$H126=99),OR(COUNTRY_INFO!$J126=0,COUNTRY_INFO!$J126=4)),0,COUNTRY_INFO!$E126))</f>
        <v>95042</v>
      </c>
      <c r="E126" s="14">
        <f>IF(AND(INTRO!$E$37="Non-endemic",INTRO!$E$41="Non-endemic"),0,IF(AND(OR(COUNTRY_INFO!$H126=0,COUNTRY_INFO!$H126=4,COUNTRY_INFO!$H126=99),OR(COUNTRY_INFO!$J126=0,COUNTRY_INFO!$J126=4)),0,COUNTRY_INFO!$F126))</f>
        <v>133058</v>
      </c>
      <c r="F126" s="14">
        <f t="shared" si="17"/>
        <v>228100</v>
      </c>
      <c r="G126" s="15">
        <f>IF(AND(INTRO!$E$37="Non-endemic",INTRO!$E$41="Non-endemic"),0,COUNTRY_INFO!Q126)</f>
        <v>1</v>
      </c>
      <c r="H126" s="15">
        <f>IF(AND(INTRO!$E$37="Non-endemic",INTRO!$E$41="Non-endemic"),0,COUNTRY_INFO!S126)</f>
        <v>1</v>
      </c>
      <c r="I126" s="14">
        <f>IF(INTRO!$E$39="Non-endemic",IF($G126=1,DEC!$I126,0),IF($G126=1,IVM!$G126,0))</f>
        <v>380166</v>
      </c>
      <c r="J126" s="3" t="str">
        <f>IF($G126=0, " ", IF(COUNTRY_INFO!$H126=1, IF(COUNTRY_INFO!$L126=1, 0," ")," "))</f>
        <v xml:space="preserve"> </v>
      </c>
      <c r="K126" s="3"/>
      <c r="L126" s="28" t="s">
        <v>974</v>
      </c>
      <c r="M126" s="44">
        <f>IF($L126="ALB", IF(INTRO!$E$39="Non-endemic",IF($H126&lt;&gt;0,$D126*($H126-$G126),0),$D126*$H126), 0)</f>
        <v>0</v>
      </c>
      <c r="N126" s="14">
        <f t="shared" si="2"/>
        <v>0</v>
      </c>
      <c r="O126" s="3"/>
      <c r="P126" s="14">
        <f t="shared" si="18"/>
        <v>0</v>
      </c>
      <c r="Q126" s="44">
        <f>IF($L126="MBD", IF(INTRO!$E$39="Non-endemic",IF($H126&lt;&gt;0,$D126*($H126-$G126),0),$D126*$H126),0)</f>
        <v>95042</v>
      </c>
      <c r="R126" s="14">
        <f t="shared" si="4"/>
        <v>0</v>
      </c>
      <c r="S126" s="3"/>
      <c r="T126" s="14">
        <f t="shared" si="19"/>
        <v>95042</v>
      </c>
      <c r="U126" s="25"/>
      <c r="V126" s="16">
        <f t="shared" si="15"/>
        <v>380166</v>
      </c>
      <c r="W126" s="16">
        <f t="shared" si="16"/>
        <v>1901</v>
      </c>
      <c r="X126" s="25"/>
      <c r="Y126" s="16">
        <f t="shared" si="8"/>
        <v>0</v>
      </c>
      <c r="Z126" s="16">
        <f t="shared" si="9"/>
        <v>0</v>
      </c>
      <c r="AA126" s="25"/>
      <c r="AB126" s="16">
        <f t="shared" si="10"/>
        <v>0</v>
      </c>
      <c r="AC126" s="16">
        <f t="shared" si="11"/>
        <v>0</v>
      </c>
    </row>
    <row r="127" spans="1:29" x14ac:dyDescent="0.25">
      <c r="A127" s="13" t="str">
        <f>IF(AND(INTRO!$E$37="Non-endemic",INTRO!$E$41="Non-endemic")," ",IF(COUNTRY_INFO!A127=0," ",COUNTRY_INFO!A127))</f>
        <v>Nigeria</v>
      </c>
      <c r="B127" s="13" t="str">
        <f>IF(AND(INTRO!$E$37="Non-endemic",INTRO!$E$41="Non-endemic")," ",IF(COUNTRY_INFO!B127=0," ",COUNTRY_INFO!B127))</f>
        <v>Benue</v>
      </c>
      <c r="C127" s="13" t="str">
        <f>IF(AND(INTRO!$E$37="Non-endemic",INTRO!$E$41="Non-endemic")," ",IF(COUNTRY_INFO!C127=0," ",COUNTRY_INFO!C127))</f>
        <v>Ado</v>
      </c>
      <c r="D127" s="14">
        <f>IF(AND(INTRO!$E$37="Non-endemic",INTRO!$E$41="Non-endemic"),0,IF(AND(OR(COUNTRY_INFO!$H127=0,COUNTRY_INFO!$H127=4,COUNTRY_INFO!$H127=99),OR(COUNTRY_INFO!$J127=0,COUNTRY_INFO!$J127=4)),0,COUNTRY_INFO!$E127))</f>
        <v>48115</v>
      </c>
      <c r="E127" s="14">
        <f>IF(AND(INTRO!$E$37="Non-endemic",INTRO!$E$41="Non-endemic"),0,IF(AND(OR(COUNTRY_INFO!$H127=0,COUNTRY_INFO!$H127=4,COUNTRY_INFO!$H127=99),OR(COUNTRY_INFO!$J127=0,COUNTRY_INFO!$J127=4)),0,COUNTRY_INFO!$F127))</f>
        <v>67361</v>
      </c>
      <c r="F127" s="14">
        <f t="shared" si="17"/>
        <v>115476</v>
      </c>
      <c r="G127" s="15">
        <f>IF(AND(INTRO!$E$37="Non-endemic",INTRO!$E$41="Non-endemic"),0,COUNTRY_INFO!Q127)</f>
        <v>1</v>
      </c>
      <c r="H127" s="15">
        <f>IF(AND(INTRO!$E$37="Non-endemic",INTRO!$E$41="Non-endemic"),0,COUNTRY_INFO!S127)</f>
        <v>1</v>
      </c>
      <c r="I127" s="14">
        <f>IF(INTRO!$E$39="Non-endemic",IF($G127=1,DEC!$I127,0),IF($G127=1,IVM!$G127,0))</f>
        <v>192461</v>
      </c>
      <c r="J127" s="3" t="str">
        <f>IF($G127=0, " ", IF(COUNTRY_INFO!$H127=1, IF(COUNTRY_INFO!$L127=1, 0," ")," "))</f>
        <v xml:space="preserve"> </v>
      </c>
      <c r="K127" s="3"/>
      <c r="L127" s="28" t="s">
        <v>974</v>
      </c>
      <c r="M127" s="44">
        <f>IF($L127="ALB", IF(INTRO!$E$39="Non-endemic",IF($H127&lt;&gt;0,$D127*($H127-$G127),0),$D127*$H127), 0)</f>
        <v>0</v>
      </c>
      <c r="N127" s="14">
        <f t="shared" si="2"/>
        <v>0</v>
      </c>
      <c r="O127" s="3"/>
      <c r="P127" s="14">
        <f t="shared" si="18"/>
        <v>0</v>
      </c>
      <c r="Q127" s="44">
        <f>IF($L127="MBD", IF(INTRO!$E$39="Non-endemic",IF($H127&lt;&gt;0,$D127*($H127-$G127),0),$D127*$H127),0)</f>
        <v>48115</v>
      </c>
      <c r="R127" s="14">
        <f t="shared" si="4"/>
        <v>0</v>
      </c>
      <c r="S127" s="3"/>
      <c r="T127" s="14">
        <f t="shared" si="19"/>
        <v>48115</v>
      </c>
      <c r="U127" s="25"/>
      <c r="V127" s="16">
        <f t="shared" si="15"/>
        <v>192461</v>
      </c>
      <c r="W127" s="16">
        <f t="shared" si="16"/>
        <v>963</v>
      </c>
      <c r="X127" s="25"/>
      <c r="Y127" s="16">
        <f t="shared" si="8"/>
        <v>0</v>
      </c>
      <c r="Z127" s="16">
        <f t="shared" si="9"/>
        <v>0</v>
      </c>
      <c r="AA127" s="25"/>
      <c r="AB127" s="16">
        <f t="shared" si="10"/>
        <v>0</v>
      </c>
      <c r="AC127" s="16">
        <f t="shared" si="11"/>
        <v>0</v>
      </c>
    </row>
    <row r="128" spans="1:29" x14ac:dyDescent="0.25">
      <c r="A128" s="13" t="str">
        <f>IF(AND(INTRO!$E$37="Non-endemic",INTRO!$E$41="Non-endemic")," ",IF(COUNTRY_INFO!A128=0," ",COUNTRY_INFO!A128))</f>
        <v>Nigeria</v>
      </c>
      <c r="B128" s="13" t="str">
        <f>IF(AND(INTRO!$E$37="Non-endemic",INTRO!$E$41="Non-endemic")," ",IF(COUNTRY_INFO!B128=0," ",COUNTRY_INFO!B128))</f>
        <v>Benue</v>
      </c>
      <c r="C128" s="13" t="str">
        <f>IF(AND(INTRO!$E$37="Non-endemic",INTRO!$E$41="Non-endemic")," ",IF(COUNTRY_INFO!C128=0," ",COUNTRY_INFO!C128))</f>
        <v>Agatu</v>
      </c>
      <c r="D128" s="14">
        <f>IF(AND(INTRO!$E$37="Non-endemic",INTRO!$E$41="Non-endemic"),0,IF(AND(OR(COUNTRY_INFO!$H128=0,COUNTRY_INFO!$H128=4,COUNTRY_INFO!$H128=99),OR(COUNTRY_INFO!$J128=0,COUNTRY_INFO!$J128=4)),0,COUNTRY_INFO!$E128))</f>
        <v>31073</v>
      </c>
      <c r="E128" s="14">
        <f>IF(AND(INTRO!$E$37="Non-endemic",INTRO!$E$41="Non-endemic"),0,IF(AND(OR(COUNTRY_INFO!$H128=0,COUNTRY_INFO!$H128=4,COUNTRY_INFO!$H128=99),OR(COUNTRY_INFO!$J128=0,COUNTRY_INFO!$J128=4)),0,COUNTRY_INFO!$F128))</f>
        <v>43502</v>
      </c>
      <c r="F128" s="14">
        <f t="shared" si="17"/>
        <v>74575</v>
      </c>
      <c r="G128" s="15">
        <f>IF(AND(INTRO!$E$37="Non-endemic",INTRO!$E$41="Non-endemic"),0,COUNTRY_INFO!Q128)</f>
        <v>0</v>
      </c>
      <c r="H128" s="15">
        <f>IF(AND(INTRO!$E$37="Non-endemic",INTRO!$E$41="Non-endemic"),0,COUNTRY_INFO!S128)</f>
        <v>1</v>
      </c>
      <c r="I128" s="14">
        <f>IF(INTRO!$E$39="Non-endemic",IF($G128=1,DEC!$I128,0),IF($G128=1,IVM!$G128,0))</f>
        <v>0</v>
      </c>
      <c r="J128" s="3" t="str">
        <f>IF($G128=0, " ", IF(COUNTRY_INFO!$H128=1, IF(COUNTRY_INFO!$L128=1, 0," ")," "))</f>
        <v xml:space="preserve"> </v>
      </c>
      <c r="K128" s="3"/>
      <c r="L128" s="28" t="s">
        <v>974</v>
      </c>
      <c r="M128" s="44">
        <f>IF($L128="ALB", IF(INTRO!$E$39="Non-endemic",IF($H128&lt;&gt;0,$D128*($H128-$G128),0),$D128*$H128), 0)</f>
        <v>0</v>
      </c>
      <c r="N128" s="14">
        <f t="shared" si="2"/>
        <v>0</v>
      </c>
      <c r="O128" s="3"/>
      <c r="P128" s="14">
        <f t="shared" si="18"/>
        <v>0</v>
      </c>
      <c r="Q128" s="44">
        <f>IF($L128="MBD", IF(INTRO!$E$39="Non-endemic",IF($H128&lt;&gt;0,$D128*($H128-$G128),0),$D128*$H128),0)</f>
        <v>31073</v>
      </c>
      <c r="R128" s="14">
        <f t="shared" si="4"/>
        <v>43502</v>
      </c>
      <c r="S128" s="3"/>
      <c r="T128" s="14">
        <f t="shared" si="19"/>
        <v>74575</v>
      </c>
      <c r="U128" s="25"/>
      <c r="V128" s="16">
        <f t="shared" si="15"/>
        <v>0</v>
      </c>
      <c r="W128" s="16">
        <f t="shared" si="16"/>
        <v>0</v>
      </c>
      <c r="X128" s="25"/>
      <c r="Y128" s="16">
        <f t="shared" si="8"/>
        <v>0</v>
      </c>
      <c r="Z128" s="16">
        <f t="shared" si="9"/>
        <v>0</v>
      </c>
      <c r="AA128" s="25"/>
      <c r="AB128" s="16">
        <f t="shared" si="10"/>
        <v>43502</v>
      </c>
      <c r="AC128" s="16">
        <f t="shared" si="11"/>
        <v>291</v>
      </c>
    </row>
    <row r="129" spans="1:29" x14ac:dyDescent="0.25">
      <c r="A129" s="13" t="str">
        <f>IF(AND(INTRO!$E$37="Non-endemic",INTRO!$E$41="Non-endemic")," ",IF(COUNTRY_INFO!A129=0," ",COUNTRY_INFO!A129))</f>
        <v>Nigeria</v>
      </c>
      <c r="B129" s="13" t="str">
        <f>IF(AND(INTRO!$E$37="Non-endemic",INTRO!$E$41="Non-endemic")," ",IF(COUNTRY_INFO!B129=0," ",COUNTRY_INFO!B129))</f>
        <v>Benue</v>
      </c>
      <c r="C129" s="13" t="str">
        <f>IF(AND(INTRO!$E$37="Non-endemic",INTRO!$E$41="Non-endemic")," ",IF(COUNTRY_INFO!C129=0," ",COUNTRY_INFO!C129))</f>
        <v>Apa</v>
      </c>
      <c r="D129" s="14">
        <f>IF(AND(INTRO!$E$37="Non-endemic",INTRO!$E$41="Non-endemic"),0,IF(AND(OR(COUNTRY_INFO!$H129=0,COUNTRY_INFO!$H129=4,COUNTRY_INFO!$H129=99),OR(COUNTRY_INFO!$J129=0,COUNTRY_INFO!$J129=4)),0,COUNTRY_INFO!$E129))</f>
        <v>26028</v>
      </c>
      <c r="E129" s="14">
        <f>IF(AND(INTRO!$E$37="Non-endemic",INTRO!$E$41="Non-endemic"),0,IF(AND(OR(COUNTRY_INFO!$H129=0,COUNTRY_INFO!$H129=4,COUNTRY_INFO!$H129=99),OR(COUNTRY_INFO!$J129=0,COUNTRY_INFO!$J129=4)),0,COUNTRY_INFO!$F129))</f>
        <v>36439</v>
      </c>
      <c r="F129" s="14">
        <f t="shared" si="17"/>
        <v>62467</v>
      </c>
      <c r="G129" s="15">
        <f>IF(AND(INTRO!$E$37="Non-endemic",INTRO!$E$41="Non-endemic"),0,COUNTRY_INFO!Q129)</f>
        <v>1</v>
      </c>
      <c r="H129" s="15">
        <f>IF(AND(INTRO!$E$37="Non-endemic",INTRO!$E$41="Non-endemic"),0,COUNTRY_INFO!S129)</f>
        <v>1</v>
      </c>
      <c r="I129" s="14">
        <f>IF(INTRO!$E$39="Non-endemic",IF($G129=1,DEC!$I129,0),IF($G129=1,IVM!$G129,0))</f>
        <v>104111</v>
      </c>
      <c r="J129" s="3" t="str">
        <f>IF($G129=0, " ", IF(COUNTRY_INFO!$H129=1, IF(COUNTRY_INFO!$L129=1, 0," ")," "))</f>
        <v xml:space="preserve"> </v>
      </c>
      <c r="K129" s="3"/>
      <c r="L129" s="28" t="s">
        <v>974</v>
      </c>
      <c r="M129" s="44">
        <f>IF($L129="ALB", IF(INTRO!$E$39="Non-endemic",IF($H129&lt;&gt;0,$D129*($H129-$G129),0),$D129*$H129), 0)</f>
        <v>0</v>
      </c>
      <c r="N129" s="14">
        <f t="shared" si="2"/>
        <v>0</v>
      </c>
      <c r="O129" s="3"/>
      <c r="P129" s="14">
        <f t="shared" si="18"/>
        <v>0</v>
      </c>
      <c r="Q129" s="44">
        <f>IF($L129="MBD", IF(INTRO!$E$39="Non-endemic",IF($H129&lt;&gt;0,$D129*($H129-$G129),0),$D129*$H129),0)</f>
        <v>26028</v>
      </c>
      <c r="R129" s="14">
        <f t="shared" si="4"/>
        <v>0</v>
      </c>
      <c r="S129" s="3"/>
      <c r="T129" s="14">
        <f t="shared" si="19"/>
        <v>26028</v>
      </c>
      <c r="U129" s="25"/>
      <c r="V129" s="16">
        <f t="shared" si="15"/>
        <v>104111</v>
      </c>
      <c r="W129" s="16">
        <f t="shared" si="16"/>
        <v>521</v>
      </c>
      <c r="X129" s="25"/>
      <c r="Y129" s="16">
        <f t="shared" si="8"/>
        <v>0</v>
      </c>
      <c r="Z129" s="16">
        <f t="shared" si="9"/>
        <v>0</v>
      </c>
      <c r="AA129" s="25"/>
      <c r="AB129" s="16">
        <f t="shared" si="10"/>
        <v>0</v>
      </c>
      <c r="AC129" s="16">
        <f t="shared" si="11"/>
        <v>0</v>
      </c>
    </row>
    <row r="130" spans="1:29" x14ac:dyDescent="0.25">
      <c r="A130" s="13" t="str">
        <f>IF(AND(INTRO!$E$37="Non-endemic",INTRO!$E$41="Non-endemic")," ",IF(COUNTRY_INFO!A130=0," ",COUNTRY_INFO!A130))</f>
        <v>Nigeria</v>
      </c>
      <c r="B130" s="13" t="str">
        <f>IF(AND(INTRO!$E$37="Non-endemic",INTRO!$E$41="Non-endemic")," ",IF(COUNTRY_INFO!B130=0," ",COUNTRY_INFO!B130))</f>
        <v>Benue</v>
      </c>
      <c r="C130" s="13" t="str">
        <f>IF(AND(INTRO!$E$37="Non-endemic",INTRO!$E$41="Non-endemic")," ",IF(COUNTRY_INFO!C130=0," ",COUNTRY_INFO!C130))</f>
        <v>Buruku</v>
      </c>
      <c r="D130" s="14">
        <f>IF(AND(INTRO!$E$37="Non-endemic",INTRO!$E$41="Non-endemic"),0,IF(AND(OR(COUNTRY_INFO!$H130=0,COUNTRY_INFO!$H130=4,COUNTRY_INFO!$H130=99),OR(COUNTRY_INFO!$J130=0,COUNTRY_INFO!$J130=4)),0,COUNTRY_INFO!$E130))</f>
        <v>54796</v>
      </c>
      <c r="E130" s="14">
        <f>IF(AND(INTRO!$E$37="Non-endemic",INTRO!$E$41="Non-endemic"),0,IF(AND(OR(COUNTRY_INFO!$H130=0,COUNTRY_INFO!$H130=4,COUNTRY_INFO!$H130=99),OR(COUNTRY_INFO!$J130=0,COUNTRY_INFO!$J130=4)),0,COUNTRY_INFO!$F130))</f>
        <v>76715</v>
      </c>
      <c r="F130" s="14">
        <f t="shared" si="17"/>
        <v>131511</v>
      </c>
      <c r="G130" s="15">
        <f>IF(AND(INTRO!$E$37="Non-endemic",INTRO!$E$41="Non-endemic"),0,COUNTRY_INFO!Q130)</f>
        <v>0</v>
      </c>
      <c r="H130" s="15">
        <f>IF(AND(INTRO!$E$37="Non-endemic",INTRO!$E$41="Non-endemic"),0,COUNTRY_INFO!S130)</f>
        <v>1</v>
      </c>
      <c r="I130" s="14">
        <f>IF(INTRO!$E$39="Non-endemic",IF($G130=1,DEC!$I130,0),IF($G130=1,IVM!$G130,0))</f>
        <v>0</v>
      </c>
      <c r="J130" s="3" t="str">
        <f>IF($G130=0, " ", IF(COUNTRY_INFO!$H130=1, IF(COUNTRY_INFO!$L130=1, 0," ")," "))</f>
        <v xml:space="preserve"> </v>
      </c>
      <c r="K130" s="3"/>
      <c r="L130" s="28" t="s">
        <v>974</v>
      </c>
      <c r="M130" s="44">
        <f>IF($L130="ALB", IF(INTRO!$E$39="Non-endemic",IF($H130&lt;&gt;0,$D130*($H130-$G130),0),$D130*$H130), 0)</f>
        <v>0</v>
      </c>
      <c r="N130" s="14">
        <f t="shared" si="2"/>
        <v>0</v>
      </c>
      <c r="O130" s="3"/>
      <c r="P130" s="14">
        <f t="shared" si="18"/>
        <v>0</v>
      </c>
      <c r="Q130" s="44">
        <f>IF($L130="MBD", IF(INTRO!$E$39="Non-endemic",IF($H130&lt;&gt;0,$D130*($H130-$G130),0),$D130*$H130),0)</f>
        <v>54796</v>
      </c>
      <c r="R130" s="14">
        <f t="shared" si="4"/>
        <v>76715</v>
      </c>
      <c r="S130" s="3"/>
      <c r="T130" s="14">
        <f t="shared" si="19"/>
        <v>131511</v>
      </c>
      <c r="U130" s="25"/>
      <c r="V130" s="16">
        <f t="shared" si="15"/>
        <v>0</v>
      </c>
      <c r="W130" s="16">
        <f t="shared" si="16"/>
        <v>0</v>
      </c>
      <c r="X130" s="25"/>
      <c r="Y130" s="16">
        <f t="shared" si="8"/>
        <v>0</v>
      </c>
      <c r="Z130" s="16">
        <f t="shared" si="9"/>
        <v>0</v>
      </c>
      <c r="AA130" s="25"/>
      <c r="AB130" s="16">
        <f t="shared" si="10"/>
        <v>76715</v>
      </c>
      <c r="AC130" s="16">
        <f t="shared" si="11"/>
        <v>512</v>
      </c>
    </row>
    <row r="131" spans="1:29" x14ac:dyDescent="0.25">
      <c r="A131" s="13" t="str">
        <f>IF(AND(INTRO!$E$37="Non-endemic",INTRO!$E$41="Non-endemic")," ",IF(COUNTRY_INFO!A131=0," ",COUNTRY_INFO!A131))</f>
        <v>Nigeria</v>
      </c>
      <c r="B131" s="13" t="str">
        <f>IF(AND(INTRO!$E$37="Non-endemic",INTRO!$E$41="Non-endemic")," ",IF(COUNTRY_INFO!B131=0," ",COUNTRY_INFO!B131))</f>
        <v>Benue</v>
      </c>
      <c r="C131" s="13" t="str">
        <f>IF(AND(INTRO!$E$37="Non-endemic",INTRO!$E$41="Non-endemic")," ",IF(COUNTRY_INFO!C131=0," ",COUNTRY_INFO!C131))</f>
        <v>Gboko</v>
      </c>
      <c r="D131" s="14">
        <f>IF(AND(INTRO!$E$37="Non-endemic",INTRO!$E$41="Non-endemic"),0,IF(AND(OR(COUNTRY_INFO!$H131=0,COUNTRY_INFO!$H131=4,COUNTRY_INFO!$H131=99),OR(COUNTRY_INFO!$J131=0,COUNTRY_INFO!$J131=4)),0,COUNTRY_INFO!$E131))</f>
        <v>96546</v>
      </c>
      <c r="E131" s="14">
        <f>IF(AND(INTRO!$E$37="Non-endemic",INTRO!$E$41="Non-endemic"),0,IF(AND(OR(COUNTRY_INFO!$H131=0,COUNTRY_INFO!$H131=4,COUNTRY_INFO!$H131=99),OR(COUNTRY_INFO!$J131=0,COUNTRY_INFO!$J131=4)),0,COUNTRY_INFO!$F131))</f>
        <v>135164</v>
      </c>
      <c r="F131" s="14">
        <f t="shared" si="17"/>
        <v>231710</v>
      </c>
      <c r="G131" s="15">
        <f>IF(AND(INTRO!$E$37="Non-endemic",INTRO!$E$41="Non-endemic"),0,COUNTRY_INFO!Q131)</f>
        <v>1</v>
      </c>
      <c r="H131" s="15">
        <f>IF(AND(INTRO!$E$37="Non-endemic",INTRO!$E$41="Non-endemic"),0,COUNTRY_INFO!S131)</f>
        <v>1</v>
      </c>
      <c r="I131" s="14">
        <f>IF(INTRO!$E$39="Non-endemic",IF($G131=1,DEC!$I131,0),IF($G131=1,IVM!$G131,0))</f>
        <v>386183</v>
      </c>
      <c r="J131" s="3" t="str">
        <f>IF($G131=0, " ", IF(COUNTRY_INFO!$H131=1, IF(COUNTRY_INFO!$L131=1, 0," ")," "))</f>
        <v xml:space="preserve"> </v>
      </c>
      <c r="K131" s="3"/>
      <c r="L131" s="28" t="s">
        <v>974</v>
      </c>
      <c r="M131" s="44">
        <f>IF($L131="ALB", IF(INTRO!$E$39="Non-endemic",IF($H131&lt;&gt;0,$D131*($H131-$G131),0),$D131*$H131), 0)</f>
        <v>0</v>
      </c>
      <c r="N131" s="14">
        <f t="shared" si="2"/>
        <v>0</v>
      </c>
      <c r="O131" s="3"/>
      <c r="P131" s="14">
        <f t="shared" si="18"/>
        <v>0</v>
      </c>
      <c r="Q131" s="44">
        <f>IF($L131="MBD", IF(INTRO!$E$39="Non-endemic",IF($H131&lt;&gt;0,$D131*($H131-$G131),0),$D131*$H131),0)</f>
        <v>96546</v>
      </c>
      <c r="R131" s="14">
        <f t="shared" si="4"/>
        <v>0</v>
      </c>
      <c r="S131" s="3"/>
      <c r="T131" s="14">
        <f t="shared" si="19"/>
        <v>96546</v>
      </c>
      <c r="U131" s="25"/>
      <c r="V131" s="16">
        <f t="shared" si="15"/>
        <v>386183</v>
      </c>
      <c r="W131" s="16">
        <f t="shared" si="16"/>
        <v>1931</v>
      </c>
      <c r="X131" s="25"/>
      <c r="Y131" s="16">
        <f t="shared" si="8"/>
        <v>0</v>
      </c>
      <c r="Z131" s="16">
        <f t="shared" si="9"/>
        <v>0</v>
      </c>
      <c r="AA131" s="25"/>
      <c r="AB131" s="16">
        <f t="shared" si="10"/>
        <v>0</v>
      </c>
      <c r="AC131" s="16">
        <f t="shared" si="11"/>
        <v>0</v>
      </c>
    </row>
    <row r="132" spans="1:29" x14ac:dyDescent="0.25">
      <c r="A132" s="13" t="str">
        <f>IF(AND(INTRO!$E$37="Non-endemic",INTRO!$E$41="Non-endemic")," ",IF(COUNTRY_INFO!A132=0," ",COUNTRY_INFO!A132))</f>
        <v>Nigeria</v>
      </c>
      <c r="B132" s="13" t="str">
        <f>IF(AND(INTRO!$E$37="Non-endemic",INTRO!$E$41="Non-endemic")," ",IF(COUNTRY_INFO!B132=0," ",COUNTRY_INFO!B132))</f>
        <v>Benue</v>
      </c>
      <c r="C132" s="13" t="str">
        <f>IF(AND(INTRO!$E$37="Non-endemic",INTRO!$E$41="Non-endemic")," ",IF(COUNTRY_INFO!C132=0," ",COUNTRY_INFO!C132))</f>
        <v>Guma</v>
      </c>
      <c r="D132" s="14">
        <f>IF(AND(INTRO!$E$37="Non-endemic",INTRO!$E$41="Non-endemic"),0,IF(AND(OR(COUNTRY_INFO!$H132=0,COUNTRY_INFO!$H132=4,COUNTRY_INFO!$H132=99),OR(COUNTRY_INFO!$J132=0,COUNTRY_INFO!$J132=4)),0,COUNTRY_INFO!$E132))</f>
        <v>51536</v>
      </c>
      <c r="E132" s="14">
        <f>IF(AND(INTRO!$E$37="Non-endemic",INTRO!$E$41="Non-endemic"),0,IF(AND(OR(COUNTRY_INFO!$H132=0,COUNTRY_INFO!$H132=4,COUNTRY_INFO!$H132=99),OR(COUNTRY_INFO!$J132=0,COUNTRY_INFO!$J132=4)),0,COUNTRY_INFO!$F132))</f>
        <v>72150</v>
      </c>
      <c r="F132" s="14">
        <f t="shared" si="17"/>
        <v>123686</v>
      </c>
      <c r="G132" s="15">
        <f>IF(AND(INTRO!$E$37="Non-endemic",INTRO!$E$41="Non-endemic"),0,COUNTRY_INFO!Q132)</f>
        <v>1</v>
      </c>
      <c r="H132" s="15">
        <f>IF(AND(INTRO!$E$37="Non-endemic",INTRO!$E$41="Non-endemic"),0,COUNTRY_INFO!S132)</f>
        <v>1</v>
      </c>
      <c r="I132" s="14">
        <f>IF(INTRO!$E$39="Non-endemic",IF($G132=1,DEC!$I132,0),IF($G132=1,IVM!$G132,0))</f>
        <v>206143</v>
      </c>
      <c r="J132" s="3" t="str">
        <f>IF($G132=0, " ", IF(COUNTRY_INFO!$H132=1, IF(COUNTRY_INFO!$L132=1, 0," ")," "))</f>
        <v xml:space="preserve"> </v>
      </c>
      <c r="K132" s="3"/>
      <c r="L132" s="28" t="s">
        <v>974</v>
      </c>
      <c r="M132" s="44">
        <f>IF($L132="ALB", IF(INTRO!$E$39="Non-endemic",IF($H132&lt;&gt;0,$D132*($H132-$G132),0),$D132*$H132), 0)</f>
        <v>0</v>
      </c>
      <c r="N132" s="14">
        <f t="shared" si="2"/>
        <v>0</v>
      </c>
      <c r="O132" s="3"/>
      <c r="P132" s="14">
        <f t="shared" si="18"/>
        <v>0</v>
      </c>
      <c r="Q132" s="44">
        <f>IF($L132="MBD", IF(INTRO!$E$39="Non-endemic",IF($H132&lt;&gt;0,$D132*($H132-$G132),0),$D132*$H132),0)</f>
        <v>51536</v>
      </c>
      <c r="R132" s="14">
        <f t="shared" si="4"/>
        <v>0</v>
      </c>
      <c r="S132" s="3"/>
      <c r="T132" s="14">
        <f t="shared" si="19"/>
        <v>51536</v>
      </c>
      <c r="U132" s="25"/>
      <c r="V132" s="16">
        <f t="shared" si="15"/>
        <v>206143</v>
      </c>
      <c r="W132" s="16">
        <f t="shared" si="16"/>
        <v>1031</v>
      </c>
      <c r="X132" s="25"/>
      <c r="Y132" s="16">
        <f t="shared" si="8"/>
        <v>0</v>
      </c>
      <c r="Z132" s="16">
        <f t="shared" si="9"/>
        <v>0</v>
      </c>
      <c r="AA132" s="25"/>
      <c r="AB132" s="16">
        <f t="shared" si="10"/>
        <v>0</v>
      </c>
      <c r="AC132" s="16">
        <f t="shared" si="11"/>
        <v>0</v>
      </c>
    </row>
    <row r="133" spans="1:29" x14ac:dyDescent="0.25">
      <c r="A133" s="13" t="str">
        <f>IF(AND(INTRO!$E$37="Non-endemic",INTRO!$E$41="Non-endemic")," ",IF(COUNTRY_INFO!A133=0," ",COUNTRY_INFO!A133))</f>
        <v>Nigeria</v>
      </c>
      <c r="B133" s="13" t="str">
        <f>IF(AND(INTRO!$E$37="Non-endemic",INTRO!$E$41="Non-endemic")," ",IF(COUNTRY_INFO!B133=0," ",COUNTRY_INFO!B133))</f>
        <v>Benue</v>
      </c>
      <c r="C133" s="13" t="str">
        <f>IF(AND(INTRO!$E$37="Non-endemic",INTRO!$E$41="Non-endemic")," ",IF(COUNTRY_INFO!C133=0," ",COUNTRY_INFO!C133))</f>
        <v>Gwer East</v>
      </c>
      <c r="D133" s="14">
        <f>IF(AND(INTRO!$E$37="Non-endemic",INTRO!$E$41="Non-endemic"),0,IF(AND(OR(COUNTRY_INFO!$H133=0,COUNTRY_INFO!$H133=4,COUNTRY_INFO!$H133=99),OR(COUNTRY_INFO!$J133=0,COUNTRY_INFO!$J133=4)),0,COUNTRY_INFO!$E133))</f>
        <v>44017</v>
      </c>
      <c r="E133" s="14">
        <f>IF(AND(INTRO!$E$37="Non-endemic",INTRO!$E$41="Non-endemic"),0,IF(AND(OR(COUNTRY_INFO!$H133=0,COUNTRY_INFO!$H133=4,COUNTRY_INFO!$H133=99),OR(COUNTRY_INFO!$J133=0,COUNTRY_INFO!$J133=4)),0,COUNTRY_INFO!$F133))</f>
        <v>61624</v>
      </c>
      <c r="F133" s="14">
        <f t="shared" si="17"/>
        <v>105641</v>
      </c>
      <c r="G133" s="15">
        <f>IF(AND(INTRO!$E$37="Non-endemic",INTRO!$E$41="Non-endemic"),0,COUNTRY_INFO!Q133)</f>
        <v>1</v>
      </c>
      <c r="H133" s="15">
        <f>IF(AND(INTRO!$E$37="Non-endemic",INTRO!$E$41="Non-endemic"),0,COUNTRY_INFO!S133)</f>
        <v>1</v>
      </c>
      <c r="I133" s="14">
        <f>IF(INTRO!$E$39="Non-endemic",IF($G133=1,DEC!$I133,0),IF($G133=1,IVM!$G133,0))</f>
        <v>176069</v>
      </c>
      <c r="J133" s="3" t="str">
        <f>IF($G133=0, " ", IF(COUNTRY_INFO!$H133=1, IF(COUNTRY_INFO!$L133=1, 0," ")," "))</f>
        <v xml:space="preserve"> </v>
      </c>
      <c r="K133" s="3"/>
      <c r="L133" s="28" t="s">
        <v>974</v>
      </c>
      <c r="M133" s="44">
        <f>IF($L133="ALB", IF(INTRO!$E$39="Non-endemic",IF($H133&lt;&gt;0,$D133*($H133-$G133),0),$D133*$H133), 0)</f>
        <v>0</v>
      </c>
      <c r="N133" s="14">
        <f t="shared" si="2"/>
        <v>0</v>
      </c>
      <c r="O133" s="3"/>
      <c r="P133" s="14">
        <f t="shared" si="18"/>
        <v>0</v>
      </c>
      <c r="Q133" s="44">
        <f>IF($L133="MBD", IF(INTRO!$E$39="Non-endemic",IF($H133&lt;&gt;0,$D133*($H133-$G133),0),$D133*$H133),0)</f>
        <v>44017</v>
      </c>
      <c r="R133" s="14">
        <f t="shared" si="4"/>
        <v>0</v>
      </c>
      <c r="S133" s="3"/>
      <c r="T133" s="14">
        <f t="shared" si="19"/>
        <v>44017</v>
      </c>
      <c r="U133" s="25"/>
      <c r="V133" s="16">
        <f t="shared" si="15"/>
        <v>176069</v>
      </c>
      <c r="W133" s="16">
        <f t="shared" si="16"/>
        <v>881</v>
      </c>
      <c r="X133" s="25"/>
      <c r="Y133" s="16">
        <f t="shared" si="8"/>
        <v>0</v>
      </c>
      <c r="Z133" s="16">
        <f t="shared" si="9"/>
        <v>0</v>
      </c>
      <c r="AA133" s="25"/>
      <c r="AB133" s="16">
        <f t="shared" si="10"/>
        <v>0</v>
      </c>
      <c r="AC133" s="16">
        <f t="shared" si="11"/>
        <v>0</v>
      </c>
    </row>
    <row r="134" spans="1:29" x14ac:dyDescent="0.25">
      <c r="A134" s="13" t="str">
        <f>IF(AND(INTRO!$E$37="Non-endemic",INTRO!$E$41="Non-endemic")," ",IF(COUNTRY_INFO!A134=0," ",COUNTRY_INFO!A134))</f>
        <v>Nigeria</v>
      </c>
      <c r="B134" s="13" t="str">
        <f>IF(AND(INTRO!$E$37="Non-endemic",INTRO!$E$41="Non-endemic")," ",IF(COUNTRY_INFO!B134=0," ",COUNTRY_INFO!B134))</f>
        <v>Benue</v>
      </c>
      <c r="C134" s="13" t="str">
        <f>IF(AND(INTRO!$E$37="Non-endemic",INTRO!$E$41="Non-endemic")," ",IF(COUNTRY_INFO!C134=0," ",COUNTRY_INFO!C134))</f>
        <v>Gwer West</v>
      </c>
      <c r="D134" s="14">
        <f>IF(AND(INTRO!$E$37="Non-endemic",INTRO!$E$41="Non-endemic"),0,IF(AND(OR(COUNTRY_INFO!$H134=0,COUNTRY_INFO!$H134=4,COUNTRY_INFO!$H134=99),OR(COUNTRY_INFO!$J134=0,COUNTRY_INFO!$J134=4)),0,COUNTRY_INFO!$E134))</f>
        <v>32854</v>
      </c>
      <c r="E134" s="14">
        <f>IF(AND(INTRO!$E$37="Non-endemic",INTRO!$E$41="Non-endemic"),0,IF(AND(OR(COUNTRY_INFO!$H134=0,COUNTRY_INFO!$H134=4,COUNTRY_INFO!$H134=99),OR(COUNTRY_INFO!$J134=0,COUNTRY_INFO!$J134=4)),0,COUNTRY_INFO!$F134))</f>
        <v>45996</v>
      </c>
      <c r="F134" s="14">
        <f t="shared" si="17"/>
        <v>78850</v>
      </c>
      <c r="G134" s="15">
        <f>IF(AND(INTRO!$E$37="Non-endemic",INTRO!$E$41="Non-endemic"),0,COUNTRY_INFO!Q134)</f>
        <v>0</v>
      </c>
      <c r="H134" s="15">
        <f>IF(AND(INTRO!$E$37="Non-endemic",INTRO!$E$41="Non-endemic"),0,COUNTRY_INFO!S134)</f>
        <v>1</v>
      </c>
      <c r="I134" s="14">
        <f>IF(INTRO!$E$39="Non-endemic",IF($G134=1,DEC!$I134,0),IF($G134=1,IVM!$G134,0))</f>
        <v>0</v>
      </c>
      <c r="J134" s="3" t="str">
        <f>IF($G134=0, " ", IF(COUNTRY_INFO!$H134=1, IF(COUNTRY_INFO!$L134=1, 0," ")," "))</f>
        <v xml:space="preserve"> </v>
      </c>
      <c r="K134" s="3"/>
      <c r="L134" s="28" t="s">
        <v>974</v>
      </c>
      <c r="M134" s="44">
        <f>IF($L134="ALB", IF(INTRO!$E$39="Non-endemic",IF($H134&lt;&gt;0,$D134*($H134-$G134),0),$D134*$H134), 0)</f>
        <v>0</v>
      </c>
      <c r="N134" s="14">
        <f t="shared" si="2"/>
        <v>0</v>
      </c>
      <c r="O134" s="3"/>
      <c r="P134" s="14">
        <f t="shared" si="18"/>
        <v>0</v>
      </c>
      <c r="Q134" s="44">
        <f>IF($L134="MBD", IF(INTRO!$E$39="Non-endemic",IF($H134&lt;&gt;0,$D134*($H134-$G134),0),$D134*$H134),0)</f>
        <v>32854</v>
      </c>
      <c r="R134" s="14">
        <f t="shared" si="4"/>
        <v>45996</v>
      </c>
      <c r="S134" s="3"/>
      <c r="T134" s="14">
        <f t="shared" si="19"/>
        <v>78850</v>
      </c>
      <c r="U134" s="25"/>
      <c r="V134" s="16">
        <f t="shared" si="15"/>
        <v>0</v>
      </c>
      <c r="W134" s="16">
        <f t="shared" si="16"/>
        <v>0</v>
      </c>
      <c r="X134" s="25"/>
      <c r="Y134" s="16">
        <f t="shared" si="8"/>
        <v>0</v>
      </c>
      <c r="Z134" s="16">
        <f t="shared" si="9"/>
        <v>0</v>
      </c>
      <c r="AA134" s="25"/>
      <c r="AB134" s="16">
        <f t="shared" si="10"/>
        <v>45996</v>
      </c>
      <c r="AC134" s="16">
        <f t="shared" si="11"/>
        <v>307</v>
      </c>
    </row>
    <row r="135" spans="1:29" x14ac:dyDescent="0.25">
      <c r="A135" s="13" t="str">
        <f>IF(AND(INTRO!$E$37="Non-endemic",INTRO!$E$41="Non-endemic")," ",IF(COUNTRY_INFO!A135=0," ",COUNTRY_INFO!A135))</f>
        <v>Nigeria</v>
      </c>
      <c r="B135" s="13" t="str">
        <f>IF(AND(INTRO!$E$37="Non-endemic",INTRO!$E$41="Non-endemic")," ",IF(COUNTRY_INFO!B135=0," ",COUNTRY_INFO!B135))</f>
        <v>Benue</v>
      </c>
      <c r="C135" s="13" t="str">
        <f>IF(AND(INTRO!$E$37="Non-endemic",INTRO!$E$41="Non-endemic")," ",IF(COUNTRY_INFO!C135=0," ",COUNTRY_INFO!C135))</f>
        <v>Katsina-Ala</v>
      </c>
      <c r="D135" s="14">
        <f>IF(AND(INTRO!$E$37="Non-endemic",INTRO!$E$41="Non-endemic"),0,IF(AND(OR(COUNTRY_INFO!$H135=0,COUNTRY_INFO!$H135=4,COUNTRY_INFO!$H135=99),OR(COUNTRY_INFO!$J135=0,COUNTRY_INFO!$J135=4)),0,COUNTRY_INFO!$E135))</f>
        <v>60444</v>
      </c>
      <c r="E135" s="14">
        <f>IF(AND(INTRO!$E$37="Non-endemic",INTRO!$E$41="Non-endemic"),0,IF(AND(OR(COUNTRY_INFO!$H135=0,COUNTRY_INFO!$H135=4,COUNTRY_INFO!$H135=99),OR(COUNTRY_INFO!$J135=0,COUNTRY_INFO!$J135=4)),0,COUNTRY_INFO!$F135))</f>
        <v>84622</v>
      </c>
      <c r="F135" s="14">
        <f t="shared" si="17"/>
        <v>145066</v>
      </c>
      <c r="G135" s="15">
        <f>IF(AND(INTRO!$E$37="Non-endemic",INTRO!$E$41="Non-endemic"),0,COUNTRY_INFO!Q135)</f>
        <v>1</v>
      </c>
      <c r="H135" s="15">
        <f>IF(AND(INTRO!$E$37="Non-endemic",INTRO!$E$41="Non-endemic"),0,COUNTRY_INFO!S135)</f>
        <v>0</v>
      </c>
      <c r="I135" s="14">
        <f>IF(INTRO!$E$39="Non-endemic",IF($G135=1,DEC!$I135,0),IF($G135=1,IVM!$G135,0))</f>
        <v>241777</v>
      </c>
      <c r="J135" s="3" t="str">
        <f>IF($G135=0, " ", IF(COUNTRY_INFO!$H135=1, IF(COUNTRY_INFO!$L135=1, 0," ")," "))</f>
        <v xml:space="preserve"> </v>
      </c>
      <c r="K135" s="3"/>
      <c r="L135" s="28" t="s">
        <v>974</v>
      </c>
      <c r="M135" s="44">
        <f>IF($L135="ALB", IF(INTRO!$E$39="Non-endemic",IF($H135&lt;&gt;0,$D135*($H135-$G135),0),$D135*$H135), 0)</f>
        <v>0</v>
      </c>
      <c r="N135" s="14">
        <f t="shared" si="2"/>
        <v>0</v>
      </c>
      <c r="O135" s="3"/>
      <c r="P135" s="14">
        <f t="shared" si="18"/>
        <v>0</v>
      </c>
      <c r="Q135" s="44">
        <f>IF($L135="MBD", IF(INTRO!$E$39="Non-endemic",IF($H135&lt;&gt;0,$D135*($H135-$G135),0),$D135*$H135),0)</f>
        <v>0</v>
      </c>
      <c r="R135" s="14">
        <f t="shared" si="4"/>
        <v>0</v>
      </c>
      <c r="S135" s="3"/>
      <c r="T135" s="14">
        <f t="shared" si="19"/>
        <v>0</v>
      </c>
      <c r="U135" s="25"/>
      <c r="V135" s="16">
        <f t="shared" si="15"/>
        <v>241777</v>
      </c>
      <c r="W135" s="16">
        <f t="shared" si="16"/>
        <v>1209</v>
      </c>
      <c r="X135" s="25"/>
      <c r="Y135" s="16">
        <f t="shared" si="8"/>
        <v>0</v>
      </c>
      <c r="Z135" s="16">
        <f t="shared" si="9"/>
        <v>0</v>
      </c>
      <c r="AA135" s="25"/>
      <c r="AB135" s="16">
        <f t="shared" si="10"/>
        <v>0</v>
      </c>
      <c r="AC135" s="16">
        <f t="shared" si="11"/>
        <v>0</v>
      </c>
    </row>
    <row r="136" spans="1:29" x14ac:dyDescent="0.25">
      <c r="A136" s="13" t="str">
        <f>IF(AND(INTRO!$E$37="Non-endemic",INTRO!$E$41="Non-endemic")," ",IF(COUNTRY_INFO!A136=0," ",COUNTRY_INFO!A136))</f>
        <v>Nigeria</v>
      </c>
      <c r="B136" s="13" t="str">
        <f>IF(AND(INTRO!$E$37="Non-endemic",INTRO!$E$41="Non-endemic")," ",IF(COUNTRY_INFO!B136=0," ",COUNTRY_INFO!B136))</f>
        <v>Benue</v>
      </c>
      <c r="C136" s="13" t="str">
        <f>IF(AND(INTRO!$E$37="Non-endemic",INTRO!$E$41="Non-endemic")," ",IF(COUNTRY_INFO!C136=0," ",COUNTRY_INFO!C136))</f>
        <v>Konshisha</v>
      </c>
      <c r="D136" s="14">
        <f>IF(AND(INTRO!$E$37="Non-endemic",INTRO!$E$41="Non-endemic"),0,IF(AND(OR(COUNTRY_INFO!$H136=0,COUNTRY_INFO!$H136=4,COUNTRY_INFO!$H136=99),OR(COUNTRY_INFO!$J136=0,COUNTRY_INFO!$J136=4)),0,COUNTRY_INFO!$E136))</f>
        <v>60701</v>
      </c>
      <c r="E136" s="14">
        <f>IF(AND(INTRO!$E$37="Non-endemic",INTRO!$E$41="Non-endemic"),0,IF(AND(OR(COUNTRY_INFO!$H136=0,COUNTRY_INFO!$H136=4,COUNTRY_INFO!$H136=99),OR(COUNTRY_INFO!$J136=0,COUNTRY_INFO!$J136=4)),0,COUNTRY_INFO!$F136))</f>
        <v>84981</v>
      </c>
      <c r="F136" s="14">
        <f t="shared" si="17"/>
        <v>145682</v>
      </c>
      <c r="G136" s="15">
        <f>IF(AND(INTRO!$E$37="Non-endemic",INTRO!$E$41="Non-endemic"),0,COUNTRY_INFO!Q136)</f>
        <v>1</v>
      </c>
      <c r="H136" s="15">
        <f>IF(AND(INTRO!$E$37="Non-endemic",INTRO!$E$41="Non-endemic"),0,COUNTRY_INFO!S136)</f>
        <v>1</v>
      </c>
      <c r="I136" s="14">
        <f>IF(INTRO!$E$39="Non-endemic",IF($G136=1,DEC!$I136,0),IF($G136=1,IVM!$G136,0))</f>
        <v>242803</v>
      </c>
      <c r="J136" s="3" t="str">
        <f>IF($G136=0, " ", IF(COUNTRY_INFO!$H136=1, IF(COUNTRY_INFO!$L136=1, 0," ")," "))</f>
        <v xml:space="preserve"> </v>
      </c>
      <c r="K136" s="3"/>
      <c r="L136" s="28" t="s">
        <v>974</v>
      </c>
      <c r="M136" s="44">
        <f>IF($L136="ALB", IF(INTRO!$E$39="Non-endemic",IF($H136&lt;&gt;0,$D136*($H136-$G136),0),$D136*$H136), 0)</f>
        <v>0</v>
      </c>
      <c r="N136" s="14">
        <f t="shared" si="2"/>
        <v>0</v>
      </c>
      <c r="O136" s="3"/>
      <c r="P136" s="14">
        <f t="shared" si="18"/>
        <v>0</v>
      </c>
      <c r="Q136" s="44">
        <f>IF($L136="MBD", IF(INTRO!$E$39="Non-endemic",IF($H136&lt;&gt;0,$D136*($H136-$G136),0),$D136*$H136),0)</f>
        <v>60701</v>
      </c>
      <c r="R136" s="14">
        <f t="shared" si="4"/>
        <v>0</v>
      </c>
      <c r="S136" s="3"/>
      <c r="T136" s="14">
        <f t="shared" si="19"/>
        <v>60701</v>
      </c>
      <c r="U136" s="25"/>
      <c r="V136" s="16">
        <f t="shared" si="15"/>
        <v>242803</v>
      </c>
      <c r="W136" s="16">
        <f t="shared" si="16"/>
        <v>1215</v>
      </c>
      <c r="X136" s="25"/>
      <c r="Y136" s="16">
        <f t="shared" si="8"/>
        <v>0</v>
      </c>
      <c r="Z136" s="16">
        <f t="shared" si="9"/>
        <v>0</v>
      </c>
      <c r="AA136" s="25"/>
      <c r="AB136" s="16">
        <f t="shared" si="10"/>
        <v>0</v>
      </c>
      <c r="AC136" s="16">
        <f t="shared" si="11"/>
        <v>0</v>
      </c>
    </row>
    <row r="137" spans="1:29" x14ac:dyDescent="0.25">
      <c r="A137" s="13" t="str">
        <f>IF(AND(INTRO!$E$37="Non-endemic",INTRO!$E$41="Non-endemic")," ",IF(COUNTRY_INFO!A137=0," ",COUNTRY_INFO!A137))</f>
        <v>Nigeria</v>
      </c>
      <c r="B137" s="13" t="str">
        <f>IF(AND(INTRO!$E$37="Non-endemic",INTRO!$E$41="Non-endemic")," ",IF(COUNTRY_INFO!B137=0," ",COUNTRY_INFO!B137))</f>
        <v>Benue</v>
      </c>
      <c r="C137" s="13" t="str">
        <f>IF(AND(INTRO!$E$37="Non-endemic",INTRO!$E$41="Non-endemic")," ",IF(COUNTRY_INFO!C137=0," ",COUNTRY_INFO!C137))</f>
        <v>Kwande</v>
      </c>
      <c r="D137" s="14">
        <f>IF(AND(INTRO!$E$37="Non-endemic",INTRO!$E$41="Non-endemic"),0,IF(AND(OR(COUNTRY_INFO!$H137=0,COUNTRY_INFO!$H137=4,COUNTRY_INFO!$H137=99),OR(COUNTRY_INFO!$J137=0,COUNTRY_INFO!$J137=4)),0,COUNTRY_INFO!$E137))</f>
        <v>66894</v>
      </c>
      <c r="E137" s="14">
        <f>IF(AND(INTRO!$E$37="Non-endemic",INTRO!$E$41="Non-endemic"),0,IF(AND(OR(COUNTRY_INFO!$H137=0,COUNTRY_INFO!$H137=4,COUNTRY_INFO!$H137=99),OR(COUNTRY_INFO!$J137=0,COUNTRY_INFO!$J137=4)),0,COUNTRY_INFO!$F137))</f>
        <v>93652</v>
      </c>
      <c r="F137" s="14">
        <f t="shared" si="17"/>
        <v>160546</v>
      </c>
      <c r="G137" s="15">
        <f>IF(AND(INTRO!$E$37="Non-endemic",INTRO!$E$41="Non-endemic"),0,COUNTRY_INFO!Q137)</f>
        <v>1</v>
      </c>
      <c r="H137" s="15">
        <f>IF(AND(INTRO!$E$37="Non-endemic",INTRO!$E$41="Non-endemic"),0,COUNTRY_INFO!S137)</f>
        <v>1</v>
      </c>
      <c r="I137" s="14">
        <f>IF(INTRO!$E$39="Non-endemic",IF($G137=1,DEC!$I137,0),IF($G137=1,IVM!$G137,0))</f>
        <v>267576</v>
      </c>
      <c r="J137" s="3" t="str">
        <f>IF($G137=0, " ", IF(COUNTRY_INFO!$H137=1, IF(COUNTRY_INFO!$L137=1, 0," ")," "))</f>
        <v xml:space="preserve"> </v>
      </c>
      <c r="K137" s="3"/>
      <c r="L137" s="28" t="s">
        <v>974</v>
      </c>
      <c r="M137" s="44">
        <f>IF($L137="ALB", IF(INTRO!$E$39="Non-endemic",IF($H137&lt;&gt;0,$D137*($H137-$G137),0),$D137*$H137), 0)</f>
        <v>0</v>
      </c>
      <c r="N137" s="14">
        <f t="shared" si="2"/>
        <v>0</v>
      </c>
      <c r="O137" s="3"/>
      <c r="P137" s="14">
        <f t="shared" si="18"/>
        <v>0</v>
      </c>
      <c r="Q137" s="44">
        <f>IF($L137="MBD", IF(INTRO!$E$39="Non-endemic",IF($H137&lt;&gt;0,$D137*($H137-$G137),0),$D137*$H137),0)</f>
        <v>66894</v>
      </c>
      <c r="R137" s="14">
        <f t="shared" si="4"/>
        <v>0</v>
      </c>
      <c r="S137" s="3"/>
      <c r="T137" s="14">
        <f t="shared" si="19"/>
        <v>66894</v>
      </c>
      <c r="U137" s="25"/>
      <c r="V137" s="16">
        <f t="shared" ref="V137:V200" si="20">IF($J137&lt;&gt;" ", IF(($I137+$J137*$K137)&gt;$U137, ($I137+$J137*$K137)-$U137,0), IF($I137&gt;$U137, $I137-$U137, 0))</f>
        <v>267576</v>
      </c>
      <c r="W137" s="16">
        <f t="shared" ref="W137:W200" si="21">IF($J137&lt;&gt;" ", ROUNDUP(($I137+$J137*$K137)/200,0), ROUNDUP($I137/200,0))</f>
        <v>1338</v>
      </c>
      <c r="X137" s="25"/>
      <c r="Y137" s="16">
        <f t="shared" si="8"/>
        <v>0</v>
      </c>
      <c r="Z137" s="16">
        <f t="shared" si="9"/>
        <v>0</v>
      </c>
      <c r="AA137" s="25"/>
      <c r="AB137" s="16">
        <f t="shared" si="10"/>
        <v>0</v>
      </c>
      <c r="AC137" s="16">
        <f t="shared" si="11"/>
        <v>0</v>
      </c>
    </row>
    <row r="138" spans="1:29" x14ac:dyDescent="0.25">
      <c r="A138" s="13" t="str">
        <f>IF(AND(INTRO!$E$37="Non-endemic",INTRO!$E$41="Non-endemic")," ",IF(COUNTRY_INFO!A138=0," ",COUNTRY_INFO!A138))</f>
        <v>Nigeria</v>
      </c>
      <c r="B138" s="13" t="str">
        <f>IF(AND(INTRO!$E$37="Non-endemic",INTRO!$E$41="Non-endemic")," ",IF(COUNTRY_INFO!B138=0," ",COUNTRY_INFO!B138))</f>
        <v>Benue</v>
      </c>
      <c r="C138" s="13" t="str">
        <f>IF(AND(INTRO!$E$37="Non-endemic",INTRO!$E$41="Non-endemic")," ",IF(COUNTRY_INFO!C138=0," ",COUNTRY_INFO!C138))</f>
        <v>Logo</v>
      </c>
      <c r="D138" s="14">
        <f>IF(AND(INTRO!$E$37="Non-endemic",INTRO!$E$41="Non-endemic"),0,IF(AND(OR(COUNTRY_INFO!$H138=0,COUNTRY_INFO!$H138=4,COUNTRY_INFO!$H138=99),OR(COUNTRY_INFO!$J138=0,COUNTRY_INFO!$J138=4)),0,COUNTRY_INFO!$E138))</f>
        <v>45474</v>
      </c>
      <c r="E138" s="14">
        <f>IF(AND(INTRO!$E$37="Non-endemic",INTRO!$E$41="Non-endemic"),0,IF(AND(OR(COUNTRY_INFO!$H138=0,COUNTRY_INFO!$H138=4,COUNTRY_INFO!$H138=99),OR(COUNTRY_INFO!$J138=0,COUNTRY_INFO!$J138=4)),0,COUNTRY_INFO!$F138))</f>
        <v>63664</v>
      </c>
      <c r="F138" s="14">
        <f t="shared" ref="F138:F201" si="22">SUM(D138:E138)</f>
        <v>109138</v>
      </c>
      <c r="G138" s="15">
        <f>IF(AND(INTRO!$E$37="Non-endemic",INTRO!$E$41="Non-endemic"),0,COUNTRY_INFO!Q138)</f>
        <v>1</v>
      </c>
      <c r="H138" s="15">
        <f>IF(AND(INTRO!$E$37="Non-endemic",INTRO!$E$41="Non-endemic"),0,COUNTRY_INFO!S138)</f>
        <v>0</v>
      </c>
      <c r="I138" s="14">
        <f>IF(INTRO!$E$39="Non-endemic",IF($G138=1,DEC!$I138,0),IF($G138=1,IVM!$G138,0))</f>
        <v>181897</v>
      </c>
      <c r="J138" s="3" t="str">
        <f>IF($G138=0, " ", IF(COUNTRY_INFO!$H138=1, IF(COUNTRY_INFO!$L138=1, 0," ")," "))</f>
        <v xml:space="preserve"> </v>
      </c>
      <c r="K138" s="3"/>
      <c r="L138" s="28" t="s">
        <v>974</v>
      </c>
      <c r="M138" s="44">
        <f>IF($L138="ALB", IF(INTRO!$E$39="Non-endemic",IF($H138&lt;&gt;0,$D138*($H138-$G138),0),$D138*$H138), 0)</f>
        <v>0</v>
      </c>
      <c r="N138" s="14">
        <f t="shared" si="2"/>
        <v>0</v>
      </c>
      <c r="O138" s="3"/>
      <c r="P138" s="14">
        <f t="shared" ref="P138:P201" si="23">SUM(M138:O138)</f>
        <v>0</v>
      </c>
      <c r="Q138" s="44">
        <f>IF($L138="MBD", IF(INTRO!$E$39="Non-endemic",IF($H138&lt;&gt;0,$D138*($H138-$G138),0),$D138*$H138),0)</f>
        <v>0</v>
      </c>
      <c r="R138" s="14">
        <f t="shared" si="4"/>
        <v>0</v>
      </c>
      <c r="S138" s="3"/>
      <c r="T138" s="14">
        <f t="shared" ref="T138:T201" si="24">SUM(Q138:S138)</f>
        <v>0</v>
      </c>
      <c r="U138" s="25"/>
      <c r="V138" s="16">
        <f t="shared" si="20"/>
        <v>181897</v>
      </c>
      <c r="W138" s="16">
        <f t="shared" si="21"/>
        <v>910</v>
      </c>
      <c r="X138" s="25"/>
      <c r="Y138" s="16">
        <f t="shared" si="8"/>
        <v>0</v>
      </c>
      <c r="Z138" s="16">
        <f t="shared" si="9"/>
        <v>0</v>
      </c>
      <c r="AA138" s="25"/>
      <c r="AB138" s="16">
        <f t="shared" si="10"/>
        <v>0</v>
      </c>
      <c r="AC138" s="16">
        <f t="shared" si="11"/>
        <v>0</v>
      </c>
    </row>
    <row r="139" spans="1:29" x14ac:dyDescent="0.25">
      <c r="A139" s="13" t="str">
        <f>IF(AND(INTRO!$E$37="Non-endemic",INTRO!$E$41="Non-endemic")," ",IF(COUNTRY_INFO!A139=0," ",COUNTRY_INFO!A139))</f>
        <v>Nigeria</v>
      </c>
      <c r="B139" s="13" t="str">
        <f>IF(AND(INTRO!$E$37="Non-endemic",INTRO!$E$41="Non-endemic")," ",IF(COUNTRY_INFO!B139=0," ",COUNTRY_INFO!B139))</f>
        <v>Benue</v>
      </c>
      <c r="C139" s="13" t="str">
        <f>IF(AND(INTRO!$E$37="Non-endemic",INTRO!$E$41="Non-endemic")," ",IF(COUNTRY_INFO!C139=0," ",COUNTRY_INFO!C139))</f>
        <v>Makurdi</v>
      </c>
      <c r="D139" s="14">
        <f>IF(AND(INTRO!$E$37="Non-endemic",INTRO!$E$41="Non-endemic"),0,IF(AND(OR(COUNTRY_INFO!$H139=0,COUNTRY_INFO!$H139=4,COUNTRY_INFO!$H139=99),OR(COUNTRY_INFO!$J139=0,COUNTRY_INFO!$J139=4)),0,COUNTRY_INFO!$E139))</f>
        <v>79993</v>
      </c>
      <c r="E139" s="14">
        <f>IF(AND(INTRO!$E$37="Non-endemic",INTRO!$E$41="Non-endemic"),0,IF(AND(OR(COUNTRY_INFO!$H139=0,COUNTRY_INFO!$H139=4,COUNTRY_INFO!$H139=99),OR(COUNTRY_INFO!$J139=0,COUNTRY_INFO!$J139=4)),0,COUNTRY_INFO!$F139))</f>
        <v>111991</v>
      </c>
      <c r="F139" s="14">
        <f t="shared" si="22"/>
        <v>191984</v>
      </c>
      <c r="G139" s="15">
        <f>IF(AND(INTRO!$E$37="Non-endemic",INTRO!$E$41="Non-endemic"),0,COUNTRY_INFO!Q139)</f>
        <v>1</v>
      </c>
      <c r="H139" s="15">
        <f>IF(AND(INTRO!$E$37="Non-endemic",INTRO!$E$41="Non-endemic"),0,COUNTRY_INFO!S139)</f>
        <v>1</v>
      </c>
      <c r="I139" s="14">
        <f>IF(INTRO!$E$39="Non-endemic",IF($G139=1,DEC!$I139,0),IF($G139=1,IVM!$G139,0))</f>
        <v>319974</v>
      </c>
      <c r="J139" s="3" t="str">
        <f>IF($G139=0, " ", IF(COUNTRY_INFO!$H139=1, IF(COUNTRY_INFO!$L139=1, 0," ")," "))</f>
        <v xml:space="preserve"> </v>
      </c>
      <c r="K139" s="3"/>
      <c r="L139" s="28" t="s">
        <v>974</v>
      </c>
      <c r="M139" s="44">
        <f>IF($L139="ALB", IF(INTRO!$E$39="Non-endemic",IF($H139&lt;&gt;0,$D139*($H139-$G139),0),$D139*$H139), 0)</f>
        <v>0</v>
      </c>
      <c r="N139" s="14">
        <f t="shared" si="2"/>
        <v>0</v>
      </c>
      <c r="O139" s="3"/>
      <c r="P139" s="14">
        <f t="shared" si="23"/>
        <v>0</v>
      </c>
      <c r="Q139" s="44">
        <f>IF($L139="MBD", IF(INTRO!$E$39="Non-endemic",IF($H139&lt;&gt;0,$D139*($H139-$G139),0),$D139*$H139),0)</f>
        <v>79993</v>
      </c>
      <c r="R139" s="14">
        <f t="shared" si="4"/>
        <v>0</v>
      </c>
      <c r="S139" s="3"/>
      <c r="T139" s="14">
        <f t="shared" si="24"/>
        <v>79993</v>
      </c>
      <c r="U139" s="25"/>
      <c r="V139" s="16">
        <f t="shared" si="20"/>
        <v>319974</v>
      </c>
      <c r="W139" s="16">
        <f t="shared" si="21"/>
        <v>1600</v>
      </c>
      <c r="X139" s="25"/>
      <c r="Y139" s="16">
        <f t="shared" si="8"/>
        <v>0</v>
      </c>
      <c r="Z139" s="16">
        <f t="shared" si="9"/>
        <v>0</v>
      </c>
      <c r="AA139" s="25"/>
      <c r="AB139" s="16">
        <f t="shared" si="10"/>
        <v>0</v>
      </c>
      <c r="AC139" s="16">
        <f t="shared" si="11"/>
        <v>0</v>
      </c>
    </row>
    <row r="140" spans="1:29" x14ac:dyDescent="0.25">
      <c r="A140" s="13" t="str">
        <f>IF(AND(INTRO!$E$37="Non-endemic",INTRO!$E$41="Non-endemic")," ",IF(COUNTRY_INFO!A140=0," ",COUNTRY_INFO!A140))</f>
        <v>Nigeria</v>
      </c>
      <c r="B140" s="13" t="str">
        <f>IF(AND(INTRO!$E$37="Non-endemic",INTRO!$E$41="Non-endemic")," ",IF(COUNTRY_INFO!B140=0," ",COUNTRY_INFO!B140))</f>
        <v>Benue</v>
      </c>
      <c r="C140" s="13" t="str">
        <f>IF(AND(INTRO!$E$37="Non-endemic",INTRO!$E$41="Non-endemic")," ",IF(COUNTRY_INFO!C140=0," ",COUNTRY_INFO!C140))</f>
        <v>Obi</v>
      </c>
      <c r="D140" s="14">
        <f>IF(AND(INTRO!$E$37="Non-endemic",INTRO!$E$41="Non-endemic"),0,IF(AND(OR(COUNTRY_INFO!$H140=0,COUNTRY_INFO!$H140=4,COUNTRY_INFO!$H140=99),OR(COUNTRY_INFO!$J140=0,COUNTRY_INFO!$J140=4)),0,COUNTRY_INFO!$E140))</f>
        <v>26590</v>
      </c>
      <c r="E140" s="14">
        <f>IF(AND(INTRO!$E$37="Non-endemic",INTRO!$E$41="Non-endemic"),0,IF(AND(OR(COUNTRY_INFO!$H140=0,COUNTRY_INFO!$H140=4,COUNTRY_INFO!$H140=99),OR(COUNTRY_INFO!$J140=0,COUNTRY_INFO!$J140=4)),0,COUNTRY_INFO!$F140))</f>
        <v>37226</v>
      </c>
      <c r="F140" s="14">
        <f t="shared" si="22"/>
        <v>63816</v>
      </c>
      <c r="G140" s="15">
        <f>IF(AND(INTRO!$E$37="Non-endemic",INTRO!$E$41="Non-endemic"),0,COUNTRY_INFO!Q140)</f>
        <v>1</v>
      </c>
      <c r="H140" s="15">
        <f>IF(AND(INTRO!$E$37="Non-endemic",INTRO!$E$41="Non-endemic"),0,COUNTRY_INFO!S140)</f>
        <v>1</v>
      </c>
      <c r="I140" s="14">
        <f>IF(INTRO!$E$39="Non-endemic",IF($G140=1,DEC!$I140,0),IF($G140=1,IVM!$G140,0))</f>
        <v>106359</v>
      </c>
      <c r="J140" s="3" t="str">
        <f>IF($G140=0, " ", IF(COUNTRY_INFO!$H140=1, IF(COUNTRY_INFO!$L140=1, 0," ")," "))</f>
        <v xml:space="preserve"> </v>
      </c>
      <c r="K140" s="3"/>
      <c r="L140" s="28" t="s">
        <v>974</v>
      </c>
      <c r="M140" s="44">
        <f>IF($L140="ALB", IF(INTRO!$E$39="Non-endemic",IF($H140&lt;&gt;0,$D140*($H140-$G140),0),$D140*$H140), 0)</f>
        <v>0</v>
      </c>
      <c r="N140" s="14">
        <f t="shared" si="2"/>
        <v>0</v>
      </c>
      <c r="O140" s="3"/>
      <c r="P140" s="14">
        <f t="shared" si="23"/>
        <v>0</v>
      </c>
      <c r="Q140" s="44">
        <f>IF($L140="MBD", IF(INTRO!$E$39="Non-endemic",IF($H140&lt;&gt;0,$D140*($H140-$G140),0),$D140*$H140),0)</f>
        <v>26590</v>
      </c>
      <c r="R140" s="14">
        <f t="shared" si="4"/>
        <v>0</v>
      </c>
      <c r="S140" s="3"/>
      <c r="T140" s="14">
        <f t="shared" si="24"/>
        <v>26590</v>
      </c>
      <c r="U140" s="25"/>
      <c r="V140" s="16">
        <f t="shared" si="20"/>
        <v>106359</v>
      </c>
      <c r="W140" s="16">
        <f t="shared" si="21"/>
        <v>532</v>
      </c>
      <c r="X140" s="25"/>
      <c r="Y140" s="16">
        <f t="shared" si="8"/>
        <v>0</v>
      </c>
      <c r="Z140" s="16">
        <f t="shared" si="9"/>
        <v>0</v>
      </c>
      <c r="AA140" s="25"/>
      <c r="AB140" s="16">
        <f t="shared" si="10"/>
        <v>0</v>
      </c>
      <c r="AC140" s="16">
        <f t="shared" si="11"/>
        <v>0</v>
      </c>
    </row>
    <row r="141" spans="1:29" x14ac:dyDescent="0.25">
      <c r="A141" s="13" t="str">
        <f>IF(AND(INTRO!$E$37="Non-endemic",INTRO!$E$41="Non-endemic")," ",IF(COUNTRY_INFO!A141=0," ",COUNTRY_INFO!A141))</f>
        <v>Nigeria</v>
      </c>
      <c r="B141" s="13" t="str">
        <f>IF(AND(INTRO!$E$37="Non-endemic",INTRO!$E$41="Non-endemic")," ",IF(COUNTRY_INFO!B141=0," ",COUNTRY_INFO!B141))</f>
        <v>Benue</v>
      </c>
      <c r="C141" s="13" t="str">
        <f>IF(AND(INTRO!$E$37="Non-endemic",INTRO!$E$41="Non-endemic")," ",IF(COUNTRY_INFO!C141=0," ",COUNTRY_INFO!C141))</f>
        <v>Ogbadibo</v>
      </c>
      <c r="D141" s="14">
        <f>IF(AND(INTRO!$E$37="Non-endemic",INTRO!$E$41="Non-endemic"),0,IF(AND(OR(COUNTRY_INFO!$H141=0,COUNTRY_INFO!$H141=4,COUNTRY_INFO!$H141=99),OR(COUNTRY_INFO!$J141=0,COUNTRY_INFO!$J141=4)),0,COUNTRY_INFO!$E141))</f>
        <v>34619</v>
      </c>
      <c r="E141" s="14">
        <f>IF(AND(INTRO!$E$37="Non-endemic",INTRO!$E$41="Non-endemic"),0,IF(AND(OR(COUNTRY_INFO!$H141=0,COUNTRY_INFO!$H141=4,COUNTRY_INFO!$H141=99),OR(COUNTRY_INFO!$J141=0,COUNTRY_INFO!$J141=4)),0,COUNTRY_INFO!$F141))</f>
        <v>48467</v>
      </c>
      <c r="F141" s="14">
        <f t="shared" si="22"/>
        <v>83086</v>
      </c>
      <c r="G141" s="15">
        <f>IF(AND(INTRO!$E$37="Non-endemic",INTRO!$E$41="Non-endemic"),0,COUNTRY_INFO!Q141)</f>
        <v>0</v>
      </c>
      <c r="H141" s="15">
        <f>IF(AND(INTRO!$E$37="Non-endemic",INTRO!$E$41="Non-endemic"),0,COUNTRY_INFO!S141)</f>
        <v>1</v>
      </c>
      <c r="I141" s="14">
        <f>IF(INTRO!$E$39="Non-endemic",IF($G141=1,DEC!$I141,0),IF($G141=1,IVM!$G141,0))</f>
        <v>0</v>
      </c>
      <c r="J141" s="3" t="str">
        <f>IF($G141=0, " ", IF(COUNTRY_INFO!$H141=1, IF(COUNTRY_INFO!$L141=1, 0," ")," "))</f>
        <v xml:space="preserve"> </v>
      </c>
      <c r="K141" s="3"/>
      <c r="L141" s="28" t="s">
        <v>974</v>
      </c>
      <c r="M141" s="44">
        <f>IF($L141="ALB", IF(INTRO!$E$39="Non-endemic",IF($H141&lt;&gt;0,$D141*($H141-$G141),0),$D141*$H141), 0)</f>
        <v>0</v>
      </c>
      <c r="N141" s="14">
        <f t="shared" si="2"/>
        <v>0</v>
      </c>
      <c r="O141" s="3"/>
      <c r="P141" s="14">
        <f t="shared" si="23"/>
        <v>0</v>
      </c>
      <c r="Q141" s="44">
        <f>IF($L141="MBD", IF(INTRO!$E$39="Non-endemic",IF($H141&lt;&gt;0,$D141*($H141-$G141),0),$D141*$H141),0)</f>
        <v>34619</v>
      </c>
      <c r="R141" s="14">
        <f t="shared" si="4"/>
        <v>48467</v>
      </c>
      <c r="S141" s="3"/>
      <c r="T141" s="14">
        <f t="shared" si="24"/>
        <v>83086</v>
      </c>
      <c r="U141" s="25"/>
      <c r="V141" s="16">
        <f t="shared" si="20"/>
        <v>0</v>
      </c>
      <c r="W141" s="16">
        <f t="shared" si="21"/>
        <v>0</v>
      </c>
      <c r="X141" s="25"/>
      <c r="Y141" s="16">
        <f t="shared" si="8"/>
        <v>0</v>
      </c>
      <c r="Z141" s="16">
        <f t="shared" si="9"/>
        <v>0</v>
      </c>
      <c r="AA141" s="25"/>
      <c r="AB141" s="16">
        <f t="shared" si="10"/>
        <v>48467</v>
      </c>
      <c r="AC141" s="16">
        <f t="shared" si="11"/>
        <v>324</v>
      </c>
    </row>
    <row r="142" spans="1:29" x14ac:dyDescent="0.25">
      <c r="A142" s="13" t="str">
        <f>IF(AND(INTRO!$E$37="Non-endemic",INTRO!$E$41="Non-endemic")," ",IF(COUNTRY_INFO!A142=0," ",COUNTRY_INFO!A142))</f>
        <v>Nigeria</v>
      </c>
      <c r="B142" s="13" t="str">
        <f>IF(AND(INTRO!$E$37="Non-endemic",INTRO!$E$41="Non-endemic")," ",IF(COUNTRY_INFO!B142=0," ",COUNTRY_INFO!B142))</f>
        <v>Benue</v>
      </c>
      <c r="C142" s="13" t="str">
        <f>IF(AND(INTRO!$E$37="Non-endemic",INTRO!$E$41="Non-endemic")," ",IF(COUNTRY_INFO!C142=0," ",COUNTRY_INFO!C142))</f>
        <v>Ohimini</v>
      </c>
      <c r="D142" s="14">
        <f>IF(AND(INTRO!$E$37="Non-endemic",INTRO!$E$41="Non-endemic"),0,IF(AND(OR(COUNTRY_INFO!$H142=0,COUNTRY_INFO!$H142=4,COUNTRY_INFO!$H142=99),OR(COUNTRY_INFO!$J142=0,COUNTRY_INFO!$J142=4)),0,COUNTRY_INFO!$E142))</f>
        <v>19227</v>
      </c>
      <c r="E142" s="14">
        <f>IF(AND(INTRO!$E$37="Non-endemic",INTRO!$E$41="Non-endemic"),0,IF(AND(OR(COUNTRY_INFO!$H142=0,COUNTRY_INFO!$H142=4,COUNTRY_INFO!$H142=99),OR(COUNTRY_INFO!$J142=0,COUNTRY_INFO!$J142=4)),0,COUNTRY_INFO!$F142))</f>
        <v>26918</v>
      </c>
      <c r="F142" s="14">
        <f t="shared" si="22"/>
        <v>46145</v>
      </c>
      <c r="G142" s="15">
        <f>IF(AND(INTRO!$E$37="Non-endemic",INTRO!$E$41="Non-endemic"),0,COUNTRY_INFO!Q142)</f>
        <v>1</v>
      </c>
      <c r="H142" s="15">
        <f>IF(AND(INTRO!$E$37="Non-endemic",INTRO!$E$41="Non-endemic"),0,COUNTRY_INFO!S142)</f>
        <v>1</v>
      </c>
      <c r="I142" s="14">
        <f>IF(INTRO!$E$39="Non-endemic",IF($G142=1,DEC!$I142,0),IF($G142=1,IVM!$G142,0))</f>
        <v>76908</v>
      </c>
      <c r="J142" s="3" t="str">
        <f>IF($G142=0, " ", IF(COUNTRY_INFO!$H142=1, IF(COUNTRY_INFO!$L142=1, 0," ")," "))</f>
        <v xml:space="preserve"> </v>
      </c>
      <c r="K142" s="3"/>
      <c r="L142" s="28" t="s">
        <v>974</v>
      </c>
      <c r="M142" s="44">
        <f>IF($L142="ALB", IF(INTRO!$E$39="Non-endemic",IF($H142&lt;&gt;0,$D142*($H142-$G142),0),$D142*$H142), 0)</f>
        <v>0</v>
      </c>
      <c r="N142" s="14">
        <f t="shared" si="2"/>
        <v>0</v>
      </c>
      <c r="O142" s="3"/>
      <c r="P142" s="14">
        <f t="shared" si="23"/>
        <v>0</v>
      </c>
      <c r="Q142" s="44">
        <f>IF($L142="MBD", IF(INTRO!$E$39="Non-endemic",IF($H142&lt;&gt;0,$D142*($H142-$G142),0),$D142*$H142),0)</f>
        <v>19227</v>
      </c>
      <c r="R142" s="14">
        <f t="shared" si="4"/>
        <v>0</v>
      </c>
      <c r="S142" s="3"/>
      <c r="T142" s="14">
        <f t="shared" si="24"/>
        <v>19227</v>
      </c>
      <c r="U142" s="25"/>
      <c r="V142" s="16">
        <f t="shared" si="20"/>
        <v>76908</v>
      </c>
      <c r="W142" s="16">
        <f t="shared" si="21"/>
        <v>385</v>
      </c>
      <c r="X142" s="25"/>
      <c r="Y142" s="16">
        <f t="shared" si="8"/>
        <v>0</v>
      </c>
      <c r="Z142" s="16">
        <f t="shared" si="9"/>
        <v>0</v>
      </c>
      <c r="AA142" s="25"/>
      <c r="AB142" s="16">
        <f t="shared" si="10"/>
        <v>0</v>
      </c>
      <c r="AC142" s="16">
        <f t="shared" si="11"/>
        <v>0</v>
      </c>
    </row>
    <row r="143" spans="1:29" x14ac:dyDescent="0.25">
      <c r="A143" s="13" t="str">
        <f>IF(AND(INTRO!$E$37="Non-endemic",INTRO!$E$41="Non-endemic")," ",IF(COUNTRY_INFO!A143=0," ",COUNTRY_INFO!A143))</f>
        <v>Nigeria</v>
      </c>
      <c r="B143" s="13" t="str">
        <f>IF(AND(INTRO!$E$37="Non-endemic",INTRO!$E$41="Non-endemic")," ",IF(COUNTRY_INFO!B143=0," ",COUNTRY_INFO!B143))</f>
        <v>Benue</v>
      </c>
      <c r="C143" s="13" t="str">
        <f>IF(AND(INTRO!$E$37="Non-endemic",INTRO!$E$41="Non-endemic")," ",IF(COUNTRY_INFO!C143=0," ",COUNTRY_INFO!C143))</f>
        <v>Oju</v>
      </c>
      <c r="D143" s="14">
        <f>IF(AND(INTRO!$E$37="Non-endemic",INTRO!$E$41="Non-endemic"),0,IF(AND(OR(COUNTRY_INFO!$H143=0,COUNTRY_INFO!$H143=4,COUNTRY_INFO!$H143=99),OR(COUNTRY_INFO!$J143=0,COUNTRY_INFO!$J143=4)),0,COUNTRY_INFO!$E143))</f>
        <v>45790</v>
      </c>
      <c r="E143" s="14">
        <f>IF(AND(INTRO!$E$37="Non-endemic",INTRO!$E$41="Non-endemic"),0,IF(AND(OR(COUNTRY_INFO!$H143=0,COUNTRY_INFO!$H143=4,COUNTRY_INFO!$H143=99),OR(COUNTRY_INFO!$J143=0,COUNTRY_INFO!$J143=4)),0,COUNTRY_INFO!$F143))</f>
        <v>64106</v>
      </c>
      <c r="F143" s="14">
        <f t="shared" si="22"/>
        <v>109896</v>
      </c>
      <c r="G143" s="15">
        <f>IF(AND(INTRO!$E$37="Non-endemic",INTRO!$E$41="Non-endemic"),0,COUNTRY_INFO!Q143)</f>
        <v>1</v>
      </c>
      <c r="H143" s="15">
        <f>IF(AND(INTRO!$E$37="Non-endemic",INTRO!$E$41="Non-endemic"),0,COUNTRY_INFO!S143)</f>
        <v>1</v>
      </c>
      <c r="I143" s="14">
        <f>IF(INTRO!$E$39="Non-endemic",IF($G143=1,DEC!$I143,0),IF($G143=1,IVM!$G143,0))</f>
        <v>183159</v>
      </c>
      <c r="J143" s="3" t="str">
        <f>IF($G143=0, " ", IF(COUNTRY_INFO!$H143=1, IF(COUNTRY_INFO!$L143=1, 0," ")," "))</f>
        <v xml:space="preserve"> </v>
      </c>
      <c r="K143" s="3"/>
      <c r="L143" s="28" t="s">
        <v>974</v>
      </c>
      <c r="M143" s="44">
        <f>IF($L143="ALB", IF(INTRO!$E$39="Non-endemic",IF($H143&lt;&gt;0,$D143*($H143-$G143),0),$D143*$H143), 0)</f>
        <v>0</v>
      </c>
      <c r="N143" s="14">
        <f t="shared" si="2"/>
        <v>0</v>
      </c>
      <c r="O143" s="3"/>
      <c r="P143" s="14">
        <f t="shared" si="23"/>
        <v>0</v>
      </c>
      <c r="Q143" s="44">
        <f>IF($L143="MBD", IF(INTRO!$E$39="Non-endemic",IF($H143&lt;&gt;0,$D143*($H143-$G143),0),$D143*$H143),0)</f>
        <v>45790</v>
      </c>
      <c r="R143" s="14">
        <f t="shared" si="4"/>
        <v>0</v>
      </c>
      <c r="S143" s="3"/>
      <c r="T143" s="14">
        <f t="shared" si="24"/>
        <v>45790</v>
      </c>
      <c r="U143" s="25"/>
      <c r="V143" s="16">
        <f t="shared" si="20"/>
        <v>183159</v>
      </c>
      <c r="W143" s="16">
        <f t="shared" si="21"/>
        <v>916</v>
      </c>
      <c r="X143" s="25"/>
      <c r="Y143" s="16">
        <f t="shared" si="8"/>
        <v>0</v>
      </c>
      <c r="Z143" s="16">
        <f t="shared" si="9"/>
        <v>0</v>
      </c>
      <c r="AA143" s="25"/>
      <c r="AB143" s="16">
        <f t="shared" si="10"/>
        <v>0</v>
      </c>
      <c r="AC143" s="16">
        <f t="shared" si="11"/>
        <v>0</v>
      </c>
    </row>
    <row r="144" spans="1:29" x14ac:dyDescent="0.25">
      <c r="A144" s="13" t="str">
        <f>IF(AND(INTRO!$E$37="Non-endemic",INTRO!$E$41="Non-endemic")," ",IF(COUNTRY_INFO!A144=0," ",COUNTRY_INFO!A144))</f>
        <v>Nigeria</v>
      </c>
      <c r="B144" s="13" t="str">
        <f>IF(AND(INTRO!$E$37="Non-endemic",INTRO!$E$41="Non-endemic")," ",IF(COUNTRY_INFO!B144=0," ",COUNTRY_INFO!B144))</f>
        <v>Benue</v>
      </c>
      <c r="C144" s="13" t="str">
        <f>IF(AND(INTRO!$E$37="Non-endemic",INTRO!$E$41="Non-endemic")," ",IF(COUNTRY_INFO!C144=0," ",COUNTRY_INFO!C144))</f>
        <v>Okpokwu</v>
      </c>
      <c r="D144" s="14">
        <f>IF(AND(INTRO!$E$37="Non-endemic",INTRO!$E$41="Non-endemic"),0,IF(AND(OR(COUNTRY_INFO!$H144=0,COUNTRY_INFO!$H144=4,COUNTRY_INFO!$H144=99),OR(COUNTRY_INFO!$J144=0,COUNTRY_INFO!$J144=4)),0,COUNTRY_INFO!$E144))</f>
        <v>47514</v>
      </c>
      <c r="E144" s="14">
        <f>IF(AND(INTRO!$E$37="Non-endemic",INTRO!$E$41="Non-endemic"),0,IF(AND(OR(COUNTRY_INFO!$H144=0,COUNTRY_INFO!$H144=4,COUNTRY_INFO!$H144=99),OR(COUNTRY_INFO!$J144=0,COUNTRY_INFO!$J144=4)),0,COUNTRY_INFO!$F144))</f>
        <v>66520</v>
      </c>
      <c r="F144" s="14">
        <f t="shared" si="22"/>
        <v>114034</v>
      </c>
      <c r="G144" s="15">
        <f>IF(AND(INTRO!$E$37="Non-endemic",INTRO!$E$41="Non-endemic"),0,COUNTRY_INFO!Q144)</f>
        <v>0</v>
      </c>
      <c r="H144" s="15">
        <f>IF(AND(INTRO!$E$37="Non-endemic",INTRO!$E$41="Non-endemic"),0,COUNTRY_INFO!S144)</f>
        <v>0</v>
      </c>
      <c r="I144" s="14">
        <f>IF(INTRO!$E$39="Non-endemic",IF($G144=1,DEC!$I144,0),IF($G144=1,IVM!$G144,0))</f>
        <v>0</v>
      </c>
      <c r="J144" s="3" t="str">
        <f>IF($G144=0, " ", IF(COUNTRY_INFO!$H144=1, IF(COUNTRY_INFO!$L144=1, 0," ")," "))</f>
        <v xml:space="preserve"> </v>
      </c>
      <c r="K144" s="3"/>
      <c r="L144" s="28" t="s">
        <v>974</v>
      </c>
      <c r="M144" s="44">
        <f>IF($L144="ALB", IF(INTRO!$E$39="Non-endemic",IF($H144&lt;&gt;0,$D144*($H144-$G144),0),$D144*$H144), 0)</f>
        <v>0</v>
      </c>
      <c r="N144" s="14">
        <f t="shared" si="2"/>
        <v>0</v>
      </c>
      <c r="O144" s="3"/>
      <c r="P144" s="14">
        <f t="shared" si="23"/>
        <v>0</v>
      </c>
      <c r="Q144" s="44">
        <f>IF($L144="MBD", IF(INTRO!$E$39="Non-endemic",IF($H144&lt;&gt;0,$D144*($H144-$G144),0),$D144*$H144),0)</f>
        <v>0</v>
      </c>
      <c r="R144" s="14">
        <f t="shared" si="4"/>
        <v>0</v>
      </c>
      <c r="S144" s="3"/>
      <c r="T144" s="14">
        <f t="shared" si="24"/>
        <v>0</v>
      </c>
      <c r="U144" s="25"/>
      <c r="V144" s="16">
        <f t="shared" si="20"/>
        <v>0</v>
      </c>
      <c r="W144" s="16">
        <f t="shared" si="21"/>
        <v>0</v>
      </c>
      <c r="X144" s="25"/>
      <c r="Y144" s="16">
        <f t="shared" si="8"/>
        <v>0</v>
      </c>
      <c r="Z144" s="16">
        <f t="shared" si="9"/>
        <v>0</v>
      </c>
      <c r="AA144" s="25"/>
      <c r="AB144" s="16">
        <f t="shared" si="10"/>
        <v>0</v>
      </c>
      <c r="AC144" s="16">
        <f t="shared" si="11"/>
        <v>0</v>
      </c>
    </row>
    <row r="145" spans="1:29" x14ac:dyDescent="0.25">
      <c r="A145" s="13" t="str">
        <f>IF(AND(INTRO!$E$37="Non-endemic",INTRO!$E$41="Non-endemic")," ",IF(COUNTRY_INFO!A145=0," ",COUNTRY_INFO!A145))</f>
        <v>Nigeria</v>
      </c>
      <c r="B145" s="13" t="str">
        <f>IF(AND(INTRO!$E$37="Non-endemic",INTRO!$E$41="Non-endemic")," ",IF(COUNTRY_INFO!B145=0," ",COUNTRY_INFO!B145))</f>
        <v>Benue</v>
      </c>
      <c r="C145" s="13" t="str">
        <f>IF(AND(INTRO!$E$37="Non-endemic",INTRO!$E$41="Non-endemic")," ",IF(COUNTRY_INFO!C145=0," ",COUNTRY_INFO!C145))</f>
        <v>Otorkpo</v>
      </c>
      <c r="D145" s="14">
        <f>IF(AND(INTRO!$E$37="Non-endemic",INTRO!$E$41="Non-endemic"),0,IF(AND(OR(COUNTRY_INFO!$H145=0,COUNTRY_INFO!$H145=4,COUNTRY_INFO!$H145=99),OR(COUNTRY_INFO!$J145=0,COUNTRY_INFO!$J145=4)),0,COUNTRY_INFO!$E145))</f>
        <v>70382</v>
      </c>
      <c r="E145" s="14">
        <f>IF(AND(INTRO!$E$37="Non-endemic",INTRO!$E$41="Non-endemic"),0,IF(AND(OR(COUNTRY_INFO!$H145=0,COUNTRY_INFO!$H145=4,COUNTRY_INFO!$H145=99),OR(COUNTRY_INFO!$J145=0,COUNTRY_INFO!$J145=4)),0,COUNTRY_INFO!$F145))</f>
        <v>98535</v>
      </c>
      <c r="F145" s="14">
        <f t="shared" si="22"/>
        <v>168917</v>
      </c>
      <c r="G145" s="15">
        <f>IF(AND(INTRO!$E$37="Non-endemic",INTRO!$E$41="Non-endemic"),0,COUNTRY_INFO!Q145)</f>
        <v>1</v>
      </c>
      <c r="H145" s="15">
        <f>IF(AND(INTRO!$E$37="Non-endemic",INTRO!$E$41="Non-endemic"),0,COUNTRY_INFO!S145)</f>
        <v>0</v>
      </c>
      <c r="I145" s="14">
        <f>IF(INTRO!$E$39="Non-endemic",IF($G145=1,DEC!$I145,0),IF($G145=1,IVM!$G145,0))</f>
        <v>281529</v>
      </c>
      <c r="J145" s="3" t="str">
        <f>IF($G145=0, " ", IF(COUNTRY_INFO!$H145=1, IF(COUNTRY_INFO!$L145=1, 0," ")," "))</f>
        <v xml:space="preserve"> </v>
      </c>
      <c r="K145" s="3"/>
      <c r="L145" s="28" t="s">
        <v>974</v>
      </c>
      <c r="M145" s="44">
        <f>IF($L145="ALB", IF(INTRO!$E$39="Non-endemic",IF($H145&lt;&gt;0,$D145*($H145-$G145),0),$D145*$H145), 0)</f>
        <v>0</v>
      </c>
      <c r="N145" s="14">
        <f t="shared" si="2"/>
        <v>0</v>
      </c>
      <c r="O145" s="3"/>
      <c r="P145" s="14">
        <f t="shared" si="23"/>
        <v>0</v>
      </c>
      <c r="Q145" s="44">
        <f>IF($L145="MBD", IF(INTRO!$E$39="Non-endemic",IF($H145&lt;&gt;0,$D145*($H145-$G145),0),$D145*$H145),0)</f>
        <v>0</v>
      </c>
      <c r="R145" s="14">
        <f t="shared" si="4"/>
        <v>0</v>
      </c>
      <c r="S145" s="3"/>
      <c r="T145" s="14">
        <f t="shared" si="24"/>
        <v>0</v>
      </c>
      <c r="U145" s="25"/>
      <c r="V145" s="16">
        <f t="shared" si="20"/>
        <v>281529</v>
      </c>
      <c r="W145" s="16">
        <f t="shared" si="21"/>
        <v>1408</v>
      </c>
      <c r="X145" s="25"/>
      <c r="Y145" s="16">
        <f t="shared" si="8"/>
        <v>0</v>
      </c>
      <c r="Z145" s="16">
        <f t="shared" si="9"/>
        <v>0</v>
      </c>
      <c r="AA145" s="25"/>
      <c r="AB145" s="16">
        <f t="shared" si="10"/>
        <v>0</v>
      </c>
      <c r="AC145" s="16">
        <f t="shared" si="11"/>
        <v>0</v>
      </c>
    </row>
    <row r="146" spans="1:29" x14ac:dyDescent="0.25">
      <c r="A146" s="13" t="str">
        <f>IF(AND(INTRO!$E$37="Non-endemic",INTRO!$E$41="Non-endemic")," ",IF(COUNTRY_INFO!A146=0," ",COUNTRY_INFO!A146))</f>
        <v>Nigeria</v>
      </c>
      <c r="B146" s="13" t="str">
        <f>IF(AND(INTRO!$E$37="Non-endemic",INTRO!$E$41="Non-endemic")," ",IF(COUNTRY_INFO!B146=0," ",COUNTRY_INFO!B146))</f>
        <v>Benue</v>
      </c>
      <c r="C146" s="13" t="str">
        <f>IF(AND(INTRO!$E$37="Non-endemic",INTRO!$E$41="Non-endemic")," ",IF(COUNTRY_INFO!C146=0," ",COUNTRY_INFO!C146))</f>
        <v>Tarka</v>
      </c>
      <c r="D146" s="14">
        <f>IF(AND(INTRO!$E$37="Non-endemic",INTRO!$E$41="Non-endemic"),0,IF(AND(OR(COUNTRY_INFO!$H146=0,COUNTRY_INFO!$H146=4,COUNTRY_INFO!$H146=99),OR(COUNTRY_INFO!$J146=0,COUNTRY_INFO!$J146=4)),0,COUNTRY_INFO!$E146))</f>
        <v>21382</v>
      </c>
      <c r="E146" s="14">
        <f>IF(AND(INTRO!$E$37="Non-endemic",INTRO!$E$41="Non-endemic"),0,IF(AND(OR(COUNTRY_INFO!$H146=0,COUNTRY_INFO!$H146=4,COUNTRY_INFO!$H146=99),OR(COUNTRY_INFO!$J146=0,COUNTRY_INFO!$J146=4)),0,COUNTRY_INFO!$F146))</f>
        <v>29935</v>
      </c>
      <c r="F146" s="14">
        <f t="shared" si="22"/>
        <v>51317</v>
      </c>
      <c r="G146" s="15">
        <f>IF(AND(INTRO!$E$37="Non-endemic",INTRO!$E$41="Non-endemic"),0,COUNTRY_INFO!Q146)</f>
        <v>1</v>
      </c>
      <c r="H146" s="15">
        <f>IF(AND(INTRO!$E$37="Non-endemic",INTRO!$E$41="Non-endemic"),0,COUNTRY_INFO!S146)</f>
        <v>1</v>
      </c>
      <c r="I146" s="14">
        <f>IF(INTRO!$E$39="Non-endemic",IF($G146=1,DEC!$I146,0),IF($G146=1,IVM!$G146,0))</f>
        <v>85529</v>
      </c>
      <c r="J146" s="3" t="str">
        <f>IF($G146=0, " ", IF(COUNTRY_INFO!$H146=1, IF(COUNTRY_INFO!$L146=1, 0," ")," "))</f>
        <v xml:space="preserve"> </v>
      </c>
      <c r="K146" s="3"/>
      <c r="L146" s="28" t="s">
        <v>974</v>
      </c>
      <c r="M146" s="44">
        <f>IF($L146="ALB", IF(INTRO!$E$39="Non-endemic",IF($H146&lt;&gt;0,$D146*($H146-$G146),0),$D146*$H146), 0)</f>
        <v>0</v>
      </c>
      <c r="N146" s="14">
        <f t="shared" si="2"/>
        <v>0</v>
      </c>
      <c r="O146" s="3"/>
      <c r="P146" s="14">
        <f t="shared" si="23"/>
        <v>0</v>
      </c>
      <c r="Q146" s="44">
        <f>IF($L146="MBD", IF(INTRO!$E$39="Non-endemic",IF($H146&lt;&gt;0,$D146*($H146-$G146),0),$D146*$H146),0)</f>
        <v>21382</v>
      </c>
      <c r="R146" s="14">
        <f t="shared" si="4"/>
        <v>0</v>
      </c>
      <c r="S146" s="3"/>
      <c r="T146" s="14">
        <f t="shared" si="24"/>
        <v>21382</v>
      </c>
      <c r="U146" s="25"/>
      <c r="V146" s="16">
        <f t="shared" si="20"/>
        <v>85529</v>
      </c>
      <c r="W146" s="16">
        <f t="shared" si="21"/>
        <v>428</v>
      </c>
      <c r="X146" s="25"/>
      <c r="Y146" s="16">
        <f t="shared" si="8"/>
        <v>0</v>
      </c>
      <c r="Z146" s="16">
        <f t="shared" si="9"/>
        <v>0</v>
      </c>
      <c r="AA146" s="25"/>
      <c r="AB146" s="16">
        <f t="shared" si="10"/>
        <v>0</v>
      </c>
      <c r="AC146" s="16">
        <f t="shared" si="11"/>
        <v>0</v>
      </c>
    </row>
    <row r="147" spans="1:29" x14ac:dyDescent="0.25">
      <c r="A147" s="13" t="str">
        <f>IF(AND(INTRO!$E$37="Non-endemic",INTRO!$E$41="Non-endemic")," ",IF(COUNTRY_INFO!A147=0," ",COUNTRY_INFO!A147))</f>
        <v>Nigeria</v>
      </c>
      <c r="B147" s="13" t="str">
        <f>IF(AND(INTRO!$E$37="Non-endemic",INTRO!$E$41="Non-endemic")," ",IF(COUNTRY_INFO!B147=0," ",COUNTRY_INFO!B147))</f>
        <v>Benue</v>
      </c>
      <c r="C147" s="13" t="str">
        <f>IF(AND(INTRO!$E$37="Non-endemic",INTRO!$E$41="Non-endemic")," ",IF(COUNTRY_INFO!C147=0," ",COUNTRY_INFO!C147))</f>
        <v>Ukum</v>
      </c>
      <c r="D147" s="14">
        <f>IF(AND(INTRO!$E$37="Non-endemic",INTRO!$E$41="Non-endemic"),0,IF(AND(OR(COUNTRY_INFO!$H147=0,COUNTRY_INFO!$H147=4,COUNTRY_INFO!$H147=99),OR(COUNTRY_INFO!$J147=0,COUNTRY_INFO!$J147=4)),0,COUNTRY_INFO!$E147))</f>
        <v>58349</v>
      </c>
      <c r="E147" s="14">
        <f>IF(AND(INTRO!$E$37="Non-endemic",INTRO!$E$41="Non-endemic"),0,IF(AND(OR(COUNTRY_INFO!$H147=0,COUNTRY_INFO!$H147=4,COUNTRY_INFO!$H147=99),OR(COUNTRY_INFO!$J147=0,COUNTRY_INFO!$J147=4)),0,COUNTRY_INFO!$F147))</f>
        <v>81689</v>
      </c>
      <c r="F147" s="14">
        <f t="shared" si="22"/>
        <v>140038</v>
      </c>
      <c r="G147" s="15">
        <f>IF(AND(INTRO!$E$37="Non-endemic",INTRO!$E$41="Non-endemic"),0,COUNTRY_INFO!Q147)</f>
        <v>1</v>
      </c>
      <c r="H147" s="15">
        <f>IF(AND(INTRO!$E$37="Non-endemic",INTRO!$E$41="Non-endemic"),0,COUNTRY_INFO!S147)</f>
        <v>1</v>
      </c>
      <c r="I147" s="14">
        <f>IF(INTRO!$E$39="Non-endemic",IF($G147=1,DEC!$I147,0),IF($G147=1,IVM!$G147,0))</f>
        <v>233397</v>
      </c>
      <c r="J147" s="3" t="str">
        <f>IF($G147=0, " ", IF(COUNTRY_INFO!$H147=1, IF(COUNTRY_INFO!$L147=1, 0," ")," "))</f>
        <v xml:space="preserve"> </v>
      </c>
      <c r="K147" s="3"/>
      <c r="L147" s="28" t="s">
        <v>974</v>
      </c>
      <c r="M147" s="44">
        <f>IF($L147="ALB", IF(INTRO!$E$39="Non-endemic",IF($H147&lt;&gt;0,$D147*($H147-$G147),0),$D147*$H147), 0)</f>
        <v>0</v>
      </c>
      <c r="N147" s="14">
        <f t="shared" si="2"/>
        <v>0</v>
      </c>
      <c r="O147" s="3"/>
      <c r="P147" s="14">
        <f t="shared" si="23"/>
        <v>0</v>
      </c>
      <c r="Q147" s="44">
        <f>IF($L147="MBD", IF(INTRO!$E$39="Non-endemic",IF($H147&lt;&gt;0,$D147*($H147-$G147),0),$D147*$H147),0)</f>
        <v>58349</v>
      </c>
      <c r="R147" s="14">
        <f t="shared" si="4"/>
        <v>0</v>
      </c>
      <c r="S147" s="3"/>
      <c r="T147" s="14">
        <f t="shared" si="24"/>
        <v>58349</v>
      </c>
      <c r="U147" s="25"/>
      <c r="V147" s="16">
        <f t="shared" si="20"/>
        <v>233397</v>
      </c>
      <c r="W147" s="16">
        <f t="shared" si="21"/>
        <v>1167</v>
      </c>
      <c r="X147" s="25"/>
      <c r="Y147" s="16">
        <f t="shared" si="8"/>
        <v>0</v>
      </c>
      <c r="Z147" s="16">
        <f t="shared" si="9"/>
        <v>0</v>
      </c>
      <c r="AA147" s="25"/>
      <c r="AB147" s="16">
        <f t="shared" si="10"/>
        <v>0</v>
      </c>
      <c r="AC147" s="16">
        <f t="shared" si="11"/>
        <v>0</v>
      </c>
    </row>
    <row r="148" spans="1:29" x14ac:dyDescent="0.25">
      <c r="A148" s="13" t="str">
        <f>IF(AND(INTRO!$E$37="Non-endemic",INTRO!$E$41="Non-endemic")," ",IF(COUNTRY_INFO!A148=0," ",COUNTRY_INFO!A148))</f>
        <v>Nigeria</v>
      </c>
      <c r="B148" s="13" t="str">
        <f>IF(AND(INTRO!$E$37="Non-endemic",INTRO!$E$41="Non-endemic")," ",IF(COUNTRY_INFO!B148=0," ",COUNTRY_INFO!B148))</f>
        <v>Benue</v>
      </c>
      <c r="C148" s="13" t="str">
        <f>IF(AND(INTRO!$E$37="Non-endemic",INTRO!$E$41="Non-endemic")," ",IF(COUNTRY_INFO!C148=0," ",COUNTRY_INFO!C148))</f>
        <v>Ushongo</v>
      </c>
      <c r="D148" s="14">
        <f>IF(AND(INTRO!$E$37="Non-endemic",INTRO!$E$41="Non-endemic"),0,IF(AND(OR(COUNTRY_INFO!$H148=0,COUNTRY_INFO!$H148=4,COUNTRY_INFO!$H148=99),OR(COUNTRY_INFO!$J148=0,COUNTRY_INFO!$J148=4)),0,COUNTRY_INFO!$E148))</f>
        <v>50660</v>
      </c>
      <c r="E148" s="14">
        <f>IF(AND(INTRO!$E$37="Non-endemic",INTRO!$E$41="Non-endemic"),0,IF(AND(OR(COUNTRY_INFO!$H148=0,COUNTRY_INFO!$H148=4,COUNTRY_INFO!$H148=99),OR(COUNTRY_INFO!$J148=0,COUNTRY_INFO!$J148=4)),0,COUNTRY_INFO!$F148))</f>
        <v>70923</v>
      </c>
      <c r="F148" s="14">
        <f t="shared" si="22"/>
        <v>121583</v>
      </c>
      <c r="G148" s="15">
        <f>IF(AND(INTRO!$E$37="Non-endemic",INTRO!$E$41="Non-endemic"),0,COUNTRY_INFO!Q148)</f>
        <v>0</v>
      </c>
      <c r="H148" s="15">
        <f>IF(AND(INTRO!$E$37="Non-endemic",INTRO!$E$41="Non-endemic"),0,COUNTRY_INFO!S148)</f>
        <v>0</v>
      </c>
      <c r="I148" s="14">
        <f>IF(INTRO!$E$39="Non-endemic",IF($G148=1,DEC!$I148,0),IF($G148=1,IVM!$G148,0))</f>
        <v>0</v>
      </c>
      <c r="J148" s="3" t="str">
        <f>IF($G148=0, " ", IF(COUNTRY_INFO!$H148=1, IF(COUNTRY_INFO!$L148=1, 0," ")," "))</f>
        <v xml:space="preserve"> </v>
      </c>
      <c r="K148" s="3"/>
      <c r="L148" s="28" t="s">
        <v>974</v>
      </c>
      <c r="M148" s="44">
        <f>IF($L148="ALB", IF(INTRO!$E$39="Non-endemic",IF($H148&lt;&gt;0,$D148*($H148-$G148),0),$D148*$H148), 0)</f>
        <v>0</v>
      </c>
      <c r="N148" s="14">
        <f t="shared" si="2"/>
        <v>0</v>
      </c>
      <c r="O148" s="3"/>
      <c r="P148" s="14">
        <f t="shared" si="23"/>
        <v>0</v>
      </c>
      <c r="Q148" s="44">
        <f>IF($L148="MBD", IF(INTRO!$E$39="Non-endemic",IF($H148&lt;&gt;0,$D148*($H148-$G148),0),$D148*$H148),0)</f>
        <v>0</v>
      </c>
      <c r="R148" s="14">
        <f t="shared" si="4"/>
        <v>0</v>
      </c>
      <c r="S148" s="3"/>
      <c r="T148" s="14">
        <f t="shared" si="24"/>
        <v>0</v>
      </c>
      <c r="U148" s="25"/>
      <c r="V148" s="16">
        <f t="shared" si="20"/>
        <v>0</v>
      </c>
      <c r="W148" s="16">
        <f t="shared" si="21"/>
        <v>0</v>
      </c>
      <c r="X148" s="25"/>
      <c r="Y148" s="16">
        <f t="shared" si="8"/>
        <v>0</v>
      </c>
      <c r="Z148" s="16">
        <f t="shared" si="9"/>
        <v>0</v>
      </c>
      <c r="AA148" s="25"/>
      <c r="AB148" s="16">
        <f t="shared" si="10"/>
        <v>0</v>
      </c>
      <c r="AC148" s="16">
        <f t="shared" si="11"/>
        <v>0</v>
      </c>
    </row>
    <row r="149" spans="1:29" x14ac:dyDescent="0.25">
      <c r="A149" s="13" t="str">
        <f>IF(AND(INTRO!$E$37="Non-endemic",INTRO!$E$41="Non-endemic")," ",IF(COUNTRY_INFO!A149=0," ",COUNTRY_INFO!A149))</f>
        <v>Nigeria</v>
      </c>
      <c r="B149" s="13" t="str">
        <f>IF(AND(INTRO!$E$37="Non-endemic",INTRO!$E$41="Non-endemic")," ",IF(COUNTRY_INFO!B149=0," ",COUNTRY_INFO!B149))</f>
        <v>Benue</v>
      </c>
      <c r="C149" s="13" t="str">
        <f>IF(AND(INTRO!$E$37="Non-endemic",INTRO!$E$41="Non-endemic")," ",IF(COUNTRY_INFO!C149=0," ",COUNTRY_INFO!C149))</f>
        <v>Vandeikya</v>
      </c>
      <c r="D149" s="14">
        <f>IF(AND(INTRO!$E$37="Non-endemic",INTRO!$E$41="Non-endemic"),0,IF(AND(OR(COUNTRY_INFO!$H149=0,COUNTRY_INFO!$H149=4,COUNTRY_INFO!$H149=99),OR(COUNTRY_INFO!$J149=0,COUNTRY_INFO!$J149=4)),0,COUNTRY_INFO!$E149))</f>
        <v>61897</v>
      </c>
      <c r="E149" s="14">
        <f>IF(AND(INTRO!$E$37="Non-endemic",INTRO!$E$41="Non-endemic"),0,IF(AND(OR(COUNTRY_INFO!$H149=0,COUNTRY_INFO!$H149=4,COUNTRY_INFO!$H149=99),OR(COUNTRY_INFO!$J149=0,COUNTRY_INFO!$J149=4)),0,COUNTRY_INFO!$F149))</f>
        <v>86656</v>
      </c>
      <c r="F149" s="14">
        <f t="shared" si="22"/>
        <v>148553</v>
      </c>
      <c r="G149" s="15">
        <f>IF(AND(INTRO!$E$37="Non-endemic",INTRO!$E$41="Non-endemic"),0,COUNTRY_INFO!Q149)</f>
        <v>0</v>
      </c>
      <c r="H149" s="15">
        <f>IF(AND(INTRO!$E$37="Non-endemic",INTRO!$E$41="Non-endemic"),0,COUNTRY_INFO!S149)</f>
        <v>1</v>
      </c>
      <c r="I149" s="14">
        <f>IF(INTRO!$E$39="Non-endemic",IF($G149=1,DEC!$I149,0),IF($G149=1,IVM!$G149,0))</f>
        <v>0</v>
      </c>
      <c r="J149" s="3" t="str">
        <f>IF($G149=0, " ", IF(COUNTRY_INFO!$H149=1, IF(COUNTRY_INFO!$L149=1, 0," ")," "))</f>
        <v xml:space="preserve"> </v>
      </c>
      <c r="K149" s="3"/>
      <c r="L149" s="28" t="s">
        <v>974</v>
      </c>
      <c r="M149" s="44">
        <f>IF($L149="ALB", IF(INTRO!$E$39="Non-endemic",IF($H149&lt;&gt;0,$D149*($H149-$G149),0),$D149*$H149), 0)</f>
        <v>0</v>
      </c>
      <c r="N149" s="14">
        <f t="shared" si="2"/>
        <v>0</v>
      </c>
      <c r="O149" s="3"/>
      <c r="P149" s="14">
        <f t="shared" si="23"/>
        <v>0</v>
      </c>
      <c r="Q149" s="44">
        <f>IF($L149="MBD", IF(INTRO!$E$39="Non-endemic",IF($H149&lt;&gt;0,$D149*($H149-$G149),0),$D149*$H149),0)</f>
        <v>61897</v>
      </c>
      <c r="R149" s="14">
        <f t="shared" si="4"/>
        <v>86656</v>
      </c>
      <c r="S149" s="3"/>
      <c r="T149" s="14">
        <f t="shared" si="24"/>
        <v>148553</v>
      </c>
      <c r="U149" s="25"/>
      <c r="V149" s="16">
        <f t="shared" si="20"/>
        <v>0</v>
      </c>
      <c r="W149" s="16">
        <f t="shared" si="21"/>
        <v>0</v>
      </c>
      <c r="X149" s="25"/>
      <c r="Y149" s="16">
        <f t="shared" si="8"/>
        <v>0</v>
      </c>
      <c r="Z149" s="16">
        <f t="shared" si="9"/>
        <v>0</v>
      </c>
      <c r="AA149" s="25"/>
      <c r="AB149" s="16">
        <f t="shared" si="10"/>
        <v>86656</v>
      </c>
      <c r="AC149" s="16">
        <f t="shared" si="11"/>
        <v>578</v>
      </c>
    </row>
    <row r="150" spans="1:29" x14ac:dyDescent="0.25">
      <c r="A150" s="13" t="str">
        <f>IF(AND(INTRO!$E$37="Non-endemic",INTRO!$E$41="Non-endemic")," ",IF(COUNTRY_INFO!A150=0," ",COUNTRY_INFO!A150))</f>
        <v>Nigeria</v>
      </c>
      <c r="B150" s="13" t="str">
        <f>IF(AND(INTRO!$E$37="Non-endemic",INTRO!$E$41="Non-endemic")," ",IF(COUNTRY_INFO!B150=0," ",COUNTRY_INFO!B150))</f>
        <v>Borno</v>
      </c>
      <c r="C150" s="13" t="str">
        <f>IF(AND(INTRO!$E$37="Non-endemic",INTRO!$E$41="Non-endemic")," ",IF(COUNTRY_INFO!C150=0," ",COUNTRY_INFO!C150))</f>
        <v>Adadara</v>
      </c>
      <c r="D150" s="14">
        <f>IF(AND(INTRO!$E$37="Non-endemic",INTRO!$E$41="Non-endemic"),0,IF(AND(OR(COUNTRY_INFO!$H150=0,COUNTRY_INFO!$H150=4,COUNTRY_INFO!$H150=99),OR(COUNTRY_INFO!$J150=0,COUNTRY_INFO!$J150=4)),0,COUNTRY_INFO!$E150))</f>
        <v>0</v>
      </c>
      <c r="E150" s="14">
        <f>IF(AND(INTRO!$E$37="Non-endemic",INTRO!$E$41="Non-endemic"),0,IF(AND(OR(COUNTRY_INFO!$H150=0,COUNTRY_INFO!$H150=4,COUNTRY_INFO!$H150=99),OR(COUNTRY_INFO!$J150=0,COUNTRY_INFO!$J150=4)),0,COUNTRY_INFO!$F150))</f>
        <v>0</v>
      </c>
      <c r="F150" s="14">
        <f t="shared" si="22"/>
        <v>0</v>
      </c>
      <c r="G150" s="15">
        <f>IF(AND(INTRO!$E$37="Non-endemic",INTRO!$E$41="Non-endemic"),0,COUNTRY_INFO!Q150)</f>
        <v>0</v>
      </c>
      <c r="H150" s="15">
        <f>IF(AND(INTRO!$E$37="Non-endemic",INTRO!$E$41="Non-endemic"),0,COUNTRY_INFO!S150)</f>
        <v>0</v>
      </c>
      <c r="I150" s="14">
        <f>IF(INTRO!$E$39="Non-endemic",IF($G150=1,DEC!$I150,0),IF($G150=1,IVM!$G150,0))</f>
        <v>0</v>
      </c>
      <c r="J150" s="3" t="str">
        <f>IF($G150=0, " ", IF(COUNTRY_INFO!$H150=1, IF(COUNTRY_INFO!$L150=1, 0," ")," "))</f>
        <v xml:space="preserve"> </v>
      </c>
      <c r="K150" s="3"/>
      <c r="L150" s="28" t="s">
        <v>974</v>
      </c>
      <c r="M150" s="44">
        <f>IF($L150="ALB", IF(INTRO!$E$39="Non-endemic",IF($H150&lt;&gt;0,$D150*($H150-$G150),0),$D150*$H150), 0)</f>
        <v>0</v>
      </c>
      <c r="N150" s="14">
        <f t="shared" si="2"/>
        <v>0</v>
      </c>
      <c r="O150" s="3"/>
      <c r="P150" s="14">
        <f t="shared" si="23"/>
        <v>0</v>
      </c>
      <c r="Q150" s="44">
        <f>IF($L150="MBD", IF(INTRO!$E$39="Non-endemic",IF($H150&lt;&gt;0,$D150*($H150-$G150),0),$D150*$H150),0)</f>
        <v>0</v>
      </c>
      <c r="R150" s="14">
        <f t="shared" si="4"/>
        <v>0</v>
      </c>
      <c r="S150" s="3"/>
      <c r="T150" s="14">
        <f t="shared" si="24"/>
        <v>0</v>
      </c>
      <c r="U150" s="25"/>
      <c r="V150" s="16">
        <f t="shared" si="20"/>
        <v>0</v>
      </c>
      <c r="W150" s="16">
        <f t="shared" si="21"/>
        <v>0</v>
      </c>
      <c r="X150" s="25"/>
      <c r="Y150" s="16">
        <f t="shared" si="8"/>
        <v>0</v>
      </c>
      <c r="Z150" s="16">
        <f t="shared" si="9"/>
        <v>0</v>
      </c>
      <c r="AA150" s="25"/>
      <c r="AB150" s="16">
        <f t="shared" si="10"/>
        <v>0</v>
      </c>
      <c r="AC150" s="16">
        <f t="shared" si="11"/>
        <v>0</v>
      </c>
    </row>
    <row r="151" spans="1:29" x14ac:dyDescent="0.25">
      <c r="A151" s="13" t="str">
        <f>IF(AND(INTRO!$E$37="Non-endemic",INTRO!$E$41="Non-endemic")," ",IF(COUNTRY_INFO!A151=0," ",COUNTRY_INFO!A151))</f>
        <v>Nigeria</v>
      </c>
      <c r="B151" s="13" t="str">
        <f>IF(AND(INTRO!$E$37="Non-endemic",INTRO!$E$41="Non-endemic")," ",IF(COUNTRY_INFO!B151=0," ",COUNTRY_INFO!B151))</f>
        <v>Borno</v>
      </c>
      <c r="C151" s="13" t="str">
        <f>IF(AND(INTRO!$E$37="Non-endemic",INTRO!$E$41="Non-endemic")," ",IF(COUNTRY_INFO!C151=0," ",COUNTRY_INFO!C151))</f>
        <v>Askir/Uba</v>
      </c>
      <c r="D151" s="14">
        <f>IF(AND(INTRO!$E$37="Non-endemic",INTRO!$E$41="Non-endemic"),0,IF(AND(OR(COUNTRY_INFO!$H151=0,COUNTRY_INFO!$H151=4,COUNTRY_INFO!$H151=99),OR(COUNTRY_INFO!$J151=0,COUNTRY_INFO!$J151=4)),0,COUNTRY_INFO!$E151))</f>
        <v>0</v>
      </c>
      <c r="E151" s="14">
        <f>IF(AND(INTRO!$E$37="Non-endemic",INTRO!$E$41="Non-endemic"),0,IF(AND(OR(COUNTRY_INFO!$H151=0,COUNTRY_INFO!$H151=4,COUNTRY_INFO!$H151=99),OR(COUNTRY_INFO!$J151=0,COUNTRY_INFO!$J151=4)),0,COUNTRY_INFO!$F151))</f>
        <v>0</v>
      </c>
      <c r="F151" s="14">
        <f t="shared" si="22"/>
        <v>0</v>
      </c>
      <c r="G151" s="15">
        <f>IF(AND(INTRO!$E$37="Non-endemic",INTRO!$E$41="Non-endemic"),0,COUNTRY_INFO!Q151)</f>
        <v>0</v>
      </c>
      <c r="H151" s="15">
        <f>IF(AND(INTRO!$E$37="Non-endemic",INTRO!$E$41="Non-endemic"),0,COUNTRY_INFO!S151)</f>
        <v>0</v>
      </c>
      <c r="I151" s="14">
        <f>IF(INTRO!$E$39="Non-endemic",IF($G151=1,DEC!$I151,0),IF($G151=1,IVM!$G151,0))</f>
        <v>0</v>
      </c>
      <c r="J151" s="3" t="str">
        <f>IF($G151=0, " ", IF(COUNTRY_INFO!$H151=1, IF(COUNTRY_INFO!$L151=1, 0," ")," "))</f>
        <v xml:space="preserve"> </v>
      </c>
      <c r="K151" s="3"/>
      <c r="L151" s="28" t="s">
        <v>974</v>
      </c>
      <c r="M151" s="44">
        <f>IF($L151="ALB", IF(INTRO!$E$39="Non-endemic",IF($H151&lt;&gt;0,$D151*($H151-$G151),0),$D151*$H151), 0)</f>
        <v>0</v>
      </c>
      <c r="N151" s="14">
        <f t="shared" si="2"/>
        <v>0</v>
      </c>
      <c r="O151" s="3"/>
      <c r="P151" s="14">
        <f t="shared" si="23"/>
        <v>0</v>
      </c>
      <c r="Q151" s="44">
        <f>IF($L151="MBD", IF(INTRO!$E$39="Non-endemic",IF($H151&lt;&gt;0,$D151*($H151-$G151),0),$D151*$H151),0)</f>
        <v>0</v>
      </c>
      <c r="R151" s="14">
        <f t="shared" si="4"/>
        <v>0</v>
      </c>
      <c r="S151" s="3"/>
      <c r="T151" s="14">
        <f t="shared" si="24"/>
        <v>0</v>
      </c>
      <c r="U151" s="25"/>
      <c r="V151" s="16">
        <f t="shared" si="20"/>
        <v>0</v>
      </c>
      <c r="W151" s="16">
        <f t="shared" si="21"/>
        <v>0</v>
      </c>
      <c r="X151" s="25"/>
      <c r="Y151" s="16">
        <f t="shared" si="8"/>
        <v>0</v>
      </c>
      <c r="Z151" s="16">
        <f t="shared" si="9"/>
        <v>0</v>
      </c>
      <c r="AA151" s="25"/>
      <c r="AB151" s="16">
        <f t="shared" si="10"/>
        <v>0</v>
      </c>
      <c r="AC151" s="16">
        <f t="shared" si="11"/>
        <v>0</v>
      </c>
    </row>
    <row r="152" spans="1:29" x14ac:dyDescent="0.25">
      <c r="A152" s="13" t="str">
        <f>IF(AND(INTRO!$E$37="Non-endemic",INTRO!$E$41="Non-endemic")," ",IF(COUNTRY_INFO!A152=0," ",COUNTRY_INFO!A152))</f>
        <v>Nigeria</v>
      </c>
      <c r="B152" s="13" t="str">
        <f>IF(AND(INTRO!$E$37="Non-endemic",INTRO!$E$41="Non-endemic")," ",IF(COUNTRY_INFO!B152=0," ",COUNTRY_INFO!B152))</f>
        <v>Borno</v>
      </c>
      <c r="C152" s="13" t="str">
        <f>IF(AND(INTRO!$E$37="Non-endemic",INTRO!$E$41="Non-endemic")," ",IF(COUNTRY_INFO!C152=0," ",COUNTRY_INFO!C152))</f>
        <v>Bama</v>
      </c>
      <c r="D152" s="14">
        <f>IF(AND(INTRO!$E$37="Non-endemic",INTRO!$E$41="Non-endemic"),0,IF(AND(OR(COUNTRY_INFO!$H152=0,COUNTRY_INFO!$H152=4,COUNTRY_INFO!$H152=99),OR(COUNTRY_INFO!$J152=0,COUNTRY_INFO!$J152=4)),0,COUNTRY_INFO!$E152))</f>
        <v>0</v>
      </c>
      <c r="E152" s="14">
        <f>IF(AND(INTRO!$E$37="Non-endemic",INTRO!$E$41="Non-endemic"),0,IF(AND(OR(COUNTRY_INFO!$H152=0,COUNTRY_INFO!$H152=4,COUNTRY_INFO!$H152=99),OR(COUNTRY_INFO!$J152=0,COUNTRY_INFO!$J152=4)),0,COUNTRY_INFO!$F152))</f>
        <v>0</v>
      </c>
      <c r="F152" s="14">
        <f t="shared" si="22"/>
        <v>0</v>
      </c>
      <c r="G152" s="15">
        <f>IF(AND(INTRO!$E$37="Non-endemic",INTRO!$E$41="Non-endemic"),0,COUNTRY_INFO!Q152)</f>
        <v>0</v>
      </c>
      <c r="H152" s="15">
        <f>IF(AND(INTRO!$E$37="Non-endemic",INTRO!$E$41="Non-endemic"),0,COUNTRY_INFO!S152)</f>
        <v>0</v>
      </c>
      <c r="I152" s="14">
        <f>IF(INTRO!$E$39="Non-endemic",IF($G152=1,DEC!$I152,0),IF($G152=1,IVM!$G152,0))</f>
        <v>0</v>
      </c>
      <c r="J152" s="3" t="str">
        <f>IF($G152=0, " ", IF(COUNTRY_INFO!$H152=1, IF(COUNTRY_INFO!$L152=1, 0," ")," "))</f>
        <v xml:space="preserve"> </v>
      </c>
      <c r="K152" s="3"/>
      <c r="L152" s="28" t="s">
        <v>974</v>
      </c>
      <c r="M152" s="44">
        <f>IF($L152="ALB", IF(INTRO!$E$39="Non-endemic",IF($H152&lt;&gt;0,$D152*($H152-$G152),0),$D152*$H152), 0)</f>
        <v>0</v>
      </c>
      <c r="N152" s="14">
        <f t="shared" si="2"/>
        <v>0</v>
      </c>
      <c r="O152" s="3"/>
      <c r="P152" s="14">
        <f t="shared" si="23"/>
        <v>0</v>
      </c>
      <c r="Q152" s="44">
        <f>IF($L152="MBD", IF(INTRO!$E$39="Non-endemic",IF($H152&lt;&gt;0,$D152*($H152-$G152),0),$D152*$H152),0)</f>
        <v>0</v>
      </c>
      <c r="R152" s="14">
        <f t="shared" si="4"/>
        <v>0</v>
      </c>
      <c r="S152" s="3"/>
      <c r="T152" s="14">
        <f t="shared" si="24"/>
        <v>0</v>
      </c>
      <c r="U152" s="25"/>
      <c r="V152" s="16">
        <f t="shared" si="20"/>
        <v>0</v>
      </c>
      <c r="W152" s="16">
        <f t="shared" si="21"/>
        <v>0</v>
      </c>
      <c r="X152" s="25"/>
      <c r="Y152" s="16">
        <f t="shared" si="8"/>
        <v>0</v>
      </c>
      <c r="Z152" s="16">
        <f t="shared" si="9"/>
        <v>0</v>
      </c>
      <c r="AA152" s="25"/>
      <c r="AB152" s="16">
        <f t="shared" si="10"/>
        <v>0</v>
      </c>
      <c r="AC152" s="16">
        <f t="shared" si="11"/>
        <v>0</v>
      </c>
    </row>
    <row r="153" spans="1:29" x14ac:dyDescent="0.25">
      <c r="A153" s="13" t="str">
        <f>IF(AND(INTRO!$E$37="Non-endemic",INTRO!$E$41="Non-endemic")," ",IF(COUNTRY_INFO!A153=0," ",COUNTRY_INFO!A153))</f>
        <v>Nigeria</v>
      </c>
      <c r="B153" s="13" t="str">
        <f>IF(AND(INTRO!$E$37="Non-endemic",INTRO!$E$41="Non-endemic")," ",IF(COUNTRY_INFO!B153=0," ",COUNTRY_INFO!B153))</f>
        <v>Borno</v>
      </c>
      <c r="C153" s="13" t="str">
        <f>IF(AND(INTRO!$E$37="Non-endemic",INTRO!$E$41="Non-endemic")," ",IF(COUNTRY_INFO!C153=0," ",COUNTRY_INFO!C153))</f>
        <v>Bayo</v>
      </c>
      <c r="D153" s="14">
        <f>IF(AND(INTRO!$E$37="Non-endemic",INTRO!$E$41="Non-endemic"),0,IF(AND(OR(COUNTRY_INFO!$H153=0,COUNTRY_INFO!$H153=4,COUNTRY_INFO!$H153=99),OR(COUNTRY_INFO!$J153=0,COUNTRY_INFO!$J153=4)),0,COUNTRY_INFO!$E153))</f>
        <v>0</v>
      </c>
      <c r="E153" s="14">
        <f>IF(AND(INTRO!$E$37="Non-endemic",INTRO!$E$41="Non-endemic"),0,IF(AND(OR(COUNTRY_INFO!$H153=0,COUNTRY_INFO!$H153=4,COUNTRY_INFO!$H153=99),OR(COUNTRY_INFO!$J153=0,COUNTRY_INFO!$J153=4)),0,COUNTRY_INFO!$F153))</f>
        <v>0</v>
      </c>
      <c r="F153" s="14">
        <f t="shared" si="22"/>
        <v>0</v>
      </c>
      <c r="G153" s="15">
        <f>IF(AND(INTRO!$E$37="Non-endemic",INTRO!$E$41="Non-endemic"),0,COUNTRY_INFO!Q153)</f>
        <v>0</v>
      </c>
      <c r="H153" s="15">
        <f>IF(AND(INTRO!$E$37="Non-endemic",INTRO!$E$41="Non-endemic"),0,COUNTRY_INFO!S153)</f>
        <v>0</v>
      </c>
      <c r="I153" s="14">
        <f>IF(INTRO!$E$39="Non-endemic",IF($G153=1,DEC!$I153,0),IF($G153=1,IVM!$G153,0))</f>
        <v>0</v>
      </c>
      <c r="J153" s="3" t="str">
        <f>IF($G153=0, " ", IF(COUNTRY_INFO!$H153=1, IF(COUNTRY_INFO!$L153=1, 0," ")," "))</f>
        <v xml:space="preserve"> </v>
      </c>
      <c r="K153" s="3"/>
      <c r="L153" s="28" t="s">
        <v>974</v>
      </c>
      <c r="M153" s="44">
        <f>IF($L153="ALB", IF(INTRO!$E$39="Non-endemic",IF($H153&lt;&gt;0,$D153*($H153-$G153),0),$D153*$H153), 0)</f>
        <v>0</v>
      </c>
      <c r="N153" s="14">
        <f t="shared" si="2"/>
        <v>0</v>
      </c>
      <c r="O153" s="3"/>
      <c r="P153" s="14">
        <f t="shared" si="23"/>
        <v>0</v>
      </c>
      <c r="Q153" s="44">
        <f>IF($L153="MBD", IF(INTRO!$E$39="Non-endemic",IF($H153&lt;&gt;0,$D153*($H153-$G153),0),$D153*$H153),0)</f>
        <v>0</v>
      </c>
      <c r="R153" s="14">
        <f t="shared" si="4"/>
        <v>0</v>
      </c>
      <c r="S153" s="3"/>
      <c r="T153" s="14">
        <f t="shared" si="24"/>
        <v>0</v>
      </c>
      <c r="U153" s="25"/>
      <c r="V153" s="16">
        <f t="shared" si="20"/>
        <v>0</v>
      </c>
      <c r="W153" s="16">
        <f t="shared" si="21"/>
        <v>0</v>
      </c>
      <c r="X153" s="25"/>
      <c r="Y153" s="16">
        <f t="shared" si="8"/>
        <v>0</v>
      </c>
      <c r="Z153" s="16">
        <f t="shared" si="9"/>
        <v>0</v>
      </c>
      <c r="AA153" s="25"/>
      <c r="AB153" s="16">
        <f t="shared" si="10"/>
        <v>0</v>
      </c>
      <c r="AC153" s="16">
        <f t="shared" si="11"/>
        <v>0</v>
      </c>
    </row>
    <row r="154" spans="1:29" x14ac:dyDescent="0.25">
      <c r="A154" s="13" t="str">
        <f>IF(AND(INTRO!$E$37="Non-endemic",INTRO!$E$41="Non-endemic")," ",IF(COUNTRY_INFO!A154=0," ",COUNTRY_INFO!A154))</f>
        <v>Nigeria</v>
      </c>
      <c r="B154" s="13" t="str">
        <f>IF(AND(INTRO!$E$37="Non-endemic",INTRO!$E$41="Non-endemic")," ",IF(COUNTRY_INFO!B154=0," ",COUNTRY_INFO!B154))</f>
        <v>Borno</v>
      </c>
      <c r="C154" s="13" t="str">
        <f>IF(AND(INTRO!$E$37="Non-endemic",INTRO!$E$41="Non-endemic")," ",IF(COUNTRY_INFO!C154=0," ",COUNTRY_INFO!C154))</f>
        <v>Biu</v>
      </c>
      <c r="D154" s="14">
        <f>IF(AND(INTRO!$E$37="Non-endemic",INTRO!$E$41="Non-endemic"),0,IF(AND(OR(COUNTRY_INFO!$H154=0,COUNTRY_INFO!$H154=4,COUNTRY_INFO!$H154=99),OR(COUNTRY_INFO!$J154=0,COUNTRY_INFO!$J154=4)),0,COUNTRY_INFO!$E154))</f>
        <v>0</v>
      </c>
      <c r="E154" s="14">
        <f>IF(AND(INTRO!$E$37="Non-endemic",INTRO!$E$41="Non-endemic"),0,IF(AND(OR(COUNTRY_INFO!$H154=0,COUNTRY_INFO!$H154=4,COUNTRY_INFO!$H154=99),OR(COUNTRY_INFO!$J154=0,COUNTRY_INFO!$J154=4)),0,COUNTRY_INFO!$F154))</f>
        <v>0</v>
      </c>
      <c r="F154" s="14">
        <f t="shared" si="22"/>
        <v>0</v>
      </c>
      <c r="G154" s="15">
        <f>IF(AND(INTRO!$E$37="Non-endemic",INTRO!$E$41="Non-endemic"),0,COUNTRY_INFO!Q154)</f>
        <v>0</v>
      </c>
      <c r="H154" s="15">
        <f>IF(AND(INTRO!$E$37="Non-endemic",INTRO!$E$41="Non-endemic"),0,COUNTRY_INFO!S154)</f>
        <v>0</v>
      </c>
      <c r="I154" s="14">
        <f>IF(INTRO!$E$39="Non-endemic",IF($G154=1,DEC!$I154,0),IF($G154=1,IVM!$G154,0))</f>
        <v>0</v>
      </c>
      <c r="J154" s="3" t="str">
        <f>IF($G154=0, " ", IF(COUNTRY_INFO!$H154=1, IF(COUNTRY_INFO!$L154=1, 0," ")," "))</f>
        <v xml:space="preserve"> </v>
      </c>
      <c r="K154" s="3"/>
      <c r="L154" s="28" t="s">
        <v>974</v>
      </c>
      <c r="M154" s="44">
        <f>IF($L154="ALB", IF(INTRO!$E$39="Non-endemic",IF($H154&lt;&gt;0,$D154*($H154-$G154),0),$D154*$H154), 0)</f>
        <v>0</v>
      </c>
      <c r="N154" s="14">
        <f t="shared" si="2"/>
        <v>0</v>
      </c>
      <c r="O154" s="3"/>
      <c r="P154" s="14">
        <f t="shared" si="23"/>
        <v>0</v>
      </c>
      <c r="Q154" s="44">
        <f>IF($L154="MBD", IF(INTRO!$E$39="Non-endemic",IF($H154&lt;&gt;0,$D154*($H154-$G154),0),$D154*$H154),0)</f>
        <v>0</v>
      </c>
      <c r="R154" s="14">
        <f t="shared" si="4"/>
        <v>0</v>
      </c>
      <c r="S154" s="3"/>
      <c r="T154" s="14">
        <f t="shared" si="24"/>
        <v>0</v>
      </c>
      <c r="U154" s="25"/>
      <c r="V154" s="16">
        <f t="shared" si="20"/>
        <v>0</v>
      </c>
      <c r="W154" s="16">
        <f t="shared" si="21"/>
        <v>0</v>
      </c>
      <c r="X154" s="25"/>
      <c r="Y154" s="16">
        <f t="shared" si="8"/>
        <v>0</v>
      </c>
      <c r="Z154" s="16">
        <f t="shared" si="9"/>
        <v>0</v>
      </c>
      <c r="AA154" s="25"/>
      <c r="AB154" s="16">
        <f t="shared" si="10"/>
        <v>0</v>
      </c>
      <c r="AC154" s="16">
        <f t="shared" si="11"/>
        <v>0</v>
      </c>
    </row>
    <row r="155" spans="1:29" x14ac:dyDescent="0.25">
      <c r="A155" s="13" t="str">
        <f>IF(AND(INTRO!$E$37="Non-endemic",INTRO!$E$41="Non-endemic")," ",IF(COUNTRY_INFO!A155=0," ",COUNTRY_INFO!A155))</f>
        <v>Nigeria</v>
      </c>
      <c r="B155" s="13" t="str">
        <f>IF(AND(INTRO!$E$37="Non-endemic",INTRO!$E$41="Non-endemic")," ",IF(COUNTRY_INFO!B155=0," ",COUNTRY_INFO!B155))</f>
        <v>Borno</v>
      </c>
      <c r="C155" s="13" t="str">
        <f>IF(AND(INTRO!$E$37="Non-endemic",INTRO!$E$41="Non-endemic")," ",IF(COUNTRY_INFO!C155=0," ",COUNTRY_INFO!C155))</f>
        <v>Chibok</v>
      </c>
      <c r="D155" s="14">
        <f>IF(AND(INTRO!$E$37="Non-endemic",INTRO!$E$41="Non-endemic"),0,IF(AND(OR(COUNTRY_INFO!$H155=0,COUNTRY_INFO!$H155=4,COUNTRY_INFO!$H155=99),OR(COUNTRY_INFO!$J155=0,COUNTRY_INFO!$J155=4)),0,COUNTRY_INFO!$E155))</f>
        <v>0</v>
      </c>
      <c r="E155" s="14">
        <f>IF(AND(INTRO!$E$37="Non-endemic",INTRO!$E$41="Non-endemic"),0,IF(AND(OR(COUNTRY_INFO!$H155=0,COUNTRY_INFO!$H155=4,COUNTRY_INFO!$H155=99),OR(COUNTRY_INFO!$J155=0,COUNTRY_INFO!$J155=4)),0,COUNTRY_INFO!$F155))</f>
        <v>0</v>
      </c>
      <c r="F155" s="14">
        <f t="shared" si="22"/>
        <v>0</v>
      </c>
      <c r="G155" s="15">
        <f>IF(AND(INTRO!$E$37="Non-endemic",INTRO!$E$41="Non-endemic"),0,COUNTRY_INFO!Q155)</f>
        <v>0</v>
      </c>
      <c r="H155" s="15">
        <f>IF(AND(INTRO!$E$37="Non-endemic",INTRO!$E$41="Non-endemic"),0,COUNTRY_INFO!S155)</f>
        <v>0</v>
      </c>
      <c r="I155" s="14">
        <f>IF(INTRO!$E$39="Non-endemic",IF($G155=1,DEC!$I155,0),IF($G155=1,IVM!$G155,0))</f>
        <v>0</v>
      </c>
      <c r="J155" s="3" t="str">
        <f>IF($G155=0, " ", IF(COUNTRY_INFO!$H155=1, IF(COUNTRY_INFO!$L155=1, 0," ")," "))</f>
        <v xml:space="preserve"> </v>
      </c>
      <c r="K155" s="3"/>
      <c r="L155" s="28" t="s">
        <v>974</v>
      </c>
      <c r="M155" s="44">
        <f>IF($L155="ALB", IF(INTRO!$E$39="Non-endemic",IF($H155&lt;&gt;0,$D155*($H155-$G155),0),$D155*$H155), 0)</f>
        <v>0</v>
      </c>
      <c r="N155" s="14">
        <f t="shared" si="2"/>
        <v>0</v>
      </c>
      <c r="O155" s="3"/>
      <c r="P155" s="14">
        <f t="shared" si="23"/>
        <v>0</v>
      </c>
      <c r="Q155" s="44">
        <f>IF($L155="MBD", IF(INTRO!$E$39="Non-endemic",IF($H155&lt;&gt;0,$D155*($H155-$G155),0),$D155*$H155),0)</f>
        <v>0</v>
      </c>
      <c r="R155" s="14">
        <f t="shared" si="4"/>
        <v>0</v>
      </c>
      <c r="S155" s="3"/>
      <c r="T155" s="14">
        <f t="shared" si="24"/>
        <v>0</v>
      </c>
      <c r="U155" s="25"/>
      <c r="V155" s="16">
        <f t="shared" si="20"/>
        <v>0</v>
      </c>
      <c r="W155" s="16">
        <f t="shared" si="21"/>
        <v>0</v>
      </c>
      <c r="X155" s="25"/>
      <c r="Y155" s="16">
        <f t="shared" si="8"/>
        <v>0</v>
      </c>
      <c r="Z155" s="16">
        <f t="shared" si="9"/>
        <v>0</v>
      </c>
      <c r="AA155" s="25"/>
      <c r="AB155" s="16">
        <f t="shared" si="10"/>
        <v>0</v>
      </c>
      <c r="AC155" s="16">
        <f t="shared" si="11"/>
        <v>0</v>
      </c>
    </row>
    <row r="156" spans="1:29" x14ac:dyDescent="0.25">
      <c r="A156" s="13" t="str">
        <f>IF(AND(INTRO!$E$37="Non-endemic",INTRO!$E$41="Non-endemic")," ",IF(COUNTRY_INFO!A156=0," ",COUNTRY_INFO!A156))</f>
        <v>Nigeria</v>
      </c>
      <c r="B156" s="13" t="str">
        <f>IF(AND(INTRO!$E$37="Non-endemic",INTRO!$E$41="Non-endemic")," ",IF(COUNTRY_INFO!B156=0," ",COUNTRY_INFO!B156))</f>
        <v>Borno</v>
      </c>
      <c r="C156" s="13" t="str">
        <f>IF(AND(INTRO!$E$37="Non-endemic",INTRO!$E$41="Non-endemic")," ",IF(COUNTRY_INFO!C156=0," ",COUNTRY_INFO!C156))</f>
        <v>Damboa</v>
      </c>
      <c r="D156" s="14">
        <f>IF(AND(INTRO!$E$37="Non-endemic",INTRO!$E$41="Non-endemic"),0,IF(AND(OR(COUNTRY_INFO!$H156=0,COUNTRY_INFO!$H156=4,COUNTRY_INFO!$H156=99),OR(COUNTRY_INFO!$J156=0,COUNTRY_INFO!$J156=4)),0,COUNTRY_INFO!$E156))</f>
        <v>62288</v>
      </c>
      <c r="E156" s="14">
        <f>IF(AND(INTRO!$E$37="Non-endemic",INTRO!$E$41="Non-endemic"),0,IF(AND(OR(COUNTRY_INFO!$H156=0,COUNTRY_INFO!$H156=4,COUNTRY_INFO!$H156=99),OR(COUNTRY_INFO!$J156=0,COUNTRY_INFO!$J156=4)),0,COUNTRY_INFO!$F156))</f>
        <v>87203</v>
      </c>
      <c r="F156" s="14">
        <f t="shared" si="22"/>
        <v>149491</v>
      </c>
      <c r="G156" s="15">
        <f>IF(AND(INTRO!$E$37="Non-endemic",INTRO!$E$41="Non-endemic"),0,COUNTRY_INFO!Q156)</f>
        <v>1</v>
      </c>
      <c r="H156" s="15">
        <f>IF(AND(INTRO!$E$37="Non-endemic",INTRO!$E$41="Non-endemic"),0,COUNTRY_INFO!S156)</f>
        <v>0</v>
      </c>
      <c r="I156" s="14">
        <f>IF(INTRO!$E$39="Non-endemic",IF($G156=1,DEC!$I156,0),IF($G156=1,IVM!$G156,0))</f>
        <v>249152</v>
      </c>
      <c r="J156" s="3" t="str">
        <f>IF($G156=0, " ", IF(COUNTRY_INFO!$H156=1, IF(COUNTRY_INFO!$L156=1, 0," ")," "))</f>
        <v xml:space="preserve"> </v>
      </c>
      <c r="K156" s="3"/>
      <c r="L156" s="28" t="s">
        <v>974</v>
      </c>
      <c r="M156" s="44">
        <f>IF($L156="ALB", IF(INTRO!$E$39="Non-endemic",IF($H156&lt;&gt;0,$D156*($H156-$G156),0),$D156*$H156), 0)</f>
        <v>0</v>
      </c>
      <c r="N156" s="14">
        <f t="shared" si="2"/>
        <v>0</v>
      </c>
      <c r="O156" s="3"/>
      <c r="P156" s="14">
        <f t="shared" si="23"/>
        <v>0</v>
      </c>
      <c r="Q156" s="44">
        <f>IF($L156="MBD", IF(INTRO!$E$39="Non-endemic",IF($H156&lt;&gt;0,$D156*($H156-$G156),0),$D156*$H156),0)</f>
        <v>0</v>
      </c>
      <c r="R156" s="14">
        <f t="shared" si="4"/>
        <v>0</v>
      </c>
      <c r="S156" s="3"/>
      <c r="T156" s="14">
        <f t="shared" si="24"/>
        <v>0</v>
      </c>
      <c r="U156" s="25"/>
      <c r="V156" s="16">
        <f t="shared" si="20"/>
        <v>249152</v>
      </c>
      <c r="W156" s="16">
        <f t="shared" si="21"/>
        <v>1246</v>
      </c>
      <c r="X156" s="25"/>
      <c r="Y156" s="16">
        <f t="shared" si="8"/>
        <v>0</v>
      </c>
      <c r="Z156" s="16">
        <f t="shared" si="9"/>
        <v>0</v>
      </c>
      <c r="AA156" s="25"/>
      <c r="AB156" s="16">
        <f t="shared" si="10"/>
        <v>0</v>
      </c>
      <c r="AC156" s="16">
        <f t="shared" si="11"/>
        <v>0</v>
      </c>
    </row>
    <row r="157" spans="1:29" x14ac:dyDescent="0.25">
      <c r="A157" s="13" t="str">
        <f>IF(AND(INTRO!$E$37="Non-endemic",INTRO!$E$41="Non-endemic")," ",IF(COUNTRY_INFO!A157=0," ",COUNTRY_INFO!A157))</f>
        <v>Nigeria</v>
      </c>
      <c r="B157" s="13" t="str">
        <f>IF(AND(INTRO!$E$37="Non-endemic",INTRO!$E$41="Non-endemic")," ",IF(COUNTRY_INFO!B157=0," ",COUNTRY_INFO!B157))</f>
        <v>Borno</v>
      </c>
      <c r="C157" s="13" t="str">
        <f>IF(AND(INTRO!$E$37="Non-endemic",INTRO!$E$41="Non-endemic")," ",IF(COUNTRY_INFO!C157=0," ",COUNTRY_INFO!C157))</f>
        <v>Dikwa</v>
      </c>
      <c r="D157" s="14">
        <f>IF(AND(INTRO!$E$37="Non-endemic",INTRO!$E$41="Non-endemic"),0,IF(AND(OR(COUNTRY_INFO!$H157=0,COUNTRY_INFO!$H157=4,COUNTRY_INFO!$H157=99),OR(COUNTRY_INFO!$J157=0,COUNTRY_INFO!$J157=4)),0,COUNTRY_INFO!$E157))</f>
        <v>0</v>
      </c>
      <c r="E157" s="14">
        <f>IF(AND(INTRO!$E$37="Non-endemic",INTRO!$E$41="Non-endemic"),0,IF(AND(OR(COUNTRY_INFO!$H157=0,COUNTRY_INFO!$H157=4,COUNTRY_INFO!$H157=99),OR(COUNTRY_INFO!$J157=0,COUNTRY_INFO!$J157=4)),0,COUNTRY_INFO!$F157))</f>
        <v>0</v>
      </c>
      <c r="F157" s="14">
        <f t="shared" si="22"/>
        <v>0</v>
      </c>
      <c r="G157" s="15">
        <f>IF(AND(INTRO!$E$37="Non-endemic",INTRO!$E$41="Non-endemic"),0,COUNTRY_INFO!Q157)</f>
        <v>0</v>
      </c>
      <c r="H157" s="15">
        <f>IF(AND(INTRO!$E$37="Non-endemic",INTRO!$E$41="Non-endemic"),0,COUNTRY_INFO!S157)</f>
        <v>0</v>
      </c>
      <c r="I157" s="14">
        <f>IF(INTRO!$E$39="Non-endemic",IF($G157=1,DEC!$I157,0),IF($G157=1,IVM!$G157,0))</f>
        <v>0</v>
      </c>
      <c r="J157" s="3" t="str">
        <f>IF($G157=0, " ", IF(COUNTRY_INFO!$H157=1, IF(COUNTRY_INFO!$L157=1, 0," ")," "))</f>
        <v xml:space="preserve"> </v>
      </c>
      <c r="K157" s="3"/>
      <c r="L157" s="28" t="s">
        <v>974</v>
      </c>
      <c r="M157" s="44">
        <f>IF($L157="ALB", IF(INTRO!$E$39="Non-endemic",IF($H157&lt;&gt;0,$D157*($H157-$G157),0),$D157*$H157), 0)</f>
        <v>0</v>
      </c>
      <c r="N157" s="14">
        <f t="shared" si="2"/>
        <v>0</v>
      </c>
      <c r="O157" s="3"/>
      <c r="P157" s="14">
        <f t="shared" si="23"/>
        <v>0</v>
      </c>
      <c r="Q157" s="44">
        <f>IF($L157="MBD", IF(INTRO!$E$39="Non-endemic",IF($H157&lt;&gt;0,$D157*($H157-$G157),0),$D157*$H157),0)</f>
        <v>0</v>
      </c>
      <c r="R157" s="14">
        <f t="shared" si="4"/>
        <v>0</v>
      </c>
      <c r="S157" s="3"/>
      <c r="T157" s="14">
        <f t="shared" si="24"/>
        <v>0</v>
      </c>
      <c r="U157" s="25"/>
      <c r="V157" s="16">
        <f t="shared" si="20"/>
        <v>0</v>
      </c>
      <c r="W157" s="16">
        <f t="shared" si="21"/>
        <v>0</v>
      </c>
      <c r="X157" s="25"/>
      <c r="Y157" s="16">
        <f t="shared" si="8"/>
        <v>0</v>
      </c>
      <c r="Z157" s="16">
        <f t="shared" si="9"/>
        <v>0</v>
      </c>
      <c r="AA157" s="25"/>
      <c r="AB157" s="16">
        <f t="shared" si="10"/>
        <v>0</v>
      </c>
      <c r="AC157" s="16">
        <f t="shared" si="11"/>
        <v>0</v>
      </c>
    </row>
    <row r="158" spans="1:29" x14ac:dyDescent="0.25">
      <c r="A158" s="13" t="str">
        <f>IF(AND(INTRO!$E$37="Non-endemic",INTRO!$E$41="Non-endemic")," ",IF(COUNTRY_INFO!A158=0," ",COUNTRY_INFO!A158))</f>
        <v>Nigeria</v>
      </c>
      <c r="B158" s="13" t="str">
        <f>IF(AND(INTRO!$E$37="Non-endemic",INTRO!$E$41="Non-endemic")," ",IF(COUNTRY_INFO!B158=0," ",COUNTRY_INFO!B158))</f>
        <v>Borno</v>
      </c>
      <c r="C158" s="13" t="str">
        <f>IF(AND(INTRO!$E$37="Non-endemic",INTRO!$E$41="Non-endemic")," ",IF(COUNTRY_INFO!C158=0," ",COUNTRY_INFO!C158))</f>
        <v>Gubio</v>
      </c>
      <c r="D158" s="14">
        <f>IF(AND(INTRO!$E$37="Non-endemic",INTRO!$E$41="Non-endemic"),0,IF(AND(OR(COUNTRY_INFO!$H158=0,COUNTRY_INFO!$H158=4,COUNTRY_INFO!$H158=99),OR(COUNTRY_INFO!$J158=0,COUNTRY_INFO!$J158=4)),0,COUNTRY_INFO!$E158))</f>
        <v>0</v>
      </c>
      <c r="E158" s="14">
        <f>IF(AND(INTRO!$E$37="Non-endemic",INTRO!$E$41="Non-endemic"),0,IF(AND(OR(COUNTRY_INFO!$H158=0,COUNTRY_INFO!$H158=4,COUNTRY_INFO!$H158=99),OR(COUNTRY_INFO!$J158=0,COUNTRY_INFO!$J158=4)),0,COUNTRY_INFO!$F158))</f>
        <v>0</v>
      </c>
      <c r="F158" s="14">
        <f t="shared" si="22"/>
        <v>0</v>
      </c>
      <c r="G158" s="15">
        <f>IF(AND(INTRO!$E$37="Non-endemic",INTRO!$E$41="Non-endemic"),0,COUNTRY_INFO!Q158)</f>
        <v>0</v>
      </c>
      <c r="H158" s="15">
        <f>IF(AND(INTRO!$E$37="Non-endemic",INTRO!$E$41="Non-endemic"),0,COUNTRY_INFO!S158)</f>
        <v>0</v>
      </c>
      <c r="I158" s="14">
        <f>IF(INTRO!$E$39="Non-endemic",IF($G158=1,DEC!$I158,0),IF($G158=1,IVM!$G158,0))</f>
        <v>0</v>
      </c>
      <c r="J158" s="3" t="str">
        <f>IF($G158=0, " ", IF(COUNTRY_INFO!$H158=1, IF(COUNTRY_INFO!$L158=1, 0," ")," "))</f>
        <v xml:space="preserve"> </v>
      </c>
      <c r="K158" s="3"/>
      <c r="L158" s="28" t="s">
        <v>974</v>
      </c>
      <c r="M158" s="44">
        <f>IF($L158="ALB", IF(INTRO!$E$39="Non-endemic",IF($H158&lt;&gt;0,$D158*($H158-$G158),0),$D158*$H158), 0)</f>
        <v>0</v>
      </c>
      <c r="N158" s="14">
        <f t="shared" si="2"/>
        <v>0</v>
      </c>
      <c r="O158" s="3"/>
      <c r="P158" s="14">
        <f t="shared" si="23"/>
        <v>0</v>
      </c>
      <c r="Q158" s="44">
        <f>IF($L158="MBD", IF(INTRO!$E$39="Non-endemic",IF($H158&lt;&gt;0,$D158*($H158-$G158),0),$D158*$H158),0)</f>
        <v>0</v>
      </c>
      <c r="R158" s="14">
        <f t="shared" si="4"/>
        <v>0</v>
      </c>
      <c r="S158" s="3"/>
      <c r="T158" s="14">
        <f t="shared" si="24"/>
        <v>0</v>
      </c>
      <c r="U158" s="25"/>
      <c r="V158" s="16">
        <f t="shared" si="20"/>
        <v>0</v>
      </c>
      <c r="W158" s="16">
        <f t="shared" si="21"/>
        <v>0</v>
      </c>
      <c r="X158" s="25"/>
      <c r="Y158" s="16">
        <f t="shared" si="8"/>
        <v>0</v>
      </c>
      <c r="Z158" s="16">
        <f t="shared" si="9"/>
        <v>0</v>
      </c>
      <c r="AA158" s="25"/>
      <c r="AB158" s="16">
        <f t="shared" si="10"/>
        <v>0</v>
      </c>
      <c r="AC158" s="16">
        <f t="shared" si="11"/>
        <v>0</v>
      </c>
    </row>
    <row r="159" spans="1:29" x14ac:dyDescent="0.25">
      <c r="A159" s="13" t="str">
        <f>IF(AND(INTRO!$E$37="Non-endemic",INTRO!$E$41="Non-endemic")," ",IF(COUNTRY_INFO!A159=0," ",COUNTRY_INFO!A159))</f>
        <v>Nigeria</v>
      </c>
      <c r="B159" s="13" t="str">
        <f>IF(AND(INTRO!$E$37="Non-endemic",INTRO!$E$41="Non-endemic")," ",IF(COUNTRY_INFO!B159=0," ",COUNTRY_INFO!B159))</f>
        <v>Borno</v>
      </c>
      <c r="C159" s="13" t="str">
        <f>IF(AND(INTRO!$E$37="Non-endemic",INTRO!$E$41="Non-endemic")," ",IF(COUNTRY_INFO!C159=0," ",COUNTRY_INFO!C159))</f>
        <v>Guzamala</v>
      </c>
      <c r="D159" s="14">
        <f>IF(AND(INTRO!$E$37="Non-endemic",INTRO!$E$41="Non-endemic"),0,IF(AND(OR(COUNTRY_INFO!$H159=0,COUNTRY_INFO!$H159=4,COUNTRY_INFO!$H159=99),OR(COUNTRY_INFO!$J159=0,COUNTRY_INFO!$J159=4)),0,COUNTRY_INFO!$E159))</f>
        <v>0</v>
      </c>
      <c r="E159" s="14">
        <f>IF(AND(INTRO!$E$37="Non-endemic",INTRO!$E$41="Non-endemic"),0,IF(AND(OR(COUNTRY_INFO!$H159=0,COUNTRY_INFO!$H159=4,COUNTRY_INFO!$H159=99),OR(COUNTRY_INFO!$J159=0,COUNTRY_INFO!$J159=4)),0,COUNTRY_INFO!$F159))</f>
        <v>0</v>
      </c>
      <c r="F159" s="14">
        <f t="shared" si="22"/>
        <v>0</v>
      </c>
      <c r="G159" s="15">
        <f>IF(AND(INTRO!$E$37="Non-endemic",INTRO!$E$41="Non-endemic"),0,COUNTRY_INFO!Q159)</f>
        <v>0</v>
      </c>
      <c r="H159" s="15">
        <f>IF(AND(INTRO!$E$37="Non-endemic",INTRO!$E$41="Non-endemic"),0,COUNTRY_INFO!S159)</f>
        <v>0</v>
      </c>
      <c r="I159" s="14">
        <f>IF(INTRO!$E$39="Non-endemic",IF($G159=1,DEC!$I159,0),IF($G159=1,IVM!$G159,0))</f>
        <v>0</v>
      </c>
      <c r="J159" s="3" t="str">
        <f>IF($G159=0, " ", IF(COUNTRY_INFO!$H159=1, IF(COUNTRY_INFO!$L159=1, 0," ")," "))</f>
        <v xml:space="preserve"> </v>
      </c>
      <c r="K159" s="3"/>
      <c r="L159" s="28" t="s">
        <v>974</v>
      </c>
      <c r="M159" s="44">
        <f>IF($L159="ALB", IF(INTRO!$E$39="Non-endemic",IF($H159&lt;&gt;0,$D159*($H159-$G159),0),$D159*$H159), 0)</f>
        <v>0</v>
      </c>
      <c r="N159" s="14">
        <f t="shared" si="2"/>
        <v>0</v>
      </c>
      <c r="O159" s="3"/>
      <c r="P159" s="14">
        <f t="shared" si="23"/>
        <v>0</v>
      </c>
      <c r="Q159" s="44">
        <f>IF($L159="MBD", IF(INTRO!$E$39="Non-endemic",IF($H159&lt;&gt;0,$D159*($H159-$G159),0),$D159*$H159),0)</f>
        <v>0</v>
      </c>
      <c r="R159" s="14">
        <f t="shared" si="4"/>
        <v>0</v>
      </c>
      <c r="S159" s="3"/>
      <c r="T159" s="14">
        <f t="shared" si="24"/>
        <v>0</v>
      </c>
      <c r="U159" s="25"/>
      <c r="V159" s="16">
        <f t="shared" si="20"/>
        <v>0</v>
      </c>
      <c r="W159" s="16">
        <f t="shared" si="21"/>
        <v>0</v>
      </c>
      <c r="X159" s="25"/>
      <c r="Y159" s="16">
        <f t="shared" si="8"/>
        <v>0</v>
      </c>
      <c r="Z159" s="16">
        <f t="shared" si="9"/>
        <v>0</v>
      </c>
      <c r="AA159" s="25"/>
      <c r="AB159" s="16">
        <f t="shared" si="10"/>
        <v>0</v>
      </c>
      <c r="AC159" s="16">
        <f t="shared" si="11"/>
        <v>0</v>
      </c>
    </row>
    <row r="160" spans="1:29" x14ac:dyDescent="0.25">
      <c r="A160" s="13" t="str">
        <f>IF(AND(INTRO!$E$37="Non-endemic",INTRO!$E$41="Non-endemic")," ",IF(COUNTRY_INFO!A160=0," ",COUNTRY_INFO!A160))</f>
        <v>Nigeria</v>
      </c>
      <c r="B160" s="13" t="str">
        <f>IF(AND(INTRO!$E$37="Non-endemic",INTRO!$E$41="Non-endemic")," ",IF(COUNTRY_INFO!B160=0," ",COUNTRY_INFO!B160))</f>
        <v>Borno</v>
      </c>
      <c r="C160" s="13" t="str">
        <f>IF(AND(INTRO!$E$37="Non-endemic",INTRO!$E$41="Non-endemic")," ",IF(COUNTRY_INFO!C160=0," ",COUNTRY_INFO!C160))</f>
        <v>Gwoza</v>
      </c>
      <c r="D160" s="14">
        <f>IF(AND(INTRO!$E$37="Non-endemic",INTRO!$E$41="Non-endemic"),0,IF(AND(OR(COUNTRY_INFO!$H160=0,COUNTRY_INFO!$H160=4,COUNTRY_INFO!$H160=99),OR(COUNTRY_INFO!$J160=0,COUNTRY_INFO!$J160=4)),0,COUNTRY_INFO!$E160))</f>
        <v>0</v>
      </c>
      <c r="E160" s="14">
        <f>IF(AND(INTRO!$E$37="Non-endemic",INTRO!$E$41="Non-endemic"),0,IF(AND(OR(COUNTRY_INFO!$H160=0,COUNTRY_INFO!$H160=4,COUNTRY_INFO!$H160=99),OR(COUNTRY_INFO!$J160=0,COUNTRY_INFO!$J160=4)),0,COUNTRY_INFO!$F160))</f>
        <v>0</v>
      </c>
      <c r="F160" s="14">
        <f t="shared" si="22"/>
        <v>0</v>
      </c>
      <c r="G160" s="15">
        <f>IF(AND(INTRO!$E$37="Non-endemic",INTRO!$E$41="Non-endemic"),0,COUNTRY_INFO!Q160)</f>
        <v>0</v>
      </c>
      <c r="H160" s="15">
        <f>IF(AND(INTRO!$E$37="Non-endemic",INTRO!$E$41="Non-endemic"),0,COUNTRY_INFO!S160)</f>
        <v>0</v>
      </c>
      <c r="I160" s="14">
        <f>IF(INTRO!$E$39="Non-endemic",IF($G160=1,DEC!$I160,0),IF($G160=1,IVM!$G160,0))</f>
        <v>0</v>
      </c>
      <c r="J160" s="3" t="str">
        <f>IF($G160=0, " ", IF(COUNTRY_INFO!$H160=1, IF(COUNTRY_INFO!$L160=1, 0," ")," "))</f>
        <v xml:space="preserve"> </v>
      </c>
      <c r="K160" s="3"/>
      <c r="L160" s="28" t="s">
        <v>974</v>
      </c>
      <c r="M160" s="44">
        <f>IF($L160="ALB", IF(INTRO!$E$39="Non-endemic",IF($H160&lt;&gt;0,$D160*($H160-$G160),0),$D160*$H160), 0)</f>
        <v>0</v>
      </c>
      <c r="N160" s="14">
        <f t="shared" si="2"/>
        <v>0</v>
      </c>
      <c r="O160" s="3"/>
      <c r="P160" s="14">
        <f t="shared" si="23"/>
        <v>0</v>
      </c>
      <c r="Q160" s="44">
        <f>IF($L160="MBD", IF(INTRO!$E$39="Non-endemic",IF($H160&lt;&gt;0,$D160*($H160-$G160),0),$D160*$H160),0)</f>
        <v>0</v>
      </c>
      <c r="R160" s="14">
        <f t="shared" si="4"/>
        <v>0</v>
      </c>
      <c r="S160" s="3"/>
      <c r="T160" s="14">
        <f t="shared" si="24"/>
        <v>0</v>
      </c>
      <c r="U160" s="25"/>
      <c r="V160" s="16">
        <f t="shared" si="20"/>
        <v>0</v>
      </c>
      <c r="W160" s="16">
        <f t="shared" si="21"/>
        <v>0</v>
      </c>
      <c r="X160" s="25"/>
      <c r="Y160" s="16">
        <f t="shared" si="8"/>
        <v>0</v>
      </c>
      <c r="Z160" s="16">
        <f t="shared" si="9"/>
        <v>0</v>
      </c>
      <c r="AA160" s="25"/>
      <c r="AB160" s="16">
        <f t="shared" si="10"/>
        <v>0</v>
      </c>
      <c r="AC160" s="16">
        <f t="shared" si="11"/>
        <v>0</v>
      </c>
    </row>
    <row r="161" spans="1:29" x14ac:dyDescent="0.25">
      <c r="A161" s="13" t="str">
        <f>IF(AND(INTRO!$E$37="Non-endemic",INTRO!$E$41="Non-endemic")," ",IF(COUNTRY_INFO!A161=0," ",COUNTRY_INFO!A161))</f>
        <v>Nigeria</v>
      </c>
      <c r="B161" s="13" t="str">
        <f>IF(AND(INTRO!$E$37="Non-endemic",INTRO!$E$41="Non-endemic")," ",IF(COUNTRY_INFO!B161=0," ",COUNTRY_INFO!B161))</f>
        <v>Borno</v>
      </c>
      <c r="C161" s="13" t="str">
        <f>IF(AND(INTRO!$E$37="Non-endemic",INTRO!$E$41="Non-endemic")," ",IF(COUNTRY_INFO!C161=0," ",COUNTRY_INFO!C161))</f>
        <v>Hawul</v>
      </c>
      <c r="D161" s="14">
        <f>IF(AND(INTRO!$E$37="Non-endemic",INTRO!$E$41="Non-endemic"),0,IF(AND(OR(COUNTRY_INFO!$H161=0,COUNTRY_INFO!$H161=4,COUNTRY_INFO!$H161=99),OR(COUNTRY_INFO!$J161=0,COUNTRY_INFO!$J161=4)),0,COUNTRY_INFO!$E161))</f>
        <v>32362</v>
      </c>
      <c r="E161" s="14">
        <f>IF(AND(INTRO!$E$37="Non-endemic",INTRO!$E$41="Non-endemic"),0,IF(AND(OR(COUNTRY_INFO!$H161=0,COUNTRY_INFO!$H161=4,COUNTRY_INFO!$H161=99),OR(COUNTRY_INFO!$J161=0,COUNTRY_INFO!$J161=4)),0,COUNTRY_INFO!$F161))</f>
        <v>45307</v>
      </c>
      <c r="F161" s="14">
        <f t="shared" si="22"/>
        <v>77669</v>
      </c>
      <c r="G161" s="15">
        <f>IF(AND(INTRO!$E$37="Non-endemic",INTRO!$E$41="Non-endemic"),0,COUNTRY_INFO!Q161)</f>
        <v>1</v>
      </c>
      <c r="H161" s="15">
        <f>IF(AND(INTRO!$E$37="Non-endemic",INTRO!$E$41="Non-endemic"),0,COUNTRY_INFO!S161)</f>
        <v>0</v>
      </c>
      <c r="I161" s="14">
        <f>IF(INTRO!$E$39="Non-endemic",IF($G161=1,DEC!$I161,0),IF($G161=1,IVM!$G161,0))</f>
        <v>129448</v>
      </c>
      <c r="J161" s="3" t="str">
        <f>IF($G161=0, " ", IF(COUNTRY_INFO!$H161=1, IF(COUNTRY_INFO!$L161=1, 0," ")," "))</f>
        <v xml:space="preserve"> </v>
      </c>
      <c r="K161" s="3"/>
      <c r="L161" s="28" t="s">
        <v>974</v>
      </c>
      <c r="M161" s="44">
        <f>IF($L161="ALB", IF(INTRO!$E$39="Non-endemic",IF($H161&lt;&gt;0,$D161*($H161-$G161),0),$D161*$H161), 0)</f>
        <v>0</v>
      </c>
      <c r="N161" s="14">
        <f t="shared" si="2"/>
        <v>0</v>
      </c>
      <c r="O161" s="3"/>
      <c r="P161" s="14">
        <f t="shared" si="23"/>
        <v>0</v>
      </c>
      <c r="Q161" s="44">
        <f>IF($L161="MBD", IF(INTRO!$E$39="Non-endemic",IF($H161&lt;&gt;0,$D161*($H161-$G161),0),$D161*$H161),0)</f>
        <v>0</v>
      </c>
      <c r="R161" s="14">
        <f t="shared" si="4"/>
        <v>0</v>
      </c>
      <c r="S161" s="3"/>
      <c r="T161" s="14">
        <f t="shared" si="24"/>
        <v>0</v>
      </c>
      <c r="U161" s="25"/>
      <c r="V161" s="16">
        <f t="shared" si="20"/>
        <v>129448</v>
      </c>
      <c r="W161" s="16">
        <f t="shared" si="21"/>
        <v>648</v>
      </c>
      <c r="X161" s="25"/>
      <c r="Y161" s="16">
        <f t="shared" si="8"/>
        <v>0</v>
      </c>
      <c r="Z161" s="16">
        <f t="shared" si="9"/>
        <v>0</v>
      </c>
      <c r="AA161" s="25"/>
      <c r="AB161" s="16">
        <f t="shared" si="10"/>
        <v>0</v>
      </c>
      <c r="AC161" s="16">
        <f t="shared" si="11"/>
        <v>0</v>
      </c>
    </row>
    <row r="162" spans="1:29" x14ac:dyDescent="0.25">
      <c r="A162" s="13" t="str">
        <f>IF(AND(INTRO!$E$37="Non-endemic",INTRO!$E$41="Non-endemic")," ",IF(COUNTRY_INFO!A162=0," ",COUNTRY_INFO!A162))</f>
        <v>Nigeria</v>
      </c>
      <c r="B162" s="13" t="str">
        <f>IF(AND(INTRO!$E$37="Non-endemic",INTRO!$E$41="Non-endemic")," ",IF(COUNTRY_INFO!B162=0," ",COUNTRY_INFO!B162))</f>
        <v>Borno</v>
      </c>
      <c r="C162" s="13" t="str">
        <f>IF(AND(INTRO!$E$37="Non-endemic",INTRO!$E$41="Non-endemic")," ",IF(COUNTRY_INFO!C162=0," ",COUNTRY_INFO!C162))</f>
        <v>Jere</v>
      </c>
      <c r="D162" s="14">
        <f>IF(AND(INTRO!$E$37="Non-endemic",INTRO!$E$41="Non-endemic"),0,IF(AND(OR(COUNTRY_INFO!$H162=0,COUNTRY_INFO!$H162=4,COUNTRY_INFO!$H162=99),OR(COUNTRY_INFO!$J162=0,COUNTRY_INFO!$J162=4)),0,COUNTRY_INFO!$E162))</f>
        <v>0</v>
      </c>
      <c r="E162" s="14">
        <f>IF(AND(INTRO!$E$37="Non-endemic",INTRO!$E$41="Non-endemic"),0,IF(AND(OR(COUNTRY_INFO!$H162=0,COUNTRY_INFO!$H162=4,COUNTRY_INFO!$H162=99),OR(COUNTRY_INFO!$J162=0,COUNTRY_INFO!$J162=4)),0,COUNTRY_INFO!$F162))</f>
        <v>0</v>
      </c>
      <c r="F162" s="14">
        <f t="shared" si="22"/>
        <v>0</v>
      </c>
      <c r="G162" s="15">
        <f>IF(AND(INTRO!$E$37="Non-endemic",INTRO!$E$41="Non-endemic"),0,COUNTRY_INFO!Q162)</f>
        <v>0</v>
      </c>
      <c r="H162" s="15">
        <f>IF(AND(INTRO!$E$37="Non-endemic",INTRO!$E$41="Non-endemic"),0,COUNTRY_INFO!S162)</f>
        <v>0</v>
      </c>
      <c r="I162" s="14">
        <f>IF(INTRO!$E$39="Non-endemic",IF($G162=1,DEC!$I162,0),IF($G162=1,IVM!$G162,0))</f>
        <v>0</v>
      </c>
      <c r="J162" s="3" t="str">
        <f>IF($G162=0, " ", IF(COUNTRY_INFO!$H162=1, IF(COUNTRY_INFO!$L162=1, 0," ")," "))</f>
        <v xml:space="preserve"> </v>
      </c>
      <c r="K162" s="3"/>
      <c r="L162" s="28" t="s">
        <v>974</v>
      </c>
      <c r="M162" s="44">
        <f>IF($L162="ALB", IF(INTRO!$E$39="Non-endemic",IF($H162&lt;&gt;0,$D162*($H162-$G162),0),$D162*$H162), 0)</f>
        <v>0</v>
      </c>
      <c r="N162" s="14">
        <f t="shared" si="2"/>
        <v>0</v>
      </c>
      <c r="O162" s="3"/>
      <c r="P162" s="14">
        <f t="shared" si="23"/>
        <v>0</v>
      </c>
      <c r="Q162" s="44">
        <f>IF($L162="MBD", IF(INTRO!$E$39="Non-endemic",IF($H162&lt;&gt;0,$D162*($H162-$G162),0),$D162*$H162),0)</f>
        <v>0</v>
      </c>
      <c r="R162" s="14">
        <f t="shared" si="4"/>
        <v>0</v>
      </c>
      <c r="S162" s="3"/>
      <c r="T162" s="14">
        <f t="shared" si="24"/>
        <v>0</v>
      </c>
      <c r="U162" s="25"/>
      <c r="V162" s="16">
        <f t="shared" si="20"/>
        <v>0</v>
      </c>
      <c r="W162" s="16">
        <f t="shared" si="21"/>
        <v>0</v>
      </c>
      <c r="X162" s="25"/>
      <c r="Y162" s="16">
        <f t="shared" si="8"/>
        <v>0</v>
      </c>
      <c r="Z162" s="16">
        <f t="shared" si="9"/>
        <v>0</v>
      </c>
      <c r="AA162" s="25"/>
      <c r="AB162" s="16">
        <f t="shared" si="10"/>
        <v>0</v>
      </c>
      <c r="AC162" s="16">
        <f t="shared" si="11"/>
        <v>0</v>
      </c>
    </row>
    <row r="163" spans="1:29" x14ac:dyDescent="0.25">
      <c r="A163" s="13" t="str">
        <f>IF(AND(INTRO!$E$37="Non-endemic",INTRO!$E$41="Non-endemic")," ",IF(COUNTRY_INFO!A163=0," ",COUNTRY_INFO!A163))</f>
        <v>Nigeria</v>
      </c>
      <c r="B163" s="13" t="str">
        <f>IF(AND(INTRO!$E$37="Non-endemic",INTRO!$E$41="Non-endemic")," ",IF(COUNTRY_INFO!B163=0," ",COUNTRY_INFO!B163))</f>
        <v>Borno</v>
      </c>
      <c r="C163" s="13" t="str">
        <f>IF(AND(INTRO!$E$37="Non-endemic",INTRO!$E$41="Non-endemic")," ",IF(COUNTRY_INFO!C163=0," ",COUNTRY_INFO!C163))</f>
        <v>Kaga</v>
      </c>
      <c r="D163" s="14">
        <f>IF(AND(INTRO!$E$37="Non-endemic",INTRO!$E$41="Non-endemic"),0,IF(AND(OR(COUNTRY_INFO!$H163=0,COUNTRY_INFO!$H163=4,COUNTRY_INFO!$H163=99),OR(COUNTRY_INFO!$J163=0,COUNTRY_INFO!$J163=4)),0,COUNTRY_INFO!$E163))</f>
        <v>0</v>
      </c>
      <c r="E163" s="14">
        <f>IF(AND(INTRO!$E$37="Non-endemic",INTRO!$E$41="Non-endemic"),0,IF(AND(OR(COUNTRY_INFO!$H163=0,COUNTRY_INFO!$H163=4,COUNTRY_INFO!$H163=99),OR(COUNTRY_INFO!$J163=0,COUNTRY_INFO!$J163=4)),0,COUNTRY_INFO!$F163))</f>
        <v>0</v>
      </c>
      <c r="F163" s="14">
        <f t="shared" si="22"/>
        <v>0</v>
      </c>
      <c r="G163" s="15">
        <f>IF(AND(INTRO!$E$37="Non-endemic",INTRO!$E$41="Non-endemic"),0,COUNTRY_INFO!Q163)</f>
        <v>0</v>
      </c>
      <c r="H163" s="15">
        <f>IF(AND(INTRO!$E$37="Non-endemic",INTRO!$E$41="Non-endemic"),0,COUNTRY_INFO!S163)</f>
        <v>0</v>
      </c>
      <c r="I163" s="14">
        <f>IF(INTRO!$E$39="Non-endemic",IF($G163=1,DEC!$I163,0),IF($G163=1,IVM!$G163,0))</f>
        <v>0</v>
      </c>
      <c r="J163" s="3" t="str">
        <f>IF($G163=0, " ", IF(COUNTRY_INFO!$H163=1, IF(COUNTRY_INFO!$L163=1, 0," ")," "))</f>
        <v xml:space="preserve"> </v>
      </c>
      <c r="K163" s="3"/>
      <c r="L163" s="28" t="s">
        <v>974</v>
      </c>
      <c r="M163" s="44">
        <f>IF($L163="ALB", IF(INTRO!$E$39="Non-endemic",IF($H163&lt;&gt;0,$D163*($H163-$G163),0),$D163*$H163), 0)</f>
        <v>0</v>
      </c>
      <c r="N163" s="14">
        <f t="shared" si="2"/>
        <v>0</v>
      </c>
      <c r="O163" s="3"/>
      <c r="P163" s="14">
        <f t="shared" si="23"/>
        <v>0</v>
      </c>
      <c r="Q163" s="44">
        <f>IF($L163="MBD", IF(INTRO!$E$39="Non-endemic",IF($H163&lt;&gt;0,$D163*($H163-$G163),0),$D163*$H163),0)</f>
        <v>0</v>
      </c>
      <c r="R163" s="14">
        <f t="shared" si="4"/>
        <v>0</v>
      </c>
      <c r="S163" s="3"/>
      <c r="T163" s="14">
        <f t="shared" si="24"/>
        <v>0</v>
      </c>
      <c r="U163" s="25"/>
      <c r="V163" s="16">
        <f t="shared" si="20"/>
        <v>0</v>
      </c>
      <c r="W163" s="16">
        <f t="shared" si="21"/>
        <v>0</v>
      </c>
      <c r="X163" s="25"/>
      <c r="Y163" s="16">
        <f t="shared" si="8"/>
        <v>0</v>
      </c>
      <c r="Z163" s="16">
        <f t="shared" si="9"/>
        <v>0</v>
      </c>
      <c r="AA163" s="25"/>
      <c r="AB163" s="16">
        <f t="shared" si="10"/>
        <v>0</v>
      </c>
      <c r="AC163" s="16">
        <f t="shared" si="11"/>
        <v>0</v>
      </c>
    </row>
    <row r="164" spans="1:29" x14ac:dyDescent="0.25">
      <c r="A164" s="13" t="str">
        <f>IF(AND(INTRO!$E$37="Non-endemic",INTRO!$E$41="Non-endemic")," ",IF(COUNTRY_INFO!A164=0," ",COUNTRY_INFO!A164))</f>
        <v>Nigeria</v>
      </c>
      <c r="B164" s="13" t="str">
        <f>IF(AND(INTRO!$E$37="Non-endemic",INTRO!$E$41="Non-endemic")," ",IF(COUNTRY_INFO!B164=0," ",COUNTRY_INFO!B164))</f>
        <v>Borno</v>
      </c>
      <c r="C164" s="13" t="str">
        <f>IF(AND(INTRO!$E$37="Non-endemic",INTRO!$E$41="Non-endemic")," ",IF(COUNTRY_INFO!C164=0," ",COUNTRY_INFO!C164))</f>
        <v>Kala Balge</v>
      </c>
      <c r="D164" s="14">
        <f>IF(AND(INTRO!$E$37="Non-endemic",INTRO!$E$41="Non-endemic"),0,IF(AND(OR(COUNTRY_INFO!$H164=0,COUNTRY_INFO!$H164=4,COUNTRY_INFO!$H164=99),OR(COUNTRY_INFO!$J164=0,COUNTRY_INFO!$J164=4)),0,COUNTRY_INFO!$E164))</f>
        <v>0</v>
      </c>
      <c r="E164" s="14">
        <f>IF(AND(INTRO!$E$37="Non-endemic",INTRO!$E$41="Non-endemic"),0,IF(AND(OR(COUNTRY_INFO!$H164=0,COUNTRY_INFO!$H164=4,COUNTRY_INFO!$H164=99),OR(COUNTRY_INFO!$J164=0,COUNTRY_INFO!$J164=4)),0,COUNTRY_INFO!$F164))</f>
        <v>0</v>
      </c>
      <c r="F164" s="14">
        <f t="shared" si="22"/>
        <v>0</v>
      </c>
      <c r="G164" s="15">
        <f>IF(AND(INTRO!$E$37="Non-endemic",INTRO!$E$41="Non-endemic"),0,COUNTRY_INFO!Q164)</f>
        <v>0</v>
      </c>
      <c r="H164" s="15">
        <f>IF(AND(INTRO!$E$37="Non-endemic",INTRO!$E$41="Non-endemic"),0,COUNTRY_INFO!S164)</f>
        <v>0</v>
      </c>
      <c r="I164" s="14">
        <f>IF(INTRO!$E$39="Non-endemic",IF($G164=1,DEC!$I164,0),IF($G164=1,IVM!$G164,0))</f>
        <v>0</v>
      </c>
      <c r="J164" s="3" t="str">
        <f>IF($G164=0, " ", IF(COUNTRY_INFO!$H164=1, IF(COUNTRY_INFO!$L164=1, 0," ")," "))</f>
        <v xml:space="preserve"> </v>
      </c>
      <c r="K164" s="3"/>
      <c r="L164" s="28" t="s">
        <v>974</v>
      </c>
      <c r="M164" s="44">
        <f>IF($L164="ALB", IF(INTRO!$E$39="Non-endemic",IF($H164&lt;&gt;0,$D164*($H164-$G164),0),$D164*$H164), 0)</f>
        <v>0</v>
      </c>
      <c r="N164" s="14">
        <f t="shared" si="2"/>
        <v>0</v>
      </c>
      <c r="O164" s="3"/>
      <c r="P164" s="14">
        <f t="shared" si="23"/>
        <v>0</v>
      </c>
      <c r="Q164" s="44">
        <f>IF($L164="MBD", IF(INTRO!$E$39="Non-endemic",IF($H164&lt;&gt;0,$D164*($H164-$G164),0),$D164*$H164),0)</f>
        <v>0</v>
      </c>
      <c r="R164" s="14">
        <f t="shared" si="4"/>
        <v>0</v>
      </c>
      <c r="S164" s="3"/>
      <c r="T164" s="14">
        <f t="shared" si="24"/>
        <v>0</v>
      </c>
      <c r="U164" s="25"/>
      <c r="V164" s="16">
        <f t="shared" si="20"/>
        <v>0</v>
      </c>
      <c r="W164" s="16">
        <f t="shared" si="21"/>
        <v>0</v>
      </c>
      <c r="X164" s="25"/>
      <c r="Y164" s="16">
        <f t="shared" si="8"/>
        <v>0</v>
      </c>
      <c r="Z164" s="16">
        <f t="shared" si="9"/>
        <v>0</v>
      </c>
      <c r="AA164" s="25"/>
      <c r="AB164" s="16">
        <f t="shared" si="10"/>
        <v>0</v>
      </c>
      <c r="AC164" s="16">
        <f t="shared" si="11"/>
        <v>0</v>
      </c>
    </row>
    <row r="165" spans="1:29" x14ac:dyDescent="0.25">
      <c r="A165" s="13" t="str">
        <f>IF(AND(INTRO!$E$37="Non-endemic",INTRO!$E$41="Non-endemic")," ",IF(COUNTRY_INFO!A165=0," ",COUNTRY_INFO!A165))</f>
        <v>Nigeria</v>
      </c>
      <c r="B165" s="13" t="str">
        <f>IF(AND(INTRO!$E$37="Non-endemic",INTRO!$E$41="Non-endemic")," ",IF(COUNTRY_INFO!B165=0," ",COUNTRY_INFO!B165))</f>
        <v>Borno</v>
      </c>
      <c r="C165" s="13" t="str">
        <f>IF(AND(INTRO!$E$37="Non-endemic",INTRO!$E$41="Non-endemic")," ",IF(COUNTRY_INFO!C165=0," ",COUNTRY_INFO!C165))</f>
        <v>Konduga</v>
      </c>
      <c r="D165" s="14">
        <f>IF(AND(INTRO!$E$37="Non-endemic",INTRO!$E$41="Non-endemic"),0,IF(AND(OR(COUNTRY_INFO!$H165=0,COUNTRY_INFO!$H165=4,COUNTRY_INFO!$H165=99),OR(COUNTRY_INFO!$J165=0,COUNTRY_INFO!$J165=4)),0,COUNTRY_INFO!$E165))</f>
        <v>0</v>
      </c>
      <c r="E165" s="14">
        <f>IF(AND(INTRO!$E$37="Non-endemic",INTRO!$E$41="Non-endemic"),0,IF(AND(OR(COUNTRY_INFO!$H165=0,COUNTRY_INFO!$H165=4,COUNTRY_INFO!$H165=99),OR(COUNTRY_INFO!$J165=0,COUNTRY_INFO!$J165=4)),0,COUNTRY_INFO!$F165))</f>
        <v>0</v>
      </c>
      <c r="F165" s="14">
        <f t="shared" si="22"/>
        <v>0</v>
      </c>
      <c r="G165" s="15">
        <f>IF(AND(INTRO!$E$37="Non-endemic",INTRO!$E$41="Non-endemic"),0,COUNTRY_INFO!Q165)</f>
        <v>0</v>
      </c>
      <c r="H165" s="15">
        <f>IF(AND(INTRO!$E$37="Non-endemic",INTRO!$E$41="Non-endemic"),0,COUNTRY_INFO!S165)</f>
        <v>0</v>
      </c>
      <c r="I165" s="14">
        <f>IF(INTRO!$E$39="Non-endemic",IF($G165=1,DEC!$I165,0),IF($G165=1,IVM!$G165,0))</f>
        <v>0</v>
      </c>
      <c r="J165" s="3" t="str">
        <f>IF($G165=0, " ", IF(COUNTRY_INFO!$H165=1, IF(COUNTRY_INFO!$L165=1, 0," ")," "))</f>
        <v xml:space="preserve"> </v>
      </c>
      <c r="K165" s="3"/>
      <c r="L165" s="28" t="s">
        <v>974</v>
      </c>
      <c r="M165" s="44">
        <f>IF($L165="ALB", IF(INTRO!$E$39="Non-endemic",IF($H165&lt;&gt;0,$D165*($H165-$G165),0),$D165*$H165), 0)</f>
        <v>0</v>
      </c>
      <c r="N165" s="14">
        <f t="shared" si="2"/>
        <v>0</v>
      </c>
      <c r="O165" s="3"/>
      <c r="P165" s="14">
        <f t="shared" si="23"/>
        <v>0</v>
      </c>
      <c r="Q165" s="44">
        <f>IF($L165="MBD", IF(INTRO!$E$39="Non-endemic",IF($H165&lt;&gt;0,$D165*($H165-$G165),0),$D165*$H165),0)</f>
        <v>0</v>
      </c>
      <c r="R165" s="14">
        <f t="shared" si="4"/>
        <v>0</v>
      </c>
      <c r="S165" s="3"/>
      <c r="T165" s="14">
        <f t="shared" si="24"/>
        <v>0</v>
      </c>
      <c r="U165" s="25"/>
      <c r="V165" s="16">
        <f t="shared" si="20"/>
        <v>0</v>
      </c>
      <c r="W165" s="16">
        <f t="shared" si="21"/>
        <v>0</v>
      </c>
      <c r="X165" s="25"/>
      <c r="Y165" s="16">
        <f t="shared" si="8"/>
        <v>0</v>
      </c>
      <c r="Z165" s="16">
        <f t="shared" si="9"/>
        <v>0</v>
      </c>
      <c r="AA165" s="25"/>
      <c r="AB165" s="16">
        <f t="shared" si="10"/>
        <v>0</v>
      </c>
      <c r="AC165" s="16">
        <f t="shared" si="11"/>
        <v>0</v>
      </c>
    </row>
    <row r="166" spans="1:29" x14ac:dyDescent="0.25">
      <c r="A166" s="13" t="str">
        <f>IF(AND(INTRO!$E$37="Non-endemic",INTRO!$E$41="Non-endemic")," ",IF(COUNTRY_INFO!A166=0," ",COUNTRY_INFO!A166))</f>
        <v>Nigeria</v>
      </c>
      <c r="B166" s="13" t="str">
        <f>IF(AND(INTRO!$E$37="Non-endemic",INTRO!$E$41="Non-endemic")," ",IF(COUNTRY_INFO!B166=0," ",COUNTRY_INFO!B166))</f>
        <v>Borno</v>
      </c>
      <c r="C166" s="13" t="str">
        <f>IF(AND(INTRO!$E$37="Non-endemic",INTRO!$E$41="Non-endemic")," ",IF(COUNTRY_INFO!C166=0," ",COUNTRY_INFO!C166))</f>
        <v>Kukawa</v>
      </c>
      <c r="D166" s="14">
        <f>IF(AND(INTRO!$E$37="Non-endemic",INTRO!$E$41="Non-endemic"),0,IF(AND(OR(COUNTRY_INFO!$H166=0,COUNTRY_INFO!$H166=4,COUNTRY_INFO!$H166=99),OR(COUNTRY_INFO!$J166=0,COUNTRY_INFO!$J166=4)),0,COUNTRY_INFO!$E166))</f>
        <v>0</v>
      </c>
      <c r="E166" s="14">
        <f>IF(AND(INTRO!$E$37="Non-endemic",INTRO!$E$41="Non-endemic"),0,IF(AND(OR(COUNTRY_INFO!$H166=0,COUNTRY_INFO!$H166=4,COUNTRY_INFO!$H166=99),OR(COUNTRY_INFO!$J166=0,COUNTRY_INFO!$J166=4)),0,COUNTRY_INFO!$F166))</f>
        <v>0</v>
      </c>
      <c r="F166" s="14">
        <f t="shared" si="22"/>
        <v>0</v>
      </c>
      <c r="G166" s="15">
        <f>IF(AND(INTRO!$E$37="Non-endemic",INTRO!$E$41="Non-endemic"),0,COUNTRY_INFO!Q166)</f>
        <v>0</v>
      </c>
      <c r="H166" s="15">
        <f>IF(AND(INTRO!$E$37="Non-endemic",INTRO!$E$41="Non-endemic"),0,COUNTRY_INFO!S166)</f>
        <v>0</v>
      </c>
      <c r="I166" s="14">
        <f>IF(INTRO!$E$39="Non-endemic",IF($G166=1,DEC!$I166,0),IF($G166=1,IVM!$G166,0))</f>
        <v>0</v>
      </c>
      <c r="J166" s="3" t="str">
        <f>IF($G166=0, " ", IF(COUNTRY_INFO!$H166=1, IF(COUNTRY_INFO!$L166=1, 0," ")," "))</f>
        <v xml:space="preserve"> </v>
      </c>
      <c r="K166" s="3"/>
      <c r="L166" s="28" t="s">
        <v>974</v>
      </c>
      <c r="M166" s="44">
        <f>IF($L166="ALB", IF(INTRO!$E$39="Non-endemic",IF($H166&lt;&gt;0,$D166*($H166-$G166),0),$D166*$H166), 0)</f>
        <v>0</v>
      </c>
      <c r="N166" s="14">
        <f t="shared" si="2"/>
        <v>0</v>
      </c>
      <c r="O166" s="3"/>
      <c r="P166" s="14">
        <f t="shared" si="23"/>
        <v>0</v>
      </c>
      <c r="Q166" s="44">
        <f>IF($L166="MBD", IF(INTRO!$E$39="Non-endemic",IF($H166&lt;&gt;0,$D166*($H166-$G166),0),$D166*$H166),0)</f>
        <v>0</v>
      </c>
      <c r="R166" s="14">
        <f t="shared" si="4"/>
        <v>0</v>
      </c>
      <c r="S166" s="3"/>
      <c r="T166" s="14">
        <f t="shared" si="24"/>
        <v>0</v>
      </c>
      <c r="U166" s="25"/>
      <c r="V166" s="16">
        <f t="shared" si="20"/>
        <v>0</v>
      </c>
      <c r="W166" s="16">
        <f t="shared" si="21"/>
        <v>0</v>
      </c>
      <c r="X166" s="25"/>
      <c r="Y166" s="16">
        <f t="shared" si="8"/>
        <v>0</v>
      </c>
      <c r="Z166" s="16">
        <f t="shared" si="9"/>
        <v>0</v>
      </c>
      <c r="AA166" s="25"/>
      <c r="AB166" s="16">
        <f t="shared" si="10"/>
        <v>0</v>
      </c>
      <c r="AC166" s="16">
        <f t="shared" si="11"/>
        <v>0</v>
      </c>
    </row>
    <row r="167" spans="1:29" x14ac:dyDescent="0.25">
      <c r="A167" s="13" t="str">
        <f>IF(AND(INTRO!$E$37="Non-endemic",INTRO!$E$41="Non-endemic")," ",IF(COUNTRY_INFO!A167=0," ",COUNTRY_INFO!A167))</f>
        <v>Nigeria</v>
      </c>
      <c r="B167" s="13" t="str">
        <f>IF(AND(INTRO!$E$37="Non-endemic",INTRO!$E$41="Non-endemic")," ",IF(COUNTRY_INFO!B167=0," ",COUNTRY_INFO!B167))</f>
        <v>Borno</v>
      </c>
      <c r="C167" s="13" t="str">
        <f>IF(AND(INTRO!$E$37="Non-endemic",INTRO!$E$41="Non-endemic")," ",IF(COUNTRY_INFO!C167=0," ",COUNTRY_INFO!C167))</f>
        <v>Kwaya Kusar</v>
      </c>
      <c r="D167" s="14">
        <f>IF(AND(INTRO!$E$37="Non-endemic",INTRO!$E$41="Non-endemic"),0,IF(AND(OR(COUNTRY_INFO!$H167=0,COUNTRY_INFO!$H167=4,COUNTRY_INFO!$H167=99),OR(COUNTRY_INFO!$J167=0,COUNTRY_INFO!$J167=4)),0,COUNTRY_INFO!$E167))</f>
        <v>0</v>
      </c>
      <c r="E167" s="14">
        <f>IF(AND(INTRO!$E$37="Non-endemic",INTRO!$E$41="Non-endemic"),0,IF(AND(OR(COUNTRY_INFO!$H167=0,COUNTRY_INFO!$H167=4,COUNTRY_INFO!$H167=99),OR(COUNTRY_INFO!$J167=0,COUNTRY_INFO!$J167=4)),0,COUNTRY_INFO!$F167))</f>
        <v>0</v>
      </c>
      <c r="F167" s="14">
        <f t="shared" si="22"/>
        <v>0</v>
      </c>
      <c r="G167" s="15">
        <f>IF(AND(INTRO!$E$37="Non-endemic",INTRO!$E$41="Non-endemic"),0,COUNTRY_INFO!Q167)</f>
        <v>0</v>
      </c>
      <c r="H167" s="15">
        <f>IF(AND(INTRO!$E$37="Non-endemic",INTRO!$E$41="Non-endemic"),0,COUNTRY_INFO!S167)</f>
        <v>0</v>
      </c>
      <c r="I167" s="14">
        <f>IF(INTRO!$E$39="Non-endemic",IF($G167=1,DEC!$I167,0),IF($G167=1,IVM!$G167,0))</f>
        <v>0</v>
      </c>
      <c r="J167" s="3" t="str">
        <f>IF($G167=0, " ", IF(COUNTRY_INFO!$H167=1, IF(COUNTRY_INFO!$L167=1, 0," ")," "))</f>
        <v xml:space="preserve"> </v>
      </c>
      <c r="K167" s="3"/>
      <c r="L167" s="28" t="s">
        <v>974</v>
      </c>
      <c r="M167" s="44">
        <f>IF($L167="ALB", IF(INTRO!$E$39="Non-endemic",IF($H167&lt;&gt;0,$D167*($H167-$G167),0),$D167*$H167), 0)</f>
        <v>0</v>
      </c>
      <c r="N167" s="14">
        <f t="shared" si="2"/>
        <v>0</v>
      </c>
      <c r="O167" s="3"/>
      <c r="P167" s="14">
        <f t="shared" si="23"/>
        <v>0</v>
      </c>
      <c r="Q167" s="44">
        <f>IF($L167="MBD", IF(INTRO!$E$39="Non-endemic",IF($H167&lt;&gt;0,$D167*($H167-$G167),0),$D167*$H167),0)</f>
        <v>0</v>
      </c>
      <c r="R167" s="14">
        <f t="shared" si="4"/>
        <v>0</v>
      </c>
      <c r="S167" s="3"/>
      <c r="T167" s="14">
        <f t="shared" si="24"/>
        <v>0</v>
      </c>
      <c r="U167" s="25"/>
      <c r="V167" s="16">
        <f t="shared" si="20"/>
        <v>0</v>
      </c>
      <c r="W167" s="16">
        <f t="shared" si="21"/>
        <v>0</v>
      </c>
      <c r="X167" s="25"/>
      <c r="Y167" s="16">
        <f t="shared" si="8"/>
        <v>0</v>
      </c>
      <c r="Z167" s="16">
        <f t="shared" si="9"/>
        <v>0</v>
      </c>
      <c r="AA167" s="25"/>
      <c r="AB167" s="16">
        <f t="shared" si="10"/>
        <v>0</v>
      </c>
      <c r="AC167" s="16">
        <f t="shared" si="11"/>
        <v>0</v>
      </c>
    </row>
    <row r="168" spans="1:29" x14ac:dyDescent="0.25">
      <c r="A168" s="13" t="str">
        <f>IF(AND(INTRO!$E$37="Non-endemic",INTRO!$E$41="Non-endemic")," ",IF(COUNTRY_INFO!A168=0," ",COUNTRY_INFO!A168))</f>
        <v>Nigeria</v>
      </c>
      <c r="B168" s="13" t="str">
        <f>IF(AND(INTRO!$E$37="Non-endemic",INTRO!$E$41="Non-endemic")," ",IF(COUNTRY_INFO!B168=0," ",COUNTRY_INFO!B168))</f>
        <v>Borno</v>
      </c>
      <c r="C168" s="13" t="str">
        <f>IF(AND(INTRO!$E$37="Non-endemic",INTRO!$E$41="Non-endemic")," ",IF(COUNTRY_INFO!C168=0," ",COUNTRY_INFO!C168))</f>
        <v>Mafa</v>
      </c>
      <c r="D168" s="14">
        <f>IF(AND(INTRO!$E$37="Non-endemic",INTRO!$E$41="Non-endemic"),0,IF(AND(OR(COUNTRY_INFO!$H168=0,COUNTRY_INFO!$H168=4,COUNTRY_INFO!$H168=99),OR(COUNTRY_INFO!$J168=0,COUNTRY_INFO!$J168=4)),0,COUNTRY_INFO!$E168))</f>
        <v>0</v>
      </c>
      <c r="E168" s="14">
        <f>IF(AND(INTRO!$E$37="Non-endemic",INTRO!$E$41="Non-endemic"),0,IF(AND(OR(COUNTRY_INFO!$H168=0,COUNTRY_INFO!$H168=4,COUNTRY_INFO!$H168=99),OR(COUNTRY_INFO!$J168=0,COUNTRY_INFO!$J168=4)),0,COUNTRY_INFO!$F168))</f>
        <v>0</v>
      </c>
      <c r="F168" s="14">
        <f t="shared" si="22"/>
        <v>0</v>
      </c>
      <c r="G168" s="15">
        <f>IF(AND(INTRO!$E$37="Non-endemic",INTRO!$E$41="Non-endemic"),0,COUNTRY_INFO!Q168)</f>
        <v>0</v>
      </c>
      <c r="H168" s="15">
        <f>IF(AND(INTRO!$E$37="Non-endemic",INTRO!$E$41="Non-endemic"),0,COUNTRY_INFO!S168)</f>
        <v>0</v>
      </c>
      <c r="I168" s="14">
        <f>IF(INTRO!$E$39="Non-endemic",IF($G168=1,DEC!$I168,0),IF($G168=1,IVM!$G168,0))</f>
        <v>0</v>
      </c>
      <c r="J168" s="3" t="str">
        <f>IF($G168=0, " ", IF(COUNTRY_INFO!$H168=1, IF(COUNTRY_INFO!$L168=1, 0," ")," "))</f>
        <v xml:space="preserve"> </v>
      </c>
      <c r="K168" s="3"/>
      <c r="L168" s="28" t="s">
        <v>974</v>
      </c>
      <c r="M168" s="44">
        <f>IF($L168="ALB", IF(INTRO!$E$39="Non-endemic",IF($H168&lt;&gt;0,$D168*($H168-$G168),0),$D168*$H168), 0)</f>
        <v>0</v>
      </c>
      <c r="N168" s="14">
        <f t="shared" si="2"/>
        <v>0</v>
      </c>
      <c r="O168" s="3"/>
      <c r="P168" s="14">
        <f t="shared" si="23"/>
        <v>0</v>
      </c>
      <c r="Q168" s="44">
        <f>IF($L168="MBD", IF(INTRO!$E$39="Non-endemic",IF($H168&lt;&gt;0,$D168*($H168-$G168),0),$D168*$H168),0)</f>
        <v>0</v>
      </c>
      <c r="R168" s="14">
        <f t="shared" si="4"/>
        <v>0</v>
      </c>
      <c r="S168" s="3"/>
      <c r="T168" s="14">
        <f t="shared" si="24"/>
        <v>0</v>
      </c>
      <c r="U168" s="25"/>
      <c r="V168" s="16">
        <f t="shared" si="20"/>
        <v>0</v>
      </c>
      <c r="W168" s="16">
        <f t="shared" si="21"/>
        <v>0</v>
      </c>
      <c r="X168" s="25"/>
      <c r="Y168" s="16">
        <f t="shared" si="8"/>
        <v>0</v>
      </c>
      <c r="Z168" s="16">
        <f t="shared" si="9"/>
        <v>0</v>
      </c>
      <c r="AA168" s="25"/>
      <c r="AB168" s="16">
        <f t="shared" si="10"/>
        <v>0</v>
      </c>
      <c r="AC168" s="16">
        <f t="shared" si="11"/>
        <v>0</v>
      </c>
    </row>
    <row r="169" spans="1:29" x14ac:dyDescent="0.25">
      <c r="A169" s="13" t="str">
        <f>IF(AND(INTRO!$E$37="Non-endemic",INTRO!$E$41="Non-endemic")," ",IF(COUNTRY_INFO!A169=0," ",COUNTRY_INFO!A169))</f>
        <v>Nigeria</v>
      </c>
      <c r="B169" s="13" t="str">
        <f>IF(AND(INTRO!$E$37="Non-endemic",INTRO!$E$41="Non-endemic")," ",IF(COUNTRY_INFO!B169=0," ",COUNTRY_INFO!B169))</f>
        <v>Borno</v>
      </c>
      <c r="C169" s="13" t="str">
        <f>IF(AND(INTRO!$E$37="Non-endemic",INTRO!$E$41="Non-endemic")," ",IF(COUNTRY_INFO!C169=0," ",COUNTRY_INFO!C169))</f>
        <v>Magumeri</v>
      </c>
      <c r="D169" s="14">
        <f>IF(AND(INTRO!$E$37="Non-endemic",INTRO!$E$41="Non-endemic"),0,IF(AND(OR(COUNTRY_INFO!$H169=0,COUNTRY_INFO!$H169=4,COUNTRY_INFO!$H169=99),OR(COUNTRY_INFO!$J169=0,COUNTRY_INFO!$J169=4)),0,COUNTRY_INFO!$E169))</f>
        <v>37719</v>
      </c>
      <c r="E169" s="14">
        <f>IF(AND(INTRO!$E$37="Non-endemic",INTRO!$E$41="Non-endemic"),0,IF(AND(OR(COUNTRY_INFO!$H169=0,COUNTRY_INFO!$H169=4,COUNTRY_INFO!$H169=99),OR(COUNTRY_INFO!$J169=0,COUNTRY_INFO!$J169=4)),0,COUNTRY_INFO!$F169))</f>
        <v>52807</v>
      </c>
      <c r="F169" s="14">
        <f t="shared" si="22"/>
        <v>90526</v>
      </c>
      <c r="G169" s="15">
        <f>IF(AND(INTRO!$E$37="Non-endemic",INTRO!$E$41="Non-endemic"),0,COUNTRY_INFO!Q169)</f>
        <v>1</v>
      </c>
      <c r="H169" s="15">
        <f>IF(AND(INTRO!$E$37="Non-endemic",INTRO!$E$41="Non-endemic"),0,COUNTRY_INFO!S169)</f>
        <v>0</v>
      </c>
      <c r="I169" s="14">
        <f>IF(INTRO!$E$39="Non-endemic",IF($G169=1,DEC!$I169,0),IF($G169=1,IVM!$G169,0))</f>
        <v>150876</v>
      </c>
      <c r="J169" s="3" t="str">
        <f>IF($G169=0, " ", IF(COUNTRY_INFO!$H169=1, IF(COUNTRY_INFO!$L169=1, 0," ")," "))</f>
        <v xml:space="preserve"> </v>
      </c>
      <c r="K169" s="3"/>
      <c r="L169" s="28" t="s">
        <v>974</v>
      </c>
      <c r="M169" s="44">
        <f>IF($L169="ALB", IF(INTRO!$E$39="Non-endemic",IF($H169&lt;&gt;0,$D169*($H169-$G169),0),$D169*$H169), 0)</f>
        <v>0</v>
      </c>
      <c r="N169" s="14">
        <f t="shared" si="2"/>
        <v>0</v>
      </c>
      <c r="O169" s="3"/>
      <c r="P169" s="14">
        <f t="shared" si="23"/>
        <v>0</v>
      </c>
      <c r="Q169" s="44">
        <f>IF($L169="MBD", IF(INTRO!$E$39="Non-endemic",IF($H169&lt;&gt;0,$D169*($H169-$G169),0),$D169*$H169),0)</f>
        <v>0</v>
      </c>
      <c r="R169" s="14">
        <f t="shared" si="4"/>
        <v>0</v>
      </c>
      <c r="S169" s="3"/>
      <c r="T169" s="14">
        <f t="shared" si="24"/>
        <v>0</v>
      </c>
      <c r="U169" s="25"/>
      <c r="V169" s="16">
        <f t="shared" si="20"/>
        <v>150876</v>
      </c>
      <c r="W169" s="16">
        <f t="shared" si="21"/>
        <v>755</v>
      </c>
      <c r="X169" s="25"/>
      <c r="Y169" s="16">
        <f t="shared" si="8"/>
        <v>0</v>
      </c>
      <c r="Z169" s="16">
        <f t="shared" si="9"/>
        <v>0</v>
      </c>
      <c r="AA169" s="25"/>
      <c r="AB169" s="16">
        <f t="shared" si="10"/>
        <v>0</v>
      </c>
      <c r="AC169" s="16">
        <f t="shared" si="11"/>
        <v>0</v>
      </c>
    </row>
    <row r="170" spans="1:29" x14ac:dyDescent="0.25">
      <c r="A170" s="13" t="str">
        <f>IF(AND(INTRO!$E$37="Non-endemic",INTRO!$E$41="Non-endemic")," ",IF(COUNTRY_INFO!A170=0," ",COUNTRY_INFO!A170))</f>
        <v>Nigeria</v>
      </c>
      <c r="B170" s="13" t="str">
        <f>IF(AND(INTRO!$E$37="Non-endemic",INTRO!$E$41="Non-endemic")," ",IF(COUNTRY_INFO!B170=0," ",COUNTRY_INFO!B170))</f>
        <v>Borno</v>
      </c>
      <c r="C170" s="13" t="str">
        <f>IF(AND(INTRO!$E$37="Non-endemic",INTRO!$E$41="Non-endemic")," ",IF(COUNTRY_INFO!C170=0," ",COUNTRY_INFO!C170))</f>
        <v>Maiduguri</v>
      </c>
      <c r="D170" s="14">
        <f>IF(AND(INTRO!$E$37="Non-endemic",INTRO!$E$41="Non-endemic"),0,IF(AND(OR(COUNTRY_INFO!$H170=0,COUNTRY_INFO!$H170=4,COUNTRY_INFO!$H170=99),OR(COUNTRY_INFO!$J170=0,COUNTRY_INFO!$J170=4)),0,COUNTRY_INFO!$E170))</f>
        <v>140270</v>
      </c>
      <c r="E170" s="14">
        <f>IF(AND(INTRO!$E$37="Non-endemic",INTRO!$E$41="Non-endemic"),0,IF(AND(OR(COUNTRY_INFO!$H170=0,COUNTRY_INFO!$H170=4,COUNTRY_INFO!$H170=99),OR(COUNTRY_INFO!$J170=0,COUNTRY_INFO!$J170=4)),0,COUNTRY_INFO!$F170))</f>
        <v>196378</v>
      </c>
      <c r="F170" s="14">
        <f t="shared" si="22"/>
        <v>336648</v>
      </c>
      <c r="G170" s="15">
        <f>IF(AND(INTRO!$E$37="Non-endemic",INTRO!$E$41="Non-endemic"),0,COUNTRY_INFO!Q170)</f>
        <v>1</v>
      </c>
      <c r="H170" s="15">
        <f>IF(AND(INTRO!$E$37="Non-endemic",INTRO!$E$41="Non-endemic"),0,COUNTRY_INFO!S170)</f>
        <v>0</v>
      </c>
      <c r="I170" s="14">
        <f>IF(INTRO!$E$39="Non-endemic",IF($G170=1,DEC!$I170,0),IF($G170=1,IVM!$G170,0))</f>
        <v>561079</v>
      </c>
      <c r="J170" s="3" t="str">
        <f>IF($G170=0, " ", IF(COUNTRY_INFO!$H170=1, IF(COUNTRY_INFO!$L170=1, 0," ")," "))</f>
        <v xml:space="preserve"> </v>
      </c>
      <c r="K170" s="3"/>
      <c r="L170" s="28" t="s">
        <v>974</v>
      </c>
      <c r="M170" s="44">
        <f>IF($L170="ALB", IF(INTRO!$E$39="Non-endemic",IF($H170&lt;&gt;0,$D170*($H170-$G170),0),$D170*$H170), 0)</f>
        <v>0</v>
      </c>
      <c r="N170" s="14">
        <f t="shared" si="2"/>
        <v>0</v>
      </c>
      <c r="O170" s="3"/>
      <c r="P170" s="14">
        <f t="shared" si="23"/>
        <v>0</v>
      </c>
      <c r="Q170" s="44">
        <f>IF($L170="MBD", IF(INTRO!$E$39="Non-endemic",IF($H170&lt;&gt;0,$D170*($H170-$G170),0),$D170*$H170),0)</f>
        <v>0</v>
      </c>
      <c r="R170" s="14">
        <f t="shared" si="4"/>
        <v>0</v>
      </c>
      <c r="S170" s="3"/>
      <c r="T170" s="14">
        <f t="shared" si="24"/>
        <v>0</v>
      </c>
      <c r="U170" s="25"/>
      <c r="V170" s="16">
        <f t="shared" si="20"/>
        <v>561079</v>
      </c>
      <c r="W170" s="16">
        <f t="shared" si="21"/>
        <v>2806</v>
      </c>
      <c r="X170" s="25"/>
      <c r="Y170" s="16">
        <f t="shared" si="8"/>
        <v>0</v>
      </c>
      <c r="Z170" s="16">
        <f t="shared" si="9"/>
        <v>0</v>
      </c>
      <c r="AA170" s="25"/>
      <c r="AB170" s="16">
        <f t="shared" si="10"/>
        <v>0</v>
      </c>
      <c r="AC170" s="16">
        <f t="shared" si="11"/>
        <v>0</v>
      </c>
    </row>
    <row r="171" spans="1:29" x14ac:dyDescent="0.25">
      <c r="A171" s="13" t="str">
        <f>IF(AND(INTRO!$E$37="Non-endemic",INTRO!$E$41="Non-endemic")," ",IF(COUNTRY_INFO!A171=0," ",COUNTRY_INFO!A171))</f>
        <v>Nigeria</v>
      </c>
      <c r="B171" s="13" t="str">
        <f>IF(AND(INTRO!$E$37="Non-endemic",INTRO!$E$41="Non-endemic")," ",IF(COUNTRY_INFO!B171=0," ",COUNTRY_INFO!B171))</f>
        <v>Borno</v>
      </c>
      <c r="C171" s="13" t="str">
        <f>IF(AND(INTRO!$E$37="Non-endemic",INTRO!$E$41="Non-endemic")," ",IF(COUNTRY_INFO!C171=0," ",COUNTRY_INFO!C171))</f>
        <v>Marte</v>
      </c>
      <c r="D171" s="14">
        <f>IF(AND(INTRO!$E$37="Non-endemic",INTRO!$E$41="Non-endemic"),0,IF(AND(OR(COUNTRY_INFO!$H171=0,COUNTRY_INFO!$H171=4,COUNTRY_INFO!$H171=99),OR(COUNTRY_INFO!$J171=0,COUNTRY_INFO!$J171=4)),0,COUNTRY_INFO!$E171))</f>
        <v>0</v>
      </c>
      <c r="E171" s="14">
        <f>IF(AND(INTRO!$E$37="Non-endemic",INTRO!$E$41="Non-endemic"),0,IF(AND(OR(COUNTRY_INFO!$H171=0,COUNTRY_INFO!$H171=4,COUNTRY_INFO!$H171=99),OR(COUNTRY_INFO!$J171=0,COUNTRY_INFO!$J171=4)),0,COUNTRY_INFO!$F171))</f>
        <v>0</v>
      </c>
      <c r="F171" s="14">
        <f t="shared" si="22"/>
        <v>0</v>
      </c>
      <c r="G171" s="15">
        <f>IF(AND(INTRO!$E$37="Non-endemic",INTRO!$E$41="Non-endemic"),0,COUNTRY_INFO!Q171)</f>
        <v>0</v>
      </c>
      <c r="H171" s="15">
        <f>IF(AND(INTRO!$E$37="Non-endemic",INTRO!$E$41="Non-endemic"),0,COUNTRY_INFO!S171)</f>
        <v>0</v>
      </c>
      <c r="I171" s="14">
        <f>IF(INTRO!$E$39="Non-endemic",IF($G171=1,DEC!$I171,0),IF($G171=1,IVM!$G171,0))</f>
        <v>0</v>
      </c>
      <c r="J171" s="3" t="str">
        <f>IF($G171=0, " ", IF(COUNTRY_INFO!$H171=1, IF(COUNTRY_INFO!$L171=1, 0," ")," "))</f>
        <v xml:space="preserve"> </v>
      </c>
      <c r="K171" s="3"/>
      <c r="L171" s="28" t="s">
        <v>974</v>
      </c>
      <c r="M171" s="44">
        <f>IF($L171="ALB", IF(INTRO!$E$39="Non-endemic",IF($H171&lt;&gt;0,$D171*($H171-$G171),0),$D171*$H171), 0)</f>
        <v>0</v>
      </c>
      <c r="N171" s="14">
        <f t="shared" si="2"/>
        <v>0</v>
      </c>
      <c r="O171" s="3"/>
      <c r="P171" s="14">
        <f t="shared" si="23"/>
        <v>0</v>
      </c>
      <c r="Q171" s="44">
        <f>IF($L171="MBD", IF(INTRO!$E$39="Non-endemic",IF($H171&lt;&gt;0,$D171*($H171-$G171),0),$D171*$H171),0)</f>
        <v>0</v>
      </c>
      <c r="R171" s="14">
        <f t="shared" si="4"/>
        <v>0</v>
      </c>
      <c r="S171" s="3"/>
      <c r="T171" s="14">
        <f t="shared" si="24"/>
        <v>0</v>
      </c>
      <c r="U171" s="25"/>
      <c r="V171" s="16">
        <f t="shared" si="20"/>
        <v>0</v>
      </c>
      <c r="W171" s="16">
        <f t="shared" si="21"/>
        <v>0</v>
      </c>
      <c r="X171" s="25"/>
      <c r="Y171" s="16">
        <f t="shared" si="8"/>
        <v>0</v>
      </c>
      <c r="Z171" s="16">
        <f t="shared" si="9"/>
        <v>0</v>
      </c>
      <c r="AA171" s="25"/>
      <c r="AB171" s="16">
        <f t="shared" si="10"/>
        <v>0</v>
      </c>
      <c r="AC171" s="16">
        <f t="shared" si="11"/>
        <v>0</v>
      </c>
    </row>
    <row r="172" spans="1:29" x14ac:dyDescent="0.25">
      <c r="A172" s="13" t="str">
        <f>IF(AND(INTRO!$E$37="Non-endemic",INTRO!$E$41="Non-endemic")," ",IF(COUNTRY_INFO!A172=0," ",COUNTRY_INFO!A172))</f>
        <v>Nigeria</v>
      </c>
      <c r="B172" s="13" t="str">
        <f>IF(AND(INTRO!$E$37="Non-endemic",INTRO!$E$41="Non-endemic")," ",IF(COUNTRY_INFO!B172=0," ",COUNTRY_INFO!B172))</f>
        <v>Borno</v>
      </c>
      <c r="C172" s="13" t="str">
        <f>IF(AND(INTRO!$E$37="Non-endemic",INTRO!$E$41="Non-endemic")," ",IF(COUNTRY_INFO!C172=0," ",COUNTRY_INFO!C172))</f>
        <v>Mobbar</v>
      </c>
      <c r="D172" s="14">
        <f>IF(AND(INTRO!$E$37="Non-endemic",INTRO!$E$41="Non-endemic"),0,IF(AND(OR(COUNTRY_INFO!$H172=0,COUNTRY_INFO!$H172=4,COUNTRY_INFO!$H172=99),OR(COUNTRY_INFO!$J172=0,COUNTRY_INFO!$J172=4)),0,COUNTRY_INFO!$E172))</f>
        <v>31377</v>
      </c>
      <c r="E172" s="14">
        <f>IF(AND(INTRO!$E$37="Non-endemic",INTRO!$E$41="Non-endemic"),0,IF(AND(OR(COUNTRY_INFO!$H172=0,COUNTRY_INFO!$H172=4,COUNTRY_INFO!$H172=99),OR(COUNTRY_INFO!$J172=0,COUNTRY_INFO!$J172=4)),0,COUNTRY_INFO!$F172))</f>
        <v>43928</v>
      </c>
      <c r="F172" s="14">
        <f t="shared" si="22"/>
        <v>75305</v>
      </c>
      <c r="G172" s="15">
        <f>IF(AND(INTRO!$E$37="Non-endemic",INTRO!$E$41="Non-endemic"),0,COUNTRY_INFO!Q172)</f>
        <v>1</v>
      </c>
      <c r="H172" s="15">
        <f>IF(AND(INTRO!$E$37="Non-endemic",INTRO!$E$41="Non-endemic"),0,COUNTRY_INFO!S172)</f>
        <v>0</v>
      </c>
      <c r="I172" s="14">
        <f>IF(INTRO!$E$39="Non-endemic",IF($G172=1,DEC!$I172,0),IF($G172=1,IVM!$G172,0))</f>
        <v>125509</v>
      </c>
      <c r="J172" s="3" t="str">
        <f>IF($G172=0, " ", IF(COUNTRY_INFO!$H172=1, IF(COUNTRY_INFO!$L172=1, 0," ")," "))</f>
        <v xml:space="preserve"> </v>
      </c>
      <c r="K172" s="3"/>
      <c r="L172" s="28" t="s">
        <v>974</v>
      </c>
      <c r="M172" s="44">
        <f>IF($L172="ALB", IF(INTRO!$E$39="Non-endemic",IF($H172&lt;&gt;0,$D172*($H172-$G172),0),$D172*$H172), 0)</f>
        <v>0</v>
      </c>
      <c r="N172" s="14">
        <f t="shared" si="2"/>
        <v>0</v>
      </c>
      <c r="O172" s="3"/>
      <c r="P172" s="14">
        <f t="shared" si="23"/>
        <v>0</v>
      </c>
      <c r="Q172" s="44">
        <f>IF($L172="MBD", IF(INTRO!$E$39="Non-endemic",IF($H172&lt;&gt;0,$D172*($H172-$G172),0),$D172*$H172),0)</f>
        <v>0</v>
      </c>
      <c r="R172" s="14">
        <f t="shared" si="4"/>
        <v>0</v>
      </c>
      <c r="S172" s="3"/>
      <c r="T172" s="14">
        <f t="shared" si="24"/>
        <v>0</v>
      </c>
      <c r="U172" s="25"/>
      <c r="V172" s="16">
        <f t="shared" si="20"/>
        <v>125509</v>
      </c>
      <c r="W172" s="16">
        <f t="shared" si="21"/>
        <v>628</v>
      </c>
      <c r="X172" s="25"/>
      <c r="Y172" s="16">
        <f t="shared" si="8"/>
        <v>0</v>
      </c>
      <c r="Z172" s="16">
        <f t="shared" si="9"/>
        <v>0</v>
      </c>
      <c r="AA172" s="25"/>
      <c r="AB172" s="16">
        <f t="shared" si="10"/>
        <v>0</v>
      </c>
      <c r="AC172" s="16">
        <f t="shared" si="11"/>
        <v>0</v>
      </c>
    </row>
    <row r="173" spans="1:29" x14ac:dyDescent="0.25">
      <c r="A173" s="13" t="str">
        <f>IF(AND(INTRO!$E$37="Non-endemic",INTRO!$E$41="Non-endemic")," ",IF(COUNTRY_INFO!A173=0," ",COUNTRY_INFO!A173))</f>
        <v>Nigeria</v>
      </c>
      <c r="B173" s="13" t="str">
        <f>IF(AND(INTRO!$E$37="Non-endemic",INTRO!$E$41="Non-endemic")," ",IF(COUNTRY_INFO!B173=0," ",COUNTRY_INFO!B173))</f>
        <v>Borno</v>
      </c>
      <c r="C173" s="13" t="str">
        <f>IF(AND(INTRO!$E$37="Non-endemic",INTRO!$E$41="Non-endemic")," ",IF(COUNTRY_INFO!C173=0," ",COUNTRY_INFO!C173))</f>
        <v>Monguno</v>
      </c>
      <c r="D173" s="14">
        <f>IF(AND(INTRO!$E$37="Non-endemic",INTRO!$E$41="Non-endemic"),0,IF(AND(OR(COUNTRY_INFO!$H173=0,COUNTRY_INFO!$H173=4,COUNTRY_INFO!$H173=99),OR(COUNTRY_INFO!$J173=0,COUNTRY_INFO!$J173=4)),0,COUNTRY_INFO!$E173))</f>
        <v>29547</v>
      </c>
      <c r="E173" s="14">
        <f>IF(AND(INTRO!$E$37="Non-endemic",INTRO!$E$41="Non-endemic"),0,IF(AND(OR(COUNTRY_INFO!$H173=0,COUNTRY_INFO!$H173=4,COUNTRY_INFO!$H173=99),OR(COUNTRY_INFO!$J173=0,COUNTRY_INFO!$J173=4)),0,COUNTRY_INFO!$F173))</f>
        <v>41366</v>
      </c>
      <c r="F173" s="14">
        <f t="shared" si="22"/>
        <v>70913</v>
      </c>
      <c r="G173" s="15">
        <f>IF(AND(INTRO!$E$37="Non-endemic",INTRO!$E$41="Non-endemic"),0,COUNTRY_INFO!Q173)</f>
        <v>1</v>
      </c>
      <c r="H173" s="15">
        <f>IF(AND(INTRO!$E$37="Non-endemic",INTRO!$E$41="Non-endemic"),0,COUNTRY_INFO!S173)</f>
        <v>0</v>
      </c>
      <c r="I173" s="14">
        <f>IF(INTRO!$E$39="Non-endemic",IF($G173=1,DEC!$I173,0),IF($G173=1,IVM!$G173,0))</f>
        <v>118189</v>
      </c>
      <c r="J173" s="3" t="str">
        <f>IF($G173=0, " ", IF(COUNTRY_INFO!$H173=1, IF(COUNTRY_INFO!$L173=1, 0," ")," "))</f>
        <v xml:space="preserve"> </v>
      </c>
      <c r="K173" s="3"/>
      <c r="L173" s="28" t="s">
        <v>974</v>
      </c>
      <c r="M173" s="44">
        <f>IF($L173="ALB", IF(INTRO!$E$39="Non-endemic",IF($H173&lt;&gt;0,$D173*($H173-$G173),0),$D173*$H173), 0)</f>
        <v>0</v>
      </c>
      <c r="N173" s="14">
        <f t="shared" si="2"/>
        <v>0</v>
      </c>
      <c r="O173" s="3"/>
      <c r="P173" s="14">
        <f t="shared" si="23"/>
        <v>0</v>
      </c>
      <c r="Q173" s="44">
        <f>IF($L173="MBD", IF(INTRO!$E$39="Non-endemic",IF($H173&lt;&gt;0,$D173*($H173-$G173),0),$D173*$H173),0)</f>
        <v>0</v>
      </c>
      <c r="R173" s="14">
        <f t="shared" si="4"/>
        <v>0</v>
      </c>
      <c r="S173" s="3"/>
      <c r="T173" s="14">
        <f t="shared" si="24"/>
        <v>0</v>
      </c>
      <c r="U173" s="25"/>
      <c r="V173" s="16">
        <f t="shared" si="20"/>
        <v>118189</v>
      </c>
      <c r="W173" s="16">
        <f t="shared" si="21"/>
        <v>591</v>
      </c>
      <c r="X173" s="25"/>
      <c r="Y173" s="16">
        <f t="shared" si="8"/>
        <v>0</v>
      </c>
      <c r="Z173" s="16">
        <f t="shared" si="9"/>
        <v>0</v>
      </c>
      <c r="AA173" s="25"/>
      <c r="AB173" s="16">
        <f t="shared" si="10"/>
        <v>0</v>
      </c>
      <c r="AC173" s="16">
        <f t="shared" si="11"/>
        <v>0</v>
      </c>
    </row>
    <row r="174" spans="1:29" x14ac:dyDescent="0.25">
      <c r="A174" s="13" t="str">
        <f>IF(AND(INTRO!$E$37="Non-endemic",INTRO!$E$41="Non-endemic")," ",IF(COUNTRY_INFO!A174=0," ",COUNTRY_INFO!A174))</f>
        <v>Nigeria</v>
      </c>
      <c r="B174" s="13" t="str">
        <f>IF(AND(INTRO!$E$37="Non-endemic",INTRO!$E$41="Non-endemic")," ",IF(COUNTRY_INFO!B174=0," ",COUNTRY_INFO!B174))</f>
        <v>Borno</v>
      </c>
      <c r="C174" s="13" t="str">
        <f>IF(AND(INTRO!$E$37="Non-endemic",INTRO!$E$41="Non-endemic")," ",IF(COUNTRY_INFO!C174=0," ",COUNTRY_INFO!C174))</f>
        <v>Ngala</v>
      </c>
      <c r="D174" s="14">
        <f>IF(AND(INTRO!$E$37="Non-endemic",INTRO!$E$41="Non-endemic"),0,IF(AND(OR(COUNTRY_INFO!$H174=0,COUNTRY_INFO!$H174=4,COUNTRY_INFO!$H174=99),OR(COUNTRY_INFO!$J174=0,COUNTRY_INFO!$J174=4)),0,COUNTRY_INFO!$E174))</f>
        <v>0</v>
      </c>
      <c r="E174" s="14">
        <f>IF(AND(INTRO!$E$37="Non-endemic",INTRO!$E$41="Non-endemic"),0,IF(AND(OR(COUNTRY_INFO!$H174=0,COUNTRY_INFO!$H174=4,COUNTRY_INFO!$H174=99),OR(COUNTRY_INFO!$J174=0,COUNTRY_INFO!$J174=4)),0,COUNTRY_INFO!$F174))</f>
        <v>0</v>
      </c>
      <c r="F174" s="14">
        <f t="shared" si="22"/>
        <v>0</v>
      </c>
      <c r="G174" s="15">
        <f>IF(AND(INTRO!$E$37="Non-endemic",INTRO!$E$41="Non-endemic"),0,COUNTRY_INFO!Q174)</f>
        <v>0</v>
      </c>
      <c r="H174" s="15">
        <f>IF(AND(INTRO!$E$37="Non-endemic",INTRO!$E$41="Non-endemic"),0,COUNTRY_INFO!S174)</f>
        <v>0</v>
      </c>
      <c r="I174" s="14">
        <f>IF(INTRO!$E$39="Non-endemic",IF($G174=1,DEC!$I174,0),IF($G174=1,IVM!$G174,0))</f>
        <v>0</v>
      </c>
      <c r="J174" s="3" t="str">
        <f>IF($G174=0, " ", IF(COUNTRY_INFO!$H174=1, IF(COUNTRY_INFO!$L174=1, 0," ")," "))</f>
        <v xml:space="preserve"> </v>
      </c>
      <c r="K174" s="3"/>
      <c r="L174" s="28" t="s">
        <v>974</v>
      </c>
      <c r="M174" s="44">
        <f>IF($L174="ALB", IF(INTRO!$E$39="Non-endemic",IF($H174&lt;&gt;0,$D174*($H174-$G174),0),$D174*$H174), 0)</f>
        <v>0</v>
      </c>
      <c r="N174" s="14">
        <f t="shared" si="2"/>
        <v>0</v>
      </c>
      <c r="O174" s="3"/>
      <c r="P174" s="14">
        <f t="shared" si="23"/>
        <v>0</v>
      </c>
      <c r="Q174" s="44">
        <f>IF($L174="MBD", IF(INTRO!$E$39="Non-endemic",IF($H174&lt;&gt;0,$D174*($H174-$G174),0),$D174*$H174),0)</f>
        <v>0</v>
      </c>
      <c r="R174" s="14">
        <f t="shared" si="4"/>
        <v>0</v>
      </c>
      <c r="S174" s="3"/>
      <c r="T174" s="14">
        <f t="shared" si="24"/>
        <v>0</v>
      </c>
      <c r="U174" s="25"/>
      <c r="V174" s="16">
        <f t="shared" si="20"/>
        <v>0</v>
      </c>
      <c r="W174" s="16">
        <f t="shared" si="21"/>
        <v>0</v>
      </c>
      <c r="X174" s="25"/>
      <c r="Y174" s="16">
        <f t="shared" si="8"/>
        <v>0</v>
      </c>
      <c r="Z174" s="16">
        <f t="shared" si="9"/>
        <v>0</v>
      </c>
      <c r="AA174" s="25"/>
      <c r="AB174" s="16">
        <f t="shared" si="10"/>
        <v>0</v>
      </c>
      <c r="AC174" s="16">
        <f t="shared" si="11"/>
        <v>0</v>
      </c>
    </row>
    <row r="175" spans="1:29" x14ac:dyDescent="0.25">
      <c r="A175" s="13" t="str">
        <f>IF(AND(INTRO!$E$37="Non-endemic",INTRO!$E$41="Non-endemic")," ",IF(COUNTRY_INFO!A175=0," ",COUNTRY_INFO!A175))</f>
        <v>Nigeria</v>
      </c>
      <c r="B175" s="13" t="str">
        <f>IF(AND(INTRO!$E$37="Non-endemic",INTRO!$E$41="Non-endemic")," ",IF(COUNTRY_INFO!B175=0," ",COUNTRY_INFO!B175))</f>
        <v>Borno</v>
      </c>
      <c r="C175" s="13" t="str">
        <f>IF(AND(INTRO!$E$37="Non-endemic",INTRO!$E$41="Non-endemic")," ",IF(COUNTRY_INFO!C175=0," ",COUNTRY_INFO!C175))</f>
        <v>Nganzai</v>
      </c>
      <c r="D175" s="14">
        <f>IF(AND(INTRO!$E$37="Non-endemic",INTRO!$E$41="Non-endemic"),0,IF(AND(OR(COUNTRY_INFO!$H175=0,COUNTRY_INFO!$H175=4,COUNTRY_INFO!$H175=99),OR(COUNTRY_INFO!$J175=0,COUNTRY_INFO!$J175=4)),0,COUNTRY_INFO!$E175))</f>
        <v>0</v>
      </c>
      <c r="E175" s="14">
        <f>IF(AND(INTRO!$E$37="Non-endemic",INTRO!$E$41="Non-endemic"),0,IF(AND(OR(COUNTRY_INFO!$H175=0,COUNTRY_INFO!$H175=4,COUNTRY_INFO!$H175=99),OR(COUNTRY_INFO!$J175=0,COUNTRY_INFO!$J175=4)),0,COUNTRY_INFO!$F175))</f>
        <v>0</v>
      </c>
      <c r="F175" s="14">
        <f t="shared" si="22"/>
        <v>0</v>
      </c>
      <c r="G175" s="15">
        <f>IF(AND(INTRO!$E$37="Non-endemic",INTRO!$E$41="Non-endemic"),0,COUNTRY_INFO!Q175)</f>
        <v>0</v>
      </c>
      <c r="H175" s="15">
        <f>IF(AND(INTRO!$E$37="Non-endemic",INTRO!$E$41="Non-endemic"),0,COUNTRY_INFO!S175)</f>
        <v>0</v>
      </c>
      <c r="I175" s="14">
        <f>IF(INTRO!$E$39="Non-endemic",IF($G175=1,DEC!$I175,0),IF($G175=1,IVM!$G175,0))</f>
        <v>0</v>
      </c>
      <c r="J175" s="3" t="str">
        <f>IF($G175=0, " ", IF(COUNTRY_INFO!$H175=1, IF(COUNTRY_INFO!$L175=1, 0," ")," "))</f>
        <v xml:space="preserve"> </v>
      </c>
      <c r="K175" s="3"/>
      <c r="L175" s="28" t="s">
        <v>974</v>
      </c>
      <c r="M175" s="44">
        <f>IF($L175="ALB", IF(INTRO!$E$39="Non-endemic",IF($H175&lt;&gt;0,$D175*($H175-$G175),0),$D175*$H175), 0)</f>
        <v>0</v>
      </c>
      <c r="N175" s="14">
        <f t="shared" si="2"/>
        <v>0</v>
      </c>
      <c r="O175" s="3"/>
      <c r="P175" s="14">
        <f t="shared" si="23"/>
        <v>0</v>
      </c>
      <c r="Q175" s="44">
        <f>IF($L175="MBD", IF(INTRO!$E$39="Non-endemic",IF($H175&lt;&gt;0,$D175*($H175-$G175),0),$D175*$H175),0)</f>
        <v>0</v>
      </c>
      <c r="R175" s="14">
        <f t="shared" si="4"/>
        <v>0</v>
      </c>
      <c r="S175" s="3"/>
      <c r="T175" s="14">
        <f t="shared" si="24"/>
        <v>0</v>
      </c>
      <c r="U175" s="25"/>
      <c r="V175" s="16">
        <f t="shared" si="20"/>
        <v>0</v>
      </c>
      <c r="W175" s="16">
        <f t="shared" si="21"/>
        <v>0</v>
      </c>
      <c r="X175" s="25"/>
      <c r="Y175" s="16">
        <f t="shared" si="8"/>
        <v>0</v>
      </c>
      <c r="Z175" s="16">
        <f t="shared" si="9"/>
        <v>0</v>
      </c>
      <c r="AA175" s="25"/>
      <c r="AB175" s="16">
        <f t="shared" si="10"/>
        <v>0</v>
      </c>
      <c r="AC175" s="16">
        <f t="shared" si="11"/>
        <v>0</v>
      </c>
    </row>
    <row r="176" spans="1:29" x14ac:dyDescent="0.25">
      <c r="A176" s="13" t="str">
        <f>IF(AND(INTRO!$E$37="Non-endemic",INTRO!$E$41="Non-endemic")," ",IF(COUNTRY_INFO!A176=0," ",COUNTRY_INFO!A176))</f>
        <v>Nigeria</v>
      </c>
      <c r="B176" s="13" t="str">
        <f>IF(AND(INTRO!$E$37="Non-endemic",INTRO!$E$41="Non-endemic")," ",IF(COUNTRY_INFO!B176=0," ",COUNTRY_INFO!B176))</f>
        <v>Borno</v>
      </c>
      <c r="C176" s="13" t="str">
        <f>IF(AND(INTRO!$E$37="Non-endemic",INTRO!$E$41="Non-endemic")," ",IF(COUNTRY_INFO!C176=0," ",COUNTRY_INFO!C176))</f>
        <v>Shani</v>
      </c>
      <c r="D176" s="14">
        <f>IF(AND(INTRO!$E$37="Non-endemic",INTRO!$E$41="Non-endemic"),0,IF(AND(OR(COUNTRY_INFO!$H176=0,COUNTRY_INFO!$H176=4,COUNTRY_INFO!$H176=99),OR(COUNTRY_INFO!$J176=0,COUNTRY_INFO!$J176=4)),0,COUNTRY_INFO!$E176))</f>
        <v>27521</v>
      </c>
      <c r="E176" s="14">
        <f>IF(AND(INTRO!$E$37="Non-endemic",INTRO!$E$41="Non-endemic"),0,IF(AND(OR(COUNTRY_INFO!$H176=0,COUNTRY_INFO!$H176=4,COUNTRY_INFO!$H176=99),OR(COUNTRY_INFO!$J176=0,COUNTRY_INFO!$J176=4)),0,COUNTRY_INFO!$F176))</f>
        <v>38529</v>
      </c>
      <c r="F176" s="14">
        <f t="shared" si="22"/>
        <v>66050</v>
      </c>
      <c r="G176" s="15">
        <f>IF(AND(INTRO!$E$37="Non-endemic",INTRO!$E$41="Non-endemic"),0,COUNTRY_INFO!Q176)</f>
        <v>1</v>
      </c>
      <c r="H176" s="15">
        <f>IF(AND(INTRO!$E$37="Non-endemic",INTRO!$E$41="Non-endemic"),0,COUNTRY_INFO!S176)</f>
        <v>0</v>
      </c>
      <c r="I176" s="14">
        <f>IF(INTRO!$E$39="Non-endemic",IF($G176=1,DEC!$I176,0),IF($G176=1,IVM!$G176,0))</f>
        <v>110084</v>
      </c>
      <c r="J176" s="3" t="str">
        <f>IF($G176=0, " ", IF(COUNTRY_INFO!$H176=1, IF(COUNTRY_INFO!$L176=1, 0," ")," "))</f>
        <v xml:space="preserve"> </v>
      </c>
      <c r="K176" s="3"/>
      <c r="L176" s="28" t="s">
        <v>974</v>
      </c>
      <c r="M176" s="44">
        <f>IF($L176="ALB", IF(INTRO!$E$39="Non-endemic",IF($H176&lt;&gt;0,$D176*($H176-$G176),0),$D176*$H176), 0)</f>
        <v>0</v>
      </c>
      <c r="N176" s="14">
        <f t="shared" si="2"/>
        <v>0</v>
      </c>
      <c r="O176" s="3"/>
      <c r="P176" s="14">
        <f t="shared" si="23"/>
        <v>0</v>
      </c>
      <c r="Q176" s="44">
        <f>IF($L176="MBD", IF(INTRO!$E$39="Non-endemic",IF($H176&lt;&gt;0,$D176*($H176-$G176),0),$D176*$H176),0)</f>
        <v>0</v>
      </c>
      <c r="R176" s="14">
        <f t="shared" si="4"/>
        <v>0</v>
      </c>
      <c r="S176" s="3"/>
      <c r="T176" s="14">
        <f t="shared" si="24"/>
        <v>0</v>
      </c>
      <c r="U176" s="25"/>
      <c r="V176" s="16">
        <f t="shared" si="20"/>
        <v>110084</v>
      </c>
      <c r="W176" s="16">
        <f t="shared" si="21"/>
        <v>551</v>
      </c>
      <c r="X176" s="25"/>
      <c r="Y176" s="16">
        <f t="shared" si="8"/>
        <v>0</v>
      </c>
      <c r="Z176" s="16">
        <f t="shared" si="9"/>
        <v>0</v>
      </c>
      <c r="AA176" s="25"/>
      <c r="AB176" s="16">
        <f t="shared" si="10"/>
        <v>0</v>
      </c>
      <c r="AC176" s="16">
        <f t="shared" si="11"/>
        <v>0</v>
      </c>
    </row>
    <row r="177" spans="1:29" x14ac:dyDescent="0.25">
      <c r="A177" s="13" t="str">
        <f>IF(AND(INTRO!$E$37="Non-endemic",INTRO!$E$41="Non-endemic")," ",IF(COUNTRY_INFO!A177=0," ",COUNTRY_INFO!A177))</f>
        <v>Nigeria</v>
      </c>
      <c r="B177" s="13" t="str">
        <f>IF(AND(INTRO!$E$37="Non-endemic",INTRO!$E$41="Non-endemic")," ",IF(COUNTRY_INFO!B177=0," ",COUNTRY_INFO!B177))</f>
        <v>Cross River</v>
      </c>
      <c r="C177" s="13" t="str">
        <f>IF(AND(INTRO!$E$37="Non-endemic",INTRO!$E$41="Non-endemic")," ",IF(COUNTRY_INFO!C177=0," ",COUNTRY_INFO!C177))</f>
        <v>Abi</v>
      </c>
      <c r="D177" s="14">
        <f>IF(AND(INTRO!$E$37="Non-endemic",INTRO!$E$41="Non-endemic"),0,IF(AND(OR(COUNTRY_INFO!$H177=0,COUNTRY_INFO!$H177=4,COUNTRY_INFO!$H177=99),OR(COUNTRY_INFO!$J177=0,COUNTRY_INFO!$J177=4)),0,COUNTRY_INFO!$E177))</f>
        <v>38949</v>
      </c>
      <c r="E177" s="14">
        <f>IF(AND(INTRO!$E$37="Non-endemic",INTRO!$E$41="Non-endemic"),0,IF(AND(OR(COUNTRY_INFO!$H177=0,COUNTRY_INFO!$H177=4,COUNTRY_INFO!$H177=99),OR(COUNTRY_INFO!$J177=0,COUNTRY_INFO!$J177=4)),0,COUNTRY_INFO!$F177))</f>
        <v>54528</v>
      </c>
      <c r="F177" s="14">
        <f t="shared" si="22"/>
        <v>93477</v>
      </c>
      <c r="G177" s="15">
        <f>IF(AND(INTRO!$E$37="Non-endemic",INTRO!$E$41="Non-endemic"),0,COUNTRY_INFO!Q177)</f>
        <v>1</v>
      </c>
      <c r="H177" s="15">
        <f>IF(AND(INTRO!$E$37="Non-endemic",INTRO!$E$41="Non-endemic"),0,COUNTRY_INFO!S177)</f>
        <v>0</v>
      </c>
      <c r="I177" s="14">
        <f>IF(INTRO!$E$39="Non-endemic",IF($G177=1,DEC!$I177,0),IF($G177=1,IVM!$G177,0))</f>
        <v>155794</v>
      </c>
      <c r="J177" s="3" t="str">
        <f>IF($G177=0, " ", IF(COUNTRY_INFO!$H177=1, IF(COUNTRY_INFO!$L177=1, 0," ")," "))</f>
        <v xml:space="preserve"> </v>
      </c>
      <c r="K177" s="3"/>
      <c r="L177" s="28" t="s">
        <v>974</v>
      </c>
      <c r="M177" s="44">
        <f>IF($L177="ALB", IF(INTRO!$E$39="Non-endemic",IF($H177&lt;&gt;0,$D177*($H177-$G177),0),$D177*$H177), 0)</f>
        <v>0</v>
      </c>
      <c r="N177" s="14">
        <f t="shared" si="2"/>
        <v>0</v>
      </c>
      <c r="O177" s="3"/>
      <c r="P177" s="14">
        <f t="shared" si="23"/>
        <v>0</v>
      </c>
      <c r="Q177" s="44">
        <f>IF($L177="MBD", IF(INTRO!$E$39="Non-endemic",IF($H177&lt;&gt;0,$D177*($H177-$G177),0),$D177*$H177),0)</f>
        <v>0</v>
      </c>
      <c r="R177" s="14">
        <f t="shared" si="4"/>
        <v>0</v>
      </c>
      <c r="S177" s="3"/>
      <c r="T177" s="14">
        <f t="shared" si="24"/>
        <v>0</v>
      </c>
      <c r="U177" s="25"/>
      <c r="V177" s="16">
        <f t="shared" si="20"/>
        <v>155794</v>
      </c>
      <c r="W177" s="16">
        <f t="shared" si="21"/>
        <v>779</v>
      </c>
      <c r="X177" s="25"/>
      <c r="Y177" s="16">
        <f t="shared" si="8"/>
        <v>0</v>
      </c>
      <c r="Z177" s="16">
        <f t="shared" si="9"/>
        <v>0</v>
      </c>
      <c r="AA177" s="25"/>
      <c r="AB177" s="16">
        <f t="shared" si="10"/>
        <v>0</v>
      </c>
      <c r="AC177" s="16">
        <f t="shared" si="11"/>
        <v>0</v>
      </c>
    </row>
    <row r="178" spans="1:29" x14ac:dyDescent="0.25">
      <c r="A178" s="13" t="str">
        <f>IF(AND(INTRO!$E$37="Non-endemic",INTRO!$E$41="Non-endemic")," ",IF(COUNTRY_INFO!A178=0," ",COUNTRY_INFO!A178))</f>
        <v>Nigeria</v>
      </c>
      <c r="B178" s="13" t="str">
        <f>IF(AND(INTRO!$E$37="Non-endemic",INTRO!$E$41="Non-endemic")," ",IF(COUNTRY_INFO!B178=0," ",COUNTRY_INFO!B178))</f>
        <v>Cross River</v>
      </c>
      <c r="C178" s="13" t="str">
        <f>IF(AND(INTRO!$E$37="Non-endemic",INTRO!$E$41="Non-endemic")," ",IF(COUNTRY_INFO!C178=0," ",COUNTRY_INFO!C178))</f>
        <v>Akamkpa</v>
      </c>
      <c r="D178" s="14">
        <f>IF(AND(INTRO!$E$37="Non-endemic",INTRO!$E$41="Non-endemic"),0,IF(AND(OR(COUNTRY_INFO!$H178=0,COUNTRY_INFO!$H178=4,COUNTRY_INFO!$H178=99),OR(COUNTRY_INFO!$J178=0,COUNTRY_INFO!$J178=4)),0,COUNTRY_INFO!$E178))</f>
        <v>40649</v>
      </c>
      <c r="E178" s="14">
        <f>IF(AND(INTRO!$E$37="Non-endemic",INTRO!$E$41="Non-endemic"),0,IF(AND(OR(COUNTRY_INFO!$H178=0,COUNTRY_INFO!$H178=4,COUNTRY_INFO!$H178=99),OR(COUNTRY_INFO!$J178=0,COUNTRY_INFO!$J178=4)),0,COUNTRY_INFO!$F178))</f>
        <v>56909</v>
      </c>
      <c r="F178" s="14">
        <f t="shared" si="22"/>
        <v>97558</v>
      </c>
      <c r="G178" s="15">
        <f>IF(AND(INTRO!$E$37="Non-endemic",INTRO!$E$41="Non-endemic"),0,COUNTRY_INFO!Q178)</f>
        <v>1</v>
      </c>
      <c r="H178" s="15">
        <f>IF(AND(INTRO!$E$37="Non-endemic",INTRO!$E$41="Non-endemic"),0,COUNTRY_INFO!S178)</f>
        <v>1</v>
      </c>
      <c r="I178" s="14">
        <f>IF(INTRO!$E$39="Non-endemic",IF($G178=1,DEC!$I178,0),IF($G178=1,IVM!$G178,0))</f>
        <v>162597</v>
      </c>
      <c r="J178" s="3" t="str">
        <f>IF($G178=0, " ", IF(COUNTRY_INFO!$H178=1, IF(COUNTRY_INFO!$L178=1, 0," ")," "))</f>
        <v xml:space="preserve"> </v>
      </c>
      <c r="K178" s="3"/>
      <c r="L178" s="28" t="s">
        <v>974</v>
      </c>
      <c r="M178" s="44">
        <f>IF($L178="ALB", IF(INTRO!$E$39="Non-endemic",IF($H178&lt;&gt;0,$D178*($H178-$G178),0),$D178*$H178), 0)</f>
        <v>0</v>
      </c>
      <c r="N178" s="14">
        <f t="shared" si="2"/>
        <v>0</v>
      </c>
      <c r="O178" s="3"/>
      <c r="P178" s="14">
        <f t="shared" si="23"/>
        <v>0</v>
      </c>
      <c r="Q178" s="44">
        <f>IF($L178="MBD", IF(INTRO!$E$39="Non-endemic",IF($H178&lt;&gt;0,$D178*($H178-$G178),0),$D178*$H178),0)</f>
        <v>40649</v>
      </c>
      <c r="R178" s="14">
        <f t="shared" si="4"/>
        <v>0</v>
      </c>
      <c r="S178" s="3"/>
      <c r="T178" s="14">
        <f t="shared" si="24"/>
        <v>40649</v>
      </c>
      <c r="U178" s="25"/>
      <c r="V178" s="16">
        <f t="shared" si="20"/>
        <v>162597</v>
      </c>
      <c r="W178" s="16">
        <f t="shared" si="21"/>
        <v>813</v>
      </c>
      <c r="X178" s="25"/>
      <c r="Y178" s="16">
        <f t="shared" si="8"/>
        <v>0</v>
      </c>
      <c r="Z178" s="16">
        <f t="shared" si="9"/>
        <v>0</v>
      </c>
      <c r="AA178" s="25"/>
      <c r="AB178" s="16">
        <f t="shared" si="10"/>
        <v>0</v>
      </c>
      <c r="AC178" s="16">
        <f t="shared" si="11"/>
        <v>0</v>
      </c>
    </row>
    <row r="179" spans="1:29" x14ac:dyDescent="0.25">
      <c r="A179" s="13" t="str">
        <f>IF(AND(INTRO!$E$37="Non-endemic",INTRO!$E$41="Non-endemic")," ",IF(COUNTRY_INFO!A179=0," ",COUNTRY_INFO!A179))</f>
        <v>Nigeria</v>
      </c>
      <c r="B179" s="13" t="str">
        <f>IF(AND(INTRO!$E$37="Non-endemic",INTRO!$E$41="Non-endemic")," ",IF(COUNTRY_INFO!B179=0," ",COUNTRY_INFO!B179))</f>
        <v>Cross River</v>
      </c>
      <c r="C179" s="13" t="str">
        <f>IF(AND(INTRO!$E$37="Non-endemic",INTRO!$E$41="Non-endemic")," ",IF(COUNTRY_INFO!C179=0," ",COUNTRY_INFO!C179))</f>
        <v>Akpabuyo</v>
      </c>
      <c r="D179" s="14">
        <f>IF(AND(INTRO!$E$37="Non-endemic",INTRO!$E$41="Non-endemic"),0,IF(AND(OR(COUNTRY_INFO!$H179=0,COUNTRY_INFO!$H179=4,COUNTRY_INFO!$H179=99),OR(COUNTRY_INFO!$J179=0,COUNTRY_INFO!$J179=4)),0,COUNTRY_INFO!$E179))</f>
        <v>72999</v>
      </c>
      <c r="E179" s="14">
        <f>IF(AND(INTRO!$E$37="Non-endemic",INTRO!$E$41="Non-endemic"),0,IF(AND(OR(COUNTRY_INFO!$H179=0,COUNTRY_INFO!$H179=4,COUNTRY_INFO!$H179=99),OR(COUNTRY_INFO!$J179=0,COUNTRY_INFO!$J179=4)),0,COUNTRY_INFO!$F179))</f>
        <v>102199</v>
      </c>
      <c r="F179" s="14">
        <f t="shared" si="22"/>
        <v>175198</v>
      </c>
      <c r="G179" s="15">
        <f>IF(AND(INTRO!$E$37="Non-endemic",INTRO!$E$41="Non-endemic"),0,COUNTRY_INFO!Q179)</f>
        <v>0</v>
      </c>
      <c r="H179" s="15">
        <f>IF(AND(INTRO!$E$37="Non-endemic",INTRO!$E$41="Non-endemic"),0,COUNTRY_INFO!S179)</f>
        <v>1</v>
      </c>
      <c r="I179" s="14">
        <f>IF(INTRO!$E$39="Non-endemic",IF($G179=1,DEC!$I179,0),IF($G179=1,IVM!$G179,0))</f>
        <v>0</v>
      </c>
      <c r="J179" s="3" t="str">
        <f>IF($G179=0, " ", IF(COUNTRY_INFO!$H179=1, IF(COUNTRY_INFO!$L179=1, 0," ")," "))</f>
        <v xml:space="preserve"> </v>
      </c>
      <c r="K179" s="3"/>
      <c r="L179" s="28" t="s">
        <v>974</v>
      </c>
      <c r="M179" s="44">
        <f>IF($L179="ALB", IF(INTRO!$E$39="Non-endemic",IF($H179&lt;&gt;0,$D179*($H179-$G179),0),$D179*$H179), 0)</f>
        <v>0</v>
      </c>
      <c r="N179" s="14">
        <f t="shared" si="2"/>
        <v>0</v>
      </c>
      <c r="O179" s="3"/>
      <c r="P179" s="14">
        <f t="shared" si="23"/>
        <v>0</v>
      </c>
      <c r="Q179" s="44">
        <f>IF($L179="MBD", IF(INTRO!$E$39="Non-endemic",IF($H179&lt;&gt;0,$D179*($H179-$G179),0),$D179*$H179),0)</f>
        <v>72999</v>
      </c>
      <c r="R179" s="14">
        <f t="shared" si="4"/>
        <v>102199</v>
      </c>
      <c r="S179" s="3"/>
      <c r="T179" s="14">
        <f t="shared" si="24"/>
        <v>175198</v>
      </c>
      <c r="U179" s="25"/>
      <c r="V179" s="16">
        <f t="shared" si="20"/>
        <v>0</v>
      </c>
      <c r="W179" s="16">
        <f t="shared" si="21"/>
        <v>0</v>
      </c>
      <c r="X179" s="25"/>
      <c r="Y179" s="16">
        <f t="shared" si="8"/>
        <v>0</v>
      </c>
      <c r="Z179" s="16">
        <f t="shared" si="9"/>
        <v>0</v>
      </c>
      <c r="AA179" s="25"/>
      <c r="AB179" s="16">
        <f t="shared" si="10"/>
        <v>102199</v>
      </c>
      <c r="AC179" s="16">
        <f t="shared" si="11"/>
        <v>682</v>
      </c>
    </row>
    <row r="180" spans="1:29" x14ac:dyDescent="0.25">
      <c r="A180" s="13" t="str">
        <f>IF(AND(INTRO!$E$37="Non-endemic",INTRO!$E$41="Non-endemic")," ",IF(COUNTRY_INFO!A180=0," ",COUNTRY_INFO!A180))</f>
        <v>Nigeria</v>
      </c>
      <c r="B180" s="13" t="str">
        <f>IF(AND(INTRO!$E$37="Non-endemic",INTRO!$E$41="Non-endemic")," ",IF(COUNTRY_INFO!B180=0," ",COUNTRY_INFO!B180))</f>
        <v>Cross River</v>
      </c>
      <c r="C180" s="13" t="str">
        <f>IF(AND(INTRO!$E$37="Non-endemic",INTRO!$E$41="Non-endemic")," ",IF(COUNTRY_INFO!C180=0," ",COUNTRY_INFO!C180))</f>
        <v>Bakasi</v>
      </c>
      <c r="D180" s="14">
        <f>IF(AND(INTRO!$E$37="Non-endemic",INTRO!$E$41="Non-endemic"),0,IF(AND(OR(COUNTRY_INFO!$H180=0,COUNTRY_INFO!$H180=4,COUNTRY_INFO!$H180=99),OR(COUNTRY_INFO!$J180=0,COUNTRY_INFO!$J180=4)),0,COUNTRY_INFO!$E180))</f>
        <v>8711</v>
      </c>
      <c r="E180" s="14">
        <f>IF(AND(INTRO!$E$37="Non-endemic",INTRO!$E$41="Non-endemic"),0,IF(AND(OR(COUNTRY_INFO!$H180=0,COUNTRY_INFO!$H180=4,COUNTRY_INFO!$H180=99),OR(COUNTRY_INFO!$J180=0,COUNTRY_INFO!$J180=4)),0,COUNTRY_INFO!$F180))</f>
        <v>12195</v>
      </c>
      <c r="F180" s="14">
        <f t="shared" si="22"/>
        <v>20906</v>
      </c>
      <c r="G180" s="15">
        <f>IF(AND(INTRO!$E$37="Non-endemic",INTRO!$E$41="Non-endemic"),0,COUNTRY_INFO!Q180)</f>
        <v>0</v>
      </c>
      <c r="H180" s="15">
        <f>IF(AND(INTRO!$E$37="Non-endemic",INTRO!$E$41="Non-endemic"),0,COUNTRY_INFO!S180)</f>
        <v>1</v>
      </c>
      <c r="I180" s="14">
        <f>IF(INTRO!$E$39="Non-endemic",IF($G180=1,DEC!$I180,0),IF($G180=1,IVM!$G180,0))</f>
        <v>0</v>
      </c>
      <c r="J180" s="3" t="str">
        <f>IF($G180=0, " ", IF(COUNTRY_INFO!$H180=1, IF(COUNTRY_INFO!$L180=1, 0," ")," "))</f>
        <v xml:space="preserve"> </v>
      </c>
      <c r="K180" s="3"/>
      <c r="L180" s="28" t="s">
        <v>974</v>
      </c>
      <c r="M180" s="44">
        <f>IF($L180="ALB", IF(INTRO!$E$39="Non-endemic",IF($H180&lt;&gt;0,$D180*($H180-$G180),0),$D180*$H180), 0)</f>
        <v>0</v>
      </c>
      <c r="N180" s="14">
        <f t="shared" si="2"/>
        <v>0</v>
      </c>
      <c r="O180" s="3"/>
      <c r="P180" s="14">
        <f t="shared" si="23"/>
        <v>0</v>
      </c>
      <c r="Q180" s="44">
        <f>IF($L180="MBD", IF(INTRO!$E$39="Non-endemic",IF($H180&lt;&gt;0,$D180*($H180-$G180),0),$D180*$H180),0)</f>
        <v>8711</v>
      </c>
      <c r="R180" s="14">
        <f t="shared" si="4"/>
        <v>12195</v>
      </c>
      <c r="S180" s="3"/>
      <c r="T180" s="14">
        <f t="shared" si="24"/>
        <v>20906</v>
      </c>
      <c r="U180" s="25"/>
      <c r="V180" s="16">
        <f t="shared" si="20"/>
        <v>0</v>
      </c>
      <c r="W180" s="16">
        <f t="shared" si="21"/>
        <v>0</v>
      </c>
      <c r="X180" s="25"/>
      <c r="Y180" s="16">
        <f t="shared" si="8"/>
        <v>0</v>
      </c>
      <c r="Z180" s="16">
        <f t="shared" si="9"/>
        <v>0</v>
      </c>
      <c r="AA180" s="25"/>
      <c r="AB180" s="16">
        <f t="shared" si="10"/>
        <v>12195</v>
      </c>
      <c r="AC180" s="16">
        <f t="shared" si="11"/>
        <v>82</v>
      </c>
    </row>
    <row r="181" spans="1:29" x14ac:dyDescent="0.25">
      <c r="A181" s="13" t="str">
        <f>IF(AND(INTRO!$E$37="Non-endemic",INTRO!$E$41="Non-endemic")," ",IF(COUNTRY_INFO!A181=0," ",COUNTRY_INFO!A181))</f>
        <v>Nigeria</v>
      </c>
      <c r="B181" s="13" t="str">
        <f>IF(AND(INTRO!$E$37="Non-endemic",INTRO!$E$41="Non-endemic")," ",IF(COUNTRY_INFO!B181=0," ",COUNTRY_INFO!B181))</f>
        <v>Cross River</v>
      </c>
      <c r="C181" s="13" t="str">
        <f>IF(AND(INTRO!$E$37="Non-endemic",INTRO!$E$41="Non-endemic")," ",IF(COUNTRY_INFO!C181=0," ",COUNTRY_INFO!C181))</f>
        <v>Bekwara</v>
      </c>
      <c r="D181" s="14">
        <f>IF(AND(INTRO!$E$37="Non-endemic",INTRO!$E$41="Non-endemic"),0,IF(AND(OR(COUNTRY_INFO!$H181=0,COUNTRY_INFO!$H181=4,COUNTRY_INFO!$H181=99),OR(COUNTRY_INFO!$J181=0,COUNTRY_INFO!$J181=4)),0,COUNTRY_INFO!$E181))</f>
        <v>28464</v>
      </c>
      <c r="E181" s="14">
        <f>IF(AND(INTRO!$E$37="Non-endemic",INTRO!$E$41="Non-endemic"),0,IF(AND(OR(COUNTRY_INFO!$H181=0,COUNTRY_INFO!$H181=4,COUNTRY_INFO!$H181=99),OR(COUNTRY_INFO!$J181=0,COUNTRY_INFO!$J181=4)),0,COUNTRY_INFO!$F181))</f>
        <v>39849</v>
      </c>
      <c r="F181" s="14">
        <f t="shared" si="22"/>
        <v>68313</v>
      </c>
      <c r="G181" s="15">
        <f>IF(AND(INTRO!$E$37="Non-endemic",INTRO!$E$41="Non-endemic"),0,COUNTRY_INFO!Q181)</f>
        <v>1</v>
      </c>
      <c r="H181" s="15">
        <f>IF(AND(INTRO!$E$37="Non-endemic",INTRO!$E$41="Non-endemic"),0,COUNTRY_INFO!S181)</f>
        <v>0</v>
      </c>
      <c r="I181" s="14">
        <f>IF(INTRO!$E$39="Non-endemic",IF($G181=1,DEC!$I181,0),IF($G181=1,IVM!$G181,0))</f>
        <v>113855</v>
      </c>
      <c r="J181" s="3" t="str">
        <f>IF($G181=0, " ", IF(COUNTRY_INFO!$H181=1, IF(COUNTRY_INFO!$L181=1, 0," ")," "))</f>
        <v xml:space="preserve"> </v>
      </c>
      <c r="K181" s="3"/>
      <c r="L181" s="28" t="s">
        <v>974</v>
      </c>
      <c r="M181" s="44">
        <f>IF($L181="ALB", IF(INTRO!$E$39="Non-endemic",IF($H181&lt;&gt;0,$D181*($H181-$G181),0),$D181*$H181), 0)</f>
        <v>0</v>
      </c>
      <c r="N181" s="14">
        <f t="shared" si="2"/>
        <v>0</v>
      </c>
      <c r="O181" s="3"/>
      <c r="P181" s="14">
        <f t="shared" si="23"/>
        <v>0</v>
      </c>
      <c r="Q181" s="44">
        <f>IF($L181="MBD", IF(INTRO!$E$39="Non-endemic",IF($H181&lt;&gt;0,$D181*($H181-$G181),0),$D181*$H181),0)</f>
        <v>0</v>
      </c>
      <c r="R181" s="14">
        <f t="shared" si="4"/>
        <v>0</v>
      </c>
      <c r="S181" s="3"/>
      <c r="T181" s="14">
        <f t="shared" si="24"/>
        <v>0</v>
      </c>
      <c r="U181" s="25"/>
      <c r="V181" s="16">
        <f t="shared" si="20"/>
        <v>113855</v>
      </c>
      <c r="W181" s="16">
        <f t="shared" si="21"/>
        <v>570</v>
      </c>
      <c r="X181" s="25"/>
      <c r="Y181" s="16">
        <f t="shared" si="8"/>
        <v>0</v>
      </c>
      <c r="Z181" s="16">
        <f t="shared" si="9"/>
        <v>0</v>
      </c>
      <c r="AA181" s="25"/>
      <c r="AB181" s="16">
        <f t="shared" si="10"/>
        <v>0</v>
      </c>
      <c r="AC181" s="16">
        <f t="shared" si="11"/>
        <v>0</v>
      </c>
    </row>
    <row r="182" spans="1:29" x14ac:dyDescent="0.25">
      <c r="A182" s="13" t="str">
        <f>IF(AND(INTRO!$E$37="Non-endemic",INTRO!$E$41="Non-endemic")," ",IF(COUNTRY_INFO!A182=0," ",COUNTRY_INFO!A182))</f>
        <v>Nigeria</v>
      </c>
      <c r="B182" s="13" t="str">
        <f>IF(AND(INTRO!$E$37="Non-endemic",INTRO!$E$41="Non-endemic")," ",IF(COUNTRY_INFO!B182=0," ",COUNTRY_INFO!B182))</f>
        <v>Cross River</v>
      </c>
      <c r="C182" s="13" t="str">
        <f>IF(AND(INTRO!$E$37="Non-endemic",INTRO!$E$41="Non-endemic")," ",IF(COUNTRY_INFO!C182=0," ",COUNTRY_INFO!C182))</f>
        <v>Biase</v>
      </c>
      <c r="D182" s="14">
        <f>IF(AND(INTRO!$E$37="Non-endemic",INTRO!$E$41="Non-endemic"),0,IF(AND(OR(COUNTRY_INFO!$H182=0,COUNTRY_INFO!$H182=4,COUNTRY_INFO!$H182=99),OR(COUNTRY_INFO!$J182=0,COUNTRY_INFO!$J182=4)),0,COUNTRY_INFO!$E182))</f>
        <v>45506</v>
      </c>
      <c r="E182" s="14">
        <f>IF(AND(INTRO!$E$37="Non-endemic",INTRO!$E$41="Non-endemic"),0,IF(AND(OR(COUNTRY_INFO!$H182=0,COUNTRY_INFO!$H182=4,COUNTRY_INFO!$H182=99),OR(COUNTRY_INFO!$J182=0,COUNTRY_INFO!$J182=4)),0,COUNTRY_INFO!$F182))</f>
        <v>63709</v>
      </c>
      <c r="F182" s="14">
        <f t="shared" si="22"/>
        <v>109215</v>
      </c>
      <c r="G182" s="15">
        <f>IF(AND(INTRO!$E$37="Non-endemic",INTRO!$E$41="Non-endemic"),0,COUNTRY_INFO!Q182)</f>
        <v>1</v>
      </c>
      <c r="H182" s="15">
        <f>IF(AND(INTRO!$E$37="Non-endemic",INTRO!$E$41="Non-endemic"),0,COUNTRY_INFO!S182)</f>
        <v>1</v>
      </c>
      <c r="I182" s="14">
        <f>IF(INTRO!$E$39="Non-endemic",IF($G182=1,DEC!$I182,0),IF($G182=1,IVM!$G182,0))</f>
        <v>182026</v>
      </c>
      <c r="J182" s="3" t="str">
        <f>IF($G182=0, " ", IF(COUNTRY_INFO!$H182=1, IF(COUNTRY_INFO!$L182=1, 0," ")," "))</f>
        <v xml:space="preserve"> </v>
      </c>
      <c r="K182" s="3"/>
      <c r="L182" s="28" t="s">
        <v>974</v>
      </c>
      <c r="M182" s="44">
        <f>IF($L182="ALB", IF(INTRO!$E$39="Non-endemic",IF($H182&lt;&gt;0,$D182*($H182-$G182),0),$D182*$H182), 0)</f>
        <v>0</v>
      </c>
      <c r="N182" s="14">
        <f t="shared" si="2"/>
        <v>0</v>
      </c>
      <c r="O182" s="3"/>
      <c r="P182" s="14">
        <f t="shared" si="23"/>
        <v>0</v>
      </c>
      <c r="Q182" s="44">
        <f>IF($L182="MBD", IF(INTRO!$E$39="Non-endemic",IF($H182&lt;&gt;0,$D182*($H182-$G182),0),$D182*$H182),0)</f>
        <v>45506</v>
      </c>
      <c r="R182" s="14">
        <f t="shared" si="4"/>
        <v>0</v>
      </c>
      <c r="S182" s="3"/>
      <c r="T182" s="14">
        <f t="shared" si="24"/>
        <v>45506</v>
      </c>
      <c r="U182" s="25"/>
      <c r="V182" s="16">
        <f t="shared" si="20"/>
        <v>182026</v>
      </c>
      <c r="W182" s="16">
        <f t="shared" si="21"/>
        <v>911</v>
      </c>
      <c r="X182" s="25"/>
      <c r="Y182" s="16">
        <f t="shared" si="8"/>
        <v>0</v>
      </c>
      <c r="Z182" s="16">
        <f t="shared" si="9"/>
        <v>0</v>
      </c>
      <c r="AA182" s="25"/>
      <c r="AB182" s="16">
        <f t="shared" si="10"/>
        <v>0</v>
      </c>
      <c r="AC182" s="16">
        <f t="shared" si="11"/>
        <v>0</v>
      </c>
    </row>
    <row r="183" spans="1:29" x14ac:dyDescent="0.25">
      <c r="A183" s="13" t="str">
        <f>IF(AND(INTRO!$E$37="Non-endemic",INTRO!$E$41="Non-endemic")," ",IF(COUNTRY_INFO!A183=0," ",COUNTRY_INFO!A183))</f>
        <v>Nigeria</v>
      </c>
      <c r="B183" s="13" t="str">
        <f>IF(AND(INTRO!$E$37="Non-endemic",INTRO!$E$41="Non-endemic")," ",IF(COUNTRY_INFO!B183=0," ",COUNTRY_INFO!B183))</f>
        <v>Cross River</v>
      </c>
      <c r="C183" s="13" t="str">
        <f>IF(AND(INTRO!$E$37="Non-endemic",INTRO!$E$41="Non-endemic")," ",IF(COUNTRY_INFO!C183=0," ",COUNTRY_INFO!C183))</f>
        <v>Boki</v>
      </c>
      <c r="D183" s="14">
        <f>IF(AND(INTRO!$E$37="Non-endemic",INTRO!$E$41="Non-endemic"),0,IF(AND(OR(COUNTRY_INFO!$H183=0,COUNTRY_INFO!$H183=4,COUNTRY_INFO!$H183=99),OR(COUNTRY_INFO!$J183=0,COUNTRY_INFO!$J183=4)),0,COUNTRY_INFO!$E183))</f>
        <v>50068</v>
      </c>
      <c r="E183" s="14">
        <f>IF(AND(INTRO!$E$37="Non-endemic",INTRO!$E$41="Non-endemic"),0,IF(AND(OR(COUNTRY_INFO!$H183=0,COUNTRY_INFO!$H183=4,COUNTRY_INFO!$H183=99),OR(COUNTRY_INFO!$J183=0,COUNTRY_INFO!$J183=4)),0,COUNTRY_INFO!$F183))</f>
        <v>70095</v>
      </c>
      <c r="F183" s="14">
        <f t="shared" si="22"/>
        <v>120163</v>
      </c>
      <c r="G183" s="15">
        <f>IF(AND(INTRO!$E$37="Non-endemic",INTRO!$E$41="Non-endemic"),0,COUNTRY_INFO!Q183)</f>
        <v>1</v>
      </c>
      <c r="H183" s="15">
        <f>IF(AND(INTRO!$E$37="Non-endemic",INTRO!$E$41="Non-endemic"),0,COUNTRY_INFO!S183)</f>
        <v>0</v>
      </c>
      <c r="I183" s="14">
        <f>IF(INTRO!$E$39="Non-endemic",IF($G183=1,DEC!$I183,0),IF($G183=1,IVM!$G183,0))</f>
        <v>200271</v>
      </c>
      <c r="J183" s="3" t="str">
        <f>IF($G183=0, " ", IF(COUNTRY_INFO!$H183=1, IF(COUNTRY_INFO!$L183=1, 0," ")," "))</f>
        <v xml:space="preserve"> </v>
      </c>
      <c r="K183" s="3"/>
      <c r="L183" s="28" t="s">
        <v>974</v>
      </c>
      <c r="M183" s="44">
        <f>IF($L183="ALB", IF(INTRO!$E$39="Non-endemic",IF($H183&lt;&gt;0,$D183*($H183-$G183),0),$D183*$H183), 0)</f>
        <v>0</v>
      </c>
      <c r="N183" s="14">
        <f t="shared" si="2"/>
        <v>0</v>
      </c>
      <c r="O183" s="3"/>
      <c r="P183" s="14">
        <f t="shared" si="23"/>
        <v>0</v>
      </c>
      <c r="Q183" s="44">
        <f>IF($L183="MBD", IF(INTRO!$E$39="Non-endemic",IF($H183&lt;&gt;0,$D183*($H183-$G183),0),$D183*$H183),0)</f>
        <v>0</v>
      </c>
      <c r="R183" s="14">
        <f t="shared" si="4"/>
        <v>0</v>
      </c>
      <c r="S183" s="3"/>
      <c r="T183" s="14">
        <f t="shared" si="24"/>
        <v>0</v>
      </c>
      <c r="U183" s="25"/>
      <c r="V183" s="16">
        <f t="shared" si="20"/>
        <v>200271</v>
      </c>
      <c r="W183" s="16">
        <f t="shared" si="21"/>
        <v>1002</v>
      </c>
      <c r="X183" s="25"/>
      <c r="Y183" s="16">
        <f t="shared" si="8"/>
        <v>0</v>
      </c>
      <c r="Z183" s="16">
        <f t="shared" si="9"/>
        <v>0</v>
      </c>
      <c r="AA183" s="25"/>
      <c r="AB183" s="16">
        <f t="shared" si="10"/>
        <v>0</v>
      </c>
      <c r="AC183" s="16">
        <f t="shared" si="11"/>
        <v>0</v>
      </c>
    </row>
    <row r="184" spans="1:29" x14ac:dyDescent="0.25">
      <c r="A184" s="13" t="str">
        <f>IF(AND(INTRO!$E$37="Non-endemic",INTRO!$E$41="Non-endemic")," ",IF(COUNTRY_INFO!A184=0," ",COUNTRY_INFO!A184))</f>
        <v>Nigeria</v>
      </c>
      <c r="B184" s="13" t="str">
        <f>IF(AND(INTRO!$E$37="Non-endemic",INTRO!$E$41="Non-endemic")," ",IF(COUNTRY_INFO!B184=0," ",COUNTRY_INFO!B184))</f>
        <v>Cross River</v>
      </c>
      <c r="C184" s="13" t="str">
        <f>IF(AND(INTRO!$E$37="Non-endemic",INTRO!$E$41="Non-endemic")," ",IF(COUNTRY_INFO!C184=0," ",COUNTRY_INFO!C184))</f>
        <v>Caabar South</v>
      </c>
      <c r="D184" s="14">
        <f>IF(AND(INTRO!$E$37="Non-endemic",INTRO!$E$41="Non-endemic"),0,IF(AND(OR(COUNTRY_INFO!$H184=0,COUNTRY_INFO!$H184=4,COUNTRY_INFO!$H184=99),OR(COUNTRY_INFO!$J184=0,COUNTRY_INFO!$J184=4)),0,COUNTRY_INFO!$E184))</f>
        <v>51544</v>
      </c>
      <c r="E184" s="14">
        <f>IF(AND(INTRO!$E$37="Non-endemic",INTRO!$E$41="Non-endemic"),0,IF(AND(OR(COUNTRY_INFO!$H184=0,COUNTRY_INFO!$H184=4,COUNTRY_INFO!$H184=99),OR(COUNTRY_INFO!$J184=0,COUNTRY_INFO!$J184=4)),0,COUNTRY_INFO!$F184))</f>
        <v>72162</v>
      </c>
      <c r="F184" s="14">
        <f t="shared" si="22"/>
        <v>123706</v>
      </c>
      <c r="G184" s="15">
        <f>IF(AND(INTRO!$E$37="Non-endemic",INTRO!$E$41="Non-endemic"),0,COUNTRY_INFO!Q184)</f>
        <v>0</v>
      </c>
      <c r="H184" s="15">
        <f>IF(AND(INTRO!$E$37="Non-endemic",INTRO!$E$41="Non-endemic"),0,COUNTRY_INFO!S184)</f>
        <v>1</v>
      </c>
      <c r="I184" s="14">
        <f>IF(INTRO!$E$39="Non-endemic",IF($G184=1,DEC!$I184,0),IF($G184=1,IVM!$G184,0))</f>
        <v>0</v>
      </c>
      <c r="J184" s="3" t="str">
        <f>IF($G184=0, " ", IF(COUNTRY_INFO!$H184=1, IF(COUNTRY_INFO!$L184=1, 0," ")," "))</f>
        <v xml:space="preserve"> </v>
      </c>
      <c r="K184" s="3"/>
      <c r="L184" s="28" t="s">
        <v>974</v>
      </c>
      <c r="M184" s="44">
        <f>IF($L184="ALB", IF(INTRO!$E$39="Non-endemic",IF($H184&lt;&gt;0,$D184*($H184-$G184),0),$D184*$H184), 0)</f>
        <v>0</v>
      </c>
      <c r="N184" s="14">
        <f t="shared" si="2"/>
        <v>0</v>
      </c>
      <c r="O184" s="3"/>
      <c r="P184" s="14">
        <f t="shared" si="23"/>
        <v>0</v>
      </c>
      <c r="Q184" s="44">
        <f>IF($L184="MBD", IF(INTRO!$E$39="Non-endemic",IF($H184&lt;&gt;0,$D184*($H184-$G184),0),$D184*$H184),0)</f>
        <v>51544</v>
      </c>
      <c r="R184" s="14">
        <f t="shared" si="4"/>
        <v>72162</v>
      </c>
      <c r="S184" s="3"/>
      <c r="T184" s="14">
        <f t="shared" si="24"/>
        <v>123706</v>
      </c>
      <c r="U184" s="25"/>
      <c r="V184" s="16">
        <f t="shared" si="20"/>
        <v>0</v>
      </c>
      <c r="W184" s="16">
        <f t="shared" si="21"/>
        <v>0</v>
      </c>
      <c r="X184" s="25"/>
      <c r="Y184" s="16">
        <f t="shared" si="8"/>
        <v>0</v>
      </c>
      <c r="Z184" s="16">
        <f t="shared" si="9"/>
        <v>0</v>
      </c>
      <c r="AA184" s="25"/>
      <c r="AB184" s="16">
        <f t="shared" si="10"/>
        <v>72162</v>
      </c>
      <c r="AC184" s="16">
        <f t="shared" si="11"/>
        <v>482</v>
      </c>
    </row>
    <row r="185" spans="1:29" x14ac:dyDescent="0.25">
      <c r="A185" s="13" t="str">
        <f>IF(AND(INTRO!$E$37="Non-endemic",INTRO!$E$41="Non-endemic")," ",IF(COUNTRY_INFO!A185=0," ",COUNTRY_INFO!A185))</f>
        <v>Nigeria</v>
      </c>
      <c r="B185" s="13" t="str">
        <f>IF(AND(INTRO!$E$37="Non-endemic",INTRO!$E$41="Non-endemic")," ",IF(COUNTRY_INFO!B185=0," ",COUNTRY_INFO!B185))</f>
        <v>Cross River</v>
      </c>
      <c r="C185" s="13" t="str">
        <f>IF(AND(INTRO!$E$37="Non-endemic",INTRO!$E$41="Non-endemic")," ",IF(COUNTRY_INFO!C185=0," ",COUNTRY_INFO!C185))</f>
        <v>Calabar Municipal</v>
      </c>
      <c r="D185" s="14">
        <f>IF(AND(INTRO!$E$37="Non-endemic",INTRO!$E$41="Non-endemic"),0,IF(AND(OR(COUNTRY_INFO!$H185=0,COUNTRY_INFO!$H185=4,COUNTRY_INFO!$H185=99),OR(COUNTRY_INFO!$J185=0,COUNTRY_INFO!$J185=4)),0,COUNTRY_INFO!$E185))</f>
        <v>48252</v>
      </c>
      <c r="E185" s="14">
        <f>IF(AND(INTRO!$E$37="Non-endemic",INTRO!$E$41="Non-endemic"),0,IF(AND(OR(COUNTRY_INFO!$H185=0,COUNTRY_INFO!$H185=4,COUNTRY_INFO!$H185=99),OR(COUNTRY_INFO!$J185=0,COUNTRY_INFO!$J185=4)),0,COUNTRY_INFO!$F185))</f>
        <v>67553</v>
      </c>
      <c r="F185" s="14">
        <f t="shared" si="22"/>
        <v>115805</v>
      </c>
      <c r="G185" s="15">
        <f>IF(AND(INTRO!$E$37="Non-endemic",INTRO!$E$41="Non-endemic"),0,COUNTRY_INFO!Q185)</f>
        <v>1</v>
      </c>
      <c r="H185" s="15">
        <f>IF(AND(INTRO!$E$37="Non-endemic",INTRO!$E$41="Non-endemic"),0,COUNTRY_INFO!S185)</f>
        <v>1</v>
      </c>
      <c r="I185" s="14">
        <f>IF(INTRO!$E$39="Non-endemic",IF($G185=1,DEC!$I185,0),IF($G185=1,IVM!$G185,0))</f>
        <v>0</v>
      </c>
      <c r="J185" s="3" t="str">
        <f>IF($G185=0, " ", IF(COUNTRY_INFO!$H185=1, IF(COUNTRY_INFO!$L185=1, 0," ")," "))</f>
        <v xml:space="preserve"> </v>
      </c>
      <c r="K185" s="3"/>
      <c r="L185" s="28" t="s">
        <v>974</v>
      </c>
      <c r="M185" s="44">
        <f>IF($L185="ALB", IF(INTRO!$E$39="Non-endemic",IF($H185&lt;&gt;0,$D185*($H185-$G185),0),$D185*$H185), 0)</f>
        <v>0</v>
      </c>
      <c r="N185" s="14">
        <f t="shared" si="2"/>
        <v>0</v>
      </c>
      <c r="O185" s="3"/>
      <c r="P185" s="14">
        <f t="shared" si="23"/>
        <v>0</v>
      </c>
      <c r="Q185" s="44">
        <f>IF($L185="MBD", IF(INTRO!$E$39="Non-endemic",IF($H185&lt;&gt;0,$D185*($H185-$G185),0),$D185*$H185),0)</f>
        <v>48252</v>
      </c>
      <c r="R185" s="14">
        <f t="shared" si="4"/>
        <v>67553</v>
      </c>
      <c r="S185" s="3"/>
      <c r="T185" s="14">
        <f t="shared" si="24"/>
        <v>115805</v>
      </c>
      <c r="U185" s="25"/>
      <c r="V185" s="16">
        <f t="shared" si="20"/>
        <v>0</v>
      </c>
      <c r="W185" s="16">
        <f t="shared" si="21"/>
        <v>0</v>
      </c>
      <c r="X185" s="25"/>
      <c r="Y185" s="16">
        <f t="shared" si="8"/>
        <v>0</v>
      </c>
      <c r="Z185" s="16">
        <f t="shared" si="9"/>
        <v>0</v>
      </c>
      <c r="AA185" s="25"/>
      <c r="AB185" s="16">
        <f t="shared" si="10"/>
        <v>67553</v>
      </c>
      <c r="AC185" s="16">
        <f t="shared" si="11"/>
        <v>451</v>
      </c>
    </row>
    <row r="186" spans="1:29" x14ac:dyDescent="0.25">
      <c r="A186" s="13" t="str">
        <f>IF(AND(INTRO!$E$37="Non-endemic",INTRO!$E$41="Non-endemic")," ",IF(COUNTRY_INFO!A186=0," ",COUNTRY_INFO!A186))</f>
        <v>Nigeria</v>
      </c>
      <c r="B186" s="13" t="str">
        <f>IF(AND(INTRO!$E$37="Non-endemic",INTRO!$E$41="Non-endemic")," ",IF(COUNTRY_INFO!B186=0," ",COUNTRY_INFO!B186))</f>
        <v>Cross River</v>
      </c>
      <c r="C186" s="13" t="str">
        <f>IF(AND(INTRO!$E$37="Non-endemic",INTRO!$E$41="Non-endemic")," ",IF(COUNTRY_INFO!C186=0," ",COUNTRY_INFO!C186))</f>
        <v>Etung</v>
      </c>
      <c r="D186" s="14">
        <f>IF(AND(INTRO!$E$37="Non-endemic",INTRO!$E$41="Non-endemic"),0,IF(AND(OR(COUNTRY_INFO!$H186=0,COUNTRY_INFO!$H186=4,COUNTRY_INFO!$H186=99),OR(COUNTRY_INFO!$J186=0,COUNTRY_INFO!$J186=4)),0,COUNTRY_INFO!$E186))</f>
        <v>21571</v>
      </c>
      <c r="E186" s="14">
        <f>IF(AND(INTRO!$E$37="Non-endemic",INTRO!$E$41="Non-endemic"),0,IF(AND(OR(COUNTRY_INFO!$H186=0,COUNTRY_INFO!$H186=4,COUNTRY_INFO!$H186=99),OR(COUNTRY_INFO!$J186=0,COUNTRY_INFO!$J186=4)),0,COUNTRY_INFO!$F186))</f>
        <v>30199</v>
      </c>
      <c r="F186" s="14">
        <f t="shared" si="22"/>
        <v>51770</v>
      </c>
      <c r="G186" s="15">
        <f>IF(AND(INTRO!$E$37="Non-endemic",INTRO!$E$41="Non-endemic"),0,COUNTRY_INFO!Q186)</f>
        <v>0</v>
      </c>
      <c r="H186" s="15">
        <f>IF(AND(INTRO!$E$37="Non-endemic",INTRO!$E$41="Non-endemic"),0,COUNTRY_INFO!S186)</f>
        <v>1</v>
      </c>
      <c r="I186" s="14">
        <f>IF(INTRO!$E$39="Non-endemic",IF($G186=1,DEC!$I186,0),IF($G186=1,IVM!$G186,0))</f>
        <v>0</v>
      </c>
      <c r="J186" s="3" t="str">
        <f>IF($G186=0, " ", IF(COUNTRY_INFO!$H186=1, IF(COUNTRY_INFO!$L186=1, 0," ")," "))</f>
        <v xml:space="preserve"> </v>
      </c>
      <c r="K186" s="3"/>
      <c r="L186" s="28" t="s">
        <v>974</v>
      </c>
      <c r="M186" s="44">
        <f>IF($L186="ALB", IF(INTRO!$E$39="Non-endemic",IF($H186&lt;&gt;0,$D186*($H186-$G186),0),$D186*$H186), 0)</f>
        <v>0</v>
      </c>
      <c r="N186" s="14">
        <f t="shared" si="2"/>
        <v>0</v>
      </c>
      <c r="O186" s="3"/>
      <c r="P186" s="14">
        <f t="shared" si="23"/>
        <v>0</v>
      </c>
      <c r="Q186" s="44">
        <f>IF($L186="MBD", IF(INTRO!$E$39="Non-endemic",IF($H186&lt;&gt;0,$D186*($H186-$G186),0),$D186*$H186),0)</f>
        <v>21571</v>
      </c>
      <c r="R186" s="14">
        <f t="shared" si="4"/>
        <v>30199</v>
      </c>
      <c r="S186" s="3"/>
      <c r="T186" s="14">
        <f t="shared" si="24"/>
        <v>51770</v>
      </c>
      <c r="U186" s="25"/>
      <c r="V186" s="16">
        <f t="shared" si="20"/>
        <v>0</v>
      </c>
      <c r="W186" s="16">
        <f t="shared" si="21"/>
        <v>0</v>
      </c>
      <c r="X186" s="25"/>
      <c r="Y186" s="16">
        <f t="shared" si="8"/>
        <v>0</v>
      </c>
      <c r="Z186" s="16">
        <f t="shared" si="9"/>
        <v>0</v>
      </c>
      <c r="AA186" s="25"/>
      <c r="AB186" s="16">
        <f t="shared" si="10"/>
        <v>30199</v>
      </c>
      <c r="AC186" s="16">
        <f t="shared" si="11"/>
        <v>202</v>
      </c>
    </row>
    <row r="187" spans="1:29" x14ac:dyDescent="0.25">
      <c r="A187" s="13" t="str">
        <f>IF(AND(INTRO!$E$37="Non-endemic",INTRO!$E$41="Non-endemic")," ",IF(COUNTRY_INFO!A187=0," ",COUNTRY_INFO!A187))</f>
        <v>Nigeria</v>
      </c>
      <c r="B187" s="13" t="str">
        <f>IF(AND(INTRO!$E$37="Non-endemic",INTRO!$E$41="Non-endemic")," ",IF(COUNTRY_INFO!B187=0," ",COUNTRY_INFO!B187))</f>
        <v>Cross River</v>
      </c>
      <c r="C187" s="13" t="str">
        <f>IF(AND(INTRO!$E$37="Non-endemic",INTRO!$E$41="Non-endemic")," ",IF(COUNTRY_INFO!C187=0," ",COUNTRY_INFO!C187))</f>
        <v>Ikom</v>
      </c>
      <c r="D187" s="14">
        <f>IF(AND(INTRO!$E$37="Non-endemic",INTRO!$E$41="Non-endemic"),0,IF(AND(OR(COUNTRY_INFO!$H187=0,COUNTRY_INFO!$H187=4,COUNTRY_INFO!$H187=99),OR(COUNTRY_INFO!$J187=0,COUNTRY_INFO!$J187=4)),0,COUNTRY_INFO!$E187))</f>
        <v>43677</v>
      </c>
      <c r="E187" s="14">
        <f>IF(AND(INTRO!$E$37="Non-endemic",INTRO!$E$41="Non-endemic"),0,IF(AND(OR(COUNTRY_INFO!$H187=0,COUNTRY_INFO!$H187=4,COUNTRY_INFO!$H187=99),OR(COUNTRY_INFO!$J187=0,COUNTRY_INFO!$J187=4)),0,COUNTRY_INFO!$F187))</f>
        <v>61148</v>
      </c>
      <c r="F187" s="14">
        <f t="shared" si="22"/>
        <v>104825</v>
      </c>
      <c r="G187" s="15">
        <f>IF(AND(INTRO!$E$37="Non-endemic",INTRO!$E$41="Non-endemic"),0,COUNTRY_INFO!Q187)</f>
        <v>1</v>
      </c>
      <c r="H187" s="15">
        <f>IF(AND(INTRO!$E$37="Non-endemic",INTRO!$E$41="Non-endemic"),0,COUNTRY_INFO!S187)</f>
        <v>0</v>
      </c>
      <c r="I187" s="14">
        <f>IF(INTRO!$E$39="Non-endemic",IF($G187=1,DEC!$I187,0),IF($G187=1,IVM!$G187,0))</f>
        <v>174709</v>
      </c>
      <c r="J187" s="3" t="str">
        <f>IF($G187=0, " ", IF(COUNTRY_INFO!$H187=1, IF(COUNTRY_INFO!$L187=1, 0," ")," "))</f>
        <v xml:space="preserve"> </v>
      </c>
      <c r="K187" s="3"/>
      <c r="L187" s="28" t="s">
        <v>974</v>
      </c>
      <c r="M187" s="44">
        <f>IF($L187="ALB", IF(INTRO!$E$39="Non-endemic",IF($H187&lt;&gt;0,$D187*($H187-$G187),0),$D187*$H187), 0)</f>
        <v>0</v>
      </c>
      <c r="N187" s="14">
        <f t="shared" si="2"/>
        <v>0</v>
      </c>
      <c r="O187" s="3"/>
      <c r="P187" s="14">
        <f t="shared" si="23"/>
        <v>0</v>
      </c>
      <c r="Q187" s="44">
        <f>IF($L187="MBD", IF(INTRO!$E$39="Non-endemic",IF($H187&lt;&gt;0,$D187*($H187-$G187),0),$D187*$H187),0)</f>
        <v>0</v>
      </c>
      <c r="R187" s="14">
        <f t="shared" si="4"/>
        <v>0</v>
      </c>
      <c r="S187" s="3"/>
      <c r="T187" s="14">
        <f t="shared" si="24"/>
        <v>0</v>
      </c>
      <c r="U187" s="25"/>
      <c r="V187" s="16">
        <f t="shared" si="20"/>
        <v>174709</v>
      </c>
      <c r="W187" s="16">
        <f t="shared" si="21"/>
        <v>874</v>
      </c>
      <c r="X187" s="25"/>
      <c r="Y187" s="16">
        <f t="shared" si="8"/>
        <v>0</v>
      </c>
      <c r="Z187" s="16">
        <f t="shared" si="9"/>
        <v>0</v>
      </c>
      <c r="AA187" s="25"/>
      <c r="AB187" s="16">
        <f t="shared" si="10"/>
        <v>0</v>
      </c>
      <c r="AC187" s="16">
        <f t="shared" si="11"/>
        <v>0</v>
      </c>
    </row>
    <row r="188" spans="1:29" x14ac:dyDescent="0.25">
      <c r="A188" s="13" t="str">
        <f>IF(AND(INTRO!$E$37="Non-endemic",INTRO!$E$41="Non-endemic")," ",IF(COUNTRY_INFO!A188=0," ",COUNTRY_INFO!A188))</f>
        <v>Nigeria</v>
      </c>
      <c r="B188" s="13" t="str">
        <f>IF(AND(INTRO!$E$37="Non-endemic",INTRO!$E$41="Non-endemic")," ",IF(COUNTRY_INFO!B188=0," ",COUNTRY_INFO!B188))</f>
        <v>Cross River</v>
      </c>
      <c r="C188" s="13" t="str">
        <f>IF(AND(INTRO!$E$37="Non-endemic",INTRO!$E$41="Non-endemic")," ",IF(COUNTRY_INFO!C188=0," ",COUNTRY_INFO!C188))</f>
        <v>Obanliku</v>
      </c>
      <c r="D188" s="14">
        <f>IF(AND(INTRO!$E$37="Non-endemic",INTRO!$E$41="Non-endemic"),0,IF(AND(OR(COUNTRY_INFO!$H188=0,COUNTRY_INFO!$H188=4,COUNTRY_INFO!$H188=99),OR(COUNTRY_INFO!$J188=0,COUNTRY_INFO!$J188=4)),0,COUNTRY_INFO!$E188))</f>
        <v>29675</v>
      </c>
      <c r="E188" s="14">
        <f>IF(AND(INTRO!$E$37="Non-endemic",INTRO!$E$41="Non-endemic"),0,IF(AND(OR(COUNTRY_INFO!$H188=0,COUNTRY_INFO!$H188=4,COUNTRY_INFO!$H188=99),OR(COUNTRY_INFO!$J188=0,COUNTRY_INFO!$J188=4)),0,COUNTRY_INFO!$F188))</f>
        <v>41545</v>
      </c>
      <c r="F188" s="14">
        <f t="shared" si="22"/>
        <v>71220</v>
      </c>
      <c r="G188" s="15">
        <f>IF(AND(INTRO!$E$37="Non-endemic",INTRO!$E$41="Non-endemic"),0,COUNTRY_INFO!Q188)</f>
        <v>0</v>
      </c>
      <c r="H188" s="15">
        <f>IF(AND(INTRO!$E$37="Non-endemic",INTRO!$E$41="Non-endemic"),0,COUNTRY_INFO!S188)</f>
        <v>0</v>
      </c>
      <c r="I188" s="14">
        <f>IF(INTRO!$E$39="Non-endemic",IF($G188=1,DEC!$I188,0),IF($G188=1,IVM!$G188,0))</f>
        <v>0</v>
      </c>
      <c r="J188" s="3" t="str">
        <f>IF($G188=0, " ", IF(COUNTRY_INFO!$H188=1, IF(COUNTRY_INFO!$L188=1, 0," ")," "))</f>
        <v xml:space="preserve"> </v>
      </c>
      <c r="K188" s="3"/>
      <c r="L188" s="28" t="s">
        <v>974</v>
      </c>
      <c r="M188" s="44">
        <f>IF($L188="ALB", IF(INTRO!$E$39="Non-endemic",IF($H188&lt;&gt;0,$D188*($H188-$G188),0),$D188*$H188), 0)</f>
        <v>0</v>
      </c>
      <c r="N188" s="14">
        <f t="shared" si="2"/>
        <v>0</v>
      </c>
      <c r="O188" s="3"/>
      <c r="P188" s="14">
        <f t="shared" si="23"/>
        <v>0</v>
      </c>
      <c r="Q188" s="44">
        <f>IF($L188="MBD", IF(INTRO!$E$39="Non-endemic",IF($H188&lt;&gt;0,$D188*($H188-$G188),0),$D188*$H188),0)</f>
        <v>0</v>
      </c>
      <c r="R188" s="14">
        <f t="shared" si="4"/>
        <v>0</v>
      </c>
      <c r="S188" s="3"/>
      <c r="T188" s="14">
        <f t="shared" si="24"/>
        <v>0</v>
      </c>
      <c r="U188" s="25"/>
      <c r="V188" s="16">
        <f t="shared" si="20"/>
        <v>0</v>
      </c>
      <c r="W188" s="16">
        <f t="shared" si="21"/>
        <v>0</v>
      </c>
      <c r="X188" s="25"/>
      <c r="Y188" s="16">
        <f t="shared" si="8"/>
        <v>0</v>
      </c>
      <c r="Z188" s="16">
        <f t="shared" si="9"/>
        <v>0</v>
      </c>
      <c r="AA188" s="25"/>
      <c r="AB188" s="16">
        <f t="shared" si="10"/>
        <v>0</v>
      </c>
      <c r="AC188" s="16">
        <f t="shared" si="11"/>
        <v>0</v>
      </c>
    </row>
    <row r="189" spans="1:29" x14ac:dyDescent="0.25">
      <c r="A189" s="13" t="str">
        <f>IF(AND(INTRO!$E$37="Non-endemic",INTRO!$E$41="Non-endemic")," ",IF(COUNTRY_INFO!A189=0," ",COUNTRY_INFO!A189))</f>
        <v>Nigeria</v>
      </c>
      <c r="B189" s="13" t="str">
        <f>IF(AND(INTRO!$E$37="Non-endemic",INTRO!$E$41="Non-endemic")," ",IF(COUNTRY_INFO!B189=0," ",COUNTRY_INFO!B189))</f>
        <v>Cross River</v>
      </c>
      <c r="C189" s="13" t="str">
        <f>IF(AND(INTRO!$E$37="Non-endemic",INTRO!$E$41="Non-endemic")," ",IF(COUNTRY_INFO!C189=0," ",COUNTRY_INFO!C189))</f>
        <v>Obubra</v>
      </c>
      <c r="D189" s="14">
        <f>IF(AND(INTRO!$E$37="Non-endemic",INTRO!$E$41="Non-endemic"),0,IF(AND(OR(COUNTRY_INFO!$H189=0,COUNTRY_INFO!$H189=4,COUNTRY_INFO!$H189=99),OR(COUNTRY_INFO!$J189=0,COUNTRY_INFO!$J189=4)),0,COUNTRY_INFO!$E189))</f>
        <v>46384</v>
      </c>
      <c r="E189" s="14">
        <f>IF(AND(INTRO!$E$37="Non-endemic",INTRO!$E$41="Non-endemic"),0,IF(AND(OR(COUNTRY_INFO!$H189=0,COUNTRY_INFO!$H189=4,COUNTRY_INFO!$H189=99),OR(COUNTRY_INFO!$J189=0,COUNTRY_INFO!$J189=4)),0,COUNTRY_INFO!$F189))</f>
        <v>64937</v>
      </c>
      <c r="F189" s="14">
        <f t="shared" si="22"/>
        <v>111321</v>
      </c>
      <c r="G189" s="15">
        <f>IF(AND(INTRO!$E$37="Non-endemic",INTRO!$E$41="Non-endemic"),0,COUNTRY_INFO!Q189)</f>
        <v>1</v>
      </c>
      <c r="H189" s="15">
        <f>IF(AND(INTRO!$E$37="Non-endemic",INTRO!$E$41="Non-endemic"),0,COUNTRY_INFO!S189)</f>
        <v>0</v>
      </c>
      <c r="I189" s="14">
        <f>IF(INTRO!$E$39="Non-endemic",IF($G189=1,DEC!$I189,0),IF($G189=1,IVM!$G189,0))</f>
        <v>185534</v>
      </c>
      <c r="J189" s="3" t="str">
        <f>IF($G189=0, " ", IF(COUNTRY_INFO!$H189=1, IF(COUNTRY_INFO!$L189=1, 0," ")," "))</f>
        <v xml:space="preserve"> </v>
      </c>
      <c r="K189" s="3"/>
      <c r="L189" s="28" t="s">
        <v>974</v>
      </c>
      <c r="M189" s="44">
        <f>IF($L189="ALB", IF(INTRO!$E$39="Non-endemic",IF($H189&lt;&gt;0,$D189*($H189-$G189),0),$D189*$H189), 0)</f>
        <v>0</v>
      </c>
      <c r="N189" s="14">
        <f t="shared" si="2"/>
        <v>0</v>
      </c>
      <c r="O189" s="3"/>
      <c r="P189" s="14">
        <f t="shared" si="23"/>
        <v>0</v>
      </c>
      <c r="Q189" s="44">
        <f>IF($L189="MBD", IF(INTRO!$E$39="Non-endemic",IF($H189&lt;&gt;0,$D189*($H189-$G189),0),$D189*$H189),0)</f>
        <v>0</v>
      </c>
      <c r="R189" s="14">
        <f t="shared" si="4"/>
        <v>0</v>
      </c>
      <c r="S189" s="3"/>
      <c r="T189" s="14">
        <f t="shared" si="24"/>
        <v>0</v>
      </c>
      <c r="U189" s="25"/>
      <c r="V189" s="16">
        <f t="shared" si="20"/>
        <v>185534</v>
      </c>
      <c r="W189" s="16">
        <f t="shared" si="21"/>
        <v>928</v>
      </c>
      <c r="X189" s="25"/>
      <c r="Y189" s="16">
        <f t="shared" si="8"/>
        <v>0</v>
      </c>
      <c r="Z189" s="16">
        <f t="shared" si="9"/>
        <v>0</v>
      </c>
      <c r="AA189" s="25"/>
      <c r="AB189" s="16">
        <f t="shared" si="10"/>
        <v>0</v>
      </c>
      <c r="AC189" s="16">
        <f t="shared" si="11"/>
        <v>0</v>
      </c>
    </row>
    <row r="190" spans="1:29" x14ac:dyDescent="0.25">
      <c r="A190" s="13" t="str">
        <f>IF(AND(INTRO!$E$37="Non-endemic",INTRO!$E$41="Non-endemic")," ",IF(COUNTRY_INFO!A190=0," ",COUNTRY_INFO!A190))</f>
        <v>Nigeria</v>
      </c>
      <c r="B190" s="13" t="str">
        <f>IF(AND(INTRO!$E$37="Non-endemic",INTRO!$E$41="Non-endemic")," ",IF(COUNTRY_INFO!B190=0," ",COUNTRY_INFO!B190))</f>
        <v>Cross River</v>
      </c>
      <c r="C190" s="13" t="str">
        <f>IF(AND(INTRO!$E$37="Non-endemic",INTRO!$E$41="Non-endemic")," ",IF(COUNTRY_INFO!C190=0," ",COUNTRY_INFO!C190))</f>
        <v>Obudu</v>
      </c>
      <c r="D190" s="14">
        <f>IF(AND(INTRO!$E$37="Non-endemic",INTRO!$E$41="Non-endemic"),0,IF(AND(OR(COUNTRY_INFO!$H190=0,COUNTRY_INFO!$H190=4,COUNTRY_INFO!$H190=99),OR(COUNTRY_INFO!$J190=0,COUNTRY_INFO!$J190=4)),0,COUNTRY_INFO!$E190))</f>
        <v>43065</v>
      </c>
      <c r="E190" s="14">
        <f>IF(AND(INTRO!$E$37="Non-endemic",INTRO!$E$41="Non-endemic"),0,IF(AND(OR(COUNTRY_INFO!$H190=0,COUNTRY_INFO!$H190=4,COUNTRY_INFO!$H190=99),OR(COUNTRY_INFO!$J190=0,COUNTRY_INFO!$J190=4)),0,COUNTRY_INFO!$F190))</f>
        <v>60291</v>
      </c>
      <c r="F190" s="14">
        <f t="shared" si="22"/>
        <v>103356</v>
      </c>
      <c r="G190" s="15">
        <f>IF(AND(INTRO!$E$37="Non-endemic",INTRO!$E$41="Non-endemic"),0,COUNTRY_INFO!Q190)</f>
        <v>0</v>
      </c>
      <c r="H190" s="15">
        <f>IF(AND(INTRO!$E$37="Non-endemic",INTRO!$E$41="Non-endemic"),0,COUNTRY_INFO!S190)</f>
        <v>0</v>
      </c>
      <c r="I190" s="14">
        <f>IF(INTRO!$E$39="Non-endemic",IF($G190=1,DEC!$I190,0),IF($G190=1,IVM!$G190,0))</f>
        <v>0</v>
      </c>
      <c r="J190" s="3" t="str">
        <f>IF($G190=0, " ", IF(COUNTRY_INFO!$H190=1, IF(COUNTRY_INFO!$L190=1, 0," ")," "))</f>
        <v xml:space="preserve"> </v>
      </c>
      <c r="K190" s="3"/>
      <c r="L190" s="28" t="s">
        <v>974</v>
      </c>
      <c r="M190" s="44">
        <f>IF($L190="ALB", IF(INTRO!$E$39="Non-endemic",IF($H190&lt;&gt;0,$D190*($H190-$G190),0),$D190*$H190), 0)</f>
        <v>0</v>
      </c>
      <c r="N190" s="14">
        <f t="shared" si="2"/>
        <v>0</v>
      </c>
      <c r="O190" s="3"/>
      <c r="P190" s="14">
        <f t="shared" si="23"/>
        <v>0</v>
      </c>
      <c r="Q190" s="44">
        <f>IF($L190="MBD", IF(INTRO!$E$39="Non-endemic",IF($H190&lt;&gt;0,$D190*($H190-$G190),0),$D190*$H190),0)</f>
        <v>0</v>
      </c>
      <c r="R190" s="14">
        <f t="shared" si="4"/>
        <v>0</v>
      </c>
      <c r="S190" s="3"/>
      <c r="T190" s="14">
        <f t="shared" si="24"/>
        <v>0</v>
      </c>
      <c r="U190" s="25"/>
      <c r="V190" s="16">
        <f t="shared" si="20"/>
        <v>0</v>
      </c>
      <c r="W190" s="16">
        <f t="shared" si="21"/>
        <v>0</v>
      </c>
      <c r="X190" s="25"/>
      <c r="Y190" s="16">
        <f t="shared" si="8"/>
        <v>0</v>
      </c>
      <c r="Z190" s="16">
        <f t="shared" si="9"/>
        <v>0</v>
      </c>
      <c r="AA190" s="25"/>
      <c r="AB190" s="16">
        <f t="shared" si="10"/>
        <v>0</v>
      </c>
      <c r="AC190" s="16">
        <f t="shared" si="11"/>
        <v>0</v>
      </c>
    </row>
    <row r="191" spans="1:29" x14ac:dyDescent="0.25">
      <c r="A191" s="13" t="str">
        <f>IF(AND(INTRO!$E$37="Non-endemic",INTRO!$E$41="Non-endemic")," ",IF(COUNTRY_INFO!A191=0," ",COUNTRY_INFO!A191))</f>
        <v>Nigeria</v>
      </c>
      <c r="B191" s="13" t="str">
        <f>IF(AND(INTRO!$E$37="Non-endemic",INTRO!$E$41="Non-endemic")," ",IF(COUNTRY_INFO!B191=0," ",COUNTRY_INFO!B191))</f>
        <v>Cross River</v>
      </c>
      <c r="C191" s="13" t="str">
        <f>IF(AND(INTRO!$E$37="Non-endemic",INTRO!$E$41="Non-endemic")," ",IF(COUNTRY_INFO!C191=0," ",COUNTRY_INFO!C191))</f>
        <v>Odukpani</v>
      </c>
      <c r="D191" s="14">
        <f>IF(AND(INTRO!$E$37="Non-endemic",INTRO!$E$41="Non-endemic"),0,IF(AND(OR(COUNTRY_INFO!$H191=0,COUNTRY_INFO!$H191=4,COUNTRY_INFO!$H191=99),OR(COUNTRY_INFO!$J191=0,COUNTRY_INFO!$J191=4)),0,COUNTRY_INFO!$E191))</f>
        <v>51763</v>
      </c>
      <c r="E191" s="14">
        <f>IF(AND(INTRO!$E$37="Non-endemic",INTRO!$E$41="Non-endemic"),0,IF(AND(OR(COUNTRY_INFO!$H191=0,COUNTRY_INFO!$H191=4,COUNTRY_INFO!$H191=99),OR(COUNTRY_INFO!$J191=0,COUNTRY_INFO!$J191=4)),0,COUNTRY_INFO!$F191))</f>
        <v>72468</v>
      </c>
      <c r="F191" s="14">
        <f t="shared" si="22"/>
        <v>124231</v>
      </c>
      <c r="G191" s="15">
        <f>IF(AND(INTRO!$E$37="Non-endemic",INTRO!$E$41="Non-endemic"),0,COUNTRY_INFO!Q191)</f>
        <v>0</v>
      </c>
      <c r="H191" s="15">
        <f>IF(AND(INTRO!$E$37="Non-endemic",INTRO!$E$41="Non-endemic"),0,COUNTRY_INFO!S191)</f>
        <v>2</v>
      </c>
      <c r="I191" s="14">
        <f>IF(INTRO!$E$39="Non-endemic",IF($G191=1,DEC!$I191,0),IF($G191=1,IVM!$G191,0))</f>
        <v>0</v>
      </c>
      <c r="J191" s="3" t="str">
        <f>IF($G191=0, " ", IF(COUNTRY_INFO!$H191=1, IF(COUNTRY_INFO!$L191=1, 0," ")," "))</f>
        <v xml:space="preserve"> </v>
      </c>
      <c r="K191" s="3"/>
      <c r="L191" s="28" t="s">
        <v>974</v>
      </c>
      <c r="M191" s="44">
        <f>IF($L191="ALB", IF(INTRO!$E$39="Non-endemic",IF($H191&lt;&gt;0,$D191*($H191-$G191),0),$D191*$H191), 0)</f>
        <v>0</v>
      </c>
      <c r="N191" s="14">
        <f t="shared" si="2"/>
        <v>0</v>
      </c>
      <c r="O191" s="3"/>
      <c r="P191" s="14">
        <f t="shared" si="23"/>
        <v>0</v>
      </c>
      <c r="Q191" s="44">
        <f>IF($L191="MBD", IF(INTRO!$E$39="Non-endemic",IF($H191&lt;&gt;0,$D191*($H191-$G191),0),$D191*$H191),0)</f>
        <v>103526</v>
      </c>
      <c r="R191" s="14">
        <f t="shared" si="4"/>
        <v>144936</v>
      </c>
      <c r="S191" s="3"/>
      <c r="T191" s="14">
        <f t="shared" si="24"/>
        <v>248462</v>
      </c>
      <c r="U191" s="25"/>
      <c r="V191" s="16">
        <f t="shared" si="20"/>
        <v>0</v>
      </c>
      <c r="W191" s="16">
        <f t="shared" si="21"/>
        <v>0</v>
      </c>
      <c r="X191" s="25"/>
      <c r="Y191" s="16">
        <f t="shared" si="8"/>
        <v>0</v>
      </c>
      <c r="Z191" s="16">
        <f t="shared" si="9"/>
        <v>0</v>
      </c>
      <c r="AA191" s="25"/>
      <c r="AB191" s="16">
        <f t="shared" si="10"/>
        <v>144936</v>
      </c>
      <c r="AC191" s="16">
        <f t="shared" si="11"/>
        <v>967</v>
      </c>
    </row>
    <row r="192" spans="1:29" x14ac:dyDescent="0.25">
      <c r="A192" s="13" t="str">
        <f>IF(AND(INTRO!$E$37="Non-endemic",INTRO!$E$41="Non-endemic")," ",IF(COUNTRY_INFO!A192=0," ",COUNTRY_INFO!A192))</f>
        <v>Nigeria</v>
      </c>
      <c r="B192" s="13" t="str">
        <f>IF(AND(INTRO!$E$37="Non-endemic",INTRO!$E$41="Non-endemic")," ",IF(COUNTRY_INFO!B192=0," ",COUNTRY_INFO!B192))</f>
        <v>Cross River</v>
      </c>
      <c r="C192" s="13" t="str">
        <f>IF(AND(INTRO!$E$37="Non-endemic",INTRO!$E$41="Non-endemic")," ",IF(COUNTRY_INFO!C192=0," ",COUNTRY_INFO!C192))</f>
        <v>Ogoja</v>
      </c>
      <c r="D192" s="14">
        <f>IF(AND(INTRO!$E$37="Non-endemic",INTRO!$E$41="Non-endemic"),0,IF(AND(OR(COUNTRY_INFO!$H192=0,COUNTRY_INFO!$H192=4,COUNTRY_INFO!$H192=99),OR(COUNTRY_INFO!$J192=0,COUNTRY_INFO!$J192=4)),0,COUNTRY_INFO!$E192))</f>
        <v>46238</v>
      </c>
      <c r="E192" s="14">
        <f>IF(AND(INTRO!$E$37="Non-endemic",INTRO!$E$41="Non-endemic"),0,IF(AND(OR(COUNTRY_INFO!$H192=0,COUNTRY_INFO!$H192=4,COUNTRY_INFO!$H192=99),OR(COUNTRY_INFO!$J192=0,COUNTRY_INFO!$J192=4)),0,COUNTRY_INFO!$F192))</f>
        <v>64733</v>
      </c>
      <c r="F192" s="14">
        <f t="shared" si="22"/>
        <v>110971</v>
      </c>
      <c r="G192" s="15">
        <f>IF(AND(INTRO!$E$37="Non-endemic",INTRO!$E$41="Non-endemic"),0,COUNTRY_INFO!Q192)</f>
        <v>1</v>
      </c>
      <c r="H192" s="15">
        <f>IF(AND(INTRO!$E$37="Non-endemic",INTRO!$E$41="Non-endemic"),0,COUNTRY_INFO!S192)</f>
        <v>0</v>
      </c>
      <c r="I192" s="14">
        <f>IF(INTRO!$E$39="Non-endemic",IF($G192=1,DEC!$I192,0),IF($G192=1,IVM!$G192,0))</f>
        <v>0</v>
      </c>
      <c r="J192" s="3">
        <v>184951</v>
      </c>
      <c r="K192" s="3">
        <v>1</v>
      </c>
      <c r="L192" s="28" t="s">
        <v>974</v>
      </c>
      <c r="M192" s="44">
        <f>IF($L192="ALB", IF(INTRO!$E$39="Non-endemic",IF($H192&lt;&gt;0,$D192*($H192-$G192),0),$D192*$H192), 0)</f>
        <v>0</v>
      </c>
      <c r="N192" s="14">
        <f t="shared" si="2"/>
        <v>0</v>
      </c>
      <c r="O192" s="3"/>
      <c r="P192" s="14">
        <f t="shared" si="23"/>
        <v>0</v>
      </c>
      <c r="Q192" s="44">
        <f>IF($L192="MBD", IF(INTRO!$E$39="Non-endemic",IF($H192&lt;&gt;0,$D192*($H192-$G192),0),$D192*$H192),0)</f>
        <v>0</v>
      </c>
      <c r="R192" s="14">
        <f t="shared" si="4"/>
        <v>0</v>
      </c>
      <c r="S192" s="3"/>
      <c r="T192" s="14">
        <f t="shared" si="24"/>
        <v>0</v>
      </c>
      <c r="U192" s="25"/>
      <c r="V192" s="16">
        <f t="shared" si="20"/>
        <v>184951</v>
      </c>
      <c r="W192" s="16">
        <f t="shared" si="21"/>
        <v>925</v>
      </c>
      <c r="X192" s="25"/>
      <c r="Y192" s="16">
        <f t="shared" si="8"/>
        <v>0</v>
      </c>
      <c r="Z192" s="16">
        <f t="shared" si="9"/>
        <v>0</v>
      </c>
      <c r="AA192" s="25"/>
      <c r="AB192" s="16">
        <f t="shared" si="10"/>
        <v>0</v>
      </c>
      <c r="AC192" s="16">
        <f t="shared" si="11"/>
        <v>0</v>
      </c>
    </row>
    <row r="193" spans="1:29" x14ac:dyDescent="0.25">
      <c r="A193" s="13" t="str">
        <f>IF(AND(INTRO!$E$37="Non-endemic",INTRO!$E$41="Non-endemic")," ",IF(COUNTRY_INFO!A193=0," ",COUNTRY_INFO!A193))</f>
        <v>Nigeria</v>
      </c>
      <c r="B193" s="13" t="str">
        <f>IF(AND(INTRO!$E$37="Non-endemic",INTRO!$E$41="Non-endemic")," ",IF(COUNTRY_INFO!B193=0," ",COUNTRY_INFO!B193))</f>
        <v>Cross River</v>
      </c>
      <c r="C193" s="13" t="str">
        <f>IF(AND(INTRO!$E$37="Non-endemic",INTRO!$E$41="Non-endemic")," ",IF(COUNTRY_INFO!C193=0," ",COUNTRY_INFO!C193))</f>
        <v>Yakur</v>
      </c>
      <c r="D193" s="14">
        <f>IF(AND(INTRO!$E$37="Non-endemic",INTRO!$E$41="Non-endemic"),0,IF(AND(OR(COUNTRY_INFO!$H193=0,COUNTRY_INFO!$H193=4,COUNTRY_INFO!$H193=99),OR(COUNTRY_INFO!$J193=0,COUNTRY_INFO!$J193=4)),0,COUNTRY_INFO!$E193))</f>
        <v>52841</v>
      </c>
      <c r="E193" s="14">
        <f>IF(AND(INTRO!$E$37="Non-endemic",INTRO!$E$41="Non-endemic"),0,IF(AND(OR(COUNTRY_INFO!$H193=0,COUNTRY_INFO!$H193=4,COUNTRY_INFO!$H193=99),OR(COUNTRY_INFO!$J193=0,COUNTRY_INFO!$J193=4)),0,COUNTRY_INFO!$F193))</f>
        <v>73977</v>
      </c>
      <c r="F193" s="14">
        <f t="shared" si="22"/>
        <v>126818</v>
      </c>
      <c r="G193" s="15">
        <f>IF(AND(INTRO!$E$37="Non-endemic",INTRO!$E$41="Non-endemic"),0,COUNTRY_INFO!Q193)</f>
        <v>0</v>
      </c>
      <c r="H193" s="15">
        <f>IF(AND(INTRO!$E$37="Non-endemic",INTRO!$E$41="Non-endemic"),0,COUNTRY_INFO!S193)</f>
        <v>1</v>
      </c>
      <c r="I193" s="14">
        <f>IF(INTRO!$E$39="Non-endemic",IF($G193=1,DEC!$I193,0),IF($G193=1,IVM!$G193,0))</f>
        <v>0</v>
      </c>
      <c r="J193" s="3" t="str">
        <f>IF($G193=0, " ", IF(COUNTRY_INFO!$H193=1, IF(COUNTRY_INFO!$L193=1, 0," ")," "))</f>
        <v xml:space="preserve"> </v>
      </c>
      <c r="K193" s="3"/>
      <c r="L193" s="28" t="s">
        <v>974</v>
      </c>
      <c r="M193" s="44">
        <f>IF($L193="ALB", IF(INTRO!$E$39="Non-endemic",IF($H193&lt;&gt;0,$D193*($H193-$G193),0),$D193*$H193), 0)</f>
        <v>0</v>
      </c>
      <c r="N193" s="14">
        <f t="shared" si="2"/>
        <v>0</v>
      </c>
      <c r="O193" s="3"/>
      <c r="P193" s="14">
        <f t="shared" si="23"/>
        <v>0</v>
      </c>
      <c r="Q193" s="44">
        <f>IF($L193="MBD", IF(INTRO!$E$39="Non-endemic",IF($H193&lt;&gt;0,$D193*($H193-$G193),0),$D193*$H193),0)</f>
        <v>52841</v>
      </c>
      <c r="R193" s="14">
        <f t="shared" si="4"/>
        <v>73977</v>
      </c>
      <c r="S193" s="3"/>
      <c r="T193" s="14">
        <f t="shared" si="24"/>
        <v>126818</v>
      </c>
      <c r="U193" s="25"/>
      <c r="V193" s="16">
        <f t="shared" si="20"/>
        <v>0</v>
      </c>
      <c r="W193" s="16">
        <f t="shared" si="21"/>
        <v>0</v>
      </c>
      <c r="X193" s="25"/>
      <c r="Y193" s="16">
        <f t="shared" si="8"/>
        <v>0</v>
      </c>
      <c r="Z193" s="16">
        <f t="shared" si="9"/>
        <v>0</v>
      </c>
      <c r="AA193" s="25"/>
      <c r="AB193" s="16">
        <f t="shared" si="10"/>
        <v>73977</v>
      </c>
      <c r="AC193" s="16">
        <f t="shared" si="11"/>
        <v>494</v>
      </c>
    </row>
    <row r="194" spans="1:29" x14ac:dyDescent="0.25">
      <c r="A194" s="13" t="str">
        <f>IF(AND(INTRO!$E$37="Non-endemic",INTRO!$E$41="Non-endemic")," ",IF(COUNTRY_INFO!A194=0," ",COUNTRY_INFO!A194))</f>
        <v>Nigeria</v>
      </c>
      <c r="B194" s="13" t="str">
        <f>IF(AND(INTRO!$E$37="Non-endemic",INTRO!$E$41="Non-endemic")," ",IF(COUNTRY_INFO!B194=0," ",COUNTRY_INFO!B194))</f>
        <v>Cross River</v>
      </c>
      <c r="C194" s="13" t="str">
        <f>IF(AND(INTRO!$E$37="Non-endemic",INTRO!$E$41="Non-endemic")," ",IF(COUNTRY_INFO!C194=0," ",COUNTRY_INFO!C194))</f>
        <v>Yala</v>
      </c>
      <c r="D194" s="14">
        <f>IF(AND(INTRO!$E$37="Non-endemic",INTRO!$E$41="Non-endemic"),0,IF(AND(OR(COUNTRY_INFO!$H194=0,COUNTRY_INFO!$H194=4,COUNTRY_INFO!$H194=99),OR(COUNTRY_INFO!$J194=0,COUNTRY_INFO!$J194=4)),0,COUNTRY_INFO!$E194))</f>
        <v>56712</v>
      </c>
      <c r="E194" s="14">
        <f>IF(AND(INTRO!$E$37="Non-endemic",INTRO!$E$41="Non-endemic"),0,IF(AND(OR(COUNTRY_INFO!$H194=0,COUNTRY_INFO!$H194=4,COUNTRY_INFO!$H194=99),OR(COUNTRY_INFO!$J194=0,COUNTRY_INFO!$J194=4)),0,COUNTRY_INFO!$F194))</f>
        <v>79397</v>
      </c>
      <c r="F194" s="14">
        <f t="shared" si="22"/>
        <v>136109</v>
      </c>
      <c r="G194" s="15">
        <f>IF(AND(INTRO!$E$37="Non-endemic",INTRO!$E$41="Non-endemic"),0,COUNTRY_INFO!Q194)</f>
        <v>1</v>
      </c>
      <c r="H194" s="15">
        <f>IF(AND(INTRO!$E$37="Non-endemic",INTRO!$E$41="Non-endemic"),0,COUNTRY_INFO!S194)</f>
        <v>0</v>
      </c>
      <c r="I194" s="14">
        <f>IF(INTRO!$E$39="Non-endemic",IF($G194=1,DEC!$I194,0),IF($G194=1,IVM!$G194,0))</f>
        <v>0</v>
      </c>
      <c r="J194" s="3">
        <v>226848</v>
      </c>
      <c r="K194" s="3">
        <v>1</v>
      </c>
      <c r="L194" s="28" t="s">
        <v>974</v>
      </c>
      <c r="M194" s="44">
        <f>IF($L194="ALB", IF(INTRO!$E$39="Non-endemic",IF($H194&lt;&gt;0,$D194*($H194-$G194),0),$D194*$H194), 0)</f>
        <v>0</v>
      </c>
      <c r="N194" s="14">
        <f t="shared" si="2"/>
        <v>0</v>
      </c>
      <c r="O194" s="3"/>
      <c r="P194" s="14">
        <f t="shared" si="23"/>
        <v>0</v>
      </c>
      <c r="Q194" s="44">
        <f>IF($L194="MBD", IF(INTRO!$E$39="Non-endemic",IF($H194&lt;&gt;0,$D194*($H194-$G194),0),$D194*$H194),0)</f>
        <v>0</v>
      </c>
      <c r="R194" s="14">
        <f t="shared" si="4"/>
        <v>0</v>
      </c>
      <c r="S194" s="3"/>
      <c r="T194" s="14">
        <f t="shared" si="24"/>
        <v>0</v>
      </c>
      <c r="U194" s="25"/>
      <c r="V194" s="16">
        <f t="shared" si="20"/>
        <v>226848</v>
      </c>
      <c r="W194" s="16">
        <f t="shared" si="21"/>
        <v>1135</v>
      </c>
      <c r="X194" s="25"/>
      <c r="Y194" s="16">
        <f t="shared" si="8"/>
        <v>0</v>
      </c>
      <c r="Z194" s="16">
        <f t="shared" si="9"/>
        <v>0</v>
      </c>
      <c r="AA194" s="25"/>
      <c r="AB194" s="16">
        <f t="shared" si="10"/>
        <v>0</v>
      </c>
      <c r="AC194" s="16">
        <f t="shared" si="11"/>
        <v>0</v>
      </c>
    </row>
    <row r="195" spans="1:29" x14ac:dyDescent="0.25">
      <c r="A195" s="13" t="str">
        <f>IF(AND(INTRO!$E$37="Non-endemic",INTRO!$E$41="Non-endemic")," ",IF(COUNTRY_INFO!A195=0," ",COUNTRY_INFO!A195))</f>
        <v>Nigeria</v>
      </c>
      <c r="B195" s="13" t="str">
        <f>IF(AND(INTRO!$E$37="Non-endemic",INTRO!$E$41="Non-endemic")," ",IF(COUNTRY_INFO!B195=0," ",COUNTRY_INFO!B195))</f>
        <v>Delta</v>
      </c>
      <c r="C195" s="13" t="str">
        <f>IF(AND(INTRO!$E$37="Non-endemic",INTRO!$E$41="Non-endemic")," ",IF(COUNTRY_INFO!C195=0," ",COUNTRY_INFO!C195))</f>
        <v>Aniocha North</v>
      </c>
      <c r="D195" s="14">
        <f>IF(AND(INTRO!$E$37="Non-endemic",INTRO!$E$41="Non-endemic"),0,IF(AND(OR(COUNTRY_INFO!$H195=0,COUNTRY_INFO!$H195=4,COUNTRY_INFO!$H195=99),OR(COUNTRY_INFO!$J195=0,COUNTRY_INFO!$J195=4)),0,COUNTRY_INFO!$E195))</f>
        <v>28165</v>
      </c>
      <c r="E195" s="14">
        <f>IF(AND(INTRO!$E$37="Non-endemic",INTRO!$E$41="Non-endemic"),0,IF(AND(OR(COUNTRY_INFO!$H195=0,COUNTRY_INFO!$H195=4,COUNTRY_INFO!$H195=99),OR(COUNTRY_INFO!$J195=0,COUNTRY_INFO!$J195=4)),0,COUNTRY_INFO!$F195))</f>
        <v>39431</v>
      </c>
      <c r="F195" s="14">
        <f t="shared" si="22"/>
        <v>67596</v>
      </c>
      <c r="G195" s="15">
        <f>IF(AND(INTRO!$E$37="Non-endemic",INTRO!$E$41="Non-endemic"),0,COUNTRY_INFO!Q195)</f>
        <v>1</v>
      </c>
      <c r="H195" s="15">
        <f>IF(AND(INTRO!$E$37="Non-endemic",INTRO!$E$41="Non-endemic"),0,COUNTRY_INFO!S195)</f>
        <v>1</v>
      </c>
      <c r="I195" s="14">
        <f>IF(INTRO!$E$39="Non-endemic",IF($G195=1,DEC!$I195,0),IF($G195=1,IVM!$G195,0))</f>
        <v>112660</v>
      </c>
      <c r="J195" s="3" t="str">
        <f>IF($G195=0, " ", IF(COUNTRY_INFO!$H195=1, IF(COUNTRY_INFO!$L195=1, 0," ")," "))</f>
        <v xml:space="preserve"> </v>
      </c>
      <c r="K195" s="3"/>
      <c r="L195" s="28" t="s">
        <v>974</v>
      </c>
      <c r="M195" s="44">
        <f>IF($L195="ALB", IF(INTRO!$E$39="Non-endemic",IF($H195&lt;&gt;0,$D195*($H195-$G195),0),$D195*$H195), 0)</f>
        <v>0</v>
      </c>
      <c r="N195" s="14">
        <f t="shared" si="2"/>
        <v>0</v>
      </c>
      <c r="O195" s="3"/>
      <c r="P195" s="14">
        <f t="shared" si="23"/>
        <v>0</v>
      </c>
      <c r="Q195" s="44">
        <f>IF($L195="MBD", IF(INTRO!$E$39="Non-endemic",IF($H195&lt;&gt;0,$D195*($H195-$G195),0),$D195*$H195),0)</f>
        <v>28165</v>
      </c>
      <c r="R195" s="14">
        <f t="shared" si="4"/>
        <v>0</v>
      </c>
      <c r="S195" s="3"/>
      <c r="T195" s="14">
        <f t="shared" si="24"/>
        <v>28165</v>
      </c>
      <c r="U195" s="25"/>
      <c r="V195" s="16">
        <f t="shared" si="20"/>
        <v>112660</v>
      </c>
      <c r="W195" s="16">
        <f t="shared" si="21"/>
        <v>564</v>
      </c>
      <c r="X195" s="25"/>
      <c r="Y195" s="16">
        <f t="shared" si="8"/>
        <v>0</v>
      </c>
      <c r="Z195" s="16">
        <f t="shared" si="9"/>
        <v>0</v>
      </c>
      <c r="AA195" s="25"/>
      <c r="AB195" s="16">
        <f t="shared" si="10"/>
        <v>0</v>
      </c>
      <c r="AC195" s="16">
        <f t="shared" si="11"/>
        <v>0</v>
      </c>
    </row>
    <row r="196" spans="1:29" x14ac:dyDescent="0.25">
      <c r="A196" s="13" t="str">
        <f>IF(AND(INTRO!$E$37="Non-endemic",INTRO!$E$41="Non-endemic")," ",IF(COUNTRY_INFO!A196=0," ",COUNTRY_INFO!A196))</f>
        <v>Nigeria</v>
      </c>
      <c r="B196" s="13" t="str">
        <f>IF(AND(INTRO!$E$37="Non-endemic",INTRO!$E$41="Non-endemic")," ",IF(COUNTRY_INFO!B196=0," ",COUNTRY_INFO!B196))</f>
        <v>Delta</v>
      </c>
      <c r="C196" s="13" t="str">
        <f>IF(AND(INTRO!$E$37="Non-endemic",INTRO!$E$41="Non-endemic")," ",IF(COUNTRY_INFO!C196=0," ",COUNTRY_INFO!C196))</f>
        <v>Aniocha South</v>
      </c>
      <c r="D196" s="14">
        <f>IF(AND(INTRO!$E$37="Non-endemic",INTRO!$E$41="Non-endemic"),0,IF(AND(OR(COUNTRY_INFO!$H196=0,COUNTRY_INFO!$H196=4,COUNTRY_INFO!$H196=99),OR(COUNTRY_INFO!$J196=0,COUNTRY_INFO!$J196=4)),0,COUNTRY_INFO!$E196))</f>
        <v>37819</v>
      </c>
      <c r="E196" s="14">
        <f>IF(AND(INTRO!$E$37="Non-endemic",INTRO!$E$41="Non-endemic"),0,IF(AND(OR(COUNTRY_INFO!$H196=0,COUNTRY_INFO!$H196=4,COUNTRY_INFO!$H196=99),OR(COUNTRY_INFO!$J196=0,COUNTRY_INFO!$J196=4)),0,COUNTRY_INFO!$F196))</f>
        <v>52947</v>
      </c>
      <c r="F196" s="14">
        <f t="shared" si="22"/>
        <v>90766</v>
      </c>
      <c r="G196" s="15">
        <f>IF(AND(INTRO!$E$37="Non-endemic",INTRO!$E$41="Non-endemic"),0,COUNTRY_INFO!Q196)</f>
        <v>1</v>
      </c>
      <c r="H196" s="15">
        <f>IF(AND(INTRO!$E$37="Non-endemic",INTRO!$E$41="Non-endemic"),0,COUNTRY_INFO!S196)</f>
        <v>1</v>
      </c>
      <c r="I196" s="14">
        <f>IF(INTRO!$E$39="Non-endemic",IF($G196=1,DEC!$I196,0),IF($G196=1,IVM!$G196,0))</f>
        <v>151277</v>
      </c>
      <c r="J196" s="3" t="str">
        <f>IF($G196=0, " ", IF(COUNTRY_INFO!$H196=1, IF(COUNTRY_INFO!$L196=1, 0," ")," "))</f>
        <v xml:space="preserve"> </v>
      </c>
      <c r="K196" s="3"/>
      <c r="L196" s="28" t="s">
        <v>974</v>
      </c>
      <c r="M196" s="44">
        <f>IF($L196="ALB", IF(INTRO!$E$39="Non-endemic",IF($H196&lt;&gt;0,$D196*($H196-$G196),0),$D196*$H196), 0)</f>
        <v>0</v>
      </c>
      <c r="N196" s="14">
        <f t="shared" si="2"/>
        <v>0</v>
      </c>
      <c r="O196" s="3"/>
      <c r="P196" s="14">
        <f t="shared" si="23"/>
        <v>0</v>
      </c>
      <c r="Q196" s="44">
        <f>IF($L196="MBD", IF(INTRO!$E$39="Non-endemic",IF($H196&lt;&gt;0,$D196*($H196-$G196),0),$D196*$H196),0)</f>
        <v>37819</v>
      </c>
      <c r="R196" s="14">
        <f t="shared" si="4"/>
        <v>0</v>
      </c>
      <c r="S196" s="3"/>
      <c r="T196" s="14">
        <f t="shared" si="24"/>
        <v>37819</v>
      </c>
      <c r="U196" s="25"/>
      <c r="V196" s="16">
        <f t="shared" si="20"/>
        <v>151277</v>
      </c>
      <c r="W196" s="16">
        <f t="shared" si="21"/>
        <v>757</v>
      </c>
      <c r="X196" s="25"/>
      <c r="Y196" s="16">
        <f t="shared" si="8"/>
        <v>0</v>
      </c>
      <c r="Z196" s="16">
        <f t="shared" si="9"/>
        <v>0</v>
      </c>
      <c r="AA196" s="25"/>
      <c r="AB196" s="16">
        <f t="shared" si="10"/>
        <v>0</v>
      </c>
      <c r="AC196" s="16">
        <f t="shared" si="11"/>
        <v>0</v>
      </c>
    </row>
    <row r="197" spans="1:29" x14ac:dyDescent="0.25">
      <c r="A197" s="13" t="str">
        <f>IF(AND(INTRO!$E$37="Non-endemic",INTRO!$E$41="Non-endemic")," ",IF(COUNTRY_INFO!A197=0," ",COUNTRY_INFO!A197))</f>
        <v>Nigeria</v>
      </c>
      <c r="B197" s="13" t="str">
        <f>IF(AND(INTRO!$E$37="Non-endemic",INTRO!$E$41="Non-endemic")," ",IF(COUNTRY_INFO!B197=0," ",COUNTRY_INFO!B197))</f>
        <v>Delta</v>
      </c>
      <c r="C197" s="13" t="str">
        <f>IF(AND(INTRO!$E$37="Non-endemic",INTRO!$E$41="Non-endemic")," ",IF(COUNTRY_INFO!C197=0," ",COUNTRY_INFO!C197))</f>
        <v>Bomadi</v>
      </c>
      <c r="D197" s="14">
        <f>IF(AND(INTRO!$E$37="Non-endemic",INTRO!$E$41="Non-endemic"),0,IF(AND(OR(COUNTRY_INFO!$H197=0,COUNTRY_INFO!$H197=4,COUNTRY_INFO!$H197=99),OR(COUNTRY_INFO!$J197=0,COUNTRY_INFO!$J197=4)),0,COUNTRY_INFO!$E197))</f>
        <v>23305</v>
      </c>
      <c r="E197" s="14">
        <f>IF(AND(INTRO!$E$37="Non-endemic",INTRO!$E$41="Non-endemic"),0,IF(AND(OR(COUNTRY_INFO!$H197=0,COUNTRY_INFO!$H197=4,COUNTRY_INFO!$H197=99),OR(COUNTRY_INFO!$J197=0,COUNTRY_INFO!$J197=4)),0,COUNTRY_INFO!$F197))</f>
        <v>32627</v>
      </c>
      <c r="F197" s="14">
        <f t="shared" si="22"/>
        <v>55932</v>
      </c>
      <c r="G197" s="15">
        <f>IF(AND(INTRO!$E$37="Non-endemic",INTRO!$E$41="Non-endemic"),0,COUNTRY_INFO!Q197)</f>
        <v>1</v>
      </c>
      <c r="H197" s="15">
        <f>IF(AND(INTRO!$E$37="Non-endemic",INTRO!$E$41="Non-endemic"),0,COUNTRY_INFO!S197)</f>
        <v>2</v>
      </c>
      <c r="I197" s="14">
        <f>IF(INTRO!$E$39="Non-endemic",IF($G197=1,DEC!$I197,0),IF($G197=1,IVM!$G197,0))</f>
        <v>93221</v>
      </c>
      <c r="J197" s="3" t="str">
        <f>IF($G197=0, " ", IF(COUNTRY_INFO!$H197=1, IF(COUNTRY_INFO!$L197=1, 0," ")," "))</f>
        <v xml:space="preserve"> </v>
      </c>
      <c r="K197" s="3"/>
      <c r="L197" s="28" t="s">
        <v>974</v>
      </c>
      <c r="M197" s="44">
        <f>IF($L197="ALB", IF(INTRO!$E$39="Non-endemic",IF($H197&lt;&gt;0,$D197*($H197-$G197),0),$D197*$H197), 0)</f>
        <v>0</v>
      </c>
      <c r="N197" s="14">
        <f t="shared" si="2"/>
        <v>0</v>
      </c>
      <c r="O197" s="3"/>
      <c r="P197" s="14">
        <f t="shared" si="23"/>
        <v>0</v>
      </c>
      <c r="Q197" s="44">
        <f>IF($L197="MBD", IF(INTRO!$E$39="Non-endemic",IF($H197&lt;&gt;0,$D197*($H197-$G197),0),$D197*$H197),0)</f>
        <v>46610</v>
      </c>
      <c r="R197" s="14">
        <f t="shared" si="4"/>
        <v>32627</v>
      </c>
      <c r="S197" s="3"/>
      <c r="T197" s="14">
        <f t="shared" si="24"/>
        <v>79237</v>
      </c>
      <c r="U197" s="25"/>
      <c r="V197" s="16">
        <f t="shared" si="20"/>
        <v>93221</v>
      </c>
      <c r="W197" s="16">
        <f t="shared" si="21"/>
        <v>467</v>
      </c>
      <c r="X197" s="25"/>
      <c r="Y197" s="16">
        <f t="shared" si="8"/>
        <v>0</v>
      </c>
      <c r="Z197" s="16">
        <f t="shared" si="9"/>
        <v>0</v>
      </c>
      <c r="AA197" s="25"/>
      <c r="AB197" s="16">
        <f t="shared" si="10"/>
        <v>32627</v>
      </c>
      <c r="AC197" s="16">
        <f t="shared" si="11"/>
        <v>218</v>
      </c>
    </row>
    <row r="198" spans="1:29" x14ac:dyDescent="0.25">
      <c r="A198" s="13" t="str">
        <f>IF(AND(INTRO!$E$37="Non-endemic",INTRO!$E$41="Non-endemic")," ",IF(COUNTRY_INFO!A198=0," ",COUNTRY_INFO!A198))</f>
        <v>Nigeria</v>
      </c>
      <c r="B198" s="13" t="str">
        <f>IF(AND(INTRO!$E$37="Non-endemic",INTRO!$E$41="Non-endemic")," ",IF(COUNTRY_INFO!B198=0," ",COUNTRY_INFO!B198))</f>
        <v>Delta</v>
      </c>
      <c r="C198" s="13" t="str">
        <f>IF(AND(INTRO!$E$37="Non-endemic",INTRO!$E$41="Non-endemic")," ",IF(COUNTRY_INFO!C198=0," ",COUNTRY_INFO!C198))</f>
        <v>Burutu</v>
      </c>
      <c r="D198" s="14">
        <f>IF(AND(INTRO!$E$37="Non-endemic",INTRO!$E$41="Non-endemic"),0,IF(AND(OR(COUNTRY_INFO!$H198=0,COUNTRY_INFO!$H198=4,COUNTRY_INFO!$H198=99),OR(COUNTRY_INFO!$J198=0,COUNTRY_INFO!$J198=4)),0,COUNTRY_INFO!$E198))</f>
        <v>56395</v>
      </c>
      <c r="E198" s="14">
        <f>IF(AND(INTRO!$E$37="Non-endemic",INTRO!$E$41="Non-endemic"),0,IF(AND(OR(COUNTRY_INFO!$H198=0,COUNTRY_INFO!$H198=4,COUNTRY_INFO!$H198=99),OR(COUNTRY_INFO!$J198=0,COUNTRY_INFO!$J198=4)),0,COUNTRY_INFO!$F198))</f>
        <v>78954</v>
      </c>
      <c r="F198" s="14">
        <f t="shared" si="22"/>
        <v>135349</v>
      </c>
      <c r="G198" s="15">
        <f>IF(AND(INTRO!$E$37="Non-endemic",INTRO!$E$41="Non-endemic"),0,COUNTRY_INFO!Q198)</f>
        <v>0</v>
      </c>
      <c r="H198" s="15">
        <f>IF(AND(INTRO!$E$37="Non-endemic",INTRO!$E$41="Non-endemic"),0,COUNTRY_INFO!S198)</f>
        <v>2</v>
      </c>
      <c r="I198" s="14">
        <f>IF(INTRO!$E$39="Non-endemic",IF($G198=1,DEC!$I198,0),IF($G198=1,IVM!$G198,0))</f>
        <v>0</v>
      </c>
      <c r="J198" s="3" t="str">
        <f>IF($G198=0, " ", IF(COUNTRY_INFO!$H198=1, IF(COUNTRY_INFO!$L198=1, 0," ")," "))</f>
        <v xml:space="preserve"> </v>
      </c>
      <c r="K198" s="3"/>
      <c r="L198" s="28" t="s">
        <v>974</v>
      </c>
      <c r="M198" s="44">
        <f>IF($L198="ALB", IF(INTRO!$E$39="Non-endemic",IF($H198&lt;&gt;0,$D198*($H198-$G198),0),$D198*$H198), 0)</f>
        <v>0</v>
      </c>
      <c r="N198" s="14">
        <f t="shared" si="2"/>
        <v>0</v>
      </c>
      <c r="O198" s="3"/>
      <c r="P198" s="14">
        <f t="shared" si="23"/>
        <v>0</v>
      </c>
      <c r="Q198" s="44">
        <f>IF($L198="MBD", IF(INTRO!$E$39="Non-endemic",IF($H198&lt;&gt;0,$D198*($H198-$G198),0),$D198*$H198),0)</f>
        <v>112790</v>
      </c>
      <c r="R198" s="14">
        <f t="shared" si="4"/>
        <v>157908</v>
      </c>
      <c r="S198" s="3"/>
      <c r="T198" s="14">
        <f t="shared" si="24"/>
        <v>270698</v>
      </c>
      <c r="U198" s="25"/>
      <c r="V198" s="16">
        <f t="shared" si="20"/>
        <v>0</v>
      </c>
      <c r="W198" s="16">
        <f t="shared" si="21"/>
        <v>0</v>
      </c>
      <c r="X198" s="25"/>
      <c r="Y198" s="16">
        <f t="shared" si="8"/>
        <v>0</v>
      </c>
      <c r="Z198" s="16">
        <f t="shared" si="9"/>
        <v>0</v>
      </c>
      <c r="AA198" s="25"/>
      <c r="AB198" s="16">
        <f t="shared" si="10"/>
        <v>157908</v>
      </c>
      <c r="AC198" s="16">
        <f t="shared" si="11"/>
        <v>1053</v>
      </c>
    </row>
    <row r="199" spans="1:29" x14ac:dyDescent="0.25">
      <c r="A199" s="13" t="str">
        <f>IF(AND(INTRO!$E$37="Non-endemic",INTRO!$E$41="Non-endemic")," ",IF(COUNTRY_INFO!A199=0," ",COUNTRY_INFO!A199))</f>
        <v>Nigeria</v>
      </c>
      <c r="B199" s="13" t="str">
        <f>IF(AND(INTRO!$E$37="Non-endemic",INTRO!$E$41="Non-endemic")," ",IF(COUNTRY_INFO!B199=0," ",COUNTRY_INFO!B199))</f>
        <v>Delta</v>
      </c>
      <c r="C199" s="13" t="str">
        <f>IF(AND(INTRO!$E$37="Non-endemic",INTRO!$E$41="Non-endemic")," ",IF(COUNTRY_INFO!C199=0," ",COUNTRY_INFO!C199))</f>
        <v>Ethiope East</v>
      </c>
      <c r="D199" s="14">
        <f>IF(AND(INTRO!$E$37="Non-endemic",INTRO!$E$41="Non-endemic"),0,IF(AND(OR(COUNTRY_INFO!$H199=0,COUNTRY_INFO!$H199=4,COUNTRY_INFO!$H199=99),OR(COUNTRY_INFO!$J199=0,COUNTRY_INFO!$J199=4)),0,COUNTRY_INFO!$E199))</f>
        <v>54009</v>
      </c>
      <c r="E199" s="14">
        <f>IF(AND(INTRO!$E$37="Non-endemic",INTRO!$E$41="Non-endemic"),0,IF(AND(OR(COUNTRY_INFO!$H199=0,COUNTRY_INFO!$H199=4,COUNTRY_INFO!$H199=99),OR(COUNTRY_INFO!$J199=0,COUNTRY_INFO!$J199=4)),0,COUNTRY_INFO!$F199))</f>
        <v>75612</v>
      </c>
      <c r="F199" s="14">
        <f t="shared" si="22"/>
        <v>129621</v>
      </c>
      <c r="G199" s="15">
        <f>IF(AND(INTRO!$E$37="Non-endemic",INTRO!$E$41="Non-endemic"),0,COUNTRY_INFO!Q199)</f>
        <v>1</v>
      </c>
      <c r="H199" s="15">
        <f>IF(AND(INTRO!$E$37="Non-endemic",INTRO!$E$41="Non-endemic"),0,COUNTRY_INFO!S199)</f>
        <v>2</v>
      </c>
      <c r="I199" s="14">
        <f>IF(INTRO!$E$39="Non-endemic",IF($G199=1,DEC!$I199,0),IF($G199=1,IVM!$G199,0))</f>
        <v>216034</v>
      </c>
      <c r="J199" s="3" t="str">
        <f>IF($G199=0, " ", IF(COUNTRY_INFO!$H199=1, IF(COUNTRY_INFO!$L199=1, 0," ")," "))</f>
        <v xml:space="preserve"> </v>
      </c>
      <c r="K199" s="3"/>
      <c r="L199" s="28" t="s">
        <v>974</v>
      </c>
      <c r="M199" s="44">
        <f>IF($L199="ALB", IF(INTRO!$E$39="Non-endemic",IF($H199&lt;&gt;0,$D199*($H199-$G199),0),$D199*$H199), 0)</f>
        <v>0</v>
      </c>
      <c r="N199" s="14">
        <f t="shared" si="2"/>
        <v>0</v>
      </c>
      <c r="O199" s="3"/>
      <c r="P199" s="14">
        <f t="shared" si="23"/>
        <v>0</v>
      </c>
      <c r="Q199" s="44">
        <f>IF($L199="MBD", IF(INTRO!$E$39="Non-endemic",IF($H199&lt;&gt;0,$D199*($H199-$G199),0),$D199*$H199),0)</f>
        <v>108018</v>
      </c>
      <c r="R199" s="14">
        <f t="shared" si="4"/>
        <v>75612</v>
      </c>
      <c r="S199" s="3"/>
      <c r="T199" s="14">
        <f t="shared" si="24"/>
        <v>183630</v>
      </c>
      <c r="U199" s="25"/>
      <c r="V199" s="16">
        <f t="shared" si="20"/>
        <v>216034</v>
      </c>
      <c r="W199" s="16">
        <f t="shared" si="21"/>
        <v>1081</v>
      </c>
      <c r="X199" s="25"/>
      <c r="Y199" s="16">
        <f t="shared" si="8"/>
        <v>0</v>
      </c>
      <c r="Z199" s="16">
        <f t="shared" si="9"/>
        <v>0</v>
      </c>
      <c r="AA199" s="25"/>
      <c r="AB199" s="16">
        <f t="shared" si="10"/>
        <v>75612</v>
      </c>
      <c r="AC199" s="16">
        <f t="shared" si="11"/>
        <v>505</v>
      </c>
    </row>
    <row r="200" spans="1:29" x14ac:dyDescent="0.25">
      <c r="A200" s="13" t="str">
        <f>IF(AND(INTRO!$E$37="Non-endemic",INTRO!$E$41="Non-endemic")," ",IF(COUNTRY_INFO!A200=0," ",COUNTRY_INFO!A200))</f>
        <v>Nigeria</v>
      </c>
      <c r="B200" s="13" t="str">
        <f>IF(AND(INTRO!$E$37="Non-endemic",INTRO!$E$41="Non-endemic")," ",IF(COUNTRY_INFO!B200=0," ",COUNTRY_INFO!B200))</f>
        <v>Delta</v>
      </c>
      <c r="C200" s="13" t="str">
        <f>IF(AND(INTRO!$E$37="Non-endemic",INTRO!$E$41="Non-endemic")," ",IF(COUNTRY_INFO!C200=0," ",COUNTRY_INFO!C200))</f>
        <v>Ethiope West</v>
      </c>
      <c r="D200" s="14">
        <f>IF(AND(INTRO!$E$37="Non-endemic",INTRO!$E$41="Non-endemic"),0,IF(AND(OR(COUNTRY_INFO!$H200=0,COUNTRY_INFO!$H200=4,COUNTRY_INFO!$H200=99),OR(COUNTRY_INFO!$J200=0,COUNTRY_INFO!$J200=4)),0,COUNTRY_INFO!$E200))</f>
        <v>54762</v>
      </c>
      <c r="E200" s="14">
        <f>IF(AND(INTRO!$E$37="Non-endemic",INTRO!$E$41="Non-endemic"),0,IF(AND(OR(COUNTRY_INFO!$H200=0,COUNTRY_INFO!$H200=4,COUNTRY_INFO!$H200=99),OR(COUNTRY_INFO!$J200=0,COUNTRY_INFO!$J200=4)),0,COUNTRY_INFO!$F200))</f>
        <v>76666</v>
      </c>
      <c r="F200" s="14">
        <f t="shared" si="22"/>
        <v>131428</v>
      </c>
      <c r="G200" s="15">
        <f>IF(AND(INTRO!$E$37="Non-endemic",INTRO!$E$41="Non-endemic"),0,COUNTRY_INFO!Q200)</f>
        <v>0</v>
      </c>
      <c r="H200" s="15">
        <f>IF(AND(INTRO!$E$37="Non-endemic",INTRO!$E$41="Non-endemic"),0,COUNTRY_INFO!S200)</f>
        <v>2</v>
      </c>
      <c r="I200" s="14">
        <f>IF(INTRO!$E$39="Non-endemic",IF($G200=1,DEC!$I200,0),IF($G200=1,IVM!$G200,0))</f>
        <v>0</v>
      </c>
      <c r="J200" s="3" t="str">
        <f>IF($G200=0, " ", IF(COUNTRY_INFO!$H200=1, IF(COUNTRY_INFO!$L200=1, 0," ")," "))</f>
        <v xml:space="preserve"> </v>
      </c>
      <c r="K200" s="3"/>
      <c r="L200" s="28" t="s">
        <v>974</v>
      </c>
      <c r="M200" s="44">
        <f>IF($L200="ALB", IF(INTRO!$E$39="Non-endemic",IF($H200&lt;&gt;0,$D200*($H200-$G200),0),$D200*$H200), 0)</f>
        <v>0</v>
      </c>
      <c r="N200" s="14">
        <f t="shared" si="2"/>
        <v>0</v>
      </c>
      <c r="O200" s="3"/>
      <c r="P200" s="14">
        <f t="shared" si="23"/>
        <v>0</v>
      </c>
      <c r="Q200" s="44">
        <f>IF($L200="MBD", IF(INTRO!$E$39="Non-endemic",IF($H200&lt;&gt;0,$D200*($H200-$G200),0),$D200*$H200),0)</f>
        <v>109524</v>
      </c>
      <c r="R200" s="14">
        <f t="shared" si="4"/>
        <v>153332</v>
      </c>
      <c r="S200" s="3"/>
      <c r="T200" s="14">
        <f t="shared" si="24"/>
        <v>262856</v>
      </c>
      <c r="U200" s="25"/>
      <c r="V200" s="16">
        <f t="shared" si="20"/>
        <v>0</v>
      </c>
      <c r="W200" s="16">
        <f t="shared" si="21"/>
        <v>0</v>
      </c>
      <c r="X200" s="25"/>
      <c r="Y200" s="16">
        <f t="shared" si="8"/>
        <v>0</v>
      </c>
      <c r="Z200" s="16">
        <f t="shared" si="9"/>
        <v>0</v>
      </c>
      <c r="AA200" s="25"/>
      <c r="AB200" s="16">
        <f t="shared" si="10"/>
        <v>153332</v>
      </c>
      <c r="AC200" s="16">
        <f t="shared" si="11"/>
        <v>1023</v>
      </c>
    </row>
    <row r="201" spans="1:29" x14ac:dyDescent="0.25">
      <c r="A201" s="13" t="str">
        <f>IF(AND(INTRO!$E$37="Non-endemic",INTRO!$E$41="Non-endemic")," ",IF(COUNTRY_INFO!A201=0," ",COUNTRY_INFO!A201))</f>
        <v>Nigeria</v>
      </c>
      <c r="B201" s="13" t="str">
        <f>IF(AND(INTRO!$E$37="Non-endemic",INTRO!$E$41="Non-endemic")," ",IF(COUNTRY_INFO!B201=0," ",COUNTRY_INFO!B201))</f>
        <v>Delta</v>
      </c>
      <c r="C201" s="13" t="str">
        <f>IF(AND(INTRO!$E$37="Non-endemic",INTRO!$E$41="Non-endemic")," ",IF(COUNTRY_INFO!C201=0," ",COUNTRY_INFO!C201))</f>
        <v>Ika North East</v>
      </c>
      <c r="D201" s="14">
        <f>IF(AND(INTRO!$E$37="Non-endemic",INTRO!$E$41="Non-endemic"),0,IF(AND(OR(COUNTRY_INFO!$H201=0,COUNTRY_INFO!$H201=4,COUNTRY_INFO!$H201=99),OR(COUNTRY_INFO!$J201=0,COUNTRY_INFO!$J201=4)),0,COUNTRY_INFO!$E201))</f>
        <v>49400</v>
      </c>
      <c r="E201" s="14">
        <f>IF(AND(INTRO!$E$37="Non-endemic",INTRO!$E$41="Non-endemic"),0,IF(AND(OR(COUNTRY_INFO!$H201=0,COUNTRY_INFO!$H201=4,COUNTRY_INFO!$H201=99),OR(COUNTRY_INFO!$J201=0,COUNTRY_INFO!$J201=4)),0,COUNTRY_INFO!$F201))</f>
        <v>69160</v>
      </c>
      <c r="F201" s="14">
        <f t="shared" si="22"/>
        <v>118560</v>
      </c>
      <c r="G201" s="15">
        <f>IF(AND(INTRO!$E$37="Non-endemic",INTRO!$E$41="Non-endemic"),0,COUNTRY_INFO!Q201)</f>
        <v>1</v>
      </c>
      <c r="H201" s="15">
        <f>IF(AND(INTRO!$E$37="Non-endemic",INTRO!$E$41="Non-endemic"),0,COUNTRY_INFO!S201)</f>
        <v>2</v>
      </c>
      <c r="I201" s="14">
        <f>IF(INTRO!$E$39="Non-endemic",IF($G201=1,DEC!$I201,0),IF($G201=1,IVM!$G201,0))</f>
        <v>197599</v>
      </c>
      <c r="J201" s="3" t="str">
        <f>IF($G201=0, " ", IF(COUNTRY_INFO!$H201=1, IF(COUNTRY_INFO!$L201=1, 0," ")," "))</f>
        <v xml:space="preserve"> </v>
      </c>
      <c r="K201" s="3"/>
      <c r="L201" s="28" t="s">
        <v>974</v>
      </c>
      <c r="M201" s="44">
        <f>IF($L201="ALB", IF(INTRO!$E$39="Non-endemic",IF($H201&lt;&gt;0,$D201*($H201-$G201),0),$D201*$H201), 0)</f>
        <v>0</v>
      </c>
      <c r="N201" s="14">
        <f t="shared" si="2"/>
        <v>0</v>
      </c>
      <c r="O201" s="3"/>
      <c r="P201" s="14">
        <f t="shared" si="23"/>
        <v>0</v>
      </c>
      <c r="Q201" s="44">
        <f>IF($L201="MBD", IF(INTRO!$E$39="Non-endemic",IF($H201&lt;&gt;0,$D201*($H201-$G201),0),$D201*$H201),0)</f>
        <v>98800</v>
      </c>
      <c r="R201" s="14">
        <f t="shared" si="4"/>
        <v>69160</v>
      </c>
      <c r="S201" s="3"/>
      <c r="T201" s="14">
        <f t="shared" si="24"/>
        <v>167960</v>
      </c>
      <c r="U201" s="25"/>
      <c r="V201" s="16">
        <f t="shared" ref="V201:V264" si="25">IF($J201&lt;&gt;" ", IF(($I201+$J201*$K201)&gt;$U201, ($I201+$J201*$K201)-$U201,0), IF($I201&gt;$U201, $I201-$U201, 0))</f>
        <v>197599</v>
      </c>
      <c r="W201" s="16">
        <f t="shared" ref="W201:W264" si="26">IF($J201&lt;&gt;" ", ROUNDUP(($I201+$J201*$K201)/200,0), ROUNDUP($I201/200,0))</f>
        <v>988</v>
      </c>
      <c r="X201" s="25"/>
      <c r="Y201" s="16">
        <f t="shared" si="8"/>
        <v>0</v>
      </c>
      <c r="Z201" s="16">
        <f t="shared" si="9"/>
        <v>0</v>
      </c>
      <c r="AA201" s="25"/>
      <c r="AB201" s="16">
        <f t="shared" si="10"/>
        <v>69160</v>
      </c>
      <c r="AC201" s="16">
        <f t="shared" si="11"/>
        <v>462</v>
      </c>
    </row>
    <row r="202" spans="1:29" x14ac:dyDescent="0.25">
      <c r="A202" s="13" t="str">
        <f>IF(AND(INTRO!$E$37="Non-endemic",INTRO!$E$41="Non-endemic")," ",IF(COUNTRY_INFO!A202=0," ",COUNTRY_INFO!A202))</f>
        <v>Nigeria</v>
      </c>
      <c r="B202" s="13" t="str">
        <f>IF(AND(INTRO!$E$37="Non-endemic",INTRO!$E$41="Non-endemic")," ",IF(COUNTRY_INFO!B202=0," ",COUNTRY_INFO!B202))</f>
        <v>Delta</v>
      </c>
      <c r="C202" s="13" t="str">
        <f>IF(AND(INTRO!$E$37="Non-endemic",INTRO!$E$41="Non-endemic")," ",IF(COUNTRY_INFO!C202=0," ",COUNTRY_INFO!C202))</f>
        <v>Ika South</v>
      </c>
      <c r="D202" s="14">
        <f>IF(AND(INTRO!$E$37="Non-endemic",INTRO!$E$41="Non-endemic"),0,IF(AND(OR(COUNTRY_INFO!$H202=0,COUNTRY_INFO!$H202=4,COUNTRY_INFO!$H202=99),OR(COUNTRY_INFO!$J202=0,COUNTRY_INFO!$J202=4)),0,COUNTRY_INFO!$E202))</f>
        <v>43734</v>
      </c>
      <c r="E202" s="14">
        <f>IF(AND(INTRO!$E$37="Non-endemic",INTRO!$E$41="Non-endemic"),0,IF(AND(OR(COUNTRY_INFO!$H202=0,COUNTRY_INFO!$H202=4,COUNTRY_INFO!$H202=99),OR(COUNTRY_INFO!$J202=0,COUNTRY_INFO!$J202=4)),0,COUNTRY_INFO!$F202))</f>
        <v>61228</v>
      </c>
      <c r="F202" s="14">
        <f t="shared" ref="F202:F265" si="27">SUM(D202:E202)</f>
        <v>104962</v>
      </c>
      <c r="G202" s="15">
        <f>IF(AND(INTRO!$E$37="Non-endemic",INTRO!$E$41="Non-endemic"),0,COUNTRY_INFO!Q202)</f>
        <v>1</v>
      </c>
      <c r="H202" s="15">
        <f>IF(AND(INTRO!$E$37="Non-endemic",INTRO!$E$41="Non-endemic"),0,COUNTRY_INFO!S202)</f>
        <v>1</v>
      </c>
      <c r="I202" s="14">
        <f>IF(INTRO!$E$39="Non-endemic",IF($G202=1,DEC!$I202,0),IF($G202=1,IVM!$G202,0))</f>
        <v>174937</v>
      </c>
      <c r="J202" s="3" t="str">
        <f>IF($G202=0, " ", IF(COUNTRY_INFO!$H202=1, IF(COUNTRY_INFO!$L202=1, 0," ")," "))</f>
        <v xml:space="preserve"> </v>
      </c>
      <c r="K202" s="3"/>
      <c r="L202" s="28" t="s">
        <v>974</v>
      </c>
      <c r="M202" s="44">
        <f>IF($L202="ALB", IF(INTRO!$E$39="Non-endemic",IF($H202&lt;&gt;0,$D202*($H202-$G202),0),$D202*$H202), 0)</f>
        <v>0</v>
      </c>
      <c r="N202" s="14">
        <f t="shared" si="2"/>
        <v>0</v>
      </c>
      <c r="O202" s="3"/>
      <c r="P202" s="14">
        <f t="shared" ref="P202:P265" si="28">SUM(M202:O202)</f>
        <v>0</v>
      </c>
      <c r="Q202" s="44">
        <f>IF($L202="MBD", IF(INTRO!$E$39="Non-endemic",IF($H202&lt;&gt;0,$D202*($H202-$G202),0),$D202*$H202),0)</f>
        <v>43734</v>
      </c>
      <c r="R202" s="14">
        <f t="shared" si="4"/>
        <v>0</v>
      </c>
      <c r="S202" s="3"/>
      <c r="T202" s="14">
        <f t="shared" ref="T202:T265" si="29">SUM(Q202:S202)</f>
        <v>43734</v>
      </c>
      <c r="U202" s="25"/>
      <c r="V202" s="16">
        <f t="shared" si="25"/>
        <v>174937</v>
      </c>
      <c r="W202" s="16">
        <f t="shared" si="26"/>
        <v>875</v>
      </c>
      <c r="X202" s="25"/>
      <c r="Y202" s="16">
        <f t="shared" si="8"/>
        <v>0</v>
      </c>
      <c r="Z202" s="16">
        <f t="shared" si="9"/>
        <v>0</v>
      </c>
      <c r="AA202" s="25"/>
      <c r="AB202" s="16">
        <f t="shared" si="10"/>
        <v>0</v>
      </c>
      <c r="AC202" s="16">
        <f t="shared" si="11"/>
        <v>0</v>
      </c>
    </row>
    <row r="203" spans="1:29" x14ac:dyDescent="0.25">
      <c r="A203" s="13" t="str">
        <f>IF(AND(INTRO!$E$37="Non-endemic",INTRO!$E$41="Non-endemic")," ",IF(COUNTRY_INFO!A203=0," ",COUNTRY_INFO!A203))</f>
        <v>Nigeria</v>
      </c>
      <c r="B203" s="13" t="str">
        <f>IF(AND(INTRO!$E$37="Non-endemic",INTRO!$E$41="Non-endemic")," ",IF(COUNTRY_INFO!B203=0," ",COUNTRY_INFO!B203))</f>
        <v>Delta</v>
      </c>
      <c r="C203" s="13" t="str">
        <f>IF(AND(INTRO!$E$37="Non-endemic",INTRO!$E$41="Non-endemic")," ",IF(COUNTRY_INFO!C203=0," ",COUNTRY_INFO!C203))</f>
        <v>Isoko North</v>
      </c>
      <c r="D203" s="14">
        <f>IF(AND(INTRO!$E$37="Non-endemic",INTRO!$E$41="Non-endemic"),0,IF(AND(OR(COUNTRY_INFO!$H203=0,COUNTRY_INFO!$H203=4,COUNTRY_INFO!$H203=99),OR(COUNTRY_INFO!$J203=0,COUNTRY_INFO!$J203=4)),0,COUNTRY_INFO!$E203))</f>
        <v>38774</v>
      </c>
      <c r="E203" s="14">
        <f>IF(AND(INTRO!$E$37="Non-endemic",INTRO!$E$41="Non-endemic"),0,IF(AND(OR(COUNTRY_INFO!$H203=0,COUNTRY_INFO!$H203=4,COUNTRY_INFO!$H203=99),OR(COUNTRY_INFO!$J203=0,COUNTRY_INFO!$J203=4)),0,COUNTRY_INFO!$F203))</f>
        <v>54284</v>
      </c>
      <c r="F203" s="14">
        <f t="shared" si="27"/>
        <v>93058</v>
      </c>
      <c r="G203" s="15">
        <f>IF(AND(INTRO!$E$37="Non-endemic",INTRO!$E$41="Non-endemic"),0,COUNTRY_INFO!Q203)</f>
        <v>1</v>
      </c>
      <c r="H203" s="15">
        <f>IF(AND(INTRO!$E$37="Non-endemic",INTRO!$E$41="Non-endemic"),0,COUNTRY_INFO!S203)</f>
        <v>2</v>
      </c>
      <c r="I203" s="14">
        <f>IF(INTRO!$E$39="Non-endemic",IF($G203=1,DEC!$I203,0),IF($G203=1,IVM!$G203,0))</f>
        <v>155098</v>
      </c>
      <c r="J203" s="3" t="str">
        <f>IF($G203=0, " ", IF(COUNTRY_INFO!$H203=1, IF(COUNTRY_INFO!$L203=1, 0," ")," "))</f>
        <v xml:space="preserve"> </v>
      </c>
      <c r="K203" s="3"/>
      <c r="L203" s="28" t="s">
        <v>974</v>
      </c>
      <c r="M203" s="44">
        <f>IF($L203="ALB", IF(INTRO!$E$39="Non-endemic",IF($H203&lt;&gt;0,$D203*($H203-$G203),0),$D203*$H203), 0)</f>
        <v>0</v>
      </c>
      <c r="N203" s="14">
        <f t="shared" si="2"/>
        <v>0</v>
      </c>
      <c r="O203" s="3"/>
      <c r="P203" s="14">
        <f t="shared" si="28"/>
        <v>0</v>
      </c>
      <c r="Q203" s="44">
        <f>IF($L203="MBD", IF(INTRO!$E$39="Non-endemic",IF($H203&lt;&gt;0,$D203*($H203-$G203),0),$D203*$H203),0)</f>
        <v>77548</v>
      </c>
      <c r="R203" s="14">
        <f t="shared" si="4"/>
        <v>54284</v>
      </c>
      <c r="S203" s="3"/>
      <c r="T203" s="14">
        <f t="shared" si="29"/>
        <v>131832</v>
      </c>
      <c r="U203" s="25"/>
      <c r="V203" s="16">
        <f t="shared" si="25"/>
        <v>155098</v>
      </c>
      <c r="W203" s="16">
        <f t="shared" si="26"/>
        <v>776</v>
      </c>
      <c r="X203" s="25"/>
      <c r="Y203" s="16">
        <f t="shared" si="8"/>
        <v>0</v>
      </c>
      <c r="Z203" s="16">
        <f t="shared" si="9"/>
        <v>0</v>
      </c>
      <c r="AA203" s="25"/>
      <c r="AB203" s="16">
        <f t="shared" si="10"/>
        <v>54284</v>
      </c>
      <c r="AC203" s="16">
        <f t="shared" si="11"/>
        <v>362</v>
      </c>
    </row>
    <row r="204" spans="1:29" x14ac:dyDescent="0.25">
      <c r="A204" s="13" t="str">
        <f>IF(AND(INTRO!$E$37="Non-endemic",INTRO!$E$41="Non-endemic")," ",IF(COUNTRY_INFO!A204=0," ",COUNTRY_INFO!A204))</f>
        <v>Nigeria</v>
      </c>
      <c r="B204" s="13" t="str">
        <f>IF(AND(INTRO!$E$37="Non-endemic",INTRO!$E$41="Non-endemic")," ",IF(COUNTRY_INFO!B204=0," ",COUNTRY_INFO!B204))</f>
        <v>Delta</v>
      </c>
      <c r="C204" s="13" t="str">
        <f>IF(AND(INTRO!$E$37="Non-endemic",INTRO!$E$41="Non-endemic")," ",IF(COUNTRY_INFO!C204=0," ",COUNTRY_INFO!C204))</f>
        <v>Isoko South</v>
      </c>
      <c r="D204" s="14">
        <f>IF(AND(INTRO!$E$37="Non-endemic",INTRO!$E$41="Non-endemic"),0,IF(AND(OR(COUNTRY_INFO!$H204=0,COUNTRY_INFO!$H204=4,COUNTRY_INFO!$H204=99),OR(COUNTRY_INFO!$J204=0,COUNTRY_INFO!$J204=4)),0,COUNTRY_INFO!$E204))</f>
        <v>61249</v>
      </c>
      <c r="E204" s="14">
        <f>IF(AND(INTRO!$E$37="Non-endemic",INTRO!$E$41="Non-endemic"),0,IF(AND(OR(COUNTRY_INFO!$H204=0,COUNTRY_INFO!$H204=4,COUNTRY_INFO!$H204=99),OR(COUNTRY_INFO!$J204=0,COUNTRY_INFO!$J204=4)),0,COUNTRY_INFO!$F204))</f>
        <v>85749</v>
      </c>
      <c r="F204" s="14">
        <f t="shared" si="27"/>
        <v>146998</v>
      </c>
      <c r="G204" s="15">
        <f>IF(AND(INTRO!$E$37="Non-endemic",INTRO!$E$41="Non-endemic"),0,COUNTRY_INFO!Q204)</f>
        <v>1</v>
      </c>
      <c r="H204" s="15">
        <f>IF(AND(INTRO!$E$37="Non-endemic",INTRO!$E$41="Non-endemic"),0,COUNTRY_INFO!S204)</f>
        <v>1</v>
      </c>
      <c r="I204" s="14">
        <f>IF(INTRO!$E$39="Non-endemic",IF($G204=1,DEC!$I204,0),IF($G204=1,IVM!$G204,0))</f>
        <v>244998</v>
      </c>
      <c r="J204" s="3" t="str">
        <f>IF($G204=0, " ", IF(COUNTRY_INFO!$H204=1, IF(COUNTRY_INFO!$L204=1, 0," ")," "))</f>
        <v xml:space="preserve"> </v>
      </c>
      <c r="K204" s="3"/>
      <c r="L204" s="28" t="s">
        <v>974</v>
      </c>
      <c r="M204" s="44">
        <f>IF($L204="ALB", IF(INTRO!$E$39="Non-endemic",IF($H204&lt;&gt;0,$D204*($H204-$G204),0),$D204*$H204), 0)</f>
        <v>0</v>
      </c>
      <c r="N204" s="14">
        <f t="shared" si="2"/>
        <v>0</v>
      </c>
      <c r="O204" s="3"/>
      <c r="P204" s="14">
        <f t="shared" si="28"/>
        <v>0</v>
      </c>
      <c r="Q204" s="44">
        <f>IF($L204="MBD", IF(INTRO!$E$39="Non-endemic",IF($H204&lt;&gt;0,$D204*($H204-$G204),0),$D204*$H204),0)</f>
        <v>61249</v>
      </c>
      <c r="R204" s="14">
        <f t="shared" si="4"/>
        <v>0</v>
      </c>
      <c r="S204" s="3"/>
      <c r="T204" s="14">
        <f t="shared" si="29"/>
        <v>61249</v>
      </c>
      <c r="U204" s="25"/>
      <c r="V204" s="16">
        <f t="shared" si="25"/>
        <v>244998</v>
      </c>
      <c r="W204" s="16">
        <f t="shared" si="26"/>
        <v>1225</v>
      </c>
      <c r="X204" s="25"/>
      <c r="Y204" s="16">
        <f t="shared" si="8"/>
        <v>0</v>
      </c>
      <c r="Z204" s="16">
        <f t="shared" si="9"/>
        <v>0</v>
      </c>
      <c r="AA204" s="25"/>
      <c r="AB204" s="16">
        <f t="shared" si="10"/>
        <v>0</v>
      </c>
      <c r="AC204" s="16">
        <f t="shared" si="11"/>
        <v>0</v>
      </c>
    </row>
    <row r="205" spans="1:29" x14ac:dyDescent="0.25">
      <c r="A205" s="13" t="str">
        <f>IF(AND(INTRO!$E$37="Non-endemic",INTRO!$E$41="Non-endemic")," ",IF(COUNTRY_INFO!A205=0," ",COUNTRY_INFO!A205))</f>
        <v>Nigeria</v>
      </c>
      <c r="B205" s="13" t="str">
        <f>IF(AND(INTRO!$E$37="Non-endemic",INTRO!$E$41="Non-endemic")," ",IF(COUNTRY_INFO!B205=0," ",COUNTRY_INFO!B205))</f>
        <v>Delta</v>
      </c>
      <c r="C205" s="13" t="str">
        <f>IF(AND(INTRO!$E$37="Non-endemic",INTRO!$E$41="Non-endemic")," ",IF(COUNTRY_INFO!C205=0," ",COUNTRY_INFO!C205))</f>
        <v>Ndokwa East</v>
      </c>
      <c r="D205" s="14">
        <f>IF(AND(INTRO!$E$37="Non-endemic",INTRO!$E$41="Non-endemic"),0,IF(AND(OR(COUNTRY_INFO!$H205=0,COUNTRY_INFO!$H205=4,COUNTRY_INFO!$H205=99),OR(COUNTRY_INFO!$J205=0,COUNTRY_INFO!$J205=4)),0,COUNTRY_INFO!$E205))</f>
        <v>27751</v>
      </c>
      <c r="E205" s="14">
        <f>IF(AND(INTRO!$E$37="Non-endemic",INTRO!$E$41="Non-endemic"),0,IF(AND(OR(COUNTRY_INFO!$H205=0,COUNTRY_INFO!$H205=4,COUNTRY_INFO!$H205=99),OR(COUNTRY_INFO!$J205=0,COUNTRY_INFO!$J205=4)),0,COUNTRY_INFO!$F205))</f>
        <v>38851</v>
      </c>
      <c r="F205" s="14">
        <f t="shared" si="27"/>
        <v>66602</v>
      </c>
      <c r="G205" s="15">
        <f>IF(AND(INTRO!$E$37="Non-endemic",INTRO!$E$41="Non-endemic"),0,COUNTRY_INFO!Q205)</f>
        <v>1</v>
      </c>
      <c r="H205" s="15">
        <f>IF(AND(INTRO!$E$37="Non-endemic",INTRO!$E$41="Non-endemic"),0,COUNTRY_INFO!S205)</f>
        <v>2</v>
      </c>
      <c r="I205" s="14">
        <f>IF(INTRO!$E$39="Non-endemic",IF($G205=1,DEC!$I205,0),IF($G205=1,IVM!$G205,0))</f>
        <v>111003</v>
      </c>
      <c r="J205" s="3" t="str">
        <f>IF($G205=0, " ", IF(COUNTRY_INFO!$H205=1, IF(COUNTRY_INFO!$L205=1, 0," ")," "))</f>
        <v xml:space="preserve"> </v>
      </c>
      <c r="K205" s="3"/>
      <c r="L205" s="28" t="s">
        <v>974</v>
      </c>
      <c r="M205" s="44">
        <f>IF($L205="ALB", IF(INTRO!$E$39="Non-endemic",IF($H205&lt;&gt;0,$D205*($H205-$G205),0),$D205*$H205), 0)</f>
        <v>0</v>
      </c>
      <c r="N205" s="14">
        <f t="shared" si="2"/>
        <v>0</v>
      </c>
      <c r="O205" s="3"/>
      <c r="P205" s="14">
        <f t="shared" si="28"/>
        <v>0</v>
      </c>
      <c r="Q205" s="44">
        <f>IF($L205="MBD", IF(INTRO!$E$39="Non-endemic",IF($H205&lt;&gt;0,$D205*($H205-$G205),0),$D205*$H205),0)</f>
        <v>55502</v>
      </c>
      <c r="R205" s="14">
        <f t="shared" si="4"/>
        <v>38851</v>
      </c>
      <c r="S205" s="3"/>
      <c r="T205" s="14">
        <f t="shared" si="29"/>
        <v>94353</v>
      </c>
      <c r="U205" s="25"/>
      <c r="V205" s="16">
        <f t="shared" si="25"/>
        <v>111003</v>
      </c>
      <c r="W205" s="16">
        <f t="shared" si="26"/>
        <v>556</v>
      </c>
      <c r="X205" s="25"/>
      <c r="Y205" s="16">
        <f t="shared" si="8"/>
        <v>0</v>
      </c>
      <c r="Z205" s="16">
        <f t="shared" si="9"/>
        <v>0</v>
      </c>
      <c r="AA205" s="25"/>
      <c r="AB205" s="16">
        <f t="shared" si="10"/>
        <v>38851</v>
      </c>
      <c r="AC205" s="16">
        <f t="shared" si="11"/>
        <v>260</v>
      </c>
    </row>
    <row r="206" spans="1:29" x14ac:dyDescent="0.25">
      <c r="A206" s="13" t="str">
        <f>IF(AND(INTRO!$E$37="Non-endemic",INTRO!$E$41="Non-endemic")," ",IF(COUNTRY_INFO!A206=0," ",COUNTRY_INFO!A206))</f>
        <v>Nigeria</v>
      </c>
      <c r="B206" s="13" t="str">
        <f>IF(AND(INTRO!$E$37="Non-endemic",INTRO!$E$41="Non-endemic")," ",IF(COUNTRY_INFO!B206=0," ",COUNTRY_INFO!B206))</f>
        <v>Delta</v>
      </c>
      <c r="C206" s="13" t="str">
        <f>IF(AND(INTRO!$E$37="Non-endemic",INTRO!$E$41="Non-endemic")," ",IF(COUNTRY_INFO!C206=0," ",COUNTRY_INFO!C206))</f>
        <v>Ndokwa West</v>
      </c>
      <c r="D206" s="14">
        <f>IF(AND(INTRO!$E$37="Non-endemic",INTRO!$E$41="Non-endemic"),0,IF(AND(OR(COUNTRY_INFO!$H206=0,COUNTRY_INFO!$H206=4,COUNTRY_INFO!$H206=99),OR(COUNTRY_INFO!$J206=0,COUNTRY_INFO!$J206=4)),0,COUNTRY_INFO!$E206))</f>
        <v>40165</v>
      </c>
      <c r="E206" s="14">
        <f>IF(AND(INTRO!$E$37="Non-endemic",INTRO!$E$41="Non-endemic"),0,IF(AND(OR(COUNTRY_INFO!$H206=0,COUNTRY_INFO!$H206=4,COUNTRY_INFO!$H206=99),OR(COUNTRY_INFO!$J206=0,COUNTRY_INFO!$J206=4)),0,COUNTRY_INFO!$F206))</f>
        <v>56231</v>
      </c>
      <c r="F206" s="14">
        <f t="shared" si="27"/>
        <v>96396</v>
      </c>
      <c r="G206" s="15">
        <f>IF(AND(INTRO!$E$37="Non-endemic",INTRO!$E$41="Non-endemic"),0,COUNTRY_INFO!Q206)</f>
        <v>0</v>
      </c>
      <c r="H206" s="15">
        <f>IF(AND(INTRO!$E$37="Non-endemic",INTRO!$E$41="Non-endemic"),0,COUNTRY_INFO!S206)</f>
        <v>2</v>
      </c>
      <c r="I206" s="14">
        <f>IF(INTRO!$E$39="Non-endemic",IF($G206=1,DEC!$I206,0),IF($G206=1,IVM!$G206,0))</f>
        <v>0</v>
      </c>
      <c r="J206" s="3" t="str">
        <f>IF($G206=0, " ", IF(COUNTRY_INFO!$H206=1, IF(COUNTRY_INFO!$L206=1, 0," ")," "))</f>
        <v xml:space="preserve"> </v>
      </c>
      <c r="K206" s="3"/>
      <c r="L206" s="28" t="s">
        <v>974</v>
      </c>
      <c r="M206" s="44">
        <f>IF($L206="ALB", IF(INTRO!$E$39="Non-endemic",IF($H206&lt;&gt;0,$D206*($H206-$G206),0),$D206*$H206), 0)</f>
        <v>0</v>
      </c>
      <c r="N206" s="14">
        <f t="shared" si="2"/>
        <v>0</v>
      </c>
      <c r="O206" s="3"/>
      <c r="P206" s="14">
        <f t="shared" si="28"/>
        <v>0</v>
      </c>
      <c r="Q206" s="44">
        <f>IF($L206="MBD", IF(INTRO!$E$39="Non-endemic",IF($H206&lt;&gt;0,$D206*($H206-$G206),0),$D206*$H206),0)</f>
        <v>80330</v>
      </c>
      <c r="R206" s="14">
        <f t="shared" si="4"/>
        <v>112462</v>
      </c>
      <c r="S206" s="3"/>
      <c r="T206" s="14">
        <f t="shared" si="29"/>
        <v>192792</v>
      </c>
      <c r="U206" s="25"/>
      <c r="V206" s="16">
        <f t="shared" si="25"/>
        <v>0</v>
      </c>
      <c r="W206" s="16">
        <f t="shared" si="26"/>
        <v>0</v>
      </c>
      <c r="X206" s="25"/>
      <c r="Y206" s="16">
        <f t="shared" si="8"/>
        <v>0</v>
      </c>
      <c r="Z206" s="16">
        <f t="shared" si="9"/>
        <v>0</v>
      </c>
      <c r="AA206" s="25"/>
      <c r="AB206" s="16">
        <f t="shared" si="10"/>
        <v>112462</v>
      </c>
      <c r="AC206" s="16">
        <f t="shared" si="11"/>
        <v>750</v>
      </c>
    </row>
    <row r="207" spans="1:29" x14ac:dyDescent="0.25">
      <c r="A207" s="13" t="str">
        <f>IF(AND(INTRO!$E$37="Non-endemic",INTRO!$E$41="Non-endemic")," ",IF(COUNTRY_INFO!A207=0," ",COUNTRY_INFO!A207))</f>
        <v>Nigeria</v>
      </c>
      <c r="B207" s="13" t="str">
        <f>IF(AND(INTRO!$E$37="Non-endemic",INTRO!$E$41="Non-endemic")," ",IF(COUNTRY_INFO!B207=0," ",COUNTRY_INFO!B207))</f>
        <v>Delta</v>
      </c>
      <c r="C207" s="13" t="str">
        <f>IF(AND(INTRO!$E$37="Non-endemic",INTRO!$E$41="Non-endemic")," ",IF(COUNTRY_INFO!C207=0," ",COUNTRY_INFO!C207))</f>
        <v>Okpe</v>
      </c>
      <c r="D207" s="14">
        <f>IF(AND(INTRO!$E$37="Non-endemic",INTRO!$E$41="Non-endemic"),0,IF(AND(OR(COUNTRY_INFO!$H207=0,COUNTRY_INFO!$H207=4,COUNTRY_INFO!$H207=99),OR(COUNTRY_INFO!$J207=0,COUNTRY_INFO!$J207=4)),0,COUNTRY_INFO!$E207))</f>
        <v>34975</v>
      </c>
      <c r="E207" s="14">
        <f>IF(AND(INTRO!$E$37="Non-endemic",INTRO!$E$41="Non-endemic"),0,IF(AND(OR(COUNTRY_INFO!$H207=0,COUNTRY_INFO!$H207=4,COUNTRY_INFO!$H207=99),OR(COUNTRY_INFO!$J207=0,COUNTRY_INFO!$J207=4)),0,COUNTRY_INFO!$F207))</f>
        <v>48965</v>
      </c>
      <c r="F207" s="14">
        <f t="shared" si="27"/>
        <v>83940</v>
      </c>
      <c r="G207" s="15">
        <f>IF(AND(INTRO!$E$37="Non-endemic",INTRO!$E$41="Non-endemic"),0,COUNTRY_INFO!Q207)</f>
        <v>0</v>
      </c>
      <c r="H207" s="15">
        <f>IF(AND(INTRO!$E$37="Non-endemic",INTRO!$E$41="Non-endemic"),0,COUNTRY_INFO!S207)</f>
        <v>2</v>
      </c>
      <c r="I207" s="14">
        <f>IF(INTRO!$E$39="Non-endemic",IF($G207=1,DEC!$I207,0),IF($G207=1,IVM!$G207,0))</f>
        <v>0</v>
      </c>
      <c r="J207" s="3" t="str">
        <f>IF($G207=0, " ", IF(COUNTRY_INFO!$H207=1, IF(COUNTRY_INFO!$L207=1, 0," ")," "))</f>
        <v xml:space="preserve"> </v>
      </c>
      <c r="K207" s="3"/>
      <c r="L207" s="28" t="s">
        <v>974</v>
      </c>
      <c r="M207" s="44">
        <f>IF($L207="ALB", IF(INTRO!$E$39="Non-endemic",IF($H207&lt;&gt;0,$D207*($H207-$G207),0),$D207*$H207), 0)</f>
        <v>0</v>
      </c>
      <c r="N207" s="14">
        <f t="shared" si="2"/>
        <v>0</v>
      </c>
      <c r="O207" s="3"/>
      <c r="P207" s="14">
        <f t="shared" si="28"/>
        <v>0</v>
      </c>
      <c r="Q207" s="44">
        <f>IF($L207="MBD", IF(INTRO!$E$39="Non-endemic",IF($H207&lt;&gt;0,$D207*($H207-$G207),0),$D207*$H207),0)</f>
        <v>69950</v>
      </c>
      <c r="R207" s="14">
        <f t="shared" si="4"/>
        <v>97930</v>
      </c>
      <c r="S207" s="3"/>
      <c r="T207" s="14">
        <f t="shared" si="29"/>
        <v>167880</v>
      </c>
      <c r="U207" s="25"/>
      <c r="V207" s="16">
        <f t="shared" si="25"/>
        <v>0</v>
      </c>
      <c r="W207" s="16">
        <f t="shared" si="26"/>
        <v>0</v>
      </c>
      <c r="X207" s="25"/>
      <c r="Y207" s="16">
        <f t="shared" si="8"/>
        <v>0</v>
      </c>
      <c r="Z207" s="16">
        <f t="shared" si="9"/>
        <v>0</v>
      </c>
      <c r="AA207" s="25"/>
      <c r="AB207" s="16">
        <f t="shared" si="10"/>
        <v>97930</v>
      </c>
      <c r="AC207" s="16">
        <f t="shared" si="11"/>
        <v>653</v>
      </c>
    </row>
    <row r="208" spans="1:29" x14ac:dyDescent="0.25">
      <c r="A208" s="13" t="str">
        <f>IF(AND(INTRO!$E$37="Non-endemic",INTRO!$E$41="Non-endemic")," ",IF(COUNTRY_INFO!A208=0," ",COUNTRY_INFO!A208))</f>
        <v>Nigeria</v>
      </c>
      <c r="B208" s="13" t="str">
        <f>IF(AND(INTRO!$E$37="Non-endemic",INTRO!$E$41="Non-endemic")," ",IF(COUNTRY_INFO!B208=0," ",COUNTRY_INFO!B208))</f>
        <v>Delta</v>
      </c>
      <c r="C208" s="13" t="str">
        <f>IF(AND(INTRO!$E$37="Non-endemic",INTRO!$E$41="Non-endemic")," ",IF(COUNTRY_INFO!C208=0," ",COUNTRY_INFO!C208))</f>
        <v>Oshimili North</v>
      </c>
      <c r="D208" s="14">
        <f>IF(AND(INTRO!$E$37="Non-endemic",INTRO!$E$41="Non-endemic"),0,IF(AND(OR(COUNTRY_INFO!$H208=0,COUNTRY_INFO!$H208=4,COUNTRY_INFO!$H208=99),OR(COUNTRY_INFO!$J208=0,COUNTRY_INFO!$J208=4)),0,COUNTRY_INFO!$E208))</f>
        <v>31017</v>
      </c>
      <c r="E208" s="14">
        <f>IF(AND(INTRO!$E$37="Non-endemic",INTRO!$E$41="Non-endemic"),0,IF(AND(OR(COUNTRY_INFO!$H208=0,COUNTRY_INFO!$H208=4,COUNTRY_INFO!$H208=99),OR(COUNTRY_INFO!$J208=0,COUNTRY_INFO!$J208=4)),0,COUNTRY_INFO!$F208))</f>
        <v>43424</v>
      </c>
      <c r="F208" s="14">
        <f t="shared" si="27"/>
        <v>74441</v>
      </c>
      <c r="G208" s="15">
        <f>IF(AND(INTRO!$E$37="Non-endemic",INTRO!$E$41="Non-endemic"),0,COUNTRY_INFO!Q208)</f>
        <v>1</v>
      </c>
      <c r="H208" s="15">
        <f>IF(AND(INTRO!$E$37="Non-endemic",INTRO!$E$41="Non-endemic"),0,COUNTRY_INFO!S208)</f>
        <v>1</v>
      </c>
      <c r="I208" s="14">
        <f>IF(INTRO!$E$39="Non-endemic",IF($G208=1,DEC!$I208,0),IF($G208=1,IVM!$G208,0))</f>
        <v>124069</v>
      </c>
      <c r="J208" s="3" t="str">
        <f>IF($G208=0, " ", IF(COUNTRY_INFO!$H208=1, IF(COUNTRY_INFO!$L208=1, 0," ")," "))</f>
        <v xml:space="preserve"> </v>
      </c>
      <c r="K208" s="3"/>
      <c r="L208" s="28" t="s">
        <v>974</v>
      </c>
      <c r="M208" s="44">
        <f>IF($L208="ALB", IF(INTRO!$E$39="Non-endemic",IF($H208&lt;&gt;0,$D208*($H208-$G208),0),$D208*$H208), 0)</f>
        <v>0</v>
      </c>
      <c r="N208" s="14">
        <f t="shared" si="2"/>
        <v>0</v>
      </c>
      <c r="O208" s="3"/>
      <c r="P208" s="14">
        <f t="shared" si="28"/>
        <v>0</v>
      </c>
      <c r="Q208" s="44">
        <f>IF($L208="MBD", IF(INTRO!$E$39="Non-endemic",IF($H208&lt;&gt;0,$D208*($H208-$G208),0),$D208*$H208),0)</f>
        <v>31017</v>
      </c>
      <c r="R208" s="14">
        <f t="shared" si="4"/>
        <v>0</v>
      </c>
      <c r="S208" s="3"/>
      <c r="T208" s="14">
        <f t="shared" si="29"/>
        <v>31017</v>
      </c>
      <c r="U208" s="25"/>
      <c r="V208" s="16">
        <f t="shared" si="25"/>
        <v>124069</v>
      </c>
      <c r="W208" s="16">
        <f t="shared" si="26"/>
        <v>621</v>
      </c>
      <c r="X208" s="25"/>
      <c r="Y208" s="16">
        <f t="shared" si="8"/>
        <v>0</v>
      </c>
      <c r="Z208" s="16">
        <f t="shared" si="9"/>
        <v>0</v>
      </c>
      <c r="AA208" s="25"/>
      <c r="AB208" s="16">
        <f t="shared" si="10"/>
        <v>0</v>
      </c>
      <c r="AC208" s="16">
        <f t="shared" si="11"/>
        <v>0</v>
      </c>
    </row>
    <row r="209" spans="1:29" x14ac:dyDescent="0.25">
      <c r="A209" s="13" t="str">
        <f>IF(AND(INTRO!$E$37="Non-endemic",INTRO!$E$41="Non-endemic")," ",IF(COUNTRY_INFO!A209=0," ",COUNTRY_INFO!A209))</f>
        <v>Nigeria</v>
      </c>
      <c r="B209" s="13" t="str">
        <f>IF(AND(INTRO!$E$37="Non-endemic",INTRO!$E$41="Non-endemic")," ",IF(COUNTRY_INFO!B209=0," ",COUNTRY_INFO!B209))</f>
        <v>Delta</v>
      </c>
      <c r="C209" s="13" t="str">
        <f>IF(AND(INTRO!$E$37="Non-endemic",INTRO!$E$41="Non-endemic")," ",IF(COUNTRY_INFO!C209=0," ",COUNTRY_INFO!C209))</f>
        <v>Oshimili South</v>
      </c>
      <c r="D209" s="14">
        <f>IF(AND(INTRO!$E$37="Non-endemic",INTRO!$E$41="Non-endemic"),0,IF(AND(OR(COUNTRY_INFO!$H209=0,COUNTRY_INFO!$H209=4,COUNTRY_INFO!$H209=99),OR(COUNTRY_INFO!$J209=0,COUNTRY_INFO!$J209=4)),0,COUNTRY_INFO!$E209))</f>
        <v>40240</v>
      </c>
      <c r="E209" s="14">
        <f>IF(AND(INTRO!$E$37="Non-endemic",INTRO!$E$41="Non-endemic"),0,IF(AND(OR(COUNTRY_INFO!$H209=0,COUNTRY_INFO!$H209=4,COUNTRY_INFO!$H209=99),OR(COUNTRY_INFO!$J209=0,COUNTRY_INFO!$J209=4)),0,COUNTRY_INFO!$F209))</f>
        <v>56336</v>
      </c>
      <c r="F209" s="14">
        <f t="shared" si="27"/>
        <v>96576</v>
      </c>
      <c r="G209" s="15">
        <f>IF(AND(INTRO!$E$37="Non-endemic",INTRO!$E$41="Non-endemic"),0,COUNTRY_INFO!Q209)</f>
        <v>0</v>
      </c>
      <c r="H209" s="15">
        <f>IF(AND(INTRO!$E$37="Non-endemic",INTRO!$E$41="Non-endemic"),0,COUNTRY_INFO!S209)</f>
        <v>1</v>
      </c>
      <c r="I209" s="14">
        <f>IF(INTRO!$E$39="Non-endemic",IF($G209=1,DEC!$I209,0),IF($G209=1,IVM!$G209,0))</f>
        <v>0</v>
      </c>
      <c r="J209" s="3" t="str">
        <f>IF($G209=0, " ", IF(COUNTRY_INFO!$H209=1, IF(COUNTRY_INFO!$L209=1, 0," ")," "))</f>
        <v xml:space="preserve"> </v>
      </c>
      <c r="K209" s="3"/>
      <c r="L209" s="28" t="s">
        <v>974</v>
      </c>
      <c r="M209" s="44">
        <f>IF($L209="ALB", IF(INTRO!$E$39="Non-endemic",IF($H209&lt;&gt;0,$D209*($H209-$G209),0),$D209*$H209), 0)</f>
        <v>0</v>
      </c>
      <c r="N209" s="14">
        <f t="shared" si="2"/>
        <v>0</v>
      </c>
      <c r="O209" s="3"/>
      <c r="P209" s="14">
        <f t="shared" si="28"/>
        <v>0</v>
      </c>
      <c r="Q209" s="44">
        <f>IF($L209="MBD", IF(INTRO!$E$39="Non-endemic",IF($H209&lt;&gt;0,$D209*($H209-$G209),0),$D209*$H209),0)</f>
        <v>40240</v>
      </c>
      <c r="R209" s="14">
        <f t="shared" si="4"/>
        <v>56336</v>
      </c>
      <c r="S209" s="3"/>
      <c r="T209" s="14">
        <f t="shared" si="29"/>
        <v>96576</v>
      </c>
      <c r="U209" s="25"/>
      <c r="V209" s="16">
        <f t="shared" si="25"/>
        <v>0</v>
      </c>
      <c r="W209" s="16">
        <f t="shared" si="26"/>
        <v>0</v>
      </c>
      <c r="X209" s="25"/>
      <c r="Y209" s="16">
        <f t="shared" si="8"/>
        <v>0</v>
      </c>
      <c r="Z209" s="16">
        <f t="shared" si="9"/>
        <v>0</v>
      </c>
      <c r="AA209" s="25"/>
      <c r="AB209" s="16">
        <f t="shared" si="10"/>
        <v>56336</v>
      </c>
      <c r="AC209" s="16">
        <f t="shared" si="11"/>
        <v>376</v>
      </c>
    </row>
    <row r="210" spans="1:29" x14ac:dyDescent="0.25">
      <c r="A210" s="13" t="str">
        <f>IF(AND(INTRO!$E$37="Non-endemic",INTRO!$E$41="Non-endemic")," ",IF(COUNTRY_INFO!A210=0," ",COUNTRY_INFO!A210))</f>
        <v>Nigeria</v>
      </c>
      <c r="B210" s="13" t="str">
        <f>IF(AND(INTRO!$E$37="Non-endemic",INTRO!$E$41="Non-endemic")," ",IF(COUNTRY_INFO!B210=0," ",COUNTRY_INFO!B210))</f>
        <v>Delta</v>
      </c>
      <c r="C210" s="13" t="str">
        <f>IF(AND(INTRO!$E$37="Non-endemic",INTRO!$E$41="Non-endemic")," ",IF(COUNTRY_INFO!C210=0," ",COUNTRY_INFO!C210))</f>
        <v>Patani</v>
      </c>
      <c r="D210" s="14">
        <f>IF(AND(INTRO!$E$37="Non-endemic",INTRO!$E$41="Non-endemic"),0,IF(AND(OR(COUNTRY_INFO!$H210=0,COUNTRY_INFO!$H210=4,COUNTRY_INFO!$H210=99),OR(COUNTRY_INFO!$J210=0,COUNTRY_INFO!$J210=4)),0,COUNTRY_INFO!$E210))</f>
        <v>18212</v>
      </c>
      <c r="E210" s="14">
        <f>IF(AND(INTRO!$E$37="Non-endemic",INTRO!$E$41="Non-endemic"),0,IF(AND(OR(COUNTRY_INFO!$H210=0,COUNTRY_INFO!$H210=4,COUNTRY_INFO!$H210=99),OR(COUNTRY_INFO!$J210=0,COUNTRY_INFO!$J210=4)),0,COUNTRY_INFO!$F210))</f>
        <v>25496</v>
      </c>
      <c r="F210" s="14">
        <f t="shared" si="27"/>
        <v>43708</v>
      </c>
      <c r="G210" s="15">
        <f>IF(AND(INTRO!$E$37="Non-endemic",INTRO!$E$41="Non-endemic"),0,COUNTRY_INFO!Q210)</f>
        <v>1</v>
      </c>
      <c r="H210" s="15">
        <f>IF(AND(INTRO!$E$37="Non-endemic",INTRO!$E$41="Non-endemic"),0,COUNTRY_INFO!S210)</f>
        <v>2</v>
      </c>
      <c r="I210" s="14">
        <f>IF(INTRO!$E$39="Non-endemic",IF($G210=1,DEC!$I210,0),IF($G210=1,IVM!$G210,0))</f>
        <v>72846</v>
      </c>
      <c r="J210" s="3" t="str">
        <f>IF($G210=0, " ", IF(COUNTRY_INFO!$H210=1, IF(COUNTRY_INFO!$L210=1, 0," ")," "))</f>
        <v xml:space="preserve"> </v>
      </c>
      <c r="K210" s="3"/>
      <c r="L210" s="28" t="s">
        <v>974</v>
      </c>
      <c r="M210" s="44">
        <f>IF($L210="ALB", IF(INTRO!$E$39="Non-endemic",IF($H210&lt;&gt;0,$D210*($H210-$G210),0),$D210*$H210), 0)</f>
        <v>0</v>
      </c>
      <c r="N210" s="14">
        <f t="shared" si="2"/>
        <v>0</v>
      </c>
      <c r="O210" s="3"/>
      <c r="P210" s="14">
        <f t="shared" si="28"/>
        <v>0</v>
      </c>
      <c r="Q210" s="44">
        <f>IF($L210="MBD", IF(INTRO!$E$39="Non-endemic",IF($H210&lt;&gt;0,$D210*($H210-$G210),0),$D210*$H210),0)</f>
        <v>36424</v>
      </c>
      <c r="R210" s="14">
        <f t="shared" si="4"/>
        <v>25496</v>
      </c>
      <c r="S210" s="3"/>
      <c r="T210" s="14">
        <f t="shared" si="29"/>
        <v>61920</v>
      </c>
      <c r="U210" s="25"/>
      <c r="V210" s="16">
        <f t="shared" si="25"/>
        <v>72846</v>
      </c>
      <c r="W210" s="16">
        <f t="shared" si="26"/>
        <v>365</v>
      </c>
      <c r="X210" s="25"/>
      <c r="Y210" s="16">
        <f t="shared" si="8"/>
        <v>0</v>
      </c>
      <c r="Z210" s="16">
        <f t="shared" si="9"/>
        <v>0</v>
      </c>
      <c r="AA210" s="25"/>
      <c r="AB210" s="16">
        <f t="shared" si="10"/>
        <v>25496</v>
      </c>
      <c r="AC210" s="16">
        <f t="shared" si="11"/>
        <v>170</v>
      </c>
    </row>
    <row r="211" spans="1:29" x14ac:dyDescent="0.25">
      <c r="A211" s="13" t="str">
        <f>IF(AND(INTRO!$E$37="Non-endemic",INTRO!$E$41="Non-endemic")," ",IF(COUNTRY_INFO!A211=0," ",COUNTRY_INFO!A211))</f>
        <v>Nigeria</v>
      </c>
      <c r="B211" s="13" t="str">
        <f>IF(AND(INTRO!$E$37="Non-endemic",INTRO!$E$41="Non-endemic")," ",IF(COUNTRY_INFO!B211=0," ",COUNTRY_INFO!B211))</f>
        <v>Delta</v>
      </c>
      <c r="C211" s="13" t="str">
        <f>IF(AND(INTRO!$E$37="Non-endemic",INTRO!$E$41="Non-endemic")," ",IF(COUNTRY_INFO!C211=0," ",COUNTRY_INFO!C211))</f>
        <v>Sapele</v>
      </c>
      <c r="D211" s="14">
        <f>IF(AND(INTRO!$E$37="Non-endemic",INTRO!$E$41="Non-endemic"),0,IF(AND(OR(COUNTRY_INFO!$H211=0,COUNTRY_INFO!$H211=4,COUNTRY_INFO!$H211=99),OR(COUNTRY_INFO!$J211=0,COUNTRY_INFO!$J211=4)),0,COUNTRY_INFO!$E211))</f>
        <v>46234</v>
      </c>
      <c r="E211" s="14">
        <f>IF(AND(INTRO!$E$37="Non-endemic",INTRO!$E$41="Non-endemic"),0,IF(AND(OR(COUNTRY_INFO!$H211=0,COUNTRY_INFO!$H211=4,COUNTRY_INFO!$H211=99),OR(COUNTRY_INFO!$J211=0,COUNTRY_INFO!$J211=4)),0,COUNTRY_INFO!$F211))</f>
        <v>64728</v>
      </c>
      <c r="F211" s="14">
        <f t="shared" si="27"/>
        <v>110962</v>
      </c>
      <c r="G211" s="15">
        <f>IF(AND(INTRO!$E$37="Non-endemic",INTRO!$E$41="Non-endemic"),0,COUNTRY_INFO!Q211)</f>
        <v>0</v>
      </c>
      <c r="H211" s="15">
        <f>IF(AND(INTRO!$E$37="Non-endemic",INTRO!$E$41="Non-endemic"),0,COUNTRY_INFO!S211)</f>
        <v>2</v>
      </c>
      <c r="I211" s="14">
        <f>IF(INTRO!$E$39="Non-endemic",IF($G211=1,DEC!$I211,0),IF($G211=1,IVM!$G211,0))</f>
        <v>0</v>
      </c>
      <c r="J211" s="3" t="str">
        <f>IF($G211=0, " ", IF(COUNTRY_INFO!$H211=1, IF(COUNTRY_INFO!$L211=1, 0," ")," "))</f>
        <v xml:space="preserve"> </v>
      </c>
      <c r="K211" s="3"/>
      <c r="L211" s="28" t="s">
        <v>974</v>
      </c>
      <c r="M211" s="44">
        <f>IF($L211="ALB", IF(INTRO!$E$39="Non-endemic",IF($H211&lt;&gt;0,$D211*($H211-$G211),0),$D211*$H211), 0)</f>
        <v>0</v>
      </c>
      <c r="N211" s="14">
        <f t="shared" si="2"/>
        <v>0</v>
      </c>
      <c r="O211" s="3"/>
      <c r="P211" s="14">
        <f t="shared" si="28"/>
        <v>0</v>
      </c>
      <c r="Q211" s="44">
        <f>IF($L211="MBD", IF(INTRO!$E$39="Non-endemic",IF($H211&lt;&gt;0,$D211*($H211-$G211),0),$D211*$H211),0)</f>
        <v>92468</v>
      </c>
      <c r="R211" s="14">
        <f t="shared" si="4"/>
        <v>129456</v>
      </c>
      <c r="S211" s="3"/>
      <c r="T211" s="14">
        <f t="shared" si="29"/>
        <v>221924</v>
      </c>
      <c r="U211" s="25"/>
      <c r="V211" s="16">
        <f t="shared" si="25"/>
        <v>0</v>
      </c>
      <c r="W211" s="16">
        <f t="shared" si="26"/>
        <v>0</v>
      </c>
      <c r="X211" s="25"/>
      <c r="Y211" s="16">
        <f t="shared" si="8"/>
        <v>0</v>
      </c>
      <c r="Z211" s="16">
        <f t="shared" si="9"/>
        <v>0</v>
      </c>
      <c r="AA211" s="25"/>
      <c r="AB211" s="16">
        <f t="shared" si="10"/>
        <v>129456</v>
      </c>
      <c r="AC211" s="16">
        <f t="shared" si="11"/>
        <v>864</v>
      </c>
    </row>
    <row r="212" spans="1:29" x14ac:dyDescent="0.25">
      <c r="A212" s="13" t="str">
        <f>IF(AND(INTRO!$E$37="Non-endemic",INTRO!$E$41="Non-endemic")," ",IF(COUNTRY_INFO!A212=0," ",COUNTRY_INFO!A212))</f>
        <v>Nigeria</v>
      </c>
      <c r="B212" s="13" t="str">
        <f>IF(AND(INTRO!$E$37="Non-endemic",INTRO!$E$41="Non-endemic")," ",IF(COUNTRY_INFO!B212=0," ",COUNTRY_INFO!B212))</f>
        <v>Delta</v>
      </c>
      <c r="C212" s="13" t="str">
        <f>IF(AND(INTRO!$E$37="Non-endemic",INTRO!$E$41="Non-endemic")," ",IF(COUNTRY_INFO!C212=0," ",COUNTRY_INFO!C212))</f>
        <v>Udu</v>
      </c>
      <c r="D212" s="14">
        <f>IF(AND(INTRO!$E$37="Non-endemic",INTRO!$E$41="Non-endemic"),0,IF(AND(OR(COUNTRY_INFO!$H212=0,COUNTRY_INFO!$H212=4,COUNTRY_INFO!$H212=99),OR(COUNTRY_INFO!$J212=0,COUNTRY_INFO!$J212=4)),0,COUNTRY_INFO!$E212))</f>
        <v>38561</v>
      </c>
      <c r="E212" s="14">
        <f>IF(AND(INTRO!$E$37="Non-endemic",INTRO!$E$41="Non-endemic"),0,IF(AND(OR(COUNTRY_INFO!$H212=0,COUNTRY_INFO!$H212=4,COUNTRY_INFO!$H212=99),OR(COUNTRY_INFO!$J212=0,COUNTRY_INFO!$J212=4)),0,COUNTRY_INFO!$F212))</f>
        <v>53985</v>
      </c>
      <c r="F212" s="14">
        <f t="shared" si="27"/>
        <v>92546</v>
      </c>
      <c r="G212" s="15">
        <f>IF(AND(INTRO!$E$37="Non-endemic",INTRO!$E$41="Non-endemic"),0,COUNTRY_INFO!Q212)</f>
        <v>1</v>
      </c>
      <c r="H212" s="15">
        <f>IF(AND(INTRO!$E$37="Non-endemic",INTRO!$E$41="Non-endemic"),0,COUNTRY_INFO!S212)</f>
        <v>2</v>
      </c>
      <c r="I212" s="14">
        <f>IF(INTRO!$E$39="Non-endemic",IF($G212=1,DEC!$I212,0),IF($G212=1,IVM!$G212,0))</f>
        <v>154243</v>
      </c>
      <c r="J212" s="3" t="str">
        <f>IF($G212=0, " ", IF(COUNTRY_INFO!$H212=1, IF(COUNTRY_INFO!$L212=1, 0," ")," "))</f>
        <v xml:space="preserve"> </v>
      </c>
      <c r="K212" s="3"/>
      <c r="L212" s="28" t="s">
        <v>974</v>
      </c>
      <c r="M212" s="44">
        <f>IF($L212="ALB", IF(INTRO!$E$39="Non-endemic",IF($H212&lt;&gt;0,$D212*($H212-$G212),0),$D212*$H212), 0)</f>
        <v>0</v>
      </c>
      <c r="N212" s="14">
        <f t="shared" si="2"/>
        <v>0</v>
      </c>
      <c r="O212" s="3"/>
      <c r="P212" s="14">
        <f t="shared" si="28"/>
        <v>0</v>
      </c>
      <c r="Q212" s="44">
        <f>IF($L212="MBD", IF(INTRO!$E$39="Non-endemic",IF($H212&lt;&gt;0,$D212*($H212-$G212),0),$D212*$H212),0)</f>
        <v>77122</v>
      </c>
      <c r="R212" s="14">
        <f t="shared" si="4"/>
        <v>53985</v>
      </c>
      <c r="S212" s="3"/>
      <c r="T212" s="14">
        <f t="shared" si="29"/>
        <v>131107</v>
      </c>
      <c r="U212" s="25"/>
      <c r="V212" s="16">
        <f t="shared" si="25"/>
        <v>154243</v>
      </c>
      <c r="W212" s="16">
        <f t="shared" si="26"/>
        <v>772</v>
      </c>
      <c r="X212" s="25"/>
      <c r="Y212" s="16">
        <f t="shared" si="8"/>
        <v>0</v>
      </c>
      <c r="Z212" s="16">
        <f t="shared" si="9"/>
        <v>0</v>
      </c>
      <c r="AA212" s="25"/>
      <c r="AB212" s="16">
        <f t="shared" si="10"/>
        <v>53985</v>
      </c>
      <c r="AC212" s="16">
        <f t="shared" si="11"/>
        <v>360</v>
      </c>
    </row>
    <row r="213" spans="1:29" x14ac:dyDescent="0.25">
      <c r="A213" s="13" t="str">
        <f>IF(AND(INTRO!$E$37="Non-endemic",INTRO!$E$41="Non-endemic")," ",IF(COUNTRY_INFO!A213=0," ",COUNTRY_INFO!A213))</f>
        <v>Nigeria</v>
      </c>
      <c r="B213" s="13" t="str">
        <f>IF(AND(INTRO!$E$37="Non-endemic",INTRO!$E$41="Non-endemic")," ",IF(COUNTRY_INFO!B213=0," ",COUNTRY_INFO!B213))</f>
        <v>Delta</v>
      </c>
      <c r="C213" s="13" t="str">
        <f>IF(AND(INTRO!$E$37="Non-endemic",INTRO!$E$41="Non-endemic")," ",IF(COUNTRY_INFO!C213=0," ",COUNTRY_INFO!C213))</f>
        <v>Ughelli North</v>
      </c>
      <c r="D213" s="14">
        <f>IF(AND(INTRO!$E$37="Non-endemic",INTRO!$E$41="Non-endemic"),0,IF(AND(OR(COUNTRY_INFO!$H213=0,COUNTRY_INFO!$H213=4,COUNTRY_INFO!$H213=99),OR(COUNTRY_INFO!$J213=0,COUNTRY_INFO!$J213=4)),0,COUNTRY_INFO!$E213))</f>
        <v>86349</v>
      </c>
      <c r="E213" s="14">
        <f>IF(AND(INTRO!$E$37="Non-endemic",INTRO!$E$41="Non-endemic"),0,IF(AND(OR(COUNTRY_INFO!$H213=0,COUNTRY_INFO!$H213=4,COUNTRY_INFO!$H213=99),OR(COUNTRY_INFO!$J213=0,COUNTRY_INFO!$J213=4)),0,COUNTRY_INFO!$F213))</f>
        <v>120889</v>
      </c>
      <c r="F213" s="14">
        <f t="shared" si="27"/>
        <v>207238</v>
      </c>
      <c r="G213" s="15">
        <f>IF(AND(INTRO!$E$37="Non-endemic",INTRO!$E$41="Non-endemic"),0,COUNTRY_INFO!Q213)</f>
        <v>0</v>
      </c>
      <c r="H213" s="15">
        <f>IF(AND(INTRO!$E$37="Non-endemic",INTRO!$E$41="Non-endemic"),0,COUNTRY_INFO!S213)</f>
        <v>2</v>
      </c>
      <c r="I213" s="14">
        <f>IF(INTRO!$E$39="Non-endemic",IF($G213=1,DEC!$I213,0),IF($G213=1,IVM!$G213,0))</f>
        <v>0</v>
      </c>
      <c r="J213" s="3" t="str">
        <f>IF($G213=0, " ", IF(COUNTRY_INFO!$H213=1, IF(COUNTRY_INFO!$L213=1, 0," ")," "))</f>
        <v xml:space="preserve"> </v>
      </c>
      <c r="K213" s="3"/>
      <c r="L213" s="28" t="s">
        <v>974</v>
      </c>
      <c r="M213" s="44">
        <f>IF($L213="ALB", IF(INTRO!$E$39="Non-endemic",IF($H213&lt;&gt;0,$D213*($H213-$G213),0),$D213*$H213), 0)</f>
        <v>0</v>
      </c>
      <c r="N213" s="14">
        <f t="shared" si="2"/>
        <v>0</v>
      </c>
      <c r="O213" s="3"/>
      <c r="P213" s="14">
        <f t="shared" si="28"/>
        <v>0</v>
      </c>
      <c r="Q213" s="44">
        <f>IF($L213="MBD", IF(INTRO!$E$39="Non-endemic",IF($H213&lt;&gt;0,$D213*($H213-$G213),0),$D213*$H213),0)</f>
        <v>172698</v>
      </c>
      <c r="R213" s="14">
        <f t="shared" si="4"/>
        <v>241778</v>
      </c>
      <c r="S213" s="3"/>
      <c r="T213" s="14">
        <f t="shared" si="29"/>
        <v>414476</v>
      </c>
      <c r="U213" s="25"/>
      <c r="V213" s="16">
        <f t="shared" si="25"/>
        <v>0</v>
      </c>
      <c r="W213" s="16">
        <f t="shared" si="26"/>
        <v>0</v>
      </c>
      <c r="X213" s="25"/>
      <c r="Y213" s="16">
        <f t="shared" si="8"/>
        <v>0</v>
      </c>
      <c r="Z213" s="16">
        <f t="shared" si="9"/>
        <v>0</v>
      </c>
      <c r="AA213" s="25"/>
      <c r="AB213" s="16">
        <f t="shared" si="10"/>
        <v>241778</v>
      </c>
      <c r="AC213" s="16">
        <f t="shared" si="11"/>
        <v>1612</v>
      </c>
    </row>
    <row r="214" spans="1:29" x14ac:dyDescent="0.25">
      <c r="A214" s="13" t="str">
        <f>IF(AND(INTRO!$E$37="Non-endemic",INTRO!$E$41="Non-endemic")," ",IF(COUNTRY_INFO!A214=0," ",COUNTRY_INFO!A214))</f>
        <v>Nigeria</v>
      </c>
      <c r="B214" s="13" t="str">
        <f>IF(AND(INTRO!$E$37="Non-endemic",INTRO!$E$41="Non-endemic")," ",IF(COUNTRY_INFO!B214=0," ",COUNTRY_INFO!B214))</f>
        <v>Delta</v>
      </c>
      <c r="C214" s="13" t="str">
        <f>IF(AND(INTRO!$E$37="Non-endemic",INTRO!$E$41="Non-endemic")," ",IF(COUNTRY_INFO!C214=0," ",COUNTRY_INFO!C214))</f>
        <v>Ughelli South</v>
      </c>
      <c r="D214" s="14">
        <f>IF(AND(INTRO!$E$37="Non-endemic",INTRO!$E$41="Non-endemic"),0,IF(AND(OR(COUNTRY_INFO!$H214=0,COUNTRY_INFO!$H214=4,COUNTRY_INFO!$H214=99),OR(COUNTRY_INFO!$J214=0,COUNTRY_INFO!$J214=4)),0,COUNTRY_INFO!$E214))</f>
        <v>57447</v>
      </c>
      <c r="E214" s="14">
        <f>IF(AND(INTRO!$E$37="Non-endemic",INTRO!$E$41="Non-endemic"),0,IF(AND(OR(COUNTRY_INFO!$H214=0,COUNTRY_INFO!$H214=4,COUNTRY_INFO!$H214=99),OR(COUNTRY_INFO!$J214=0,COUNTRY_INFO!$J214=4)),0,COUNTRY_INFO!$F214))</f>
        <v>80426</v>
      </c>
      <c r="F214" s="14">
        <f t="shared" si="27"/>
        <v>137873</v>
      </c>
      <c r="G214" s="15">
        <f>IF(AND(INTRO!$E$37="Non-endemic",INTRO!$E$41="Non-endemic"),0,COUNTRY_INFO!Q214)</f>
        <v>0</v>
      </c>
      <c r="H214" s="15">
        <f>IF(AND(INTRO!$E$37="Non-endemic",INTRO!$E$41="Non-endemic"),0,COUNTRY_INFO!S214)</f>
        <v>2</v>
      </c>
      <c r="I214" s="14">
        <f>IF(INTRO!$E$39="Non-endemic",IF($G214=1,DEC!$I214,0),IF($G214=1,IVM!$G214,0))</f>
        <v>0</v>
      </c>
      <c r="J214" s="3" t="str">
        <f>IF($G214=0, " ", IF(COUNTRY_INFO!$H214=1, IF(COUNTRY_INFO!$L214=1, 0," ")," "))</f>
        <v xml:space="preserve"> </v>
      </c>
      <c r="K214" s="3"/>
      <c r="L214" s="28" t="s">
        <v>974</v>
      </c>
      <c r="M214" s="44">
        <f>IF($L214="ALB", IF(INTRO!$E$39="Non-endemic",IF($H214&lt;&gt;0,$D214*($H214-$G214),0),$D214*$H214), 0)</f>
        <v>0</v>
      </c>
      <c r="N214" s="14">
        <f t="shared" si="2"/>
        <v>0</v>
      </c>
      <c r="O214" s="3"/>
      <c r="P214" s="14">
        <f t="shared" si="28"/>
        <v>0</v>
      </c>
      <c r="Q214" s="44">
        <f>IF($L214="MBD", IF(INTRO!$E$39="Non-endemic",IF($H214&lt;&gt;0,$D214*($H214-$G214),0),$D214*$H214),0)</f>
        <v>114894</v>
      </c>
      <c r="R214" s="14">
        <f t="shared" si="4"/>
        <v>160852</v>
      </c>
      <c r="S214" s="3"/>
      <c r="T214" s="14">
        <f t="shared" si="29"/>
        <v>275746</v>
      </c>
      <c r="U214" s="25"/>
      <c r="V214" s="16">
        <f t="shared" si="25"/>
        <v>0</v>
      </c>
      <c r="W214" s="16">
        <f t="shared" si="26"/>
        <v>0</v>
      </c>
      <c r="X214" s="25"/>
      <c r="Y214" s="16">
        <f t="shared" si="8"/>
        <v>0</v>
      </c>
      <c r="Z214" s="16">
        <f t="shared" si="9"/>
        <v>0</v>
      </c>
      <c r="AA214" s="25"/>
      <c r="AB214" s="16">
        <f t="shared" si="10"/>
        <v>160852</v>
      </c>
      <c r="AC214" s="16">
        <f t="shared" si="11"/>
        <v>1073</v>
      </c>
    </row>
    <row r="215" spans="1:29" x14ac:dyDescent="0.25">
      <c r="A215" s="13" t="str">
        <f>IF(AND(INTRO!$E$37="Non-endemic",INTRO!$E$41="Non-endemic")," ",IF(COUNTRY_INFO!A215=0," ",COUNTRY_INFO!A215))</f>
        <v>Nigeria</v>
      </c>
      <c r="B215" s="13" t="str">
        <f>IF(AND(INTRO!$E$37="Non-endemic",INTRO!$E$41="Non-endemic")," ",IF(COUNTRY_INFO!B215=0," ",COUNTRY_INFO!B215))</f>
        <v>Delta</v>
      </c>
      <c r="C215" s="13" t="str">
        <f>IF(AND(INTRO!$E$37="Non-endemic",INTRO!$E$41="Non-endemic")," ",IF(COUNTRY_INFO!C215=0," ",COUNTRY_INFO!C215))</f>
        <v>Ukwuani</v>
      </c>
      <c r="D215" s="14">
        <f>IF(AND(INTRO!$E$37="Non-endemic",INTRO!$E$41="Non-endemic"),0,IF(AND(OR(COUNTRY_INFO!$H215=0,COUNTRY_INFO!$H215=4,COUNTRY_INFO!$H215=99),OR(COUNTRY_INFO!$J215=0,COUNTRY_INFO!$J215=4)),0,COUNTRY_INFO!$E215))</f>
        <v>32382</v>
      </c>
      <c r="E215" s="14">
        <f>IF(AND(INTRO!$E$37="Non-endemic",INTRO!$E$41="Non-endemic"),0,IF(AND(OR(COUNTRY_INFO!$H215=0,COUNTRY_INFO!$H215=4,COUNTRY_INFO!$H215=99),OR(COUNTRY_INFO!$J215=0,COUNTRY_INFO!$J215=4)),0,COUNTRY_INFO!$F215))</f>
        <v>45335</v>
      </c>
      <c r="F215" s="14">
        <f t="shared" si="27"/>
        <v>77717</v>
      </c>
      <c r="G215" s="15">
        <f>IF(AND(INTRO!$E$37="Non-endemic",INTRO!$E$41="Non-endemic"),0,COUNTRY_INFO!Q215)</f>
        <v>1</v>
      </c>
      <c r="H215" s="15">
        <f>IF(AND(INTRO!$E$37="Non-endemic",INTRO!$E$41="Non-endemic"),0,COUNTRY_INFO!S215)</f>
        <v>2</v>
      </c>
      <c r="I215" s="14">
        <f>IF(INTRO!$E$39="Non-endemic",IF($G215=1,DEC!$I215,0),IF($G215=1,IVM!$G215,0))</f>
        <v>129529</v>
      </c>
      <c r="J215" s="3" t="str">
        <f>IF($G215=0, " ", IF(COUNTRY_INFO!$H215=1, IF(COUNTRY_INFO!$L215=1, 0," ")," "))</f>
        <v xml:space="preserve"> </v>
      </c>
      <c r="K215" s="3"/>
      <c r="L215" s="28" t="s">
        <v>974</v>
      </c>
      <c r="M215" s="44">
        <f>IF($L215="ALB", IF(INTRO!$E$39="Non-endemic",IF($H215&lt;&gt;0,$D215*($H215-$G215),0),$D215*$H215), 0)</f>
        <v>0</v>
      </c>
      <c r="N215" s="14">
        <f t="shared" si="2"/>
        <v>0</v>
      </c>
      <c r="O215" s="3"/>
      <c r="P215" s="14">
        <f t="shared" si="28"/>
        <v>0</v>
      </c>
      <c r="Q215" s="44">
        <f>IF($L215="MBD", IF(INTRO!$E$39="Non-endemic",IF($H215&lt;&gt;0,$D215*($H215-$G215),0),$D215*$H215),0)</f>
        <v>64764</v>
      </c>
      <c r="R215" s="14">
        <f t="shared" si="4"/>
        <v>45335</v>
      </c>
      <c r="S215" s="3"/>
      <c r="T215" s="14">
        <f t="shared" si="29"/>
        <v>110099</v>
      </c>
      <c r="U215" s="25"/>
      <c r="V215" s="16">
        <f t="shared" si="25"/>
        <v>129529</v>
      </c>
      <c r="W215" s="16">
        <f t="shared" si="26"/>
        <v>648</v>
      </c>
      <c r="X215" s="25"/>
      <c r="Y215" s="16">
        <f t="shared" si="8"/>
        <v>0</v>
      </c>
      <c r="Z215" s="16">
        <f t="shared" si="9"/>
        <v>0</v>
      </c>
      <c r="AA215" s="25"/>
      <c r="AB215" s="16">
        <f t="shared" si="10"/>
        <v>45335</v>
      </c>
      <c r="AC215" s="16">
        <f t="shared" si="11"/>
        <v>303</v>
      </c>
    </row>
    <row r="216" spans="1:29" x14ac:dyDescent="0.25">
      <c r="A216" s="13" t="str">
        <f>IF(AND(INTRO!$E$37="Non-endemic",INTRO!$E$41="Non-endemic")," ",IF(COUNTRY_INFO!A216=0," ",COUNTRY_INFO!A216))</f>
        <v>Nigeria</v>
      </c>
      <c r="B216" s="13" t="str">
        <f>IF(AND(INTRO!$E$37="Non-endemic",INTRO!$E$41="Non-endemic")," ",IF(COUNTRY_INFO!B216=0," ",COUNTRY_INFO!B216))</f>
        <v>Delta</v>
      </c>
      <c r="C216" s="13" t="str">
        <f>IF(AND(INTRO!$E$37="Non-endemic",INTRO!$E$41="Non-endemic")," ",IF(COUNTRY_INFO!C216=0," ",COUNTRY_INFO!C216))</f>
        <v>Uvwie</v>
      </c>
      <c r="D216" s="14">
        <f>IF(AND(INTRO!$E$37="Non-endemic",INTRO!$E$41="Non-endemic"),0,IF(AND(OR(COUNTRY_INFO!$H216=0,COUNTRY_INFO!$H216=4,COUNTRY_INFO!$H216=99),OR(COUNTRY_INFO!$J216=0,COUNTRY_INFO!$J216=4)),0,COUNTRY_INFO!$E216))</f>
        <v>51502</v>
      </c>
      <c r="E216" s="14">
        <f>IF(AND(INTRO!$E$37="Non-endemic",INTRO!$E$41="Non-endemic"),0,IF(AND(OR(COUNTRY_INFO!$H216=0,COUNTRY_INFO!$H216=4,COUNTRY_INFO!$H216=99),OR(COUNTRY_INFO!$J216=0,COUNTRY_INFO!$J216=4)),0,COUNTRY_INFO!$F216))</f>
        <v>72102</v>
      </c>
      <c r="F216" s="14">
        <f t="shared" si="27"/>
        <v>123604</v>
      </c>
      <c r="G216" s="15">
        <f>IF(AND(INTRO!$E$37="Non-endemic",INTRO!$E$41="Non-endemic"),0,COUNTRY_INFO!Q216)</f>
        <v>0</v>
      </c>
      <c r="H216" s="15">
        <f>IF(AND(INTRO!$E$37="Non-endemic",INTRO!$E$41="Non-endemic"),0,COUNTRY_INFO!S216)</f>
        <v>2</v>
      </c>
      <c r="I216" s="14">
        <f>IF(INTRO!$E$39="Non-endemic",IF($G216=1,DEC!$I216,0),IF($G216=1,IVM!$G216,0))</f>
        <v>0</v>
      </c>
      <c r="J216" s="3" t="str">
        <f>IF($G216=0, " ", IF(COUNTRY_INFO!$H216=1, IF(COUNTRY_INFO!$L216=1, 0," ")," "))</f>
        <v xml:space="preserve"> </v>
      </c>
      <c r="K216" s="3"/>
      <c r="L216" s="28" t="s">
        <v>974</v>
      </c>
      <c r="M216" s="44">
        <f>IF($L216="ALB", IF(INTRO!$E$39="Non-endemic",IF($H216&lt;&gt;0,$D216*($H216-$G216),0),$D216*$H216), 0)</f>
        <v>0</v>
      </c>
      <c r="N216" s="14">
        <f t="shared" si="2"/>
        <v>0</v>
      </c>
      <c r="O216" s="3"/>
      <c r="P216" s="14">
        <f t="shared" si="28"/>
        <v>0</v>
      </c>
      <c r="Q216" s="44">
        <f>IF($L216="MBD", IF(INTRO!$E$39="Non-endemic",IF($H216&lt;&gt;0,$D216*($H216-$G216),0),$D216*$H216),0)</f>
        <v>103004</v>
      </c>
      <c r="R216" s="14">
        <f t="shared" si="4"/>
        <v>144204</v>
      </c>
      <c r="S216" s="3"/>
      <c r="T216" s="14">
        <f t="shared" si="29"/>
        <v>247208</v>
      </c>
      <c r="U216" s="25"/>
      <c r="V216" s="16">
        <f t="shared" si="25"/>
        <v>0</v>
      </c>
      <c r="W216" s="16">
        <f t="shared" si="26"/>
        <v>0</v>
      </c>
      <c r="X216" s="25"/>
      <c r="Y216" s="16">
        <f t="shared" si="8"/>
        <v>0</v>
      </c>
      <c r="Z216" s="16">
        <f t="shared" si="9"/>
        <v>0</v>
      </c>
      <c r="AA216" s="25"/>
      <c r="AB216" s="16">
        <f t="shared" si="10"/>
        <v>144204</v>
      </c>
      <c r="AC216" s="16">
        <f t="shared" si="11"/>
        <v>962</v>
      </c>
    </row>
    <row r="217" spans="1:29" x14ac:dyDescent="0.25">
      <c r="A217" s="13" t="str">
        <f>IF(AND(INTRO!$E$37="Non-endemic",INTRO!$E$41="Non-endemic")," ",IF(COUNTRY_INFO!A217=0," ",COUNTRY_INFO!A217))</f>
        <v>Nigeria</v>
      </c>
      <c r="B217" s="13" t="str">
        <f>IF(AND(INTRO!$E$37="Non-endemic",INTRO!$E$41="Non-endemic")," ",IF(COUNTRY_INFO!B217=0," ",COUNTRY_INFO!B217))</f>
        <v>Delta</v>
      </c>
      <c r="C217" s="13" t="str">
        <f>IF(AND(INTRO!$E$37="Non-endemic",INTRO!$E$41="Non-endemic")," ",IF(COUNTRY_INFO!C217=0," ",COUNTRY_INFO!C217))</f>
        <v>Warii North</v>
      </c>
      <c r="D217" s="14">
        <f>IF(AND(INTRO!$E$37="Non-endemic",INTRO!$E$41="Non-endemic"),0,IF(AND(OR(COUNTRY_INFO!$H217=0,COUNTRY_INFO!$H217=4,COUNTRY_INFO!$H217=99),OR(COUNTRY_INFO!$J217=0,COUNTRY_INFO!$J217=4)),0,COUNTRY_INFO!$E217))</f>
        <v>36931</v>
      </c>
      <c r="E217" s="14">
        <f>IF(AND(INTRO!$E$37="Non-endemic",INTRO!$E$41="Non-endemic"),0,IF(AND(OR(COUNTRY_INFO!$H217=0,COUNTRY_INFO!$H217=4,COUNTRY_INFO!$H217=99),OR(COUNTRY_INFO!$J217=0,COUNTRY_INFO!$J217=4)),0,COUNTRY_INFO!$F217))</f>
        <v>51703</v>
      </c>
      <c r="F217" s="14">
        <f t="shared" si="27"/>
        <v>88634</v>
      </c>
      <c r="G217" s="15">
        <f>IF(AND(INTRO!$E$37="Non-endemic",INTRO!$E$41="Non-endemic"),0,COUNTRY_INFO!Q217)</f>
        <v>1</v>
      </c>
      <c r="H217" s="15">
        <f>IF(AND(INTRO!$E$37="Non-endemic",INTRO!$E$41="Non-endemic"),0,COUNTRY_INFO!S217)</f>
        <v>2</v>
      </c>
      <c r="I217" s="14">
        <f>IF(INTRO!$E$39="Non-endemic",IF($G217=1,DEC!$I217,0),IF($G217=1,IVM!$G217,0))</f>
        <v>147723</v>
      </c>
      <c r="J217" s="3" t="str">
        <f>IF($G217=0, " ", IF(COUNTRY_INFO!$H217=1, IF(COUNTRY_INFO!$L217=1, 0," ")," "))</f>
        <v xml:space="preserve"> </v>
      </c>
      <c r="K217" s="3"/>
      <c r="L217" s="28" t="s">
        <v>974</v>
      </c>
      <c r="M217" s="44">
        <f>IF($L217="ALB", IF(INTRO!$E$39="Non-endemic",IF($H217&lt;&gt;0,$D217*($H217-$G217),0),$D217*$H217), 0)</f>
        <v>0</v>
      </c>
      <c r="N217" s="14">
        <f t="shared" si="2"/>
        <v>0</v>
      </c>
      <c r="O217" s="3"/>
      <c r="P217" s="14">
        <f t="shared" si="28"/>
        <v>0</v>
      </c>
      <c r="Q217" s="44">
        <f>IF($L217="MBD", IF(INTRO!$E$39="Non-endemic",IF($H217&lt;&gt;0,$D217*($H217-$G217),0),$D217*$H217),0)</f>
        <v>73862</v>
      </c>
      <c r="R217" s="14">
        <f t="shared" si="4"/>
        <v>51703</v>
      </c>
      <c r="S217" s="3"/>
      <c r="T217" s="14">
        <f t="shared" si="29"/>
        <v>125565</v>
      </c>
      <c r="U217" s="25"/>
      <c r="V217" s="16">
        <f t="shared" si="25"/>
        <v>147723</v>
      </c>
      <c r="W217" s="16">
        <f t="shared" si="26"/>
        <v>739</v>
      </c>
      <c r="X217" s="25"/>
      <c r="Y217" s="16">
        <f t="shared" si="8"/>
        <v>0</v>
      </c>
      <c r="Z217" s="16">
        <f t="shared" si="9"/>
        <v>0</v>
      </c>
      <c r="AA217" s="25"/>
      <c r="AB217" s="16">
        <f t="shared" si="10"/>
        <v>51703</v>
      </c>
      <c r="AC217" s="16">
        <f t="shared" si="11"/>
        <v>345</v>
      </c>
    </row>
    <row r="218" spans="1:29" x14ac:dyDescent="0.25">
      <c r="A218" s="13" t="str">
        <f>IF(AND(INTRO!$E$37="Non-endemic",INTRO!$E$41="Non-endemic")," ",IF(COUNTRY_INFO!A218=0," ",COUNTRY_INFO!A218))</f>
        <v>Nigeria</v>
      </c>
      <c r="B218" s="13" t="str">
        <f>IF(AND(INTRO!$E$37="Non-endemic",INTRO!$E$41="Non-endemic")," ",IF(COUNTRY_INFO!B218=0," ",COUNTRY_INFO!B218))</f>
        <v>Delta</v>
      </c>
      <c r="C218" s="13" t="str">
        <f>IF(AND(INTRO!$E$37="Non-endemic",INTRO!$E$41="Non-endemic")," ",IF(COUNTRY_INFO!C218=0," ",COUNTRY_INFO!C218))</f>
        <v>Warri South</v>
      </c>
      <c r="D218" s="14">
        <f>IF(AND(INTRO!$E$37="Non-endemic",INTRO!$E$41="Non-endemic"),0,IF(AND(OR(COUNTRY_INFO!$H218=0,COUNTRY_INFO!$H218=4,COUNTRY_INFO!$H218=99),OR(COUNTRY_INFO!$J218=0,COUNTRY_INFO!$J218=4)),0,COUNTRY_INFO!$E218))</f>
        <v>81612</v>
      </c>
      <c r="E218" s="14">
        <f>IF(AND(INTRO!$E$37="Non-endemic",INTRO!$E$41="Non-endemic"),0,IF(AND(OR(COUNTRY_INFO!$H218=0,COUNTRY_INFO!$H218=4,COUNTRY_INFO!$H218=99),OR(COUNTRY_INFO!$J218=0,COUNTRY_INFO!$J218=4)),0,COUNTRY_INFO!$F218))</f>
        <v>114257</v>
      </c>
      <c r="F218" s="14">
        <f t="shared" si="27"/>
        <v>195869</v>
      </c>
      <c r="G218" s="15">
        <f>IF(AND(INTRO!$E$37="Non-endemic",INTRO!$E$41="Non-endemic"),0,COUNTRY_INFO!Q218)</f>
        <v>1</v>
      </c>
      <c r="H218" s="15">
        <f>IF(AND(INTRO!$E$37="Non-endemic",INTRO!$E$41="Non-endemic"),0,COUNTRY_INFO!S218)</f>
        <v>2</v>
      </c>
      <c r="I218" s="14">
        <f>IF(INTRO!$E$39="Non-endemic",IF($G218=1,DEC!$I218,0),IF($G218=1,IVM!$G218,0))</f>
        <v>326449</v>
      </c>
      <c r="J218" s="3" t="str">
        <f>IF($G218=0, " ", IF(COUNTRY_INFO!$H218=1, IF(COUNTRY_INFO!$L218=1, 0," ")," "))</f>
        <v xml:space="preserve"> </v>
      </c>
      <c r="K218" s="3"/>
      <c r="L218" s="28" t="s">
        <v>974</v>
      </c>
      <c r="M218" s="44">
        <f>IF($L218="ALB", IF(INTRO!$E$39="Non-endemic",IF($H218&lt;&gt;0,$D218*($H218-$G218),0),$D218*$H218), 0)</f>
        <v>0</v>
      </c>
      <c r="N218" s="14">
        <f t="shared" si="2"/>
        <v>0</v>
      </c>
      <c r="O218" s="3"/>
      <c r="P218" s="14">
        <f t="shared" si="28"/>
        <v>0</v>
      </c>
      <c r="Q218" s="44">
        <f>IF($L218="MBD", IF(INTRO!$E$39="Non-endemic",IF($H218&lt;&gt;0,$D218*($H218-$G218),0),$D218*$H218),0)</f>
        <v>163224</v>
      </c>
      <c r="R218" s="14">
        <f t="shared" si="4"/>
        <v>114257</v>
      </c>
      <c r="S218" s="3"/>
      <c r="T218" s="14">
        <f t="shared" si="29"/>
        <v>277481</v>
      </c>
      <c r="U218" s="25"/>
      <c r="V218" s="16">
        <f t="shared" si="25"/>
        <v>326449</v>
      </c>
      <c r="W218" s="16">
        <f t="shared" si="26"/>
        <v>1633</v>
      </c>
      <c r="X218" s="25"/>
      <c r="Y218" s="16">
        <f t="shared" si="8"/>
        <v>0</v>
      </c>
      <c r="Z218" s="16">
        <f t="shared" si="9"/>
        <v>0</v>
      </c>
      <c r="AA218" s="25"/>
      <c r="AB218" s="16">
        <f t="shared" si="10"/>
        <v>114257</v>
      </c>
      <c r="AC218" s="16">
        <f t="shared" si="11"/>
        <v>762</v>
      </c>
    </row>
    <row r="219" spans="1:29" x14ac:dyDescent="0.25">
      <c r="A219" s="13" t="str">
        <f>IF(AND(INTRO!$E$37="Non-endemic",INTRO!$E$41="Non-endemic")," ",IF(COUNTRY_INFO!A219=0," ",COUNTRY_INFO!A219))</f>
        <v>Nigeria</v>
      </c>
      <c r="B219" s="13" t="str">
        <f>IF(AND(INTRO!$E$37="Non-endemic",INTRO!$E$41="Non-endemic")," ",IF(COUNTRY_INFO!B219=0," ",COUNTRY_INFO!B219))</f>
        <v>Delta</v>
      </c>
      <c r="C219" s="13" t="str">
        <f>IF(AND(INTRO!$E$37="Non-endemic",INTRO!$E$41="Non-endemic")," ",IF(COUNTRY_INFO!C219=0," ",COUNTRY_INFO!C219))</f>
        <v>Warri South West</v>
      </c>
      <c r="D219" s="14">
        <f>IF(AND(INTRO!$E$37="Non-endemic",INTRO!$E$41="Non-endemic"),0,IF(AND(OR(COUNTRY_INFO!$H219=0,COUNTRY_INFO!$H219=4,COUNTRY_INFO!$H219=99),OR(COUNTRY_INFO!$J219=0,COUNTRY_INFO!$J219=4)),0,COUNTRY_INFO!$E219))</f>
        <v>31385</v>
      </c>
      <c r="E219" s="14">
        <f>IF(AND(INTRO!$E$37="Non-endemic",INTRO!$E$41="Non-endemic"),0,IF(AND(OR(COUNTRY_INFO!$H219=0,COUNTRY_INFO!$H219=4,COUNTRY_INFO!$H219=99),OR(COUNTRY_INFO!$J219=0,COUNTRY_INFO!$J219=4)),0,COUNTRY_INFO!$F219))</f>
        <v>43938</v>
      </c>
      <c r="F219" s="14">
        <f t="shared" si="27"/>
        <v>75323</v>
      </c>
      <c r="G219" s="15">
        <f>IF(AND(INTRO!$E$37="Non-endemic",INTRO!$E$41="Non-endemic"),0,COUNTRY_INFO!Q219)</f>
        <v>1</v>
      </c>
      <c r="H219" s="15">
        <f>IF(AND(INTRO!$E$37="Non-endemic",INTRO!$E$41="Non-endemic"),0,COUNTRY_INFO!S219)</f>
        <v>2</v>
      </c>
      <c r="I219" s="14">
        <f>IF(INTRO!$E$39="Non-endemic",IF($G219=1,DEC!$I219,0),IF($G219=1,IVM!$G219,0))</f>
        <v>125538</v>
      </c>
      <c r="J219" s="3" t="str">
        <f>IF($G219=0, " ", IF(COUNTRY_INFO!$H219=1, IF(COUNTRY_INFO!$L219=1, 0," ")," "))</f>
        <v xml:space="preserve"> </v>
      </c>
      <c r="K219" s="3"/>
      <c r="L219" s="28" t="s">
        <v>974</v>
      </c>
      <c r="M219" s="44">
        <f>IF($L219="ALB", IF(INTRO!$E$39="Non-endemic",IF($H219&lt;&gt;0,$D219*($H219-$G219),0),$D219*$H219), 0)</f>
        <v>0</v>
      </c>
      <c r="N219" s="14">
        <f t="shared" si="2"/>
        <v>0</v>
      </c>
      <c r="O219" s="3"/>
      <c r="P219" s="14">
        <f t="shared" si="28"/>
        <v>0</v>
      </c>
      <c r="Q219" s="44">
        <f>IF($L219="MBD", IF(INTRO!$E$39="Non-endemic",IF($H219&lt;&gt;0,$D219*($H219-$G219),0),$D219*$H219),0)</f>
        <v>62770</v>
      </c>
      <c r="R219" s="14">
        <f t="shared" si="4"/>
        <v>43938</v>
      </c>
      <c r="S219" s="3"/>
      <c r="T219" s="14">
        <f t="shared" si="29"/>
        <v>106708</v>
      </c>
      <c r="U219" s="25"/>
      <c r="V219" s="16">
        <f t="shared" si="25"/>
        <v>125538</v>
      </c>
      <c r="W219" s="16">
        <f t="shared" si="26"/>
        <v>628</v>
      </c>
      <c r="X219" s="25"/>
      <c r="Y219" s="16">
        <f t="shared" si="8"/>
        <v>0</v>
      </c>
      <c r="Z219" s="16">
        <f t="shared" si="9"/>
        <v>0</v>
      </c>
      <c r="AA219" s="25"/>
      <c r="AB219" s="16">
        <f t="shared" si="10"/>
        <v>43938</v>
      </c>
      <c r="AC219" s="16">
        <f t="shared" si="11"/>
        <v>293</v>
      </c>
    </row>
    <row r="220" spans="1:29" x14ac:dyDescent="0.25">
      <c r="A220" s="13" t="str">
        <f>IF(AND(INTRO!$E$37="Non-endemic",INTRO!$E$41="Non-endemic")," ",IF(COUNTRY_INFO!A220=0," ",COUNTRY_INFO!A220))</f>
        <v>Nigeria</v>
      </c>
      <c r="B220" s="13" t="str">
        <f>IF(AND(INTRO!$E$37="Non-endemic",INTRO!$E$41="Non-endemic")," ",IF(COUNTRY_INFO!B220=0," ",COUNTRY_INFO!B220))</f>
        <v>Ebonyi</v>
      </c>
      <c r="C220" s="13" t="str">
        <f>IF(AND(INTRO!$E$37="Non-endemic",INTRO!$E$41="Non-endemic")," ",IF(COUNTRY_INFO!C220=0," ",COUNTRY_INFO!C220))</f>
        <v>Abakaliki</v>
      </c>
      <c r="D220" s="14">
        <f>IF(AND(INTRO!$E$37="Non-endemic",INTRO!$E$41="Non-endemic"),0,IF(AND(OR(COUNTRY_INFO!$H220=0,COUNTRY_INFO!$H220=4,COUNTRY_INFO!$H220=99),OR(COUNTRY_INFO!$J220=0,COUNTRY_INFO!$J220=4)),0,COUNTRY_INFO!$E220))</f>
        <v>40810</v>
      </c>
      <c r="E220" s="14">
        <f>IF(AND(INTRO!$E$37="Non-endemic",INTRO!$E$41="Non-endemic"),0,IF(AND(OR(COUNTRY_INFO!$H220=0,COUNTRY_INFO!$H220=4,COUNTRY_INFO!$H220=99),OR(COUNTRY_INFO!$J220=0,COUNTRY_INFO!$J220=4)),0,COUNTRY_INFO!$F220))</f>
        <v>57134</v>
      </c>
      <c r="F220" s="14">
        <f t="shared" si="27"/>
        <v>97944</v>
      </c>
      <c r="G220" s="15">
        <f>IF(AND(INTRO!$E$37="Non-endemic",INTRO!$E$41="Non-endemic"),0,COUNTRY_INFO!Q220)</f>
        <v>1</v>
      </c>
      <c r="H220" s="15">
        <f>IF(AND(INTRO!$E$37="Non-endemic",INTRO!$E$41="Non-endemic"),0,COUNTRY_INFO!S220)</f>
        <v>1</v>
      </c>
      <c r="I220" s="14">
        <f>IF(INTRO!$E$39="Non-endemic",IF($G220=1,DEC!$I220,0),IF($G220=1,IVM!$G220,0))</f>
        <v>0</v>
      </c>
      <c r="J220" s="3">
        <v>163240</v>
      </c>
      <c r="K220" s="3">
        <v>2</v>
      </c>
      <c r="L220" s="28" t="s">
        <v>974</v>
      </c>
      <c r="M220" s="44">
        <f>IF($L220="ALB", IF(INTRO!$E$39="Non-endemic",IF($H220&lt;&gt;0,$D220*($H220-$G220),0),$D220*$H220), 0)</f>
        <v>0</v>
      </c>
      <c r="N220" s="14">
        <f t="shared" si="2"/>
        <v>0</v>
      </c>
      <c r="O220" s="3"/>
      <c r="P220" s="14">
        <f t="shared" si="28"/>
        <v>0</v>
      </c>
      <c r="Q220" s="44">
        <f>IF($L220="MBD", IF(INTRO!$E$39="Non-endemic",IF($H220&lt;&gt;0,$D220*($H220-$G220),0),$D220*$H220),0)</f>
        <v>40810</v>
      </c>
      <c r="R220" s="14">
        <f t="shared" si="4"/>
        <v>57134</v>
      </c>
      <c r="S220" s="3"/>
      <c r="T220" s="14">
        <f t="shared" si="29"/>
        <v>97944</v>
      </c>
      <c r="U220" s="25"/>
      <c r="V220" s="16">
        <f t="shared" si="25"/>
        <v>326480</v>
      </c>
      <c r="W220" s="16">
        <f t="shared" si="26"/>
        <v>1633</v>
      </c>
      <c r="X220" s="25"/>
      <c r="Y220" s="16">
        <f t="shared" si="8"/>
        <v>0</v>
      </c>
      <c r="Z220" s="16">
        <f t="shared" si="9"/>
        <v>0</v>
      </c>
      <c r="AA220" s="25"/>
      <c r="AB220" s="16">
        <f t="shared" si="10"/>
        <v>57134</v>
      </c>
      <c r="AC220" s="16">
        <f t="shared" si="11"/>
        <v>381</v>
      </c>
    </row>
    <row r="221" spans="1:29" x14ac:dyDescent="0.25">
      <c r="A221" s="13" t="str">
        <f>IF(AND(INTRO!$E$37="Non-endemic",INTRO!$E$41="Non-endemic")," ",IF(COUNTRY_INFO!A221=0," ",COUNTRY_INFO!A221))</f>
        <v>Nigeria</v>
      </c>
      <c r="B221" s="13" t="str">
        <f>IF(AND(INTRO!$E$37="Non-endemic",INTRO!$E$41="Non-endemic")," ",IF(COUNTRY_INFO!B221=0," ",COUNTRY_INFO!B221))</f>
        <v>Ebonyi</v>
      </c>
      <c r="C221" s="13" t="str">
        <f>IF(AND(INTRO!$E$37="Non-endemic",INTRO!$E$41="Non-endemic")," ",IF(COUNTRY_INFO!C221=0," ",COUNTRY_INFO!C221))</f>
        <v xml:space="preserve">Afikpo North </v>
      </c>
      <c r="D221" s="14">
        <f>IF(AND(INTRO!$E$37="Non-endemic",INTRO!$E$41="Non-endemic"),0,IF(AND(OR(COUNTRY_INFO!$H221=0,COUNTRY_INFO!$H221=4,COUNTRY_INFO!$H221=99),OR(COUNTRY_INFO!$J221=0,COUNTRY_INFO!$J221=4)),0,COUNTRY_INFO!$E221))</f>
        <v>42125</v>
      </c>
      <c r="E221" s="14">
        <f>IF(AND(INTRO!$E$37="Non-endemic",INTRO!$E$41="Non-endemic"),0,IF(AND(OR(COUNTRY_INFO!$H221=0,COUNTRY_INFO!$H221=4,COUNTRY_INFO!$H221=99),OR(COUNTRY_INFO!$J221=0,COUNTRY_INFO!$J221=4)),0,COUNTRY_INFO!$F221))</f>
        <v>58975</v>
      </c>
      <c r="F221" s="14">
        <f t="shared" si="27"/>
        <v>101100</v>
      </c>
      <c r="G221" s="15">
        <f>IF(AND(INTRO!$E$37="Non-endemic",INTRO!$E$41="Non-endemic"),0,COUNTRY_INFO!Q221)</f>
        <v>1</v>
      </c>
      <c r="H221" s="15">
        <f>IF(AND(INTRO!$E$37="Non-endemic",INTRO!$E$41="Non-endemic"),0,COUNTRY_INFO!S221)</f>
        <v>1</v>
      </c>
      <c r="I221" s="14">
        <f>IF(INTRO!$E$39="Non-endemic",IF($G221=1,DEC!$I221,0),IF($G221=1,IVM!$G221,0))</f>
        <v>168500</v>
      </c>
      <c r="J221" s="3" t="str">
        <f>IF($G221=0, " ", IF(COUNTRY_INFO!$H221=1, IF(COUNTRY_INFO!$L221=1, 0," ")," "))</f>
        <v xml:space="preserve"> </v>
      </c>
      <c r="K221" s="3"/>
      <c r="L221" s="28" t="s">
        <v>974</v>
      </c>
      <c r="M221" s="44">
        <f>IF($L221="ALB", IF(INTRO!$E$39="Non-endemic",IF($H221&lt;&gt;0,$D221*($H221-$G221),0),$D221*$H221), 0)</f>
        <v>0</v>
      </c>
      <c r="N221" s="14">
        <f t="shared" si="2"/>
        <v>0</v>
      </c>
      <c r="O221" s="3"/>
      <c r="P221" s="14">
        <f t="shared" si="28"/>
        <v>0</v>
      </c>
      <c r="Q221" s="44">
        <f>IF($L221="MBD", IF(INTRO!$E$39="Non-endemic",IF($H221&lt;&gt;0,$D221*($H221-$G221),0),$D221*$H221),0)</f>
        <v>42125</v>
      </c>
      <c r="R221" s="14">
        <f t="shared" si="4"/>
        <v>0</v>
      </c>
      <c r="S221" s="3"/>
      <c r="T221" s="14">
        <f t="shared" si="29"/>
        <v>42125</v>
      </c>
      <c r="U221" s="25"/>
      <c r="V221" s="16">
        <f t="shared" si="25"/>
        <v>168500</v>
      </c>
      <c r="W221" s="16">
        <f t="shared" si="26"/>
        <v>843</v>
      </c>
      <c r="X221" s="25"/>
      <c r="Y221" s="16">
        <f t="shared" si="8"/>
        <v>0</v>
      </c>
      <c r="Z221" s="16">
        <f t="shared" si="9"/>
        <v>0</v>
      </c>
      <c r="AA221" s="25"/>
      <c r="AB221" s="16">
        <f t="shared" si="10"/>
        <v>0</v>
      </c>
      <c r="AC221" s="16">
        <f t="shared" si="11"/>
        <v>0</v>
      </c>
    </row>
    <row r="222" spans="1:29" x14ac:dyDescent="0.25">
      <c r="A222" s="13" t="str">
        <f>IF(AND(INTRO!$E$37="Non-endemic",INTRO!$E$41="Non-endemic")," ",IF(COUNTRY_INFO!A222=0," ",COUNTRY_INFO!A222))</f>
        <v>Nigeria</v>
      </c>
      <c r="B222" s="13" t="str">
        <f>IF(AND(INTRO!$E$37="Non-endemic",INTRO!$E$41="Non-endemic")," ",IF(COUNTRY_INFO!B222=0," ",COUNTRY_INFO!B222))</f>
        <v>Ebonyi</v>
      </c>
      <c r="C222" s="13" t="str">
        <f>IF(AND(INTRO!$E$37="Non-endemic",INTRO!$E$41="Non-endemic")," ",IF(COUNTRY_INFO!C222=0," ",COUNTRY_INFO!C222))</f>
        <v>Afikpo South</v>
      </c>
      <c r="D222" s="14">
        <f>IF(AND(INTRO!$E$37="Non-endemic",INTRO!$E$41="Non-endemic"),0,IF(AND(OR(COUNTRY_INFO!$H222=0,COUNTRY_INFO!$H222=4,COUNTRY_INFO!$H222=99),OR(COUNTRY_INFO!$J222=0,COUNTRY_INFO!$J222=4)),0,COUNTRY_INFO!$E222))</f>
        <v>42249</v>
      </c>
      <c r="E222" s="14">
        <f>IF(AND(INTRO!$E$37="Non-endemic",INTRO!$E$41="Non-endemic"),0,IF(AND(OR(COUNTRY_INFO!$H222=0,COUNTRY_INFO!$H222=4,COUNTRY_INFO!$H222=99),OR(COUNTRY_INFO!$J222=0,COUNTRY_INFO!$J222=4)),0,COUNTRY_INFO!$F222))</f>
        <v>59148</v>
      </c>
      <c r="F222" s="14">
        <f t="shared" si="27"/>
        <v>101397</v>
      </c>
      <c r="G222" s="15">
        <f>IF(AND(INTRO!$E$37="Non-endemic",INTRO!$E$41="Non-endemic"),0,COUNTRY_INFO!Q222)</f>
        <v>0</v>
      </c>
      <c r="H222" s="15">
        <f>IF(AND(INTRO!$E$37="Non-endemic",INTRO!$E$41="Non-endemic"),0,COUNTRY_INFO!S222)</f>
        <v>1</v>
      </c>
      <c r="I222" s="14">
        <f>IF(INTRO!$E$39="Non-endemic",IF($G222=1,DEC!$I222,0),IF($G222=1,IVM!$G222,0))</f>
        <v>0</v>
      </c>
      <c r="J222" s="3" t="str">
        <f>IF($G222=0, " ", IF(COUNTRY_INFO!$H222=1, IF(COUNTRY_INFO!$L222=1, 0," ")," "))</f>
        <v xml:space="preserve"> </v>
      </c>
      <c r="K222" s="3"/>
      <c r="L222" s="28" t="s">
        <v>974</v>
      </c>
      <c r="M222" s="44">
        <f>IF($L222="ALB", IF(INTRO!$E$39="Non-endemic",IF($H222&lt;&gt;0,$D222*($H222-$G222),0),$D222*$H222), 0)</f>
        <v>0</v>
      </c>
      <c r="N222" s="14">
        <f t="shared" si="2"/>
        <v>0</v>
      </c>
      <c r="O222" s="3"/>
      <c r="P222" s="14">
        <f t="shared" si="28"/>
        <v>0</v>
      </c>
      <c r="Q222" s="44">
        <f>IF($L222="MBD", IF(INTRO!$E$39="Non-endemic",IF($H222&lt;&gt;0,$D222*($H222-$G222),0),$D222*$H222),0)</f>
        <v>42249</v>
      </c>
      <c r="R222" s="14">
        <f t="shared" si="4"/>
        <v>59148</v>
      </c>
      <c r="S222" s="3"/>
      <c r="T222" s="14">
        <f t="shared" si="29"/>
        <v>101397</v>
      </c>
      <c r="U222" s="25"/>
      <c r="V222" s="16">
        <f t="shared" si="25"/>
        <v>0</v>
      </c>
      <c r="W222" s="16">
        <f t="shared" si="26"/>
        <v>0</v>
      </c>
      <c r="X222" s="25"/>
      <c r="Y222" s="16">
        <f t="shared" si="8"/>
        <v>0</v>
      </c>
      <c r="Z222" s="16">
        <f t="shared" si="9"/>
        <v>0</v>
      </c>
      <c r="AA222" s="25"/>
      <c r="AB222" s="16">
        <f t="shared" si="10"/>
        <v>59148</v>
      </c>
      <c r="AC222" s="16">
        <f t="shared" si="11"/>
        <v>395</v>
      </c>
    </row>
    <row r="223" spans="1:29" x14ac:dyDescent="0.25">
      <c r="A223" s="13" t="str">
        <f>IF(AND(INTRO!$E$37="Non-endemic",INTRO!$E$41="Non-endemic")," ",IF(COUNTRY_INFO!A223=0," ",COUNTRY_INFO!A223))</f>
        <v>Nigeria</v>
      </c>
      <c r="B223" s="13" t="str">
        <f>IF(AND(INTRO!$E$37="Non-endemic",INTRO!$E$41="Non-endemic")," ",IF(COUNTRY_INFO!B223=0," ",COUNTRY_INFO!B223))</f>
        <v>Ebonyi</v>
      </c>
      <c r="C223" s="13" t="str">
        <f>IF(AND(INTRO!$E$37="Non-endemic",INTRO!$E$41="Non-endemic")," ",IF(COUNTRY_INFO!C223=0," ",COUNTRY_INFO!C223))</f>
        <v>Ebonyi</v>
      </c>
      <c r="D223" s="14">
        <f>IF(AND(INTRO!$E$37="Non-endemic",INTRO!$E$41="Non-endemic"),0,IF(AND(OR(COUNTRY_INFO!$H223=0,COUNTRY_INFO!$H223=4,COUNTRY_INFO!$H223=99),OR(COUNTRY_INFO!$J223=0,COUNTRY_INFO!$J223=4)),0,COUNTRY_INFO!$E223))</f>
        <v>34116</v>
      </c>
      <c r="E223" s="14">
        <f>IF(AND(INTRO!$E$37="Non-endemic",INTRO!$E$41="Non-endemic"),0,IF(AND(OR(COUNTRY_INFO!$H223=0,COUNTRY_INFO!$H223=4,COUNTRY_INFO!$H223=99),OR(COUNTRY_INFO!$J223=0,COUNTRY_INFO!$J223=4)),0,COUNTRY_INFO!$F223))</f>
        <v>47763</v>
      </c>
      <c r="F223" s="14">
        <f t="shared" si="27"/>
        <v>81879</v>
      </c>
      <c r="G223" s="15">
        <f>IF(AND(INTRO!$E$37="Non-endemic",INTRO!$E$41="Non-endemic"),0,COUNTRY_INFO!Q223)</f>
        <v>1</v>
      </c>
      <c r="H223" s="15">
        <f>IF(AND(INTRO!$E$37="Non-endemic",INTRO!$E$41="Non-endemic"),0,COUNTRY_INFO!S223)</f>
        <v>0</v>
      </c>
      <c r="I223" s="14">
        <f>IF(INTRO!$E$39="Non-endemic",IF($G223=1,DEC!$I223,0),IF($G223=1,IVM!$G223,0))</f>
        <v>136465</v>
      </c>
      <c r="J223" s="3" t="str">
        <f>IF($G223=0, " ", IF(COUNTRY_INFO!$H223=1, IF(COUNTRY_INFO!$L223=1, 0," ")," "))</f>
        <v xml:space="preserve"> </v>
      </c>
      <c r="K223" s="3"/>
      <c r="L223" s="28" t="s">
        <v>974</v>
      </c>
      <c r="M223" s="44">
        <f>IF($L223="ALB", IF(INTRO!$E$39="Non-endemic",IF($H223&lt;&gt;0,$D223*($H223-$G223),0),$D223*$H223), 0)</f>
        <v>0</v>
      </c>
      <c r="N223" s="14">
        <f t="shared" si="2"/>
        <v>0</v>
      </c>
      <c r="O223" s="3"/>
      <c r="P223" s="14">
        <f t="shared" si="28"/>
        <v>0</v>
      </c>
      <c r="Q223" s="44">
        <f>IF($L223="MBD", IF(INTRO!$E$39="Non-endemic",IF($H223&lt;&gt;0,$D223*($H223-$G223),0),$D223*$H223),0)</f>
        <v>0</v>
      </c>
      <c r="R223" s="14">
        <f t="shared" si="4"/>
        <v>0</v>
      </c>
      <c r="S223" s="3"/>
      <c r="T223" s="14">
        <f t="shared" si="29"/>
        <v>0</v>
      </c>
      <c r="U223" s="25"/>
      <c r="V223" s="16">
        <f t="shared" si="25"/>
        <v>136465</v>
      </c>
      <c r="W223" s="16">
        <f t="shared" si="26"/>
        <v>683</v>
      </c>
      <c r="X223" s="25"/>
      <c r="Y223" s="16">
        <f t="shared" si="8"/>
        <v>0</v>
      </c>
      <c r="Z223" s="16">
        <f t="shared" si="9"/>
        <v>0</v>
      </c>
      <c r="AA223" s="25"/>
      <c r="AB223" s="16">
        <f t="shared" si="10"/>
        <v>0</v>
      </c>
      <c r="AC223" s="16">
        <f t="shared" si="11"/>
        <v>0</v>
      </c>
    </row>
    <row r="224" spans="1:29" x14ac:dyDescent="0.25">
      <c r="A224" s="13" t="str">
        <f>IF(AND(INTRO!$E$37="Non-endemic",INTRO!$E$41="Non-endemic")," ",IF(COUNTRY_INFO!A224=0," ",COUNTRY_INFO!A224))</f>
        <v>Nigeria</v>
      </c>
      <c r="B224" s="13" t="str">
        <f>IF(AND(INTRO!$E$37="Non-endemic",INTRO!$E$41="Non-endemic")," ",IF(COUNTRY_INFO!B224=0," ",COUNTRY_INFO!B224))</f>
        <v>Ebonyi</v>
      </c>
      <c r="C224" s="13" t="str">
        <f>IF(AND(INTRO!$E$37="Non-endemic",INTRO!$E$41="Non-endemic")," ",IF(COUNTRY_INFO!C224=0," ",COUNTRY_INFO!C224))</f>
        <v>Ezza North</v>
      </c>
      <c r="D224" s="14">
        <f>IF(AND(INTRO!$E$37="Non-endemic",INTRO!$E$41="Non-endemic"),0,IF(AND(OR(COUNTRY_INFO!$H224=0,COUNTRY_INFO!$H224=4,COUNTRY_INFO!$H224=99),OR(COUNTRY_INFO!$J224=0,COUNTRY_INFO!$J224=4)),0,COUNTRY_INFO!$E224))</f>
        <v>39168</v>
      </c>
      <c r="E224" s="14">
        <f>IF(AND(INTRO!$E$37="Non-endemic",INTRO!$E$41="Non-endemic"),0,IF(AND(OR(COUNTRY_INFO!$H224=0,COUNTRY_INFO!$H224=4,COUNTRY_INFO!$H224=99),OR(COUNTRY_INFO!$J224=0,COUNTRY_INFO!$J224=4)),0,COUNTRY_INFO!$F224))</f>
        <v>54836</v>
      </c>
      <c r="F224" s="14">
        <f t="shared" si="27"/>
        <v>94004</v>
      </c>
      <c r="G224" s="15">
        <f>IF(AND(INTRO!$E$37="Non-endemic",INTRO!$E$41="Non-endemic"),0,COUNTRY_INFO!Q224)</f>
        <v>1</v>
      </c>
      <c r="H224" s="15">
        <f>IF(AND(INTRO!$E$37="Non-endemic",INTRO!$E$41="Non-endemic"),0,COUNTRY_INFO!S224)</f>
        <v>2</v>
      </c>
      <c r="I224" s="14">
        <f>IF(INTRO!$E$39="Non-endemic",IF($G224=1,DEC!$I224,0),IF($G224=1,IVM!$G224,0))</f>
        <v>156674</v>
      </c>
      <c r="J224" s="3" t="str">
        <f>IF($G224=0, " ", IF(COUNTRY_INFO!$H224=1, IF(COUNTRY_INFO!$L224=1, 0," ")," "))</f>
        <v xml:space="preserve"> </v>
      </c>
      <c r="K224" s="3"/>
      <c r="L224" s="28" t="s">
        <v>974</v>
      </c>
      <c r="M224" s="44">
        <f>IF($L224="ALB", IF(INTRO!$E$39="Non-endemic",IF($H224&lt;&gt;0,$D224*($H224-$G224),0),$D224*$H224), 0)</f>
        <v>0</v>
      </c>
      <c r="N224" s="14">
        <f t="shared" si="2"/>
        <v>0</v>
      </c>
      <c r="O224" s="3"/>
      <c r="P224" s="14">
        <f t="shared" si="28"/>
        <v>0</v>
      </c>
      <c r="Q224" s="44">
        <f>IF($L224="MBD", IF(INTRO!$E$39="Non-endemic",IF($H224&lt;&gt;0,$D224*($H224-$G224),0),$D224*$H224),0)</f>
        <v>78336</v>
      </c>
      <c r="R224" s="14">
        <f t="shared" si="4"/>
        <v>54836</v>
      </c>
      <c r="S224" s="3"/>
      <c r="T224" s="14">
        <f t="shared" si="29"/>
        <v>133172</v>
      </c>
      <c r="U224" s="25"/>
      <c r="V224" s="16">
        <f t="shared" si="25"/>
        <v>156674</v>
      </c>
      <c r="W224" s="16">
        <f t="shared" si="26"/>
        <v>784</v>
      </c>
      <c r="X224" s="25"/>
      <c r="Y224" s="16">
        <f t="shared" si="8"/>
        <v>0</v>
      </c>
      <c r="Z224" s="16">
        <f t="shared" si="9"/>
        <v>0</v>
      </c>
      <c r="AA224" s="25"/>
      <c r="AB224" s="16">
        <f t="shared" si="10"/>
        <v>54836</v>
      </c>
      <c r="AC224" s="16">
        <f t="shared" si="11"/>
        <v>366</v>
      </c>
    </row>
    <row r="225" spans="1:29" x14ac:dyDescent="0.25">
      <c r="A225" s="13" t="str">
        <f>IF(AND(INTRO!$E$37="Non-endemic",INTRO!$E$41="Non-endemic")," ",IF(COUNTRY_INFO!A225=0," ",COUNTRY_INFO!A225))</f>
        <v>Nigeria</v>
      </c>
      <c r="B225" s="13" t="str">
        <f>IF(AND(INTRO!$E$37="Non-endemic",INTRO!$E$41="Non-endemic")," ",IF(COUNTRY_INFO!B225=0," ",COUNTRY_INFO!B225))</f>
        <v>Ebonyi</v>
      </c>
      <c r="C225" s="13" t="str">
        <f>IF(AND(INTRO!$E$37="Non-endemic",INTRO!$E$41="Non-endemic")," ",IF(COUNTRY_INFO!C225=0," ",COUNTRY_INFO!C225))</f>
        <v>Ezza south</v>
      </c>
      <c r="D225" s="14">
        <f>IF(AND(INTRO!$E$37="Non-endemic",INTRO!$E$41="Non-endemic"),0,IF(AND(OR(COUNTRY_INFO!$H225=0,COUNTRY_INFO!$H225=4,COUNTRY_INFO!$H225=99),OR(COUNTRY_INFO!$J225=0,COUNTRY_INFO!$J225=4)),0,COUNTRY_INFO!$E225))</f>
        <v>35829</v>
      </c>
      <c r="E225" s="14">
        <f>IF(AND(INTRO!$E$37="Non-endemic",INTRO!$E$41="Non-endemic"),0,IF(AND(OR(COUNTRY_INFO!$H225=0,COUNTRY_INFO!$H225=4,COUNTRY_INFO!$H225=99),OR(COUNTRY_INFO!$J225=0,COUNTRY_INFO!$J225=4)),0,COUNTRY_INFO!$F225))</f>
        <v>50161</v>
      </c>
      <c r="F225" s="14">
        <f t="shared" si="27"/>
        <v>85990</v>
      </c>
      <c r="G225" s="15">
        <f>IF(AND(INTRO!$E$37="Non-endemic",INTRO!$E$41="Non-endemic"),0,COUNTRY_INFO!Q225)</f>
        <v>0</v>
      </c>
      <c r="H225" s="15">
        <f>IF(AND(INTRO!$E$37="Non-endemic",INTRO!$E$41="Non-endemic"),0,COUNTRY_INFO!S225)</f>
        <v>1</v>
      </c>
      <c r="I225" s="14">
        <f>IF(INTRO!$E$39="Non-endemic",IF($G225=1,DEC!$I225,0),IF($G225=1,IVM!$G225,0))</f>
        <v>0</v>
      </c>
      <c r="J225" s="3" t="str">
        <f>IF($G225=0, " ", IF(COUNTRY_INFO!$H225=1, IF(COUNTRY_INFO!$L225=1, 0," ")," "))</f>
        <v xml:space="preserve"> </v>
      </c>
      <c r="K225" s="3"/>
      <c r="L225" s="28" t="s">
        <v>974</v>
      </c>
      <c r="M225" s="44">
        <f>IF($L225="ALB", IF(INTRO!$E$39="Non-endemic",IF($H225&lt;&gt;0,$D225*($H225-$G225),0),$D225*$H225), 0)</f>
        <v>0</v>
      </c>
      <c r="N225" s="14">
        <f t="shared" si="2"/>
        <v>0</v>
      </c>
      <c r="O225" s="3"/>
      <c r="P225" s="14">
        <f t="shared" si="28"/>
        <v>0</v>
      </c>
      <c r="Q225" s="44">
        <f>IF($L225="MBD", IF(INTRO!$E$39="Non-endemic",IF($H225&lt;&gt;0,$D225*($H225-$G225),0),$D225*$H225),0)</f>
        <v>35829</v>
      </c>
      <c r="R225" s="14">
        <f t="shared" si="4"/>
        <v>50161</v>
      </c>
      <c r="S225" s="3"/>
      <c r="T225" s="14">
        <f t="shared" si="29"/>
        <v>85990</v>
      </c>
      <c r="U225" s="25"/>
      <c r="V225" s="16">
        <f t="shared" si="25"/>
        <v>0</v>
      </c>
      <c r="W225" s="16">
        <f t="shared" si="26"/>
        <v>0</v>
      </c>
      <c r="X225" s="25"/>
      <c r="Y225" s="16">
        <f t="shared" si="8"/>
        <v>0</v>
      </c>
      <c r="Z225" s="16">
        <f t="shared" si="9"/>
        <v>0</v>
      </c>
      <c r="AA225" s="25"/>
      <c r="AB225" s="16">
        <f t="shared" si="10"/>
        <v>50161</v>
      </c>
      <c r="AC225" s="16">
        <f t="shared" si="11"/>
        <v>335</v>
      </c>
    </row>
    <row r="226" spans="1:29" x14ac:dyDescent="0.25">
      <c r="A226" s="13" t="str">
        <f>IF(AND(INTRO!$E$37="Non-endemic",INTRO!$E$41="Non-endemic")," ",IF(COUNTRY_INFO!A226=0," ",COUNTRY_INFO!A226))</f>
        <v>Nigeria</v>
      </c>
      <c r="B226" s="13" t="str">
        <f>IF(AND(INTRO!$E$37="Non-endemic",INTRO!$E$41="Non-endemic")," ",IF(COUNTRY_INFO!B226=0," ",COUNTRY_INFO!B226))</f>
        <v>Ebonyi</v>
      </c>
      <c r="C226" s="13" t="str">
        <f>IF(AND(INTRO!$E$37="Non-endemic",INTRO!$E$41="Non-endemic")," ",IF(COUNTRY_INFO!C226=0," ",COUNTRY_INFO!C226))</f>
        <v>Ikwo</v>
      </c>
      <c r="D226" s="14">
        <f>IF(AND(INTRO!$E$37="Non-endemic",INTRO!$E$41="Non-endemic"),0,IF(AND(OR(COUNTRY_INFO!$H226=0,COUNTRY_INFO!$H226=4,COUNTRY_INFO!$H226=99),OR(COUNTRY_INFO!$J226=0,COUNTRY_INFO!$J226=4)),0,COUNTRY_INFO!$E226))</f>
        <v>57724</v>
      </c>
      <c r="E226" s="14">
        <f>IF(AND(INTRO!$E$37="Non-endemic",INTRO!$E$41="Non-endemic"),0,IF(AND(OR(COUNTRY_INFO!$H226=0,COUNTRY_INFO!$H226=4,COUNTRY_INFO!$H226=99),OR(COUNTRY_INFO!$J226=0,COUNTRY_INFO!$J226=4)),0,COUNTRY_INFO!$F226))</f>
        <v>80813</v>
      </c>
      <c r="F226" s="14">
        <f t="shared" si="27"/>
        <v>138537</v>
      </c>
      <c r="G226" s="15">
        <f>IF(AND(INTRO!$E$37="Non-endemic",INTRO!$E$41="Non-endemic"),0,COUNTRY_INFO!Q226)</f>
        <v>1</v>
      </c>
      <c r="H226" s="15">
        <f>IF(AND(INTRO!$E$37="Non-endemic",INTRO!$E$41="Non-endemic"),0,COUNTRY_INFO!S226)</f>
        <v>1</v>
      </c>
      <c r="I226" s="14">
        <f>IF(INTRO!$E$39="Non-endemic",IF($G226=1,DEC!$I226,0),IF($G226=1,IVM!$G226,0))</f>
        <v>230895</v>
      </c>
      <c r="J226" s="3" t="str">
        <f>IF($G226=0, " ", IF(COUNTRY_INFO!$H226=1, IF(COUNTRY_INFO!$L226=1, 0," ")," "))</f>
        <v xml:space="preserve"> </v>
      </c>
      <c r="K226" s="3"/>
      <c r="L226" s="28" t="s">
        <v>974</v>
      </c>
      <c r="M226" s="44">
        <f>IF($L226="ALB", IF(INTRO!$E$39="Non-endemic",IF($H226&lt;&gt;0,$D226*($H226-$G226),0),$D226*$H226), 0)</f>
        <v>0</v>
      </c>
      <c r="N226" s="14">
        <f t="shared" si="2"/>
        <v>0</v>
      </c>
      <c r="O226" s="3"/>
      <c r="P226" s="14">
        <f t="shared" si="28"/>
        <v>0</v>
      </c>
      <c r="Q226" s="44">
        <f>IF($L226="MBD", IF(INTRO!$E$39="Non-endemic",IF($H226&lt;&gt;0,$D226*($H226-$G226),0),$D226*$H226),0)</f>
        <v>57724</v>
      </c>
      <c r="R226" s="14">
        <f t="shared" si="4"/>
        <v>0</v>
      </c>
      <c r="S226" s="3"/>
      <c r="T226" s="14">
        <f t="shared" si="29"/>
        <v>57724</v>
      </c>
      <c r="U226" s="25"/>
      <c r="V226" s="16">
        <f t="shared" si="25"/>
        <v>230895</v>
      </c>
      <c r="W226" s="16">
        <f t="shared" si="26"/>
        <v>1155</v>
      </c>
      <c r="X226" s="25"/>
      <c r="Y226" s="16">
        <f t="shared" si="8"/>
        <v>0</v>
      </c>
      <c r="Z226" s="16">
        <f t="shared" si="9"/>
        <v>0</v>
      </c>
      <c r="AA226" s="25"/>
      <c r="AB226" s="16">
        <f t="shared" si="10"/>
        <v>0</v>
      </c>
      <c r="AC226" s="16">
        <f t="shared" si="11"/>
        <v>0</v>
      </c>
    </row>
    <row r="227" spans="1:29" x14ac:dyDescent="0.25">
      <c r="A227" s="13" t="str">
        <f>IF(AND(INTRO!$E$37="Non-endemic",INTRO!$E$41="Non-endemic")," ",IF(COUNTRY_INFO!A227=0," ",COUNTRY_INFO!A227))</f>
        <v>Nigeria</v>
      </c>
      <c r="B227" s="13" t="str">
        <f>IF(AND(INTRO!$E$37="Non-endemic",INTRO!$E$41="Non-endemic")," ",IF(COUNTRY_INFO!B227=0," ",COUNTRY_INFO!B227))</f>
        <v>Ebonyi</v>
      </c>
      <c r="C227" s="13" t="str">
        <f>IF(AND(INTRO!$E$37="Non-endemic",INTRO!$E$41="Non-endemic")," ",IF(COUNTRY_INFO!C227=0," ",COUNTRY_INFO!C227))</f>
        <v>Ishielu</v>
      </c>
      <c r="D227" s="14">
        <f>IF(AND(INTRO!$E$37="Non-endemic",INTRO!$E$41="Non-endemic"),0,IF(AND(OR(COUNTRY_INFO!$H227=0,COUNTRY_INFO!$H227=4,COUNTRY_INFO!$H227=99),OR(COUNTRY_INFO!$J227=0,COUNTRY_INFO!$J227=4)),0,COUNTRY_INFO!$E227))</f>
        <v>40629</v>
      </c>
      <c r="E227" s="14">
        <f>IF(AND(INTRO!$E$37="Non-endemic",INTRO!$E$41="Non-endemic"),0,IF(AND(OR(COUNTRY_INFO!$H227=0,COUNTRY_INFO!$H227=4,COUNTRY_INFO!$H227=99),OR(COUNTRY_INFO!$J227=0,COUNTRY_INFO!$J227=4)),0,COUNTRY_INFO!$F227))</f>
        <v>56880</v>
      </c>
      <c r="F227" s="14">
        <f t="shared" si="27"/>
        <v>97509</v>
      </c>
      <c r="G227" s="15">
        <f>IF(AND(INTRO!$E$37="Non-endemic",INTRO!$E$41="Non-endemic"),0,COUNTRY_INFO!Q227)</f>
        <v>1</v>
      </c>
      <c r="H227" s="15">
        <f>IF(AND(INTRO!$E$37="Non-endemic",INTRO!$E$41="Non-endemic"),0,COUNTRY_INFO!S227)</f>
        <v>2</v>
      </c>
      <c r="I227" s="14">
        <f>IF(INTRO!$E$39="Non-endemic",IF($G227=1,DEC!$I227,0),IF($G227=1,IVM!$G227,0))</f>
        <v>0</v>
      </c>
      <c r="J227" s="3">
        <v>162514</v>
      </c>
      <c r="K227" s="3">
        <v>1</v>
      </c>
      <c r="L227" s="28" t="s">
        <v>974</v>
      </c>
      <c r="M227" s="44">
        <f>IF($L227="ALB", IF(INTRO!$E$39="Non-endemic",IF($H227&lt;&gt;0,$D227*($H227-$G227),0),$D227*$H227), 0)</f>
        <v>0</v>
      </c>
      <c r="N227" s="14">
        <f t="shared" si="2"/>
        <v>0</v>
      </c>
      <c r="O227" s="3"/>
      <c r="P227" s="14">
        <f t="shared" si="28"/>
        <v>0</v>
      </c>
      <c r="Q227" s="44">
        <f>IF($L227="MBD", IF(INTRO!$E$39="Non-endemic",IF($H227&lt;&gt;0,$D227*($H227-$G227),0),$D227*$H227),0)</f>
        <v>81258</v>
      </c>
      <c r="R227" s="14">
        <f t="shared" si="4"/>
        <v>113760</v>
      </c>
      <c r="S227" s="3"/>
      <c r="T227" s="14">
        <f t="shared" si="29"/>
        <v>195018</v>
      </c>
      <c r="U227" s="25"/>
      <c r="V227" s="16">
        <f t="shared" si="25"/>
        <v>162514</v>
      </c>
      <c r="W227" s="16">
        <f t="shared" si="26"/>
        <v>813</v>
      </c>
      <c r="X227" s="25"/>
      <c r="Y227" s="16">
        <f t="shared" si="8"/>
        <v>0</v>
      </c>
      <c r="Z227" s="16">
        <f t="shared" si="9"/>
        <v>0</v>
      </c>
      <c r="AA227" s="25"/>
      <c r="AB227" s="16">
        <f t="shared" si="10"/>
        <v>113760</v>
      </c>
      <c r="AC227" s="16">
        <f t="shared" si="11"/>
        <v>759</v>
      </c>
    </row>
    <row r="228" spans="1:29" x14ac:dyDescent="0.25">
      <c r="A228" s="13" t="str">
        <f>IF(AND(INTRO!$E$37="Non-endemic",INTRO!$E$41="Non-endemic")," ",IF(COUNTRY_INFO!A228=0," ",COUNTRY_INFO!A228))</f>
        <v>Nigeria</v>
      </c>
      <c r="B228" s="13" t="str">
        <f>IF(AND(INTRO!$E$37="Non-endemic",INTRO!$E$41="Non-endemic")," ",IF(COUNTRY_INFO!B228=0," ",COUNTRY_INFO!B228))</f>
        <v>Ebonyi</v>
      </c>
      <c r="C228" s="13" t="str">
        <f>IF(AND(INTRO!$E$37="Non-endemic",INTRO!$E$41="Non-endemic")," ",IF(COUNTRY_INFO!C228=0," ",COUNTRY_INFO!C228))</f>
        <v>Ivo</v>
      </c>
      <c r="D228" s="14">
        <f>IF(AND(INTRO!$E$37="Non-endemic",INTRO!$E$41="Non-endemic"),0,IF(AND(OR(COUNTRY_INFO!$H228=0,COUNTRY_INFO!$H228=4,COUNTRY_INFO!$H228=99),OR(COUNTRY_INFO!$J228=0,COUNTRY_INFO!$J228=4)),0,COUNTRY_INFO!$E228))</f>
        <v>32525</v>
      </c>
      <c r="E228" s="14">
        <f>IF(AND(INTRO!$E$37="Non-endemic",INTRO!$E$41="Non-endemic"),0,IF(AND(OR(COUNTRY_INFO!$H228=0,COUNTRY_INFO!$H228=4,COUNTRY_INFO!$H228=99),OR(COUNTRY_INFO!$J228=0,COUNTRY_INFO!$J228=4)),0,COUNTRY_INFO!$F228))</f>
        <v>45534</v>
      </c>
      <c r="F228" s="14">
        <f t="shared" si="27"/>
        <v>78059</v>
      </c>
      <c r="G228" s="15">
        <f>IF(AND(INTRO!$E$37="Non-endemic",INTRO!$E$41="Non-endemic"),0,COUNTRY_INFO!Q228)</f>
        <v>0</v>
      </c>
      <c r="H228" s="15">
        <f>IF(AND(INTRO!$E$37="Non-endemic",INTRO!$E$41="Non-endemic"),0,COUNTRY_INFO!S228)</f>
        <v>1</v>
      </c>
      <c r="I228" s="14">
        <f>IF(INTRO!$E$39="Non-endemic",IF($G228=1,DEC!$I228,0),IF($G228=1,IVM!$G228,0))</f>
        <v>0</v>
      </c>
      <c r="J228" s="3" t="str">
        <f>IF($G228=0, " ", IF(COUNTRY_INFO!$H228=1, IF(COUNTRY_INFO!$L228=1, 0," ")," "))</f>
        <v xml:space="preserve"> </v>
      </c>
      <c r="K228" s="3"/>
      <c r="L228" s="28" t="s">
        <v>974</v>
      </c>
      <c r="M228" s="44">
        <f>IF($L228="ALB", IF(INTRO!$E$39="Non-endemic",IF($H228&lt;&gt;0,$D228*($H228-$G228),0),$D228*$H228), 0)</f>
        <v>0</v>
      </c>
      <c r="N228" s="14">
        <f t="shared" si="2"/>
        <v>0</v>
      </c>
      <c r="O228" s="3"/>
      <c r="P228" s="14">
        <f t="shared" si="28"/>
        <v>0</v>
      </c>
      <c r="Q228" s="44">
        <f>IF($L228="MBD", IF(INTRO!$E$39="Non-endemic",IF($H228&lt;&gt;0,$D228*($H228-$G228),0),$D228*$H228),0)</f>
        <v>32525</v>
      </c>
      <c r="R228" s="14">
        <f t="shared" si="4"/>
        <v>45534</v>
      </c>
      <c r="S228" s="3"/>
      <c r="T228" s="14">
        <f t="shared" si="29"/>
        <v>78059</v>
      </c>
      <c r="U228" s="25"/>
      <c r="V228" s="16">
        <f t="shared" si="25"/>
        <v>0</v>
      </c>
      <c r="W228" s="16">
        <f t="shared" si="26"/>
        <v>0</v>
      </c>
      <c r="X228" s="25"/>
      <c r="Y228" s="16">
        <f t="shared" si="8"/>
        <v>0</v>
      </c>
      <c r="Z228" s="16">
        <f t="shared" si="9"/>
        <v>0</v>
      </c>
      <c r="AA228" s="25"/>
      <c r="AB228" s="16">
        <f t="shared" si="10"/>
        <v>45534</v>
      </c>
      <c r="AC228" s="16">
        <f t="shared" si="11"/>
        <v>304</v>
      </c>
    </row>
    <row r="229" spans="1:29" x14ac:dyDescent="0.25">
      <c r="A229" s="13" t="str">
        <f>IF(AND(INTRO!$E$37="Non-endemic",INTRO!$E$41="Non-endemic")," ",IF(COUNTRY_INFO!A229=0," ",COUNTRY_INFO!A229))</f>
        <v>Nigeria</v>
      </c>
      <c r="B229" s="13" t="str">
        <f>IF(AND(INTRO!$E$37="Non-endemic",INTRO!$E$41="Non-endemic")," ",IF(COUNTRY_INFO!B229=0," ",COUNTRY_INFO!B229))</f>
        <v>Ebonyi</v>
      </c>
      <c r="C229" s="13" t="str">
        <f>IF(AND(INTRO!$E$37="Non-endemic",INTRO!$E$41="Non-endemic")," ",IF(COUNTRY_INFO!C229=0," ",COUNTRY_INFO!C229))</f>
        <v>Izzi</v>
      </c>
      <c r="D229" s="14">
        <f>IF(AND(INTRO!$E$37="Non-endemic",INTRO!$E$41="Non-endemic"),0,IF(AND(OR(COUNTRY_INFO!$H229=0,COUNTRY_INFO!$H229=4,COUNTRY_INFO!$H229=99),OR(COUNTRY_INFO!$J229=0,COUNTRY_INFO!$J229=4)),0,COUNTRY_INFO!$E229))</f>
        <v>62960</v>
      </c>
      <c r="E229" s="14">
        <f>IF(AND(INTRO!$E$37="Non-endemic",INTRO!$E$41="Non-endemic"),0,IF(AND(OR(COUNTRY_INFO!$H229=0,COUNTRY_INFO!$H229=4,COUNTRY_INFO!$H229=99),OR(COUNTRY_INFO!$J229=0,COUNTRY_INFO!$J229=4)),0,COUNTRY_INFO!$F229))</f>
        <v>88144</v>
      </c>
      <c r="F229" s="14">
        <f t="shared" si="27"/>
        <v>151104</v>
      </c>
      <c r="G229" s="15">
        <f>IF(AND(INTRO!$E$37="Non-endemic",INTRO!$E$41="Non-endemic"),0,COUNTRY_INFO!Q229)</f>
        <v>1</v>
      </c>
      <c r="H229" s="15">
        <f>IF(AND(INTRO!$E$37="Non-endemic",INTRO!$E$41="Non-endemic"),0,COUNTRY_INFO!S229)</f>
        <v>0</v>
      </c>
      <c r="I229" s="14">
        <f>IF(INTRO!$E$39="Non-endemic",IF($G229=1,DEC!$I229,0),IF($G229=1,IVM!$G229,0))</f>
        <v>0</v>
      </c>
      <c r="J229" s="3">
        <v>251840</v>
      </c>
      <c r="K229" s="3">
        <v>1</v>
      </c>
      <c r="L229" s="28" t="s">
        <v>974</v>
      </c>
      <c r="M229" s="44">
        <f>IF($L229="ALB", IF(INTRO!$E$39="Non-endemic",IF($H229&lt;&gt;0,$D229*($H229-$G229),0),$D229*$H229), 0)</f>
        <v>0</v>
      </c>
      <c r="N229" s="14">
        <f t="shared" si="2"/>
        <v>0</v>
      </c>
      <c r="O229" s="3"/>
      <c r="P229" s="14">
        <f t="shared" si="28"/>
        <v>0</v>
      </c>
      <c r="Q229" s="44">
        <f>IF($L229="MBD", IF(INTRO!$E$39="Non-endemic",IF($H229&lt;&gt;0,$D229*($H229-$G229),0),$D229*$H229),0)</f>
        <v>0</v>
      </c>
      <c r="R229" s="14">
        <f t="shared" si="4"/>
        <v>0</v>
      </c>
      <c r="S229" s="3"/>
      <c r="T229" s="14">
        <f t="shared" si="29"/>
        <v>0</v>
      </c>
      <c r="U229" s="25"/>
      <c r="V229" s="16">
        <f t="shared" si="25"/>
        <v>251840</v>
      </c>
      <c r="W229" s="16">
        <f t="shared" si="26"/>
        <v>1260</v>
      </c>
      <c r="X229" s="25"/>
      <c r="Y229" s="16">
        <f t="shared" si="8"/>
        <v>0</v>
      </c>
      <c r="Z229" s="16">
        <f t="shared" si="9"/>
        <v>0</v>
      </c>
      <c r="AA229" s="25"/>
      <c r="AB229" s="16">
        <f t="shared" si="10"/>
        <v>0</v>
      </c>
      <c r="AC229" s="16">
        <f t="shared" si="11"/>
        <v>0</v>
      </c>
    </row>
    <row r="230" spans="1:29" x14ac:dyDescent="0.25">
      <c r="A230" s="13" t="str">
        <f>IF(AND(INTRO!$E$37="Non-endemic",INTRO!$E$41="Non-endemic")," ",IF(COUNTRY_INFO!A230=0," ",COUNTRY_INFO!A230))</f>
        <v>Nigeria</v>
      </c>
      <c r="B230" s="13" t="str">
        <f>IF(AND(INTRO!$E$37="Non-endemic",INTRO!$E$41="Non-endemic")," ",IF(COUNTRY_INFO!B230=0," ",COUNTRY_INFO!B230))</f>
        <v>Ebonyi</v>
      </c>
      <c r="C230" s="13" t="str">
        <f>IF(AND(INTRO!$E$37="Non-endemic",INTRO!$E$41="Non-endemic")," ",IF(COUNTRY_INFO!C230=0," ",COUNTRY_INFO!C230))</f>
        <v>Ohaozara</v>
      </c>
      <c r="D230" s="14">
        <f>IF(AND(INTRO!$E$37="Non-endemic",INTRO!$E$41="Non-endemic"),0,IF(AND(OR(COUNTRY_INFO!$H230=0,COUNTRY_INFO!$H230=4,COUNTRY_INFO!$H230=99),OR(COUNTRY_INFO!$J230=0,COUNTRY_INFO!$J230=4)),0,COUNTRY_INFO!$E230))</f>
        <v>39977</v>
      </c>
      <c r="E230" s="14">
        <f>IF(AND(INTRO!$E$37="Non-endemic",INTRO!$E$41="Non-endemic"),0,IF(AND(OR(COUNTRY_INFO!$H230=0,COUNTRY_INFO!$H230=4,COUNTRY_INFO!$H230=99),OR(COUNTRY_INFO!$J230=0,COUNTRY_INFO!$J230=4)),0,COUNTRY_INFO!$F230))</f>
        <v>55968</v>
      </c>
      <c r="F230" s="14">
        <f t="shared" si="27"/>
        <v>95945</v>
      </c>
      <c r="G230" s="15">
        <f>IF(AND(INTRO!$E$37="Non-endemic",INTRO!$E$41="Non-endemic"),0,COUNTRY_INFO!Q230)</f>
        <v>1</v>
      </c>
      <c r="H230" s="15">
        <f>IF(AND(INTRO!$E$37="Non-endemic",INTRO!$E$41="Non-endemic"),0,COUNTRY_INFO!S230)</f>
        <v>1</v>
      </c>
      <c r="I230" s="14">
        <f>IF(INTRO!$E$39="Non-endemic",IF($G230=1,DEC!$I230,0),IF($G230=1,IVM!$G230,0))</f>
        <v>159908</v>
      </c>
      <c r="J230" s="3" t="str">
        <f>IF($G230=0, " ", IF(COUNTRY_INFO!$H230=1, IF(COUNTRY_INFO!$L230=1, 0," ")," "))</f>
        <v xml:space="preserve"> </v>
      </c>
      <c r="K230" s="3"/>
      <c r="L230" s="28" t="s">
        <v>974</v>
      </c>
      <c r="M230" s="44">
        <f>IF($L230="ALB", IF(INTRO!$E$39="Non-endemic",IF($H230&lt;&gt;0,$D230*($H230-$G230),0),$D230*$H230), 0)</f>
        <v>0</v>
      </c>
      <c r="N230" s="14">
        <f t="shared" si="2"/>
        <v>0</v>
      </c>
      <c r="O230" s="3"/>
      <c r="P230" s="14">
        <f t="shared" si="28"/>
        <v>0</v>
      </c>
      <c r="Q230" s="44">
        <f>IF($L230="MBD", IF(INTRO!$E$39="Non-endemic",IF($H230&lt;&gt;0,$D230*($H230-$G230),0),$D230*$H230),0)</f>
        <v>39977</v>
      </c>
      <c r="R230" s="14">
        <f t="shared" si="4"/>
        <v>0</v>
      </c>
      <c r="S230" s="3"/>
      <c r="T230" s="14">
        <f t="shared" si="29"/>
        <v>39977</v>
      </c>
      <c r="U230" s="25"/>
      <c r="V230" s="16">
        <f t="shared" si="25"/>
        <v>159908</v>
      </c>
      <c r="W230" s="16">
        <f t="shared" si="26"/>
        <v>800</v>
      </c>
      <c r="X230" s="25"/>
      <c r="Y230" s="16">
        <f t="shared" si="8"/>
        <v>0</v>
      </c>
      <c r="Z230" s="16">
        <f t="shared" si="9"/>
        <v>0</v>
      </c>
      <c r="AA230" s="25"/>
      <c r="AB230" s="16">
        <f t="shared" si="10"/>
        <v>0</v>
      </c>
      <c r="AC230" s="16">
        <f t="shared" si="11"/>
        <v>0</v>
      </c>
    </row>
    <row r="231" spans="1:29" x14ac:dyDescent="0.25">
      <c r="A231" s="13" t="str">
        <f>IF(AND(INTRO!$E$37="Non-endemic",INTRO!$E$41="Non-endemic")," ",IF(COUNTRY_INFO!A231=0," ",COUNTRY_INFO!A231))</f>
        <v>Nigeria</v>
      </c>
      <c r="B231" s="13" t="str">
        <f>IF(AND(INTRO!$E$37="Non-endemic",INTRO!$E$41="Non-endemic")," ",IF(COUNTRY_INFO!B231=0," ",COUNTRY_INFO!B231))</f>
        <v>Ebonyi</v>
      </c>
      <c r="C231" s="13" t="str">
        <f>IF(AND(INTRO!$E$37="Non-endemic",INTRO!$E$41="Non-endemic")," ",IF(COUNTRY_INFO!C231=0," ",COUNTRY_INFO!C231))</f>
        <v>Ohaukwu</v>
      </c>
      <c r="D231" s="14">
        <f>IF(AND(INTRO!$E$37="Non-endemic",INTRO!$E$41="Non-endemic"),0,IF(AND(OR(COUNTRY_INFO!$H231=0,COUNTRY_INFO!$H231=4,COUNTRY_INFO!$H231=99),OR(COUNTRY_INFO!$J231=0,COUNTRY_INFO!$J231=4)),0,COUNTRY_INFO!$E231))</f>
        <v>52810</v>
      </c>
      <c r="E231" s="14">
        <f>IF(AND(INTRO!$E$37="Non-endemic",INTRO!$E$41="Non-endemic"),0,IF(AND(OR(COUNTRY_INFO!$H231=0,COUNTRY_INFO!$H231=4,COUNTRY_INFO!$H231=99),OR(COUNTRY_INFO!$J231=0,COUNTRY_INFO!$J231=4)),0,COUNTRY_INFO!$F231))</f>
        <v>73934</v>
      </c>
      <c r="F231" s="14">
        <f t="shared" si="27"/>
        <v>126744</v>
      </c>
      <c r="G231" s="15">
        <f>IF(AND(INTRO!$E$37="Non-endemic",INTRO!$E$41="Non-endemic"),0,COUNTRY_INFO!Q231)</f>
        <v>1</v>
      </c>
      <c r="H231" s="15">
        <f>IF(AND(INTRO!$E$37="Non-endemic",INTRO!$E$41="Non-endemic"),0,COUNTRY_INFO!S231)</f>
        <v>2</v>
      </c>
      <c r="I231" s="14">
        <f>IF(INTRO!$E$39="Non-endemic",IF($G231=1,DEC!$I231,0),IF($G231=1,IVM!$G231,0))</f>
        <v>0</v>
      </c>
      <c r="J231" s="3">
        <v>211241</v>
      </c>
      <c r="K231" s="3">
        <v>1</v>
      </c>
      <c r="L231" s="28" t="s">
        <v>974</v>
      </c>
      <c r="M231" s="44">
        <f>IF($L231="ALB", IF(INTRO!$E$39="Non-endemic",IF($H231&lt;&gt;0,$D231*($H231-$G231),0),$D231*$H231), 0)</f>
        <v>0</v>
      </c>
      <c r="N231" s="14">
        <f t="shared" si="2"/>
        <v>0</v>
      </c>
      <c r="O231" s="3"/>
      <c r="P231" s="14">
        <f t="shared" si="28"/>
        <v>0</v>
      </c>
      <c r="Q231" s="44">
        <f>IF($L231="MBD", IF(INTRO!$E$39="Non-endemic",IF($H231&lt;&gt;0,$D231*($H231-$G231),0),$D231*$H231),0)</f>
        <v>105620</v>
      </c>
      <c r="R231" s="14">
        <f t="shared" si="4"/>
        <v>147868</v>
      </c>
      <c r="S231" s="3"/>
      <c r="T231" s="14">
        <f t="shared" si="29"/>
        <v>253488</v>
      </c>
      <c r="U231" s="25"/>
      <c r="V231" s="16">
        <f t="shared" si="25"/>
        <v>211241</v>
      </c>
      <c r="W231" s="16">
        <f t="shared" si="26"/>
        <v>1057</v>
      </c>
      <c r="X231" s="25"/>
      <c r="Y231" s="16">
        <f t="shared" si="8"/>
        <v>0</v>
      </c>
      <c r="Z231" s="16">
        <f t="shared" si="9"/>
        <v>0</v>
      </c>
      <c r="AA231" s="25"/>
      <c r="AB231" s="16">
        <f t="shared" si="10"/>
        <v>147868</v>
      </c>
      <c r="AC231" s="16">
        <f t="shared" si="11"/>
        <v>986</v>
      </c>
    </row>
    <row r="232" spans="1:29" x14ac:dyDescent="0.25">
      <c r="A232" s="13" t="str">
        <f>IF(AND(INTRO!$E$37="Non-endemic",INTRO!$E$41="Non-endemic")," ",IF(COUNTRY_INFO!A232=0," ",COUNTRY_INFO!A232))</f>
        <v>Nigeria</v>
      </c>
      <c r="B232" s="13" t="str">
        <f>IF(AND(INTRO!$E$37="Non-endemic",INTRO!$E$41="Non-endemic")," ",IF(COUNTRY_INFO!B232=0," ",COUNTRY_INFO!B232))</f>
        <v>Ebonyi</v>
      </c>
      <c r="C232" s="13" t="str">
        <f>IF(AND(INTRO!$E$37="Non-endemic",INTRO!$E$41="Non-endemic")," ",IF(COUNTRY_INFO!C232=0," ",COUNTRY_INFO!C232))</f>
        <v>Onicha</v>
      </c>
      <c r="D232" s="14">
        <f>IF(AND(INTRO!$E$37="Non-endemic",INTRO!$E$41="Non-endemic"),0,IF(AND(OR(COUNTRY_INFO!$H232=0,COUNTRY_INFO!$H232=4,COUNTRY_INFO!$H232=99),OR(COUNTRY_INFO!$J232=0,COUNTRY_INFO!$J232=4)),0,COUNTRY_INFO!$E232))</f>
        <v>63701</v>
      </c>
      <c r="E232" s="14">
        <f>IF(AND(INTRO!$E$37="Non-endemic",INTRO!$E$41="Non-endemic"),0,IF(AND(OR(COUNTRY_INFO!$H232=0,COUNTRY_INFO!$H232=4,COUNTRY_INFO!$H232=99),OR(COUNTRY_INFO!$J232=0,COUNTRY_INFO!$J232=4)),0,COUNTRY_INFO!$F232))</f>
        <v>89182</v>
      </c>
      <c r="F232" s="14">
        <f t="shared" si="27"/>
        <v>152883</v>
      </c>
      <c r="G232" s="15">
        <f>IF(AND(INTRO!$E$37="Non-endemic",INTRO!$E$41="Non-endemic"),0,COUNTRY_INFO!Q232)</f>
        <v>0</v>
      </c>
      <c r="H232" s="15">
        <f>IF(AND(INTRO!$E$37="Non-endemic",INTRO!$E$41="Non-endemic"),0,COUNTRY_INFO!S232)</f>
        <v>1</v>
      </c>
      <c r="I232" s="14">
        <f>IF(INTRO!$E$39="Non-endemic",IF($G232=1,DEC!$I232,0),IF($G232=1,IVM!$G232,0))</f>
        <v>0</v>
      </c>
      <c r="J232" s="3" t="str">
        <f>IF($G232=0, " ", IF(COUNTRY_INFO!$H232=1, IF(COUNTRY_INFO!$L232=1, 0," ")," "))</f>
        <v xml:space="preserve"> </v>
      </c>
      <c r="K232" s="3"/>
      <c r="L232" s="28" t="s">
        <v>974</v>
      </c>
      <c r="M232" s="44">
        <f>IF($L232="ALB", IF(INTRO!$E$39="Non-endemic",IF($H232&lt;&gt;0,$D232*($H232-$G232),0),$D232*$H232), 0)</f>
        <v>0</v>
      </c>
      <c r="N232" s="14">
        <f t="shared" si="2"/>
        <v>0</v>
      </c>
      <c r="O232" s="3"/>
      <c r="P232" s="14">
        <f t="shared" si="28"/>
        <v>0</v>
      </c>
      <c r="Q232" s="44">
        <f>IF($L232="MBD", IF(INTRO!$E$39="Non-endemic",IF($H232&lt;&gt;0,$D232*($H232-$G232),0),$D232*$H232),0)</f>
        <v>63701</v>
      </c>
      <c r="R232" s="14">
        <f t="shared" si="4"/>
        <v>89182</v>
      </c>
      <c r="S232" s="3"/>
      <c r="T232" s="14">
        <f t="shared" si="29"/>
        <v>152883</v>
      </c>
      <c r="U232" s="25"/>
      <c r="V232" s="16">
        <f t="shared" si="25"/>
        <v>0</v>
      </c>
      <c r="W232" s="16">
        <f t="shared" si="26"/>
        <v>0</v>
      </c>
      <c r="X232" s="25"/>
      <c r="Y232" s="16">
        <f t="shared" si="8"/>
        <v>0</v>
      </c>
      <c r="Z232" s="16">
        <f t="shared" si="9"/>
        <v>0</v>
      </c>
      <c r="AA232" s="25"/>
      <c r="AB232" s="16">
        <f t="shared" si="10"/>
        <v>89182</v>
      </c>
      <c r="AC232" s="16">
        <f t="shared" si="11"/>
        <v>595</v>
      </c>
    </row>
    <row r="233" spans="1:29" x14ac:dyDescent="0.25">
      <c r="A233" s="13" t="str">
        <f>IF(AND(INTRO!$E$37="Non-endemic",INTRO!$E$41="Non-endemic")," ",IF(COUNTRY_INFO!A233=0," ",COUNTRY_INFO!A233))</f>
        <v>Nigeria</v>
      </c>
      <c r="B233" s="13" t="str">
        <f>IF(AND(INTRO!$E$37="Non-endemic",INTRO!$E$41="Non-endemic")," ",IF(COUNTRY_INFO!B233=0," ",COUNTRY_INFO!B233))</f>
        <v>Edo</v>
      </c>
      <c r="C233" s="13" t="str">
        <f>IF(AND(INTRO!$E$37="Non-endemic",INTRO!$E$41="Non-endemic")," ",IF(COUNTRY_INFO!C233=0," ",COUNTRY_INFO!C233))</f>
        <v>Akoko-Edo</v>
      </c>
      <c r="D233" s="14">
        <f>IF(AND(INTRO!$E$37="Non-endemic",INTRO!$E$41="Non-endemic"),0,IF(AND(OR(COUNTRY_INFO!$H233=0,COUNTRY_INFO!$H233=4,COUNTRY_INFO!$H233=99),OR(COUNTRY_INFO!$J233=0,COUNTRY_INFO!$J233=4)),0,COUNTRY_INFO!$E233))</f>
        <v>70502</v>
      </c>
      <c r="E233" s="14">
        <f>IF(AND(INTRO!$E$37="Non-endemic",INTRO!$E$41="Non-endemic"),0,IF(AND(OR(COUNTRY_INFO!$H233=0,COUNTRY_INFO!$H233=4,COUNTRY_INFO!$H233=99),OR(COUNTRY_INFO!$J233=0,COUNTRY_INFO!$J233=4)),0,COUNTRY_INFO!$F233))</f>
        <v>98702</v>
      </c>
      <c r="F233" s="14">
        <f t="shared" si="27"/>
        <v>169204</v>
      </c>
      <c r="G233" s="15">
        <f>IF(AND(INTRO!$E$37="Non-endemic",INTRO!$E$41="Non-endemic"),0,COUNTRY_INFO!Q233)</f>
        <v>1</v>
      </c>
      <c r="H233" s="15">
        <f>IF(AND(INTRO!$E$37="Non-endemic",INTRO!$E$41="Non-endemic"),0,COUNTRY_INFO!S233)</f>
        <v>2</v>
      </c>
      <c r="I233" s="14">
        <f>IF(INTRO!$E$39="Non-endemic",IF($G233=1,DEC!$I233,0),IF($G233=1,IVM!$G233,0))</f>
        <v>282007</v>
      </c>
      <c r="J233" s="3" t="str">
        <f>IF($G233=0, " ", IF(COUNTRY_INFO!$H233=1, IF(COUNTRY_INFO!$L233=1, 0," ")," "))</f>
        <v xml:space="preserve"> </v>
      </c>
      <c r="K233" s="3"/>
      <c r="L233" s="28" t="s">
        <v>974</v>
      </c>
      <c r="M233" s="44">
        <f>IF($L233="ALB", IF(INTRO!$E$39="Non-endemic",IF($H233&lt;&gt;0,$D233*($H233-$G233),0),$D233*$H233), 0)</f>
        <v>0</v>
      </c>
      <c r="N233" s="14">
        <f t="shared" si="2"/>
        <v>0</v>
      </c>
      <c r="O233" s="3"/>
      <c r="P233" s="14">
        <f t="shared" si="28"/>
        <v>0</v>
      </c>
      <c r="Q233" s="44">
        <f>IF($L233="MBD", IF(INTRO!$E$39="Non-endemic",IF($H233&lt;&gt;0,$D233*($H233-$G233),0),$D233*$H233),0)</f>
        <v>141004</v>
      </c>
      <c r="R233" s="14">
        <f t="shared" si="4"/>
        <v>98702</v>
      </c>
      <c r="S233" s="3"/>
      <c r="T233" s="14">
        <f t="shared" si="29"/>
        <v>239706</v>
      </c>
      <c r="U233" s="25"/>
      <c r="V233" s="16">
        <f t="shared" si="25"/>
        <v>282007</v>
      </c>
      <c r="W233" s="16">
        <f t="shared" si="26"/>
        <v>1411</v>
      </c>
      <c r="X233" s="25"/>
      <c r="Y233" s="16">
        <f t="shared" si="8"/>
        <v>0</v>
      </c>
      <c r="Z233" s="16">
        <f t="shared" si="9"/>
        <v>0</v>
      </c>
      <c r="AA233" s="25"/>
      <c r="AB233" s="16">
        <f t="shared" si="10"/>
        <v>98702</v>
      </c>
      <c r="AC233" s="16">
        <f t="shared" si="11"/>
        <v>659</v>
      </c>
    </row>
    <row r="234" spans="1:29" x14ac:dyDescent="0.25">
      <c r="A234" s="13" t="str">
        <f>IF(AND(INTRO!$E$37="Non-endemic",INTRO!$E$41="Non-endemic")," ",IF(COUNTRY_INFO!A234=0," ",COUNTRY_INFO!A234))</f>
        <v>Nigeria</v>
      </c>
      <c r="B234" s="13" t="str">
        <f>IF(AND(INTRO!$E$37="Non-endemic",INTRO!$E$41="Non-endemic")," ",IF(COUNTRY_INFO!B234=0," ",COUNTRY_INFO!B234))</f>
        <v>Edo</v>
      </c>
      <c r="C234" s="13" t="str">
        <f>IF(AND(INTRO!$E$37="Non-endemic",INTRO!$E$41="Non-endemic")," ",IF(COUNTRY_INFO!C234=0," ",COUNTRY_INFO!C234))</f>
        <v>Egor</v>
      </c>
      <c r="D234" s="14">
        <f>IF(AND(INTRO!$E$37="Non-endemic",INTRO!$E$41="Non-endemic"),0,IF(AND(OR(COUNTRY_INFO!$H234=0,COUNTRY_INFO!$H234=4,COUNTRY_INFO!$H234=99),OR(COUNTRY_INFO!$J234=0,COUNTRY_INFO!$J234=4)),0,COUNTRY_INFO!$E234))</f>
        <v>91425</v>
      </c>
      <c r="E234" s="14">
        <f>IF(AND(INTRO!$E$37="Non-endemic",INTRO!$E$41="Non-endemic"),0,IF(AND(OR(COUNTRY_INFO!$H234=0,COUNTRY_INFO!$H234=4,COUNTRY_INFO!$H234=99),OR(COUNTRY_INFO!$J234=0,COUNTRY_INFO!$J234=4)),0,COUNTRY_INFO!$F234))</f>
        <v>127995</v>
      </c>
      <c r="F234" s="14">
        <f t="shared" si="27"/>
        <v>219420</v>
      </c>
      <c r="G234" s="15">
        <f>IF(AND(INTRO!$E$37="Non-endemic",INTRO!$E$41="Non-endemic"),0,COUNTRY_INFO!Q234)</f>
        <v>0</v>
      </c>
      <c r="H234" s="15">
        <f>IF(AND(INTRO!$E$37="Non-endemic",INTRO!$E$41="Non-endemic"),0,COUNTRY_INFO!S234)</f>
        <v>1</v>
      </c>
      <c r="I234" s="14">
        <f>IF(INTRO!$E$39="Non-endemic",IF($G234=1,DEC!$I234,0),IF($G234=1,IVM!$G234,0))</f>
        <v>0</v>
      </c>
      <c r="J234" s="3" t="str">
        <f>IF($G234=0, " ", IF(COUNTRY_INFO!$H234=1, IF(COUNTRY_INFO!$L234=1, 0," ")," "))</f>
        <v xml:space="preserve"> </v>
      </c>
      <c r="K234" s="3"/>
      <c r="L234" s="28" t="s">
        <v>974</v>
      </c>
      <c r="M234" s="44">
        <f>IF($L234="ALB", IF(INTRO!$E$39="Non-endemic",IF($H234&lt;&gt;0,$D234*($H234-$G234),0),$D234*$H234), 0)</f>
        <v>0</v>
      </c>
      <c r="N234" s="14">
        <f t="shared" si="2"/>
        <v>0</v>
      </c>
      <c r="O234" s="3"/>
      <c r="P234" s="14">
        <f t="shared" si="28"/>
        <v>0</v>
      </c>
      <c r="Q234" s="44">
        <f>IF($L234="MBD", IF(INTRO!$E$39="Non-endemic",IF($H234&lt;&gt;0,$D234*($H234-$G234),0),$D234*$H234),0)</f>
        <v>91425</v>
      </c>
      <c r="R234" s="14">
        <f t="shared" si="4"/>
        <v>127995</v>
      </c>
      <c r="S234" s="3"/>
      <c r="T234" s="14">
        <f t="shared" si="29"/>
        <v>219420</v>
      </c>
      <c r="U234" s="25"/>
      <c r="V234" s="16">
        <f t="shared" si="25"/>
        <v>0</v>
      </c>
      <c r="W234" s="16">
        <f t="shared" si="26"/>
        <v>0</v>
      </c>
      <c r="X234" s="25"/>
      <c r="Y234" s="16">
        <f t="shared" si="8"/>
        <v>0</v>
      </c>
      <c r="Z234" s="16">
        <f t="shared" si="9"/>
        <v>0</v>
      </c>
      <c r="AA234" s="25"/>
      <c r="AB234" s="16">
        <f t="shared" si="10"/>
        <v>127995</v>
      </c>
      <c r="AC234" s="16">
        <f t="shared" si="11"/>
        <v>854</v>
      </c>
    </row>
    <row r="235" spans="1:29" x14ac:dyDescent="0.25">
      <c r="A235" s="13" t="str">
        <f>IF(AND(INTRO!$E$37="Non-endemic",INTRO!$E$41="Non-endemic")," ",IF(COUNTRY_INFO!A235=0," ",COUNTRY_INFO!A235))</f>
        <v>Nigeria</v>
      </c>
      <c r="B235" s="13" t="str">
        <f>IF(AND(INTRO!$E$37="Non-endemic",INTRO!$E$41="Non-endemic")," ",IF(COUNTRY_INFO!B235=0," ",COUNTRY_INFO!B235))</f>
        <v>Edo</v>
      </c>
      <c r="C235" s="13" t="str">
        <f>IF(AND(INTRO!$E$37="Non-endemic",INTRO!$E$41="Non-endemic")," ",IF(COUNTRY_INFO!C235=0," ",COUNTRY_INFO!C235))</f>
        <v>Esan Central</v>
      </c>
      <c r="D235" s="14">
        <f>IF(AND(INTRO!$E$37="Non-endemic",INTRO!$E$41="Non-endemic"),0,IF(AND(OR(COUNTRY_INFO!$H235=0,COUNTRY_INFO!$H235=4,COUNTRY_INFO!$H235=99),OR(COUNTRY_INFO!$J235=0,COUNTRY_INFO!$J235=4)),0,COUNTRY_INFO!$E235))</f>
        <v>28326</v>
      </c>
      <c r="E235" s="14">
        <f>IF(AND(INTRO!$E$37="Non-endemic",INTRO!$E$41="Non-endemic"),0,IF(AND(OR(COUNTRY_INFO!$H235=0,COUNTRY_INFO!$H235=4,COUNTRY_INFO!$H235=99),OR(COUNTRY_INFO!$J235=0,COUNTRY_INFO!$J235=4)),0,COUNTRY_INFO!$F235))</f>
        <v>39656</v>
      </c>
      <c r="F235" s="14">
        <f t="shared" si="27"/>
        <v>67982</v>
      </c>
      <c r="G235" s="15">
        <f>IF(AND(INTRO!$E$37="Non-endemic",INTRO!$E$41="Non-endemic"),0,COUNTRY_INFO!Q235)</f>
        <v>0</v>
      </c>
      <c r="H235" s="15">
        <f>IF(AND(INTRO!$E$37="Non-endemic",INTRO!$E$41="Non-endemic"),0,COUNTRY_INFO!S235)</f>
        <v>1</v>
      </c>
      <c r="I235" s="14">
        <f>IF(INTRO!$E$39="Non-endemic",IF($G235=1,DEC!$I235,0),IF($G235=1,IVM!$G235,0))</f>
        <v>0</v>
      </c>
      <c r="J235" s="3" t="str">
        <f>IF($G235=0, " ", IF(COUNTRY_INFO!$H235=1, IF(COUNTRY_INFO!$L235=1, 0," ")," "))</f>
        <v xml:space="preserve"> </v>
      </c>
      <c r="K235" s="3"/>
      <c r="L235" s="28" t="s">
        <v>974</v>
      </c>
      <c r="M235" s="44">
        <f>IF($L235="ALB", IF(INTRO!$E$39="Non-endemic",IF($H235&lt;&gt;0,$D235*($H235-$G235),0),$D235*$H235), 0)</f>
        <v>0</v>
      </c>
      <c r="N235" s="14">
        <f t="shared" si="2"/>
        <v>0</v>
      </c>
      <c r="O235" s="3"/>
      <c r="P235" s="14">
        <f t="shared" si="28"/>
        <v>0</v>
      </c>
      <c r="Q235" s="44">
        <f>IF($L235="MBD", IF(INTRO!$E$39="Non-endemic",IF($H235&lt;&gt;0,$D235*($H235-$G235),0),$D235*$H235),0)</f>
        <v>28326</v>
      </c>
      <c r="R235" s="14">
        <f t="shared" si="4"/>
        <v>39656</v>
      </c>
      <c r="S235" s="3"/>
      <c r="T235" s="14">
        <f t="shared" si="29"/>
        <v>67982</v>
      </c>
      <c r="U235" s="25"/>
      <c r="V235" s="16">
        <f t="shared" si="25"/>
        <v>0</v>
      </c>
      <c r="W235" s="16">
        <f t="shared" si="26"/>
        <v>0</v>
      </c>
      <c r="X235" s="25"/>
      <c r="Y235" s="16">
        <f t="shared" si="8"/>
        <v>0</v>
      </c>
      <c r="Z235" s="16">
        <f t="shared" si="9"/>
        <v>0</v>
      </c>
      <c r="AA235" s="25"/>
      <c r="AB235" s="16">
        <f t="shared" si="10"/>
        <v>39656</v>
      </c>
      <c r="AC235" s="16">
        <f t="shared" si="11"/>
        <v>265</v>
      </c>
    </row>
    <row r="236" spans="1:29" x14ac:dyDescent="0.25">
      <c r="A236" s="13" t="str">
        <f>IF(AND(INTRO!$E$37="Non-endemic",INTRO!$E$41="Non-endemic")," ",IF(COUNTRY_INFO!A236=0," ",COUNTRY_INFO!A236))</f>
        <v>Nigeria</v>
      </c>
      <c r="B236" s="13" t="str">
        <f>IF(AND(INTRO!$E$37="Non-endemic",INTRO!$E$41="Non-endemic")," ",IF(COUNTRY_INFO!B236=0," ",COUNTRY_INFO!B236))</f>
        <v>Edo</v>
      </c>
      <c r="C236" s="13" t="str">
        <f>IF(AND(INTRO!$E$37="Non-endemic",INTRO!$E$41="Non-endemic")," ",IF(COUNTRY_INFO!C236=0," ",COUNTRY_INFO!C236))</f>
        <v>Esan North East</v>
      </c>
      <c r="D236" s="14">
        <f>IF(AND(INTRO!$E$37="Non-endemic",INTRO!$E$41="Non-endemic"),0,IF(AND(OR(COUNTRY_INFO!$H236=0,COUNTRY_INFO!$H236=4,COUNTRY_INFO!$H236=99),OR(COUNTRY_INFO!$J236=0,COUNTRY_INFO!$J236=4)),0,COUNTRY_INFO!$E236))</f>
        <v>32101</v>
      </c>
      <c r="E236" s="14">
        <f>IF(AND(INTRO!$E$37="Non-endemic",INTRO!$E$41="Non-endemic"),0,IF(AND(OR(COUNTRY_INFO!$H236=0,COUNTRY_INFO!$H236=4,COUNTRY_INFO!$H236=99),OR(COUNTRY_INFO!$J236=0,COUNTRY_INFO!$J236=4)),0,COUNTRY_INFO!$F236))</f>
        <v>44942</v>
      </c>
      <c r="F236" s="14">
        <f t="shared" si="27"/>
        <v>77043</v>
      </c>
      <c r="G236" s="15">
        <f>IF(AND(INTRO!$E$37="Non-endemic",INTRO!$E$41="Non-endemic"),0,COUNTRY_INFO!Q236)</f>
        <v>1</v>
      </c>
      <c r="H236" s="15">
        <f>IF(AND(INTRO!$E$37="Non-endemic",INTRO!$E$41="Non-endemic"),0,COUNTRY_INFO!S236)</f>
        <v>1</v>
      </c>
      <c r="I236" s="14">
        <f>IF(INTRO!$E$39="Non-endemic",IF($G236=1,DEC!$I236,0),IF($G236=1,IVM!$G236,0))</f>
        <v>128406</v>
      </c>
      <c r="J236" s="3" t="str">
        <f>IF($G236=0, " ", IF(COUNTRY_INFO!$H236=1, IF(COUNTRY_INFO!$L236=1, 0," ")," "))</f>
        <v xml:space="preserve"> </v>
      </c>
      <c r="K236" s="3"/>
      <c r="L236" s="28" t="s">
        <v>974</v>
      </c>
      <c r="M236" s="44">
        <f>IF($L236="ALB", IF(INTRO!$E$39="Non-endemic",IF($H236&lt;&gt;0,$D236*($H236-$G236),0),$D236*$H236), 0)</f>
        <v>0</v>
      </c>
      <c r="N236" s="14">
        <f t="shared" si="2"/>
        <v>0</v>
      </c>
      <c r="O236" s="3"/>
      <c r="P236" s="14">
        <f t="shared" si="28"/>
        <v>0</v>
      </c>
      <c r="Q236" s="44">
        <f>IF($L236="MBD", IF(INTRO!$E$39="Non-endemic",IF($H236&lt;&gt;0,$D236*($H236-$G236),0),$D236*$H236),0)</f>
        <v>32101</v>
      </c>
      <c r="R236" s="14">
        <f t="shared" si="4"/>
        <v>0</v>
      </c>
      <c r="S236" s="3"/>
      <c r="T236" s="14">
        <f t="shared" si="29"/>
        <v>32101</v>
      </c>
      <c r="U236" s="25"/>
      <c r="V236" s="16">
        <f t="shared" si="25"/>
        <v>128406</v>
      </c>
      <c r="W236" s="16">
        <f t="shared" si="26"/>
        <v>643</v>
      </c>
      <c r="X236" s="25"/>
      <c r="Y236" s="16">
        <f t="shared" si="8"/>
        <v>0</v>
      </c>
      <c r="Z236" s="16">
        <f t="shared" si="9"/>
        <v>0</v>
      </c>
      <c r="AA236" s="25"/>
      <c r="AB236" s="16">
        <f t="shared" si="10"/>
        <v>0</v>
      </c>
      <c r="AC236" s="16">
        <f t="shared" si="11"/>
        <v>0</v>
      </c>
    </row>
    <row r="237" spans="1:29" x14ac:dyDescent="0.25">
      <c r="A237" s="13" t="str">
        <f>IF(AND(INTRO!$E$37="Non-endemic",INTRO!$E$41="Non-endemic")," ",IF(COUNTRY_INFO!A237=0," ",COUNTRY_INFO!A237))</f>
        <v>Nigeria</v>
      </c>
      <c r="B237" s="13" t="str">
        <f>IF(AND(INTRO!$E$37="Non-endemic",INTRO!$E$41="Non-endemic")," ",IF(COUNTRY_INFO!B237=0," ",COUNTRY_INFO!B237))</f>
        <v>Edo</v>
      </c>
      <c r="C237" s="13" t="str">
        <f>IF(AND(INTRO!$E$37="Non-endemic",INTRO!$E$41="Non-endemic")," ",IF(COUNTRY_INFO!C237=0," ",COUNTRY_INFO!C237))</f>
        <v>Esan South East</v>
      </c>
      <c r="D237" s="14">
        <f>IF(AND(INTRO!$E$37="Non-endemic",INTRO!$E$41="Non-endemic"),0,IF(AND(OR(COUNTRY_INFO!$H237=0,COUNTRY_INFO!$H237=4,COUNTRY_INFO!$H237=99),OR(COUNTRY_INFO!$J237=0,COUNTRY_INFO!$J237=4)),0,COUNTRY_INFO!$E237))</f>
        <v>45113</v>
      </c>
      <c r="E237" s="14">
        <f>IF(AND(INTRO!$E$37="Non-endemic",INTRO!$E$41="Non-endemic"),0,IF(AND(OR(COUNTRY_INFO!$H237=0,COUNTRY_INFO!$H237=4,COUNTRY_INFO!$H237=99),OR(COUNTRY_INFO!$J237=0,COUNTRY_INFO!$J237=4)),0,COUNTRY_INFO!$F237))</f>
        <v>63159</v>
      </c>
      <c r="F237" s="14">
        <f t="shared" si="27"/>
        <v>108272</v>
      </c>
      <c r="G237" s="15">
        <f>IF(AND(INTRO!$E$37="Non-endemic",INTRO!$E$41="Non-endemic"),0,COUNTRY_INFO!Q237)</f>
        <v>1</v>
      </c>
      <c r="H237" s="15">
        <f>IF(AND(INTRO!$E$37="Non-endemic",INTRO!$E$41="Non-endemic"),0,COUNTRY_INFO!S237)</f>
        <v>1</v>
      </c>
      <c r="I237" s="14">
        <f>IF(INTRO!$E$39="Non-endemic",IF($G237=1,DEC!$I237,0),IF($G237=1,IVM!$G237,0))</f>
        <v>180453</v>
      </c>
      <c r="J237" s="3" t="str">
        <f>IF($G237=0, " ", IF(COUNTRY_INFO!$H237=1, IF(COUNTRY_INFO!$L237=1, 0," ")," "))</f>
        <v xml:space="preserve"> </v>
      </c>
      <c r="K237" s="3"/>
      <c r="L237" s="28" t="s">
        <v>974</v>
      </c>
      <c r="M237" s="44">
        <f>IF($L237="ALB", IF(INTRO!$E$39="Non-endemic",IF($H237&lt;&gt;0,$D237*($H237-$G237),0),$D237*$H237), 0)</f>
        <v>0</v>
      </c>
      <c r="N237" s="14">
        <f t="shared" si="2"/>
        <v>0</v>
      </c>
      <c r="O237" s="3"/>
      <c r="P237" s="14">
        <f t="shared" si="28"/>
        <v>0</v>
      </c>
      <c r="Q237" s="44">
        <f>IF($L237="MBD", IF(INTRO!$E$39="Non-endemic",IF($H237&lt;&gt;0,$D237*($H237-$G237),0),$D237*$H237),0)</f>
        <v>45113</v>
      </c>
      <c r="R237" s="14">
        <f t="shared" si="4"/>
        <v>0</v>
      </c>
      <c r="S237" s="3"/>
      <c r="T237" s="14">
        <f t="shared" si="29"/>
        <v>45113</v>
      </c>
      <c r="U237" s="25"/>
      <c r="V237" s="16">
        <f t="shared" si="25"/>
        <v>180453</v>
      </c>
      <c r="W237" s="16">
        <f t="shared" si="26"/>
        <v>903</v>
      </c>
      <c r="X237" s="25"/>
      <c r="Y237" s="16">
        <f t="shared" si="8"/>
        <v>0</v>
      </c>
      <c r="Z237" s="16">
        <f t="shared" si="9"/>
        <v>0</v>
      </c>
      <c r="AA237" s="25"/>
      <c r="AB237" s="16">
        <f t="shared" si="10"/>
        <v>0</v>
      </c>
      <c r="AC237" s="16">
        <f t="shared" si="11"/>
        <v>0</v>
      </c>
    </row>
    <row r="238" spans="1:29" x14ac:dyDescent="0.25">
      <c r="A238" s="13" t="str">
        <f>IF(AND(INTRO!$E$37="Non-endemic",INTRO!$E$41="Non-endemic")," ",IF(COUNTRY_INFO!A238=0," ",COUNTRY_INFO!A238))</f>
        <v>Nigeria</v>
      </c>
      <c r="B238" s="13" t="str">
        <f>IF(AND(INTRO!$E$37="Non-endemic",INTRO!$E$41="Non-endemic")," ",IF(COUNTRY_INFO!B238=0," ",COUNTRY_INFO!B238))</f>
        <v>Edo</v>
      </c>
      <c r="C238" s="13" t="str">
        <f>IF(AND(INTRO!$E$37="Non-endemic",INTRO!$E$41="Non-endemic")," ",IF(COUNTRY_INFO!C238=0," ",COUNTRY_INFO!C238))</f>
        <v>Esan West</v>
      </c>
      <c r="D238" s="14">
        <f>IF(AND(INTRO!$E$37="Non-endemic",INTRO!$E$41="Non-endemic"),0,IF(AND(OR(COUNTRY_INFO!$H238=0,COUNTRY_INFO!$H238=4,COUNTRY_INFO!$H238=99),OR(COUNTRY_INFO!$J238=0,COUNTRY_INFO!$J238=4)),0,COUNTRY_INFO!$E238))</f>
        <v>33849</v>
      </c>
      <c r="E238" s="14">
        <f>IF(AND(INTRO!$E$37="Non-endemic",INTRO!$E$41="Non-endemic"),0,IF(AND(OR(COUNTRY_INFO!$H238=0,COUNTRY_INFO!$H238=4,COUNTRY_INFO!$H238=99),OR(COUNTRY_INFO!$J238=0,COUNTRY_INFO!$J238=4)),0,COUNTRY_INFO!$F238))</f>
        <v>47388</v>
      </c>
      <c r="F238" s="14">
        <f t="shared" si="27"/>
        <v>81237</v>
      </c>
      <c r="G238" s="15">
        <f>IF(AND(INTRO!$E$37="Non-endemic",INTRO!$E$41="Non-endemic"),0,COUNTRY_INFO!Q238)</f>
        <v>0</v>
      </c>
      <c r="H238" s="15">
        <f>IF(AND(INTRO!$E$37="Non-endemic",INTRO!$E$41="Non-endemic"),0,COUNTRY_INFO!S238)</f>
        <v>1</v>
      </c>
      <c r="I238" s="14">
        <f>IF(INTRO!$E$39="Non-endemic",IF($G238=1,DEC!$I238,0),IF($G238=1,IVM!$G238,0))</f>
        <v>0</v>
      </c>
      <c r="J238" s="3" t="str">
        <f>IF($G238=0, " ", IF(COUNTRY_INFO!$H238=1, IF(COUNTRY_INFO!$L238=1, 0," ")," "))</f>
        <v xml:space="preserve"> </v>
      </c>
      <c r="K238" s="3"/>
      <c r="L238" s="28" t="s">
        <v>974</v>
      </c>
      <c r="M238" s="44">
        <f>IF($L238="ALB", IF(INTRO!$E$39="Non-endemic",IF($H238&lt;&gt;0,$D238*($H238-$G238),0),$D238*$H238), 0)</f>
        <v>0</v>
      </c>
      <c r="N238" s="14">
        <f t="shared" si="2"/>
        <v>0</v>
      </c>
      <c r="O238" s="3"/>
      <c r="P238" s="14">
        <f t="shared" si="28"/>
        <v>0</v>
      </c>
      <c r="Q238" s="44">
        <f>IF($L238="MBD", IF(INTRO!$E$39="Non-endemic",IF($H238&lt;&gt;0,$D238*($H238-$G238),0),$D238*$H238),0)</f>
        <v>33849</v>
      </c>
      <c r="R238" s="14">
        <f t="shared" si="4"/>
        <v>47388</v>
      </c>
      <c r="S238" s="3"/>
      <c r="T238" s="14">
        <f t="shared" si="29"/>
        <v>81237</v>
      </c>
      <c r="U238" s="25"/>
      <c r="V238" s="16">
        <f t="shared" si="25"/>
        <v>0</v>
      </c>
      <c r="W238" s="16">
        <f t="shared" si="26"/>
        <v>0</v>
      </c>
      <c r="X238" s="25"/>
      <c r="Y238" s="16">
        <f t="shared" si="8"/>
        <v>0</v>
      </c>
      <c r="Z238" s="16">
        <f t="shared" si="9"/>
        <v>0</v>
      </c>
      <c r="AA238" s="25"/>
      <c r="AB238" s="16">
        <f t="shared" si="10"/>
        <v>47388</v>
      </c>
      <c r="AC238" s="16">
        <f t="shared" si="11"/>
        <v>316</v>
      </c>
    </row>
    <row r="239" spans="1:29" x14ac:dyDescent="0.25">
      <c r="A239" s="13" t="str">
        <f>IF(AND(INTRO!$E$37="Non-endemic",INTRO!$E$41="Non-endemic")," ",IF(COUNTRY_INFO!A239=0," ",COUNTRY_INFO!A239))</f>
        <v>Nigeria</v>
      </c>
      <c r="B239" s="13" t="str">
        <f>IF(AND(INTRO!$E$37="Non-endemic",INTRO!$E$41="Non-endemic")," ",IF(COUNTRY_INFO!B239=0," ",COUNTRY_INFO!B239))</f>
        <v>Edo</v>
      </c>
      <c r="C239" s="13" t="str">
        <f>IF(AND(INTRO!$E$37="Non-endemic",INTRO!$E$41="Non-endemic")," ",IF(COUNTRY_INFO!C239=0," ",COUNTRY_INFO!C239))</f>
        <v>Etsako Central</v>
      </c>
      <c r="D239" s="14">
        <f>IF(AND(INTRO!$E$37="Non-endemic",INTRO!$E$41="Non-endemic"),0,IF(AND(OR(COUNTRY_INFO!$H239=0,COUNTRY_INFO!$H239=4,COUNTRY_INFO!$H239=99),OR(COUNTRY_INFO!$J239=0,COUNTRY_INFO!$J239=4)),0,COUNTRY_INFO!$E239))</f>
        <v>25439</v>
      </c>
      <c r="E239" s="14">
        <f>IF(AND(INTRO!$E$37="Non-endemic",INTRO!$E$41="Non-endemic"),0,IF(AND(OR(COUNTRY_INFO!$H239=0,COUNTRY_INFO!$H239=4,COUNTRY_INFO!$H239=99),OR(COUNTRY_INFO!$J239=0,COUNTRY_INFO!$J239=4)),0,COUNTRY_INFO!$F239))</f>
        <v>35614</v>
      </c>
      <c r="F239" s="14">
        <f t="shared" si="27"/>
        <v>61053</v>
      </c>
      <c r="G239" s="15">
        <f>IF(AND(INTRO!$E$37="Non-endemic",INTRO!$E$41="Non-endemic"),0,COUNTRY_INFO!Q239)</f>
        <v>1</v>
      </c>
      <c r="H239" s="15">
        <f>IF(AND(INTRO!$E$37="Non-endemic",INTRO!$E$41="Non-endemic"),0,COUNTRY_INFO!S239)</f>
        <v>2</v>
      </c>
      <c r="I239" s="14">
        <f>IF(INTRO!$E$39="Non-endemic",IF($G239=1,DEC!$I239,0),IF($G239=1,IVM!$G239,0))</f>
        <v>101754</v>
      </c>
      <c r="J239" s="3" t="str">
        <f>IF($G239=0, " ", IF(COUNTRY_INFO!$H239=1, IF(COUNTRY_INFO!$L239=1, 0," ")," "))</f>
        <v xml:space="preserve"> </v>
      </c>
      <c r="K239" s="3"/>
      <c r="L239" s="28" t="s">
        <v>974</v>
      </c>
      <c r="M239" s="44">
        <f>IF($L239="ALB", IF(INTRO!$E$39="Non-endemic",IF($H239&lt;&gt;0,$D239*($H239-$G239),0),$D239*$H239), 0)</f>
        <v>0</v>
      </c>
      <c r="N239" s="14">
        <f t="shared" si="2"/>
        <v>0</v>
      </c>
      <c r="O239" s="3"/>
      <c r="P239" s="14">
        <f t="shared" si="28"/>
        <v>0</v>
      </c>
      <c r="Q239" s="44">
        <f>IF($L239="MBD", IF(INTRO!$E$39="Non-endemic",IF($H239&lt;&gt;0,$D239*($H239-$G239),0),$D239*$H239),0)</f>
        <v>50878</v>
      </c>
      <c r="R239" s="14">
        <f t="shared" si="4"/>
        <v>35614</v>
      </c>
      <c r="S239" s="3"/>
      <c r="T239" s="14">
        <f t="shared" si="29"/>
        <v>86492</v>
      </c>
      <c r="U239" s="25"/>
      <c r="V239" s="16">
        <f t="shared" si="25"/>
        <v>101754</v>
      </c>
      <c r="W239" s="16">
        <f t="shared" si="26"/>
        <v>509</v>
      </c>
      <c r="X239" s="25"/>
      <c r="Y239" s="16">
        <f t="shared" si="8"/>
        <v>0</v>
      </c>
      <c r="Z239" s="16">
        <f t="shared" si="9"/>
        <v>0</v>
      </c>
      <c r="AA239" s="25"/>
      <c r="AB239" s="16">
        <f t="shared" si="10"/>
        <v>35614</v>
      </c>
      <c r="AC239" s="16">
        <f t="shared" si="11"/>
        <v>238</v>
      </c>
    </row>
    <row r="240" spans="1:29" x14ac:dyDescent="0.25">
      <c r="A240" s="13" t="str">
        <f>IF(AND(INTRO!$E$37="Non-endemic",INTRO!$E$41="Non-endemic")," ",IF(COUNTRY_INFO!A240=0," ",COUNTRY_INFO!A240))</f>
        <v>Nigeria</v>
      </c>
      <c r="B240" s="13" t="str">
        <f>IF(AND(INTRO!$E$37="Non-endemic",INTRO!$E$41="Non-endemic")," ",IF(COUNTRY_INFO!B240=0," ",COUNTRY_INFO!B240))</f>
        <v>Edo</v>
      </c>
      <c r="C240" s="13" t="str">
        <f>IF(AND(INTRO!$E$37="Non-endemic",INTRO!$E$41="Non-endemic")," ",IF(COUNTRY_INFO!C240=0," ",COUNTRY_INFO!C240))</f>
        <v>Etsako East</v>
      </c>
      <c r="D240" s="14">
        <f>IF(AND(INTRO!$E$37="Non-endemic",INTRO!$E$41="Non-endemic"),0,IF(AND(OR(COUNTRY_INFO!$H240=0,COUNTRY_INFO!$H240=4,COUNTRY_INFO!$H240=99),OR(COUNTRY_INFO!$J240=0,COUNTRY_INFO!$J240=4)),0,COUNTRY_INFO!$E240))</f>
        <v>39270</v>
      </c>
      <c r="E240" s="14">
        <f>IF(AND(INTRO!$E$37="Non-endemic",INTRO!$E$41="Non-endemic"),0,IF(AND(OR(COUNTRY_INFO!$H240=0,COUNTRY_INFO!$H240=4,COUNTRY_INFO!$H240=99),OR(COUNTRY_INFO!$J240=0,COUNTRY_INFO!$J240=4)),0,COUNTRY_INFO!$F240))</f>
        <v>54978</v>
      </c>
      <c r="F240" s="14">
        <f t="shared" si="27"/>
        <v>94248</v>
      </c>
      <c r="G240" s="15">
        <f>IF(AND(INTRO!$E$37="Non-endemic",INTRO!$E$41="Non-endemic"),0,COUNTRY_INFO!Q240)</f>
        <v>0</v>
      </c>
      <c r="H240" s="15">
        <f>IF(AND(INTRO!$E$37="Non-endemic",INTRO!$E$41="Non-endemic"),0,COUNTRY_INFO!S240)</f>
        <v>1</v>
      </c>
      <c r="I240" s="14">
        <f>IF(INTRO!$E$39="Non-endemic",IF($G240=1,DEC!$I240,0),IF($G240=1,IVM!$G240,0))</f>
        <v>0</v>
      </c>
      <c r="J240" s="3" t="str">
        <f>IF($G240=0, " ", IF(COUNTRY_INFO!$H240=1, IF(COUNTRY_INFO!$L240=1, 0," ")," "))</f>
        <v xml:space="preserve"> </v>
      </c>
      <c r="K240" s="3"/>
      <c r="L240" s="28" t="s">
        <v>974</v>
      </c>
      <c r="M240" s="44">
        <f>IF($L240="ALB", IF(INTRO!$E$39="Non-endemic",IF($H240&lt;&gt;0,$D240*($H240-$G240),0),$D240*$H240), 0)</f>
        <v>0</v>
      </c>
      <c r="N240" s="14">
        <f t="shared" si="2"/>
        <v>0</v>
      </c>
      <c r="O240" s="3"/>
      <c r="P240" s="14">
        <f t="shared" si="28"/>
        <v>0</v>
      </c>
      <c r="Q240" s="44">
        <f>IF($L240="MBD", IF(INTRO!$E$39="Non-endemic",IF($H240&lt;&gt;0,$D240*($H240-$G240),0),$D240*$H240),0)</f>
        <v>39270</v>
      </c>
      <c r="R240" s="14">
        <f t="shared" si="4"/>
        <v>54978</v>
      </c>
      <c r="S240" s="3"/>
      <c r="T240" s="14">
        <f t="shared" si="29"/>
        <v>94248</v>
      </c>
      <c r="U240" s="25"/>
      <c r="V240" s="16">
        <f t="shared" si="25"/>
        <v>0</v>
      </c>
      <c r="W240" s="16">
        <f t="shared" si="26"/>
        <v>0</v>
      </c>
      <c r="X240" s="25"/>
      <c r="Y240" s="16">
        <f t="shared" si="8"/>
        <v>0</v>
      </c>
      <c r="Z240" s="16">
        <f t="shared" si="9"/>
        <v>0</v>
      </c>
      <c r="AA240" s="25"/>
      <c r="AB240" s="16">
        <f t="shared" si="10"/>
        <v>54978</v>
      </c>
      <c r="AC240" s="16">
        <f t="shared" si="11"/>
        <v>367</v>
      </c>
    </row>
    <row r="241" spans="1:29" x14ac:dyDescent="0.25">
      <c r="A241" s="13" t="str">
        <f>IF(AND(INTRO!$E$37="Non-endemic",INTRO!$E$41="Non-endemic")," ",IF(COUNTRY_INFO!A241=0," ",COUNTRY_INFO!A241))</f>
        <v>Nigeria</v>
      </c>
      <c r="B241" s="13" t="str">
        <f>IF(AND(INTRO!$E$37="Non-endemic",INTRO!$E$41="Non-endemic")," ",IF(COUNTRY_INFO!B241=0," ",COUNTRY_INFO!B241))</f>
        <v>Edo</v>
      </c>
      <c r="C241" s="13" t="str">
        <f>IF(AND(INTRO!$E$37="Non-endemic",INTRO!$E$41="Non-endemic")," ",IF(COUNTRY_INFO!C241=0," ",COUNTRY_INFO!C241))</f>
        <v>Etsako West</v>
      </c>
      <c r="D241" s="14">
        <f>IF(AND(INTRO!$E$37="Non-endemic",INTRO!$E$41="Non-endemic"),0,IF(AND(OR(COUNTRY_INFO!$H241=0,COUNTRY_INFO!$H241=4,COUNTRY_INFO!$H241=99),OR(COUNTRY_INFO!$J241=0,COUNTRY_INFO!$J241=4)),0,COUNTRY_INFO!$E241))</f>
        <v>53152</v>
      </c>
      <c r="E241" s="14">
        <f>IF(AND(INTRO!$E$37="Non-endemic",INTRO!$E$41="Non-endemic"),0,IF(AND(OR(COUNTRY_INFO!$H241=0,COUNTRY_INFO!$H241=4,COUNTRY_INFO!$H241=99),OR(COUNTRY_INFO!$J241=0,COUNTRY_INFO!$J241=4)),0,COUNTRY_INFO!$F241))</f>
        <v>74413</v>
      </c>
      <c r="F241" s="14">
        <f t="shared" si="27"/>
        <v>127565</v>
      </c>
      <c r="G241" s="15">
        <f>IF(AND(INTRO!$E$37="Non-endemic",INTRO!$E$41="Non-endemic"),0,COUNTRY_INFO!Q241)</f>
        <v>1</v>
      </c>
      <c r="H241" s="15">
        <f>IF(AND(INTRO!$E$37="Non-endemic",INTRO!$E$41="Non-endemic"),0,COUNTRY_INFO!S241)</f>
        <v>2</v>
      </c>
      <c r="I241" s="14">
        <f>IF(INTRO!$E$39="Non-endemic",IF($G241=1,DEC!$I241,0),IF($G241=1,IVM!$G241,0))</f>
        <v>212609</v>
      </c>
      <c r="J241" s="3" t="str">
        <f>IF($G241=0, " ", IF(COUNTRY_INFO!$H241=1, IF(COUNTRY_INFO!$L241=1, 0," ")," "))</f>
        <v xml:space="preserve"> </v>
      </c>
      <c r="K241" s="3"/>
      <c r="L241" s="28" t="s">
        <v>974</v>
      </c>
      <c r="M241" s="44">
        <f>IF($L241="ALB", IF(INTRO!$E$39="Non-endemic",IF($H241&lt;&gt;0,$D241*($H241-$G241),0),$D241*$H241), 0)</f>
        <v>0</v>
      </c>
      <c r="N241" s="14">
        <f t="shared" si="2"/>
        <v>0</v>
      </c>
      <c r="O241" s="3"/>
      <c r="P241" s="14">
        <f t="shared" si="28"/>
        <v>0</v>
      </c>
      <c r="Q241" s="44">
        <f>IF($L241="MBD", IF(INTRO!$E$39="Non-endemic",IF($H241&lt;&gt;0,$D241*($H241-$G241),0),$D241*$H241),0)</f>
        <v>106304</v>
      </c>
      <c r="R241" s="14">
        <f t="shared" si="4"/>
        <v>74413</v>
      </c>
      <c r="S241" s="3"/>
      <c r="T241" s="14">
        <f t="shared" si="29"/>
        <v>180717</v>
      </c>
      <c r="U241" s="25"/>
      <c r="V241" s="16">
        <f t="shared" si="25"/>
        <v>212609</v>
      </c>
      <c r="W241" s="16">
        <f t="shared" si="26"/>
        <v>1064</v>
      </c>
      <c r="X241" s="25"/>
      <c r="Y241" s="16">
        <f t="shared" si="8"/>
        <v>0</v>
      </c>
      <c r="Z241" s="16">
        <f t="shared" si="9"/>
        <v>0</v>
      </c>
      <c r="AA241" s="25"/>
      <c r="AB241" s="16">
        <f t="shared" si="10"/>
        <v>74413</v>
      </c>
      <c r="AC241" s="16">
        <f t="shared" si="11"/>
        <v>497</v>
      </c>
    </row>
    <row r="242" spans="1:29" x14ac:dyDescent="0.25">
      <c r="A242" s="13" t="str">
        <f>IF(AND(INTRO!$E$37="Non-endemic",INTRO!$E$41="Non-endemic")," ",IF(COUNTRY_INFO!A242=0," ",COUNTRY_INFO!A242))</f>
        <v>Nigeria</v>
      </c>
      <c r="B242" s="13" t="str">
        <f>IF(AND(INTRO!$E$37="Non-endemic",INTRO!$E$41="Non-endemic")," ",IF(COUNTRY_INFO!B242=0," ",COUNTRY_INFO!B242))</f>
        <v>Edo</v>
      </c>
      <c r="C242" s="13" t="str">
        <f>IF(AND(INTRO!$E$37="Non-endemic",INTRO!$E$41="Non-endemic")," ",IF(COUNTRY_INFO!C242=0," ",COUNTRY_INFO!C242))</f>
        <v>Igueben</v>
      </c>
      <c r="D242" s="14">
        <f>IF(AND(INTRO!$E$37="Non-endemic",INTRO!$E$41="Non-endemic"),0,IF(AND(OR(COUNTRY_INFO!$H242=0,COUNTRY_INFO!$H242=4,COUNTRY_INFO!$H242=99),OR(COUNTRY_INFO!$J242=0,COUNTRY_INFO!$J242=4)),0,COUNTRY_INFO!$E242))</f>
        <v>18731</v>
      </c>
      <c r="E242" s="14">
        <f>IF(AND(INTRO!$E$37="Non-endemic",INTRO!$E$41="Non-endemic"),0,IF(AND(OR(COUNTRY_INFO!$H242=0,COUNTRY_INFO!$H242=4,COUNTRY_INFO!$H242=99),OR(COUNTRY_INFO!$J242=0,COUNTRY_INFO!$J242=4)),0,COUNTRY_INFO!$F242))</f>
        <v>26224</v>
      </c>
      <c r="F242" s="14">
        <f t="shared" si="27"/>
        <v>44955</v>
      </c>
      <c r="G242" s="15">
        <f>IF(AND(INTRO!$E$37="Non-endemic",INTRO!$E$41="Non-endemic"),0,COUNTRY_INFO!Q242)</f>
        <v>0</v>
      </c>
      <c r="H242" s="15">
        <f>IF(AND(INTRO!$E$37="Non-endemic",INTRO!$E$41="Non-endemic"),0,COUNTRY_INFO!S242)</f>
        <v>1</v>
      </c>
      <c r="I242" s="14">
        <f>IF(INTRO!$E$39="Non-endemic",IF($G242=1,DEC!$I242,0),IF($G242=1,IVM!$G242,0))</f>
        <v>0</v>
      </c>
      <c r="J242" s="3" t="str">
        <f>IF($G242=0, " ", IF(COUNTRY_INFO!$H242=1, IF(COUNTRY_INFO!$L242=1, 0," ")," "))</f>
        <v xml:space="preserve"> </v>
      </c>
      <c r="K242" s="3"/>
      <c r="L242" s="28" t="s">
        <v>974</v>
      </c>
      <c r="M242" s="44">
        <f>IF($L242="ALB", IF(INTRO!$E$39="Non-endemic",IF($H242&lt;&gt;0,$D242*($H242-$G242),0),$D242*$H242), 0)</f>
        <v>0</v>
      </c>
      <c r="N242" s="14">
        <f t="shared" si="2"/>
        <v>0</v>
      </c>
      <c r="O242" s="3"/>
      <c r="P242" s="14">
        <f t="shared" si="28"/>
        <v>0</v>
      </c>
      <c r="Q242" s="44">
        <f>IF($L242="MBD", IF(INTRO!$E$39="Non-endemic",IF($H242&lt;&gt;0,$D242*($H242-$G242),0),$D242*$H242),0)</f>
        <v>18731</v>
      </c>
      <c r="R242" s="14">
        <f t="shared" si="4"/>
        <v>26224</v>
      </c>
      <c r="S242" s="3"/>
      <c r="T242" s="14">
        <f t="shared" si="29"/>
        <v>44955</v>
      </c>
      <c r="U242" s="25"/>
      <c r="V242" s="16">
        <f t="shared" si="25"/>
        <v>0</v>
      </c>
      <c r="W242" s="16">
        <f t="shared" si="26"/>
        <v>0</v>
      </c>
      <c r="X242" s="25"/>
      <c r="Y242" s="16">
        <f t="shared" si="8"/>
        <v>0</v>
      </c>
      <c r="Z242" s="16">
        <f t="shared" si="9"/>
        <v>0</v>
      </c>
      <c r="AA242" s="25"/>
      <c r="AB242" s="16">
        <f t="shared" si="10"/>
        <v>26224</v>
      </c>
      <c r="AC242" s="16">
        <f t="shared" si="11"/>
        <v>175</v>
      </c>
    </row>
    <row r="243" spans="1:29" x14ac:dyDescent="0.25">
      <c r="A243" s="13" t="str">
        <f>IF(AND(INTRO!$E$37="Non-endemic",INTRO!$E$41="Non-endemic")," ",IF(COUNTRY_INFO!A243=0," ",COUNTRY_INFO!A243))</f>
        <v>Nigeria</v>
      </c>
      <c r="B243" s="13" t="str">
        <f>IF(AND(INTRO!$E$37="Non-endemic",INTRO!$E$41="Non-endemic")," ",IF(COUNTRY_INFO!B243=0," ",COUNTRY_INFO!B243))</f>
        <v>Edo</v>
      </c>
      <c r="C243" s="13" t="str">
        <f>IF(AND(INTRO!$E$37="Non-endemic",INTRO!$E$41="Non-endemic")," ",IF(COUNTRY_INFO!C243=0," ",COUNTRY_INFO!C243))</f>
        <v>Ikpoba-Okha</v>
      </c>
      <c r="D243" s="14">
        <f>IF(AND(INTRO!$E$37="Non-endemic",INTRO!$E$41="Non-endemic"),0,IF(AND(OR(COUNTRY_INFO!$H243=0,COUNTRY_INFO!$H243=4,COUNTRY_INFO!$H243=99),OR(COUNTRY_INFO!$J243=0,COUNTRY_INFO!$J243=4)),0,COUNTRY_INFO!$E243))</f>
        <v>99819</v>
      </c>
      <c r="E243" s="14">
        <f>IF(AND(INTRO!$E$37="Non-endemic",INTRO!$E$41="Non-endemic"),0,IF(AND(OR(COUNTRY_INFO!$H243=0,COUNTRY_INFO!$H243=4,COUNTRY_INFO!$H243=99),OR(COUNTRY_INFO!$J243=0,COUNTRY_INFO!$J243=4)),0,COUNTRY_INFO!$F243))</f>
        <v>139747</v>
      </c>
      <c r="F243" s="14">
        <f t="shared" si="27"/>
        <v>239566</v>
      </c>
      <c r="G243" s="15">
        <f>IF(AND(INTRO!$E$37="Non-endemic",INTRO!$E$41="Non-endemic"),0,COUNTRY_INFO!Q243)</f>
        <v>0</v>
      </c>
      <c r="H243" s="15">
        <f>IF(AND(INTRO!$E$37="Non-endemic",INTRO!$E$41="Non-endemic"),0,COUNTRY_INFO!S243)</f>
        <v>1</v>
      </c>
      <c r="I243" s="14">
        <f>IF(INTRO!$E$39="Non-endemic",IF($G243=1,DEC!$I243,0),IF($G243=1,IVM!$G243,0))</f>
        <v>0</v>
      </c>
      <c r="J243" s="3" t="str">
        <f>IF($G243=0, " ", IF(COUNTRY_INFO!$H243=1, IF(COUNTRY_INFO!$L243=1, 0," ")," "))</f>
        <v xml:space="preserve"> </v>
      </c>
      <c r="K243" s="3"/>
      <c r="L243" s="28" t="s">
        <v>974</v>
      </c>
      <c r="M243" s="44">
        <f>IF($L243="ALB", IF(INTRO!$E$39="Non-endemic",IF($H243&lt;&gt;0,$D243*($H243-$G243),0),$D243*$H243), 0)</f>
        <v>0</v>
      </c>
      <c r="N243" s="14">
        <f t="shared" si="2"/>
        <v>0</v>
      </c>
      <c r="O243" s="3"/>
      <c r="P243" s="14">
        <f t="shared" si="28"/>
        <v>0</v>
      </c>
      <c r="Q243" s="44">
        <f>IF($L243="MBD", IF(INTRO!$E$39="Non-endemic",IF($H243&lt;&gt;0,$D243*($H243-$G243),0),$D243*$H243),0)</f>
        <v>99819</v>
      </c>
      <c r="R243" s="14">
        <f t="shared" si="4"/>
        <v>139747</v>
      </c>
      <c r="S243" s="3"/>
      <c r="T243" s="14">
        <f t="shared" si="29"/>
        <v>239566</v>
      </c>
      <c r="U243" s="25"/>
      <c r="V243" s="16">
        <f t="shared" si="25"/>
        <v>0</v>
      </c>
      <c r="W243" s="16">
        <f t="shared" si="26"/>
        <v>0</v>
      </c>
      <c r="X243" s="25"/>
      <c r="Y243" s="16">
        <f t="shared" si="8"/>
        <v>0</v>
      </c>
      <c r="Z243" s="16">
        <f t="shared" si="9"/>
        <v>0</v>
      </c>
      <c r="AA243" s="25"/>
      <c r="AB243" s="16">
        <f t="shared" si="10"/>
        <v>139747</v>
      </c>
      <c r="AC243" s="16">
        <f t="shared" si="11"/>
        <v>932</v>
      </c>
    </row>
    <row r="244" spans="1:29" x14ac:dyDescent="0.25">
      <c r="A244" s="13" t="str">
        <f>IF(AND(INTRO!$E$37="Non-endemic",INTRO!$E$41="Non-endemic")," ",IF(COUNTRY_INFO!A244=0," ",COUNTRY_INFO!A244))</f>
        <v>Nigeria</v>
      </c>
      <c r="B244" s="13" t="str">
        <f>IF(AND(INTRO!$E$37="Non-endemic",INTRO!$E$41="Non-endemic")," ",IF(COUNTRY_INFO!B244=0," ",COUNTRY_INFO!B244))</f>
        <v>Edo</v>
      </c>
      <c r="C244" s="13" t="str">
        <f>IF(AND(INTRO!$E$37="Non-endemic",INTRO!$E$41="Non-endemic")," ",IF(COUNTRY_INFO!C244=0," ",COUNTRY_INFO!C244))</f>
        <v>Oredo</v>
      </c>
      <c r="D244" s="14">
        <f>IF(AND(INTRO!$E$37="Non-endemic",INTRO!$E$41="Non-endemic"),0,IF(AND(OR(COUNTRY_INFO!$H244=0,COUNTRY_INFO!$H244=4,COUNTRY_INFO!$H244=99),OR(COUNTRY_INFO!$J244=0,COUNTRY_INFO!$J244=4)),0,COUNTRY_INFO!$E244))</f>
        <v>100778</v>
      </c>
      <c r="E244" s="14">
        <f>IF(AND(INTRO!$E$37="Non-endemic",INTRO!$E$41="Non-endemic"),0,IF(AND(OR(COUNTRY_INFO!$H244=0,COUNTRY_INFO!$H244=4,COUNTRY_INFO!$H244=99),OR(COUNTRY_INFO!$J244=0,COUNTRY_INFO!$J244=4)),0,COUNTRY_INFO!$F244))</f>
        <v>141089</v>
      </c>
      <c r="F244" s="14">
        <f t="shared" si="27"/>
        <v>241867</v>
      </c>
      <c r="G244" s="15">
        <f>IF(AND(INTRO!$E$37="Non-endemic",INTRO!$E$41="Non-endemic"),0,COUNTRY_INFO!Q244)</f>
        <v>0</v>
      </c>
      <c r="H244" s="15">
        <f>IF(AND(INTRO!$E$37="Non-endemic",INTRO!$E$41="Non-endemic"),0,COUNTRY_INFO!S244)</f>
        <v>1</v>
      </c>
      <c r="I244" s="14">
        <f>IF(INTRO!$E$39="Non-endemic",IF($G244=1,DEC!$I244,0),IF($G244=1,IVM!$G244,0))</f>
        <v>0</v>
      </c>
      <c r="J244" s="3" t="str">
        <f>IF($G244=0, " ", IF(COUNTRY_INFO!$H244=1, IF(COUNTRY_INFO!$L244=1, 0," ")," "))</f>
        <v xml:space="preserve"> </v>
      </c>
      <c r="K244" s="3"/>
      <c r="L244" s="28" t="s">
        <v>974</v>
      </c>
      <c r="M244" s="44">
        <f>IF($L244="ALB", IF(INTRO!$E$39="Non-endemic",IF($H244&lt;&gt;0,$D244*($H244-$G244),0),$D244*$H244), 0)</f>
        <v>0</v>
      </c>
      <c r="N244" s="14">
        <f t="shared" si="2"/>
        <v>0</v>
      </c>
      <c r="O244" s="3"/>
      <c r="P244" s="14">
        <f t="shared" si="28"/>
        <v>0</v>
      </c>
      <c r="Q244" s="44">
        <f>IF($L244="MBD", IF(INTRO!$E$39="Non-endemic",IF($H244&lt;&gt;0,$D244*($H244-$G244),0),$D244*$H244),0)</f>
        <v>100778</v>
      </c>
      <c r="R244" s="14">
        <f t="shared" si="4"/>
        <v>141089</v>
      </c>
      <c r="S244" s="3"/>
      <c r="T244" s="14">
        <f t="shared" si="29"/>
        <v>241867</v>
      </c>
      <c r="U244" s="25"/>
      <c r="V244" s="16">
        <f t="shared" si="25"/>
        <v>0</v>
      </c>
      <c r="W244" s="16">
        <f t="shared" si="26"/>
        <v>0</v>
      </c>
      <c r="X244" s="25"/>
      <c r="Y244" s="16">
        <f t="shared" si="8"/>
        <v>0</v>
      </c>
      <c r="Z244" s="16">
        <f t="shared" si="9"/>
        <v>0</v>
      </c>
      <c r="AA244" s="25"/>
      <c r="AB244" s="16">
        <f t="shared" si="10"/>
        <v>141089</v>
      </c>
      <c r="AC244" s="16">
        <f t="shared" si="11"/>
        <v>941</v>
      </c>
    </row>
    <row r="245" spans="1:29" x14ac:dyDescent="0.25">
      <c r="A245" s="13" t="str">
        <f>IF(AND(INTRO!$E$37="Non-endemic",INTRO!$E$41="Non-endemic")," ",IF(COUNTRY_INFO!A245=0," ",COUNTRY_INFO!A245))</f>
        <v>Nigeria</v>
      </c>
      <c r="B245" s="13" t="str">
        <f>IF(AND(INTRO!$E$37="Non-endemic",INTRO!$E$41="Non-endemic")," ",IF(COUNTRY_INFO!B245=0," ",COUNTRY_INFO!B245))</f>
        <v>Edo</v>
      </c>
      <c r="C245" s="13" t="str">
        <f>IF(AND(INTRO!$E$37="Non-endemic",INTRO!$E$41="Non-endemic")," ",IF(COUNTRY_INFO!C245=0," ",COUNTRY_INFO!C245))</f>
        <v>Orhionmwon</v>
      </c>
      <c r="D245" s="14">
        <f>IF(AND(INTRO!$E$37="Non-endemic",INTRO!$E$41="Non-endemic"),0,IF(AND(OR(COUNTRY_INFO!$H245=0,COUNTRY_INFO!$H245=4,COUNTRY_INFO!$H245=99),OR(COUNTRY_INFO!$J245=0,COUNTRY_INFO!$J245=4)),0,COUNTRY_INFO!$E245))</f>
        <v>49147</v>
      </c>
      <c r="E245" s="14">
        <f>IF(AND(INTRO!$E$37="Non-endemic",INTRO!$E$41="Non-endemic"),0,IF(AND(OR(COUNTRY_INFO!$H245=0,COUNTRY_INFO!$H245=4,COUNTRY_INFO!$H245=99),OR(COUNTRY_INFO!$J245=0,COUNTRY_INFO!$J245=4)),0,COUNTRY_INFO!$F245))</f>
        <v>68806</v>
      </c>
      <c r="F245" s="14">
        <f t="shared" si="27"/>
        <v>117953</v>
      </c>
      <c r="G245" s="15">
        <f>IF(AND(INTRO!$E$37="Non-endemic",INTRO!$E$41="Non-endemic"),0,COUNTRY_INFO!Q245)</f>
        <v>0</v>
      </c>
      <c r="H245" s="15">
        <f>IF(AND(INTRO!$E$37="Non-endemic",INTRO!$E$41="Non-endemic"),0,COUNTRY_INFO!S245)</f>
        <v>2</v>
      </c>
      <c r="I245" s="14">
        <f>IF(INTRO!$E$39="Non-endemic",IF($G245=1,DEC!$I245,0),IF($G245=1,IVM!$G245,0))</f>
        <v>0</v>
      </c>
      <c r="J245" s="3" t="str">
        <f>IF($G245=0, " ", IF(COUNTRY_INFO!$H245=1, IF(COUNTRY_INFO!$L245=1, 0," ")," "))</f>
        <v xml:space="preserve"> </v>
      </c>
      <c r="K245" s="3"/>
      <c r="L245" s="28" t="s">
        <v>974</v>
      </c>
      <c r="M245" s="44">
        <f>IF($L245="ALB", IF(INTRO!$E$39="Non-endemic",IF($H245&lt;&gt;0,$D245*($H245-$G245),0),$D245*$H245), 0)</f>
        <v>0</v>
      </c>
      <c r="N245" s="14">
        <f t="shared" si="2"/>
        <v>0</v>
      </c>
      <c r="O245" s="3"/>
      <c r="P245" s="14">
        <f t="shared" si="28"/>
        <v>0</v>
      </c>
      <c r="Q245" s="44">
        <f>IF($L245="MBD", IF(INTRO!$E$39="Non-endemic",IF($H245&lt;&gt;0,$D245*($H245-$G245),0),$D245*$H245),0)</f>
        <v>98294</v>
      </c>
      <c r="R245" s="14">
        <f t="shared" si="4"/>
        <v>137612</v>
      </c>
      <c r="S245" s="3"/>
      <c r="T245" s="14">
        <f t="shared" si="29"/>
        <v>235906</v>
      </c>
      <c r="U245" s="25"/>
      <c r="V245" s="16">
        <f t="shared" si="25"/>
        <v>0</v>
      </c>
      <c r="W245" s="16">
        <f t="shared" si="26"/>
        <v>0</v>
      </c>
      <c r="X245" s="25"/>
      <c r="Y245" s="16">
        <f t="shared" si="8"/>
        <v>0</v>
      </c>
      <c r="Z245" s="16">
        <f t="shared" si="9"/>
        <v>0</v>
      </c>
      <c r="AA245" s="25"/>
      <c r="AB245" s="16">
        <f t="shared" si="10"/>
        <v>137612</v>
      </c>
      <c r="AC245" s="16">
        <f t="shared" si="11"/>
        <v>918</v>
      </c>
    </row>
    <row r="246" spans="1:29" x14ac:dyDescent="0.25">
      <c r="A246" s="13" t="str">
        <f>IF(AND(INTRO!$E$37="Non-endemic",INTRO!$E$41="Non-endemic")," ",IF(COUNTRY_INFO!A246=0," ",COUNTRY_INFO!A246))</f>
        <v>Nigeria</v>
      </c>
      <c r="B246" s="13" t="str">
        <f>IF(AND(INTRO!$E$37="Non-endemic",INTRO!$E$41="Non-endemic")," ",IF(COUNTRY_INFO!B246=0," ",COUNTRY_INFO!B246))</f>
        <v>Edo</v>
      </c>
      <c r="C246" s="13" t="str">
        <f>IF(AND(INTRO!$E$37="Non-endemic",INTRO!$E$41="Non-endemic")," ",IF(COUNTRY_INFO!C246=0," ",COUNTRY_INFO!C246))</f>
        <v>Ovia North East</v>
      </c>
      <c r="D246" s="14">
        <f>IF(AND(INTRO!$E$37="Non-endemic",INTRO!$E$41="Non-endemic"),0,IF(AND(OR(COUNTRY_INFO!$H246=0,COUNTRY_INFO!$H246=4,COUNTRY_INFO!$H246=99),OR(COUNTRY_INFO!$J246=0,COUNTRY_INFO!$J246=4)),0,COUNTRY_INFO!$E246))</f>
        <v>41382</v>
      </c>
      <c r="E246" s="14">
        <f>IF(AND(INTRO!$E$37="Non-endemic",INTRO!$E$41="Non-endemic"),0,IF(AND(OR(COUNTRY_INFO!$H246=0,COUNTRY_INFO!$H246=4,COUNTRY_INFO!$H246=99),OR(COUNTRY_INFO!$J246=0,COUNTRY_INFO!$J246=4)),0,COUNTRY_INFO!$F246))</f>
        <v>57935</v>
      </c>
      <c r="F246" s="14">
        <f t="shared" si="27"/>
        <v>99317</v>
      </c>
      <c r="G246" s="15">
        <f>IF(AND(INTRO!$E$37="Non-endemic",INTRO!$E$41="Non-endemic"),0,COUNTRY_INFO!Q246)</f>
        <v>0</v>
      </c>
      <c r="H246" s="15">
        <f>IF(AND(INTRO!$E$37="Non-endemic",INTRO!$E$41="Non-endemic"),0,COUNTRY_INFO!S246)</f>
        <v>2</v>
      </c>
      <c r="I246" s="14">
        <f>IF(INTRO!$E$39="Non-endemic",IF($G246=1,DEC!$I246,0),IF($G246=1,IVM!$G246,0))</f>
        <v>0</v>
      </c>
      <c r="J246" s="3" t="str">
        <f>IF($G246=0, " ", IF(COUNTRY_INFO!$H246=1, IF(COUNTRY_INFO!$L246=1, 0," ")," "))</f>
        <v xml:space="preserve"> </v>
      </c>
      <c r="K246" s="3"/>
      <c r="L246" s="28" t="s">
        <v>974</v>
      </c>
      <c r="M246" s="44">
        <f>IF($L246="ALB", IF(INTRO!$E$39="Non-endemic",IF($H246&lt;&gt;0,$D246*($H246-$G246),0),$D246*$H246), 0)</f>
        <v>0</v>
      </c>
      <c r="N246" s="14">
        <f t="shared" si="2"/>
        <v>0</v>
      </c>
      <c r="O246" s="3"/>
      <c r="P246" s="14">
        <f t="shared" si="28"/>
        <v>0</v>
      </c>
      <c r="Q246" s="44">
        <f>IF($L246="MBD", IF(INTRO!$E$39="Non-endemic",IF($H246&lt;&gt;0,$D246*($H246-$G246),0),$D246*$H246),0)</f>
        <v>82764</v>
      </c>
      <c r="R246" s="14">
        <f t="shared" si="4"/>
        <v>115870</v>
      </c>
      <c r="S246" s="3"/>
      <c r="T246" s="14">
        <f t="shared" si="29"/>
        <v>198634</v>
      </c>
      <c r="U246" s="25"/>
      <c r="V246" s="16">
        <f t="shared" si="25"/>
        <v>0</v>
      </c>
      <c r="W246" s="16">
        <f t="shared" si="26"/>
        <v>0</v>
      </c>
      <c r="X246" s="25"/>
      <c r="Y246" s="16">
        <f t="shared" si="8"/>
        <v>0</v>
      </c>
      <c r="Z246" s="16">
        <f t="shared" si="9"/>
        <v>0</v>
      </c>
      <c r="AA246" s="25"/>
      <c r="AB246" s="16">
        <f t="shared" si="10"/>
        <v>115870</v>
      </c>
      <c r="AC246" s="16">
        <f t="shared" si="11"/>
        <v>773</v>
      </c>
    </row>
    <row r="247" spans="1:29" x14ac:dyDescent="0.25">
      <c r="A247" s="13" t="str">
        <f>IF(AND(INTRO!$E$37="Non-endemic",INTRO!$E$41="Non-endemic")," ",IF(COUNTRY_INFO!A247=0," ",COUNTRY_INFO!A247))</f>
        <v>Nigeria</v>
      </c>
      <c r="B247" s="13" t="str">
        <f>IF(AND(INTRO!$E$37="Non-endemic",INTRO!$E$41="Non-endemic")," ",IF(COUNTRY_INFO!B247=0," ",COUNTRY_INFO!B247))</f>
        <v>Edo</v>
      </c>
      <c r="C247" s="13" t="str">
        <f>IF(AND(INTRO!$E$37="Non-endemic",INTRO!$E$41="Non-endemic")," ",IF(COUNTRY_INFO!C247=0," ",COUNTRY_INFO!C247))</f>
        <v>Ovia South West</v>
      </c>
      <c r="D247" s="14">
        <f>IF(AND(INTRO!$E$37="Non-endemic",INTRO!$E$41="Non-endemic"),0,IF(AND(OR(COUNTRY_INFO!$H247=0,COUNTRY_INFO!$H247=4,COUNTRY_INFO!$H247=99),OR(COUNTRY_INFO!$J247=0,COUNTRY_INFO!$J247=4)),0,COUNTRY_INFO!$E247))</f>
        <v>36408</v>
      </c>
      <c r="E247" s="14">
        <f>IF(AND(INTRO!$E$37="Non-endemic",INTRO!$E$41="Non-endemic"),0,IF(AND(OR(COUNTRY_INFO!$H247=0,COUNTRY_INFO!$H247=4,COUNTRY_INFO!$H247=99),OR(COUNTRY_INFO!$J247=0,COUNTRY_INFO!$J247=4)),0,COUNTRY_INFO!$F247))</f>
        <v>50971</v>
      </c>
      <c r="F247" s="14">
        <f t="shared" si="27"/>
        <v>87379</v>
      </c>
      <c r="G247" s="15">
        <f>IF(AND(INTRO!$E$37="Non-endemic",INTRO!$E$41="Non-endemic"),0,COUNTRY_INFO!Q247)</f>
        <v>1</v>
      </c>
      <c r="H247" s="15">
        <f>IF(AND(INTRO!$E$37="Non-endemic",INTRO!$E$41="Non-endemic"),0,COUNTRY_INFO!S247)</f>
        <v>2</v>
      </c>
      <c r="I247" s="14">
        <f>IF(INTRO!$E$39="Non-endemic",IF($G247=1,DEC!$I247,0),IF($G247=1,IVM!$G247,0))</f>
        <v>145631</v>
      </c>
      <c r="J247" s="3" t="str">
        <f>IF($G247=0, " ", IF(COUNTRY_INFO!$H247=1, IF(COUNTRY_INFO!$L247=1, 0," ")," "))</f>
        <v xml:space="preserve"> </v>
      </c>
      <c r="K247" s="3"/>
      <c r="L247" s="28" t="s">
        <v>974</v>
      </c>
      <c r="M247" s="44">
        <f>IF($L247="ALB", IF(INTRO!$E$39="Non-endemic",IF($H247&lt;&gt;0,$D247*($H247-$G247),0),$D247*$H247), 0)</f>
        <v>0</v>
      </c>
      <c r="N247" s="14">
        <f t="shared" si="2"/>
        <v>0</v>
      </c>
      <c r="O247" s="3"/>
      <c r="P247" s="14">
        <f t="shared" si="28"/>
        <v>0</v>
      </c>
      <c r="Q247" s="44">
        <f>IF($L247="MBD", IF(INTRO!$E$39="Non-endemic",IF($H247&lt;&gt;0,$D247*($H247-$G247),0),$D247*$H247),0)</f>
        <v>72816</v>
      </c>
      <c r="R247" s="14">
        <f t="shared" si="4"/>
        <v>50971</v>
      </c>
      <c r="S247" s="3"/>
      <c r="T247" s="14">
        <f t="shared" si="29"/>
        <v>123787</v>
      </c>
      <c r="U247" s="25"/>
      <c r="V247" s="16">
        <f t="shared" si="25"/>
        <v>145631</v>
      </c>
      <c r="W247" s="16">
        <f t="shared" si="26"/>
        <v>729</v>
      </c>
      <c r="X247" s="25"/>
      <c r="Y247" s="16">
        <f t="shared" si="8"/>
        <v>0</v>
      </c>
      <c r="Z247" s="16">
        <f t="shared" si="9"/>
        <v>0</v>
      </c>
      <c r="AA247" s="25"/>
      <c r="AB247" s="16">
        <f t="shared" si="10"/>
        <v>50971</v>
      </c>
      <c r="AC247" s="16">
        <f t="shared" si="11"/>
        <v>340</v>
      </c>
    </row>
    <row r="248" spans="1:29" x14ac:dyDescent="0.25">
      <c r="A248" s="13" t="str">
        <f>IF(AND(INTRO!$E$37="Non-endemic",INTRO!$E$41="Non-endemic")," ",IF(COUNTRY_INFO!A248=0," ",COUNTRY_INFO!A248))</f>
        <v>Nigeria</v>
      </c>
      <c r="B248" s="13" t="str">
        <f>IF(AND(INTRO!$E$37="Non-endemic",INTRO!$E$41="Non-endemic")," ",IF(COUNTRY_INFO!B248=0," ",COUNTRY_INFO!B248))</f>
        <v>Edo</v>
      </c>
      <c r="C248" s="13" t="str">
        <f>IF(AND(INTRO!$E$37="Non-endemic",INTRO!$E$41="Non-endemic")," ",IF(COUNTRY_INFO!C248=0," ",COUNTRY_INFO!C248))</f>
        <v>Owan East</v>
      </c>
      <c r="D248" s="14">
        <f>IF(AND(INTRO!$E$37="Non-endemic",INTRO!$E$41="Non-endemic"),0,IF(AND(OR(COUNTRY_INFO!$H248=0,COUNTRY_INFO!$H248=4,COUNTRY_INFO!$H248=99),OR(COUNTRY_INFO!$J248=0,COUNTRY_INFO!$J248=4)),0,COUNTRY_INFO!$E248))</f>
        <v>41526</v>
      </c>
      <c r="E248" s="14">
        <f>IF(AND(INTRO!$E$37="Non-endemic",INTRO!$E$41="Non-endemic"),0,IF(AND(OR(COUNTRY_INFO!$H248=0,COUNTRY_INFO!$H248=4,COUNTRY_INFO!$H248=99),OR(COUNTRY_INFO!$J248=0,COUNTRY_INFO!$J248=4)),0,COUNTRY_INFO!$F248))</f>
        <v>58137</v>
      </c>
      <c r="F248" s="14">
        <f t="shared" si="27"/>
        <v>99663</v>
      </c>
      <c r="G248" s="15">
        <f>IF(AND(INTRO!$E$37="Non-endemic",INTRO!$E$41="Non-endemic"),0,COUNTRY_INFO!Q248)</f>
        <v>1</v>
      </c>
      <c r="H248" s="15">
        <f>IF(AND(INTRO!$E$37="Non-endemic",INTRO!$E$41="Non-endemic"),0,COUNTRY_INFO!S248)</f>
        <v>2</v>
      </c>
      <c r="I248" s="14">
        <f>IF(INTRO!$E$39="Non-endemic",IF($G248=1,DEC!$I248,0),IF($G248=1,IVM!$G248,0))</f>
        <v>166105</v>
      </c>
      <c r="J248" s="3" t="str">
        <f>IF($G248=0, " ", IF(COUNTRY_INFO!$H248=1, IF(COUNTRY_INFO!$L248=1, 0," ")," "))</f>
        <v xml:space="preserve"> </v>
      </c>
      <c r="K248" s="3"/>
      <c r="L248" s="28" t="s">
        <v>974</v>
      </c>
      <c r="M248" s="44">
        <f>IF($L248="ALB", IF(INTRO!$E$39="Non-endemic",IF($H248&lt;&gt;0,$D248*($H248-$G248),0),$D248*$H248), 0)</f>
        <v>0</v>
      </c>
      <c r="N248" s="14">
        <f t="shared" si="2"/>
        <v>0</v>
      </c>
      <c r="O248" s="3"/>
      <c r="P248" s="14">
        <f t="shared" si="28"/>
        <v>0</v>
      </c>
      <c r="Q248" s="44">
        <f>IF($L248="MBD", IF(INTRO!$E$39="Non-endemic",IF($H248&lt;&gt;0,$D248*($H248-$G248),0),$D248*$H248),0)</f>
        <v>83052</v>
      </c>
      <c r="R248" s="14">
        <f t="shared" si="4"/>
        <v>58137</v>
      </c>
      <c r="S248" s="3"/>
      <c r="T248" s="14">
        <f t="shared" si="29"/>
        <v>141189</v>
      </c>
      <c r="U248" s="25"/>
      <c r="V248" s="16">
        <f t="shared" si="25"/>
        <v>166105</v>
      </c>
      <c r="W248" s="16">
        <f t="shared" si="26"/>
        <v>831</v>
      </c>
      <c r="X248" s="25"/>
      <c r="Y248" s="16">
        <f t="shared" si="8"/>
        <v>0</v>
      </c>
      <c r="Z248" s="16">
        <f t="shared" si="9"/>
        <v>0</v>
      </c>
      <c r="AA248" s="25"/>
      <c r="AB248" s="16">
        <f t="shared" si="10"/>
        <v>58137</v>
      </c>
      <c r="AC248" s="16">
        <f t="shared" si="11"/>
        <v>388</v>
      </c>
    </row>
    <row r="249" spans="1:29" x14ac:dyDescent="0.25">
      <c r="A249" s="13" t="str">
        <f>IF(AND(INTRO!$E$37="Non-endemic",INTRO!$E$41="Non-endemic")," ",IF(COUNTRY_INFO!A249=0," ",COUNTRY_INFO!A249))</f>
        <v>Nigeria</v>
      </c>
      <c r="B249" s="13" t="str">
        <f>IF(AND(INTRO!$E$37="Non-endemic",INTRO!$E$41="Non-endemic")," ",IF(COUNTRY_INFO!B249=0," ",COUNTRY_INFO!B249))</f>
        <v>Edo</v>
      </c>
      <c r="C249" s="13" t="str">
        <f>IF(AND(INTRO!$E$37="Non-endemic",INTRO!$E$41="Non-endemic")," ",IF(COUNTRY_INFO!C249=0," ",COUNTRY_INFO!C249))</f>
        <v>Owan West</v>
      </c>
      <c r="D249" s="14">
        <f>IF(AND(INTRO!$E$37="Non-endemic",INTRO!$E$41="Non-endemic"),0,IF(AND(OR(COUNTRY_INFO!$H249=0,COUNTRY_INFO!$H249=4,COUNTRY_INFO!$H249=99),OR(COUNTRY_INFO!$J249=0,COUNTRY_INFO!$J249=4)),0,COUNTRY_INFO!$E249))</f>
        <v>26195</v>
      </c>
      <c r="E249" s="14">
        <f>IF(AND(INTRO!$E$37="Non-endemic",INTRO!$E$41="Non-endemic"),0,IF(AND(OR(COUNTRY_INFO!$H249=0,COUNTRY_INFO!$H249=4,COUNTRY_INFO!$H249=99),OR(COUNTRY_INFO!$J249=0,COUNTRY_INFO!$J249=4)),0,COUNTRY_INFO!$F249))</f>
        <v>36673</v>
      </c>
      <c r="F249" s="14">
        <f t="shared" si="27"/>
        <v>62868</v>
      </c>
      <c r="G249" s="15">
        <f>IF(AND(INTRO!$E$37="Non-endemic",INTRO!$E$41="Non-endemic"),0,COUNTRY_INFO!Q249)</f>
        <v>0</v>
      </c>
      <c r="H249" s="15">
        <f>IF(AND(INTRO!$E$37="Non-endemic",INTRO!$E$41="Non-endemic"),0,COUNTRY_INFO!S249)</f>
        <v>1</v>
      </c>
      <c r="I249" s="14">
        <f>IF(INTRO!$E$39="Non-endemic",IF($G249=1,DEC!$I249,0),IF($G249=1,IVM!$G249,0))</f>
        <v>0</v>
      </c>
      <c r="J249" s="3" t="str">
        <f>IF($G249=0, " ", IF(COUNTRY_INFO!$H249=1, IF(COUNTRY_INFO!$L249=1, 0," ")," "))</f>
        <v xml:space="preserve"> </v>
      </c>
      <c r="K249" s="3"/>
      <c r="L249" s="28" t="s">
        <v>974</v>
      </c>
      <c r="M249" s="44">
        <f>IF($L249="ALB", IF(INTRO!$E$39="Non-endemic",IF($H249&lt;&gt;0,$D249*($H249-$G249),0),$D249*$H249), 0)</f>
        <v>0</v>
      </c>
      <c r="N249" s="14">
        <f t="shared" si="2"/>
        <v>0</v>
      </c>
      <c r="O249" s="3"/>
      <c r="P249" s="14">
        <f t="shared" si="28"/>
        <v>0</v>
      </c>
      <c r="Q249" s="44">
        <f>IF($L249="MBD", IF(INTRO!$E$39="Non-endemic",IF($H249&lt;&gt;0,$D249*($H249-$G249),0),$D249*$H249),0)</f>
        <v>26195</v>
      </c>
      <c r="R249" s="14">
        <f t="shared" si="4"/>
        <v>36673</v>
      </c>
      <c r="S249" s="3"/>
      <c r="T249" s="14">
        <f t="shared" si="29"/>
        <v>62868</v>
      </c>
      <c r="U249" s="25"/>
      <c r="V249" s="16">
        <f t="shared" si="25"/>
        <v>0</v>
      </c>
      <c r="W249" s="16">
        <f t="shared" si="26"/>
        <v>0</v>
      </c>
      <c r="X249" s="25"/>
      <c r="Y249" s="16">
        <f t="shared" si="8"/>
        <v>0</v>
      </c>
      <c r="Z249" s="16">
        <f t="shared" si="9"/>
        <v>0</v>
      </c>
      <c r="AA249" s="25"/>
      <c r="AB249" s="16">
        <f t="shared" si="10"/>
        <v>36673</v>
      </c>
      <c r="AC249" s="16">
        <f t="shared" si="11"/>
        <v>245</v>
      </c>
    </row>
    <row r="250" spans="1:29" x14ac:dyDescent="0.25">
      <c r="A250" s="13" t="str">
        <f>IF(AND(INTRO!$E$37="Non-endemic",INTRO!$E$41="Non-endemic")," ",IF(COUNTRY_INFO!A250=0," ",COUNTRY_INFO!A250))</f>
        <v>Nigeria</v>
      </c>
      <c r="B250" s="13" t="str">
        <f>IF(AND(INTRO!$E$37="Non-endemic",INTRO!$E$41="Non-endemic")," ",IF(COUNTRY_INFO!B250=0," ",COUNTRY_INFO!B250))</f>
        <v>Edo</v>
      </c>
      <c r="C250" s="13" t="str">
        <f>IF(AND(INTRO!$E$37="Non-endemic",INTRO!$E$41="Non-endemic")," ",IF(COUNTRY_INFO!C250=0," ",COUNTRY_INFO!C250))</f>
        <v>Uhunmwonde</v>
      </c>
      <c r="D250" s="14">
        <f>IF(AND(INTRO!$E$37="Non-endemic",INTRO!$E$41="Non-endemic"),0,IF(AND(OR(COUNTRY_INFO!$H250=0,COUNTRY_INFO!$H250=4,COUNTRY_INFO!$H250=99),OR(COUNTRY_INFO!$J250=0,COUNTRY_INFO!$J250=4)),0,COUNTRY_INFO!$E250))</f>
        <v>32496</v>
      </c>
      <c r="E250" s="14">
        <f>IF(AND(INTRO!$E$37="Non-endemic",INTRO!$E$41="Non-endemic"),0,IF(AND(OR(COUNTRY_INFO!$H250=0,COUNTRY_INFO!$H250=4,COUNTRY_INFO!$H250=99),OR(COUNTRY_INFO!$J250=0,COUNTRY_INFO!$J250=4)),0,COUNTRY_INFO!$F250))</f>
        <v>45494</v>
      </c>
      <c r="F250" s="14">
        <f t="shared" si="27"/>
        <v>77990</v>
      </c>
      <c r="G250" s="15">
        <f>IF(AND(INTRO!$E$37="Non-endemic",INTRO!$E$41="Non-endemic"),0,COUNTRY_INFO!Q250)</f>
        <v>0</v>
      </c>
      <c r="H250" s="15">
        <f>IF(AND(INTRO!$E$37="Non-endemic",INTRO!$E$41="Non-endemic"),0,COUNTRY_INFO!S250)</f>
        <v>2</v>
      </c>
      <c r="I250" s="14">
        <f>IF(INTRO!$E$39="Non-endemic",IF($G250=1,DEC!$I250,0),IF($G250=1,IVM!$G250,0))</f>
        <v>0</v>
      </c>
      <c r="J250" s="3" t="str">
        <f>IF($G250=0, " ", IF(COUNTRY_INFO!$H250=1, IF(COUNTRY_INFO!$L250=1, 0," ")," "))</f>
        <v xml:space="preserve"> </v>
      </c>
      <c r="K250" s="3"/>
      <c r="L250" s="28" t="s">
        <v>974</v>
      </c>
      <c r="M250" s="44">
        <f>IF($L250="ALB", IF(INTRO!$E$39="Non-endemic",IF($H250&lt;&gt;0,$D250*($H250-$G250),0),$D250*$H250), 0)</f>
        <v>0</v>
      </c>
      <c r="N250" s="14">
        <f t="shared" si="2"/>
        <v>0</v>
      </c>
      <c r="O250" s="3"/>
      <c r="P250" s="14">
        <f t="shared" si="28"/>
        <v>0</v>
      </c>
      <c r="Q250" s="44">
        <f>IF($L250="MBD", IF(INTRO!$E$39="Non-endemic",IF($H250&lt;&gt;0,$D250*($H250-$G250),0),$D250*$H250),0)</f>
        <v>64992</v>
      </c>
      <c r="R250" s="14">
        <f t="shared" si="4"/>
        <v>90988</v>
      </c>
      <c r="S250" s="3"/>
      <c r="T250" s="14">
        <f t="shared" si="29"/>
        <v>155980</v>
      </c>
      <c r="U250" s="25"/>
      <c r="V250" s="16">
        <f t="shared" si="25"/>
        <v>0</v>
      </c>
      <c r="W250" s="16">
        <f t="shared" si="26"/>
        <v>0</v>
      </c>
      <c r="X250" s="25"/>
      <c r="Y250" s="16">
        <f t="shared" si="8"/>
        <v>0</v>
      </c>
      <c r="Z250" s="16">
        <f t="shared" si="9"/>
        <v>0</v>
      </c>
      <c r="AA250" s="25"/>
      <c r="AB250" s="16">
        <f t="shared" si="10"/>
        <v>90988</v>
      </c>
      <c r="AC250" s="16">
        <f t="shared" si="11"/>
        <v>607</v>
      </c>
    </row>
    <row r="251" spans="1:29" x14ac:dyDescent="0.25">
      <c r="A251" s="13" t="str">
        <f>IF(AND(INTRO!$E$37="Non-endemic",INTRO!$E$41="Non-endemic")," ",IF(COUNTRY_INFO!A251=0," ",COUNTRY_INFO!A251))</f>
        <v>Nigeria</v>
      </c>
      <c r="B251" s="13" t="str">
        <f>IF(AND(INTRO!$E$37="Non-endemic",INTRO!$E$41="Non-endemic")," ",IF(COUNTRY_INFO!B251=0," ",COUNTRY_INFO!B251))</f>
        <v>Ekiti</v>
      </c>
      <c r="C251" s="13" t="str">
        <f>IF(AND(INTRO!$E$37="Non-endemic",INTRO!$E$41="Non-endemic")," ",IF(COUNTRY_INFO!C251=0," ",COUNTRY_INFO!C251))</f>
        <v>Ado Ekiti</v>
      </c>
      <c r="D251" s="14">
        <f>IF(AND(INTRO!$E$37="Non-endemic",INTRO!$E$41="Non-endemic"),0,IF(AND(OR(COUNTRY_INFO!$H251=0,COUNTRY_INFO!$H251=4,COUNTRY_INFO!$H251=99),OR(COUNTRY_INFO!$J251=0,COUNTRY_INFO!$J251=4)),0,COUNTRY_INFO!$E251))</f>
        <v>83009</v>
      </c>
      <c r="E251" s="14">
        <f>IF(AND(INTRO!$E$37="Non-endemic",INTRO!$E$41="Non-endemic"),0,IF(AND(OR(COUNTRY_INFO!$H251=0,COUNTRY_INFO!$H251=4,COUNTRY_INFO!$H251=99),OR(COUNTRY_INFO!$J251=0,COUNTRY_INFO!$J251=4)),0,COUNTRY_INFO!$F251))</f>
        <v>116213</v>
      </c>
      <c r="F251" s="14">
        <f t="shared" si="27"/>
        <v>199222</v>
      </c>
      <c r="G251" s="15">
        <f>IF(AND(INTRO!$E$37="Non-endemic",INTRO!$E$41="Non-endemic"),0,COUNTRY_INFO!Q251)</f>
        <v>1</v>
      </c>
      <c r="H251" s="15">
        <f>IF(AND(INTRO!$E$37="Non-endemic",INTRO!$E$41="Non-endemic"),0,COUNTRY_INFO!S251)</f>
        <v>1</v>
      </c>
      <c r="I251" s="14">
        <f>IF(INTRO!$E$39="Non-endemic",IF($G251=1,DEC!$I251,0),IF($G251=1,IVM!$G251,0))</f>
        <v>332036</v>
      </c>
      <c r="J251" s="3" t="str">
        <f>IF($G251=0, " ", IF(COUNTRY_INFO!$H251=1, IF(COUNTRY_INFO!$L251=1, 0," ")," "))</f>
        <v xml:space="preserve"> </v>
      </c>
      <c r="K251" s="3"/>
      <c r="L251" s="28" t="s">
        <v>974</v>
      </c>
      <c r="M251" s="44">
        <f>IF($L251="ALB", IF(INTRO!$E$39="Non-endemic",IF($H251&lt;&gt;0,$D251*($H251-$G251),0),$D251*$H251), 0)</f>
        <v>0</v>
      </c>
      <c r="N251" s="14">
        <f t="shared" si="2"/>
        <v>0</v>
      </c>
      <c r="O251" s="3"/>
      <c r="P251" s="14">
        <f t="shared" si="28"/>
        <v>0</v>
      </c>
      <c r="Q251" s="44">
        <f>IF($L251="MBD", IF(INTRO!$E$39="Non-endemic",IF($H251&lt;&gt;0,$D251*($H251-$G251),0),$D251*$H251),0)</f>
        <v>83009</v>
      </c>
      <c r="R251" s="14">
        <f t="shared" si="4"/>
        <v>0</v>
      </c>
      <c r="S251" s="3"/>
      <c r="T251" s="14">
        <f t="shared" si="29"/>
        <v>83009</v>
      </c>
      <c r="U251" s="25"/>
      <c r="V251" s="16">
        <f t="shared" si="25"/>
        <v>332036</v>
      </c>
      <c r="W251" s="16">
        <f t="shared" si="26"/>
        <v>1661</v>
      </c>
      <c r="X251" s="25"/>
      <c r="Y251" s="16">
        <f t="shared" si="8"/>
        <v>0</v>
      </c>
      <c r="Z251" s="16">
        <f t="shared" si="9"/>
        <v>0</v>
      </c>
      <c r="AA251" s="25"/>
      <c r="AB251" s="16">
        <f t="shared" si="10"/>
        <v>0</v>
      </c>
      <c r="AC251" s="16">
        <f t="shared" si="11"/>
        <v>0</v>
      </c>
    </row>
    <row r="252" spans="1:29" x14ac:dyDescent="0.25">
      <c r="A252" s="13" t="str">
        <f>IF(AND(INTRO!$E$37="Non-endemic",INTRO!$E$41="Non-endemic")," ",IF(COUNTRY_INFO!A252=0," ",COUNTRY_INFO!A252))</f>
        <v>Nigeria</v>
      </c>
      <c r="B252" s="13" t="str">
        <f>IF(AND(INTRO!$E$37="Non-endemic",INTRO!$E$41="Non-endemic")," ",IF(COUNTRY_INFO!B252=0," ",COUNTRY_INFO!B252))</f>
        <v>Ekiti</v>
      </c>
      <c r="C252" s="13" t="str">
        <f>IF(AND(INTRO!$E$37="Non-endemic",INTRO!$E$41="Non-endemic")," ",IF(COUNTRY_INFO!C252=0," ",COUNTRY_INFO!C252))</f>
        <v>Aiyekiri (Gbonyin</v>
      </c>
      <c r="D252" s="14">
        <f>IF(AND(INTRO!$E$37="Non-endemic",INTRO!$E$41="Non-endemic"),0,IF(AND(OR(COUNTRY_INFO!$H252=0,COUNTRY_INFO!$H252=4,COUNTRY_INFO!$H252=99),OR(COUNTRY_INFO!$J252=0,COUNTRY_INFO!$J252=4)),0,COUNTRY_INFO!$E252))</f>
        <v>39859</v>
      </c>
      <c r="E252" s="14">
        <f>IF(AND(INTRO!$E$37="Non-endemic",INTRO!$E$41="Non-endemic"),0,IF(AND(OR(COUNTRY_INFO!$H252=0,COUNTRY_INFO!$H252=4,COUNTRY_INFO!$H252=99),OR(COUNTRY_INFO!$J252=0,COUNTRY_INFO!$J252=4)),0,COUNTRY_INFO!$F252))</f>
        <v>55803</v>
      </c>
      <c r="F252" s="14">
        <f t="shared" si="27"/>
        <v>95662</v>
      </c>
      <c r="G252" s="15">
        <f>IF(AND(INTRO!$E$37="Non-endemic",INTRO!$E$41="Non-endemic"),0,COUNTRY_INFO!Q252)</f>
        <v>1</v>
      </c>
      <c r="H252" s="15">
        <f>IF(AND(INTRO!$E$37="Non-endemic",INTRO!$E$41="Non-endemic"),0,COUNTRY_INFO!S252)</f>
        <v>0</v>
      </c>
      <c r="I252" s="14">
        <f>IF(INTRO!$E$39="Non-endemic",IF($G252=1,DEC!$I252,0),IF($G252=1,IVM!$G252,0))</f>
        <v>159437</v>
      </c>
      <c r="J252" s="3" t="str">
        <f>IF($G252=0, " ", IF(COUNTRY_INFO!$H252=1, IF(COUNTRY_INFO!$L252=1, 0," ")," "))</f>
        <v xml:space="preserve"> </v>
      </c>
      <c r="K252" s="3"/>
      <c r="L252" s="28" t="s">
        <v>974</v>
      </c>
      <c r="M252" s="44">
        <f>IF($L252="ALB", IF(INTRO!$E$39="Non-endemic",IF($H252&lt;&gt;0,$D252*($H252-$G252),0),$D252*$H252), 0)</f>
        <v>0</v>
      </c>
      <c r="N252" s="14">
        <f t="shared" si="2"/>
        <v>0</v>
      </c>
      <c r="O252" s="3"/>
      <c r="P252" s="14">
        <f t="shared" si="28"/>
        <v>0</v>
      </c>
      <c r="Q252" s="44">
        <f>IF($L252="MBD", IF(INTRO!$E$39="Non-endemic",IF($H252&lt;&gt;0,$D252*($H252-$G252),0),$D252*$H252),0)</f>
        <v>0</v>
      </c>
      <c r="R252" s="14">
        <f t="shared" si="4"/>
        <v>0</v>
      </c>
      <c r="S252" s="3"/>
      <c r="T252" s="14">
        <f t="shared" si="29"/>
        <v>0</v>
      </c>
      <c r="U252" s="25"/>
      <c r="V252" s="16">
        <f t="shared" si="25"/>
        <v>159437</v>
      </c>
      <c r="W252" s="16">
        <f t="shared" si="26"/>
        <v>798</v>
      </c>
      <c r="X252" s="25"/>
      <c r="Y252" s="16">
        <f t="shared" si="8"/>
        <v>0</v>
      </c>
      <c r="Z252" s="16">
        <f t="shared" si="9"/>
        <v>0</v>
      </c>
      <c r="AA252" s="25"/>
      <c r="AB252" s="16">
        <f t="shared" si="10"/>
        <v>0</v>
      </c>
      <c r="AC252" s="16">
        <f t="shared" si="11"/>
        <v>0</v>
      </c>
    </row>
    <row r="253" spans="1:29" x14ac:dyDescent="0.25">
      <c r="A253" s="13" t="str">
        <f>IF(AND(INTRO!$E$37="Non-endemic",INTRO!$E$41="Non-endemic")," ",IF(COUNTRY_INFO!A253=0," ",COUNTRY_INFO!A253))</f>
        <v>Nigeria</v>
      </c>
      <c r="B253" s="13" t="str">
        <f>IF(AND(INTRO!$E$37="Non-endemic",INTRO!$E$41="Non-endemic")," ",IF(COUNTRY_INFO!B253=0," ",COUNTRY_INFO!B253))</f>
        <v>Ekiti</v>
      </c>
      <c r="C253" s="13" t="str">
        <f>IF(AND(INTRO!$E$37="Non-endemic",INTRO!$E$41="Non-endemic")," ",IF(COUNTRY_INFO!C253=0," ",COUNTRY_INFO!C253))</f>
        <v>Efon</v>
      </c>
      <c r="D253" s="14">
        <f>IF(AND(INTRO!$E$37="Non-endemic",INTRO!$E$41="Non-endemic"),0,IF(AND(OR(COUNTRY_INFO!$H253=0,COUNTRY_INFO!$H253=4,COUNTRY_INFO!$H253=99),OR(COUNTRY_INFO!$J253=0,COUNTRY_INFO!$J253=4)),0,COUNTRY_INFO!$E253))</f>
        <v>23384</v>
      </c>
      <c r="E253" s="14">
        <f>IF(AND(INTRO!$E$37="Non-endemic",INTRO!$E$41="Non-endemic"),0,IF(AND(OR(COUNTRY_INFO!$H253=0,COUNTRY_INFO!$H253=4,COUNTRY_INFO!$H253=99),OR(COUNTRY_INFO!$J253=0,COUNTRY_INFO!$J253=4)),0,COUNTRY_INFO!$F253))</f>
        <v>32738</v>
      </c>
      <c r="F253" s="14">
        <f t="shared" si="27"/>
        <v>56122</v>
      </c>
      <c r="G253" s="15">
        <f>IF(AND(INTRO!$E$37="Non-endemic",INTRO!$E$41="Non-endemic"),0,COUNTRY_INFO!Q253)</f>
        <v>1</v>
      </c>
      <c r="H253" s="15">
        <f>IF(AND(INTRO!$E$37="Non-endemic",INTRO!$E$41="Non-endemic"),0,COUNTRY_INFO!S253)</f>
        <v>1</v>
      </c>
      <c r="I253" s="14">
        <f>IF(INTRO!$E$39="Non-endemic",IF($G253=1,DEC!$I253,0),IF($G253=1,IVM!$G253,0))</f>
        <v>93537</v>
      </c>
      <c r="J253" s="3" t="str">
        <f>IF($G253=0, " ", IF(COUNTRY_INFO!$H253=1, IF(COUNTRY_INFO!$L253=1, 0," ")," "))</f>
        <v xml:space="preserve"> </v>
      </c>
      <c r="K253" s="3"/>
      <c r="L253" s="28" t="s">
        <v>974</v>
      </c>
      <c r="M253" s="44">
        <f>IF($L253="ALB", IF(INTRO!$E$39="Non-endemic",IF($H253&lt;&gt;0,$D253*($H253-$G253),0),$D253*$H253), 0)</f>
        <v>0</v>
      </c>
      <c r="N253" s="14">
        <f t="shared" si="2"/>
        <v>0</v>
      </c>
      <c r="O253" s="3"/>
      <c r="P253" s="14">
        <f t="shared" si="28"/>
        <v>0</v>
      </c>
      <c r="Q253" s="44">
        <f>IF($L253="MBD", IF(INTRO!$E$39="Non-endemic",IF($H253&lt;&gt;0,$D253*($H253-$G253),0),$D253*$H253),0)</f>
        <v>23384</v>
      </c>
      <c r="R253" s="14">
        <f t="shared" si="4"/>
        <v>0</v>
      </c>
      <c r="S253" s="3"/>
      <c r="T253" s="14">
        <f t="shared" si="29"/>
        <v>23384</v>
      </c>
      <c r="U253" s="25"/>
      <c r="V253" s="16">
        <f t="shared" si="25"/>
        <v>93537</v>
      </c>
      <c r="W253" s="16">
        <f t="shared" si="26"/>
        <v>468</v>
      </c>
      <c r="X253" s="25"/>
      <c r="Y253" s="16">
        <f t="shared" si="8"/>
        <v>0</v>
      </c>
      <c r="Z253" s="16">
        <f t="shared" si="9"/>
        <v>0</v>
      </c>
      <c r="AA253" s="25"/>
      <c r="AB253" s="16">
        <f t="shared" si="10"/>
        <v>0</v>
      </c>
      <c r="AC253" s="16">
        <f t="shared" si="11"/>
        <v>0</v>
      </c>
    </row>
    <row r="254" spans="1:29" x14ac:dyDescent="0.25">
      <c r="A254" s="13" t="str">
        <f>IF(AND(INTRO!$E$37="Non-endemic",INTRO!$E$41="Non-endemic")," ",IF(COUNTRY_INFO!A254=0," ",COUNTRY_INFO!A254))</f>
        <v>Nigeria</v>
      </c>
      <c r="B254" s="13" t="str">
        <f>IF(AND(INTRO!$E$37="Non-endemic",INTRO!$E$41="Non-endemic")," ",IF(COUNTRY_INFO!B254=0," ",COUNTRY_INFO!B254))</f>
        <v>Ekiti</v>
      </c>
      <c r="C254" s="13" t="str">
        <f>IF(AND(INTRO!$E$37="Non-endemic",INTRO!$E$41="Non-endemic")," ",IF(COUNTRY_INFO!C254=0," ",COUNTRY_INFO!C254))</f>
        <v>Ekiti East</v>
      </c>
      <c r="D254" s="14">
        <f>IF(AND(INTRO!$E$37="Non-endemic",INTRO!$E$41="Non-endemic"),0,IF(AND(OR(COUNTRY_INFO!$H254=0,COUNTRY_INFO!$H254=4,COUNTRY_INFO!$H254=99),OR(COUNTRY_INFO!$J254=0,COUNTRY_INFO!$J254=4)),0,COUNTRY_INFO!$E254))</f>
        <v>37105</v>
      </c>
      <c r="E254" s="14">
        <f>IF(AND(INTRO!$E$37="Non-endemic",INTRO!$E$41="Non-endemic"),0,IF(AND(OR(COUNTRY_INFO!$H254=0,COUNTRY_INFO!$H254=4,COUNTRY_INFO!$H254=99),OR(COUNTRY_INFO!$J254=0,COUNTRY_INFO!$J254=4)),0,COUNTRY_INFO!$F254))</f>
        <v>51948</v>
      </c>
      <c r="F254" s="14">
        <f t="shared" si="27"/>
        <v>89053</v>
      </c>
      <c r="G254" s="15">
        <f>IF(AND(INTRO!$E$37="Non-endemic",INTRO!$E$41="Non-endemic"),0,COUNTRY_INFO!Q254)</f>
        <v>1</v>
      </c>
      <c r="H254" s="15">
        <f>IF(AND(INTRO!$E$37="Non-endemic",INTRO!$E$41="Non-endemic"),0,COUNTRY_INFO!S254)</f>
        <v>1</v>
      </c>
      <c r="I254" s="14">
        <f>IF(INTRO!$E$39="Non-endemic",IF($G254=1,DEC!$I254,0),IF($G254=1,IVM!$G254,0))</f>
        <v>148422</v>
      </c>
      <c r="J254" s="3" t="str">
        <f>IF($G254=0, " ", IF(COUNTRY_INFO!$H254=1, IF(COUNTRY_INFO!$L254=1, 0," ")," "))</f>
        <v xml:space="preserve"> </v>
      </c>
      <c r="K254" s="3"/>
      <c r="L254" s="28" t="s">
        <v>974</v>
      </c>
      <c r="M254" s="44">
        <f>IF($L254="ALB", IF(INTRO!$E$39="Non-endemic",IF($H254&lt;&gt;0,$D254*($H254-$G254),0),$D254*$H254), 0)</f>
        <v>0</v>
      </c>
      <c r="N254" s="14">
        <f t="shared" si="2"/>
        <v>0</v>
      </c>
      <c r="O254" s="3"/>
      <c r="P254" s="14">
        <f t="shared" si="28"/>
        <v>0</v>
      </c>
      <c r="Q254" s="44">
        <f>IF($L254="MBD", IF(INTRO!$E$39="Non-endemic",IF($H254&lt;&gt;0,$D254*($H254-$G254),0),$D254*$H254),0)</f>
        <v>37105</v>
      </c>
      <c r="R254" s="14">
        <f t="shared" si="4"/>
        <v>0</v>
      </c>
      <c r="S254" s="3"/>
      <c r="T254" s="14">
        <f t="shared" si="29"/>
        <v>37105</v>
      </c>
      <c r="U254" s="25"/>
      <c r="V254" s="16">
        <f t="shared" si="25"/>
        <v>148422</v>
      </c>
      <c r="W254" s="16">
        <f t="shared" si="26"/>
        <v>743</v>
      </c>
      <c r="X254" s="25"/>
      <c r="Y254" s="16">
        <f t="shared" si="8"/>
        <v>0</v>
      </c>
      <c r="Z254" s="16">
        <f t="shared" si="9"/>
        <v>0</v>
      </c>
      <c r="AA254" s="25"/>
      <c r="AB254" s="16">
        <f t="shared" si="10"/>
        <v>0</v>
      </c>
      <c r="AC254" s="16">
        <f t="shared" si="11"/>
        <v>0</v>
      </c>
    </row>
    <row r="255" spans="1:29" x14ac:dyDescent="0.25">
      <c r="A255" s="13" t="str">
        <f>IF(AND(INTRO!$E$37="Non-endemic",INTRO!$E$41="Non-endemic")," ",IF(COUNTRY_INFO!A255=0," ",COUNTRY_INFO!A255))</f>
        <v>Nigeria</v>
      </c>
      <c r="B255" s="13" t="str">
        <f>IF(AND(INTRO!$E$37="Non-endemic",INTRO!$E$41="Non-endemic")," ",IF(COUNTRY_INFO!B255=0," ",COUNTRY_INFO!B255))</f>
        <v>Ekiti</v>
      </c>
      <c r="C255" s="13" t="str">
        <f>IF(AND(INTRO!$E$37="Non-endemic",INTRO!$E$41="Non-endemic")," ",IF(COUNTRY_INFO!C255=0," ",COUNTRY_INFO!C255))</f>
        <v>Ekiti South West</v>
      </c>
      <c r="D255" s="14">
        <f>IF(AND(INTRO!$E$37="Non-endemic",INTRO!$E$41="Non-endemic"),0,IF(AND(OR(COUNTRY_INFO!$H255=0,COUNTRY_INFO!$H255=4,COUNTRY_INFO!$H255=99),OR(COUNTRY_INFO!$J255=0,COUNTRY_INFO!$J255=4)),0,COUNTRY_INFO!$E255))</f>
        <v>44454</v>
      </c>
      <c r="E255" s="14">
        <f>IF(AND(INTRO!$E$37="Non-endemic",INTRO!$E$41="Non-endemic"),0,IF(AND(OR(COUNTRY_INFO!$H255=0,COUNTRY_INFO!$H255=4,COUNTRY_INFO!$H255=99),OR(COUNTRY_INFO!$J255=0,COUNTRY_INFO!$J255=4)),0,COUNTRY_INFO!$F255))</f>
        <v>62236</v>
      </c>
      <c r="F255" s="14">
        <f t="shared" si="27"/>
        <v>106690</v>
      </c>
      <c r="G255" s="15">
        <f>IF(AND(INTRO!$E$37="Non-endemic",INTRO!$E$41="Non-endemic"),0,COUNTRY_INFO!Q255)</f>
        <v>1</v>
      </c>
      <c r="H255" s="15">
        <f>IF(AND(INTRO!$E$37="Non-endemic",INTRO!$E$41="Non-endemic"),0,COUNTRY_INFO!S255)</f>
        <v>1</v>
      </c>
      <c r="I255" s="14">
        <f>IF(INTRO!$E$39="Non-endemic",IF($G255=1,DEC!$I255,0),IF($G255=1,IVM!$G255,0))</f>
        <v>177817</v>
      </c>
      <c r="J255" s="3" t="str">
        <f>IF($G255=0, " ", IF(COUNTRY_INFO!$H255=1, IF(COUNTRY_INFO!$L255=1, 0," ")," "))</f>
        <v xml:space="preserve"> </v>
      </c>
      <c r="K255" s="3"/>
      <c r="L255" s="28" t="s">
        <v>974</v>
      </c>
      <c r="M255" s="44">
        <f>IF($L255="ALB", IF(INTRO!$E$39="Non-endemic",IF($H255&lt;&gt;0,$D255*($H255-$G255),0),$D255*$H255), 0)</f>
        <v>0</v>
      </c>
      <c r="N255" s="14">
        <f t="shared" si="2"/>
        <v>0</v>
      </c>
      <c r="O255" s="3"/>
      <c r="P255" s="14">
        <f t="shared" si="28"/>
        <v>0</v>
      </c>
      <c r="Q255" s="44">
        <f>IF($L255="MBD", IF(INTRO!$E$39="Non-endemic",IF($H255&lt;&gt;0,$D255*($H255-$G255),0),$D255*$H255),0)</f>
        <v>44454</v>
      </c>
      <c r="R255" s="14">
        <f t="shared" si="4"/>
        <v>0</v>
      </c>
      <c r="S255" s="3"/>
      <c r="T255" s="14">
        <f t="shared" si="29"/>
        <v>44454</v>
      </c>
      <c r="U255" s="25"/>
      <c r="V255" s="16">
        <f t="shared" si="25"/>
        <v>177817</v>
      </c>
      <c r="W255" s="16">
        <f t="shared" si="26"/>
        <v>890</v>
      </c>
      <c r="X255" s="25"/>
      <c r="Y255" s="16">
        <f t="shared" si="8"/>
        <v>0</v>
      </c>
      <c r="Z255" s="16">
        <f t="shared" si="9"/>
        <v>0</v>
      </c>
      <c r="AA255" s="25"/>
      <c r="AB255" s="16">
        <f t="shared" si="10"/>
        <v>0</v>
      </c>
      <c r="AC255" s="16">
        <f t="shared" si="11"/>
        <v>0</v>
      </c>
    </row>
    <row r="256" spans="1:29" x14ac:dyDescent="0.25">
      <c r="A256" s="13" t="str">
        <f>IF(AND(INTRO!$E$37="Non-endemic",INTRO!$E$41="Non-endemic")," ",IF(COUNTRY_INFO!A256=0," ",COUNTRY_INFO!A256))</f>
        <v>Nigeria</v>
      </c>
      <c r="B256" s="13" t="str">
        <f>IF(AND(INTRO!$E$37="Non-endemic",INTRO!$E$41="Non-endemic")," ",IF(COUNTRY_INFO!B256=0," ",COUNTRY_INFO!B256))</f>
        <v>Ekiti</v>
      </c>
      <c r="C256" s="13" t="str">
        <f>IF(AND(INTRO!$E$37="Non-endemic",INTRO!$E$41="Non-endemic")," ",IF(COUNTRY_INFO!C256=0," ",COUNTRY_INFO!C256))</f>
        <v>Ekiti West</v>
      </c>
      <c r="D256" s="14">
        <f>IF(AND(INTRO!$E$37="Non-endemic",INTRO!$E$41="Non-endemic"),0,IF(AND(OR(COUNTRY_INFO!$H256=0,COUNTRY_INFO!$H256=4,COUNTRY_INFO!$H256=99),OR(COUNTRY_INFO!$J256=0,COUNTRY_INFO!$J256=4)),0,COUNTRY_INFO!$E256))</f>
        <v>48251</v>
      </c>
      <c r="E256" s="14">
        <f>IF(AND(INTRO!$E$37="Non-endemic",INTRO!$E$41="Non-endemic"),0,IF(AND(OR(COUNTRY_INFO!$H256=0,COUNTRY_INFO!$H256=4,COUNTRY_INFO!$H256=99),OR(COUNTRY_INFO!$J256=0,COUNTRY_INFO!$J256=4)),0,COUNTRY_INFO!$F256))</f>
        <v>67551</v>
      </c>
      <c r="F256" s="14">
        <f t="shared" si="27"/>
        <v>115802</v>
      </c>
      <c r="G256" s="15">
        <f>IF(AND(INTRO!$E$37="Non-endemic",INTRO!$E$41="Non-endemic"),0,COUNTRY_INFO!Q256)</f>
        <v>1</v>
      </c>
      <c r="H256" s="15">
        <f>IF(AND(INTRO!$E$37="Non-endemic",INTRO!$E$41="Non-endemic"),0,COUNTRY_INFO!S256)</f>
        <v>1</v>
      </c>
      <c r="I256" s="14">
        <f>IF(INTRO!$E$39="Non-endemic",IF($G256=1,DEC!$I256,0),IF($G256=1,IVM!$G256,0))</f>
        <v>0</v>
      </c>
      <c r="J256" s="3">
        <v>193003</v>
      </c>
      <c r="K256" s="3">
        <v>1</v>
      </c>
      <c r="L256" s="28" t="s">
        <v>974</v>
      </c>
      <c r="M256" s="44">
        <f>IF($L256="ALB", IF(INTRO!$E$39="Non-endemic",IF($H256&lt;&gt;0,$D256*($H256-$G256),0),$D256*$H256), 0)</f>
        <v>0</v>
      </c>
      <c r="N256" s="14">
        <f t="shared" si="2"/>
        <v>0</v>
      </c>
      <c r="O256" s="3"/>
      <c r="P256" s="14">
        <f t="shared" si="28"/>
        <v>0</v>
      </c>
      <c r="Q256" s="44">
        <f>IF($L256="MBD", IF(INTRO!$E$39="Non-endemic",IF($H256&lt;&gt;0,$D256*($H256-$G256),0),$D256*$H256),0)</f>
        <v>48251</v>
      </c>
      <c r="R256" s="14">
        <f t="shared" si="4"/>
        <v>67551</v>
      </c>
      <c r="S256" s="3"/>
      <c r="T256" s="14">
        <f t="shared" si="29"/>
        <v>115802</v>
      </c>
      <c r="U256" s="25"/>
      <c r="V256" s="16">
        <f t="shared" si="25"/>
        <v>193003</v>
      </c>
      <c r="W256" s="16">
        <f t="shared" si="26"/>
        <v>966</v>
      </c>
      <c r="X256" s="25"/>
      <c r="Y256" s="16">
        <f t="shared" si="8"/>
        <v>0</v>
      </c>
      <c r="Z256" s="16">
        <f t="shared" si="9"/>
        <v>0</v>
      </c>
      <c r="AA256" s="25"/>
      <c r="AB256" s="16">
        <f t="shared" si="10"/>
        <v>67551</v>
      </c>
      <c r="AC256" s="16">
        <f t="shared" si="11"/>
        <v>451</v>
      </c>
    </row>
    <row r="257" spans="1:29" x14ac:dyDescent="0.25">
      <c r="A257" s="13" t="str">
        <f>IF(AND(INTRO!$E$37="Non-endemic",INTRO!$E$41="Non-endemic")," ",IF(COUNTRY_INFO!A257=0," ",COUNTRY_INFO!A257))</f>
        <v>Nigeria</v>
      </c>
      <c r="B257" s="13" t="str">
        <f>IF(AND(INTRO!$E$37="Non-endemic",INTRO!$E$41="Non-endemic")," ",IF(COUNTRY_INFO!B257=0," ",COUNTRY_INFO!B257))</f>
        <v>Ekiti</v>
      </c>
      <c r="C257" s="13" t="str">
        <f>IF(AND(INTRO!$E$37="Non-endemic",INTRO!$E$41="Non-endemic")," ",IF(COUNTRY_INFO!C257=0," ",COUNTRY_INFO!C257))</f>
        <v>Emure</v>
      </c>
      <c r="D257" s="14">
        <f>IF(AND(INTRO!$E$37="Non-endemic",INTRO!$E$41="Non-endemic"),0,IF(AND(OR(COUNTRY_INFO!$H257=0,COUNTRY_INFO!$H257=4,COUNTRY_INFO!$H257=99),OR(COUNTRY_INFO!$J257=0,COUNTRY_INFO!$J257=4)),0,COUNTRY_INFO!$E257))</f>
        <v>25252</v>
      </c>
      <c r="E257" s="14">
        <f>IF(AND(INTRO!$E$37="Non-endemic",INTRO!$E$41="Non-endemic"),0,IF(AND(OR(COUNTRY_INFO!$H257=0,COUNTRY_INFO!$H257=4,COUNTRY_INFO!$H257=99),OR(COUNTRY_INFO!$J257=0,COUNTRY_INFO!$J257=4)),0,COUNTRY_INFO!$F257))</f>
        <v>35352</v>
      </c>
      <c r="F257" s="14">
        <f t="shared" si="27"/>
        <v>60604</v>
      </c>
      <c r="G257" s="15">
        <f>IF(AND(INTRO!$E$37="Non-endemic",INTRO!$E$41="Non-endemic"),0,COUNTRY_INFO!Q257)</f>
        <v>1</v>
      </c>
      <c r="H257" s="15">
        <f>IF(AND(INTRO!$E$37="Non-endemic",INTRO!$E$41="Non-endemic"),0,COUNTRY_INFO!S257)</f>
        <v>1</v>
      </c>
      <c r="I257" s="14">
        <f>IF(INTRO!$E$39="Non-endemic",IF($G257=1,DEC!$I257,0),IF($G257=1,IVM!$G257,0))</f>
        <v>101006</v>
      </c>
      <c r="J257" s="3" t="str">
        <f>IF($G257=0, " ", IF(COUNTRY_INFO!$H257=1, IF(COUNTRY_INFO!$L257=1, 0," ")," "))</f>
        <v xml:space="preserve"> </v>
      </c>
      <c r="K257" s="3"/>
      <c r="L257" s="28" t="s">
        <v>974</v>
      </c>
      <c r="M257" s="44">
        <f>IF($L257="ALB", IF(INTRO!$E$39="Non-endemic",IF($H257&lt;&gt;0,$D257*($H257-$G257),0),$D257*$H257), 0)</f>
        <v>0</v>
      </c>
      <c r="N257" s="14">
        <f t="shared" si="2"/>
        <v>0</v>
      </c>
      <c r="O257" s="3"/>
      <c r="P257" s="14">
        <f t="shared" si="28"/>
        <v>0</v>
      </c>
      <c r="Q257" s="44">
        <f>IF($L257="MBD", IF(INTRO!$E$39="Non-endemic",IF($H257&lt;&gt;0,$D257*($H257-$G257),0),$D257*$H257),0)</f>
        <v>25252</v>
      </c>
      <c r="R257" s="14">
        <f t="shared" si="4"/>
        <v>0</v>
      </c>
      <c r="S257" s="3"/>
      <c r="T257" s="14">
        <f t="shared" si="29"/>
        <v>25252</v>
      </c>
      <c r="U257" s="25"/>
      <c r="V257" s="16">
        <f t="shared" si="25"/>
        <v>101006</v>
      </c>
      <c r="W257" s="16">
        <f t="shared" si="26"/>
        <v>506</v>
      </c>
      <c r="X257" s="25"/>
      <c r="Y257" s="16">
        <f t="shared" si="8"/>
        <v>0</v>
      </c>
      <c r="Z257" s="16">
        <f t="shared" si="9"/>
        <v>0</v>
      </c>
      <c r="AA257" s="25"/>
      <c r="AB257" s="16">
        <f t="shared" si="10"/>
        <v>0</v>
      </c>
      <c r="AC257" s="16">
        <f t="shared" si="11"/>
        <v>0</v>
      </c>
    </row>
    <row r="258" spans="1:29" x14ac:dyDescent="0.25">
      <c r="A258" s="13" t="str">
        <f>IF(AND(INTRO!$E$37="Non-endemic",INTRO!$E$41="Non-endemic")," ",IF(COUNTRY_INFO!A258=0," ",COUNTRY_INFO!A258))</f>
        <v>Nigeria</v>
      </c>
      <c r="B258" s="13" t="str">
        <f>IF(AND(INTRO!$E$37="Non-endemic",INTRO!$E$41="Non-endemic")," ",IF(COUNTRY_INFO!B258=0," ",COUNTRY_INFO!B258))</f>
        <v>Ekiti</v>
      </c>
      <c r="C258" s="13" t="str">
        <f>IF(AND(INTRO!$E$37="Non-endemic",INTRO!$E$41="Non-endemic")," ",IF(COUNTRY_INFO!C258=0," ",COUNTRY_INFO!C258))</f>
        <v>Ido-Osi</v>
      </c>
      <c r="D258" s="14">
        <f>IF(AND(INTRO!$E$37="Non-endemic",INTRO!$E$41="Non-endemic"),0,IF(AND(OR(COUNTRY_INFO!$H258=0,COUNTRY_INFO!$H258=4,COUNTRY_INFO!$H258=99),OR(COUNTRY_INFO!$J258=0,COUNTRY_INFO!$J258=4)),0,COUNTRY_INFO!$E258))</f>
        <v>42796</v>
      </c>
      <c r="E258" s="14">
        <f>IF(AND(INTRO!$E$37="Non-endemic",INTRO!$E$41="Non-endemic"),0,IF(AND(OR(COUNTRY_INFO!$H258=0,COUNTRY_INFO!$H258=4,COUNTRY_INFO!$H258=99),OR(COUNTRY_INFO!$J258=0,COUNTRY_INFO!$J258=4)),0,COUNTRY_INFO!$F258))</f>
        <v>59915</v>
      </c>
      <c r="F258" s="14">
        <f t="shared" si="27"/>
        <v>102711</v>
      </c>
      <c r="G258" s="15">
        <f>IF(AND(INTRO!$E$37="Non-endemic",INTRO!$E$41="Non-endemic"),0,COUNTRY_INFO!Q258)</f>
        <v>1</v>
      </c>
      <c r="H258" s="15">
        <f>IF(AND(INTRO!$E$37="Non-endemic",INTRO!$E$41="Non-endemic"),0,COUNTRY_INFO!S258)</f>
        <v>1</v>
      </c>
      <c r="I258" s="14">
        <f>IF(INTRO!$E$39="Non-endemic",IF($G258=1,DEC!$I258,0),IF($G258=1,IVM!$G258,0))</f>
        <v>171186</v>
      </c>
      <c r="J258" s="3" t="str">
        <f>IF($G258=0, " ", IF(COUNTRY_INFO!$H258=1, IF(COUNTRY_INFO!$L258=1, 0," ")," "))</f>
        <v xml:space="preserve"> </v>
      </c>
      <c r="K258" s="3"/>
      <c r="L258" s="28" t="s">
        <v>974</v>
      </c>
      <c r="M258" s="44">
        <f>IF($L258="ALB", IF(INTRO!$E$39="Non-endemic",IF($H258&lt;&gt;0,$D258*($H258-$G258),0),$D258*$H258), 0)</f>
        <v>0</v>
      </c>
      <c r="N258" s="14">
        <f t="shared" si="2"/>
        <v>0</v>
      </c>
      <c r="O258" s="3"/>
      <c r="P258" s="14">
        <f t="shared" si="28"/>
        <v>0</v>
      </c>
      <c r="Q258" s="44">
        <f>IF($L258="MBD", IF(INTRO!$E$39="Non-endemic",IF($H258&lt;&gt;0,$D258*($H258-$G258),0),$D258*$H258),0)</f>
        <v>42796</v>
      </c>
      <c r="R258" s="14">
        <f t="shared" si="4"/>
        <v>0</v>
      </c>
      <c r="S258" s="3"/>
      <c r="T258" s="14">
        <f t="shared" si="29"/>
        <v>42796</v>
      </c>
      <c r="U258" s="25"/>
      <c r="V258" s="16">
        <f t="shared" si="25"/>
        <v>171186</v>
      </c>
      <c r="W258" s="16">
        <f t="shared" si="26"/>
        <v>856</v>
      </c>
      <c r="X258" s="25"/>
      <c r="Y258" s="16">
        <f t="shared" si="8"/>
        <v>0</v>
      </c>
      <c r="Z258" s="16">
        <f t="shared" si="9"/>
        <v>0</v>
      </c>
      <c r="AA258" s="25"/>
      <c r="AB258" s="16">
        <f t="shared" si="10"/>
        <v>0</v>
      </c>
      <c r="AC258" s="16">
        <f t="shared" si="11"/>
        <v>0</v>
      </c>
    </row>
    <row r="259" spans="1:29" x14ac:dyDescent="0.25">
      <c r="A259" s="13" t="str">
        <f>IF(AND(INTRO!$E$37="Non-endemic",INTRO!$E$41="Non-endemic")," ",IF(COUNTRY_INFO!A259=0," ",COUNTRY_INFO!A259))</f>
        <v>Nigeria</v>
      </c>
      <c r="B259" s="13" t="str">
        <f>IF(AND(INTRO!$E$37="Non-endemic",INTRO!$E$41="Non-endemic")," ",IF(COUNTRY_INFO!B259=0," ",COUNTRY_INFO!B259))</f>
        <v>Ekiti</v>
      </c>
      <c r="C259" s="13" t="str">
        <f>IF(AND(INTRO!$E$37="Non-endemic",INTRO!$E$41="Non-endemic")," ",IF(COUNTRY_INFO!C259=0," ",COUNTRY_INFO!C259))</f>
        <v>Ijero</v>
      </c>
      <c r="D259" s="14">
        <f>IF(AND(INTRO!$E$37="Non-endemic",INTRO!$E$41="Non-endemic"),0,IF(AND(OR(COUNTRY_INFO!$H259=0,COUNTRY_INFO!$H259=4,COUNTRY_INFO!$H259=99),OR(COUNTRY_INFO!$J259=0,COUNTRY_INFO!$J259=4)),0,COUNTRY_INFO!$E259))</f>
        <v>59551</v>
      </c>
      <c r="E259" s="14">
        <f>IF(AND(INTRO!$E$37="Non-endemic",INTRO!$E$41="Non-endemic"),0,IF(AND(OR(COUNTRY_INFO!$H259=0,COUNTRY_INFO!$H259=4,COUNTRY_INFO!$H259=99),OR(COUNTRY_INFO!$J259=0,COUNTRY_INFO!$J259=4)),0,COUNTRY_INFO!$F259))</f>
        <v>83371</v>
      </c>
      <c r="F259" s="14">
        <f t="shared" si="27"/>
        <v>142922</v>
      </c>
      <c r="G259" s="15">
        <f>IF(AND(INTRO!$E$37="Non-endemic",INTRO!$E$41="Non-endemic"),0,COUNTRY_INFO!Q259)</f>
        <v>1</v>
      </c>
      <c r="H259" s="15">
        <f>IF(AND(INTRO!$E$37="Non-endemic",INTRO!$E$41="Non-endemic"),0,COUNTRY_INFO!S259)</f>
        <v>1</v>
      </c>
      <c r="I259" s="14">
        <f>IF(INTRO!$E$39="Non-endemic",IF($G259=1,DEC!$I259,0),IF($G259=1,IVM!$G259,0))</f>
        <v>238203</v>
      </c>
      <c r="J259" s="3" t="str">
        <f>IF($G259=0, " ", IF(COUNTRY_INFO!$H259=1, IF(COUNTRY_INFO!$L259=1, 0," ")," "))</f>
        <v xml:space="preserve"> </v>
      </c>
      <c r="K259" s="3"/>
      <c r="L259" s="28" t="s">
        <v>974</v>
      </c>
      <c r="M259" s="44">
        <f>IF($L259="ALB", IF(INTRO!$E$39="Non-endemic",IF($H259&lt;&gt;0,$D259*($H259-$G259),0),$D259*$H259), 0)</f>
        <v>0</v>
      </c>
      <c r="N259" s="14">
        <f t="shared" si="2"/>
        <v>0</v>
      </c>
      <c r="O259" s="3"/>
      <c r="P259" s="14">
        <f t="shared" si="28"/>
        <v>0</v>
      </c>
      <c r="Q259" s="44">
        <f>IF($L259="MBD", IF(INTRO!$E$39="Non-endemic",IF($H259&lt;&gt;0,$D259*($H259-$G259),0),$D259*$H259),0)</f>
        <v>59551</v>
      </c>
      <c r="R259" s="14">
        <f t="shared" si="4"/>
        <v>0</v>
      </c>
      <c r="S259" s="3"/>
      <c r="T259" s="14">
        <f t="shared" si="29"/>
        <v>59551</v>
      </c>
      <c r="U259" s="25"/>
      <c r="V259" s="16">
        <f t="shared" si="25"/>
        <v>238203</v>
      </c>
      <c r="W259" s="16">
        <f t="shared" si="26"/>
        <v>1192</v>
      </c>
      <c r="X259" s="25"/>
      <c r="Y259" s="16">
        <f t="shared" si="8"/>
        <v>0</v>
      </c>
      <c r="Z259" s="16">
        <f t="shared" si="9"/>
        <v>0</v>
      </c>
      <c r="AA259" s="25"/>
      <c r="AB259" s="16">
        <f t="shared" si="10"/>
        <v>0</v>
      </c>
      <c r="AC259" s="16">
        <f t="shared" si="11"/>
        <v>0</v>
      </c>
    </row>
    <row r="260" spans="1:29" x14ac:dyDescent="0.25">
      <c r="A260" s="13" t="str">
        <f>IF(AND(INTRO!$E$37="Non-endemic",INTRO!$E$41="Non-endemic")," ",IF(COUNTRY_INFO!A260=0," ",COUNTRY_INFO!A260))</f>
        <v>Nigeria</v>
      </c>
      <c r="B260" s="13" t="str">
        <f>IF(AND(INTRO!$E$37="Non-endemic",INTRO!$E$41="Non-endemic")," ",IF(COUNTRY_INFO!B260=0," ",COUNTRY_INFO!B260))</f>
        <v>Ekiti</v>
      </c>
      <c r="C260" s="13" t="str">
        <f>IF(AND(INTRO!$E$37="Non-endemic",INTRO!$E$41="Non-endemic")," ",IF(COUNTRY_INFO!C260=0," ",COUNTRY_INFO!C260))</f>
        <v>Ikere</v>
      </c>
      <c r="D260" s="14">
        <f>IF(AND(INTRO!$E$37="Non-endemic",INTRO!$E$41="Non-endemic"),0,IF(AND(OR(COUNTRY_INFO!$H260=0,COUNTRY_INFO!$H260=4,COUNTRY_INFO!$H260=99),OR(COUNTRY_INFO!$J260=0,COUNTRY_INFO!$J260=4)),0,COUNTRY_INFO!$E260))</f>
        <v>39634</v>
      </c>
      <c r="E260" s="14">
        <f>IF(AND(INTRO!$E$37="Non-endemic",INTRO!$E$41="Non-endemic"),0,IF(AND(OR(COUNTRY_INFO!$H260=0,COUNTRY_INFO!$H260=4,COUNTRY_INFO!$H260=99),OR(COUNTRY_INFO!$J260=0,COUNTRY_INFO!$J260=4)),0,COUNTRY_INFO!$F260))</f>
        <v>55487</v>
      </c>
      <c r="F260" s="14">
        <f t="shared" si="27"/>
        <v>95121</v>
      </c>
      <c r="G260" s="15">
        <f>IF(AND(INTRO!$E$37="Non-endemic",INTRO!$E$41="Non-endemic"),0,COUNTRY_INFO!Q260)</f>
        <v>1</v>
      </c>
      <c r="H260" s="15">
        <f>IF(AND(INTRO!$E$37="Non-endemic",INTRO!$E$41="Non-endemic"),0,COUNTRY_INFO!S260)</f>
        <v>1</v>
      </c>
      <c r="I260" s="14">
        <f>IF(INTRO!$E$39="Non-endemic",IF($G260=1,DEC!$I260,0),IF($G260=1,IVM!$G260,0))</f>
        <v>158535</v>
      </c>
      <c r="J260" s="3" t="str">
        <f>IF($G260=0, " ", IF(COUNTRY_INFO!$H260=1, IF(COUNTRY_INFO!$L260=1, 0," ")," "))</f>
        <v xml:space="preserve"> </v>
      </c>
      <c r="K260" s="3"/>
      <c r="L260" s="28" t="s">
        <v>974</v>
      </c>
      <c r="M260" s="44">
        <f>IF($L260="ALB", IF(INTRO!$E$39="Non-endemic",IF($H260&lt;&gt;0,$D260*($H260-$G260),0),$D260*$H260), 0)</f>
        <v>0</v>
      </c>
      <c r="N260" s="14">
        <f t="shared" si="2"/>
        <v>0</v>
      </c>
      <c r="O260" s="3"/>
      <c r="P260" s="14">
        <f t="shared" si="28"/>
        <v>0</v>
      </c>
      <c r="Q260" s="44">
        <f>IF($L260="MBD", IF(INTRO!$E$39="Non-endemic",IF($H260&lt;&gt;0,$D260*($H260-$G260),0),$D260*$H260),0)</f>
        <v>39634</v>
      </c>
      <c r="R260" s="14">
        <f t="shared" si="4"/>
        <v>0</v>
      </c>
      <c r="S260" s="3"/>
      <c r="T260" s="14">
        <f t="shared" si="29"/>
        <v>39634</v>
      </c>
      <c r="U260" s="25"/>
      <c r="V260" s="16">
        <f t="shared" si="25"/>
        <v>158535</v>
      </c>
      <c r="W260" s="16">
        <f t="shared" si="26"/>
        <v>793</v>
      </c>
      <c r="X260" s="25"/>
      <c r="Y260" s="16">
        <f t="shared" si="8"/>
        <v>0</v>
      </c>
      <c r="Z260" s="16">
        <f t="shared" si="9"/>
        <v>0</v>
      </c>
      <c r="AA260" s="25"/>
      <c r="AB260" s="16">
        <f t="shared" si="10"/>
        <v>0</v>
      </c>
      <c r="AC260" s="16">
        <f t="shared" si="11"/>
        <v>0</v>
      </c>
    </row>
    <row r="261" spans="1:29" x14ac:dyDescent="0.25">
      <c r="A261" s="13" t="str">
        <f>IF(AND(INTRO!$E$37="Non-endemic",INTRO!$E$41="Non-endemic")," ",IF(COUNTRY_INFO!A261=0," ",COUNTRY_INFO!A261))</f>
        <v>Nigeria</v>
      </c>
      <c r="B261" s="13" t="str">
        <f>IF(AND(INTRO!$E$37="Non-endemic",INTRO!$E$41="Non-endemic")," ",IF(COUNTRY_INFO!B261=0," ",COUNTRY_INFO!B261))</f>
        <v>Ekiti</v>
      </c>
      <c r="C261" s="13" t="str">
        <f>IF(AND(INTRO!$E$37="Non-endemic",INTRO!$E$41="Non-endemic")," ",IF(COUNTRY_INFO!C261=0," ",COUNTRY_INFO!C261))</f>
        <v>Ikole</v>
      </c>
      <c r="D261" s="14">
        <f>IF(AND(INTRO!$E$37="Non-endemic",INTRO!$E$41="Non-endemic"),0,IF(AND(OR(COUNTRY_INFO!$H261=0,COUNTRY_INFO!$H261=4,COUNTRY_INFO!$H261=99),OR(COUNTRY_INFO!$J261=0,COUNTRY_INFO!$J261=4)),0,COUNTRY_INFO!$E261))</f>
        <v>45304</v>
      </c>
      <c r="E261" s="14">
        <f>IF(AND(INTRO!$E$37="Non-endemic",INTRO!$E$41="Non-endemic"),0,IF(AND(OR(COUNTRY_INFO!$H261=0,COUNTRY_INFO!$H261=4,COUNTRY_INFO!$H261=99),OR(COUNTRY_INFO!$J261=0,COUNTRY_INFO!$J261=4)),0,COUNTRY_INFO!$F261))</f>
        <v>63425</v>
      </c>
      <c r="F261" s="14">
        <f t="shared" si="27"/>
        <v>108729</v>
      </c>
      <c r="G261" s="15">
        <f>IF(AND(INTRO!$E$37="Non-endemic",INTRO!$E$41="Non-endemic"),0,COUNTRY_INFO!Q261)</f>
        <v>1</v>
      </c>
      <c r="H261" s="15">
        <f>IF(AND(INTRO!$E$37="Non-endemic",INTRO!$E$41="Non-endemic"),0,COUNTRY_INFO!S261)</f>
        <v>1</v>
      </c>
      <c r="I261" s="14">
        <f>IF(INTRO!$E$39="Non-endemic",IF($G261=1,DEC!$I261,0),IF($G261=1,IVM!$G261,0))</f>
        <v>181215</v>
      </c>
      <c r="J261" s="3" t="str">
        <f>IF($G261=0, " ", IF(COUNTRY_INFO!$H261=1, IF(COUNTRY_INFO!$L261=1, 0," ")," "))</f>
        <v xml:space="preserve"> </v>
      </c>
      <c r="K261" s="3"/>
      <c r="L261" s="28" t="s">
        <v>974</v>
      </c>
      <c r="M261" s="44">
        <f>IF($L261="ALB", IF(INTRO!$E$39="Non-endemic",IF($H261&lt;&gt;0,$D261*($H261-$G261),0),$D261*$H261), 0)</f>
        <v>0</v>
      </c>
      <c r="N261" s="14">
        <f t="shared" si="2"/>
        <v>0</v>
      </c>
      <c r="O261" s="3"/>
      <c r="P261" s="14">
        <f t="shared" si="28"/>
        <v>0</v>
      </c>
      <c r="Q261" s="44">
        <f>IF($L261="MBD", IF(INTRO!$E$39="Non-endemic",IF($H261&lt;&gt;0,$D261*($H261-$G261),0),$D261*$H261),0)</f>
        <v>45304</v>
      </c>
      <c r="R261" s="14">
        <f t="shared" si="4"/>
        <v>0</v>
      </c>
      <c r="S261" s="3"/>
      <c r="T261" s="14">
        <f t="shared" si="29"/>
        <v>45304</v>
      </c>
      <c r="U261" s="25"/>
      <c r="V261" s="16">
        <f t="shared" si="25"/>
        <v>181215</v>
      </c>
      <c r="W261" s="16">
        <f t="shared" si="26"/>
        <v>907</v>
      </c>
      <c r="X261" s="25"/>
      <c r="Y261" s="16">
        <f t="shared" si="8"/>
        <v>0</v>
      </c>
      <c r="Z261" s="16">
        <f t="shared" si="9"/>
        <v>0</v>
      </c>
      <c r="AA261" s="25"/>
      <c r="AB261" s="16">
        <f t="shared" si="10"/>
        <v>0</v>
      </c>
      <c r="AC261" s="16">
        <f t="shared" si="11"/>
        <v>0</v>
      </c>
    </row>
    <row r="262" spans="1:29" x14ac:dyDescent="0.25">
      <c r="A262" s="13" t="str">
        <f>IF(AND(INTRO!$E$37="Non-endemic",INTRO!$E$41="Non-endemic")," ",IF(COUNTRY_INFO!A262=0," ",COUNTRY_INFO!A262))</f>
        <v>Nigeria</v>
      </c>
      <c r="B262" s="13" t="str">
        <f>IF(AND(INTRO!$E$37="Non-endemic",INTRO!$E$41="Non-endemic")," ",IF(COUNTRY_INFO!B262=0," ",COUNTRY_INFO!B262))</f>
        <v>Ekiti</v>
      </c>
      <c r="C262" s="13" t="str">
        <f>IF(AND(INTRO!$E$37="Non-endemic",INTRO!$E$41="Non-endemic")," ",IF(COUNTRY_INFO!C262=0," ",COUNTRY_INFO!C262))</f>
        <v>Ileyemeje</v>
      </c>
      <c r="D262" s="14">
        <f>IF(AND(INTRO!$E$37="Non-endemic",INTRO!$E$41="Non-endemic"),0,IF(AND(OR(COUNTRY_INFO!$H262=0,COUNTRY_INFO!$H262=4,COUNTRY_INFO!$H262=99),OR(COUNTRY_INFO!$J262=0,COUNTRY_INFO!$J262=4)),0,COUNTRY_INFO!$E262))</f>
        <v>11708</v>
      </c>
      <c r="E262" s="14">
        <f>IF(AND(INTRO!$E$37="Non-endemic",INTRO!$E$41="Non-endemic"),0,IF(AND(OR(COUNTRY_INFO!$H262=0,COUNTRY_INFO!$H262=4,COUNTRY_INFO!$H262=99),OR(COUNTRY_INFO!$J262=0,COUNTRY_INFO!$J262=4)),0,COUNTRY_INFO!$F262))</f>
        <v>16391</v>
      </c>
      <c r="F262" s="14">
        <f t="shared" si="27"/>
        <v>28099</v>
      </c>
      <c r="G262" s="15">
        <f>IF(AND(INTRO!$E$37="Non-endemic",INTRO!$E$41="Non-endemic"),0,COUNTRY_INFO!Q262)</f>
        <v>1</v>
      </c>
      <c r="H262" s="15">
        <f>IF(AND(INTRO!$E$37="Non-endemic",INTRO!$E$41="Non-endemic"),0,COUNTRY_INFO!S262)</f>
        <v>1</v>
      </c>
      <c r="I262" s="14">
        <f>IF(INTRO!$E$39="Non-endemic",IF($G262=1,DEC!$I262,0),IF($G262=1,IVM!$G262,0))</f>
        <v>46832</v>
      </c>
      <c r="J262" s="3" t="str">
        <f>IF($G262=0, " ", IF(COUNTRY_INFO!$H262=1, IF(COUNTRY_INFO!$L262=1, 0," ")," "))</f>
        <v xml:space="preserve"> </v>
      </c>
      <c r="K262" s="3"/>
      <c r="L262" s="28" t="s">
        <v>974</v>
      </c>
      <c r="M262" s="44">
        <f>IF($L262="ALB", IF(INTRO!$E$39="Non-endemic",IF($H262&lt;&gt;0,$D262*($H262-$G262),0),$D262*$H262), 0)</f>
        <v>0</v>
      </c>
      <c r="N262" s="14">
        <f t="shared" si="2"/>
        <v>0</v>
      </c>
      <c r="O262" s="3"/>
      <c r="P262" s="14">
        <f t="shared" si="28"/>
        <v>0</v>
      </c>
      <c r="Q262" s="44">
        <f>IF($L262="MBD", IF(INTRO!$E$39="Non-endemic",IF($H262&lt;&gt;0,$D262*($H262-$G262),0),$D262*$H262),0)</f>
        <v>11708</v>
      </c>
      <c r="R262" s="14">
        <f t="shared" si="4"/>
        <v>0</v>
      </c>
      <c r="S262" s="3"/>
      <c r="T262" s="14">
        <f t="shared" si="29"/>
        <v>11708</v>
      </c>
      <c r="U262" s="25"/>
      <c r="V262" s="16">
        <f t="shared" si="25"/>
        <v>46832</v>
      </c>
      <c r="W262" s="16">
        <f t="shared" si="26"/>
        <v>235</v>
      </c>
      <c r="X262" s="25"/>
      <c r="Y262" s="16">
        <f t="shared" si="8"/>
        <v>0</v>
      </c>
      <c r="Z262" s="16">
        <f t="shared" si="9"/>
        <v>0</v>
      </c>
      <c r="AA262" s="25"/>
      <c r="AB262" s="16">
        <f t="shared" si="10"/>
        <v>0</v>
      </c>
      <c r="AC262" s="16">
        <f t="shared" si="11"/>
        <v>0</v>
      </c>
    </row>
    <row r="263" spans="1:29" x14ac:dyDescent="0.25">
      <c r="A263" s="13" t="str">
        <f>IF(AND(INTRO!$E$37="Non-endemic",INTRO!$E$41="Non-endemic")," ",IF(COUNTRY_INFO!A263=0," ",COUNTRY_INFO!A263))</f>
        <v>Nigeria</v>
      </c>
      <c r="B263" s="13" t="str">
        <f>IF(AND(INTRO!$E$37="Non-endemic",INTRO!$E$41="Non-endemic")," ",IF(COUNTRY_INFO!B263=0," ",COUNTRY_INFO!B263))</f>
        <v>Ekiti</v>
      </c>
      <c r="C263" s="13" t="str">
        <f>IF(AND(INTRO!$E$37="Non-endemic",INTRO!$E$41="Non-endemic")," ",IF(COUNTRY_INFO!C263=0," ",COUNTRY_INFO!C263))</f>
        <v>Irepodun/Ifelodun</v>
      </c>
      <c r="D263" s="14">
        <f>IF(AND(INTRO!$E$37="Non-endemic",INTRO!$E$41="Non-endemic"),0,IF(AND(OR(COUNTRY_INFO!$H263=0,COUNTRY_INFO!$H263=4,COUNTRY_INFO!$H263=99),OR(COUNTRY_INFO!$J263=0,COUNTRY_INFO!$J263=4)),0,COUNTRY_INFO!$E263))</f>
        <v>34737</v>
      </c>
      <c r="E263" s="14">
        <f>IF(AND(INTRO!$E$37="Non-endemic",INTRO!$E$41="Non-endemic"),0,IF(AND(OR(COUNTRY_INFO!$H263=0,COUNTRY_INFO!$H263=4,COUNTRY_INFO!$H263=99),OR(COUNTRY_INFO!$J263=0,COUNTRY_INFO!$J263=4)),0,COUNTRY_INFO!$F263))</f>
        <v>48632</v>
      </c>
      <c r="F263" s="14">
        <f t="shared" si="27"/>
        <v>83369</v>
      </c>
      <c r="G263" s="15">
        <f>IF(AND(INTRO!$E$37="Non-endemic",INTRO!$E$41="Non-endemic"),0,COUNTRY_INFO!Q263)</f>
        <v>1</v>
      </c>
      <c r="H263" s="15">
        <f>IF(AND(INTRO!$E$37="Non-endemic",INTRO!$E$41="Non-endemic"),0,COUNTRY_INFO!S263)</f>
        <v>1</v>
      </c>
      <c r="I263" s="14">
        <f>IF(INTRO!$E$39="Non-endemic",IF($G263=1,DEC!$I263,0),IF($G263=1,IVM!$G263,0))</f>
        <v>138948</v>
      </c>
      <c r="J263" s="3" t="str">
        <f>IF($G263=0, " ", IF(COUNTRY_INFO!$H263=1, IF(COUNTRY_INFO!$L263=1, 0," ")," "))</f>
        <v xml:space="preserve"> </v>
      </c>
      <c r="K263" s="3"/>
      <c r="L263" s="28" t="s">
        <v>974</v>
      </c>
      <c r="M263" s="44">
        <f>IF($L263="ALB", IF(INTRO!$E$39="Non-endemic",IF($H263&lt;&gt;0,$D263*($H263-$G263),0),$D263*$H263), 0)</f>
        <v>0</v>
      </c>
      <c r="N263" s="14">
        <f t="shared" si="2"/>
        <v>0</v>
      </c>
      <c r="O263" s="3"/>
      <c r="P263" s="14">
        <f t="shared" si="28"/>
        <v>0</v>
      </c>
      <c r="Q263" s="44">
        <f>IF($L263="MBD", IF(INTRO!$E$39="Non-endemic",IF($H263&lt;&gt;0,$D263*($H263-$G263),0),$D263*$H263),0)</f>
        <v>34737</v>
      </c>
      <c r="R263" s="14">
        <f t="shared" si="4"/>
        <v>0</v>
      </c>
      <c r="S263" s="3"/>
      <c r="T263" s="14">
        <f t="shared" si="29"/>
        <v>34737</v>
      </c>
      <c r="U263" s="25"/>
      <c r="V263" s="16">
        <f t="shared" si="25"/>
        <v>138948</v>
      </c>
      <c r="W263" s="16">
        <f t="shared" si="26"/>
        <v>695</v>
      </c>
      <c r="X263" s="25"/>
      <c r="Y263" s="16">
        <f t="shared" si="8"/>
        <v>0</v>
      </c>
      <c r="Z263" s="16">
        <f t="shared" si="9"/>
        <v>0</v>
      </c>
      <c r="AA263" s="25"/>
      <c r="AB263" s="16">
        <f t="shared" si="10"/>
        <v>0</v>
      </c>
      <c r="AC263" s="16">
        <f t="shared" si="11"/>
        <v>0</v>
      </c>
    </row>
    <row r="264" spans="1:29" x14ac:dyDescent="0.25">
      <c r="A264" s="13" t="str">
        <f>IF(AND(INTRO!$E$37="Non-endemic",INTRO!$E$41="Non-endemic")," ",IF(COUNTRY_INFO!A264=0," ",COUNTRY_INFO!A264))</f>
        <v>Nigeria</v>
      </c>
      <c r="B264" s="13" t="str">
        <f>IF(AND(INTRO!$E$37="Non-endemic",INTRO!$E$41="Non-endemic")," ",IF(COUNTRY_INFO!B264=0," ",COUNTRY_INFO!B264))</f>
        <v>Ekiti</v>
      </c>
      <c r="C264" s="13" t="str">
        <f>IF(AND(INTRO!$E$37="Non-endemic",INTRO!$E$41="Non-endemic")," ",IF(COUNTRY_INFO!C264=0," ",COUNTRY_INFO!C264))</f>
        <v>Ise/Orun</v>
      </c>
      <c r="D264" s="14">
        <f>IF(AND(INTRO!$E$37="Non-endemic",INTRO!$E$41="Non-endemic"),0,IF(AND(OR(COUNTRY_INFO!$H264=0,COUNTRY_INFO!$H264=4,COUNTRY_INFO!$H264=99),OR(COUNTRY_INFO!$J264=0,COUNTRY_INFO!$J264=4)),0,COUNTRY_INFO!$E264))</f>
        <v>30596</v>
      </c>
      <c r="E264" s="14">
        <f>IF(AND(INTRO!$E$37="Non-endemic",INTRO!$E$41="Non-endemic"),0,IF(AND(OR(COUNTRY_INFO!$H264=0,COUNTRY_INFO!$H264=4,COUNTRY_INFO!$H264=99),OR(COUNTRY_INFO!$J264=0,COUNTRY_INFO!$J264=4)),0,COUNTRY_INFO!$F264))</f>
        <v>42835</v>
      </c>
      <c r="F264" s="14">
        <f t="shared" si="27"/>
        <v>73431</v>
      </c>
      <c r="G264" s="15">
        <f>IF(AND(INTRO!$E$37="Non-endemic",INTRO!$E$41="Non-endemic"),0,COUNTRY_INFO!Q264)</f>
        <v>1</v>
      </c>
      <c r="H264" s="15">
        <f>IF(AND(INTRO!$E$37="Non-endemic",INTRO!$E$41="Non-endemic"),0,COUNTRY_INFO!S264)</f>
        <v>1</v>
      </c>
      <c r="I264" s="14">
        <f>IF(INTRO!$E$39="Non-endemic",IF($G264=1,DEC!$I264,0),IF($G264=1,IVM!$G264,0))</f>
        <v>122385</v>
      </c>
      <c r="J264" s="3" t="str">
        <f>IF($G264=0, " ", IF(COUNTRY_INFO!$H264=1, IF(COUNTRY_INFO!$L264=1, 0," ")," "))</f>
        <v xml:space="preserve"> </v>
      </c>
      <c r="K264" s="3"/>
      <c r="L264" s="28" t="s">
        <v>974</v>
      </c>
      <c r="M264" s="44">
        <f>IF($L264="ALB", IF(INTRO!$E$39="Non-endemic",IF($H264&lt;&gt;0,$D264*($H264-$G264),0),$D264*$H264), 0)</f>
        <v>0</v>
      </c>
      <c r="N264" s="14">
        <f t="shared" ref="N264:N327" si="30">IF($L264="ALB", IF($H264&lt;&gt;0, IF($I264=0, $E264*$H264, $E264*($H264-$G264)),0), 0)</f>
        <v>0</v>
      </c>
      <c r="O264" s="3"/>
      <c r="P264" s="14">
        <f t="shared" si="28"/>
        <v>0</v>
      </c>
      <c r="Q264" s="44">
        <f>IF($L264="MBD", IF(INTRO!$E$39="Non-endemic",IF($H264&lt;&gt;0,$D264*($H264-$G264),0),$D264*$H264),0)</f>
        <v>30596</v>
      </c>
      <c r="R264" s="14">
        <f t="shared" ref="R264:R327" si="31">IF($L264="MBD", IF($H264&lt;&gt;0,IF($I264=0, $E264*$H264, $E264*($H264-$G264)),0), 0 )</f>
        <v>0</v>
      </c>
      <c r="S264" s="3"/>
      <c r="T264" s="14">
        <f t="shared" si="29"/>
        <v>30596</v>
      </c>
      <c r="U264" s="25"/>
      <c r="V264" s="16">
        <f t="shared" si="25"/>
        <v>122385</v>
      </c>
      <c r="W264" s="16">
        <f t="shared" si="26"/>
        <v>612</v>
      </c>
      <c r="X264" s="25"/>
      <c r="Y264" s="16">
        <f t="shared" ref="Y264:Y327" si="32">IF($N264&gt;$X264,$N264-$X264,0)</f>
        <v>0</v>
      </c>
      <c r="Z264" s="16">
        <f t="shared" ref="Z264:Z327" si="33">ROUNDUP($N264/200,0)</f>
        <v>0</v>
      </c>
      <c r="AA264" s="25"/>
      <c r="AB264" s="16">
        <f t="shared" ref="AB264:AB327" si="34">IF($R264&gt;$AA264,$R264-$AA264,0)</f>
        <v>0</v>
      </c>
      <c r="AC264" s="16">
        <f t="shared" ref="AC264:AC327" si="35">ROUNDUP($R264/150,0)</f>
        <v>0</v>
      </c>
    </row>
    <row r="265" spans="1:29" x14ac:dyDescent="0.25">
      <c r="A265" s="13" t="str">
        <f>IF(AND(INTRO!$E$37="Non-endemic",INTRO!$E$41="Non-endemic")," ",IF(COUNTRY_INFO!A265=0," ",COUNTRY_INFO!A265))</f>
        <v>Nigeria</v>
      </c>
      <c r="B265" s="13" t="str">
        <f>IF(AND(INTRO!$E$37="Non-endemic",INTRO!$E$41="Non-endemic")," ",IF(COUNTRY_INFO!B265=0," ",COUNTRY_INFO!B265))</f>
        <v>Ekiti</v>
      </c>
      <c r="C265" s="13" t="str">
        <f>IF(AND(INTRO!$E$37="Non-endemic",INTRO!$E$41="Non-endemic")," ",IF(COUNTRY_INFO!C265=0," ",COUNTRY_INFO!C265))</f>
        <v>Moba</v>
      </c>
      <c r="D265" s="14">
        <f>IF(AND(INTRO!$E$37="Non-endemic",INTRO!$E$41="Non-endemic"),0,IF(AND(OR(COUNTRY_INFO!$H265=0,COUNTRY_INFO!$H265=4,COUNTRY_INFO!$H265=99),OR(COUNTRY_INFO!$J265=0,COUNTRY_INFO!$J265=4)),0,COUNTRY_INFO!$E265))</f>
        <v>39403</v>
      </c>
      <c r="E265" s="14">
        <f>IF(AND(INTRO!$E$37="Non-endemic",INTRO!$E$41="Non-endemic"),0,IF(AND(OR(COUNTRY_INFO!$H265=0,COUNTRY_INFO!$H265=4,COUNTRY_INFO!$H265=99),OR(COUNTRY_INFO!$J265=0,COUNTRY_INFO!$J265=4)),0,COUNTRY_INFO!$F265))</f>
        <v>55164</v>
      </c>
      <c r="F265" s="14">
        <f t="shared" si="27"/>
        <v>94567</v>
      </c>
      <c r="G265" s="15">
        <f>IF(AND(INTRO!$E$37="Non-endemic",INTRO!$E$41="Non-endemic"),0,COUNTRY_INFO!Q265)</f>
        <v>1</v>
      </c>
      <c r="H265" s="15">
        <f>IF(AND(INTRO!$E$37="Non-endemic",INTRO!$E$41="Non-endemic"),0,COUNTRY_INFO!S265)</f>
        <v>1</v>
      </c>
      <c r="I265" s="14">
        <f>IF(INTRO!$E$39="Non-endemic",IF($G265=1,DEC!$I265,0),IF($G265=1,IVM!$G265,0))</f>
        <v>0</v>
      </c>
      <c r="J265" s="3">
        <v>157611</v>
      </c>
      <c r="K265" s="3">
        <v>1</v>
      </c>
      <c r="L265" s="28" t="s">
        <v>974</v>
      </c>
      <c r="M265" s="44">
        <f>IF($L265="ALB", IF(INTRO!$E$39="Non-endemic",IF($H265&lt;&gt;0,$D265*($H265-$G265),0),$D265*$H265), 0)</f>
        <v>0</v>
      </c>
      <c r="N265" s="14">
        <f t="shared" si="30"/>
        <v>0</v>
      </c>
      <c r="O265" s="3"/>
      <c r="P265" s="14">
        <f t="shared" si="28"/>
        <v>0</v>
      </c>
      <c r="Q265" s="44">
        <f>IF($L265="MBD", IF(INTRO!$E$39="Non-endemic",IF($H265&lt;&gt;0,$D265*($H265-$G265),0),$D265*$H265),0)</f>
        <v>39403</v>
      </c>
      <c r="R265" s="14">
        <f t="shared" si="31"/>
        <v>55164</v>
      </c>
      <c r="S265" s="3"/>
      <c r="T265" s="14">
        <f t="shared" si="29"/>
        <v>94567</v>
      </c>
      <c r="U265" s="25"/>
      <c r="V265" s="16">
        <f t="shared" ref="V265:V328" si="36">IF($J265&lt;&gt;" ", IF(($I265+$J265*$K265)&gt;$U265, ($I265+$J265*$K265)-$U265,0), IF($I265&gt;$U265, $I265-$U265, 0))</f>
        <v>157611</v>
      </c>
      <c r="W265" s="16">
        <f t="shared" ref="W265:W328" si="37">IF($J265&lt;&gt;" ", ROUNDUP(($I265+$J265*$K265)/200,0), ROUNDUP($I265/200,0))</f>
        <v>789</v>
      </c>
      <c r="X265" s="25"/>
      <c r="Y265" s="16">
        <f t="shared" si="32"/>
        <v>0</v>
      </c>
      <c r="Z265" s="16">
        <f t="shared" si="33"/>
        <v>0</v>
      </c>
      <c r="AA265" s="25"/>
      <c r="AB265" s="16">
        <f t="shared" si="34"/>
        <v>55164</v>
      </c>
      <c r="AC265" s="16">
        <f t="shared" si="35"/>
        <v>368</v>
      </c>
    </row>
    <row r="266" spans="1:29" x14ac:dyDescent="0.25">
      <c r="A266" s="13" t="str">
        <f>IF(AND(INTRO!$E$37="Non-endemic",INTRO!$E$41="Non-endemic")," ",IF(COUNTRY_INFO!A266=0," ",COUNTRY_INFO!A266))</f>
        <v>Nigeria</v>
      </c>
      <c r="B266" s="13" t="str">
        <f>IF(AND(INTRO!$E$37="Non-endemic",INTRO!$E$41="Non-endemic")," ",IF(COUNTRY_INFO!B266=0," ",COUNTRY_INFO!B266))</f>
        <v>Ekiti</v>
      </c>
      <c r="C266" s="13" t="str">
        <f>IF(AND(INTRO!$E$37="Non-endemic",INTRO!$E$41="Non-endemic")," ",IF(COUNTRY_INFO!C266=0," ",COUNTRY_INFO!C266))</f>
        <v>Oye</v>
      </c>
      <c r="D266" s="14">
        <f>IF(AND(INTRO!$E$37="Non-endemic",INTRO!$E$41="Non-endemic"),0,IF(AND(OR(COUNTRY_INFO!$H266=0,COUNTRY_INFO!$H266=4,COUNTRY_INFO!$H266=99),OR(COUNTRY_INFO!$J266=0,COUNTRY_INFO!$J266=4)),0,COUNTRY_INFO!$E266))</f>
        <v>36098</v>
      </c>
      <c r="E266" s="14">
        <f>IF(AND(INTRO!$E$37="Non-endemic",INTRO!$E$41="Non-endemic"),0,IF(AND(OR(COUNTRY_INFO!$H266=0,COUNTRY_INFO!$H266=4,COUNTRY_INFO!$H266=99),OR(COUNTRY_INFO!$J266=0,COUNTRY_INFO!$J266=4)),0,COUNTRY_INFO!$F266))</f>
        <v>50537</v>
      </c>
      <c r="F266" s="14">
        <f t="shared" ref="F266:F329" si="38">SUM(D266:E266)</f>
        <v>86635</v>
      </c>
      <c r="G266" s="15">
        <f>IF(AND(INTRO!$E$37="Non-endemic",INTRO!$E$41="Non-endemic"),0,COUNTRY_INFO!Q266)</f>
        <v>1</v>
      </c>
      <c r="H266" s="15">
        <f>IF(AND(INTRO!$E$37="Non-endemic",INTRO!$E$41="Non-endemic"),0,COUNTRY_INFO!S266)</f>
        <v>1</v>
      </c>
      <c r="I266" s="14">
        <f>IF(INTRO!$E$39="Non-endemic",IF($G266=1,DEC!$I266,0),IF($G266=1,IVM!$G266,0))</f>
        <v>144392</v>
      </c>
      <c r="J266" s="3" t="str">
        <f>IF($G266=0, " ", IF(COUNTRY_INFO!$H266=1, IF(COUNTRY_INFO!$L266=1, 0," ")," "))</f>
        <v xml:space="preserve"> </v>
      </c>
      <c r="K266" s="3"/>
      <c r="L266" s="28" t="s">
        <v>974</v>
      </c>
      <c r="M266" s="44">
        <f>IF($L266="ALB", IF(INTRO!$E$39="Non-endemic",IF($H266&lt;&gt;0,$D266*($H266-$G266),0),$D266*$H266), 0)</f>
        <v>0</v>
      </c>
      <c r="N266" s="14">
        <f t="shared" si="30"/>
        <v>0</v>
      </c>
      <c r="O266" s="3"/>
      <c r="P266" s="14">
        <f t="shared" ref="P266:P329" si="39">SUM(M266:O266)</f>
        <v>0</v>
      </c>
      <c r="Q266" s="44">
        <f>IF($L266="MBD", IF(INTRO!$E$39="Non-endemic",IF($H266&lt;&gt;0,$D266*($H266-$G266),0),$D266*$H266),0)</f>
        <v>36098</v>
      </c>
      <c r="R266" s="14">
        <f t="shared" si="31"/>
        <v>0</v>
      </c>
      <c r="S266" s="3"/>
      <c r="T266" s="14">
        <f t="shared" ref="T266:T329" si="40">SUM(Q266:S266)</f>
        <v>36098</v>
      </c>
      <c r="U266" s="25"/>
      <c r="V266" s="16">
        <f t="shared" si="36"/>
        <v>144392</v>
      </c>
      <c r="W266" s="16">
        <f t="shared" si="37"/>
        <v>722</v>
      </c>
      <c r="X266" s="25"/>
      <c r="Y266" s="16">
        <f t="shared" si="32"/>
        <v>0</v>
      </c>
      <c r="Z266" s="16">
        <f t="shared" si="33"/>
        <v>0</v>
      </c>
      <c r="AA266" s="25"/>
      <c r="AB266" s="16">
        <f t="shared" si="34"/>
        <v>0</v>
      </c>
      <c r="AC266" s="16">
        <f t="shared" si="35"/>
        <v>0</v>
      </c>
    </row>
    <row r="267" spans="1:29" x14ac:dyDescent="0.25">
      <c r="A267" s="13" t="str">
        <f>IF(AND(INTRO!$E$37="Non-endemic",INTRO!$E$41="Non-endemic")," ",IF(COUNTRY_INFO!A267=0," ",COUNTRY_INFO!A267))</f>
        <v>Nigeria</v>
      </c>
      <c r="B267" s="13" t="str">
        <f>IF(AND(INTRO!$E$37="Non-endemic",INTRO!$E$41="Non-endemic")," ",IF(COUNTRY_INFO!B267=0," ",COUNTRY_INFO!B267))</f>
        <v>Enugu</v>
      </c>
      <c r="C267" s="13" t="str">
        <f>IF(AND(INTRO!$E$37="Non-endemic",INTRO!$E$41="Non-endemic")," ",IF(COUNTRY_INFO!C267=0," ",COUNTRY_INFO!C267))</f>
        <v>Aninri</v>
      </c>
      <c r="D267" s="14">
        <f>IF(AND(INTRO!$E$37="Non-endemic",INTRO!$E$41="Non-endemic"),0,IF(AND(OR(COUNTRY_INFO!$H267=0,COUNTRY_INFO!$H267=4,COUNTRY_INFO!$H267=99),OR(COUNTRY_INFO!$J267=0,COUNTRY_INFO!$J267=4)),0,COUNTRY_INFO!$E267))</f>
        <v>35969</v>
      </c>
      <c r="E267" s="14">
        <f>IF(AND(INTRO!$E$37="Non-endemic",INTRO!$E$41="Non-endemic"),0,IF(AND(OR(COUNTRY_INFO!$H267=0,COUNTRY_INFO!$H267=4,COUNTRY_INFO!$H267=99),OR(COUNTRY_INFO!$J267=0,COUNTRY_INFO!$J267=4)),0,COUNTRY_INFO!$F267))</f>
        <v>50356</v>
      </c>
      <c r="F267" s="14">
        <f t="shared" si="38"/>
        <v>86325</v>
      </c>
      <c r="G267" s="15">
        <f>IF(AND(INTRO!$E$37="Non-endemic",INTRO!$E$41="Non-endemic"),0,COUNTRY_INFO!Q267)</f>
        <v>0</v>
      </c>
      <c r="H267" s="15">
        <f>IF(AND(INTRO!$E$37="Non-endemic",INTRO!$E$41="Non-endemic"),0,COUNTRY_INFO!S267)</f>
        <v>2</v>
      </c>
      <c r="I267" s="14">
        <f>IF(INTRO!$E$39="Non-endemic",IF($G267=1,DEC!$I267,0),IF($G267=1,IVM!$G267,0))</f>
        <v>0</v>
      </c>
      <c r="J267" s="3" t="str">
        <f>IF($G267=0, " ", IF(COUNTRY_INFO!$H267=1, IF(COUNTRY_INFO!$L267=1, 0," ")," "))</f>
        <v xml:space="preserve"> </v>
      </c>
      <c r="K267" s="3"/>
      <c r="L267" s="28" t="s">
        <v>974</v>
      </c>
      <c r="M267" s="44">
        <f>IF($L267="ALB", IF(INTRO!$E$39="Non-endemic",IF($H267&lt;&gt;0,$D267*($H267-$G267),0),$D267*$H267), 0)</f>
        <v>0</v>
      </c>
      <c r="N267" s="14">
        <f t="shared" si="30"/>
        <v>0</v>
      </c>
      <c r="O267" s="3"/>
      <c r="P267" s="14">
        <f t="shared" si="39"/>
        <v>0</v>
      </c>
      <c r="Q267" s="44">
        <f>IF($L267="MBD", IF(INTRO!$E$39="Non-endemic",IF($H267&lt;&gt;0,$D267*($H267-$G267),0),$D267*$H267),0)</f>
        <v>71938</v>
      </c>
      <c r="R267" s="14">
        <f t="shared" si="31"/>
        <v>100712</v>
      </c>
      <c r="S267" s="3"/>
      <c r="T267" s="14">
        <f t="shared" si="40"/>
        <v>172650</v>
      </c>
      <c r="U267" s="25"/>
      <c r="V267" s="16">
        <f t="shared" si="36"/>
        <v>0</v>
      </c>
      <c r="W267" s="16">
        <f t="shared" si="37"/>
        <v>0</v>
      </c>
      <c r="X267" s="25"/>
      <c r="Y267" s="16">
        <f t="shared" si="32"/>
        <v>0</v>
      </c>
      <c r="Z267" s="16">
        <f t="shared" si="33"/>
        <v>0</v>
      </c>
      <c r="AA267" s="25"/>
      <c r="AB267" s="16">
        <f t="shared" si="34"/>
        <v>100712</v>
      </c>
      <c r="AC267" s="16">
        <f t="shared" si="35"/>
        <v>672</v>
      </c>
    </row>
    <row r="268" spans="1:29" x14ac:dyDescent="0.25">
      <c r="A268" s="13" t="str">
        <f>IF(AND(INTRO!$E$37="Non-endemic",INTRO!$E$41="Non-endemic")," ",IF(COUNTRY_INFO!A268=0," ",COUNTRY_INFO!A268))</f>
        <v>Nigeria</v>
      </c>
      <c r="B268" s="13" t="str">
        <f>IF(AND(INTRO!$E$37="Non-endemic",INTRO!$E$41="Non-endemic")," ",IF(COUNTRY_INFO!B268=0," ",COUNTRY_INFO!B268))</f>
        <v>Enugu</v>
      </c>
      <c r="C268" s="13" t="str">
        <f>IF(AND(INTRO!$E$37="Non-endemic",INTRO!$E$41="Non-endemic")," ",IF(COUNTRY_INFO!C268=0," ",COUNTRY_INFO!C268))</f>
        <v>Awgu</v>
      </c>
      <c r="D268" s="14">
        <f>IF(AND(INTRO!$E$37="Non-endemic",INTRO!$E$41="Non-endemic"),0,IF(AND(OR(COUNTRY_INFO!$H268=0,COUNTRY_INFO!$H268=4,COUNTRY_INFO!$H268=99),OR(COUNTRY_INFO!$J268=0,COUNTRY_INFO!$J268=4)),0,COUNTRY_INFO!$E268))</f>
        <v>53294</v>
      </c>
      <c r="E268" s="14">
        <f>IF(AND(INTRO!$E$37="Non-endemic",INTRO!$E$41="Non-endemic"),0,IF(AND(OR(COUNTRY_INFO!$H268=0,COUNTRY_INFO!$H268=4,COUNTRY_INFO!$H268=99),OR(COUNTRY_INFO!$J268=0,COUNTRY_INFO!$J268=4)),0,COUNTRY_INFO!$F268))</f>
        <v>74611</v>
      </c>
      <c r="F268" s="14">
        <f t="shared" si="38"/>
        <v>127905</v>
      </c>
      <c r="G268" s="15">
        <f>IF(AND(INTRO!$E$37="Non-endemic",INTRO!$E$41="Non-endemic"),0,COUNTRY_INFO!Q268)</f>
        <v>1</v>
      </c>
      <c r="H268" s="15">
        <f>IF(AND(INTRO!$E$37="Non-endemic",INTRO!$E$41="Non-endemic"),0,COUNTRY_INFO!S268)</f>
        <v>1</v>
      </c>
      <c r="I268" s="14">
        <f>IF(INTRO!$E$39="Non-endemic",IF($G268=1,DEC!$I268,0),IF($G268=1,IVM!$G268,0))</f>
        <v>213174</v>
      </c>
      <c r="J268" s="3" t="str">
        <f>IF($G268=0, " ", IF(COUNTRY_INFO!$H268=1, IF(COUNTRY_INFO!$L268=1, 0," ")," "))</f>
        <v xml:space="preserve"> </v>
      </c>
      <c r="K268" s="3"/>
      <c r="L268" s="28" t="s">
        <v>974</v>
      </c>
      <c r="M268" s="44">
        <f>IF($L268="ALB", IF(INTRO!$E$39="Non-endemic",IF($H268&lt;&gt;0,$D268*($H268-$G268),0),$D268*$H268), 0)</f>
        <v>0</v>
      </c>
      <c r="N268" s="14">
        <f t="shared" si="30"/>
        <v>0</v>
      </c>
      <c r="O268" s="3"/>
      <c r="P268" s="14">
        <f t="shared" si="39"/>
        <v>0</v>
      </c>
      <c r="Q268" s="44">
        <f>IF($L268="MBD", IF(INTRO!$E$39="Non-endemic",IF($H268&lt;&gt;0,$D268*($H268-$G268),0),$D268*$H268),0)</f>
        <v>53294</v>
      </c>
      <c r="R268" s="14">
        <f t="shared" si="31"/>
        <v>0</v>
      </c>
      <c r="S268" s="3"/>
      <c r="T268" s="14">
        <f t="shared" si="40"/>
        <v>53294</v>
      </c>
      <c r="U268" s="25"/>
      <c r="V268" s="16">
        <f t="shared" si="36"/>
        <v>213174</v>
      </c>
      <c r="W268" s="16">
        <f t="shared" si="37"/>
        <v>1066</v>
      </c>
      <c r="X268" s="25"/>
      <c r="Y268" s="16">
        <f t="shared" si="32"/>
        <v>0</v>
      </c>
      <c r="Z268" s="16">
        <f t="shared" si="33"/>
        <v>0</v>
      </c>
      <c r="AA268" s="25"/>
      <c r="AB268" s="16">
        <f t="shared" si="34"/>
        <v>0</v>
      </c>
      <c r="AC268" s="16">
        <f t="shared" si="35"/>
        <v>0</v>
      </c>
    </row>
    <row r="269" spans="1:29" x14ac:dyDescent="0.25">
      <c r="A269" s="13" t="str">
        <f>IF(AND(INTRO!$E$37="Non-endemic",INTRO!$E$41="Non-endemic")," ",IF(COUNTRY_INFO!A269=0," ",COUNTRY_INFO!A269))</f>
        <v>Nigeria</v>
      </c>
      <c r="B269" s="13" t="str">
        <f>IF(AND(INTRO!$E$37="Non-endemic",INTRO!$E$41="Non-endemic")," ",IF(COUNTRY_INFO!B269=0," ",COUNTRY_INFO!B269))</f>
        <v>Enugu</v>
      </c>
      <c r="C269" s="13" t="str">
        <f>IF(AND(INTRO!$E$37="Non-endemic",INTRO!$E$41="Non-endemic")," ",IF(COUNTRY_INFO!C269=0," ",COUNTRY_INFO!C269))</f>
        <v>Enugu East</v>
      </c>
      <c r="D269" s="14">
        <f>IF(AND(INTRO!$E$37="Non-endemic",INTRO!$E$41="Non-endemic"),0,IF(AND(OR(COUNTRY_INFO!$H269=0,COUNTRY_INFO!$H269=4,COUNTRY_INFO!$H269=99),OR(COUNTRY_INFO!$J269=0,COUNTRY_INFO!$J269=4)),0,COUNTRY_INFO!$E269))</f>
        <v>75069</v>
      </c>
      <c r="E269" s="14">
        <f>IF(AND(INTRO!$E$37="Non-endemic",INTRO!$E$41="Non-endemic"),0,IF(AND(OR(COUNTRY_INFO!$H269=0,COUNTRY_INFO!$H269=4,COUNTRY_INFO!$H269=99),OR(COUNTRY_INFO!$J269=0,COUNTRY_INFO!$J269=4)),0,COUNTRY_INFO!$F269))</f>
        <v>105096</v>
      </c>
      <c r="F269" s="14">
        <f t="shared" si="38"/>
        <v>180165</v>
      </c>
      <c r="G269" s="15">
        <f>IF(AND(INTRO!$E$37="Non-endemic",INTRO!$E$41="Non-endemic"),0,COUNTRY_INFO!Q269)</f>
        <v>1</v>
      </c>
      <c r="H269" s="15">
        <f>IF(AND(INTRO!$E$37="Non-endemic",INTRO!$E$41="Non-endemic"),0,COUNTRY_INFO!S269)</f>
        <v>0</v>
      </c>
      <c r="I269" s="14">
        <f>IF(INTRO!$E$39="Non-endemic",IF($G269=1,DEC!$I269,0),IF($G269=1,IVM!$G269,0))</f>
        <v>300275</v>
      </c>
      <c r="J269" s="3" t="str">
        <f>IF($G269=0, " ", IF(COUNTRY_INFO!$H269=1, IF(COUNTRY_INFO!$L269=1, 0," ")," "))</f>
        <v xml:space="preserve"> </v>
      </c>
      <c r="K269" s="3"/>
      <c r="L269" s="28" t="s">
        <v>974</v>
      </c>
      <c r="M269" s="44">
        <f>IF($L269="ALB", IF(INTRO!$E$39="Non-endemic",IF($H269&lt;&gt;0,$D269*($H269-$G269),0),$D269*$H269), 0)</f>
        <v>0</v>
      </c>
      <c r="N269" s="14">
        <f t="shared" si="30"/>
        <v>0</v>
      </c>
      <c r="O269" s="3"/>
      <c r="P269" s="14">
        <f t="shared" si="39"/>
        <v>0</v>
      </c>
      <c r="Q269" s="44">
        <f>IF($L269="MBD", IF(INTRO!$E$39="Non-endemic",IF($H269&lt;&gt;0,$D269*($H269-$G269),0),$D269*$H269),0)</f>
        <v>0</v>
      </c>
      <c r="R269" s="14">
        <f t="shared" si="31"/>
        <v>0</v>
      </c>
      <c r="S269" s="3"/>
      <c r="T269" s="14">
        <f t="shared" si="40"/>
        <v>0</v>
      </c>
      <c r="U269" s="25"/>
      <c r="V269" s="16">
        <f t="shared" si="36"/>
        <v>300275</v>
      </c>
      <c r="W269" s="16">
        <f t="shared" si="37"/>
        <v>1502</v>
      </c>
      <c r="X269" s="25"/>
      <c r="Y269" s="16">
        <f t="shared" si="32"/>
        <v>0</v>
      </c>
      <c r="Z269" s="16">
        <f t="shared" si="33"/>
        <v>0</v>
      </c>
      <c r="AA269" s="25"/>
      <c r="AB269" s="16">
        <f t="shared" si="34"/>
        <v>0</v>
      </c>
      <c r="AC269" s="16">
        <f t="shared" si="35"/>
        <v>0</v>
      </c>
    </row>
    <row r="270" spans="1:29" x14ac:dyDescent="0.25">
      <c r="A270" s="13" t="str">
        <f>IF(AND(INTRO!$E$37="Non-endemic",INTRO!$E$41="Non-endemic")," ",IF(COUNTRY_INFO!A270=0," ",COUNTRY_INFO!A270))</f>
        <v>Nigeria</v>
      </c>
      <c r="B270" s="13" t="str">
        <f>IF(AND(INTRO!$E$37="Non-endemic",INTRO!$E$41="Non-endemic")," ",IF(COUNTRY_INFO!B270=0," ",COUNTRY_INFO!B270))</f>
        <v>Enugu</v>
      </c>
      <c r="C270" s="13" t="str">
        <f>IF(AND(INTRO!$E$37="Non-endemic",INTRO!$E$41="Non-endemic")," ",IF(COUNTRY_INFO!C270=0," ",COUNTRY_INFO!C270))</f>
        <v>Enugu North</v>
      </c>
      <c r="D270" s="14">
        <f>IF(AND(INTRO!$E$37="Non-endemic",INTRO!$E$41="Non-endemic"),0,IF(AND(OR(COUNTRY_INFO!$H270=0,COUNTRY_INFO!$H270=4,COUNTRY_INFO!$H270=99),OR(COUNTRY_INFO!$J270=0,COUNTRY_INFO!$J270=4)),0,COUNTRY_INFO!$E270))</f>
        <v>65860</v>
      </c>
      <c r="E270" s="14">
        <f>IF(AND(INTRO!$E$37="Non-endemic",INTRO!$E$41="Non-endemic"),0,IF(AND(OR(COUNTRY_INFO!$H270=0,COUNTRY_INFO!$H270=4,COUNTRY_INFO!$H270=99),OR(COUNTRY_INFO!$J270=0,COUNTRY_INFO!$J270=4)),0,COUNTRY_INFO!$F270))</f>
        <v>92204</v>
      </c>
      <c r="F270" s="14">
        <f t="shared" si="38"/>
        <v>158064</v>
      </c>
      <c r="G270" s="15">
        <f>IF(AND(INTRO!$E$37="Non-endemic",INTRO!$E$41="Non-endemic"),0,COUNTRY_INFO!Q270)</f>
        <v>1</v>
      </c>
      <c r="H270" s="15">
        <f>IF(AND(INTRO!$E$37="Non-endemic",INTRO!$E$41="Non-endemic"),0,COUNTRY_INFO!S270)</f>
        <v>1</v>
      </c>
      <c r="I270" s="14">
        <f>IF(INTRO!$E$39="Non-endemic",IF($G270=1,DEC!$I270,0),IF($G270=1,IVM!$G270,0))</f>
        <v>263439</v>
      </c>
      <c r="J270" s="3" t="str">
        <f>IF($G270=0, " ", IF(COUNTRY_INFO!$H270=1, IF(COUNTRY_INFO!$L270=1, 0," ")," "))</f>
        <v xml:space="preserve"> </v>
      </c>
      <c r="K270" s="3"/>
      <c r="L270" s="28" t="s">
        <v>974</v>
      </c>
      <c r="M270" s="44">
        <f>IF($L270="ALB", IF(INTRO!$E$39="Non-endemic",IF($H270&lt;&gt;0,$D270*($H270-$G270),0),$D270*$H270), 0)</f>
        <v>0</v>
      </c>
      <c r="N270" s="14">
        <f t="shared" si="30"/>
        <v>0</v>
      </c>
      <c r="O270" s="3"/>
      <c r="P270" s="14">
        <f t="shared" si="39"/>
        <v>0</v>
      </c>
      <c r="Q270" s="44">
        <f>IF($L270="MBD", IF(INTRO!$E$39="Non-endemic",IF($H270&lt;&gt;0,$D270*($H270-$G270),0),$D270*$H270),0)</f>
        <v>65860</v>
      </c>
      <c r="R270" s="14">
        <f t="shared" si="31"/>
        <v>0</v>
      </c>
      <c r="S270" s="3"/>
      <c r="T270" s="14">
        <f t="shared" si="40"/>
        <v>65860</v>
      </c>
      <c r="U270" s="25"/>
      <c r="V270" s="16">
        <f t="shared" si="36"/>
        <v>263439</v>
      </c>
      <c r="W270" s="16">
        <f t="shared" si="37"/>
        <v>1318</v>
      </c>
      <c r="X270" s="25"/>
      <c r="Y270" s="16">
        <f t="shared" si="32"/>
        <v>0</v>
      </c>
      <c r="Z270" s="16">
        <f t="shared" si="33"/>
        <v>0</v>
      </c>
      <c r="AA270" s="25"/>
      <c r="AB270" s="16">
        <f t="shared" si="34"/>
        <v>0</v>
      </c>
      <c r="AC270" s="16">
        <f t="shared" si="35"/>
        <v>0</v>
      </c>
    </row>
    <row r="271" spans="1:29" x14ac:dyDescent="0.25">
      <c r="A271" s="13" t="str">
        <f>IF(AND(INTRO!$E$37="Non-endemic",INTRO!$E$41="Non-endemic")," ",IF(COUNTRY_INFO!A271=0," ",COUNTRY_INFO!A271))</f>
        <v>Nigeria</v>
      </c>
      <c r="B271" s="13" t="str">
        <f>IF(AND(INTRO!$E$37="Non-endemic",INTRO!$E$41="Non-endemic")," ",IF(COUNTRY_INFO!B271=0," ",COUNTRY_INFO!B271))</f>
        <v>Enugu</v>
      </c>
      <c r="C271" s="13" t="str">
        <f>IF(AND(INTRO!$E$37="Non-endemic",INTRO!$E$41="Non-endemic")," ",IF(COUNTRY_INFO!C271=0," ",COUNTRY_INFO!C271))</f>
        <v>Enugu South</v>
      </c>
      <c r="D271" s="14">
        <f>IF(AND(INTRO!$E$37="Non-endemic",INTRO!$E$41="Non-endemic"),0,IF(AND(OR(COUNTRY_INFO!$H271=0,COUNTRY_INFO!$H271=4,COUNTRY_INFO!$H271=99),OR(COUNTRY_INFO!$J271=0,COUNTRY_INFO!$J271=4)),0,COUNTRY_INFO!$E271))</f>
        <v>53452</v>
      </c>
      <c r="E271" s="14">
        <f>IF(AND(INTRO!$E$37="Non-endemic",INTRO!$E$41="Non-endemic"),0,IF(AND(OR(COUNTRY_INFO!$H271=0,COUNTRY_INFO!$H271=4,COUNTRY_INFO!$H271=99),OR(COUNTRY_INFO!$J271=0,COUNTRY_INFO!$J271=4)),0,COUNTRY_INFO!$F271))</f>
        <v>74833</v>
      </c>
      <c r="F271" s="14">
        <f t="shared" si="38"/>
        <v>128285</v>
      </c>
      <c r="G271" s="15">
        <f>IF(AND(INTRO!$E$37="Non-endemic",INTRO!$E$41="Non-endemic"),0,COUNTRY_INFO!Q271)</f>
        <v>1</v>
      </c>
      <c r="H271" s="15">
        <f>IF(AND(INTRO!$E$37="Non-endemic",INTRO!$E$41="Non-endemic"),0,COUNTRY_INFO!S271)</f>
        <v>1</v>
      </c>
      <c r="I271" s="14">
        <f>IF(INTRO!$E$39="Non-endemic",IF($G271=1,DEC!$I271,0),IF($G271=1,IVM!$G271,0))</f>
        <v>213808</v>
      </c>
      <c r="J271" s="3" t="str">
        <f>IF($G271=0, " ", IF(COUNTRY_INFO!$H271=1, IF(COUNTRY_INFO!$L271=1, 0," ")," "))</f>
        <v xml:space="preserve"> </v>
      </c>
      <c r="K271" s="3"/>
      <c r="L271" s="28" t="s">
        <v>974</v>
      </c>
      <c r="M271" s="44">
        <f>IF($L271="ALB", IF(INTRO!$E$39="Non-endemic",IF($H271&lt;&gt;0,$D271*($H271-$G271),0),$D271*$H271), 0)</f>
        <v>0</v>
      </c>
      <c r="N271" s="14">
        <f t="shared" si="30"/>
        <v>0</v>
      </c>
      <c r="O271" s="3"/>
      <c r="P271" s="14">
        <f t="shared" si="39"/>
        <v>0</v>
      </c>
      <c r="Q271" s="44">
        <f>IF($L271="MBD", IF(INTRO!$E$39="Non-endemic",IF($H271&lt;&gt;0,$D271*($H271-$G271),0),$D271*$H271),0)</f>
        <v>53452</v>
      </c>
      <c r="R271" s="14">
        <f t="shared" si="31"/>
        <v>0</v>
      </c>
      <c r="S271" s="3"/>
      <c r="T271" s="14">
        <f t="shared" si="40"/>
        <v>53452</v>
      </c>
      <c r="U271" s="25"/>
      <c r="V271" s="16">
        <f t="shared" si="36"/>
        <v>213808</v>
      </c>
      <c r="W271" s="16">
        <f t="shared" si="37"/>
        <v>1070</v>
      </c>
      <c r="X271" s="25"/>
      <c r="Y271" s="16">
        <f t="shared" si="32"/>
        <v>0</v>
      </c>
      <c r="Z271" s="16">
        <f t="shared" si="33"/>
        <v>0</v>
      </c>
      <c r="AA271" s="25"/>
      <c r="AB271" s="16">
        <f t="shared" si="34"/>
        <v>0</v>
      </c>
      <c r="AC271" s="16">
        <f t="shared" si="35"/>
        <v>0</v>
      </c>
    </row>
    <row r="272" spans="1:29" x14ac:dyDescent="0.25">
      <c r="A272" s="13" t="str">
        <f>IF(AND(INTRO!$E$37="Non-endemic",INTRO!$E$41="Non-endemic")," ",IF(COUNTRY_INFO!A272=0," ",COUNTRY_INFO!A272))</f>
        <v>Nigeria</v>
      </c>
      <c r="B272" s="13" t="str">
        <f>IF(AND(INTRO!$E$37="Non-endemic",INTRO!$E$41="Non-endemic")," ",IF(COUNTRY_INFO!B272=0," ",COUNTRY_INFO!B272))</f>
        <v>Enugu</v>
      </c>
      <c r="C272" s="13" t="str">
        <f>IF(AND(INTRO!$E$37="Non-endemic",INTRO!$E$41="Non-endemic")," ",IF(COUNTRY_INFO!C272=0," ",COUNTRY_INFO!C272))</f>
        <v>Ezeagu</v>
      </c>
      <c r="D272" s="14">
        <f>IF(AND(INTRO!$E$37="Non-endemic",INTRO!$E$41="Non-endemic"),0,IF(AND(OR(COUNTRY_INFO!$H272=0,COUNTRY_INFO!$H272=4,COUNTRY_INFO!$H272=99),OR(COUNTRY_INFO!$J272=0,COUNTRY_INFO!$J272=4)),0,COUNTRY_INFO!$E272))</f>
        <v>45650</v>
      </c>
      <c r="E272" s="14">
        <f>IF(AND(INTRO!$E$37="Non-endemic",INTRO!$E$41="Non-endemic"),0,IF(AND(OR(COUNTRY_INFO!$H272=0,COUNTRY_INFO!$H272=4,COUNTRY_INFO!$H272=99),OR(COUNTRY_INFO!$J272=0,COUNTRY_INFO!$J272=4)),0,COUNTRY_INFO!$F272))</f>
        <v>63911</v>
      </c>
      <c r="F272" s="14">
        <f t="shared" si="38"/>
        <v>109561</v>
      </c>
      <c r="G272" s="15">
        <f>IF(AND(INTRO!$E$37="Non-endemic",INTRO!$E$41="Non-endemic"),0,COUNTRY_INFO!Q272)</f>
        <v>1</v>
      </c>
      <c r="H272" s="15">
        <f>IF(AND(INTRO!$E$37="Non-endemic",INTRO!$E$41="Non-endemic"),0,COUNTRY_INFO!S272)</f>
        <v>0</v>
      </c>
      <c r="I272" s="14">
        <f>IF(INTRO!$E$39="Non-endemic",IF($G272=1,DEC!$I272,0),IF($G272=1,IVM!$G272,0))</f>
        <v>182602</v>
      </c>
      <c r="J272" s="3" t="str">
        <f>IF($G272=0, " ", IF(COUNTRY_INFO!$H272=1, IF(COUNTRY_INFO!$L272=1, 0," ")," "))</f>
        <v xml:space="preserve"> </v>
      </c>
      <c r="K272" s="3"/>
      <c r="L272" s="28" t="s">
        <v>974</v>
      </c>
      <c r="M272" s="44">
        <f>IF($L272="ALB", IF(INTRO!$E$39="Non-endemic",IF($H272&lt;&gt;0,$D272*($H272-$G272),0),$D272*$H272), 0)</f>
        <v>0</v>
      </c>
      <c r="N272" s="14">
        <f t="shared" si="30"/>
        <v>0</v>
      </c>
      <c r="O272" s="3"/>
      <c r="P272" s="14">
        <f t="shared" si="39"/>
        <v>0</v>
      </c>
      <c r="Q272" s="44">
        <f>IF($L272="MBD", IF(INTRO!$E$39="Non-endemic",IF($H272&lt;&gt;0,$D272*($H272-$G272),0),$D272*$H272),0)</f>
        <v>0</v>
      </c>
      <c r="R272" s="14">
        <f t="shared" si="31"/>
        <v>0</v>
      </c>
      <c r="S272" s="3"/>
      <c r="T272" s="14">
        <f t="shared" si="40"/>
        <v>0</v>
      </c>
      <c r="U272" s="25"/>
      <c r="V272" s="16">
        <f t="shared" si="36"/>
        <v>182602</v>
      </c>
      <c r="W272" s="16">
        <f t="shared" si="37"/>
        <v>914</v>
      </c>
      <c r="X272" s="25"/>
      <c r="Y272" s="16">
        <f t="shared" si="32"/>
        <v>0</v>
      </c>
      <c r="Z272" s="16">
        <f t="shared" si="33"/>
        <v>0</v>
      </c>
      <c r="AA272" s="25"/>
      <c r="AB272" s="16">
        <f t="shared" si="34"/>
        <v>0</v>
      </c>
      <c r="AC272" s="16">
        <f t="shared" si="35"/>
        <v>0</v>
      </c>
    </row>
    <row r="273" spans="1:29" x14ac:dyDescent="0.25">
      <c r="A273" s="13" t="str">
        <f>IF(AND(INTRO!$E$37="Non-endemic",INTRO!$E$41="Non-endemic")," ",IF(COUNTRY_INFO!A273=0," ",COUNTRY_INFO!A273))</f>
        <v>Nigeria</v>
      </c>
      <c r="B273" s="13" t="str">
        <f>IF(AND(INTRO!$E$37="Non-endemic",INTRO!$E$41="Non-endemic")," ",IF(COUNTRY_INFO!B273=0," ",COUNTRY_INFO!B273))</f>
        <v>Enugu</v>
      </c>
      <c r="C273" s="13" t="str">
        <f>IF(AND(INTRO!$E$37="Non-endemic",INTRO!$E$41="Non-endemic")," ",IF(COUNTRY_INFO!C273=0," ",COUNTRY_INFO!C273))</f>
        <v>Igbo Ekiti</v>
      </c>
      <c r="D273" s="14">
        <f>IF(AND(INTRO!$E$37="Non-endemic",INTRO!$E$41="Non-endemic"),0,IF(AND(OR(COUNTRY_INFO!$H273=0,COUNTRY_INFO!$H273=4,COUNTRY_INFO!$H273=99),OR(COUNTRY_INFO!$J273=0,COUNTRY_INFO!$J273=4)),0,COUNTRY_INFO!$E273))</f>
        <v>56283</v>
      </c>
      <c r="E273" s="14">
        <f>IF(AND(INTRO!$E$37="Non-endemic",INTRO!$E$41="Non-endemic"),0,IF(AND(OR(COUNTRY_INFO!$H273=0,COUNTRY_INFO!$H273=4,COUNTRY_INFO!$H273=99),OR(COUNTRY_INFO!$J273=0,COUNTRY_INFO!$J273=4)),0,COUNTRY_INFO!$F273))</f>
        <v>78796</v>
      </c>
      <c r="F273" s="14">
        <f t="shared" si="38"/>
        <v>135079</v>
      </c>
      <c r="G273" s="15">
        <f>IF(AND(INTRO!$E$37="Non-endemic",INTRO!$E$41="Non-endemic"),0,COUNTRY_INFO!Q273)</f>
        <v>1</v>
      </c>
      <c r="H273" s="15">
        <f>IF(AND(INTRO!$E$37="Non-endemic",INTRO!$E$41="Non-endemic"),0,COUNTRY_INFO!S273)</f>
        <v>1</v>
      </c>
      <c r="I273" s="14">
        <f>IF(INTRO!$E$39="Non-endemic",IF($G273=1,DEC!$I273,0),IF($G273=1,IVM!$G273,0))</f>
        <v>225132</v>
      </c>
      <c r="J273" s="3" t="str">
        <f>IF($G273=0, " ", IF(COUNTRY_INFO!$H273=1, IF(COUNTRY_INFO!$L273=1, 0," ")," "))</f>
        <v xml:space="preserve"> </v>
      </c>
      <c r="K273" s="3"/>
      <c r="L273" s="28" t="s">
        <v>974</v>
      </c>
      <c r="M273" s="44">
        <f>IF($L273="ALB", IF(INTRO!$E$39="Non-endemic",IF($H273&lt;&gt;0,$D273*($H273-$G273),0),$D273*$H273), 0)</f>
        <v>0</v>
      </c>
      <c r="N273" s="14">
        <f t="shared" si="30"/>
        <v>0</v>
      </c>
      <c r="O273" s="3"/>
      <c r="P273" s="14">
        <f t="shared" si="39"/>
        <v>0</v>
      </c>
      <c r="Q273" s="44">
        <f>IF($L273="MBD", IF(INTRO!$E$39="Non-endemic",IF($H273&lt;&gt;0,$D273*($H273-$G273),0),$D273*$H273),0)</f>
        <v>56283</v>
      </c>
      <c r="R273" s="14">
        <f t="shared" si="31"/>
        <v>0</v>
      </c>
      <c r="S273" s="3"/>
      <c r="T273" s="14">
        <f t="shared" si="40"/>
        <v>56283</v>
      </c>
      <c r="U273" s="25"/>
      <c r="V273" s="16">
        <f t="shared" si="36"/>
        <v>225132</v>
      </c>
      <c r="W273" s="16">
        <f t="shared" si="37"/>
        <v>1126</v>
      </c>
      <c r="X273" s="25"/>
      <c r="Y273" s="16">
        <f t="shared" si="32"/>
        <v>0</v>
      </c>
      <c r="Z273" s="16">
        <f t="shared" si="33"/>
        <v>0</v>
      </c>
      <c r="AA273" s="25"/>
      <c r="AB273" s="16">
        <f t="shared" si="34"/>
        <v>0</v>
      </c>
      <c r="AC273" s="16">
        <f t="shared" si="35"/>
        <v>0</v>
      </c>
    </row>
    <row r="274" spans="1:29" x14ac:dyDescent="0.25">
      <c r="A274" s="13" t="str">
        <f>IF(AND(INTRO!$E$37="Non-endemic",INTRO!$E$41="Non-endemic")," ",IF(COUNTRY_INFO!A274=0," ",COUNTRY_INFO!A274))</f>
        <v>Nigeria</v>
      </c>
      <c r="B274" s="13" t="str">
        <f>IF(AND(INTRO!$E$37="Non-endemic",INTRO!$E$41="Non-endemic")," ",IF(COUNTRY_INFO!B274=0," ",COUNTRY_INFO!B274))</f>
        <v>Enugu</v>
      </c>
      <c r="C274" s="13" t="str">
        <f>IF(AND(INTRO!$E$37="Non-endemic",INTRO!$E$41="Non-endemic")," ",IF(COUNTRY_INFO!C274=0," ",COUNTRY_INFO!C274))</f>
        <v>Igbo-Eze North</v>
      </c>
      <c r="D274" s="14">
        <f>IF(AND(INTRO!$E$37="Non-endemic",INTRO!$E$41="Non-endemic"),0,IF(AND(OR(COUNTRY_INFO!$H274=0,COUNTRY_INFO!$H274=4,COUNTRY_INFO!$H274=99),OR(COUNTRY_INFO!$J274=0,COUNTRY_INFO!$J274=4)),0,COUNTRY_INFO!$E274))</f>
        <v>69781</v>
      </c>
      <c r="E274" s="14">
        <f>IF(AND(INTRO!$E$37="Non-endemic",INTRO!$E$41="Non-endemic"),0,IF(AND(OR(COUNTRY_INFO!$H274=0,COUNTRY_INFO!$H274=4,COUNTRY_INFO!$H274=99),OR(COUNTRY_INFO!$J274=0,COUNTRY_INFO!$J274=4)),0,COUNTRY_INFO!$F274))</f>
        <v>97694</v>
      </c>
      <c r="F274" s="14">
        <f t="shared" si="38"/>
        <v>167475</v>
      </c>
      <c r="G274" s="15">
        <f>IF(AND(INTRO!$E$37="Non-endemic",INTRO!$E$41="Non-endemic"),0,COUNTRY_INFO!Q274)</f>
        <v>0</v>
      </c>
      <c r="H274" s="15">
        <f>IF(AND(INTRO!$E$37="Non-endemic",INTRO!$E$41="Non-endemic"),0,COUNTRY_INFO!S274)</f>
        <v>1</v>
      </c>
      <c r="I274" s="14">
        <f>IF(INTRO!$E$39="Non-endemic",IF($G274=1,DEC!$I274,0),IF($G274=1,IVM!$G274,0))</f>
        <v>0</v>
      </c>
      <c r="J274" s="3" t="str">
        <f>IF($G274=0, " ", IF(COUNTRY_INFO!$H274=1, IF(COUNTRY_INFO!$L274=1, 0," ")," "))</f>
        <v xml:space="preserve"> </v>
      </c>
      <c r="K274" s="3"/>
      <c r="L274" s="28" t="s">
        <v>974</v>
      </c>
      <c r="M274" s="44">
        <f>IF($L274="ALB", IF(INTRO!$E$39="Non-endemic",IF($H274&lt;&gt;0,$D274*($H274-$G274),0),$D274*$H274), 0)</f>
        <v>0</v>
      </c>
      <c r="N274" s="14">
        <f t="shared" si="30"/>
        <v>0</v>
      </c>
      <c r="O274" s="3"/>
      <c r="P274" s="14">
        <f t="shared" si="39"/>
        <v>0</v>
      </c>
      <c r="Q274" s="44">
        <f>IF($L274="MBD", IF(INTRO!$E$39="Non-endemic",IF($H274&lt;&gt;0,$D274*($H274-$G274),0),$D274*$H274),0)</f>
        <v>69781</v>
      </c>
      <c r="R274" s="14">
        <f t="shared" si="31"/>
        <v>97694</v>
      </c>
      <c r="S274" s="3"/>
      <c r="T274" s="14">
        <f t="shared" si="40"/>
        <v>167475</v>
      </c>
      <c r="U274" s="25"/>
      <c r="V274" s="16">
        <f t="shared" si="36"/>
        <v>0</v>
      </c>
      <c r="W274" s="16">
        <f t="shared" si="37"/>
        <v>0</v>
      </c>
      <c r="X274" s="25"/>
      <c r="Y274" s="16">
        <f t="shared" si="32"/>
        <v>0</v>
      </c>
      <c r="Z274" s="16">
        <f t="shared" si="33"/>
        <v>0</v>
      </c>
      <c r="AA274" s="25"/>
      <c r="AB274" s="16">
        <f t="shared" si="34"/>
        <v>97694</v>
      </c>
      <c r="AC274" s="16">
        <f t="shared" si="35"/>
        <v>652</v>
      </c>
    </row>
    <row r="275" spans="1:29" x14ac:dyDescent="0.25">
      <c r="A275" s="13" t="str">
        <f>IF(AND(INTRO!$E$37="Non-endemic",INTRO!$E$41="Non-endemic")," ",IF(COUNTRY_INFO!A275=0," ",COUNTRY_INFO!A275))</f>
        <v>Nigeria</v>
      </c>
      <c r="B275" s="13" t="str">
        <f>IF(AND(INTRO!$E$37="Non-endemic",INTRO!$E$41="Non-endemic")," ",IF(COUNTRY_INFO!B275=0," ",COUNTRY_INFO!B275))</f>
        <v>Enugu</v>
      </c>
      <c r="C275" s="13" t="str">
        <f>IF(AND(INTRO!$E$37="Non-endemic",INTRO!$E$41="Non-endemic")," ",IF(COUNTRY_INFO!C275=0," ",COUNTRY_INFO!C275))</f>
        <v>Igbo-Eze South</v>
      </c>
      <c r="D275" s="14">
        <f>IF(AND(INTRO!$E$37="Non-endemic",INTRO!$E$41="Non-endemic"),0,IF(AND(OR(COUNTRY_INFO!$H275=0,COUNTRY_INFO!$H275=4,COUNTRY_INFO!$H275=99),OR(COUNTRY_INFO!$J275=0,COUNTRY_INFO!$J275=4)),0,COUNTRY_INFO!$E275))</f>
        <v>39628</v>
      </c>
      <c r="E275" s="14">
        <f>IF(AND(INTRO!$E$37="Non-endemic",INTRO!$E$41="Non-endemic"),0,IF(AND(OR(COUNTRY_INFO!$H275=0,COUNTRY_INFO!$H275=4,COUNTRY_INFO!$H275=99),OR(COUNTRY_INFO!$J275=0,COUNTRY_INFO!$J275=4)),0,COUNTRY_INFO!$F275))</f>
        <v>55479</v>
      </c>
      <c r="F275" s="14">
        <f t="shared" si="38"/>
        <v>95107</v>
      </c>
      <c r="G275" s="15">
        <f>IF(AND(INTRO!$E$37="Non-endemic",INTRO!$E$41="Non-endemic"),0,COUNTRY_INFO!Q275)</f>
        <v>1</v>
      </c>
      <c r="H275" s="15">
        <f>IF(AND(INTRO!$E$37="Non-endemic",INTRO!$E$41="Non-endemic"),0,COUNTRY_INFO!S275)</f>
        <v>1</v>
      </c>
      <c r="I275" s="14">
        <f>IF(INTRO!$E$39="Non-endemic",IF($G275=1,DEC!$I275,0),IF($G275=1,IVM!$G275,0))</f>
        <v>158512</v>
      </c>
      <c r="J275" s="3" t="str">
        <f>IF($G275=0, " ", IF(COUNTRY_INFO!$H275=1, IF(COUNTRY_INFO!$L275=1, 0," ")," "))</f>
        <v xml:space="preserve"> </v>
      </c>
      <c r="K275" s="3"/>
      <c r="L275" s="28" t="s">
        <v>974</v>
      </c>
      <c r="M275" s="44">
        <f>IF($L275="ALB", IF(INTRO!$E$39="Non-endemic",IF($H275&lt;&gt;0,$D275*($H275-$G275),0),$D275*$H275), 0)</f>
        <v>0</v>
      </c>
      <c r="N275" s="14">
        <f t="shared" si="30"/>
        <v>0</v>
      </c>
      <c r="O275" s="3"/>
      <c r="P275" s="14">
        <f t="shared" si="39"/>
        <v>0</v>
      </c>
      <c r="Q275" s="44">
        <f>IF($L275="MBD", IF(INTRO!$E$39="Non-endemic",IF($H275&lt;&gt;0,$D275*($H275-$G275),0),$D275*$H275),0)</f>
        <v>39628</v>
      </c>
      <c r="R275" s="14">
        <f t="shared" si="31"/>
        <v>0</v>
      </c>
      <c r="S275" s="3"/>
      <c r="T275" s="14">
        <f t="shared" si="40"/>
        <v>39628</v>
      </c>
      <c r="U275" s="25"/>
      <c r="V275" s="16">
        <f t="shared" si="36"/>
        <v>158512</v>
      </c>
      <c r="W275" s="16">
        <f t="shared" si="37"/>
        <v>793</v>
      </c>
      <c r="X275" s="25"/>
      <c r="Y275" s="16">
        <f t="shared" si="32"/>
        <v>0</v>
      </c>
      <c r="Z275" s="16">
        <f t="shared" si="33"/>
        <v>0</v>
      </c>
      <c r="AA275" s="25"/>
      <c r="AB275" s="16">
        <f t="shared" si="34"/>
        <v>0</v>
      </c>
      <c r="AC275" s="16">
        <f t="shared" si="35"/>
        <v>0</v>
      </c>
    </row>
    <row r="276" spans="1:29" x14ac:dyDescent="0.25">
      <c r="A276" s="13" t="str">
        <f>IF(AND(INTRO!$E$37="Non-endemic",INTRO!$E$41="Non-endemic")," ",IF(COUNTRY_INFO!A276=0," ",COUNTRY_INFO!A276))</f>
        <v>Nigeria</v>
      </c>
      <c r="B276" s="13" t="str">
        <f>IF(AND(INTRO!$E$37="Non-endemic",INTRO!$E$41="Non-endemic")," ",IF(COUNTRY_INFO!B276=0," ",COUNTRY_INFO!B276))</f>
        <v>Enugu</v>
      </c>
      <c r="C276" s="13" t="str">
        <f>IF(AND(INTRO!$E$37="Non-endemic",INTRO!$E$41="Non-endemic")," ",IF(COUNTRY_INFO!C276=0," ",COUNTRY_INFO!C276))</f>
        <v>Isi-Uzo</v>
      </c>
      <c r="D276" s="14">
        <f>IF(AND(INTRO!$E$37="Non-endemic",INTRO!$E$41="Non-endemic"),0,IF(AND(OR(COUNTRY_INFO!$H276=0,COUNTRY_INFO!$H276=4,COUNTRY_INFO!$H276=99),OR(COUNTRY_INFO!$J276=0,COUNTRY_INFO!$J276=4)),0,COUNTRY_INFO!$E276))</f>
        <v>39920</v>
      </c>
      <c r="E276" s="14">
        <f>IF(AND(INTRO!$E$37="Non-endemic",INTRO!$E$41="Non-endemic"),0,IF(AND(OR(COUNTRY_INFO!$H276=0,COUNTRY_INFO!$H276=4,COUNTRY_INFO!$H276=99),OR(COUNTRY_INFO!$J276=0,COUNTRY_INFO!$J276=4)),0,COUNTRY_INFO!$F276))</f>
        <v>55888</v>
      </c>
      <c r="F276" s="14">
        <f t="shared" si="38"/>
        <v>95808</v>
      </c>
      <c r="G276" s="15">
        <f>IF(AND(INTRO!$E$37="Non-endemic",INTRO!$E$41="Non-endemic"),0,COUNTRY_INFO!Q276)</f>
        <v>1</v>
      </c>
      <c r="H276" s="15">
        <f>IF(AND(INTRO!$E$37="Non-endemic",INTRO!$E$41="Non-endemic"),0,COUNTRY_INFO!S276)</f>
        <v>1</v>
      </c>
      <c r="I276" s="14">
        <f>IF(INTRO!$E$39="Non-endemic",IF($G276=1,DEC!$I276,0),IF($G276=1,IVM!$G276,0))</f>
        <v>159681</v>
      </c>
      <c r="J276" s="3" t="str">
        <f>IF($G276=0, " ", IF(COUNTRY_INFO!$H276=1, IF(COUNTRY_INFO!$L276=1, 0," ")," "))</f>
        <v xml:space="preserve"> </v>
      </c>
      <c r="K276" s="3"/>
      <c r="L276" s="28" t="s">
        <v>974</v>
      </c>
      <c r="M276" s="44">
        <f>IF($L276="ALB", IF(INTRO!$E$39="Non-endemic",IF($H276&lt;&gt;0,$D276*($H276-$G276),0),$D276*$H276), 0)</f>
        <v>0</v>
      </c>
      <c r="N276" s="14">
        <f t="shared" si="30"/>
        <v>0</v>
      </c>
      <c r="O276" s="3"/>
      <c r="P276" s="14">
        <f t="shared" si="39"/>
        <v>0</v>
      </c>
      <c r="Q276" s="44">
        <f>IF($L276="MBD", IF(INTRO!$E$39="Non-endemic",IF($H276&lt;&gt;0,$D276*($H276-$G276),0),$D276*$H276),0)</f>
        <v>39920</v>
      </c>
      <c r="R276" s="14">
        <f t="shared" si="31"/>
        <v>0</v>
      </c>
      <c r="S276" s="3"/>
      <c r="T276" s="14">
        <f t="shared" si="40"/>
        <v>39920</v>
      </c>
      <c r="U276" s="25"/>
      <c r="V276" s="16">
        <f t="shared" si="36"/>
        <v>159681</v>
      </c>
      <c r="W276" s="16">
        <f t="shared" si="37"/>
        <v>799</v>
      </c>
      <c r="X276" s="25"/>
      <c r="Y276" s="16">
        <f t="shared" si="32"/>
        <v>0</v>
      </c>
      <c r="Z276" s="16">
        <f t="shared" si="33"/>
        <v>0</v>
      </c>
      <c r="AA276" s="25"/>
      <c r="AB276" s="16">
        <f t="shared" si="34"/>
        <v>0</v>
      </c>
      <c r="AC276" s="16">
        <f t="shared" si="35"/>
        <v>0</v>
      </c>
    </row>
    <row r="277" spans="1:29" x14ac:dyDescent="0.25">
      <c r="A277" s="13" t="str">
        <f>IF(AND(INTRO!$E$37="Non-endemic",INTRO!$E$41="Non-endemic")," ",IF(COUNTRY_INFO!A277=0," ",COUNTRY_INFO!A277))</f>
        <v>Nigeria</v>
      </c>
      <c r="B277" s="13" t="str">
        <f>IF(AND(INTRO!$E$37="Non-endemic",INTRO!$E$41="Non-endemic")," ",IF(COUNTRY_INFO!B277=0," ",COUNTRY_INFO!B277))</f>
        <v>Enugu</v>
      </c>
      <c r="C277" s="13" t="str">
        <f>IF(AND(INTRO!$E$37="Non-endemic",INTRO!$E$41="Non-endemic")," ",IF(COUNTRY_INFO!C277=0," ",COUNTRY_INFO!C277))</f>
        <v>Nkanu East</v>
      </c>
      <c r="D277" s="14">
        <f>IF(AND(INTRO!$E$37="Non-endemic",INTRO!$E$41="Non-endemic"),0,IF(AND(OR(COUNTRY_INFO!$H277=0,COUNTRY_INFO!$H277=4,COUNTRY_INFO!$H277=99),OR(COUNTRY_INFO!$J277=0,COUNTRY_INFO!$J277=4)),0,COUNTRY_INFO!$E277))</f>
        <v>40017</v>
      </c>
      <c r="E277" s="14">
        <f>IF(AND(INTRO!$E$37="Non-endemic",INTRO!$E$41="Non-endemic"),0,IF(AND(OR(COUNTRY_INFO!$H277=0,COUNTRY_INFO!$H277=4,COUNTRY_INFO!$H277=99),OR(COUNTRY_INFO!$J277=0,COUNTRY_INFO!$J277=4)),0,COUNTRY_INFO!$F277))</f>
        <v>56024</v>
      </c>
      <c r="F277" s="14">
        <f t="shared" si="38"/>
        <v>96041</v>
      </c>
      <c r="G277" s="15">
        <f>IF(AND(INTRO!$E$37="Non-endemic",INTRO!$E$41="Non-endemic"),0,COUNTRY_INFO!Q277)</f>
        <v>1</v>
      </c>
      <c r="H277" s="15">
        <f>IF(AND(INTRO!$E$37="Non-endemic",INTRO!$E$41="Non-endemic"),0,COUNTRY_INFO!S277)</f>
        <v>0</v>
      </c>
      <c r="I277" s="14">
        <f>IF(INTRO!$E$39="Non-endemic",IF($G277=1,DEC!$I277,0),IF($G277=1,IVM!$G277,0))</f>
        <v>160068</v>
      </c>
      <c r="J277" s="3" t="str">
        <f>IF($G277=0, " ", IF(COUNTRY_INFO!$H277=1, IF(COUNTRY_INFO!$L277=1, 0," ")," "))</f>
        <v xml:space="preserve"> </v>
      </c>
      <c r="K277" s="3"/>
      <c r="L277" s="28" t="s">
        <v>974</v>
      </c>
      <c r="M277" s="44">
        <f>IF($L277="ALB", IF(INTRO!$E$39="Non-endemic",IF($H277&lt;&gt;0,$D277*($H277-$G277),0),$D277*$H277), 0)</f>
        <v>0</v>
      </c>
      <c r="N277" s="14">
        <f t="shared" si="30"/>
        <v>0</v>
      </c>
      <c r="O277" s="3"/>
      <c r="P277" s="14">
        <f t="shared" si="39"/>
        <v>0</v>
      </c>
      <c r="Q277" s="44">
        <f>IF($L277="MBD", IF(INTRO!$E$39="Non-endemic",IF($H277&lt;&gt;0,$D277*($H277-$G277),0),$D277*$H277),0)</f>
        <v>0</v>
      </c>
      <c r="R277" s="14">
        <f t="shared" si="31"/>
        <v>0</v>
      </c>
      <c r="S277" s="3"/>
      <c r="T277" s="14">
        <f t="shared" si="40"/>
        <v>0</v>
      </c>
      <c r="U277" s="25"/>
      <c r="V277" s="16">
        <f t="shared" si="36"/>
        <v>160068</v>
      </c>
      <c r="W277" s="16">
        <f t="shared" si="37"/>
        <v>801</v>
      </c>
      <c r="X277" s="25"/>
      <c r="Y277" s="16">
        <f t="shared" si="32"/>
        <v>0</v>
      </c>
      <c r="Z277" s="16">
        <f t="shared" si="33"/>
        <v>0</v>
      </c>
      <c r="AA277" s="25"/>
      <c r="AB277" s="16">
        <f t="shared" si="34"/>
        <v>0</v>
      </c>
      <c r="AC277" s="16">
        <f t="shared" si="35"/>
        <v>0</v>
      </c>
    </row>
    <row r="278" spans="1:29" x14ac:dyDescent="0.25">
      <c r="A278" s="13" t="str">
        <f>IF(AND(INTRO!$E$37="Non-endemic",INTRO!$E$41="Non-endemic")," ",IF(COUNTRY_INFO!A278=0," ",COUNTRY_INFO!A278))</f>
        <v>Nigeria</v>
      </c>
      <c r="B278" s="13" t="str">
        <f>IF(AND(INTRO!$E$37="Non-endemic",INTRO!$E$41="Non-endemic")," ",IF(COUNTRY_INFO!B278=0," ",COUNTRY_INFO!B278))</f>
        <v>Enugu</v>
      </c>
      <c r="C278" s="13" t="str">
        <f>IF(AND(INTRO!$E$37="Non-endemic",INTRO!$E$41="Non-endemic")," ",IF(COUNTRY_INFO!C278=0," ",COUNTRY_INFO!C278))</f>
        <v>Nkanu West</v>
      </c>
      <c r="D278" s="14">
        <f>IF(AND(INTRO!$E$37="Non-endemic",INTRO!$E$41="Non-endemic"),0,IF(AND(OR(COUNTRY_INFO!$H278=0,COUNTRY_INFO!$H278=4,COUNTRY_INFO!$H278=99),OR(COUNTRY_INFO!$J278=0,COUNTRY_INFO!$J278=4)),0,COUNTRY_INFO!$E278))</f>
        <v>39458</v>
      </c>
      <c r="E278" s="14">
        <f>IF(AND(INTRO!$E$37="Non-endemic",INTRO!$E$41="Non-endemic"),0,IF(AND(OR(COUNTRY_INFO!$H278=0,COUNTRY_INFO!$H278=4,COUNTRY_INFO!$H278=99),OR(COUNTRY_INFO!$J278=0,COUNTRY_INFO!$J278=4)),0,COUNTRY_INFO!$F278))</f>
        <v>55241</v>
      </c>
      <c r="F278" s="14">
        <f t="shared" si="38"/>
        <v>94699</v>
      </c>
      <c r="G278" s="15">
        <f>IF(AND(INTRO!$E$37="Non-endemic",INTRO!$E$41="Non-endemic"),0,COUNTRY_INFO!Q278)</f>
        <v>1</v>
      </c>
      <c r="H278" s="15">
        <f>IF(AND(INTRO!$E$37="Non-endemic",INTRO!$E$41="Non-endemic"),0,COUNTRY_INFO!S278)</f>
        <v>0</v>
      </c>
      <c r="I278" s="14">
        <f>IF(INTRO!$E$39="Non-endemic",IF($G278=1,DEC!$I278,0),IF($G278=1,IVM!$G278,0))</f>
        <v>157831</v>
      </c>
      <c r="J278" s="3" t="str">
        <f>IF($G278=0, " ", IF(COUNTRY_INFO!$H278=1, IF(COUNTRY_INFO!$L278=1, 0," ")," "))</f>
        <v xml:space="preserve"> </v>
      </c>
      <c r="K278" s="3"/>
      <c r="L278" s="28" t="s">
        <v>974</v>
      </c>
      <c r="M278" s="44">
        <f>IF($L278="ALB", IF(INTRO!$E$39="Non-endemic",IF($H278&lt;&gt;0,$D278*($H278-$G278),0),$D278*$H278), 0)</f>
        <v>0</v>
      </c>
      <c r="N278" s="14">
        <f t="shared" si="30"/>
        <v>0</v>
      </c>
      <c r="O278" s="3"/>
      <c r="P278" s="14">
        <f t="shared" si="39"/>
        <v>0</v>
      </c>
      <c r="Q278" s="44">
        <f>IF($L278="MBD", IF(INTRO!$E$39="Non-endemic",IF($H278&lt;&gt;0,$D278*($H278-$G278),0),$D278*$H278),0)</f>
        <v>0</v>
      </c>
      <c r="R278" s="14">
        <f t="shared" si="31"/>
        <v>0</v>
      </c>
      <c r="S278" s="3"/>
      <c r="T278" s="14">
        <f t="shared" si="40"/>
        <v>0</v>
      </c>
      <c r="U278" s="25"/>
      <c r="V278" s="16">
        <f t="shared" si="36"/>
        <v>157831</v>
      </c>
      <c r="W278" s="16">
        <f t="shared" si="37"/>
        <v>790</v>
      </c>
      <c r="X278" s="25"/>
      <c r="Y278" s="16">
        <f t="shared" si="32"/>
        <v>0</v>
      </c>
      <c r="Z278" s="16">
        <f t="shared" si="33"/>
        <v>0</v>
      </c>
      <c r="AA278" s="25"/>
      <c r="AB278" s="16">
        <f t="shared" si="34"/>
        <v>0</v>
      </c>
      <c r="AC278" s="16">
        <f t="shared" si="35"/>
        <v>0</v>
      </c>
    </row>
    <row r="279" spans="1:29" x14ac:dyDescent="0.25">
      <c r="A279" s="13" t="str">
        <f>IF(AND(INTRO!$E$37="Non-endemic",INTRO!$E$41="Non-endemic")," ",IF(COUNTRY_INFO!A279=0," ",COUNTRY_INFO!A279))</f>
        <v>Nigeria</v>
      </c>
      <c r="B279" s="13" t="str">
        <f>IF(AND(INTRO!$E$37="Non-endemic",INTRO!$E$41="Non-endemic")," ",IF(COUNTRY_INFO!B279=0," ",COUNTRY_INFO!B279))</f>
        <v>Enugu</v>
      </c>
      <c r="C279" s="13" t="str">
        <f>IF(AND(INTRO!$E$37="Non-endemic",INTRO!$E$41="Non-endemic")," ",IF(COUNTRY_INFO!C279=0," ",COUNTRY_INFO!C279))</f>
        <v>Nsuka</v>
      </c>
      <c r="D279" s="14">
        <f>IF(AND(INTRO!$E$37="Non-endemic",INTRO!$E$41="Non-endemic"),0,IF(AND(OR(COUNTRY_INFO!$H279=0,COUNTRY_INFO!$H279=4,COUNTRY_INFO!$H279=99),OR(COUNTRY_INFO!$J279=0,COUNTRY_INFO!$J279=4)),0,COUNTRY_INFO!$E279))</f>
        <v>83284</v>
      </c>
      <c r="E279" s="14">
        <f>IF(AND(INTRO!$E$37="Non-endemic",INTRO!$E$41="Non-endemic"),0,IF(AND(OR(COUNTRY_INFO!$H279=0,COUNTRY_INFO!$H279=4,COUNTRY_INFO!$H279=99),OR(COUNTRY_INFO!$J279=0,COUNTRY_INFO!$J279=4)),0,COUNTRY_INFO!$F279))</f>
        <v>116598</v>
      </c>
      <c r="F279" s="14">
        <f t="shared" si="38"/>
        <v>199882</v>
      </c>
      <c r="G279" s="15">
        <f>IF(AND(INTRO!$E$37="Non-endemic",INTRO!$E$41="Non-endemic"),0,COUNTRY_INFO!Q279)</f>
        <v>1</v>
      </c>
      <c r="H279" s="15">
        <f>IF(AND(INTRO!$E$37="Non-endemic",INTRO!$E$41="Non-endemic"),0,COUNTRY_INFO!S279)</f>
        <v>0</v>
      </c>
      <c r="I279" s="14">
        <f>IF(INTRO!$E$39="Non-endemic",IF($G279=1,DEC!$I279,0),IF($G279=1,IVM!$G279,0))</f>
        <v>333137</v>
      </c>
      <c r="J279" s="3" t="str">
        <f>IF($G279=0, " ", IF(COUNTRY_INFO!$H279=1, IF(COUNTRY_INFO!$L279=1, 0," ")," "))</f>
        <v xml:space="preserve"> </v>
      </c>
      <c r="K279" s="3"/>
      <c r="L279" s="28" t="s">
        <v>974</v>
      </c>
      <c r="M279" s="44">
        <f>IF($L279="ALB", IF(INTRO!$E$39="Non-endemic",IF($H279&lt;&gt;0,$D279*($H279-$G279),0),$D279*$H279), 0)</f>
        <v>0</v>
      </c>
      <c r="N279" s="14">
        <f t="shared" si="30"/>
        <v>0</v>
      </c>
      <c r="O279" s="3"/>
      <c r="P279" s="14">
        <f t="shared" si="39"/>
        <v>0</v>
      </c>
      <c r="Q279" s="44">
        <f>IF($L279="MBD", IF(INTRO!$E$39="Non-endemic",IF($H279&lt;&gt;0,$D279*($H279-$G279),0),$D279*$H279),0)</f>
        <v>0</v>
      </c>
      <c r="R279" s="14">
        <f t="shared" si="31"/>
        <v>0</v>
      </c>
      <c r="S279" s="3"/>
      <c r="T279" s="14">
        <f t="shared" si="40"/>
        <v>0</v>
      </c>
      <c r="U279" s="25"/>
      <c r="V279" s="16">
        <f t="shared" si="36"/>
        <v>333137</v>
      </c>
      <c r="W279" s="16">
        <f t="shared" si="37"/>
        <v>1666</v>
      </c>
      <c r="X279" s="25"/>
      <c r="Y279" s="16">
        <f t="shared" si="32"/>
        <v>0</v>
      </c>
      <c r="Z279" s="16">
        <f t="shared" si="33"/>
        <v>0</v>
      </c>
      <c r="AA279" s="25"/>
      <c r="AB279" s="16">
        <f t="shared" si="34"/>
        <v>0</v>
      </c>
      <c r="AC279" s="16">
        <f t="shared" si="35"/>
        <v>0</v>
      </c>
    </row>
    <row r="280" spans="1:29" x14ac:dyDescent="0.25">
      <c r="A280" s="13" t="str">
        <f>IF(AND(INTRO!$E$37="Non-endemic",INTRO!$E$41="Non-endemic")," ",IF(COUNTRY_INFO!A280=0," ",COUNTRY_INFO!A280))</f>
        <v>Nigeria</v>
      </c>
      <c r="B280" s="13" t="str">
        <f>IF(AND(INTRO!$E$37="Non-endemic",INTRO!$E$41="Non-endemic")," ",IF(COUNTRY_INFO!B280=0," ",COUNTRY_INFO!B280))</f>
        <v>Enugu</v>
      </c>
      <c r="C280" s="13" t="str">
        <f>IF(AND(INTRO!$E$37="Non-endemic",INTRO!$E$41="Non-endemic")," ",IF(COUNTRY_INFO!C280=0," ",COUNTRY_INFO!C280))</f>
        <v>Orji-River</v>
      </c>
      <c r="D280" s="14">
        <f>IF(AND(INTRO!$E$37="Non-endemic",INTRO!$E$41="Non-endemic"),0,IF(AND(OR(COUNTRY_INFO!$H280=0,COUNTRY_INFO!$H280=4,COUNTRY_INFO!$H280=99),OR(COUNTRY_INFO!$J280=0,COUNTRY_INFO!$J280=4)),0,COUNTRY_INFO!$E280))</f>
        <v>34049</v>
      </c>
      <c r="E280" s="14">
        <f>IF(AND(INTRO!$E$37="Non-endemic",INTRO!$E$41="Non-endemic"),0,IF(AND(OR(COUNTRY_INFO!$H280=0,COUNTRY_INFO!$H280=4,COUNTRY_INFO!$H280=99),OR(COUNTRY_INFO!$J280=0,COUNTRY_INFO!$J280=4)),0,COUNTRY_INFO!$F280))</f>
        <v>47669</v>
      </c>
      <c r="F280" s="14">
        <f t="shared" si="38"/>
        <v>81718</v>
      </c>
      <c r="G280" s="15">
        <f>IF(AND(INTRO!$E$37="Non-endemic",INTRO!$E$41="Non-endemic"),0,COUNTRY_INFO!Q280)</f>
        <v>1</v>
      </c>
      <c r="H280" s="15">
        <f>IF(AND(INTRO!$E$37="Non-endemic",INTRO!$E$41="Non-endemic"),0,COUNTRY_INFO!S280)</f>
        <v>0</v>
      </c>
      <c r="I280" s="14">
        <f>IF(INTRO!$E$39="Non-endemic",IF($G280=1,DEC!$I280,0),IF($G280=1,IVM!$G280,0))</f>
        <v>136197</v>
      </c>
      <c r="J280" s="3" t="str">
        <f>IF($G280=0, " ", IF(COUNTRY_INFO!$H280=1, IF(COUNTRY_INFO!$L280=1, 0," ")," "))</f>
        <v xml:space="preserve"> </v>
      </c>
      <c r="K280" s="3"/>
      <c r="L280" s="28" t="s">
        <v>974</v>
      </c>
      <c r="M280" s="44">
        <f>IF($L280="ALB", IF(INTRO!$E$39="Non-endemic",IF($H280&lt;&gt;0,$D280*($H280-$G280),0),$D280*$H280), 0)</f>
        <v>0</v>
      </c>
      <c r="N280" s="14">
        <f t="shared" si="30"/>
        <v>0</v>
      </c>
      <c r="O280" s="3"/>
      <c r="P280" s="14">
        <f t="shared" si="39"/>
        <v>0</v>
      </c>
      <c r="Q280" s="44">
        <f>IF($L280="MBD", IF(INTRO!$E$39="Non-endemic",IF($H280&lt;&gt;0,$D280*($H280-$G280),0),$D280*$H280),0)</f>
        <v>0</v>
      </c>
      <c r="R280" s="14">
        <f t="shared" si="31"/>
        <v>0</v>
      </c>
      <c r="S280" s="3"/>
      <c r="T280" s="14">
        <f t="shared" si="40"/>
        <v>0</v>
      </c>
      <c r="U280" s="25"/>
      <c r="V280" s="16">
        <f t="shared" si="36"/>
        <v>136197</v>
      </c>
      <c r="W280" s="16">
        <f t="shared" si="37"/>
        <v>681</v>
      </c>
      <c r="X280" s="25"/>
      <c r="Y280" s="16">
        <f t="shared" si="32"/>
        <v>0</v>
      </c>
      <c r="Z280" s="16">
        <f t="shared" si="33"/>
        <v>0</v>
      </c>
      <c r="AA280" s="25"/>
      <c r="AB280" s="16">
        <f t="shared" si="34"/>
        <v>0</v>
      </c>
      <c r="AC280" s="16">
        <f t="shared" si="35"/>
        <v>0</v>
      </c>
    </row>
    <row r="281" spans="1:29" x14ac:dyDescent="0.25">
      <c r="A281" s="13" t="str">
        <f>IF(AND(INTRO!$E$37="Non-endemic",INTRO!$E$41="Non-endemic")," ",IF(COUNTRY_INFO!A281=0," ",COUNTRY_INFO!A281))</f>
        <v>Nigeria</v>
      </c>
      <c r="B281" s="13" t="str">
        <f>IF(AND(INTRO!$E$37="Non-endemic",INTRO!$E$41="Non-endemic")," ",IF(COUNTRY_INFO!B281=0," ",COUNTRY_INFO!B281))</f>
        <v>Enugu</v>
      </c>
      <c r="C281" s="13" t="str">
        <f>IF(AND(INTRO!$E$37="Non-endemic",INTRO!$E$41="Non-endemic")," ",IF(COUNTRY_INFO!C281=0," ",COUNTRY_INFO!C281))</f>
        <v>Udenu</v>
      </c>
      <c r="D281" s="14">
        <f>IF(AND(INTRO!$E$37="Non-endemic",INTRO!$E$41="Non-endemic"),0,IF(AND(OR(COUNTRY_INFO!$H281=0,COUNTRY_INFO!$H281=4,COUNTRY_INFO!$H281=99),OR(COUNTRY_INFO!$J281=0,COUNTRY_INFO!$J281=4)),0,COUNTRY_INFO!$E281))</f>
        <v>48003</v>
      </c>
      <c r="E281" s="14">
        <f>IF(AND(INTRO!$E$37="Non-endemic",INTRO!$E$41="Non-endemic"),0,IF(AND(OR(COUNTRY_INFO!$H281=0,COUNTRY_INFO!$H281=4,COUNTRY_INFO!$H281=99),OR(COUNTRY_INFO!$J281=0,COUNTRY_INFO!$J281=4)),0,COUNTRY_INFO!$F281))</f>
        <v>67205</v>
      </c>
      <c r="F281" s="14">
        <f t="shared" si="38"/>
        <v>115208</v>
      </c>
      <c r="G281" s="15">
        <f>IF(AND(INTRO!$E$37="Non-endemic",INTRO!$E$41="Non-endemic"),0,COUNTRY_INFO!Q281)</f>
        <v>1</v>
      </c>
      <c r="H281" s="15">
        <f>IF(AND(INTRO!$E$37="Non-endemic",INTRO!$E$41="Non-endemic"),0,COUNTRY_INFO!S281)</f>
        <v>1</v>
      </c>
      <c r="I281" s="14">
        <f>IF(INTRO!$E$39="Non-endemic",IF($G281=1,DEC!$I281,0),IF($G281=1,IVM!$G281,0))</f>
        <v>192014</v>
      </c>
      <c r="J281" s="3" t="str">
        <f>IF($G281=0, " ", IF(COUNTRY_INFO!$H281=1, IF(COUNTRY_INFO!$L281=1, 0," ")," "))</f>
        <v xml:space="preserve"> </v>
      </c>
      <c r="K281" s="3"/>
      <c r="L281" s="28" t="s">
        <v>974</v>
      </c>
      <c r="M281" s="44">
        <f>IF($L281="ALB", IF(INTRO!$E$39="Non-endemic",IF($H281&lt;&gt;0,$D281*($H281-$G281),0),$D281*$H281), 0)</f>
        <v>0</v>
      </c>
      <c r="N281" s="14">
        <f t="shared" si="30"/>
        <v>0</v>
      </c>
      <c r="O281" s="3"/>
      <c r="P281" s="14">
        <f t="shared" si="39"/>
        <v>0</v>
      </c>
      <c r="Q281" s="44">
        <f>IF($L281="MBD", IF(INTRO!$E$39="Non-endemic",IF($H281&lt;&gt;0,$D281*($H281-$G281),0),$D281*$H281),0)</f>
        <v>48003</v>
      </c>
      <c r="R281" s="14">
        <f t="shared" si="31"/>
        <v>0</v>
      </c>
      <c r="S281" s="3"/>
      <c r="T281" s="14">
        <f t="shared" si="40"/>
        <v>48003</v>
      </c>
      <c r="U281" s="25"/>
      <c r="V281" s="16">
        <f t="shared" si="36"/>
        <v>192014</v>
      </c>
      <c r="W281" s="16">
        <f t="shared" si="37"/>
        <v>961</v>
      </c>
      <c r="X281" s="25"/>
      <c r="Y281" s="16">
        <f t="shared" si="32"/>
        <v>0</v>
      </c>
      <c r="Z281" s="16">
        <f t="shared" si="33"/>
        <v>0</v>
      </c>
      <c r="AA281" s="25"/>
      <c r="AB281" s="16">
        <f t="shared" si="34"/>
        <v>0</v>
      </c>
      <c r="AC281" s="16">
        <f t="shared" si="35"/>
        <v>0</v>
      </c>
    </row>
    <row r="282" spans="1:29" x14ac:dyDescent="0.25">
      <c r="A282" s="13" t="str">
        <f>IF(AND(INTRO!$E$37="Non-endemic",INTRO!$E$41="Non-endemic")," ",IF(COUNTRY_INFO!A282=0," ",COUNTRY_INFO!A282))</f>
        <v>Nigeria</v>
      </c>
      <c r="B282" s="13" t="str">
        <f>IF(AND(INTRO!$E$37="Non-endemic",INTRO!$E$41="Non-endemic")," ",IF(COUNTRY_INFO!B282=0," ",COUNTRY_INFO!B282))</f>
        <v>Enugu</v>
      </c>
      <c r="C282" s="13" t="str">
        <f>IF(AND(INTRO!$E$37="Non-endemic",INTRO!$E$41="Non-endemic")," ",IF(COUNTRY_INFO!C282=0," ",COUNTRY_INFO!C282))</f>
        <v>Udi</v>
      </c>
      <c r="D282" s="14">
        <f>IF(AND(INTRO!$E$37="Non-endemic",INTRO!$E$41="Non-endemic"),0,IF(AND(OR(COUNTRY_INFO!$H282=0,COUNTRY_INFO!$H282=4,COUNTRY_INFO!$H282=99),OR(COUNTRY_INFO!$J282=0,COUNTRY_INFO!$J282=4)),0,COUNTRY_INFO!$E282))</f>
        <v>62941</v>
      </c>
      <c r="E282" s="14">
        <f>IF(AND(INTRO!$E$37="Non-endemic",INTRO!$E$41="Non-endemic"),0,IF(AND(OR(COUNTRY_INFO!$H282=0,COUNTRY_INFO!$H282=4,COUNTRY_INFO!$H282=99),OR(COUNTRY_INFO!$J282=0,COUNTRY_INFO!$J282=4)),0,COUNTRY_INFO!$F282))</f>
        <v>88118</v>
      </c>
      <c r="F282" s="14">
        <f t="shared" si="38"/>
        <v>151059</v>
      </c>
      <c r="G282" s="15">
        <f>IF(AND(INTRO!$E$37="Non-endemic",INTRO!$E$41="Non-endemic"),0,COUNTRY_INFO!Q282)</f>
        <v>1</v>
      </c>
      <c r="H282" s="15">
        <f>IF(AND(INTRO!$E$37="Non-endemic",INTRO!$E$41="Non-endemic"),0,COUNTRY_INFO!S282)</f>
        <v>1</v>
      </c>
      <c r="I282" s="14">
        <f>IF(INTRO!$E$39="Non-endemic",IF($G282=1,DEC!$I282,0),IF($G282=1,IVM!$G282,0))</f>
        <v>251765</v>
      </c>
      <c r="J282" s="3" t="str">
        <f>IF($G282=0, " ", IF(COUNTRY_INFO!$H282=1, IF(COUNTRY_INFO!$L282=1, 0," ")," "))</f>
        <v xml:space="preserve"> </v>
      </c>
      <c r="K282" s="3"/>
      <c r="L282" s="28" t="s">
        <v>974</v>
      </c>
      <c r="M282" s="44">
        <f>IF($L282="ALB", IF(INTRO!$E$39="Non-endemic",IF($H282&lt;&gt;0,$D282*($H282-$G282),0),$D282*$H282), 0)</f>
        <v>0</v>
      </c>
      <c r="N282" s="14">
        <f t="shared" si="30"/>
        <v>0</v>
      </c>
      <c r="O282" s="3"/>
      <c r="P282" s="14">
        <f t="shared" si="39"/>
        <v>0</v>
      </c>
      <c r="Q282" s="44">
        <f>IF($L282="MBD", IF(INTRO!$E$39="Non-endemic",IF($H282&lt;&gt;0,$D282*($H282-$G282),0),$D282*$H282),0)</f>
        <v>62941</v>
      </c>
      <c r="R282" s="14">
        <f t="shared" si="31"/>
        <v>0</v>
      </c>
      <c r="S282" s="3"/>
      <c r="T282" s="14">
        <f t="shared" si="40"/>
        <v>62941</v>
      </c>
      <c r="U282" s="25"/>
      <c r="V282" s="16">
        <f t="shared" si="36"/>
        <v>251765</v>
      </c>
      <c r="W282" s="16">
        <f t="shared" si="37"/>
        <v>1259</v>
      </c>
      <c r="X282" s="25"/>
      <c r="Y282" s="16">
        <f t="shared" si="32"/>
        <v>0</v>
      </c>
      <c r="Z282" s="16">
        <f t="shared" si="33"/>
        <v>0</v>
      </c>
      <c r="AA282" s="25"/>
      <c r="AB282" s="16">
        <f t="shared" si="34"/>
        <v>0</v>
      </c>
      <c r="AC282" s="16">
        <f t="shared" si="35"/>
        <v>0</v>
      </c>
    </row>
    <row r="283" spans="1:29" x14ac:dyDescent="0.25">
      <c r="A283" s="13" t="str">
        <f>IF(AND(INTRO!$E$37="Non-endemic",INTRO!$E$41="Non-endemic")," ",IF(COUNTRY_INFO!A283=0," ",COUNTRY_INFO!A283))</f>
        <v>Nigeria</v>
      </c>
      <c r="B283" s="13" t="str">
        <f>IF(AND(INTRO!$E$37="Non-endemic",INTRO!$E$41="Non-endemic")," ",IF(COUNTRY_INFO!B283=0," ",COUNTRY_INFO!B283))</f>
        <v>Enugu</v>
      </c>
      <c r="C283" s="13" t="str">
        <f>IF(AND(INTRO!$E$37="Non-endemic",INTRO!$E$41="Non-endemic")," ",IF(COUNTRY_INFO!C283=0," ",COUNTRY_INFO!C283))</f>
        <v>Uzo-Uwani</v>
      </c>
      <c r="D283" s="14">
        <f>IF(AND(INTRO!$E$37="Non-endemic",INTRO!$E$41="Non-endemic"),0,IF(AND(OR(COUNTRY_INFO!$H283=0,COUNTRY_INFO!$H283=4,COUNTRY_INFO!$H283=99),OR(COUNTRY_INFO!$J283=0,COUNTRY_INFO!$J283=4)),0,COUNTRY_INFO!$E283))</f>
        <v>33482</v>
      </c>
      <c r="E283" s="14">
        <f>IF(AND(INTRO!$E$37="Non-endemic",INTRO!$E$41="Non-endemic"),0,IF(AND(OR(COUNTRY_INFO!$H283=0,COUNTRY_INFO!$H283=4,COUNTRY_INFO!$H283=99),OR(COUNTRY_INFO!$J283=0,COUNTRY_INFO!$J283=4)),0,COUNTRY_INFO!$F283))</f>
        <v>46875</v>
      </c>
      <c r="F283" s="14">
        <f t="shared" si="38"/>
        <v>80357</v>
      </c>
      <c r="G283" s="15">
        <f>IF(AND(INTRO!$E$37="Non-endemic",INTRO!$E$41="Non-endemic"),0,COUNTRY_INFO!Q283)</f>
        <v>0</v>
      </c>
      <c r="H283" s="15">
        <f>IF(AND(INTRO!$E$37="Non-endemic",INTRO!$E$41="Non-endemic"),0,COUNTRY_INFO!S283)</f>
        <v>0</v>
      </c>
      <c r="I283" s="14">
        <f>IF(INTRO!$E$39="Non-endemic",IF($G283=1,DEC!$I283,0),IF($G283=1,IVM!$G283,0))</f>
        <v>0</v>
      </c>
      <c r="J283" s="3" t="str">
        <f>IF($G283=0, " ", IF(COUNTRY_INFO!$H283=1, IF(COUNTRY_INFO!$L283=1, 0," ")," "))</f>
        <v xml:space="preserve"> </v>
      </c>
      <c r="K283" s="3"/>
      <c r="L283" s="28" t="s">
        <v>974</v>
      </c>
      <c r="M283" s="44">
        <f>IF($L283="ALB", IF(INTRO!$E$39="Non-endemic",IF($H283&lt;&gt;0,$D283*($H283-$G283),0),$D283*$H283), 0)</f>
        <v>0</v>
      </c>
      <c r="N283" s="14">
        <f t="shared" si="30"/>
        <v>0</v>
      </c>
      <c r="O283" s="3"/>
      <c r="P283" s="14">
        <f t="shared" si="39"/>
        <v>0</v>
      </c>
      <c r="Q283" s="44">
        <f>IF($L283="MBD", IF(INTRO!$E$39="Non-endemic",IF($H283&lt;&gt;0,$D283*($H283-$G283),0),$D283*$H283),0)</f>
        <v>0</v>
      </c>
      <c r="R283" s="14">
        <f t="shared" si="31"/>
        <v>0</v>
      </c>
      <c r="S283" s="3"/>
      <c r="T283" s="14">
        <f t="shared" si="40"/>
        <v>0</v>
      </c>
      <c r="U283" s="25"/>
      <c r="V283" s="16">
        <f t="shared" si="36"/>
        <v>0</v>
      </c>
      <c r="W283" s="16">
        <f t="shared" si="37"/>
        <v>0</v>
      </c>
      <c r="X283" s="25"/>
      <c r="Y283" s="16">
        <f t="shared" si="32"/>
        <v>0</v>
      </c>
      <c r="Z283" s="16">
        <f t="shared" si="33"/>
        <v>0</v>
      </c>
      <c r="AA283" s="25"/>
      <c r="AB283" s="16">
        <f t="shared" si="34"/>
        <v>0</v>
      </c>
      <c r="AC283" s="16">
        <f t="shared" si="35"/>
        <v>0</v>
      </c>
    </row>
    <row r="284" spans="1:29" x14ac:dyDescent="0.25">
      <c r="A284" s="13" t="str">
        <f>IF(AND(INTRO!$E$37="Non-endemic",INTRO!$E$41="Non-endemic")," ",IF(COUNTRY_INFO!A284=0," ",COUNTRY_INFO!A284))</f>
        <v>Nigeria</v>
      </c>
      <c r="B284" s="13" t="str">
        <f>IF(AND(INTRO!$E$37="Non-endemic",INTRO!$E$41="Non-endemic")," ",IF(COUNTRY_INFO!B284=0," ",COUNTRY_INFO!B284))</f>
        <v>FCT</v>
      </c>
      <c r="C284" s="13" t="str">
        <f>IF(AND(INTRO!$E$37="Non-endemic",INTRO!$E$41="Non-endemic")," ",IF(COUNTRY_INFO!C284=0," ",COUNTRY_INFO!C284))</f>
        <v>Abaji</v>
      </c>
      <c r="D284" s="14">
        <f>IF(AND(INTRO!$E$37="Non-endemic",INTRO!$E$41="Non-endemic"),0,IF(AND(OR(COUNTRY_INFO!$H284=0,COUNTRY_INFO!$H284=4,COUNTRY_INFO!$H284=99),OR(COUNTRY_INFO!$J284=0,COUNTRY_INFO!$J284=4)),0,COUNTRY_INFO!$E284))</f>
        <v>15720</v>
      </c>
      <c r="E284" s="14">
        <f>IF(AND(INTRO!$E$37="Non-endemic",INTRO!$E$41="Non-endemic"),0,IF(AND(OR(COUNTRY_INFO!$H284=0,COUNTRY_INFO!$H284=4,COUNTRY_INFO!$H284=99),OR(COUNTRY_INFO!$J284=0,COUNTRY_INFO!$J284=4)),0,COUNTRY_INFO!$F284))</f>
        <v>22008</v>
      </c>
      <c r="F284" s="14">
        <f t="shared" si="38"/>
        <v>37728</v>
      </c>
      <c r="G284" s="15">
        <f>IF(AND(INTRO!$E$37="Non-endemic",INTRO!$E$41="Non-endemic"),0,COUNTRY_INFO!Q284)</f>
        <v>1</v>
      </c>
      <c r="H284" s="15">
        <f>IF(AND(INTRO!$E$37="Non-endemic",INTRO!$E$41="Non-endemic"),0,COUNTRY_INFO!S284)</f>
        <v>0</v>
      </c>
      <c r="I284" s="14">
        <f>IF(INTRO!$E$39="Non-endemic",IF($G284=1,DEC!$I284,0),IF($G284=1,IVM!$G284,0))</f>
        <v>62880</v>
      </c>
      <c r="J284" s="3" t="str">
        <f>IF($G284=0, " ", IF(COUNTRY_INFO!$H284=1, IF(COUNTRY_INFO!$L284=1, 0," ")," "))</f>
        <v xml:space="preserve"> </v>
      </c>
      <c r="K284" s="3"/>
      <c r="L284" s="28" t="s">
        <v>974</v>
      </c>
      <c r="M284" s="44">
        <f>IF($L284="ALB", IF(INTRO!$E$39="Non-endemic",IF($H284&lt;&gt;0,$D284*($H284-$G284),0),$D284*$H284), 0)</f>
        <v>0</v>
      </c>
      <c r="N284" s="14">
        <f t="shared" si="30"/>
        <v>0</v>
      </c>
      <c r="O284" s="3"/>
      <c r="P284" s="14">
        <f t="shared" si="39"/>
        <v>0</v>
      </c>
      <c r="Q284" s="44">
        <f>IF($L284="MBD", IF(INTRO!$E$39="Non-endemic",IF($H284&lt;&gt;0,$D284*($H284-$G284),0),$D284*$H284),0)</f>
        <v>0</v>
      </c>
      <c r="R284" s="14">
        <f t="shared" si="31"/>
        <v>0</v>
      </c>
      <c r="S284" s="3"/>
      <c r="T284" s="14">
        <f t="shared" si="40"/>
        <v>0</v>
      </c>
      <c r="U284" s="25"/>
      <c r="V284" s="16">
        <f t="shared" si="36"/>
        <v>62880</v>
      </c>
      <c r="W284" s="16">
        <f t="shared" si="37"/>
        <v>315</v>
      </c>
      <c r="X284" s="25"/>
      <c r="Y284" s="16">
        <f t="shared" si="32"/>
        <v>0</v>
      </c>
      <c r="Z284" s="16">
        <f t="shared" si="33"/>
        <v>0</v>
      </c>
      <c r="AA284" s="25"/>
      <c r="AB284" s="16">
        <f t="shared" si="34"/>
        <v>0</v>
      </c>
      <c r="AC284" s="16">
        <f t="shared" si="35"/>
        <v>0</v>
      </c>
    </row>
    <row r="285" spans="1:29" x14ac:dyDescent="0.25">
      <c r="A285" s="13" t="str">
        <f>IF(AND(INTRO!$E$37="Non-endemic",INTRO!$E$41="Non-endemic")," ",IF(COUNTRY_INFO!A285=0," ",COUNTRY_INFO!A285))</f>
        <v>Nigeria</v>
      </c>
      <c r="B285" s="13" t="str">
        <f>IF(AND(INTRO!$E$37="Non-endemic",INTRO!$E$41="Non-endemic")," ",IF(COUNTRY_INFO!B285=0," ",COUNTRY_INFO!B285))</f>
        <v>FCT</v>
      </c>
      <c r="C285" s="13" t="str">
        <f>IF(AND(INTRO!$E$37="Non-endemic",INTRO!$E$41="Non-endemic")," ",IF(COUNTRY_INFO!C285=0," ",COUNTRY_INFO!C285))</f>
        <v>AMAC</v>
      </c>
      <c r="D285" s="14">
        <f>IF(AND(INTRO!$E$37="Non-endemic",INTRO!$E$41="Non-endemic"),0,IF(AND(OR(COUNTRY_INFO!$H285=0,COUNTRY_INFO!$H285=4,COUNTRY_INFO!$H285=99),OR(COUNTRY_INFO!$J285=0,COUNTRY_INFO!$J285=4)),0,COUNTRY_INFO!$E285))</f>
        <v>209417</v>
      </c>
      <c r="E285" s="14">
        <f>IF(AND(INTRO!$E$37="Non-endemic",INTRO!$E$41="Non-endemic"),0,IF(AND(OR(COUNTRY_INFO!$H285=0,COUNTRY_INFO!$H285=4,COUNTRY_INFO!$H285=99),OR(COUNTRY_INFO!$J285=0,COUNTRY_INFO!$J285=4)),0,COUNTRY_INFO!$F285))</f>
        <v>293184</v>
      </c>
      <c r="F285" s="14">
        <f t="shared" si="38"/>
        <v>502601</v>
      </c>
      <c r="G285" s="15">
        <f>IF(AND(INTRO!$E$37="Non-endemic",INTRO!$E$41="Non-endemic"),0,COUNTRY_INFO!Q285)</f>
        <v>0</v>
      </c>
      <c r="H285" s="15">
        <f>IF(AND(INTRO!$E$37="Non-endemic",INTRO!$E$41="Non-endemic"),0,COUNTRY_INFO!S285)</f>
        <v>1</v>
      </c>
      <c r="I285" s="14">
        <f>IF(INTRO!$E$39="Non-endemic",IF($G285=1,DEC!$I285,0),IF($G285=1,IVM!$G285,0))</f>
        <v>0</v>
      </c>
      <c r="J285" s="3" t="str">
        <f>IF($G285=0, " ", IF(COUNTRY_INFO!$H285=1, IF(COUNTRY_INFO!$L285=1, 0," ")," "))</f>
        <v xml:space="preserve"> </v>
      </c>
      <c r="K285" s="3"/>
      <c r="L285" s="28" t="s">
        <v>974</v>
      </c>
      <c r="M285" s="44">
        <f>IF($L285="ALB", IF(INTRO!$E$39="Non-endemic",IF($H285&lt;&gt;0,$D285*($H285-$G285),0),$D285*$H285), 0)</f>
        <v>0</v>
      </c>
      <c r="N285" s="14">
        <f t="shared" si="30"/>
        <v>0</v>
      </c>
      <c r="O285" s="3"/>
      <c r="P285" s="14">
        <f t="shared" si="39"/>
        <v>0</v>
      </c>
      <c r="Q285" s="44">
        <f>IF($L285="MBD", IF(INTRO!$E$39="Non-endemic",IF($H285&lt;&gt;0,$D285*($H285-$G285),0),$D285*$H285),0)</f>
        <v>209417</v>
      </c>
      <c r="R285" s="14">
        <f t="shared" si="31"/>
        <v>293184</v>
      </c>
      <c r="S285" s="3"/>
      <c r="T285" s="14">
        <f t="shared" si="40"/>
        <v>502601</v>
      </c>
      <c r="U285" s="25"/>
      <c r="V285" s="16">
        <f t="shared" si="36"/>
        <v>0</v>
      </c>
      <c r="W285" s="16">
        <f t="shared" si="37"/>
        <v>0</v>
      </c>
      <c r="X285" s="25"/>
      <c r="Y285" s="16">
        <f t="shared" si="32"/>
        <v>0</v>
      </c>
      <c r="Z285" s="16">
        <f t="shared" si="33"/>
        <v>0</v>
      </c>
      <c r="AA285" s="25"/>
      <c r="AB285" s="16">
        <f t="shared" si="34"/>
        <v>293184</v>
      </c>
      <c r="AC285" s="16">
        <f t="shared" si="35"/>
        <v>1955</v>
      </c>
    </row>
    <row r="286" spans="1:29" x14ac:dyDescent="0.25">
      <c r="A286" s="13" t="str">
        <f>IF(AND(INTRO!$E$37="Non-endemic",INTRO!$E$41="Non-endemic")," ",IF(COUNTRY_INFO!A286=0," ",COUNTRY_INFO!A286))</f>
        <v>Nigeria</v>
      </c>
      <c r="B286" s="13" t="str">
        <f>IF(AND(INTRO!$E$37="Non-endemic",INTRO!$E$41="Non-endemic")," ",IF(COUNTRY_INFO!B286=0," ",COUNTRY_INFO!B286))</f>
        <v>FCT</v>
      </c>
      <c r="C286" s="13" t="str">
        <f>IF(AND(INTRO!$E$37="Non-endemic",INTRO!$E$41="Non-endemic")," ",IF(COUNTRY_INFO!C286=0," ",COUNTRY_INFO!C286))</f>
        <v>Bwari</v>
      </c>
      <c r="D286" s="14">
        <f>IF(AND(INTRO!$E$37="Non-endemic",INTRO!$E$41="Non-endemic"),0,IF(AND(OR(COUNTRY_INFO!$H286=0,COUNTRY_INFO!$H286=4,COUNTRY_INFO!$H286=99),OR(COUNTRY_INFO!$J286=0,COUNTRY_INFO!$J286=4)),0,COUNTRY_INFO!$E286))</f>
        <v>61116</v>
      </c>
      <c r="E286" s="14">
        <f>IF(AND(INTRO!$E$37="Non-endemic",INTRO!$E$41="Non-endemic"),0,IF(AND(OR(COUNTRY_INFO!$H286=0,COUNTRY_INFO!$H286=4,COUNTRY_INFO!$H286=99),OR(COUNTRY_INFO!$J286=0,COUNTRY_INFO!$J286=4)),0,COUNTRY_INFO!$F286))</f>
        <v>85562</v>
      </c>
      <c r="F286" s="14">
        <f t="shared" si="38"/>
        <v>146678</v>
      </c>
      <c r="G286" s="15">
        <f>IF(AND(INTRO!$E$37="Non-endemic",INTRO!$E$41="Non-endemic"),0,COUNTRY_INFO!Q286)</f>
        <v>1</v>
      </c>
      <c r="H286" s="15">
        <f>IF(AND(INTRO!$E$37="Non-endemic",INTRO!$E$41="Non-endemic"),0,COUNTRY_INFO!S286)</f>
        <v>0</v>
      </c>
      <c r="I286" s="14">
        <f>IF(INTRO!$E$39="Non-endemic",IF($G286=1,DEC!$I286,0),IF($G286=1,IVM!$G286,0))</f>
        <v>244464</v>
      </c>
      <c r="J286" s="3" t="str">
        <f>IF($G286=0, " ", IF(COUNTRY_INFO!$H286=1, IF(COUNTRY_INFO!$L286=1, 0," ")," "))</f>
        <v xml:space="preserve"> </v>
      </c>
      <c r="K286" s="3"/>
      <c r="L286" s="28" t="s">
        <v>974</v>
      </c>
      <c r="M286" s="44">
        <f>IF($L286="ALB", IF(INTRO!$E$39="Non-endemic",IF($H286&lt;&gt;0,$D286*($H286-$G286),0),$D286*$H286), 0)</f>
        <v>0</v>
      </c>
      <c r="N286" s="14">
        <f t="shared" si="30"/>
        <v>0</v>
      </c>
      <c r="O286" s="3"/>
      <c r="P286" s="14">
        <f t="shared" si="39"/>
        <v>0</v>
      </c>
      <c r="Q286" s="44">
        <f>IF($L286="MBD", IF(INTRO!$E$39="Non-endemic",IF($H286&lt;&gt;0,$D286*($H286-$G286),0),$D286*$H286),0)</f>
        <v>0</v>
      </c>
      <c r="R286" s="14">
        <f t="shared" si="31"/>
        <v>0</v>
      </c>
      <c r="S286" s="3"/>
      <c r="T286" s="14">
        <f t="shared" si="40"/>
        <v>0</v>
      </c>
      <c r="U286" s="25"/>
      <c r="V286" s="16">
        <f t="shared" si="36"/>
        <v>244464</v>
      </c>
      <c r="W286" s="16">
        <f t="shared" si="37"/>
        <v>1223</v>
      </c>
      <c r="X286" s="25"/>
      <c r="Y286" s="16">
        <f t="shared" si="32"/>
        <v>0</v>
      </c>
      <c r="Z286" s="16">
        <f t="shared" si="33"/>
        <v>0</v>
      </c>
      <c r="AA286" s="25"/>
      <c r="AB286" s="16">
        <f t="shared" si="34"/>
        <v>0</v>
      </c>
      <c r="AC286" s="16">
        <f t="shared" si="35"/>
        <v>0</v>
      </c>
    </row>
    <row r="287" spans="1:29" x14ac:dyDescent="0.25">
      <c r="A287" s="13" t="str">
        <f>IF(AND(INTRO!$E$37="Non-endemic",INTRO!$E$41="Non-endemic")," ",IF(COUNTRY_INFO!A287=0," ",COUNTRY_INFO!A287))</f>
        <v>Nigeria</v>
      </c>
      <c r="B287" s="13" t="str">
        <f>IF(AND(INTRO!$E$37="Non-endemic",INTRO!$E$41="Non-endemic")," ",IF(COUNTRY_INFO!B287=0," ",COUNTRY_INFO!B287))</f>
        <v>FCT</v>
      </c>
      <c r="C287" s="13" t="str">
        <f>IF(AND(INTRO!$E$37="Non-endemic",INTRO!$E$41="Non-endemic")," ",IF(COUNTRY_INFO!C287=0," ",COUNTRY_INFO!C287))</f>
        <v>Gwagwalada</v>
      </c>
      <c r="D287" s="14">
        <f>IF(AND(INTRO!$E$37="Non-endemic",INTRO!$E$41="Non-endemic"),0,IF(AND(OR(COUNTRY_INFO!$H287=0,COUNTRY_INFO!$H287=4,COUNTRY_INFO!$H287=99),OR(COUNTRY_INFO!$J287=0,COUNTRY_INFO!$J287=4)),0,COUNTRY_INFO!$E287))</f>
        <v>42437</v>
      </c>
      <c r="E287" s="14">
        <f>IF(AND(INTRO!$E$37="Non-endemic",INTRO!$E$41="Non-endemic"),0,IF(AND(OR(COUNTRY_INFO!$H287=0,COUNTRY_INFO!$H287=4,COUNTRY_INFO!$H287=99),OR(COUNTRY_INFO!$J287=0,COUNTRY_INFO!$J287=4)),0,COUNTRY_INFO!$F287))</f>
        <v>59411</v>
      </c>
      <c r="F287" s="14">
        <f t="shared" si="38"/>
        <v>101848</v>
      </c>
      <c r="G287" s="15">
        <f>IF(AND(INTRO!$E$37="Non-endemic",INTRO!$E$41="Non-endemic"),0,COUNTRY_INFO!Q287)</f>
        <v>1</v>
      </c>
      <c r="H287" s="15">
        <f>IF(AND(INTRO!$E$37="Non-endemic",INTRO!$E$41="Non-endemic"),0,COUNTRY_INFO!S287)</f>
        <v>1</v>
      </c>
      <c r="I287" s="14">
        <f>IF(INTRO!$E$39="Non-endemic",IF($G287=1,DEC!$I287,0),IF($G287=1,IVM!$G287,0))</f>
        <v>169746</v>
      </c>
      <c r="J287" s="3" t="str">
        <f>IF($G287=0, " ", IF(COUNTRY_INFO!$H287=1, IF(COUNTRY_INFO!$L287=1, 0," ")," "))</f>
        <v xml:space="preserve"> </v>
      </c>
      <c r="K287" s="3"/>
      <c r="L287" s="28" t="s">
        <v>974</v>
      </c>
      <c r="M287" s="44">
        <f>IF($L287="ALB", IF(INTRO!$E$39="Non-endemic",IF($H287&lt;&gt;0,$D287*($H287-$G287),0),$D287*$H287), 0)</f>
        <v>0</v>
      </c>
      <c r="N287" s="14">
        <f t="shared" si="30"/>
        <v>0</v>
      </c>
      <c r="O287" s="3"/>
      <c r="P287" s="14">
        <f t="shared" si="39"/>
        <v>0</v>
      </c>
      <c r="Q287" s="44">
        <f>IF($L287="MBD", IF(INTRO!$E$39="Non-endemic",IF($H287&lt;&gt;0,$D287*($H287-$G287),0),$D287*$H287),0)</f>
        <v>42437</v>
      </c>
      <c r="R287" s="14">
        <f t="shared" si="31"/>
        <v>0</v>
      </c>
      <c r="S287" s="3"/>
      <c r="T287" s="14">
        <f t="shared" si="40"/>
        <v>42437</v>
      </c>
      <c r="U287" s="25"/>
      <c r="V287" s="16">
        <f t="shared" si="36"/>
        <v>169746</v>
      </c>
      <c r="W287" s="16">
        <f t="shared" si="37"/>
        <v>849</v>
      </c>
      <c r="X287" s="25"/>
      <c r="Y287" s="16">
        <f t="shared" si="32"/>
        <v>0</v>
      </c>
      <c r="Z287" s="16">
        <f t="shared" si="33"/>
        <v>0</v>
      </c>
      <c r="AA287" s="25"/>
      <c r="AB287" s="16">
        <f t="shared" si="34"/>
        <v>0</v>
      </c>
      <c r="AC287" s="16">
        <f t="shared" si="35"/>
        <v>0</v>
      </c>
    </row>
    <row r="288" spans="1:29" x14ac:dyDescent="0.25">
      <c r="A288" s="13" t="str">
        <f>IF(AND(INTRO!$E$37="Non-endemic",INTRO!$E$41="Non-endemic")," ",IF(COUNTRY_INFO!A288=0," ",COUNTRY_INFO!A288))</f>
        <v>Nigeria</v>
      </c>
      <c r="B288" s="13" t="str">
        <f>IF(AND(INTRO!$E$37="Non-endemic",INTRO!$E$41="Non-endemic")," ",IF(COUNTRY_INFO!B288=0," ",COUNTRY_INFO!B288))</f>
        <v>FCT</v>
      </c>
      <c r="C288" s="13" t="str">
        <f>IF(AND(INTRO!$E$37="Non-endemic",INTRO!$E$41="Non-endemic")," ",IF(COUNTRY_INFO!C288=0," ",COUNTRY_INFO!C288))</f>
        <v>Kuje</v>
      </c>
      <c r="D288" s="14">
        <f>IF(AND(INTRO!$E$37="Non-endemic",INTRO!$E$41="Non-endemic"),0,IF(AND(OR(COUNTRY_INFO!$H288=0,COUNTRY_INFO!$H288=4,COUNTRY_INFO!$H288=99),OR(COUNTRY_INFO!$J288=0,COUNTRY_INFO!$J288=4)),0,COUNTRY_INFO!$E288))</f>
        <v>26190</v>
      </c>
      <c r="E288" s="14">
        <f>IF(AND(INTRO!$E$37="Non-endemic",INTRO!$E$41="Non-endemic"),0,IF(AND(OR(COUNTRY_INFO!$H288=0,COUNTRY_INFO!$H288=4,COUNTRY_INFO!$H288=99),OR(COUNTRY_INFO!$J288=0,COUNTRY_INFO!$J288=4)),0,COUNTRY_INFO!$F288))</f>
        <v>36665</v>
      </c>
      <c r="F288" s="14">
        <f t="shared" si="38"/>
        <v>62855</v>
      </c>
      <c r="G288" s="15">
        <f>IF(AND(INTRO!$E$37="Non-endemic",INTRO!$E$41="Non-endemic"),0,COUNTRY_INFO!Q288)</f>
        <v>1</v>
      </c>
      <c r="H288" s="15">
        <f>IF(AND(INTRO!$E$37="Non-endemic",INTRO!$E$41="Non-endemic"),0,COUNTRY_INFO!S288)</f>
        <v>0</v>
      </c>
      <c r="I288" s="14">
        <f>IF(INTRO!$E$39="Non-endemic",IF($G288=1,DEC!$I288,0),IF($G288=1,IVM!$G288,0))</f>
        <v>104758</v>
      </c>
      <c r="J288" s="3" t="str">
        <f>IF($G288=0, " ", IF(COUNTRY_INFO!$H288=1, IF(COUNTRY_INFO!$L288=1, 0," ")," "))</f>
        <v xml:space="preserve"> </v>
      </c>
      <c r="K288" s="3"/>
      <c r="L288" s="28" t="s">
        <v>974</v>
      </c>
      <c r="M288" s="44">
        <f>IF($L288="ALB", IF(INTRO!$E$39="Non-endemic",IF($H288&lt;&gt;0,$D288*($H288-$G288),0),$D288*$H288), 0)</f>
        <v>0</v>
      </c>
      <c r="N288" s="14">
        <f t="shared" si="30"/>
        <v>0</v>
      </c>
      <c r="O288" s="3"/>
      <c r="P288" s="14">
        <f t="shared" si="39"/>
        <v>0</v>
      </c>
      <c r="Q288" s="44">
        <f>IF($L288="MBD", IF(INTRO!$E$39="Non-endemic",IF($H288&lt;&gt;0,$D288*($H288-$G288),0),$D288*$H288),0)</f>
        <v>0</v>
      </c>
      <c r="R288" s="14">
        <f t="shared" si="31"/>
        <v>0</v>
      </c>
      <c r="S288" s="3"/>
      <c r="T288" s="14">
        <f t="shared" si="40"/>
        <v>0</v>
      </c>
      <c r="U288" s="25"/>
      <c r="V288" s="16">
        <f t="shared" si="36"/>
        <v>104758</v>
      </c>
      <c r="W288" s="16">
        <f t="shared" si="37"/>
        <v>524</v>
      </c>
      <c r="X288" s="25"/>
      <c r="Y288" s="16">
        <f t="shared" si="32"/>
        <v>0</v>
      </c>
      <c r="Z288" s="16">
        <f t="shared" si="33"/>
        <v>0</v>
      </c>
      <c r="AA288" s="25"/>
      <c r="AB288" s="16">
        <f t="shared" si="34"/>
        <v>0</v>
      </c>
      <c r="AC288" s="16">
        <f t="shared" si="35"/>
        <v>0</v>
      </c>
    </row>
    <row r="289" spans="1:29" x14ac:dyDescent="0.25">
      <c r="A289" s="13" t="str">
        <f>IF(AND(INTRO!$E$37="Non-endemic",INTRO!$E$41="Non-endemic")," ",IF(COUNTRY_INFO!A289=0," ",COUNTRY_INFO!A289))</f>
        <v>Nigeria</v>
      </c>
      <c r="B289" s="13" t="str">
        <f>IF(AND(INTRO!$E$37="Non-endemic",INTRO!$E$41="Non-endemic")," ",IF(COUNTRY_INFO!B289=0," ",COUNTRY_INFO!B289))</f>
        <v>FCT</v>
      </c>
      <c r="C289" s="13" t="str">
        <f>IF(AND(INTRO!$E$37="Non-endemic",INTRO!$E$41="Non-endemic")," ",IF(COUNTRY_INFO!C289=0," ",COUNTRY_INFO!C289))</f>
        <v>Kwali</v>
      </c>
      <c r="D289" s="14">
        <f>IF(AND(INTRO!$E$37="Non-endemic",INTRO!$E$41="Non-endemic"),0,IF(AND(OR(COUNTRY_INFO!$H289=0,COUNTRY_INFO!$H289=4,COUNTRY_INFO!$H289=99),OR(COUNTRY_INFO!$J289=0,COUNTRY_INFO!$J289=4)),0,COUNTRY_INFO!$E289))</f>
        <v>23088</v>
      </c>
      <c r="E289" s="14">
        <f>IF(AND(INTRO!$E$37="Non-endemic",INTRO!$E$41="Non-endemic"),0,IF(AND(OR(COUNTRY_INFO!$H289=0,COUNTRY_INFO!$H289=4,COUNTRY_INFO!$H289=99),OR(COUNTRY_INFO!$J289=0,COUNTRY_INFO!$J289=4)),0,COUNTRY_INFO!$F289))</f>
        <v>32324</v>
      </c>
      <c r="F289" s="14">
        <f t="shared" si="38"/>
        <v>55412</v>
      </c>
      <c r="G289" s="15">
        <f>IF(AND(INTRO!$E$37="Non-endemic",INTRO!$E$41="Non-endemic"),0,COUNTRY_INFO!Q289)</f>
        <v>0</v>
      </c>
      <c r="H289" s="15">
        <f>IF(AND(INTRO!$E$37="Non-endemic",INTRO!$E$41="Non-endemic"),0,COUNTRY_INFO!S289)</f>
        <v>0</v>
      </c>
      <c r="I289" s="14">
        <f>IF(INTRO!$E$39="Non-endemic",IF($G289=1,DEC!$I289,0),IF($G289=1,IVM!$G289,0))</f>
        <v>0</v>
      </c>
      <c r="J289" s="3" t="str">
        <f>IF($G289=0, " ", IF(COUNTRY_INFO!$H289=1, IF(COUNTRY_INFO!$L289=1, 0," ")," "))</f>
        <v xml:space="preserve"> </v>
      </c>
      <c r="K289" s="3"/>
      <c r="L289" s="28" t="s">
        <v>974</v>
      </c>
      <c r="M289" s="44">
        <f>IF($L289="ALB", IF(INTRO!$E$39="Non-endemic",IF($H289&lt;&gt;0,$D289*($H289-$G289),0),$D289*$H289), 0)</f>
        <v>0</v>
      </c>
      <c r="N289" s="14">
        <f t="shared" si="30"/>
        <v>0</v>
      </c>
      <c r="O289" s="3"/>
      <c r="P289" s="14">
        <f t="shared" si="39"/>
        <v>0</v>
      </c>
      <c r="Q289" s="44">
        <f>IF($L289="MBD", IF(INTRO!$E$39="Non-endemic",IF($H289&lt;&gt;0,$D289*($H289-$G289),0),$D289*$H289),0)</f>
        <v>0</v>
      </c>
      <c r="R289" s="14">
        <f t="shared" si="31"/>
        <v>0</v>
      </c>
      <c r="S289" s="3"/>
      <c r="T289" s="14">
        <f t="shared" si="40"/>
        <v>0</v>
      </c>
      <c r="U289" s="25"/>
      <c r="V289" s="16">
        <f t="shared" si="36"/>
        <v>0</v>
      </c>
      <c r="W289" s="16">
        <f t="shared" si="37"/>
        <v>0</v>
      </c>
      <c r="X289" s="25"/>
      <c r="Y289" s="16">
        <f t="shared" si="32"/>
        <v>0</v>
      </c>
      <c r="Z289" s="16">
        <f t="shared" si="33"/>
        <v>0</v>
      </c>
      <c r="AA289" s="25"/>
      <c r="AB289" s="16">
        <f t="shared" si="34"/>
        <v>0</v>
      </c>
      <c r="AC289" s="16">
        <f t="shared" si="35"/>
        <v>0</v>
      </c>
    </row>
    <row r="290" spans="1:29" x14ac:dyDescent="0.25">
      <c r="A290" s="13" t="str">
        <f>IF(AND(INTRO!$E$37="Non-endemic",INTRO!$E$41="Non-endemic")," ",IF(COUNTRY_INFO!A290=0," ",COUNTRY_INFO!A290))</f>
        <v>Nigeria</v>
      </c>
      <c r="B290" s="13" t="str">
        <f>IF(AND(INTRO!$E$37="Non-endemic",INTRO!$E$41="Non-endemic")," ",IF(COUNTRY_INFO!B290=0," ",COUNTRY_INFO!B290))</f>
        <v>Gombe</v>
      </c>
      <c r="C290" s="13" t="str">
        <f>IF(AND(INTRO!$E$37="Non-endemic",INTRO!$E$41="Non-endemic")," ",IF(COUNTRY_INFO!C290=0," ",COUNTRY_INFO!C290))</f>
        <v>Akko</v>
      </c>
      <c r="D290" s="14">
        <f>IF(AND(INTRO!$E$37="Non-endemic",INTRO!$E$41="Non-endemic"),0,IF(AND(OR(COUNTRY_INFO!$H290=0,COUNTRY_INFO!$H290=4,COUNTRY_INFO!$H290=99),OR(COUNTRY_INFO!$J290=0,COUNTRY_INFO!$J290=4)),0,COUNTRY_INFO!$E290))</f>
        <v>90875</v>
      </c>
      <c r="E290" s="14">
        <f>IF(AND(INTRO!$E$37="Non-endemic",INTRO!$E$41="Non-endemic"),0,IF(AND(OR(COUNTRY_INFO!$H290=0,COUNTRY_INFO!$H290=4,COUNTRY_INFO!$H290=99),OR(COUNTRY_INFO!$J290=0,COUNTRY_INFO!$J290=4)),0,COUNTRY_INFO!$F290))</f>
        <v>127225</v>
      </c>
      <c r="F290" s="14">
        <f t="shared" si="38"/>
        <v>218100</v>
      </c>
      <c r="G290" s="15">
        <f>IF(AND(INTRO!$E$37="Non-endemic",INTRO!$E$41="Non-endemic"),0,COUNTRY_INFO!Q290)</f>
        <v>0</v>
      </c>
      <c r="H290" s="15">
        <f>IF(AND(INTRO!$E$37="Non-endemic",INTRO!$E$41="Non-endemic"),0,COUNTRY_INFO!S290)</f>
        <v>0</v>
      </c>
      <c r="I290" s="14">
        <f>IF(INTRO!$E$39="Non-endemic",IF($G290=1,DEC!$I290,0),IF($G290=1,IVM!$G290,0))</f>
        <v>0</v>
      </c>
      <c r="J290" s="3" t="str">
        <f>IF($G290=0, " ", IF(COUNTRY_INFO!$H290=1, IF(COUNTRY_INFO!$L290=1, 0," ")," "))</f>
        <v xml:space="preserve"> </v>
      </c>
      <c r="K290" s="3"/>
      <c r="L290" s="28" t="s">
        <v>974</v>
      </c>
      <c r="M290" s="44">
        <f>IF($L290="ALB", IF(INTRO!$E$39="Non-endemic",IF($H290&lt;&gt;0,$D290*($H290-$G290),0),$D290*$H290), 0)</f>
        <v>0</v>
      </c>
      <c r="N290" s="14">
        <f t="shared" si="30"/>
        <v>0</v>
      </c>
      <c r="O290" s="3"/>
      <c r="P290" s="14">
        <f t="shared" si="39"/>
        <v>0</v>
      </c>
      <c r="Q290" s="44">
        <f>IF($L290="MBD", IF(INTRO!$E$39="Non-endemic",IF($H290&lt;&gt;0,$D290*($H290-$G290),0),$D290*$H290),0)</f>
        <v>0</v>
      </c>
      <c r="R290" s="14">
        <f t="shared" si="31"/>
        <v>0</v>
      </c>
      <c r="S290" s="3"/>
      <c r="T290" s="14">
        <f t="shared" si="40"/>
        <v>0</v>
      </c>
      <c r="U290" s="25"/>
      <c r="V290" s="16">
        <f t="shared" si="36"/>
        <v>0</v>
      </c>
      <c r="W290" s="16">
        <f t="shared" si="37"/>
        <v>0</v>
      </c>
      <c r="X290" s="25"/>
      <c r="Y290" s="16">
        <f t="shared" si="32"/>
        <v>0</v>
      </c>
      <c r="Z290" s="16">
        <f t="shared" si="33"/>
        <v>0</v>
      </c>
      <c r="AA290" s="25"/>
      <c r="AB290" s="16">
        <f t="shared" si="34"/>
        <v>0</v>
      </c>
      <c r="AC290" s="16">
        <f t="shared" si="35"/>
        <v>0</v>
      </c>
    </row>
    <row r="291" spans="1:29" x14ac:dyDescent="0.25">
      <c r="A291" s="13" t="str">
        <f>IF(AND(INTRO!$E$37="Non-endemic",INTRO!$E$41="Non-endemic")," ",IF(COUNTRY_INFO!A291=0," ",COUNTRY_INFO!A291))</f>
        <v>Nigeria</v>
      </c>
      <c r="B291" s="13" t="str">
        <f>IF(AND(INTRO!$E$37="Non-endemic",INTRO!$E$41="Non-endemic")," ",IF(COUNTRY_INFO!B291=0," ",COUNTRY_INFO!B291))</f>
        <v>Gombe</v>
      </c>
      <c r="C291" s="13" t="str">
        <f>IF(AND(INTRO!$E$37="Non-endemic",INTRO!$E$41="Non-endemic")," ",IF(COUNTRY_INFO!C291=0," ",COUNTRY_INFO!C291))</f>
        <v>Balanga</v>
      </c>
      <c r="D291" s="14">
        <f>IF(AND(INTRO!$E$37="Non-endemic",INTRO!$E$41="Non-endemic"),0,IF(AND(OR(COUNTRY_INFO!$H291=0,COUNTRY_INFO!$H291=4,COUNTRY_INFO!$H291=99),OR(COUNTRY_INFO!$J291=0,COUNTRY_INFO!$J291=4)),0,COUNTRY_INFO!$E291))</f>
        <v>57171</v>
      </c>
      <c r="E291" s="14">
        <f>IF(AND(INTRO!$E$37="Non-endemic",INTRO!$E$41="Non-endemic"),0,IF(AND(OR(COUNTRY_INFO!$H291=0,COUNTRY_INFO!$H291=4,COUNTRY_INFO!$H291=99),OR(COUNTRY_INFO!$J291=0,COUNTRY_INFO!$J291=4)),0,COUNTRY_INFO!$F291))</f>
        <v>80039</v>
      </c>
      <c r="F291" s="14">
        <f t="shared" si="38"/>
        <v>137210</v>
      </c>
      <c r="G291" s="15">
        <f>IF(AND(INTRO!$E$37="Non-endemic",INTRO!$E$41="Non-endemic"),0,COUNTRY_INFO!Q291)</f>
        <v>1</v>
      </c>
      <c r="H291" s="15">
        <f>IF(AND(INTRO!$E$37="Non-endemic",INTRO!$E$41="Non-endemic"),0,COUNTRY_INFO!S291)</f>
        <v>0</v>
      </c>
      <c r="I291" s="14">
        <f>IF(INTRO!$E$39="Non-endemic",IF($G291=1,DEC!$I291,0),IF($G291=1,IVM!$G291,0))</f>
        <v>228683</v>
      </c>
      <c r="J291" s="3" t="str">
        <f>IF($G291=0, " ", IF(COUNTRY_INFO!$H291=1, IF(COUNTRY_INFO!$L291=1, 0," ")," "))</f>
        <v xml:space="preserve"> </v>
      </c>
      <c r="K291" s="3"/>
      <c r="L291" s="28" t="s">
        <v>974</v>
      </c>
      <c r="M291" s="44">
        <f>IF($L291="ALB", IF(INTRO!$E$39="Non-endemic",IF($H291&lt;&gt;0,$D291*($H291-$G291),0),$D291*$H291), 0)</f>
        <v>0</v>
      </c>
      <c r="N291" s="14">
        <f t="shared" si="30"/>
        <v>0</v>
      </c>
      <c r="O291" s="3"/>
      <c r="P291" s="14">
        <f t="shared" si="39"/>
        <v>0</v>
      </c>
      <c r="Q291" s="44">
        <f>IF($L291="MBD", IF(INTRO!$E$39="Non-endemic",IF($H291&lt;&gt;0,$D291*($H291-$G291),0),$D291*$H291),0)</f>
        <v>0</v>
      </c>
      <c r="R291" s="14">
        <f t="shared" si="31"/>
        <v>0</v>
      </c>
      <c r="S291" s="3"/>
      <c r="T291" s="14">
        <f t="shared" si="40"/>
        <v>0</v>
      </c>
      <c r="U291" s="25"/>
      <c r="V291" s="16">
        <f t="shared" si="36"/>
        <v>228683</v>
      </c>
      <c r="W291" s="16">
        <f t="shared" si="37"/>
        <v>1144</v>
      </c>
      <c r="X291" s="25"/>
      <c r="Y291" s="16">
        <f t="shared" si="32"/>
        <v>0</v>
      </c>
      <c r="Z291" s="16">
        <f t="shared" si="33"/>
        <v>0</v>
      </c>
      <c r="AA291" s="25"/>
      <c r="AB291" s="16">
        <f t="shared" si="34"/>
        <v>0</v>
      </c>
      <c r="AC291" s="16">
        <f t="shared" si="35"/>
        <v>0</v>
      </c>
    </row>
    <row r="292" spans="1:29" x14ac:dyDescent="0.25">
      <c r="A292" s="13" t="str">
        <f>IF(AND(INTRO!$E$37="Non-endemic",INTRO!$E$41="Non-endemic")," ",IF(COUNTRY_INFO!A292=0," ",COUNTRY_INFO!A292))</f>
        <v>Nigeria</v>
      </c>
      <c r="B292" s="13" t="str">
        <f>IF(AND(INTRO!$E$37="Non-endemic",INTRO!$E$41="Non-endemic")," ",IF(COUNTRY_INFO!B292=0," ",COUNTRY_INFO!B292))</f>
        <v>Gombe</v>
      </c>
      <c r="C292" s="13" t="str">
        <f>IF(AND(INTRO!$E$37="Non-endemic",INTRO!$E$41="Non-endemic")," ",IF(COUNTRY_INFO!C292=0," ",COUNTRY_INFO!C292))</f>
        <v>Billiri</v>
      </c>
      <c r="D292" s="14">
        <f>IF(AND(INTRO!$E$37="Non-endemic",INTRO!$E$41="Non-endemic"),0,IF(AND(OR(COUNTRY_INFO!$H292=0,COUNTRY_INFO!$H292=4,COUNTRY_INFO!$H292=99),OR(COUNTRY_INFO!$J292=0,COUNTRY_INFO!$J292=4)),0,COUNTRY_INFO!$E292))</f>
        <v>54372</v>
      </c>
      <c r="E292" s="14">
        <f>IF(AND(INTRO!$E$37="Non-endemic",INTRO!$E$41="Non-endemic"),0,IF(AND(OR(COUNTRY_INFO!$H292=0,COUNTRY_INFO!$H292=4,COUNTRY_INFO!$H292=99),OR(COUNTRY_INFO!$J292=0,COUNTRY_INFO!$J292=4)),0,COUNTRY_INFO!$F292))</f>
        <v>76121</v>
      </c>
      <c r="F292" s="14">
        <f t="shared" si="38"/>
        <v>130493</v>
      </c>
      <c r="G292" s="15">
        <f>IF(AND(INTRO!$E$37="Non-endemic",INTRO!$E$41="Non-endemic"),0,COUNTRY_INFO!Q292)</f>
        <v>1</v>
      </c>
      <c r="H292" s="15">
        <f>IF(AND(INTRO!$E$37="Non-endemic",INTRO!$E$41="Non-endemic"),0,COUNTRY_INFO!S292)</f>
        <v>0</v>
      </c>
      <c r="I292" s="14">
        <f>IF(INTRO!$E$39="Non-endemic",IF($G292=1,DEC!$I292,0),IF($G292=1,IVM!$G292,0))</f>
        <v>217489</v>
      </c>
      <c r="J292" s="3" t="str">
        <f>IF($G292=0, " ", IF(COUNTRY_INFO!$H292=1, IF(COUNTRY_INFO!$L292=1, 0," ")," "))</f>
        <v xml:space="preserve"> </v>
      </c>
      <c r="K292" s="3"/>
      <c r="L292" s="28" t="s">
        <v>974</v>
      </c>
      <c r="M292" s="44">
        <f>IF($L292="ALB", IF(INTRO!$E$39="Non-endemic",IF($H292&lt;&gt;0,$D292*($H292-$G292),0),$D292*$H292), 0)</f>
        <v>0</v>
      </c>
      <c r="N292" s="14">
        <f t="shared" si="30"/>
        <v>0</v>
      </c>
      <c r="O292" s="3"/>
      <c r="P292" s="14">
        <f t="shared" si="39"/>
        <v>0</v>
      </c>
      <c r="Q292" s="44">
        <f>IF($L292="MBD", IF(INTRO!$E$39="Non-endemic",IF($H292&lt;&gt;0,$D292*($H292-$G292),0),$D292*$H292),0)</f>
        <v>0</v>
      </c>
      <c r="R292" s="14">
        <f t="shared" si="31"/>
        <v>0</v>
      </c>
      <c r="S292" s="3"/>
      <c r="T292" s="14">
        <f t="shared" si="40"/>
        <v>0</v>
      </c>
      <c r="U292" s="25"/>
      <c r="V292" s="16">
        <f t="shared" si="36"/>
        <v>217489</v>
      </c>
      <c r="W292" s="16">
        <f t="shared" si="37"/>
        <v>1088</v>
      </c>
      <c r="X292" s="25"/>
      <c r="Y292" s="16">
        <f t="shared" si="32"/>
        <v>0</v>
      </c>
      <c r="Z292" s="16">
        <f t="shared" si="33"/>
        <v>0</v>
      </c>
      <c r="AA292" s="25"/>
      <c r="AB292" s="16">
        <f t="shared" si="34"/>
        <v>0</v>
      </c>
      <c r="AC292" s="16">
        <f t="shared" si="35"/>
        <v>0</v>
      </c>
    </row>
    <row r="293" spans="1:29" x14ac:dyDescent="0.25">
      <c r="A293" s="13" t="str">
        <f>IF(AND(INTRO!$E$37="Non-endemic",INTRO!$E$41="Non-endemic")," ",IF(COUNTRY_INFO!A293=0," ",COUNTRY_INFO!A293))</f>
        <v>Nigeria</v>
      </c>
      <c r="B293" s="13" t="str">
        <f>IF(AND(INTRO!$E$37="Non-endemic",INTRO!$E$41="Non-endemic")," ",IF(COUNTRY_INFO!B293=0," ",COUNTRY_INFO!B293))</f>
        <v>Gombe</v>
      </c>
      <c r="C293" s="13" t="str">
        <f>IF(AND(INTRO!$E$37="Non-endemic",INTRO!$E$41="Non-endemic")," ",IF(COUNTRY_INFO!C293=0," ",COUNTRY_INFO!C293))</f>
        <v>Dukku</v>
      </c>
      <c r="D293" s="14">
        <f>IF(AND(INTRO!$E$37="Non-endemic",INTRO!$E$41="Non-endemic"),0,IF(AND(OR(COUNTRY_INFO!$H293=0,COUNTRY_INFO!$H293=4,COUNTRY_INFO!$H293=99),OR(COUNTRY_INFO!$J293=0,COUNTRY_INFO!$J293=4)),0,COUNTRY_INFO!$E293))</f>
        <v>55730</v>
      </c>
      <c r="E293" s="14">
        <f>IF(AND(INTRO!$E$37="Non-endemic",INTRO!$E$41="Non-endemic"),0,IF(AND(OR(COUNTRY_INFO!$H293=0,COUNTRY_INFO!$H293=4,COUNTRY_INFO!$H293=99),OR(COUNTRY_INFO!$J293=0,COUNTRY_INFO!$J293=4)),0,COUNTRY_INFO!$F293))</f>
        <v>78021</v>
      </c>
      <c r="F293" s="14">
        <f t="shared" si="38"/>
        <v>133751</v>
      </c>
      <c r="G293" s="15">
        <f>IF(AND(INTRO!$E$37="Non-endemic",INTRO!$E$41="Non-endemic"),0,COUNTRY_INFO!Q293)</f>
        <v>1</v>
      </c>
      <c r="H293" s="15">
        <f>IF(AND(INTRO!$E$37="Non-endemic",INTRO!$E$41="Non-endemic"),0,COUNTRY_INFO!S293)</f>
        <v>0</v>
      </c>
      <c r="I293" s="14">
        <f>IF(INTRO!$E$39="Non-endemic",IF($G293=1,DEC!$I293,0),IF($G293=1,IVM!$G293,0))</f>
        <v>222918</v>
      </c>
      <c r="J293" s="3" t="str">
        <f>IF($G293=0, " ", IF(COUNTRY_INFO!$H293=1, IF(COUNTRY_INFO!$L293=1, 0," ")," "))</f>
        <v xml:space="preserve"> </v>
      </c>
      <c r="K293" s="3"/>
      <c r="L293" s="28" t="s">
        <v>974</v>
      </c>
      <c r="M293" s="44">
        <f>IF($L293="ALB", IF(INTRO!$E$39="Non-endemic",IF($H293&lt;&gt;0,$D293*($H293-$G293),0),$D293*$H293), 0)</f>
        <v>0</v>
      </c>
      <c r="N293" s="14">
        <f t="shared" si="30"/>
        <v>0</v>
      </c>
      <c r="O293" s="3"/>
      <c r="P293" s="14">
        <f t="shared" si="39"/>
        <v>0</v>
      </c>
      <c r="Q293" s="44">
        <f>IF($L293="MBD", IF(INTRO!$E$39="Non-endemic",IF($H293&lt;&gt;0,$D293*($H293-$G293),0),$D293*$H293),0)</f>
        <v>0</v>
      </c>
      <c r="R293" s="14">
        <f t="shared" si="31"/>
        <v>0</v>
      </c>
      <c r="S293" s="3"/>
      <c r="T293" s="14">
        <f t="shared" si="40"/>
        <v>0</v>
      </c>
      <c r="U293" s="25"/>
      <c r="V293" s="16">
        <f t="shared" si="36"/>
        <v>222918</v>
      </c>
      <c r="W293" s="16">
        <f t="shared" si="37"/>
        <v>1115</v>
      </c>
      <c r="X293" s="25"/>
      <c r="Y293" s="16">
        <f t="shared" si="32"/>
        <v>0</v>
      </c>
      <c r="Z293" s="16">
        <f t="shared" si="33"/>
        <v>0</v>
      </c>
      <c r="AA293" s="25"/>
      <c r="AB293" s="16">
        <f t="shared" si="34"/>
        <v>0</v>
      </c>
      <c r="AC293" s="16">
        <f t="shared" si="35"/>
        <v>0</v>
      </c>
    </row>
    <row r="294" spans="1:29" x14ac:dyDescent="0.25">
      <c r="A294" s="13" t="str">
        <f>IF(AND(INTRO!$E$37="Non-endemic",INTRO!$E$41="Non-endemic")," ",IF(COUNTRY_INFO!A294=0," ",COUNTRY_INFO!A294))</f>
        <v>Nigeria</v>
      </c>
      <c r="B294" s="13" t="str">
        <f>IF(AND(INTRO!$E$37="Non-endemic",INTRO!$E$41="Non-endemic")," ",IF(COUNTRY_INFO!B294=0," ",COUNTRY_INFO!B294))</f>
        <v>Gombe</v>
      </c>
      <c r="C294" s="13" t="str">
        <f>IF(AND(INTRO!$E$37="Non-endemic",INTRO!$E$41="Non-endemic")," ",IF(COUNTRY_INFO!C294=0," ",COUNTRY_INFO!C294))</f>
        <v>Funakaye</v>
      </c>
      <c r="D294" s="14">
        <f>IF(AND(INTRO!$E$37="Non-endemic",INTRO!$E$41="Non-endemic"),0,IF(AND(OR(COUNTRY_INFO!$H294=0,COUNTRY_INFO!$H294=4,COUNTRY_INFO!$H294=99),OR(COUNTRY_INFO!$J294=0,COUNTRY_INFO!$J294=4)),0,COUNTRY_INFO!$E294))</f>
        <v>63502</v>
      </c>
      <c r="E294" s="14">
        <f>IF(AND(INTRO!$E$37="Non-endemic",INTRO!$E$41="Non-endemic"),0,IF(AND(OR(COUNTRY_INFO!$H294=0,COUNTRY_INFO!$H294=4,COUNTRY_INFO!$H294=99),OR(COUNTRY_INFO!$J294=0,COUNTRY_INFO!$J294=4)),0,COUNTRY_INFO!$F294))</f>
        <v>88903</v>
      </c>
      <c r="F294" s="14">
        <f t="shared" si="38"/>
        <v>152405</v>
      </c>
      <c r="G294" s="15">
        <f>IF(AND(INTRO!$E$37="Non-endemic",INTRO!$E$41="Non-endemic"),0,COUNTRY_INFO!Q294)</f>
        <v>1</v>
      </c>
      <c r="H294" s="15">
        <f>IF(AND(INTRO!$E$37="Non-endemic",INTRO!$E$41="Non-endemic"),0,COUNTRY_INFO!S294)</f>
        <v>0</v>
      </c>
      <c r="I294" s="14">
        <f>IF(INTRO!$E$39="Non-endemic",IF($G294=1,DEC!$I294,0),IF($G294=1,IVM!$G294,0))</f>
        <v>254009</v>
      </c>
      <c r="J294" s="3" t="str">
        <f>IF($G294=0, " ", IF(COUNTRY_INFO!$H294=1, IF(COUNTRY_INFO!$L294=1, 0," ")," "))</f>
        <v xml:space="preserve"> </v>
      </c>
      <c r="K294" s="3"/>
      <c r="L294" s="28" t="s">
        <v>974</v>
      </c>
      <c r="M294" s="44">
        <f>IF($L294="ALB", IF(INTRO!$E$39="Non-endemic",IF($H294&lt;&gt;0,$D294*($H294-$G294),0),$D294*$H294), 0)</f>
        <v>0</v>
      </c>
      <c r="N294" s="14">
        <f t="shared" si="30"/>
        <v>0</v>
      </c>
      <c r="O294" s="3"/>
      <c r="P294" s="14">
        <f t="shared" si="39"/>
        <v>0</v>
      </c>
      <c r="Q294" s="44">
        <f>IF($L294="MBD", IF(INTRO!$E$39="Non-endemic",IF($H294&lt;&gt;0,$D294*($H294-$G294),0),$D294*$H294),0)</f>
        <v>0</v>
      </c>
      <c r="R294" s="14">
        <f t="shared" si="31"/>
        <v>0</v>
      </c>
      <c r="S294" s="3"/>
      <c r="T294" s="14">
        <f t="shared" si="40"/>
        <v>0</v>
      </c>
      <c r="U294" s="25"/>
      <c r="V294" s="16">
        <f t="shared" si="36"/>
        <v>254009</v>
      </c>
      <c r="W294" s="16">
        <f t="shared" si="37"/>
        <v>1271</v>
      </c>
      <c r="X294" s="25"/>
      <c r="Y294" s="16">
        <f t="shared" si="32"/>
        <v>0</v>
      </c>
      <c r="Z294" s="16">
        <f t="shared" si="33"/>
        <v>0</v>
      </c>
      <c r="AA294" s="25"/>
      <c r="AB294" s="16">
        <f t="shared" si="34"/>
        <v>0</v>
      </c>
      <c r="AC294" s="16">
        <f t="shared" si="35"/>
        <v>0</v>
      </c>
    </row>
    <row r="295" spans="1:29" x14ac:dyDescent="0.25">
      <c r="A295" s="13" t="str">
        <f>IF(AND(INTRO!$E$37="Non-endemic",INTRO!$E$41="Non-endemic")," ",IF(COUNTRY_INFO!A295=0," ",COUNTRY_INFO!A295))</f>
        <v>Nigeria</v>
      </c>
      <c r="B295" s="13" t="str">
        <f>IF(AND(INTRO!$E$37="Non-endemic",INTRO!$E$41="Non-endemic")," ",IF(COUNTRY_INFO!B295=0," ",COUNTRY_INFO!B295))</f>
        <v>Gombe</v>
      </c>
      <c r="C295" s="13" t="str">
        <f>IF(AND(INTRO!$E$37="Non-endemic",INTRO!$E$41="Non-endemic")," ",IF(COUNTRY_INFO!C295=0," ",COUNTRY_INFO!C295))</f>
        <v>Gombe</v>
      </c>
      <c r="D295" s="14">
        <f>IF(AND(INTRO!$E$37="Non-endemic",INTRO!$E$41="Non-endemic"),0,IF(AND(OR(COUNTRY_INFO!$H295=0,COUNTRY_INFO!$H295=4,COUNTRY_INFO!$H295=99),OR(COUNTRY_INFO!$J295=0,COUNTRY_INFO!$J295=4)),0,COUNTRY_INFO!$E295))</f>
        <v>72086</v>
      </c>
      <c r="E295" s="14">
        <f>IF(AND(INTRO!$E$37="Non-endemic",INTRO!$E$41="Non-endemic"),0,IF(AND(OR(COUNTRY_INFO!$H295=0,COUNTRY_INFO!$H295=4,COUNTRY_INFO!$H295=99),OR(COUNTRY_INFO!$J295=0,COUNTRY_INFO!$J295=4)),0,COUNTRY_INFO!$F295))</f>
        <v>100920</v>
      </c>
      <c r="F295" s="14">
        <f t="shared" si="38"/>
        <v>173006</v>
      </c>
      <c r="G295" s="15">
        <f>IF(AND(INTRO!$E$37="Non-endemic",INTRO!$E$41="Non-endemic"),0,COUNTRY_INFO!Q295)</f>
        <v>1</v>
      </c>
      <c r="H295" s="15">
        <f>IF(AND(INTRO!$E$37="Non-endemic",INTRO!$E$41="Non-endemic"),0,COUNTRY_INFO!S295)</f>
        <v>0</v>
      </c>
      <c r="I295" s="14">
        <f>IF(INTRO!$E$39="Non-endemic",IF($G295=1,DEC!$I295,0),IF($G295=1,IVM!$G295,0))</f>
        <v>288344</v>
      </c>
      <c r="J295" s="3" t="str">
        <f>IF($G295=0, " ", IF(COUNTRY_INFO!$H295=1, IF(COUNTRY_INFO!$L295=1, 0," ")," "))</f>
        <v xml:space="preserve"> </v>
      </c>
      <c r="K295" s="3"/>
      <c r="L295" s="28" t="s">
        <v>974</v>
      </c>
      <c r="M295" s="44">
        <f>IF($L295="ALB", IF(INTRO!$E$39="Non-endemic",IF($H295&lt;&gt;0,$D295*($H295-$G295),0),$D295*$H295), 0)</f>
        <v>0</v>
      </c>
      <c r="N295" s="14">
        <f t="shared" si="30"/>
        <v>0</v>
      </c>
      <c r="O295" s="3"/>
      <c r="P295" s="14">
        <f t="shared" si="39"/>
        <v>0</v>
      </c>
      <c r="Q295" s="44">
        <f>IF($L295="MBD", IF(INTRO!$E$39="Non-endemic",IF($H295&lt;&gt;0,$D295*($H295-$G295),0),$D295*$H295),0)</f>
        <v>0</v>
      </c>
      <c r="R295" s="14">
        <f t="shared" si="31"/>
        <v>0</v>
      </c>
      <c r="S295" s="3"/>
      <c r="T295" s="14">
        <f t="shared" si="40"/>
        <v>0</v>
      </c>
      <c r="U295" s="25"/>
      <c r="V295" s="16">
        <f t="shared" si="36"/>
        <v>288344</v>
      </c>
      <c r="W295" s="16">
        <f t="shared" si="37"/>
        <v>1442</v>
      </c>
      <c r="X295" s="25"/>
      <c r="Y295" s="16">
        <f t="shared" si="32"/>
        <v>0</v>
      </c>
      <c r="Z295" s="16">
        <f t="shared" si="33"/>
        <v>0</v>
      </c>
      <c r="AA295" s="25"/>
      <c r="AB295" s="16">
        <f t="shared" si="34"/>
        <v>0</v>
      </c>
      <c r="AC295" s="16">
        <f t="shared" si="35"/>
        <v>0</v>
      </c>
    </row>
    <row r="296" spans="1:29" x14ac:dyDescent="0.25">
      <c r="A296" s="13" t="str">
        <f>IF(AND(INTRO!$E$37="Non-endemic",INTRO!$E$41="Non-endemic")," ",IF(COUNTRY_INFO!A296=0," ",COUNTRY_INFO!A296))</f>
        <v>Nigeria</v>
      </c>
      <c r="B296" s="13" t="str">
        <f>IF(AND(INTRO!$E$37="Non-endemic",INTRO!$E$41="Non-endemic")," ",IF(COUNTRY_INFO!B296=0," ",COUNTRY_INFO!B296))</f>
        <v>Gombe</v>
      </c>
      <c r="C296" s="13" t="str">
        <f>IF(AND(INTRO!$E$37="Non-endemic",INTRO!$E$41="Non-endemic")," ",IF(COUNTRY_INFO!C296=0," ",COUNTRY_INFO!C296))</f>
        <v>Kaltungo</v>
      </c>
      <c r="D296" s="14">
        <f>IF(AND(INTRO!$E$37="Non-endemic",INTRO!$E$41="Non-endemic"),0,IF(AND(OR(COUNTRY_INFO!$H296=0,COUNTRY_INFO!$H296=4,COUNTRY_INFO!$H296=99),OR(COUNTRY_INFO!$J296=0,COUNTRY_INFO!$J296=4)),0,COUNTRY_INFO!$E296))</f>
        <v>40294</v>
      </c>
      <c r="E296" s="14">
        <f>IF(AND(INTRO!$E$37="Non-endemic",INTRO!$E$41="Non-endemic"),0,IF(AND(OR(COUNTRY_INFO!$H296=0,COUNTRY_INFO!$H296=4,COUNTRY_INFO!$H296=99),OR(COUNTRY_INFO!$J296=0,COUNTRY_INFO!$J296=4)),0,COUNTRY_INFO!$F296))</f>
        <v>56412</v>
      </c>
      <c r="F296" s="14">
        <f t="shared" si="38"/>
        <v>96706</v>
      </c>
      <c r="G296" s="15">
        <f>IF(AND(INTRO!$E$37="Non-endemic",INTRO!$E$41="Non-endemic"),0,COUNTRY_INFO!Q296)</f>
        <v>1</v>
      </c>
      <c r="H296" s="15">
        <f>IF(AND(INTRO!$E$37="Non-endemic",INTRO!$E$41="Non-endemic"),0,COUNTRY_INFO!S296)</f>
        <v>0</v>
      </c>
      <c r="I296" s="14">
        <f>IF(INTRO!$E$39="Non-endemic",IF($G296=1,DEC!$I296,0),IF($G296=1,IVM!$G296,0))</f>
        <v>161177</v>
      </c>
      <c r="J296" s="3" t="str">
        <f>IF($G296=0, " ", IF(COUNTRY_INFO!$H296=1, IF(COUNTRY_INFO!$L296=1, 0," ")," "))</f>
        <v xml:space="preserve"> </v>
      </c>
      <c r="K296" s="3"/>
      <c r="L296" s="28" t="s">
        <v>974</v>
      </c>
      <c r="M296" s="44">
        <f>IF($L296="ALB", IF(INTRO!$E$39="Non-endemic",IF($H296&lt;&gt;0,$D296*($H296-$G296),0),$D296*$H296), 0)</f>
        <v>0</v>
      </c>
      <c r="N296" s="14">
        <f t="shared" si="30"/>
        <v>0</v>
      </c>
      <c r="O296" s="3"/>
      <c r="P296" s="14">
        <f t="shared" si="39"/>
        <v>0</v>
      </c>
      <c r="Q296" s="44">
        <f>IF($L296="MBD", IF(INTRO!$E$39="Non-endemic",IF($H296&lt;&gt;0,$D296*($H296-$G296),0),$D296*$H296),0)</f>
        <v>0</v>
      </c>
      <c r="R296" s="14">
        <f t="shared" si="31"/>
        <v>0</v>
      </c>
      <c r="S296" s="3"/>
      <c r="T296" s="14">
        <f t="shared" si="40"/>
        <v>0</v>
      </c>
      <c r="U296" s="25"/>
      <c r="V296" s="16">
        <f t="shared" si="36"/>
        <v>161177</v>
      </c>
      <c r="W296" s="16">
        <f t="shared" si="37"/>
        <v>806</v>
      </c>
      <c r="X296" s="25"/>
      <c r="Y296" s="16">
        <f t="shared" si="32"/>
        <v>0</v>
      </c>
      <c r="Z296" s="16">
        <f t="shared" si="33"/>
        <v>0</v>
      </c>
      <c r="AA296" s="25"/>
      <c r="AB296" s="16">
        <f t="shared" si="34"/>
        <v>0</v>
      </c>
      <c r="AC296" s="16">
        <f t="shared" si="35"/>
        <v>0</v>
      </c>
    </row>
    <row r="297" spans="1:29" x14ac:dyDescent="0.25">
      <c r="A297" s="13" t="str">
        <f>IF(AND(INTRO!$E$37="Non-endemic",INTRO!$E$41="Non-endemic")," ",IF(COUNTRY_INFO!A297=0," ",COUNTRY_INFO!A297))</f>
        <v>Nigeria</v>
      </c>
      <c r="B297" s="13" t="str">
        <f>IF(AND(INTRO!$E$37="Non-endemic",INTRO!$E$41="Non-endemic")," ",IF(COUNTRY_INFO!B297=0," ",COUNTRY_INFO!B297))</f>
        <v>Gombe</v>
      </c>
      <c r="C297" s="13" t="str">
        <f>IF(AND(INTRO!$E$37="Non-endemic",INTRO!$E$41="Non-endemic")," ",IF(COUNTRY_INFO!C297=0," ",COUNTRY_INFO!C297))</f>
        <v>Kwami</v>
      </c>
      <c r="D297" s="14">
        <f>IF(AND(INTRO!$E$37="Non-endemic",INTRO!$E$41="Non-endemic"),0,IF(AND(OR(COUNTRY_INFO!$H297=0,COUNTRY_INFO!$H297=4,COUNTRY_INFO!$H297=99),OR(COUNTRY_INFO!$J297=0,COUNTRY_INFO!$J297=4)),0,COUNTRY_INFO!$E297))</f>
        <v>52531</v>
      </c>
      <c r="E297" s="14">
        <f>IF(AND(INTRO!$E$37="Non-endemic",INTRO!$E$41="Non-endemic"),0,IF(AND(OR(COUNTRY_INFO!$H297=0,COUNTRY_INFO!$H297=4,COUNTRY_INFO!$H297=99),OR(COUNTRY_INFO!$J297=0,COUNTRY_INFO!$J297=4)),0,COUNTRY_INFO!$F297))</f>
        <v>73543</v>
      </c>
      <c r="F297" s="14">
        <f t="shared" si="38"/>
        <v>126074</v>
      </c>
      <c r="G297" s="15">
        <f>IF(AND(INTRO!$E$37="Non-endemic",INTRO!$E$41="Non-endemic"),0,COUNTRY_INFO!Q297)</f>
        <v>1</v>
      </c>
      <c r="H297" s="15">
        <f>IF(AND(INTRO!$E$37="Non-endemic",INTRO!$E$41="Non-endemic"),0,COUNTRY_INFO!S297)</f>
        <v>0</v>
      </c>
      <c r="I297" s="14">
        <f>IF(INTRO!$E$39="Non-endemic",IF($G297=1,DEC!$I297,0),IF($G297=1,IVM!$G297,0))</f>
        <v>210123</v>
      </c>
      <c r="J297" s="3" t="str">
        <f>IF($G297=0, " ", IF(COUNTRY_INFO!$H297=1, IF(COUNTRY_INFO!$L297=1, 0," ")," "))</f>
        <v xml:space="preserve"> </v>
      </c>
      <c r="K297" s="3"/>
      <c r="L297" s="28" t="s">
        <v>974</v>
      </c>
      <c r="M297" s="44">
        <f>IF($L297="ALB", IF(INTRO!$E$39="Non-endemic",IF($H297&lt;&gt;0,$D297*($H297-$G297),0),$D297*$H297), 0)</f>
        <v>0</v>
      </c>
      <c r="N297" s="14">
        <f t="shared" si="30"/>
        <v>0</v>
      </c>
      <c r="O297" s="3"/>
      <c r="P297" s="14">
        <f t="shared" si="39"/>
        <v>0</v>
      </c>
      <c r="Q297" s="44">
        <f>IF($L297="MBD", IF(INTRO!$E$39="Non-endemic",IF($H297&lt;&gt;0,$D297*($H297-$G297),0),$D297*$H297),0)</f>
        <v>0</v>
      </c>
      <c r="R297" s="14">
        <f t="shared" si="31"/>
        <v>0</v>
      </c>
      <c r="S297" s="3"/>
      <c r="T297" s="14">
        <f t="shared" si="40"/>
        <v>0</v>
      </c>
      <c r="U297" s="25"/>
      <c r="V297" s="16">
        <f t="shared" si="36"/>
        <v>210123</v>
      </c>
      <c r="W297" s="16">
        <f t="shared" si="37"/>
        <v>1051</v>
      </c>
      <c r="X297" s="25"/>
      <c r="Y297" s="16">
        <f t="shared" si="32"/>
        <v>0</v>
      </c>
      <c r="Z297" s="16">
        <f t="shared" si="33"/>
        <v>0</v>
      </c>
      <c r="AA297" s="25"/>
      <c r="AB297" s="16">
        <f t="shared" si="34"/>
        <v>0</v>
      </c>
      <c r="AC297" s="16">
        <f t="shared" si="35"/>
        <v>0</v>
      </c>
    </row>
    <row r="298" spans="1:29" x14ac:dyDescent="0.25">
      <c r="A298" s="13" t="str">
        <f>IF(AND(INTRO!$E$37="Non-endemic",INTRO!$E$41="Non-endemic")," ",IF(COUNTRY_INFO!A298=0," ",COUNTRY_INFO!A298))</f>
        <v>Nigeria</v>
      </c>
      <c r="B298" s="13" t="str">
        <f>IF(AND(INTRO!$E$37="Non-endemic",INTRO!$E$41="Non-endemic")," ",IF(COUNTRY_INFO!B298=0," ",COUNTRY_INFO!B298))</f>
        <v>Gombe</v>
      </c>
      <c r="C298" s="13" t="str">
        <f>IF(AND(INTRO!$E$37="Non-endemic",INTRO!$E$41="Non-endemic")," ",IF(COUNTRY_INFO!C298=0," ",COUNTRY_INFO!C298))</f>
        <v>Nafada (Bajoga)</v>
      </c>
      <c r="D298" s="14">
        <f>IF(AND(INTRO!$E$37="Non-endemic",INTRO!$E$41="Non-endemic"),0,IF(AND(OR(COUNTRY_INFO!$H298=0,COUNTRY_INFO!$H298=4,COUNTRY_INFO!$H298=99),OR(COUNTRY_INFO!$J298=0,COUNTRY_INFO!$J298=4)),0,COUNTRY_INFO!$E298))</f>
        <v>37169</v>
      </c>
      <c r="E298" s="14">
        <f>IF(AND(INTRO!$E$37="Non-endemic",INTRO!$E$41="Non-endemic"),0,IF(AND(OR(COUNTRY_INFO!$H298=0,COUNTRY_INFO!$H298=4,COUNTRY_INFO!$H298=99),OR(COUNTRY_INFO!$J298=0,COUNTRY_INFO!$J298=4)),0,COUNTRY_INFO!$F298))</f>
        <v>52036</v>
      </c>
      <c r="F298" s="14">
        <f t="shared" si="38"/>
        <v>89205</v>
      </c>
      <c r="G298" s="15">
        <f>IF(AND(INTRO!$E$37="Non-endemic",INTRO!$E$41="Non-endemic"),0,COUNTRY_INFO!Q298)</f>
        <v>1</v>
      </c>
      <c r="H298" s="15">
        <f>IF(AND(INTRO!$E$37="Non-endemic",INTRO!$E$41="Non-endemic"),0,COUNTRY_INFO!S298)</f>
        <v>0</v>
      </c>
      <c r="I298" s="14">
        <f>IF(INTRO!$E$39="Non-endemic",IF($G298=1,DEC!$I298,0),IF($G298=1,IVM!$G298,0))</f>
        <v>148675</v>
      </c>
      <c r="J298" s="3" t="str">
        <f>IF($G298=0, " ", IF(COUNTRY_INFO!$H298=1, IF(COUNTRY_INFO!$L298=1, 0," ")," "))</f>
        <v xml:space="preserve"> </v>
      </c>
      <c r="K298" s="3"/>
      <c r="L298" s="28" t="s">
        <v>974</v>
      </c>
      <c r="M298" s="44">
        <f>IF($L298="ALB", IF(INTRO!$E$39="Non-endemic",IF($H298&lt;&gt;0,$D298*($H298-$G298),0),$D298*$H298), 0)</f>
        <v>0</v>
      </c>
      <c r="N298" s="14">
        <f t="shared" si="30"/>
        <v>0</v>
      </c>
      <c r="O298" s="3"/>
      <c r="P298" s="14">
        <f t="shared" si="39"/>
        <v>0</v>
      </c>
      <c r="Q298" s="44">
        <f>IF($L298="MBD", IF(INTRO!$E$39="Non-endemic",IF($H298&lt;&gt;0,$D298*($H298-$G298),0),$D298*$H298),0)</f>
        <v>0</v>
      </c>
      <c r="R298" s="14">
        <f t="shared" si="31"/>
        <v>0</v>
      </c>
      <c r="S298" s="3"/>
      <c r="T298" s="14">
        <f t="shared" si="40"/>
        <v>0</v>
      </c>
      <c r="U298" s="25"/>
      <c r="V298" s="16">
        <f t="shared" si="36"/>
        <v>148675</v>
      </c>
      <c r="W298" s="16">
        <f t="shared" si="37"/>
        <v>744</v>
      </c>
      <c r="X298" s="25"/>
      <c r="Y298" s="16">
        <f t="shared" si="32"/>
        <v>0</v>
      </c>
      <c r="Z298" s="16">
        <f t="shared" si="33"/>
        <v>0</v>
      </c>
      <c r="AA298" s="25"/>
      <c r="AB298" s="16">
        <f t="shared" si="34"/>
        <v>0</v>
      </c>
      <c r="AC298" s="16">
        <f t="shared" si="35"/>
        <v>0</v>
      </c>
    </row>
    <row r="299" spans="1:29" x14ac:dyDescent="0.25">
      <c r="A299" s="13" t="str">
        <f>IF(AND(INTRO!$E$37="Non-endemic",INTRO!$E$41="Non-endemic")," ",IF(COUNTRY_INFO!A299=0," ",COUNTRY_INFO!A299))</f>
        <v>Nigeria</v>
      </c>
      <c r="B299" s="13" t="str">
        <f>IF(AND(INTRO!$E$37="Non-endemic",INTRO!$E$41="Non-endemic")," ",IF(COUNTRY_INFO!B299=0," ",COUNTRY_INFO!B299))</f>
        <v>Gombe</v>
      </c>
      <c r="C299" s="13" t="str">
        <f>IF(AND(INTRO!$E$37="Non-endemic",INTRO!$E$41="Non-endemic")," ",IF(COUNTRY_INFO!C299=0," ",COUNTRY_INFO!C299))</f>
        <v>Shogom</v>
      </c>
      <c r="D299" s="14">
        <f>IF(AND(INTRO!$E$37="Non-endemic",INTRO!$E$41="Non-endemic"),0,IF(AND(OR(COUNTRY_INFO!$H299=0,COUNTRY_INFO!$H299=4,COUNTRY_INFO!$H299=99),OR(COUNTRY_INFO!$J299=0,COUNTRY_INFO!$J299=4)),0,COUNTRY_INFO!$E299))</f>
        <v>40756</v>
      </c>
      <c r="E299" s="14">
        <f>IF(AND(INTRO!$E$37="Non-endemic",INTRO!$E$41="Non-endemic"),0,IF(AND(OR(COUNTRY_INFO!$H299=0,COUNTRY_INFO!$H299=4,COUNTRY_INFO!$H299=99),OR(COUNTRY_INFO!$J299=0,COUNTRY_INFO!$J299=4)),0,COUNTRY_INFO!$F299))</f>
        <v>57058</v>
      </c>
      <c r="F299" s="14">
        <f t="shared" si="38"/>
        <v>97814</v>
      </c>
      <c r="G299" s="15">
        <f>IF(AND(INTRO!$E$37="Non-endemic",INTRO!$E$41="Non-endemic"),0,COUNTRY_INFO!Q299)</f>
        <v>1</v>
      </c>
      <c r="H299" s="15">
        <f>IF(AND(INTRO!$E$37="Non-endemic",INTRO!$E$41="Non-endemic"),0,COUNTRY_INFO!S299)</f>
        <v>0</v>
      </c>
      <c r="I299" s="14">
        <f>IF(INTRO!$E$39="Non-endemic",IF($G299=1,DEC!$I299,0),IF($G299=1,IVM!$G299,0))</f>
        <v>163022</v>
      </c>
      <c r="J299" s="3" t="str">
        <f>IF($G299=0, " ", IF(COUNTRY_INFO!$H299=1, IF(COUNTRY_INFO!$L299=1, 0," ")," "))</f>
        <v xml:space="preserve"> </v>
      </c>
      <c r="K299" s="3"/>
      <c r="L299" s="28" t="s">
        <v>974</v>
      </c>
      <c r="M299" s="44">
        <f>IF($L299="ALB", IF(INTRO!$E$39="Non-endemic",IF($H299&lt;&gt;0,$D299*($H299-$G299),0),$D299*$H299), 0)</f>
        <v>0</v>
      </c>
      <c r="N299" s="14">
        <f t="shared" si="30"/>
        <v>0</v>
      </c>
      <c r="O299" s="3"/>
      <c r="P299" s="14">
        <f t="shared" si="39"/>
        <v>0</v>
      </c>
      <c r="Q299" s="44">
        <f>IF($L299="MBD", IF(INTRO!$E$39="Non-endemic",IF($H299&lt;&gt;0,$D299*($H299-$G299),0),$D299*$H299),0)</f>
        <v>0</v>
      </c>
      <c r="R299" s="14">
        <f t="shared" si="31"/>
        <v>0</v>
      </c>
      <c r="S299" s="3"/>
      <c r="T299" s="14">
        <f t="shared" si="40"/>
        <v>0</v>
      </c>
      <c r="U299" s="25"/>
      <c r="V299" s="16">
        <f t="shared" si="36"/>
        <v>163022</v>
      </c>
      <c r="W299" s="16">
        <f t="shared" si="37"/>
        <v>816</v>
      </c>
      <c r="X299" s="25"/>
      <c r="Y299" s="16">
        <f t="shared" si="32"/>
        <v>0</v>
      </c>
      <c r="Z299" s="16">
        <f t="shared" si="33"/>
        <v>0</v>
      </c>
      <c r="AA299" s="25"/>
      <c r="AB299" s="16">
        <f t="shared" si="34"/>
        <v>0</v>
      </c>
      <c r="AC299" s="16">
        <f t="shared" si="35"/>
        <v>0</v>
      </c>
    </row>
    <row r="300" spans="1:29" x14ac:dyDescent="0.25">
      <c r="A300" s="13" t="str">
        <f>IF(AND(INTRO!$E$37="Non-endemic",INTRO!$E$41="Non-endemic")," ",IF(COUNTRY_INFO!A300=0," ",COUNTRY_INFO!A300))</f>
        <v>Nigeria</v>
      </c>
      <c r="B300" s="13" t="str">
        <f>IF(AND(INTRO!$E$37="Non-endemic",INTRO!$E$41="Non-endemic")," ",IF(COUNTRY_INFO!B300=0," ",COUNTRY_INFO!B300))</f>
        <v>Gombe</v>
      </c>
      <c r="C300" s="13" t="str">
        <f>IF(AND(INTRO!$E$37="Non-endemic",INTRO!$E$41="Non-endemic")," ",IF(COUNTRY_INFO!C300=0," ",COUNTRY_INFO!C300))</f>
        <v>Yamaltu/Deba</v>
      </c>
      <c r="D300" s="14">
        <f>IF(AND(INTRO!$E$37="Non-endemic",INTRO!$E$41="Non-endemic"),0,IF(AND(OR(COUNTRY_INFO!$H300=0,COUNTRY_INFO!$H300=4,COUNTRY_INFO!$H300=99),OR(COUNTRY_INFO!$J300=0,COUNTRY_INFO!$J300=4)),0,COUNTRY_INFO!$E300))</f>
        <v>68656</v>
      </c>
      <c r="E300" s="14">
        <f>IF(AND(INTRO!$E$37="Non-endemic",INTRO!$E$41="Non-endemic"),0,IF(AND(OR(COUNTRY_INFO!$H300=0,COUNTRY_INFO!$H300=4,COUNTRY_INFO!$H300=99),OR(COUNTRY_INFO!$J300=0,COUNTRY_INFO!$J300=4)),0,COUNTRY_INFO!$F300))</f>
        <v>96118</v>
      </c>
      <c r="F300" s="14">
        <f t="shared" si="38"/>
        <v>164774</v>
      </c>
      <c r="G300" s="15">
        <f>IF(AND(INTRO!$E$37="Non-endemic",INTRO!$E$41="Non-endemic"),0,COUNTRY_INFO!Q300)</f>
        <v>1</v>
      </c>
      <c r="H300" s="15">
        <f>IF(AND(INTRO!$E$37="Non-endemic",INTRO!$E$41="Non-endemic"),0,COUNTRY_INFO!S300)</f>
        <v>0</v>
      </c>
      <c r="I300" s="14">
        <f>IF(INTRO!$E$39="Non-endemic",IF($G300=1,DEC!$I300,0),IF($G300=1,IVM!$G300,0))</f>
        <v>274624</v>
      </c>
      <c r="J300" s="3" t="str">
        <f>IF($G300=0, " ", IF(COUNTRY_INFO!$H300=1, IF(COUNTRY_INFO!$L300=1, 0," ")," "))</f>
        <v xml:space="preserve"> </v>
      </c>
      <c r="K300" s="3"/>
      <c r="L300" s="28" t="s">
        <v>974</v>
      </c>
      <c r="M300" s="44">
        <f>IF($L300="ALB", IF(INTRO!$E$39="Non-endemic",IF($H300&lt;&gt;0,$D300*($H300-$G300),0),$D300*$H300), 0)</f>
        <v>0</v>
      </c>
      <c r="N300" s="14">
        <f t="shared" si="30"/>
        <v>0</v>
      </c>
      <c r="O300" s="3"/>
      <c r="P300" s="14">
        <f t="shared" si="39"/>
        <v>0</v>
      </c>
      <c r="Q300" s="44">
        <f>IF($L300="MBD", IF(INTRO!$E$39="Non-endemic",IF($H300&lt;&gt;0,$D300*($H300-$G300),0),$D300*$H300),0)</f>
        <v>0</v>
      </c>
      <c r="R300" s="14">
        <f t="shared" si="31"/>
        <v>0</v>
      </c>
      <c r="S300" s="3"/>
      <c r="T300" s="14">
        <f t="shared" si="40"/>
        <v>0</v>
      </c>
      <c r="U300" s="25"/>
      <c r="V300" s="16">
        <f t="shared" si="36"/>
        <v>274624</v>
      </c>
      <c r="W300" s="16">
        <f t="shared" si="37"/>
        <v>1374</v>
      </c>
      <c r="X300" s="25"/>
      <c r="Y300" s="16">
        <f t="shared" si="32"/>
        <v>0</v>
      </c>
      <c r="Z300" s="16">
        <f t="shared" si="33"/>
        <v>0</v>
      </c>
      <c r="AA300" s="25"/>
      <c r="AB300" s="16">
        <f t="shared" si="34"/>
        <v>0</v>
      </c>
      <c r="AC300" s="16">
        <f t="shared" si="35"/>
        <v>0</v>
      </c>
    </row>
    <row r="301" spans="1:29" x14ac:dyDescent="0.25">
      <c r="A301" s="13" t="str">
        <f>IF(AND(INTRO!$E$37="Non-endemic",INTRO!$E$41="Non-endemic")," ",IF(COUNTRY_INFO!A301=0," ",COUNTRY_INFO!A301))</f>
        <v>Nigeria</v>
      </c>
      <c r="B301" s="13" t="str">
        <f>IF(AND(INTRO!$E$37="Non-endemic",INTRO!$E$41="Non-endemic")," ",IF(COUNTRY_INFO!B301=0," ",COUNTRY_INFO!B301))</f>
        <v>Imo</v>
      </c>
      <c r="C301" s="13" t="str">
        <f>IF(AND(INTRO!$E$37="Non-endemic",INTRO!$E$41="Non-endemic")," ",IF(COUNTRY_INFO!C301=0," ",COUNTRY_INFO!C301))</f>
        <v>Abo-Mbaise</v>
      </c>
      <c r="D301" s="14">
        <f>IF(AND(INTRO!$E$37="Non-endemic",INTRO!$E$41="Non-endemic"),0,IF(AND(OR(COUNTRY_INFO!$H301=0,COUNTRY_INFO!$H301=4,COUNTRY_INFO!$H301=99),OR(COUNTRY_INFO!$J301=0,COUNTRY_INFO!$J301=4)),0,COUNTRY_INFO!$E301))</f>
        <v>52626</v>
      </c>
      <c r="E301" s="14">
        <f>IF(AND(INTRO!$E$37="Non-endemic",INTRO!$E$41="Non-endemic"),0,IF(AND(OR(COUNTRY_INFO!$H301=0,COUNTRY_INFO!$H301=4,COUNTRY_INFO!$H301=99),OR(COUNTRY_INFO!$J301=0,COUNTRY_INFO!$J301=4)),0,COUNTRY_INFO!$F301))</f>
        <v>73676</v>
      </c>
      <c r="F301" s="14">
        <f t="shared" si="38"/>
        <v>126302</v>
      </c>
      <c r="G301" s="15">
        <f>IF(AND(INTRO!$E$37="Non-endemic",INTRO!$E$41="Non-endemic"),0,COUNTRY_INFO!Q301)</f>
        <v>1</v>
      </c>
      <c r="H301" s="15">
        <f>IF(AND(INTRO!$E$37="Non-endemic",INTRO!$E$41="Non-endemic"),0,COUNTRY_INFO!S301)</f>
        <v>1</v>
      </c>
      <c r="I301" s="14">
        <f>IF(INTRO!$E$39="Non-endemic",IF($G301=1,DEC!$I301,0),IF($G301=1,IVM!$G301,0))</f>
        <v>210504</v>
      </c>
      <c r="J301" s="3" t="str">
        <f>IF($G301=0, " ", IF(COUNTRY_INFO!$H301=1, IF(COUNTRY_INFO!$L301=1, 0," ")," "))</f>
        <v xml:space="preserve"> </v>
      </c>
      <c r="K301" s="3"/>
      <c r="L301" s="28" t="s">
        <v>974</v>
      </c>
      <c r="M301" s="44">
        <f>IF($L301="ALB", IF(INTRO!$E$39="Non-endemic",IF($H301&lt;&gt;0,$D301*($H301-$G301),0),$D301*$H301), 0)</f>
        <v>0</v>
      </c>
      <c r="N301" s="14">
        <f t="shared" si="30"/>
        <v>0</v>
      </c>
      <c r="O301" s="3"/>
      <c r="P301" s="14">
        <f t="shared" si="39"/>
        <v>0</v>
      </c>
      <c r="Q301" s="44">
        <f>IF($L301="MBD", IF(INTRO!$E$39="Non-endemic",IF($H301&lt;&gt;0,$D301*($H301-$G301),0),$D301*$H301),0)</f>
        <v>52626</v>
      </c>
      <c r="R301" s="14">
        <f t="shared" si="31"/>
        <v>0</v>
      </c>
      <c r="S301" s="3"/>
      <c r="T301" s="14">
        <f t="shared" si="40"/>
        <v>52626</v>
      </c>
      <c r="U301" s="25"/>
      <c r="V301" s="16">
        <f t="shared" si="36"/>
        <v>210504</v>
      </c>
      <c r="W301" s="16">
        <f t="shared" si="37"/>
        <v>1053</v>
      </c>
      <c r="X301" s="25"/>
      <c r="Y301" s="16">
        <f t="shared" si="32"/>
        <v>0</v>
      </c>
      <c r="Z301" s="16">
        <f t="shared" si="33"/>
        <v>0</v>
      </c>
      <c r="AA301" s="25"/>
      <c r="AB301" s="16">
        <f t="shared" si="34"/>
        <v>0</v>
      </c>
      <c r="AC301" s="16">
        <f t="shared" si="35"/>
        <v>0</v>
      </c>
    </row>
    <row r="302" spans="1:29" x14ac:dyDescent="0.25">
      <c r="A302" s="13" t="str">
        <f>IF(AND(INTRO!$E$37="Non-endemic",INTRO!$E$41="Non-endemic")," ",IF(COUNTRY_INFO!A302=0," ",COUNTRY_INFO!A302))</f>
        <v>Nigeria</v>
      </c>
      <c r="B302" s="13" t="str">
        <f>IF(AND(INTRO!$E$37="Non-endemic",INTRO!$E$41="Non-endemic")," ",IF(COUNTRY_INFO!B302=0," ",COUNTRY_INFO!B302))</f>
        <v>Imo</v>
      </c>
      <c r="C302" s="13" t="str">
        <f>IF(AND(INTRO!$E$37="Non-endemic",INTRO!$E$41="Non-endemic")," ",IF(COUNTRY_INFO!C302=0," ",COUNTRY_INFO!C302))</f>
        <v>Ahiazu-Mbaise</v>
      </c>
      <c r="D302" s="14">
        <f>IF(AND(INTRO!$E$37="Non-endemic",INTRO!$E$41="Non-endemic"),0,IF(AND(OR(COUNTRY_INFO!$H302=0,COUNTRY_INFO!$H302=4,COUNTRY_INFO!$H302=99),OR(COUNTRY_INFO!$J302=0,COUNTRY_INFO!$J302=4)),0,COUNTRY_INFO!$E302))</f>
        <v>45969</v>
      </c>
      <c r="E302" s="14">
        <f>IF(AND(INTRO!$E$37="Non-endemic",INTRO!$E$41="Non-endemic"),0,IF(AND(OR(COUNTRY_INFO!$H302=0,COUNTRY_INFO!$H302=4,COUNTRY_INFO!$H302=99),OR(COUNTRY_INFO!$J302=0,COUNTRY_INFO!$J302=4)),0,COUNTRY_INFO!$F302))</f>
        <v>64356</v>
      </c>
      <c r="F302" s="14">
        <f t="shared" si="38"/>
        <v>110325</v>
      </c>
      <c r="G302" s="15">
        <f>IF(AND(INTRO!$E$37="Non-endemic",INTRO!$E$41="Non-endemic"),0,COUNTRY_INFO!Q302)</f>
        <v>1</v>
      </c>
      <c r="H302" s="15">
        <f>IF(AND(INTRO!$E$37="Non-endemic",INTRO!$E$41="Non-endemic"),0,COUNTRY_INFO!S302)</f>
        <v>0</v>
      </c>
      <c r="I302" s="14">
        <f>IF(INTRO!$E$39="Non-endemic",IF($G302=1,DEC!$I302,0),IF($G302=1,IVM!$G302,0))</f>
        <v>183875</v>
      </c>
      <c r="J302" s="3" t="str">
        <f>IF($G302=0, " ", IF(COUNTRY_INFO!$H302=1, IF(COUNTRY_INFO!$L302=1, 0," ")," "))</f>
        <v xml:space="preserve"> </v>
      </c>
      <c r="K302" s="3"/>
      <c r="L302" s="28" t="s">
        <v>974</v>
      </c>
      <c r="M302" s="44">
        <f>IF($L302="ALB", IF(INTRO!$E$39="Non-endemic",IF($H302&lt;&gt;0,$D302*($H302-$G302),0),$D302*$H302), 0)</f>
        <v>0</v>
      </c>
      <c r="N302" s="14">
        <f t="shared" si="30"/>
        <v>0</v>
      </c>
      <c r="O302" s="3"/>
      <c r="P302" s="14">
        <f t="shared" si="39"/>
        <v>0</v>
      </c>
      <c r="Q302" s="44">
        <f>IF($L302="MBD", IF(INTRO!$E$39="Non-endemic",IF($H302&lt;&gt;0,$D302*($H302-$G302),0),$D302*$H302),0)</f>
        <v>0</v>
      </c>
      <c r="R302" s="14">
        <f t="shared" si="31"/>
        <v>0</v>
      </c>
      <c r="S302" s="3"/>
      <c r="T302" s="14">
        <f t="shared" si="40"/>
        <v>0</v>
      </c>
      <c r="U302" s="25"/>
      <c r="V302" s="16">
        <f t="shared" si="36"/>
        <v>183875</v>
      </c>
      <c r="W302" s="16">
        <f t="shared" si="37"/>
        <v>920</v>
      </c>
      <c r="X302" s="25"/>
      <c r="Y302" s="16">
        <f t="shared" si="32"/>
        <v>0</v>
      </c>
      <c r="Z302" s="16">
        <f t="shared" si="33"/>
        <v>0</v>
      </c>
      <c r="AA302" s="25"/>
      <c r="AB302" s="16">
        <f t="shared" si="34"/>
        <v>0</v>
      </c>
      <c r="AC302" s="16">
        <f t="shared" si="35"/>
        <v>0</v>
      </c>
    </row>
    <row r="303" spans="1:29" x14ac:dyDescent="0.25">
      <c r="A303" s="13" t="str">
        <f>IF(AND(INTRO!$E$37="Non-endemic",INTRO!$E$41="Non-endemic")," ",IF(COUNTRY_INFO!A303=0," ",COUNTRY_INFO!A303))</f>
        <v>Nigeria</v>
      </c>
      <c r="B303" s="13" t="str">
        <f>IF(AND(INTRO!$E$37="Non-endemic",INTRO!$E$41="Non-endemic")," ",IF(COUNTRY_INFO!B303=0," ",COUNTRY_INFO!B303))</f>
        <v>Imo</v>
      </c>
      <c r="C303" s="13" t="str">
        <f>IF(AND(INTRO!$E$37="Non-endemic",INTRO!$E$41="Non-endemic")," ",IF(COUNTRY_INFO!C303=0," ",COUNTRY_INFO!C303))</f>
        <v>Ehime-Mbano</v>
      </c>
      <c r="D303" s="14">
        <f>IF(AND(INTRO!$E$37="Non-endemic",INTRO!$E$41="Non-endemic"),0,IF(AND(OR(COUNTRY_INFO!$H303=0,COUNTRY_INFO!$H303=4,COUNTRY_INFO!$H303=99),OR(COUNTRY_INFO!$J303=0,COUNTRY_INFO!$J303=4)),0,COUNTRY_INFO!$E303))</f>
        <v>35218</v>
      </c>
      <c r="E303" s="14">
        <f>IF(AND(INTRO!$E$37="Non-endemic",INTRO!$E$41="Non-endemic"),0,IF(AND(OR(COUNTRY_INFO!$H303=0,COUNTRY_INFO!$H303=4,COUNTRY_INFO!$H303=99),OR(COUNTRY_INFO!$J303=0,COUNTRY_INFO!$J303=4)),0,COUNTRY_INFO!$F303))</f>
        <v>49305</v>
      </c>
      <c r="F303" s="14">
        <f t="shared" si="38"/>
        <v>84523</v>
      </c>
      <c r="G303" s="15">
        <f>IF(AND(INTRO!$E$37="Non-endemic",INTRO!$E$41="Non-endemic"),0,COUNTRY_INFO!Q303)</f>
        <v>1</v>
      </c>
      <c r="H303" s="15">
        <f>IF(AND(INTRO!$E$37="Non-endemic",INTRO!$E$41="Non-endemic"),0,COUNTRY_INFO!S303)</f>
        <v>1</v>
      </c>
      <c r="I303" s="14">
        <f>IF(INTRO!$E$39="Non-endemic",IF($G303=1,DEC!$I303,0),IF($G303=1,IVM!$G303,0))</f>
        <v>140871</v>
      </c>
      <c r="J303" s="3" t="str">
        <f>IF($G303=0, " ", IF(COUNTRY_INFO!$H303=1, IF(COUNTRY_INFO!$L303=1, 0," ")," "))</f>
        <v xml:space="preserve"> </v>
      </c>
      <c r="K303" s="3"/>
      <c r="L303" s="28" t="s">
        <v>974</v>
      </c>
      <c r="M303" s="44">
        <f>IF($L303="ALB", IF(INTRO!$E$39="Non-endemic",IF($H303&lt;&gt;0,$D303*($H303-$G303),0),$D303*$H303), 0)</f>
        <v>0</v>
      </c>
      <c r="N303" s="14">
        <f t="shared" si="30"/>
        <v>0</v>
      </c>
      <c r="O303" s="3"/>
      <c r="P303" s="14">
        <f t="shared" si="39"/>
        <v>0</v>
      </c>
      <c r="Q303" s="44">
        <f>IF($L303="MBD", IF(INTRO!$E$39="Non-endemic",IF($H303&lt;&gt;0,$D303*($H303-$G303),0),$D303*$H303),0)</f>
        <v>35218</v>
      </c>
      <c r="R303" s="14">
        <f t="shared" si="31"/>
        <v>0</v>
      </c>
      <c r="S303" s="3"/>
      <c r="T303" s="14">
        <f t="shared" si="40"/>
        <v>35218</v>
      </c>
      <c r="U303" s="25"/>
      <c r="V303" s="16">
        <f t="shared" si="36"/>
        <v>140871</v>
      </c>
      <c r="W303" s="16">
        <f t="shared" si="37"/>
        <v>705</v>
      </c>
      <c r="X303" s="25"/>
      <c r="Y303" s="16">
        <f t="shared" si="32"/>
        <v>0</v>
      </c>
      <c r="Z303" s="16">
        <f t="shared" si="33"/>
        <v>0</v>
      </c>
      <c r="AA303" s="25"/>
      <c r="AB303" s="16">
        <f t="shared" si="34"/>
        <v>0</v>
      </c>
      <c r="AC303" s="16">
        <f t="shared" si="35"/>
        <v>0</v>
      </c>
    </row>
    <row r="304" spans="1:29" x14ac:dyDescent="0.25">
      <c r="A304" s="13" t="str">
        <f>IF(AND(INTRO!$E$37="Non-endemic",INTRO!$E$41="Non-endemic")," ",IF(COUNTRY_INFO!A304=0," ",COUNTRY_INFO!A304))</f>
        <v>Nigeria</v>
      </c>
      <c r="B304" s="13" t="str">
        <f>IF(AND(INTRO!$E$37="Non-endemic",INTRO!$E$41="Non-endemic")," ",IF(COUNTRY_INFO!B304=0," ",COUNTRY_INFO!B304))</f>
        <v>Imo</v>
      </c>
      <c r="C304" s="13" t="str">
        <f>IF(AND(INTRO!$E$37="Non-endemic",INTRO!$E$41="Non-endemic")," ",IF(COUNTRY_INFO!C304=0," ",COUNTRY_INFO!C304))</f>
        <v>Ezinihitte</v>
      </c>
      <c r="D304" s="14">
        <f>IF(AND(INTRO!$E$37="Non-endemic",INTRO!$E$41="Non-endemic"),0,IF(AND(OR(COUNTRY_INFO!$H304=0,COUNTRY_INFO!$H304=4,COUNTRY_INFO!$H304=99),OR(COUNTRY_INFO!$J304=0,COUNTRY_INFO!$J304=4)),0,COUNTRY_INFO!$E304))</f>
        <v>44541</v>
      </c>
      <c r="E304" s="14">
        <f>IF(AND(INTRO!$E$37="Non-endemic",INTRO!$E$41="Non-endemic"),0,IF(AND(OR(COUNTRY_INFO!$H304=0,COUNTRY_INFO!$H304=4,COUNTRY_INFO!$H304=99),OR(COUNTRY_INFO!$J304=0,COUNTRY_INFO!$J304=4)),0,COUNTRY_INFO!$F304))</f>
        <v>62357</v>
      </c>
      <c r="F304" s="14">
        <f t="shared" si="38"/>
        <v>106898</v>
      </c>
      <c r="G304" s="15">
        <f>IF(AND(INTRO!$E$37="Non-endemic",INTRO!$E$41="Non-endemic"),0,COUNTRY_INFO!Q304)</f>
        <v>1</v>
      </c>
      <c r="H304" s="15">
        <f>IF(AND(INTRO!$E$37="Non-endemic",INTRO!$E$41="Non-endemic"),0,COUNTRY_INFO!S304)</f>
        <v>1</v>
      </c>
      <c r="I304" s="14">
        <f>IF(INTRO!$E$39="Non-endemic",IF($G304=1,DEC!$I304,0),IF($G304=1,IVM!$G304,0))</f>
        <v>178163</v>
      </c>
      <c r="J304" s="3" t="str">
        <f>IF($G304=0, " ", IF(COUNTRY_INFO!$H304=1, IF(COUNTRY_INFO!$L304=1, 0," ")," "))</f>
        <v xml:space="preserve"> </v>
      </c>
      <c r="K304" s="3"/>
      <c r="L304" s="28" t="s">
        <v>974</v>
      </c>
      <c r="M304" s="44">
        <f>IF($L304="ALB", IF(INTRO!$E$39="Non-endemic",IF($H304&lt;&gt;0,$D304*($H304-$G304),0),$D304*$H304), 0)</f>
        <v>0</v>
      </c>
      <c r="N304" s="14">
        <f t="shared" si="30"/>
        <v>0</v>
      </c>
      <c r="O304" s="3"/>
      <c r="P304" s="14">
        <f t="shared" si="39"/>
        <v>0</v>
      </c>
      <c r="Q304" s="44">
        <f>IF($L304="MBD", IF(INTRO!$E$39="Non-endemic",IF($H304&lt;&gt;0,$D304*($H304-$G304),0),$D304*$H304),0)</f>
        <v>44541</v>
      </c>
      <c r="R304" s="14">
        <f t="shared" si="31"/>
        <v>0</v>
      </c>
      <c r="S304" s="3"/>
      <c r="T304" s="14">
        <f t="shared" si="40"/>
        <v>44541</v>
      </c>
      <c r="U304" s="25"/>
      <c r="V304" s="16">
        <f t="shared" si="36"/>
        <v>178163</v>
      </c>
      <c r="W304" s="16">
        <f t="shared" si="37"/>
        <v>891</v>
      </c>
      <c r="X304" s="25"/>
      <c r="Y304" s="16">
        <f t="shared" si="32"/>
        <v>0</v>
      </c>
      <c r="Z304" s="16">
        <f t="shared" si="33"/>
        <v>0</v>
      </c>
      <c r="AA304" s="25"/>
      <c r="AB304" s="16">
        <f t="shared" si="34"/>
        <v>0</v>
      </c>
      <c r="AC304" s="16">
        <f t="shared" si="35"/>
        <v>0</v>
      </c>
    </row>
    <row r="305" spans="1:29" x14ac:dyDescent="0.25">
      <c r="A305" s="13" t="str">
        <f>IF(AND(INTRO!$E$37="Non-endemic",INTRO!$E$41="Non-endemic")," ",IF(COUNTRY_INFO!A305=0," ",COUNTRY_INFO!A305))</f>
        <v>Nigeria</v>
      </c>
      <c r="B305" s="13" t="str">
        <f>IF(AND(INTRO!$E$37="Non-endemic",INTRO!$E$41="Non-endemic")," ",IF(COUNTRY_INFO!B305=0," ",COUNTRY_INFO!B305))</f>
        <v>Imo</v>
      </c>
      <c r="C305" s="13" t="str">
        <f>IF(AND(INTRO!$E$37="Non-endemic",INTRO!$E$41="Non-endemic")," ",IF(COUNTRY_INFO!C305=0," ",COUNTRY_INFO!C305))</f>
        <v>Ideato North</v>
      </c>
      <c r="D305" s="14">
        <f>IF(AND(INTRO!$E$37="Non-endemic",INTRO!$E$41="Non-endemic"),0,IF(AND(OR(COUNTRY_INFO!$H305=0,COUNTRY_INFO!$H305=4,COUNTRY_INFO!$H305=99),OR(COUNTRY_INFO!$J305=0,COUNTRY_INFO!$J305=4)),0,COUNTRY_INFO!$E305))</f>
        <v>42608</v>
      </c>
      <c r="E305" s="14">
        <f>IF(AND(INTRO!$E$37="Non-endemic",INTRO!$E$41="Non-endemic"),0,IF(AND(OR(COUNTRY_INFO!$H305=0,COUNTRY_INFO!$H305=4,COUNTRY_INFO!$H305=99),OR(COUNTRY_INFO!$J305=0,COUNTRY_INFO!$J305=4)),0,COUNTRY_INFO!$F305))</f>
        <v>59651</v>
      </c>
      <c r="F305" s="14">
        <f t="shared" si="38"/>
        <v>102259</v>
      </c>
      <c r="G305" s="15">
        <f>IF(AND(INTRO!$E$37="Non-endemic",INTRO!$E$41="Non-endemic"),0,COUNTRY_INFO!Q305)</f>
        <v>1</v>
      </c>
      <c r="H305" s="15">
        <f>IF(AND(INTRO!$E$37="Non-endemic",INTRO!$E$41="Non-endemic"),0,COUNTRY_INFO!S305)</f>
        <v>1</v>
      </c>
      <c r="I305" s="14">
        <f>IF(INTRO!$E$39="Non-endemic",IF($G305=1,DEC!$I305,0),IF($G305=1,IVM!$G305,0))</f>
        <v>170431</v>
      </c>
      <c r="J305" s="3" t="str">
        <f>IF($G305=0, " ", IF(COUNTRY_INFO!$H305=1, IF(COUNTRY_INFO!$L305=1, 0," ")," "))</f>
        <v xml:space="preserve"> </v>
      </c>
      <c r="K305" s="3"/>
      <c r="L305" s="28" t="s">
        <v>974</v>
      </c>
      <c r="M305" s="44">
        <f>IF($L305="ALB", IF(INTRO!$E$39="Non-endemic",IF($H305&lt;&gt;0,$D305*($H305-$G305),0),$D305*$H305), 0)</f>
        <v>0</v>
      </c>
      <c r="N305" s="14">
        <f t="shared" si="30"/>
        <v>0</v>
      </c>
      <c r="O305" s="3"/>
      <c r="P305" s="14">
        <f t="shared" si="39"/>
        <v>0</v>
      </c>
      <c r="Q305" s="44">
        <f>IF($L305="MBD", IF(INTRO!$E$39="Non-endemic",IF($H305&lt;&gt;0,$D305*($H305-$G305),0),$D305*$H305),0)</f>
        <v>42608</v>
      </c>
      <c r="R305" s="14">
        <f t="shared" si="31"/>
        <v>0</v>
      </c>
      <c r="S305" s="3"/>
      <c r="T305" s="14">
        <f t="shared" si="40"/>
        <v>42608</v>
      </c>
      <c r="U305" s="25"/>
      <c r="V305" s="16">
        <f t="shared" si="36"/>
        <v>170431</v>
      </c>
      <c r="W305" s="16">
        <f t="shared" si="37"/>
        <v>853</v>
      </c>
      <c r="X305" s="25"/>
      <c r="Y305" s="16">
        <f t="shared" si="32"/>
        <v>0</v>
      </c>
      <c r="Z305" s="16">
        <f t="shared" si="33"/>
        <v>0</v>
      </c>
      <c r="AA305" s="25"/>
      <c r="AB305" s="16">
        <f t="shared" si="34"/>
        <v>0</v>
      </c>
      <c r="AC305" s="16">
        <f t="shared" si="35"/>
        <v>0</v>
      </c>
    </row>
    <row r="306" spans="1:29" x14ac:dyDescent="0.25">
      <c r="A306" s="13" t="str">
        <f>IF(AND(INTRO!$E$37="Non-endemic",INTRO!$E$41="Non-endemic")," ",IF(COUNTRY_INFO!A306=0," ",COUNTRY_INFO!A306))</f>
        <v>Nigeria</v>
      </c>
      <c r="B306" s="13" t="str">
        <f>IF(AND(INTRO!$E$37="Non-endemic",INTRO!$E$41="Non-endemic")," ",IF(COUNTRY_INFO!B306=0," ",COUNTRY_INFO!B306))</f>
        <v>Imo</v>
      </c>
      <c r="C306" s="13" t="str">
        <f>IF(AND(INTRO!$E$37="Non-endemic",INTRO!$E$41="Non-endemic")," ",IF(COUNTRY_INFO!C306=0," ",COUNTRY_INFO!C306))</f>
        <v>Ideato South</v>
      </c>
      <c r="D306" s="14">
        <f>IF(AND(INTRO!$E$37="Non-endemic",INTRO!$E$41="Non-endemic"),0,IF(AND(OR(COUNTRY_INFO!$H306=0,COUNTRY_INFO!$H306=4,COUNTRY_INFO!$H306=99),OR(COUNTRY_INFO!$J306=0,COUNTRY_INFO!$J306=4)),0,COUNTRY_INFO!$E306))</f>
        <v>43004</v>
      </c>
      <c r="E306" s="14">
        <f>IF(AND(INTRO!$E$37="Non-endemic",INTRO!$E$41="Non-endemic"),0,IF(AND(OR(COUNTRY_INFO!$H306=0,COUNTRY_INFO!$H306=4,COUNTRY_INFO!$H306=99),OR(COUNTRY_INFO!$J306=0,COUNTRY_INFO!$J306=4)),0,COUNTRY_INFO!$F306))</f>
        <v>60205</v>
      </c>
      <c r="F306" s="14">
        <f t="shared" si="38"/>
        <v>103209</v>
      </c>
      <c r="G306" s="15">
        <f>IF(AND(INTRO!$E$37="Non-endemic",INTRO!$E$41="Non-endemic"),0,COUNTRY_INFO!Q306)</f>
        <v>1</v>
      </c>
      <c r="H306" s="15">
        <f>IF(AND(INTRO!$E$37="Non-endemic",INTRO!$E$41="Non-endemic"),0,COUNTRY_INFO!S306)</f>
        <v>1</v>
      </c>
      <c r="I306" s="14">
        <f>IF(INTRO!$E$39="Non-endemic",IF($G306=1,DEC!$I306,0),IF($G306=1,IVM!$G306,0))</f>
        <v>172015</v>
      </c>
      <c r="J306" s="3" t="str">
        <f>IF($G306=0, " ", IF(COUNTRY_INFO!$H306=1, IF(COUNTRY_INFO!$L306=1, 0," ")," "))</f>
        <v xml:space="preserve"> </v>
      </c>
      <c r="K306" s="3"/>
      <c r="L306" s="28" t="s">
        <v>974</v>
      </c>
      <c r="M306" s="44">
        <f>IF($L306="ALB", IF(INTRO!$E$39="Non-endemic",IF($H306&lt;&gt;0,$D306*($H306-$G306),0),$D306*$H306), 0)</f>
        <v>0</v>
      </c>
      <c r="N306" s="14">
        <f t="shared" si="30"/>
        <v>0</v>
      </c>
      <c r="O306" s="3"/>
      <c r="P306" s="14">
        <f t="shared" si="39"/>
        <v>0</v>
      </c>
      <c r="Q306" s="44">
        <f>IF($L306="MBD", IF(INTRO!$E$39="Non-endemic",IF($H306&lt;&gt;0,$D306*($H306-$G306),0),$D306*$H306),0)</f>
        <v>43004</v>
      </c>
      <c r="R306" s="14">
        <f t="shared" si="31"/>
        <v>0</v>
      </c>
      <c r="S306" s="3"/>
      <c r="T306" s="14">
        <f t="shared" si="40"/>
        <v>43004</v>
      </c>
      <c r="U306" s="25"/>
      <c r="V306" s="16">
        <f t="shared" si="36"/>
        <v>172015</v>
      </c>
      <c r="W306" s="16">
        <f t="shared" si="37"/>
        <v>861</v>
      </c>
      <c r="X306" s="25"/>
      <c r="Y306" s="16">
        <f t="shared" si="32"/>
        <v>0</v>
      </c>
      <c r="Z306" s="16">
        <f t="shared" si="33"/>
        <v>0</v>
      </c>
      <c r="AA306" s="25"/>
      <c r="AB306" s="16">
        <f t="shared" si="34"/>
        <v>0</v>
      </c>
      <c r="AC306" s="16">
        <f t="shared" si="35"/>
        <v>0</v>
      </c>
    </row>
    <row r="307" spans="1:29" x14ac:dyDescent="0.25">
      <c r="A307" s="13" t="str">
        <f>IF(AND(INTRO!$E$37="Non-endemic",INTRO!$E$41="Non-endemic")," ",IF(COUNTRY_INFO!A307=0," ",COUNTRY_INFO!A307))</f>
        <v>Nigeria</v>
      </c>
      <c r="B307" s="13" t="str">
        <f>IF(AND(INTRO!$E$37="Non-endemic",INTRO!$E$41="Non-endemic")," ",IF(COUNTRY_INFO!B307=0," ",COUNTRY_INFO!B307))</f>
        <v>Imo</v>
      </c>
      <c r="C307" s="13" t="str">
        <f>IF(AND(INTRO!$E$37="Non-endemic",INTRO!$E$41="Non-endemic")," ",IF(COUNTRY_INFO!C307=0," ",COUNTRY_INFO!C307))</f>
        <v>Ihite/Uboma</v>
      </c>
      <c r="D307" s="14">
        <f>IF(AND(INTRO!$E$37="Non-endemic",INTRO!$E$41="Non-endemic"),0,IF(AND(OR(COUNTRY_INFO!$H307=0,COUNTRY_INFO!$H307=4,COUNTRY_INFO!$H307=99),OR(COUNTRY_INFO!$J307=0,COUNTRY_INFO!$J307=4)),0,COUNTRY_INFO!$E307))</f>
        <v>32477</v>
      </c>
      <c r="E307" s="14">
        <f>IF(AND(INTRO!$E$37="Non-endemic",INTRO!$E$41="Non-endemic"),0,IF(AND(OR(COUNTRY_INFO!$H307=0,COUNTRY_INFO!$H307=4,COUNTRY_INFO!$H307=99),OR(COUNTRY_INFO!$J307=0,COUNTRY_INFO!$J307=4)),0,COUNTRY_INFO!$F307))</f>
        <v>45468</v>
      </c>
      <c r="F307" s="14">
        <f t="shared" si="38"/>
        <v>77945</v>
      </c>
      <c r="G307" s="15">
        <f>IF(AND(INTRO!$E$37="Non-endemic",INTRO!$E$41="Non-endemic"),0,COUNTRY_INFO!Q307)</f>
        <v>1</v>
      </c>
      <c r="H307" s="15">
        <f>IF(AND(INTRO!$E$37="Non-endemic",INTRO!$E$41="Non-endemic"),0,COUNTRY_INFO!S307)</f>
        <v>1</v>
      </c>
      <c r="I307" s="14">
        <f>IF(INTRO!$E$39="Non-endemic",IF($G307=1,DEC!$I307,0),IF($G307=1,IVM!$G307,0))</f>
        <v>129909</v>
      </c>
      <c r="J307" s="3" t="str">
        <f>IF($G307=0, " ", IF(COUNTRY_INFO!$H307=1, IF(COUNTRY_INFO!$L307=1, 0," ")," "))</f>
        <v xml:space="preserve"> </v>
      </c>
      <c r="K307" s="3"/>
      <c r="L307" s="28" t="s">
        <v>974</v>
      </c>
      <c r="M307" s="44">
        <f>IF($L307="ALB", IF(INTRO!$E$39="Non-endemic",IF($H307&lt;&gt;0,$D307*($H307-$G307),0),$D307*$H307), 0)</f>
        <v>0</v>
      </c>
      <c r="N307" s="14">
        <f t="shared" si="30"/>
        <v>0</v>
      </c>
      <c r="O307" s="3"/>
      <c r="P307" s="14">
        <f t="shared" si="39"/>
        <v>0</v>
      </c>
      <c r="Q307" s="44">
        <f>IF($L307="MBD", IF(INTRO!$E$39="Non-endemic",IF($H307&lt;&gt;0,$D307*($H307-$G307),0),$D307*$H307),0)</f>
        <v>32477</v>
      </c>
      <c r="R307" s="14">
        <f t="shared" si="31"/>
        <v>0</v>
      </c>
      <c r="S307" s="3"/>
      <c r="T307" s="14">
        <f t="shared" si="40"/>
        <v>32477</v>
      </c>
      <c r="U307" s="25"/>
      <c r="V307" s="16">
        <f t="shared" si="36"/>
        <v>129909</v>
      </c>
      <c r="W307" s="16">
        <f t="shared" si="37"/>
        <v>650</v>
      </c>
      <c r="X307" s="25"/>
      <c r="Y307" s="16">
        <f t="shared" si="32"/>
        <v>0</v>
      </c>
      <c r="Z307" s="16">
        <f t="shared" si="33"/>
        <v>0</v>
      </c>
      <c r="AA307" s="25"/>
      <c r="AB307" s="16">
        <f t="shared" si="34"/>
        <v>0</v>
      </c>
      <c r="AC307" s="16">
        <f t="shared" si="35"/>
        <v>0</v>
      </c>
    </row>
    <row r="308" spans="1:29" x14ac:dyDescent="0.25">
      <c r="A308" s="13" t="str">
        <f>IF(AND(INTRO!$E$37="Non-endemic",INTRO!$E$41="Non-endemic")," ",IF(COUNTRY_INFO!A308=0," ",COUNTRY_INFO!A308))</f>
        <v>Nigeria</v>
      </c>
      <c r="B308" s="13" t="str">
        <f>IF(AND(INTRO!$E$37="Non-endemic",INTRO!$E$41="Non-endemic")," ",IF(COUNTRY_INFO!B308=0," ",COUNTRY_INFO!B308))</f>
        <v>Imo</v>
      </c>
      <c r="C308" s="13" t="str">
        <f>IF(AND(INTRO!$E$37="Non-endemic",INTRO!$E$41="Non-endemic")," ",IF(COUNTRY_INFO!C308=0," ",COUNTRY_INFO!C308))</f>
        <v>Ikeduru</v>
      </c>
      <c r="D308" s="14">
        <f>IF(AND(INTRO!$E$37="Non-endemic",INTRO!$E$41="Non-endemic"),0,IF(AND(OR(COUNTRY_INFO!$H308=0,COUNTRY_INFO!$H308=4,COUNTRY_INFO!$H308=99),OR(COUNTRY_INFO!$J308=0,COUNTRY_INFO!$J308=4)),0,COUNTRY_INFO!$E308))</f>
        <v>40163</v>
      </c>
      <c r="E308" s="14">
        <f>IF(AND(INTRO!$E$37="Non-endemic",INTRO!$E$41="Non-endemic"),0,IF(AND(OR(COUNTRY_INFO!$H308=0,COUNTRY_INFO!$H308=4,COUNTRY_INFO!$H308=99),OR(COUNTRY_INFO!$J308=0,COUNTRY_INFO!$J308=4)),0,COUNTRY_INFO!$F308))</f>
        <v>56228</v>
      </c>
      <c r="F308" s="14">
        <f t="shared" si="38"/>
        <v>96391</v>
      </c>
      <c r="G308" s="15">
        <f>IF(AND(INTRO!$E$37="Non-endemic",INTRO!$E$41="Non-endemic"),0,COUNTRY_INFO!Q308)</f>
        <v>1</v>
      </c>
      <c r="H308" s="15">
        <f>IF(AND(INTRO!$E$37="Non-endemic",INTRO!$E$41="Non-endemic"),0,COUNTRY_INFO!S308)</f>
        <v>1</v>
      </c>
      <c r="I308" s="14">
        <f>IF(INTRO!$E$39="Non-endemic",IF($G308=1,DEC!$I308,0),IF($G308=1,IVM!$G308,0))</f>
        <v>160651</v>
      </c>
      <c r="J308" s="3" t="str">
        <f>IF($G308=0, " ", IF(COUNTRY_INFO!$H308=1, IF(COUNTRY_INFO!$L308=1, 0," ")," "))</f>
        <v xml:space="preserve"> </v>
      </c>
      <c r="K308" s="3"/>
      <c r="L308" s="28" t="s">
        <v>974</v>
      </c>
      <c r="M308" s="44">
        <f>IF($L308="ALB", IF(INTRO!$E$39="Non-endemic",IF($H308&lt;&gt;0,$D308*($H308-$G308),0),$D308*$H308), 0)</f>
        <v>0</v>
      </c>
      <c r="N308" s="14">
        <f t="shared" si="30"/>
        <v>0</v>
      </c>
      <c r="O308" s="3"/>
      <c r="P308" s="14">
        <f t="shared" si="39"/>
        <v>0</v>
      </c>
      <c r="Q308" s="44">
        <f>IF($L308="MBD", IF(INTRO!$E$39="Non-endemic",IF($H308&lt;&gt;0,$D308*($H308-$G308),0),$D308*$H308),0)</f>
        <v>40163</v>
      </c>
      <c r="R308" s="14">
        <f t="shared" si="31"/>
        <v>0</v>
      </c>
      <c r="S308" s="3"/>
      <c r="T308" s="14">
        <f t="shared" si="40"/>
        <v>40163</v>
      </c>
      <c r="U308" s="25"/>
      <c r="V308" s="16">
        <f t="shared" si="36"/>
        <v>160651</v>
      </c>
      <c r="W308" s="16">
        <f t="shared" si="37"/>
        <v>804</v>
      </c>
      <c r="X308" s="25"/>
      <c r="Y308" s="16">
        <f t="shared" si="32"/>
        <v>0</v>
      </c>
      <c r="Z308" s="16">
        <f t="shared" si="33"/>
        <v>0</v>
      </c>
      <c r="AA308" s="25"/>
      <c r="AB308" s="16">
        <f t="shared" si="34"/>
        <v>0</v>
      </c>
      <c r="AC308" s="16">
        <f t="shared" si="35"/>
        <v>0</v>
      </c>
    </row>
    <row r="309" spans="1:29" x14ac:dyDescent="0.25">
      <c r="A309" s="13" t="str">
        <f>IF(AND(INTRO!$E$37="Non-endemic",INTRO!$E$41="Non-endemic")," ",IF(COUNTRY_INFO!A309=0," ",COUNTRY_INFO!A309))</f>
        <v>Nigeria</v>
      </c>
      <c r="B309" s="13" t="str">
        <f>IF(AND(INTRO!$E$37="Non-endemic",INTRO!$E$41="Non-endemic")," ",IF(COUNTRY_INFO!B309=0," ",COUNTRY_INFO!B309))</f>
        <v>Imo</v>
      </c>
      <c r="C309" s="13" t="str">
        <f>IF(AND(INTRO!$E$37="Non-endemic",INTRO!$E$41="Non-endemic")," ",IF(COUNTRY_INFO!C309=0," ",COUNTRY_INFO!C309))</f>
        <v>Isiala-Mbano</v>
      </c>
      <c r="D309" s="14">
        <f>IF(AND(INTRO!$E$37="Non-endemic",INTRO!$E$41="Non-endemic"),0,IF(AND(OR(COUNTRY_INFO!$H309=0,COUNTRY_INFO!$H309=4,COUNTRY_INFO!$H309=99),OR(COUNTRY_INFO!$J309=0,COUNTRY_INFO!$J309=4)),0,COUNTRY_INFO!$E309))</f>
        <v>53456</v>
      </c>
      <c r="E309" s="14">
        <f>IF(AND(INTRO!$E$37="Non-endemic",INTRO!$E$41="Non-endemic"),0,IF(AND(OR(COUNTRY_INFO!$H309=0,COUNTRY_INFO!$H309=4,COUNTRY_INFO!$H309=99),OR(COUNTRY_INFO!$J309=0,COUNTRY_INFO!$J309=4)),0,COUNTRY_INFO!$F309))</f>
        <v>74838</v>
      </c>
      <c r="F309" s="14">
        <f t="shared" si="38"/>
        <v>128294</v>
      </c>
      <c r="G309" s="15">
        <f>IF(AND(INTRO!$E$37="Non-endemic",INTRO!$E$41="Non-endemic"),0,COUNTRY_INFO!Q309)</f>
        <v>1</v>
      </c>
      <c r="H309" s="15">
        <f>IF(AND(INTRO!$E$37="Non-endemic",INTRO!$E$41="Non-endemic"),0,COUNTRY_INFO!S309)</f>
        <v>1</v>
      </c>
      <c r="I309" s="14">
        <f>IF(INTRO!$E$39="Non-endemic",IF($G309=1,DEC!$I309,0),IF($G309=1,IVM!$G309,0))</f>
        <v>213822</v>
      </c>
      <c r="J309" s="3" t="str">
        <f>IF($G309=0, " ", IF(COUNTRY_INFO!$H309=1, IF(COUNTRY_INFO!$L309=1, 0," ")," "))</f>
        <v xml:space="preserve"> </v>
      </c>
      <c r="K309" s="3"/>
      <c r="L309" s="28" t="s">
        <v>974</v>
      </c>
      <c r="M309" s="44">
        <f>IF($L309="ALB", IF(INTRO!$E$39="Non-endemic",IF($H309&lt;&gt;0,$D309*($H309-$G309),0),$D309*$H309), 0)</f>
        <v>0</v>
      </c>
      <c r="N309" s="14">
        <f t="shared" si="30"/>
        <v>0</v>
      </c>
      <c r="O309" s="3"/>
      <c r="P309" s="14">
        <f t="shared" si="39"/>
        <v>0</v>
      </c>
      <c r="Q309" s="44">
        <f>IF($L309="MBD", IF(INTRO!$E$39="Non-endemic",IF($H309&lt;&gt;0,$D309*($H309-$G309),0),$D309*$H309),0)</f>
        <v>53456</v>
      </c>
      <c r="R309" s="14">
        <f t="shared" si="31"/>
        <v>0</v>
      </c>
      <c r="S309" s="3"/>
      <c r="T309" s="14">
        <f t="shared" si="40"/>
        <v>53456</v>
      </c>
      <c r="U309" s="25"/>
      <c r="V309" s="16">
        <f t="shared" si="36"/>
        <v>213822</v>
      </c>
      <c r="W309" s="16">
        <f t="shared" si="37"/>
        <v>1070</v>
      </c>
      <c r="X309" s="25"/>
      <c r="Y309" s="16">
        <f t="shared" si="32"/>
        <v>0</v>
      </c>
      <c r="Z309" s="16">
        <f t="shared" si="33"/>
        <v>0</v>
      </c>
      <c r="AA309" s="25"/>
      <c r="AB309" s="16">
        <f t="shared" si="34"/>
        <v>0</v>
      </c>
      <c r="AC309" s="16">
        <f t="shared" si="35"/>
        <v>0</v>
      </c>
    </row>
    <row r="310" spans="1:29" x14ac:dyDescent="0.25">
      <c r="A310" s="13" t="str">
        <f>IF(AND(INTRO!$E$37="Non-endemic",INTRO!$E$41="Non-endemic")," ",IF(COUNTRY_INFO!A310=0," ",COUNTRY_INFO!A310))</f>
        <v>Nigeria</v>
      </c>
      <c r="B310" s="13" t="str">
        <f>IF(AND(INTRO!$E$37="Non-endemic",INTRO!$E$41="Non-endemic")," ",IF(COUNTRY_INFO!B310=0," ",COUNTRY_INFO!B310))</f>
        <v>Imo</v>
      </c>
      <c r="C310" s="13" t="str">
        <f>IF(AND(INTRO!$E$37="Non-endemic",INTRO!$E$41="Non-endemic")," ",IF(COUNTRY_INFO!C310=0," ",COUNTRY_INFO!C310))</f>
        <v>Isu</v>
      </c>
      <c r="D310" s="14">
        <f>IF(AND(INTRO!$E$37="Non-endemic",INTRO!$E$41="Non-endemic"),0,IF(AND(OR(COUNTRY_INFO!$H310=0,COUNTRY_INFO!$H310=4,COUNTRY_INFO!$H310=99),OR(COUNTRY_INFO!$J310=0,COUNTRY_INFO!$J310=4)),0,COUNTRY_INFO!$E310))</f>
        <v>44238</v>
      </c>
      <c r="E310" s="14">
        <f>IF(AND(INTRO!$E$37="Non-endemic",INTRO!$E$41="Non-endemic"),0,IF(AND(OR(COUNTRY_INFO!$H310=0,COUNTRY_INFO!$H310=4,COUNTRY_INFO!$H310=99),OR(COUNTRY_INFO!$J310=0,COUNTRY_INFO!$J310=4)),0,COUNTRY_INFO!$F310))</f>
        <v>61934</v>
      </c>
      <c r="F310" s="14">
        <f t="shared" si="38"/>
        <v>106172</v>
      </c>
      <c r="G310" s="15">
        <f>IF(AND(INTRO!$E$37="Non-endemic",INTRO!$E$41="Non-endemic"),0,COUNTRY_INFO!Q310)</f>
        <v>1</v>
      </c>
      <c r="H310" s="15">
        <f>IF(AND(INTRO!$E$37="Non-endemic",INTRO!$E$41="Non-endemic"),0,COUNTRY_INFO!S310)</f>
        <v>1</v>
      </c>
      <c r="I310" s="14">
        <f>IF(INTRO!$E$39="Non-endemic",IF($G310=1,DEC!$I310,0),IF($G310=1,IVM!$G310,0))</f>
        <v>176953</v>
      </c>
      <c r="J310" s="3" t="str">
        <f>IF($G310=0, " ", IF(COUNTRY_INFO!$H310=1, IF(COUNTRY_INFO!$L310=1, 0," ")," "))</f>
        <v xml:space="preserve"> </v>
      </c>
      <c r="K310" s="3"/>
      <c r="L310" s="28" t="s">
        <v>974</v>
      </c>
      <c r="M310" s="44">
        <f>IF($L310="ALB", IF(INTRO!$E$39="Non-endemic",IF($H310&lt;&gt;0,$D310*($H310-$G310),0),$D310*$H310), 0)</f>
        <v>0</v>
      </c>
      <c r="N310" s="14">
        <f t="shared" si="30"/>
        <v>0</v>
      </c>
      <c r="O310" s="3"/>
      <c r="P310" s="14">
        <f t="shared" si="39"/>
        <v>0</v>
      </c>
      <c r="Q310" s="44">
        <f>IF($L310="MBD", IF(INTRO!$E$39="Non-endemic",IF($H310&lt;&gt;0,$D310*($H310-$G310),0),$D310*$H310),0)</f>
        <v>44238</v>
      </c>
      <c r="R310" s="14">
        <f t="shared" si="31"/>
        <v>0</v>
      </c>
      <c r="S310" s="3"/>
      <c r="T310" s="14">
        <f t="shared" si="40"/>
        <v>44238</v>
      </c>
      <c r="U310" s="25"/>
      <c r="V310" s="16">
        <f t="shared" si="36"/>
        <v>176953</v>
      </c>
      <c r="W310" s="16">
        <f t="shared" si="37"/>
        <v>885</v>
      </c>
      <c r="X310" s="25"/>
      <c r="Y310" s="16">
        <f t="shared" si="32"/>
        <v>0</v>
      </c>
      <c r="Z310" s="16">
        <f t="shared" si="33"/>
        <v>0</v>
      </c>
      <c r="AA310" s="25"/>
      <c r="AB310" s="16">
        <f t="shared" si="34"/>
        <v>0</v>
      </c>
      <c r="AC310" s="16">
        <f t="shared" si="35"/>
        <v>0</v>
      </c>
    </row>
    <row r="311" spans="1:29" x14ac:dyDescent="0.25">
      <c r="A311" s="13" t="str">
        <f>IF(AND(INTRO!$E$37="Non-endemic",INTRO!$E$41="Non-endemic")," ",IF(COUNTRY_INFO!A311=0," ",COUNTRY_INFO!A311))</f>
        <v>Nigeria</v>
      </c>
      <c r="B311" s="13" t="str">
        <f>IF(AND(INTRO!$E$37="Non-endemic",INTRO!$E$41="Non-endemic")," ",IF(COUNTRY_INFO!B311=0," ",COUNTRY_INFO!B311))</f>
        <v>Imo</v>
      </c>
      <c r="C311" s="13" t="str">
        <f>IF(AND(INTRO!$E$37="Non-endemic",INTRO!$E$41="Non-endemic")," ",IF(COUNTRY_INFO!C311=0," ",COUNTRY_INFO!C311))</f>
        <v>Mbaitoli</v>
      </c>
      <c r="D311" s="14">
        <f>IF(AND(INTRO!$E$37="Non-endemic",INTRO!$E$41="Non-endemic"),0,IF(AND(OR(COUNTRY_INFO!$H311=0,COUNTRY_INFO!$H311=4,COUNTRY_INFO!$H311=99),OR(COUNTRY_INFO!$J311=0,COUNTRY_INFO!$J311=4)),0,COUNTRY_INFO!$E311))</f>
        <v>63897</v>
      </c>
      <c r="E311" s="14">
        <f>IF(AND(INTRO!$E$37="Non-endemic",INTRO!$E$41="Non-endemic"),0,IF(AND(OR(COUNTRY_INFO!$H311=0,COUNTRY_INFO!$H311=4,COUNTRY_INFO!$H311=99),OR(COUNTRY_INFO!$J311=0,COUNTRY_INFO!$J311=4)),0,COUNTRY_INFO!$F311))</f>
        <v>89456</v>
      </c>
      <c r="F311" s="14">
        <f t="shared" si="38"/>
        <v>153353</v>
      </c>
      <c r="G311" s="15">
        <f>IF(AND(INTRO!$E$37="Non-endemic",INTRO!$E$41="Non-endemic"),0,COUNTRY_INFO!Q311)</f>
        <v>1</v>
      </c>
      <c r="H311" s="15">
        <f>IF(AND(INTRO!$E$37="Non-endemic",INTRO!$E$41="Non-endemic"),0,COUNTRY_INFO!S311)</f>
        <v>1</v>
      </c>
      <c r="I311" s="14">
        <f>IF(INTRO!$E$39="Non-endemic",IF($G311=1,DEC!$I311,0),IF($G311=1,IVM!$G311,0))</f>
        <v>255588</v>
      </c>
      <c r="J311" s="3" t="str">
        <f>IF($G311=0, " ", IF(COUNTRY_INFO!$H311=1, IF(COUNTRY_INFO!$L311=1, 0," ")," "))</f>
        <v xml:space="preserve"> </v>
      </c>
      <c r="K311" s="3"/>
      <c r="L311" s="28" t="s">
        <v>974</v>
      </c>
      <c r="M311" s="44">
        <f>IF($L311="ALB", IF(INTRO!$E$39="Non-endemic",IF($H311&lt;&gt;0,$D311*($H311-$G311),0),$D311*$H311), 0)</f>
        <v>0</v>
      </c>
      <c r="N311" s="14">
        <f t="shared" si="30"/>
        <v>0</v>
      </c>
      <c r="O311" s="3"/>
      <c r="P311" s="14">
        <f t="shared" si="39"/>
        <v>0</v>
      </c>
      <c r="Q311" s="44">
        <f>IF($L311="MBD", IF(INTRO!$E$39="Non-endemic",IF($H311&lt;&gt;0,$D311*($H311-$G311),0),$D311*$H311),0)</f>
        <v>63897</v>
      </c>
      <c r="R311" s="14">
        <f t="shared" si="31"/>
        <v>0</v>
      </c>
      <c r="S311" s="3"/>
      <c r="T311" s="14">
        <f t="shared" si="40"/>
        <v>63897</v>
      </c>
      <c r="U311" s="25"/>
      <c r="V311" s="16">
        <f t="shared" si="36"/>
        <v>255588</v>
      </c>
      <c r="W311" s="16">
        <f t="shared" si="37"/>
        <v>1278</v>
      </c>
      <c r="X311" s="25"/>
      <c r="Y311" s="16">
        <f t="shared" si="32"/>
        <v>0</v>
      </c>
      <c r="Z311" s="16">
        <f t="shared" si="33"/>
        <v>0</v>
      </c>
      <c r="AA311" s="25"/>
      <c r="AB311" s="16">
        <f t="shared" si="34"/>
        <v>0</v>
      </c>
      <c r="AC311" s="16">
        <f t="shared" si="35"/>
        <v>0</v>
      </c>
    </row>
    <row r="312" spans="1:29" x14ac:dyDescent="0.25">
      <c r="A312" s="13" t="str">
        <f>IF(AND(INTRO!$E$37="Non-endemic",INTRO!$E$41="Non-endemic")," ",IF(COUNTRY_INFO!A312=0," ",COUNTRY_INFO!A312))</f>
        <v>Nigeria</v>
      </c>
      <c r="B312" s="13" t="str">
        <f>IF(AND(INTRO!$E$37="Non-endemic",INTRO!$E$41="Non-endemic")," ",IF(COUNTRY_INFO!B312=0," ",COUNTRY_INFO!B312))</f>
        <v>Imo</v>
      </c>
      <c r="C312" s="13" t="str">
        <f>IF(AND(INTRO!$E$37="Non-endemic",INTRO!$E$41="Non-endemic")," ",IF(COUNTRY_INFO!C312=0," ",COUNTRY_INFO!C312))</f>
        <v>Ngor-Okpala</v>
      </c>
      <c r="D312" s="14">
        <f>IF(AND(INTRO!$E$37="Non-endemic",INTRO!$E$41="Non-endemic"),0,IF(AND(OR(COUNTRY_INFO!$H312=0,COUNTRY_INFO!$H312=4,COUNTRY_INFO!$H312=99),OR(COUNTRY_INFO!$J312=0,COUNTRY_INFO!$J312=4)),0,COUNTRY_INFO!$E312))</f>
        <v>43018</v>
      </c>
      <c r="E312" s="14">
        <f>IF(AND(INTRO!$E$37="Non-endemic",INTRO!$E$41="Non-endemic"),0,IF(AND(OR(COUNTRY_INFO!$H312=0,COUNTRY_INFO!$H312=4,COUNTRY_INFO!$H312=99),OR(COUNTRY_INFO!$J312=0,COUNTRY_INFO!$J312=4)),0,COUNTRY_INFO!$F312))</f>
        <v>60225</v>
      </c>
      <c r="F312" s="14">
        <f t="shared" si="38"/>
        <v>103243</v>
      </c>
      <c r="G312" s="15">
        <f>IF(AND(INTRO!$E$37="Non-endemic",INTRO!$E$41="Non-endemic"),0,COUNTRY_INFO!Q312)</f>
        <v>1</v>
      </c>
      <c r="H312" s="15">
        <f>IF(AND(INTRO!$E$37="Non-endemic",INTRO!$E$41="Non-endemic"),0,COUNTRY_INFO!S312)</f>
        <v>1</v>
      </c>
      <c r="I312" s="14">
        <f>IF(INTRO!$E$39="Non-endemic",IF($G312=1,DEC!$I312,0),IF($G312=1,IVM!$G312,0))</f>
        <v>172072</v>
      </c>
      <c r="J312" s="3" t="str">
        <f>IF($G312=0, " ", IF(COUNTRY_INFO!$H312=1, IF(COUNTRY_INFO!$L312=1, 0," ")," "))</f>
        <v xml:space="preserve"> </v>
      </c>
      <c r="K312" s="3"/>
      <c r="L312" s="28" t="s">
        <v>974</v>
      </c>
      <c r="M312" s="44">
        <f>IF($L312="ALB", IF(INTRO!$E$39="Non-endemic",IF($H312&lt;&gt;0,$D312*($H312-$G312),0),$D312*$H312), 0)</f>
        <v>0</v>
      </c>
      <c r="N312" s="14">
        <f t="shared" si="30"/>
        <v>0</v>
      </c>
      <c r="O312" s="3"/>
      <c r="P312" s="14">
        <f t="shared" si="39"/>
        <v>0</v>
      </c>
      <c r="Q312" s="44">
        <f>IF($L312="MBD", IF(INTRO!$E$39="Non-endemic",IF($H312&lt;&gt;0,$D312*($H312-$G312),0),$D312*$H312),0)</f>
        <v>43018</v>
      </c>
      <c r="R312" s="14">
        <f t="shared" si="31"/>
        <v>0</v>
      </c>
      <c r="S312" s="3"/>
      <c r="T312" s="14">
        <f t="shared" si="40"/>
        <v>43018</v>
      </c>
      <c r="U312" s="25"/>
      <c r="V312" s="16">
        <f t="shared" si="36"/>
        <v>172072</v>
      </c>
      <c r="W312" s="16">
        <f t="shared" si="37"/>
        <v>861</v>
      </c>
      <c r="X312" s="25"/>
      <c r="Y312" s="16">
        <f t="shared" si="32"/>
        <v>0</v>
      </c>
      <c r="Z312" s="16">
        <f t="shared" si="33"/>
        <v>0</v>
      </c>
      <c r="AA312" s="25"/>
      <c r="AB312" s="16">
        <f t="shared" si="34"/>
        <v>0</v>
      </c>
      <c r="AC312" s="16">
        <f t="shared" si="35"/>
        <v>0</v>
      </c>
    </row>
    <row r="313" spans="1:29" x14ac:dyDescent="0.25">
      <c r="A313" s="13" t="str">
        <f>IF(AND(INTRO!$E$37="Non-endemic",INTRO!$E$41="Non-endemic")," ",IF(COUNTRY_INFO!A313=0," ",COUNTRY_INFO!A313))</f>
        <v>Nigeria</v>
      </c>
      <c r="B313" s="13" t="str">
        <f>IF(AND(INTRO!$E$37="Non-endemic",INTRO!$E$41="Non-endemic")," ",IF(COUNTRY_INFO!B313=0," ",COUNTRY_INFO!B313))</f>
        <v>Imo</v>
      </c>
      <c r="C313" s="13" t="str">
        <f>IF(AND(INTRO!$E$37="Non-endemic",INTRO!$E$41="Non-endemic")," ",IF(COUNTRY_INFO!C313=0," ",COUNTRY_INFO!C313))</f>
        <v>Njaba</v>
      </c>
      <c r="D313" s="14">
        <f>IF(AND(INTRO!$E$37="Non-endemic",INTRO!$E$41="Non-endemic"),0,IF(AND(OR(COUNTRY_INFO!$H313=0,COUNTRY_INFO!$H313=4,COUNTRY_INFO!$H313=99),OR(COUNTRY_INFO!$J313=0,COUNTRY_INFO!$J313=4)),0,COUNTRY_INFO!$E313))</f>
        <v>39031</v>
      </c>
      <c r="E313" s="14">
        <f>IF(AND(INTRO!$E$37="Non-endemic",INTRO!$E$41="Non-endemic"),0,IF(AND(OR(COUNTRY_INFO!$H313=0,COUNTRY_INFO!$H313=4,COUNTRY_INFO!$H313=99),OR(COUNTRY_INFO!$J313=0,COUNTRY_INFO!$J313=4)),0,COUNTRY_INFO!$F313))</f>
        <v>54644</v>
      </c>
      <c r="F313" s="14">
        <f t="shared" si="38"/>
        <v>93675</v>
      </c>
      <c r="G313" s="15">
        <f>IF(AND(INTRO!$E$37="Non-endemic",INTRO!$E$41="Non-endemic"),0,COUNTRY_INFO!Q313)</f>
        <v>1</v>
      </c>
      <c r="H313" s="15">
        <f>IF(AND(INTRO!$E$37="Non-endemic",INTRO!$E$41="Non-endemic"),0,COUNTRY_INFO!S313)</f>
        <v>1</v>
      </c>
      <c r="I313" s="14">
        <f>IF(INTRO!$E$39="Non-endemic",IF($G313=1,DEC!$I313,0),IF($G313=1,IVM!$G313,0))</f>
        <v>156126</v>
      </c>
      <c r="J313" s="3" t="str">
        <f>IF($G313=0, " ", IF(COUNTRY_INFO!$H313=1, IF(COUNTRY_INFO!$L313=1, 0," ")," "))</f>
        <v xml:space="preserve"> </v>
      </c>
      <c r="K313" s="3"/>
      <c r="L313" s="28" t="s">
        <v>974</v>
      </c>
      <c r="M313" s="44">
        <f>IF($L313="ALB", IF(INTRO!$E$39="Non-endemic",IF($H313&lt;&gt;0,$D313*($H313-$G313),0),$D313*$H313), 0)</f>
        <v>0</v>
      </c>
      <c r="N313" s="14">
        <f t="shared" si="30"/>
        <v>0</v>
      </c>
      <c r="O313" s="3"/>
      <c r="P313" s="14">
        <f t="shared" si="39"/>
        <v>0</v>
      </c>
      <c r="Q313" s="44">
        <f>IF($L313="MBD", IF(INTRO!$E$39="Non-endemic",IF($H313&lt;&gt;0,$D313*($H313-$G313),0),$D313*$H313),0)</f>
        <v>39031</v>
      </c>
      <c r="R313" s="14">
        <f t="shared" si="31"/>
        <v>0</v>
      </c>
      <c r="S313" s="3"/>
      <c r="T313" s="14">
        <f t="shared" si="40"/>
        <v>39031</v>
      </c>
      <c r="U313" s="25"/>
      <c r="V313" s="16">
        <f t="shared" si="36"/>
        <v>156126</v>
      </c>
      <c r="W313" s="16">
        <f t="shared" si="37"/>
        <v>781</v>
      </c>
      <c r="X313" s="25"/>
      <c r="Y313" s="16">
        <f t="shared" si="32"/>
        <v>0</v>
      </c>
      <c r="Z313" s="16">
        <f t="shared" si="33"/>
        <v>0</v>
      </c>
      <c r="AA313" s="25"/>
      <c r="AB313" s="16">
        <f t="shared" si="34"/>
        <v>0</v>
      </c>
      <c r="AC313" s="16">
        <f t="shared" si="35"/>
        <v>0</v>
      </c>
    </row>
    <row r="314" spans="1:29" x14ac:dyDescent="0.25">
      <c r="A314" s="13" t="str">
        <f>IF(AND(INTRO!$E$37="Non-endemic",INTRO!$E$41="Non-endemic")," ",IF(COUNTRY_INFO!A314=0," ",COUNTRY_INFO!A314))</f>
        <v>Nigeria</v>
      </c>
      <c r="B314" s="13" t="str">
        <f>IF(AND(INTRO!$E$37="Non-endemic",INTRO!$E$41="Non-endemic")," ",IF(COUNTRY_INFO!B314=0," ",COUNTRY_INFO!B314))</f>
        <v>Imo</v>
      </c>
      <c r="C314" s="13" t="str">
        <f>IF(AND(INTRO!$E$37="Non-endemic",INTRO!$E$41="Non-endemic")," ",IF(COUNTRY_INFO!C314=0," ",COUNTRY_INFO!C314))</f>
        <v>Nkwere</v>
      </c>
      <c r="D314" s="14">
        <f>IF(AND(INTRO!$E$37="Non-endemic",INTRO!$E$41="Non-endemic"),0,IF(AND(OR(COUNTRY_INFO!$H314=0,COUNTRY_INFO!$H314=4,COUNTRY_INFO!$H314=99),OR(COUNTRY_INFO!$J314=0,COUNTRY_INFO!$J314=4)),0,COUNTRY_INFO!$E314))</f>
        <v>21559</v>
      </c>
      <c r="E314" s="14">
        <f>IF(AND(INTRO!$E$37="Non-endemic",INTRO!$E$41="Non-endemic"),0,IF(AND(OR(COUNTRY_INFO!$H314=0,COUNTRY_INFO!$H314=4,COUNTRY_INFO!$H314=99),OR(COUNTRY_INFO!$J314=0,COUNTRY_INFO!$J314=4)),0,COUNTRY_INFO!$F314))</f>
        <v>30183</v>
      </c>
      <c r="F314" s="14">
        <f t="shared" si="38"/>
        <v>51742</v>
      </c>
      <c r="G314" s="15">
        <f>IF(AND(INTRO!$E$37="Non-endemic",INTRO!$E$41="Non-endemic"),0,COUNTRY_INFO!Q314)</f>
        <v>1</v>
      </c>
      <c r="H314" s="15">
        <f>IF(AND(INTRO!$E$37="Non-endemic",INTRO!$E$41="Non-endemic"),0,COUNTRY_INFO!S314)</f>
        <v>1</v>
      </c>
      <c r="I314" s="14">
        <f>IF(INTRO!$E$39="Non-endemic",IF($G314=1,DEC!$I314,0),IF($G314=1,IVM!$G314,0))</f>
        <v>86237</v>
      </c>
      <c r="J314" s="3" t="str">
        <f>IF($G314=0, " ", IF(COUNTRY_INFO!$H314=1, IF(COUNTRY_INFO!$L314=1, 0," ")," "))</f>
        <v xml:space="preserve"> </v>
      </c>
      <c r="K314" s="3"/>
      <c r="L314" s="28" t="s">
        <v>974</v>
      </c>
      <c r="M314" s="44">
        <f>IF($L314="ALB", IF(INTRO!$E$39="Non-endemic",IF($H314&lt;&gt;0,$D314*($H314-$G314),0),$D314*$H314), 0)</f>
        <v>0</v>
      </c>
      <c r="N314" s="14">
        <f t="shared" si="30"/>
        <v>0</v>
      </c>
      <c r="O314" s="3"/>
      <c r="P314" s="14">
        <f t="shared" si="39"/>
        <v>0</v>
      </c>
      <c r="Q314" s="44">
        <f>IF($L314="MBD", IF(INTRO!$E$39="Non-endemic",IF($H314&lt;&gt;0,$D314*($H314-$G314),0),$D314*$H314),0)</f>
        <v>21559</v>
      </c>
      <c r="R314" s="14">
        <f t="shared" si="31"/>
        <v>0</v>
      </c>
      <c r="S314" s="3"/>
      <c r="T314" s="14">
        <f t="shared" si="40"/>
        <v>21559</v>
      </c>
      <c r="U314" s="25"/>
      <c r="V314" s="16">
        <f t="shared" si="36"/>
        <v>86237</v>
      </c>
      <c r="W314" s="16">
        <f t="shared" si="37"/>
        <v>432</v>
      </c>
      <c r="X314" s="25"/>
      <c r="Y314" s="16">
        <f t="shared" si="32"/>
        <v>0</v>
      </c>
      <c r="Z314" s="16">
        <f t="shared" si="33"/>
        <v>0</v>
      </c>
      <c r="AA314" s="25"/>
      <c r="AB314" s="16">
        <f t="shared" si="34"/>
        <v>0</v>
      </c>
      <c r="AC314" s="16">
        <f t="shared" si="35"/>
        <v>0</v>
      </c>
    </row>
    <row r="315" spans="1:29" x14ac:dyDescent="0.25">
      <c r="A315" s="13" t="str">
        <f>IF(AND(INTRO!$E$37="Non-endemic",INTRO!$E$41="Non-endemic")," ",IF(COUNTRY_INFO!A315=0," ",COUNTRY_INFO!A315))</f>
        <v>Nigeria</v>
      </c>
      <c r="B315" s="13" t="str">
        <f>IF(AND(INTRO!$E$37="Non-endemic",INTRO!$E$41="Non-endemic")," ",IF(COUNTRY_INFO!B315=0," ",COUNTRY_INFO!B315))</f>
        <v>Imo</v>
      </c>
      <c r="C315" s="13" t="str">
        <f>IF(AND(INTRO!$E$37="Non-endemic",INTRO!$E$41="Non-endemic")," ",IF(COUNTRY_INFO!C315=0," ",COUNTRY_INFO!C315))</f>
        <v>Nwangele</v>
      </c>
      <c r="D315" s="14">
        <f>IF(AND(INTRO!$E$37="Non-endemic",INTRO!$E$41="Non-endemic"),0,IF(AND(OR(COUNTRY_INFO!$H315=0,COUNTRY_INFO!$H315=4,COUNTRY_INFO!$H315=99),OR(COUNTRY_INFO!$J315=0,COUNTRY_INFO!$J315=4)),0,COUNTRY_INFO!$E315))</f>
        <v>34556</v>
      </c>
      <c r="E315" s="14">
        <f>IF(AND(INTRO!$E$37="Non-endemic",INTRO!$E$41="Non-endemic"),0,IF(AND(OR(COUNTRY_INFO!$H315=0,COUNTRY_INFO!$H315=4,COUNTRY_INFO!$H315=99),OR(COUNTRY_INFO!$J315=0,COUNTRY_INFO!$J315=4)),0,COUNTRY_INFO!$F315))</f>
        <v>48379</v>
      </c>
      <c r="F315" s="14">
        <f t="shared" si="38"/>
        <v>82935</v>
      </c>
      <c r="G315" s="15">
        <f>IF(AND(INTRO!$E$37="Non-endemic",INTRO!$E$41="Non-endemic"),0,COUNTRY_INFO!Q315)</f>
        <v>1</v>
      </c>
      <c r="H315" s="15">
        <f>IF(AND(INTRO!$E$37="Non-endemic",INTRO!$E$41="Non-endemic"),0,COUNTRY_INFO!S315)</f>
        <v>1</v>
      </c>
      <c r="I315" s="14">
        <f>IF(INTRO!$E$39="Non-endemic",IF($G315=1,DEC!$I315,0),IF($G315=1,IVM!$G315,0))</f>
        <v>138225</v>
      </c>
      <c r="J315" s="3" t="str">
        <f>IF($G315=0, " ", IF(COUNTRY_INFO!$H315=1, IF(COUNTRY_INFO!$L315=1, 0," ")," "))</f>
        <v xml:space="preserve"> </v>
      </c>
      <c r="K315" s="3"/>
      <c r="L315" s="28" t="s">
        <v>974</v>
      </c>
      <c r="M315" s="44">
        <f>IF($L315="ALB", IF(INTRO!$E$39="Non-endemic",IF($H315&lt;&gt;0,$D315*($H315-$G315),0),$D315*$H315), 0)</f>
        <v>0</v>
      </c>
      <c r="N315" s="14">
        <f t="shared" si="30"/>
        <v>0</v>
      </c>
      <c r="O315" s="3"/>
      <c r="P315" s="14">
        <f t="shared" si="39"/>
        <v>0</v>
      </c>
      <c r="Q315" s="44">
        <f>IF($L315="MBD", IF(INTRO!$E$39="Non-endemic",IF($H315&lt;&gt;0,$D315*($H315-$G315),0),$D315*$H315),0)</f>
        <v>34556</v>
      </c>
      <c r="R315" s="14">
        <f t="shared" si="31"/>
        <v>0</v>
      </c>
      <c r="S315" s="3"/>
      <c r="T315" s="14">
        <f t="shared" si="40"/>
        <v>34556</v>
      </c>
      <c r="U315" s="25"/>
      <c r="V315" s="16">
        <f t="shared" si="36"/>
        <v>138225</v>
      </c>
      <c r="W315" s="16">
        <f t="shared" si="37"/>
        <v>692</v>
      </c>
      <c r="X315" s="25"/>
      <c r="Y315" s="16">
        <f t="shared" si="32"/>
        <v>0</v>
      </c>
      <c r="Z315" s="16">
        <f t="shared" si="33"/>
        <v>0</v>
      </c>
      <c r="AA315" s="25"/>
      <c r="AB315" s="16">
        <f t="shared" si="34"/>
        <v>0</v>
      </c>
      <c r="AC315" s="16">
        <f t="shared" si="35"/>
        <v>0</v>
      </c>
    </row>
    <row r="316" spans="1:29" x14ac:dyDescent="0.25">
      <c r="A316" s="13" t="str">
        <f>IF(AND(INTRO!$E$37="Non-endemic",INTRO!$E$41="Non-endemic")," ",IF(COUNTRY_INFO!A316=0," ",COUNTRY_INFO!A316))</f>
        <v>Nigeria</v>
      </c>
      <c r="B316" s="13" t="str">
        <f>IF(AND(INTRO!$E$37="Non-endemic",INTRO!$E$41="Non-endemic")," ",IF(COUNTRY_INFO!B316=0," ",COUNTRY_INFO!B316))</f>
        <v>Imo</v>
      </c>
      <c r="C316" s="13" t="str">
        <f>IF(AND(INTRO!$E$37="Non-endemic",INTRO!$E$41="Non-endemic")," ",IF(COUNTRY_INFO!C316=0," ",COUNTRY_INFO!C316))</f>
        <v>Obowo</v>
      </c>
      <c r="D316" s="14">
        <f>IF(AND(INTRO!$E$37="Non-endemic",INTRO!$E$41="Non-endemic"),0,IF(AND(OR(COUNTRY_INFO!$H316=0,COUNTRY_INFO!$H316=4,COUNTRY_INFO!$H316=99),OR(COUNTRY_INFO!$J316=0,COUNTRY_INFO!$J316=4)),0,COUNTRY_INFO!$E316))</f>
        <v>31770</v>
      </c>
      <c r="E316" s="14">
        <f>IF(AND(INTRO!$E$37="Non-endemic",INTRO!$E$41="Non-endemic"),0,IF(AND(OR(COUNTRY_INFO!$H316=0,COUNTRY_INFO!$H316=4,COUNTRY_INFO!$H316=99),OR(COUNTRY_INFO!$J316=0,COUNTRY_INFO!$J316=4)),0,COUNTRY_INFO!$F316))</f>
        <v>44478</v>
      </c>
      <c r="F316" s="14">
        <f t="shared" si="38"/>
        <v>76248</v>
      </c>
      <c r="G316" s="15">
        <f>IF(AND(INTRO!$E$37="Non-endemic",INTRO!$E$41="Non-endemic"),0,COUNTRY_INFO!Q316)</f>
        <v>1</v>
      </c>
      <c r="H316" s="15">
        <f>IF(AND(INTRO!$E$37="Non-endemic",INTRO!$E$41="Non-endemic"),0,COUNTRY_INFO!S316)</f>
        <v>1</v>
      </c>
      <c r="I316" s="14">
        <f>IF(INTRO!$E$39="Non-endemic",IF($G316=1,DEC!$I316,0),IF($G316=1,IVM!$G316,0))</f>
        <v>127080</v>
      </c>
      <c r="J316" s="3" t="str">
        <f>IF($G316=0, " ", IF(COUNTRY_INFO!$H316=1, IF(COUNTRY_INFO!$L316=1, 0," ")," "))</f>
        <v xml:space="preserve"> </v>
      </c>
      <c r="K316" s="3"/>
      <c r="L316" s="28" t="s">
        <v>974</v>
      </c>
      <c r="M316" s="44">
        <f>IF($L316="ALB", IF(INTRO!$E$39="Non-endemic",IF($H316&lt;&gt;0,$D316*($H316-$G316),0),$D316*$H316), 0)</f>
        <v>0</v>
      </c>
      <c r="N316" s="14">
        <f t="shared" si="30"/>
        <v>0</v>
      </c>
      <c r="O316" s="3"/>
      <c r="P316" s="14">
        <f t="shared" si="39"/>
        <v>0</v>
      </c>
      <c r="Q316" s="44">
        <f>IF($L316="MBD", IF(INTRO!$E$39="Non-endemic",IF($H316&lt;&gt;0,$D316*($H316-$G316),0),$D316*$H316),0)</f>
        <v>31770</v>
      </c>
      <c r="R316" s="14">
        <f t="shared" si="31"/>
        <v>0</v>
      </c>
      <c r="S316" s="3"/>
      <c r="T316" s="14">
        <f t="shared" si="40"/>
        <v>31770</v>
      </c>
      <c r="U316" s="25"/>
      <c r="V316" s="16">
        <f t="shared" si="36"/>
        <v>127080</v>
      </c>
      <c r="W316" s="16">
        <f t="shared" si="37"/>
        <v>636</v>
      </c>
      <c r="X316" s="25"/>
      <c r="Y316" s="16">
        <f t="shared" si="32"/>
        <v>0</v>
      </c>
      <c r="Z316" s="16">
        <f t="shared" si="33"/>
        <v>0</v>
      </c>
      <c r="AA316" s="25"/>
      <c r="AB316" s="16">
        <f t="shared" si="34"/>
        <v>0</v>
      </c>
      <c r="AC316" s="16">
        <f t="shared" si="35"/>
        <v>0</v>
      </c>
    </row>
    <row r="317" spans="1:29" x14ac:dyDescent="0.25">
      <c r="A317" s="13" t="str">
        <f>IF(AND(INTRO!$E$37="Non-endemic",INTRO!$E$41="Non-endemic")," ",IF(COUNTRY_INFO!A317=0," ",COUNTRY_INFO!A317))</f>
        <v>Nigeria</v>
      </c>
      <c r="B317" s="13" t="str">
        <f>IF(AND(INTRO!$E$37="Non-endemic",INTRO!$E$41="Non-endemic")," ",IF(COUNTRY_INFO!B317=0," ",COUNTRY_INFO!B317))</f>
        <v>Imo</v>
      </c>
      <c r="C317" s="13" t="str">
        <f>IF(AND(INTRO!$E$37="Non-endemic",INTRO!$E$41="Non-endemic")," ",IF(COUNTRY_INFO!C317=0," ",COUNTRY_INFO!C317))</f>
        <v>Oguta</v>
      </c>
      <c r="D317" s="14">
        <f>IF(AND(INTRO!$E$37="Non-endemic",INTRO!$E$41="Non-endemic"),0,IF(AND(OR(COUNTRY_INFO!$H317=0,COUNTRY_INFO!$H317=4,COUNTRY_INFO!$H317=99),OR(COUNTRY_INFO!$J317=0,COUNTRY_INFO!$J317=4)),0,COUNTRY_INFO!$E317))</f>
        <v>38466</v>
      </c>
      <c r="E317" s="14">
        <f>IF(AND(INTRO!$E$37="Non-endemic",INTRO!$E$41="Non-endemic"),0,IF(AND(OR(COUNTRY_INFO!$H317=0,COUNTRY_INFO!$H317=4,COUNTRY_INFO!$H317=99),OR(COUNTRY_INFO!$J317=0,COUNTRY_INFO!$J317=4)),0,COUNTRY_INFO!$F317))</f>
        <v>53852</v>
      </c>
      <c r="F317" s="14">
        <f t="shared" si="38"/>
        <v>92318</v>
      </c>
      <c r="G317" s="15">
        <f>IF(AND(INTRO!$E$37="Non-endemic",INTRO!$E$41="Non-endemic"),0,COUNTRY_INFO!Q317)</f>
        <v>1</v>
      </c>
      <c r="H317" s="15">
        <f>IF(AND(INTRO!$E$37="Non-endemic",INTRO!$E$41="Non-endemic"),0,COUNTRY_INFO!S317)</f>
        <v>2</v>
      </c>
      <c r="I317" s="14">
        <f>IF(INTRO!$E$39="Non-endemic",IF($G317=1,DEC!$I317,0),IF($G317=1,IVM!$G317,0))</f>
        <v>153864</v>
      </c>
      <c r="J317" s="3" t="str">
        <f>IF($G317=0, " ", IF(COUNTRY_INFO!$H317=1, IF(COUNTRY_INFO!$L317=1, 0," ")," "))</f>
        <v xml:space="preserve"> </v>
      </c>
      <c r="K317" s="3"/>
      <c r="L317" s="28" t="s">
        <v>974</v>
      </c>
      <c r="M317" s="44">
        <f>IF($L317="ALB", IF(INTRO!$E$39="Non-endemic",IF($H317&lt;&gt;0,$D317*($H317-$G317),0),$D317*$H317), 0)</f>
        <v>0</v>
      </c>
      <c r="N317" s="14">
        <f t="shared" si="30"/>
        <v>0</v>
      </c>
      <c r="O317" s="3"/>
      <c r="P317" s="14">
        <f t="shared" si="39"/>
        <v>0</v>
      </c>
      <c r="Q317" s="44">
        <f>IF($L317="MBD", IF(INTRO!$E$39="Non-endemic",IF($H317&lt;&gt;0,$D317*($H317-$G317),0),$D317*$H317),0)</f>
        <v>76932</v>
      </c>
      <c r="R317" s="14">
        <f t="shared" si="31"/>
        <v>53852</v>
      </c>
      <c r="S317" s="3"/>
      <c r="T317" s="14">
        <f t="shared" si="40"/>
        <v>130784</v>
      </c>
      <c r="U317" s="25"/>
      <c r="V317" s="16">
        <f t="shared" si="36"/>
        <v>153864</v>
      </c>
      <c r="W317" s="16">
        <f t="shared" si="37"/>
        <v>770</v>
      </c>
      <c r="X317" s="25"/>
      <c r="Y317" s="16">
        <f t="shared" si="32"/>
        <v>0</v>
      </c>
      <c r="Z317" s="16">
        <f t="shared" si="33"/>
        <v>0</v>
      </c>
      <c r="AA317" s="25"/>
      <c r="AB317" s="16">
        <f t="shared" si="34"/>
        <v>53852</v>
      </c>
      <c r="AC317" s="16">
        <f t="shared" si="35"/>
        <v>360</v>
      </c>
    </row>
    <row r="318" spans="1:29" x14ac:dyDescent="0.25">
      <c r="A318" s="13" t="str">
        <f>IF(AND(INTRO!$E$37="Non-endemic",INTRO!$E$41="Non-endemic")," ",IF(COUNTRY_INFO!A318=0," ",COUNTRY_INFO!A318))</f>
        <v>Nigeria</v>
      </c>
      <c r="B318" s="13" t="str">
        <f>IF(AND(INTRO!$E$37="Non-endemic",INTRO!$E$41="Non-endemic")," ",IF(COUNTRY_INFO!B318=0," ",COUNTRY_INFO!B318))</f>
        <v>Imo</v>
      </c>
      <c r="C318" s="13" t="str">
        <f>IF(AND(INTRO!$E$37="Non-endemic",INTRO!$E$41="Non-endemic")," ",IF(COUNTRY_INFO!C318=0," ",COUNTRY_INFO!C318))</f>
        <v>Ohaji/Egbema</v>
      </c>
      <c r="D318" s="14">
        <f>IF(AND(INTRO!$E$37="Non-endemic",INTRO!$E$41="Non-endemic"),0,IF(AND(OR(COUNTRY_INFO!$H318=0,COUNTRY_INFO!$H318=4,COUNTRY_INFO!$H318=99),OR(COUNTRY_INFO!$J318=0,COUNTRY_INFO!$J318=4)),0,COUNTRY_INFO!$E318))</f>
        <v>49099</v>
      </c>
      <c r="E318" s="14">
        <f>IF(AND(INTRO!$E$37="Non-endemic",INTRO!$E$41="Non-endemic"),0,IF(AND(OR(COUNTRY_INFO!$H318=0,COUNTRY_INFO!$H318=4,COUNTRY_INFO!$H318=99),OR(COUNTRY_INFO!$J318=0,COUNTRY_INFO!$J318=4)),0,COUNTRY_INFO!$F318))</f>
        <v>68738</v>
      </c>
      <c r="F318" s="14">
        <f t="shared" si="38"/>
        <v>117837</v>
      </c>
      <c r="G318" s="15">
        <f>IF(AND(INTRO!$E$37="Non-endemic",INTRO!$E$41="Non-endemic"),0,COUNTRY_INFO!Q318)</f>
        <v>1</v>
      </c>
      <c r="H318" s="15">
        <f>IF(AND(INTRO!$E$37="Non-endemic",INTRO!$E$41="Non-endemic"),0,COUNTRY_INFO!S318)</f>
        <v>2</v>
      </c>
      <c r="I318" s="14">
        <f>IF(INTRO!$E$39="Non-endemic",IF($G318=1,DEC!$I318,0),IF($G318=1,IVM!$G318,0))</f>
        <v>196395</v>
      </c>
      <c r="J318" s="3" t="str">
        <f>IF($G318=0, " ", IF(COUNTRY_INFO!$H318=1, IF(COUNTRY_INFO!$L318=1, 0," ")," "))</f>
        <v xml:space="preserve"> </v>
      </c>
      <c r="K318" s="3"/>
      <c r="L318" s="28" t="s">
        <v>974</v>
      </c>
      <c r="M318" s="44">
        <f>IF($L318="ALB", IF(INTRO!$E$39="Non-endemic",IF($H318&lt;&gt;0,$D318*($H318-$G318),0),$D318*$H318), 0)</f>
        <v>0</v>
      </c>
      <c r="N318" s="14">
        <f t="shared" si="30"/>
        <v>0</v>
      </c>
      <c r="O318" s="3"/>
      <c r="P318" s="14">
        <f t="shared" si="39"/>
        <v>0</v>
      </c>
      <c r="Q318" s="44">
        <f>IF($L318="MBD", IF(INTRO!$E$39="Non-endemic",IF($H318&lt;&gt;0,$D318*($H318-$G318),0),$D318*$H318),0)</f>
        <v>98198</v>
      </c>
      <c r="R318" s="14">
        <f t="shared" si="31"/>
        <v>68738</v>
      </c>
      <c r="S318" s="3"/>
      <c r="T318" s="14">
        <f t="shared" si="40"/>
        <v>166936</v>
      </c>
      <c r="U318" s="25"/>
      <c r="V318" s="16">
        <f t="shared" si="36"/>
        <v>196395</v>
      </c>
      <c r="W318" s="16">
        <f t="shared" si="37"/>
        <v>982</v>
      </c>
      <c r="X318" s="25"/>
      <c r="Y318" s="16">
        <f t="shared" si="32"/>
        <v>0</v>
      </c>
      <c r="Z318" s="16">
        <f t="shared" si="33"/>
        <v>0</v>
      </c>
      <c r="AA318" s="25"/>
      <c r="AB318" s="16">
        <f t="shared" si="34"/>
        <v>68738</v>
      </c>
      <c r="AC318" s="16">
        <f t="shared" si="35"/>
        <v>459</v>
      </c>
    </row>
    <row r="319" spans="1:29" x14ac:dyDescent="0.25">
      <c r="A319" s="13" t="str">
        <f>IF(AND(INTRO!$E$37="Non-endemic",INTRO!$E$41="Non-endemic")," ",IF(COUNTRY_INFO!A319=0," ",COUNTRY_INFO!A319))</f>
        <v>Nigeria</v>
      </c>
      <c r="B319" s="13" t="str">
        <f>IF(AND(INTRO!$E$37="Non-endemic",INTRO!$E$41="Non-endemic")," ",IF(COUNTRY_INFO!B319=0," ",COUNTRY_INFO!B319))</f>
        <v>Imo</v>
      </c>
      <c r="C319" s="13" t="str">
        <f>IF(AND(INTRO!$E$37="Non-endemic",INTRO!$E$41="Non-endemic")," ",IF(COUNTRY_INFO!C319=0," ",COUNTRY_INFO!C319))</f>
        <v>Okigwe</v>
      </c>
      <c r="D319" s="14">
        <f>IF(AND(INTRO!$E$37="Non-endemic",INTRO!$E$41="Non-endemic"),0,IF(AND(OR(COUNTRY_INFO!$H319=0,COUNTRY_INFO!$H319=4,COUNTRY_INFO!$H319=99),OR(COUNTRY_INFO!$J319=0,COUNTRY_INFO!$J319=4)),0,COUNTRY_INFO!$E319))</f>
        <v>35569</v>
      </c>
      <c r="E319" s="14">
        <f>IF(AND(INTRO!$E$37="Non-endemic",INTRO!$E$41="Non-endemic"),0,IF(AND(OR(COUNTRY_INFO!$H319=0,COUNTRY_INFO!$H319=4,COUNTRY_INFO!$H319=99),OR(COUNTRY_INFO!$J319=0,COUNTRY_INFO!$J319=4)),0,COUNTRY_INFO!$F319))</f>
        <v>49796</v>
      </c>
      <c r="F319" s="14">
        <f t="shared" si="38"/>
        <v>85365</v>
      </c>
      <c r="G319" s="15">
        <f>IF(AND(INTRO!$E$37="Non-endemic",INTRO!$E$41="Non-endemic"),0,COUNTRY_INFO!Q319)</f>
        <v>1</v>
      </c>
      <c r="H319" s="15">
        <f>IF(AND(INTRO!$E$37="Non-endemic",INTRO!$E$41="Non-endemic"),0,COUNTRY_INFO!S319)</f>
        <v>1</v>
      </c>
      <c r="I319" s="14">
        <f>IF(INTRO!$E$39="Non-endemic",IF($G319=1,DEC!$I319,0),IF($G319=1,IVM!$G319,0))</f>
        <v>142275</v>
      </c>
      <c r="J319" s="3" t="str">
        <f>IF($G319=0, " ", IF(COUNTRY_INFO!$H319=1, IF(COUNTRY_INFO!$L319=1, 0," ")," "))</f>
        <v xml:space="preserve"> </v>
      </c>
      <c r="K319" s="3"/>
      <c r="L319" s="28" t="s">
        <v>974</v>
      </c>
      <c r="M319" s="44">
        <f>IF($L319="ALB", IF(INTRO!$E$39="Non-endemic",IF($H319&lt;&gt;0,$D319*($H319-$G319),0),$D319*$H319), 0)</f>
        <v>0</v>
      </c>
      <c r="N319" s="14">
        <f t="shared" si="30"/>
        <v>0</v>
      </c>
      <c r="O319" s="3"/>
      <c r="P319" s="14">
        <f t="shared" si="39"/>
        <v>0</v>
      </c>
      <c r="Q319" s="44">
        <f>IF($L319="MBD", IF(INTRO!$E$39="Non-endemic",IF($H319&lt;&gt;0,$D319*($H319-$G319),0),$D319*$H319),0)</f>
        <v>35569</v>
      </c>
      <c r="R319" s="14">
        <f t="shared" si="31"/>
        <v>0</v>
      </c>
      <c r="S319" s="3"/>
      <c r="T319" s="14">
        <f t="shared" si="40"/>
        <v>35569</v>
      </c>
      <c r="U319" s="25"/>
      <c r="V319" s="16">
        <f t="shared" si="36"/>
        <v>142275</v>
      </c>
      <c r="W319" s="16">
        <f t="shared" si="37"/>
        <v>712</v>
      </c>
      <c r="X319" s="25"/>
      <c r="Y319" s="16">
        <f t="shared" si="32"/>
        <v>0</v>
      </c>
      <c r="Z319" s="16">
        <f t="shared" si="33"/>
        <v>0</v>
      </c>
      <c r="AA319" s="25"/>
      <c r="AB319" s="16">
        <f t="shared" si="34"/>
        <v>0</v>
      </c>
      <c r="AC319" s="16">
        <f t="shared" si="35"/>
        <v>0</v>
      </c>
    </row>
    <row r="320" spans="1:29" x14ac:dyDescent="0.25">
      <c r="A320" s="13" t="str">
        <f>IF(AND(INTRO!$E$37="Non-endemic",INTRO!$E$41="Non-endemic")," ",IF(COUNTRY_INFO!A320=0," ",COUNTRY_INFO!A320))</f>
        <v>Nigeria</v>
      </c>
      <c r="B320" s="13" t="str">
        <f>IF(AND(INTRO!$E$37="Non-endemic",INTRO!$E$41="Non-endemic")," ",IF(COUNTRY_INFO!B320=0," ",COUNTRY_INFO!B320))</f>
        <v>Imo</v>
      </c>
      <c r="C320" s="13" t="str">
        <f>IF(AND(INTRO!$E$37="Non-endemic",INTRO!$E$41="Non-endemic")," ",IF(COUNTRY_INFO!C320=0," ",COUNTRY_INFO!C320))</f>
        <v>Onuimo</v>
      </c>
      <c r="D320" s="14">
        <f>IF(AND(INTRO!$E$37="Non-endemic",INTRO!$E$41="Non-endemic"),0,IF(AND(OR(COUNTRY_INFO!$H320=0,COUNTRY_INFO!$H320=4,COUNTRY_INFO!$H320=99),OR(COUNTRY_INFO!$J320=0,COUNTRY_INFO!$J320=4)),0,COUNTRY_INFO!$E320))</f>
        <v>26695</v>
      </c>
      <c r="E320" s="14">
        <f>IF(AND(INTRO!$E$37="Non-endemic",INTRO!$E$41="Non-endemic"),0,IF(AND(OR(COUNTRY_INFO!$H320=0,COUNTRY_INFO!$H320=4,COUNTRY_INFO!$H320=99),OR(COUNTRY_INFO!$J320=0,COUNTRY_INFO!$J320=4)),0,COUNTRY_INFO!$F320))</f>
        <v>37373</v>
      </c>
      <c r="F320" s="14">
        <f t="shared" si="38"/>
        <v>64068</v>
      </c>
      <c r="G320" s="15">
        <f>IF(AND(INTRO!$E$37="Non-endemic",INTRO!$E$41="Non-endemic"),0,COUNTRY_INFO!Q320)</f>
        <v>1</v>
      </c>
      <c r="H320" s="15">
        <f>IF(AND(INTRO!$E$37="Non-endemic",INTRO!$E$41="Non-endemic"),0,COUNTRY_INFO!S320)</f>
        <v>1</v>
      </c>
      <c r="I320" s="14">
        <f>IF(INTRO!$E$39="Non-endemic",IF($G320=1,DEC!$I320,0),IF($G320=1,IVM!$G320,0))</f>
        <v>106781</v>
      </c>
      <c r="J320" s="3" t="str">
        <f>IF($G320=0, " ", IF(COUNTRY_INFO!$H320=1, IF(COUNTRY_INFO!$L320=1, 0," ")," "))</f>
        <v xml:space="preserve"> </v>
      </c>
      <c r="K320" s="3"/>
      <c r="L320" s="28" t="s">
        <v>974</v>
      </c>
      <c r="M320" s="44">
        <f>IF($L320="ALB", IF(INTRO!$E$39="Non-endemic",IF($H320&lt;&gt;0,$D320*($H320-$G320),0),$D320*$H320), 0)</f>
        <v>0</v>
      </c>
      <c r="N320" s="14">
        <f t="shared" si="30"/>
        <v>0</v>
      </c>
      <c r="O320" s="3"/>
      <c r="P320" s="14">
        <f t="shared" si="39"/>
        <v>0</v>
      </c>
      <c r="Q320" s="44">
        <f>IF($L320="MBD", IF(INTRO!$E$39="Non-endemic",IF($H320&lt;&gt;0,$D320*($H320-$G320),0),$D320*$H320),0)</f>
        <v>26695</v>
      </c>
      <c r="R320" s="14">
        <f t="shared" si="31"/>
        <v>0</v>
      </c>
      <c r="S320" s="3"/>
      <c r="T320" s="14">
        <f t="shared" si="40"/>
        <v>26695</v>
      </c>
      <c r="U320" s="25"/>
      <c r="V320" s="16">
        <f t="shared" si="36"/>
        <v>106781</v>
      </c>
      <c r="W320" s="16">
        <f t="shared" si="37"/>
        <v>534</v>
      </c>
      <c r="X320" s="25"/>
      <c r="Y320" s="16">
        <f t="shared" si="32"/>
        <v>0</v>
      </c>
      <c r="Z320" s="16">
        <f t="shared" si="33"/>
        <v>0</v>
      </c>
      <c r="AA320" s="25"/>
      <c r="AB320" s="16">
        <f t="shared" si="34"/>
        <v>0</v>
      </c>
      <c r="AC320" s="16">
        <f t="shared" si="35"/>
        <v>0</v>
      </c>
    </row>
    <row r="321" spans="1:29" x14ac:dyDescent="0.25">
      <c r="A321" s="13" t="str">
        <f>IF(AND(INTRO!$E$37="Non-endemic",INTRO!$E$41="Non-endemic")," ",IF(COUNTRY_INFO!A321=0," ",COUNTRY_INFO!A321))</f>
        <v>Nigeria</v>
      </c>
      <c r="B321" s="13" t="str">
        <f>IF(AND(INTRO!$E$37="Non-endemic",INTRO!$E$41="Non-endemic")," ",IF(COUNTRY_INFO!B321=0," ",COUNTRY_INFO!B321))</f>
        <v>Imo</v>
      </c>
      <c r="C321" s="13" t="str">
        <f>IF(AND(INTRO!$E$37="Non-endemic",INTRO!$E$41="Non-endemic")," ",IF(COUNTRY_INFO!C321=0," ",COUNTRY_INFO!C321))</f>
        <v>Orlu</v>
      </c>
      <c r="D321" s="14">
        <f>IF(AND(INTRO!$E$37="Non-endemic",INTRO!$E$41="Non-endemic"),0,IF(AND(OR(COUNTRY_INFO!$H321=0,COUNTRY_INFO!$H321=4,COUNTRY_INFO!$H321=99),OR(COUNTRY_INFO!$J321=0,COUNTRY_INFO!$J321=4)),0,COUNTRY_INFO!$E321))</f>
        <v>38388</v>
      </c>
      <c r="E321" s="14">
        <f>IF(AND(INTRO!$E$37="Non-endemic",INTRO!$E$41="Non-endemic"),0,IF(AND(OR(COUNTRY_INFO!$H321=0,COUNTRY_INFO!$H321=4,COUNTRY_INFO!$H321=99),OR(COUNTRY_INFO!$J321=0,COUNTRY_INFO!$J321=4)),0,COUNTRY_INFO!$F321))</f>
        <v>53743</v>
      </c>
      <c r="F321" s="14">
        <f t="shared" si="38"/>
        <v>92131</v>
      </c>
      <c r="G321" s="15">
        <f>IF(AND(INTRO!$E$37="Non-endemic",INTRO!$E$41="Non-endemic"),0,COUNTRY_INFO!Q321)</f>
        <v>1</v>
      </c>
      <c r="H321" s="15">
        <f>IF(AND(INTRO!$E$37="Non-endemic",INTRO!$E$41="Non-endemic"),0,COUNTRY_INFO!S321)</f>
        <v>1</v>
      </c>
      <c r="I321" s="14">
        <f>IF(INTRO!$E$39="Non-endemic",IF($G321=1,DEC!$I321,0),IF($G321=1,IVM!$G321,0))</f>
        <v>153551</v>
      </c>
      <c r="J321" s="3" t="str">
        <f>IF($G321=0, " ", IF(COUNTRY_INFO!$H321=1, IF(COUNTRY_INFO!$L321=1, 0," ")," "))</f>
        <v xml:space="preserve"> </v>
      </c>
      <c r="K321" s="3"/>
      <c r="L321" s="28" t="s">
        <v>974</v>
      </c>
      <c r="M321" s="44">
        <f>IF($L321="ALB", IF(INTRO!$E$39="Non-endemic",IF($H321&lt;&gt;0,$D321*($H321-$G321),0),$D321*$H321), 0)</f>
        <v>0</v>
      </c>
      <c r="N321" s="14">
        <f t="shared" si="30"/>
        <v>0</v>
      </c>
      <c r="O321" s="3"/>
      <c r="P321" s="14">
        <f t="shared" si="39"/>
        <v>0</v>
      </c>
      <c r="Q321" s="44">
        <f>IF($L321="MBD", IF(INTRO!$E$39="Non-endemic",IF($H321&lt;&gt;0,$D321*($H321-$G321),0),$D321*$H321),0)</f>
        <v>38388</v>
      </c>
      <c r="R321" s="14">
        <f t="shared" si="31"/>
        <v>0</v>
      </c>
      <c r="S321" s="3"/>
      <c r="T321" s="14">
        <f t="shared" si="40"/>
        <v>38388</v>
      </c>
      <c r="U321" s="25"/>
      <c r="V321" s="16">
        <f t="shared" si="36"/>
        <v>153551</v>
      </c>
      <c r="W321" s="16">
        <f t="shared" si="37"/>
        <v>768</v>
      </c>
      <c r="X321" s="25"/>
      <c r="Y321" s="16">
        <f t="shared" si="32"/>
        <v>0</v>
      </c>
      <c r="Z321" s="16">
        <f t="shared" si="33"/>
        <v>0</v>
      </c>
      <c r="AA321" s="25"/>
      <c r="AB321" s="16">
        <f t="shared" si="34"/>
        <v>0</v>
      </c>
      <c r="AC321" s="16">
        <f t="shared" si="35"/>
        <v>0</v>
      </c>
    </row>
    <row r="322" spans="1:29" x14ac:dyDescent="0.25">
      <c r="A322" s="13" t="str">
        <f>IF(AND(INTRO!$E$37="Non-endemic",INTRO!$E$41="Non-endemic")," ",IF(COUNTRY_INFO!A322=0," ",COUNTRY_INFO!A322))</f>
        <v>Nigeria</v>
      </c>
      <c r="B322" s="13" t="str">
        <f>IF(AND(INTRO!$E$37="Non-endemic",INTRO!$E$41="Non-endemic")," ",IF(COUNTRY_INFO!B322=0," ",COUNTRY_INFO!B322))</f>
        <v>Imo</v>
      </c>
      <c r="C322" s="13" t="str">
        <f>IF(AND(INTRO!$E$37="Non-endemic",INTRO!$E$41="Non-endemic")," ",IF(COUNTRY_INFO!C322=0," ",COUNTRY_INFO!C322))</f>
        <v>Orsu</v>
      </c>
      <c r="D322" s="14">
        <f>IF(AND(INTRO!$E$37="Non-endemic",INTRO!$E$41="Non-endemic"),0,IF(AND(OR(COUNTRY_INFO!$H322=0,COUNTRY_INFO!$H322=4,COUNTRY_INFO!$H322=99),OR(COUNTRY_INFO!$J322=0,COUNTRY_INFO!$J322=4)),0,COUNTRY_INFO!$E322))</f>
        <v>32278</v>
      </c>
      <c r="E322" s="14">
        <f>IF(AND(INTRO!$E$37="Non-endemic",INTRO!$E$41="Non-endemic"),0,IF(AND(OR(COUNTRY_INFO!$H322=0,COUNTRY_INFO!$H322=4,COUNTRY_INFO!$H322=99),OR(COUNTRY_INFO!$J322=0,COUNTRY_INFO!$J322=4)),0,COUNTRY_INFO!$F322))</f>
        <v>45189</v>
      </c>
      <c r="F322" s="14">
        <f t="shared" si="38"/>
        <v>77467</v>
      </c>
      <c r="G322" s="15">
        <f>IF(AND(INTRO!$E$37="Non-endemic",INTRO!$E$41="Non-endemic"),0,COUNTRY_INFO!Q322)</f>
        <v>1</v>
      </c>
      <c r="H322" s="15">
        <f>IF(AND(INTRO!$E$37="Non-endemic",INTRO!$E$41="Non-endemic"),0,COUNTRY_INFO!S322)</f>
        <v>2</v>
      </c>
      <c r="I322" s="14">
        <f>IF(INTRO!$E$39="Non-endemic",IF($G322=1,DEC!$I322,0),IF($G322=1,IVM!$G322,0))</f>
        <v>129112</v>
      </c>
      <c r="J322" s="3" t="str">
        <f>IF($G322=0, " ", IF(COUNTRY_INFO!$H322=1, IF(COUNTRY_INFO!$L322=1, 0," ")," "))</f>
        <v xml:space="preserve"> </v>
      </c>
      <c r="K322" s="3"/>
      <c r="L322" s="28" t="s">
        <v>974</v>
      </c>
      <c r="M322" s="44">
        <f>IF($L322="ALB", IF(INTRO!$E$39="Non-endemic",IF($H322&lt;&gt;0,$D322*($H322-$G322),0),$D322*$H322), 0)</f>
        <v>0</v>
      </c>
      <c r="N322" s="14">
        <f t="shared" si="30"/>
        <v>0</v>
      </c>
      <c r="O322" s="3"/>
      <c r="P322" s="14">
        <f t="shared" si="39"/>
        <v>0</v>
      </c>
      <c r="Q322" s="44">
        <f>IF($L322="MBD", IF(INTRO!$E$39="Non-endemic",IF($H322&lt;&gt;0,$D322*($H322-$G322),0),$D322*$H322),0)</f>
        <v>64556</v>
      </c>
      <c r="R322" s="14">
        <f t="shared" si="31"/>
        <v>45189</v>
      </c>
      <c r="S322" s="3"/>
      <c r="T322" s="14">
        <f t="shared" si="40"/>
        <v>109745</v>
      </c>
      <c r="U322" s="25"/>
      <c r="V322" s="16">
        <f t="shared" si="36"/>
        <v>129112</v>
      </c>
      <c r="W322" s="16">
        <f t="shared" si="37"/>
        <v>646</v>
      </c>
      <c r="X322" s="25"/>
      <c r="Y322" s="16">
        <f t="shared" si="32"/>
        <v>0</v>
      </c>
      <c r="Z322" s="16">
        <f t="shared" si="33"/>
        <v>0</v>
      </c>
      <c r="AA322" s="25"/>
      <c r="AB322" s="16">
        <f t="shared" si="34"/>
        <v>45189</v>
      </c>
      <c r="AC322" s="16">
        <f t="shared" si="35"/>
        <v>302</v>
      </c>
    </row>
    <row r="323" spans="1:29" x14ac:dyDescent="0.25">
      <c r="A323" s="13" t="str">
        <f>IF(AND(INTRO!$E$37="Non-endemic",INTRO!$E$41="Non-endemic")," ",IF(COUNTRY_INFO!A323=0," ",COUNTRY_INFO!A323))</f>
        <v>Nigeria</v>
      </c>
      <c r="B323" s="13" t="str">
        <f>IF(AND(INTRO!$E$37="Non-endemic",INTRO!$E$41="Non-endemic")," ",IF(COUNTRY_INFO!B323=0," ",COUNTRY_INFO!B323))</f>
        <v>Imo</v>
      </c>
      <c r="C323" s="13" t="str">
        <f>IF(AND(INTRO!$E$37="Non-endemic",INTRO!$E$41="Non-endemic")," ",IF(COUNTRY_INFO!C323=0," ",COUNTRY_INFO!C323))</f>
        <v>Oru East</v>
      </c>
      <c r="D323" s="14">
        <f>IF(AND(INTRO!$E$37="Non-endemic",INTRO!$E$41="Non-endemic"),0,IF(AND(OR(COUNTRY_INFO!$H323=0,COUNTRY_INFO!$H323=4,COUNTRY_INFO!$H323=99),OR(COUNTRY_INFO!$J323=0,COUNTRY_INFO!$J323=4)),0,COUNTRY_INFO!$E323))</f>
        <v>30078</v>
      </c>
      <c r="E323" s="14">
        <f>IF(AND(INTRO!$E$37="Non-endemic",INTRO!$E$41="Non-endemic"),0,IF(AND(OR(COUNTRY_INFO!$H323=0,COUNTRY_INFO!$H323=4,COUNTRY_INFO!$H323=99),OR(COUNTRY_INFO!$J323=0,COUNTRY_INFO!$J323=4)),0,COUNTRY_INFO!$F323))</f>
        <v>42109</v>
      </c>
      <c r="F323" s="14">
        <f t="shared" si="38"/>
        <v>72187</v>
      </c>
      <c r="G323" s="15">
        <f>IF(AND(INTRO!$E$37="Non-endemic",INTRO!$E$41="Non-endemic"),0,COUNTRY_INFO!Q323)</f>
        <v>1</v>
      </c>
      <c r="H323" s="15">
        <f>IF(AND(INTRO!$E$37="Non-endemic",INTRO!$E$41="Non-endemic"),0,COUNTRY_INFO!S323)</f>
        <v>1</v>
      </c>
      <c r="I323" s="14">
        <f>IF(INTRO!$E$39="Non-endemic",IF($G323=1,DEC!$I323,0),IF($G323=1,IVM!$G323,0))</f>
        <v>120311</v>
      </c>
      <c r="J323" s="3" t="str">
        <f>IF($G323=0, " ", IF(COUNTRY_INFO!$H323=1, IF(COUNTRY_INFO!$L323=1, 0," ")," "))</f>
        <v xml:space="preserve"> </v>
      </c>
      <c r="K323" s="3"/>
      <c r="L323" s="28" t="s">
        <v>974</v>
      </c>
      <c r="M323" s="44">
        <f>IF($L323="ALB", IF(INTRO!$E$39="Non-endemic",IF($H323&lt;&gt;0,$D323*($H323-$G323),0),$D323*$H323), 0)</f>
        <v>0</v>
      </c>
      <c r="N323" s="14">
        <f t="shared" si="30"/>
        <v>0</v>
      </c>
      <c r="O323" s="3"/>
      <c r="P323" s="14">
        <f t="shared" si="39"/>
        <v>0</v>
      </c>
      <c r="Q323" s="44">
        <f>IF($L323="MBD", IF(INTRO!$E$39="Non-endemic",IF($H323&lt;&gt;0,$D323*($H323-$G323),0),$D323*$H323),0)</f>
        <v>30078</v>
      </c>
      <c r="R323" s="14">
        <f t="shared" si="31"/>
        <v>0</v>
      </c>
      <c r="S323" s="3"/>
      <c r="T323" s="14">
        <f t="shared" si="40"/>
        <v>30078</v>
      </c>
      <c r="U323" s="25"/>
      <c r="V323" s="16">
        <f t="shared" si="36"/>
        <v>120311</v>
      </c>
      <c r="W323" s="16">
        <f t="shared" si="37"/>
        <v>602</v>
      </c>
      <c r="X323" s="25"/>
      <c r="Y323" s="16">
        <f t="shared" si="32"/>
        <v>0</v>
      </c>
      <c r="Z323" s="16">
        <f t="shared" si="33"/>
        <v>0</v>
      </c>
      <c r="AA323" s="25"/>
      <c r="AB323" s="16">
        <f t="shared" si="34"/>
        <v>0</v>
      </c>
      <c r="AC323" s="16">
        <f t="shared" si="35"/>
        <v>0</v>
      </c>
    </row>
    <row r="324" spans="1:29" x14ac:dyDescent="0.25">
      <c r="A324" s="13" t="str">
        <f>IF(AND(INTRO!$E$37="Non-endemic",INTRO!$E$41="Non-endemic")," ",IF(COUNTRY_INFO!A324=0," ",COUNTRY_INFO!A324))</f>
        <v>Nigeria</v>
      </c>
      <c r="B324" s="13" t="str">
        <f>IF(AND(INTRO!$E$37="Non-endemic",INTRO!$E$41="Non-endemic")," ",IF(COUNTRY_INFO!B324=0," ",COUNTRY_INFO!B324))</f>
        <v>Imo</v>
      </c>
      <c r="C324" s="13" t="str">
        <f>IF(AND(INTRO!$E$37="Non-endemic",INTRO!$E$41="Non-endemic")," ",IF(COUNTRY_INFO!C324=0," ",COUNTRY_INFO!C324))</f>
        <v>Oru West</v>
      </c>
      <c r="D324" s="14">
        <f>IF(AND(INTRO!$E$37="Non-endemic",INTRO!$E$41="Non-endemic"),0,IF(AND(OR(COUNTRY_INFO!$H324=0,COUNTRY_INFO!$H324=4,COUNTRY_INFO!$H324=99),OR(COUNTRY_INFO!$J324=0,COUNTRY_INFO!$J324=4)),0,COUNTRY_INFO!$E324))</f>
        <v>31603</v>
      </c>
      <c r="E324" s="14">
        <f>IF(AND(INTRO!$E$37="Non-endemic",INTRO!$E$41="Non-endemic"),0,IF(AND(OR(COUNTRY_INFO!$H324=0,COUNTRY_INFO!$H324=4,COUNTRY_INFO!$H324=99),OR(COUNTRY_INFO!$J324=0,COUNTRY_INFO!$J324=4)),0,COUNTRY_INFO!$F324))</f>
        <v>44244</v>
      </c>
      <c r="F324" s="14">
        <f t="shared" si="38"/>
        <v>75847</v>
      </c>
      <c r="G324" s="15">
        <f>IF(AND(INTRO!$E$37="Non-endemic",INTRO!$E$41="Non-endemic"),0,COUNTRY_INFO!Q324)</f>
        <v>1</v>
      </c>
      <c r="H324" s="15">
        <f>IF(AND(INTRO!$E$37="Non-endemic",INTRO!$E$41="Non-endemic"),0,COUNTRY_INFO!S324)</f>
        <v>1</v>
      </c>
      <c r="I324" s="14">
        <f>IF(INTRO!$E$39="Non-endemic",IF($G324=1,DEC!$I324,0),IF($G324=1,IVM!$G324,0))</f>
        <v>126411</v>
      </c>
      <c r="J324" s="3" t="str">
        <f>IF($G324=0, " ", IF(COUNTRY_INFO!$H324=1, IF(COUNTRY_INFO!$L324=1, 0," ")," "))</f>
        <v xml:space="preserve"> </v>
      </c>
      <c r="K324" s="3"/>
      <c r="L324" s="28" t="s">
        <v>974</v>
      </c>
      <c r="M324" s="44">
        <f>IF($L324="ALB", IF(INTRO!$E$39="Non-endemic",IF($H324&lt;&gt;0,$D324*($H324-$G324),0),$D324*$H324), 0)</f>
        <v>0</v>
      </c>
      <c r="N324" s="14">
        <f t="shared" si="30"/>
        <v>0</v>
      </c>
      <c r="O324" s="3"/>
      <c r="P324" s="14">
        <f t="shared" si="39"/>
        <v>0</v>
      </c>
      <c r="Q324" s="44">
        <f>IF($L324="MBD", IF(INTRO!$E$39="Non-endemic",IF($H324&lt;&gt;0,$D324*($H324-$G324),0),$D324*$H324),0)</f>
        <v>31603</v>
      </c>
      <c r="R324" s="14">
        <f t="shared" si="31"/>
        <v>0</v>
      </c>
      <c r="S324" s="3"/>
      <c r="T324" s="14">
        <f t="shared" si="40"/>
        <v>31603</v>
      </c>
      <c r="U324" s="25"/>
      <c r="V324" s="16">
        <f t="shared" si="36"/>
        <v>126411</v>
      </c>
      <c r="W324" s="16">
        <f t="shared" si="37"/>
        <v>633</v>
      </c>
      <c r="X324" s="25"/>
      <c r="Y324" s="16">
        <f t="shared" si="32"/>
        <v>0</v>
      </c>
      <c r="Z324" s="16">
        <f t="shared" si="33"/>
        <v>0</v>
      </c>
      <c r="AA324" s="25"/>
      <c r="AB324" s="16">
        <f t="shared" si="34"/>
        <v>0</v>
      </c>
      <c r="AC324" s="16">
        <f t="shared" si="35"/>
        <v>0</v>
      </c>
    </row>
    <row r="325" spans="1:29" x14ac:dyDescent="0.25">
      <c r="A325" s="13" t="str">
        <f>IF(AND(INTRO!$E$37="Non-endemic",INTRO!$E$41="Non-endemic")," ",IF(COUNTRY_INFO!A325=0," ",COUNTRY_INFO!A325))</f>
        <v>Nigeria</v>
      </c>
      <c r="B325" s="13" t="str">
        <f>IF(AND(INTRO!$E$37="Non-endemic",INTRO!$E$41="Non-endemic")," ",IF(COUNTRY_INFO!B325=0," ",COUNTRY_INFO!B325))</f>
        <v>Imo</v>
      </c>
      <c r="C325" s="13" t="str">
        <f>IF(AND(INTRO!$E$37="Non-endemic",INTRO!$E$41="Non-endemic")," ",IF(COUNTRY_INFO!C325=0," ",COUNTRY_INFO!C325))</f>
        <v>Owerri municipal</v>
      </c>
      <c r="D325" s="14">
        <f>IF(AND(INTRO!$E$37="Non-endemic",INTRO!$E$41="Non-endemic"),0,IF(AND(OR(COUNTRY_INFO!$H325=0,COUNTRY_INFO!$H325=4,COUNTRY_INFO!$H325=99),OR(COUNTRY_INFO!$J325=0,COUNTRY_INFO!$J325=4)),0,COUNTRY_INFO!$E325))</f>
        <v>34217</v>
      </c>
      <c r="E325" s="14">
        <f>IF(AND(INTRO!$E$37="Non-endemic",INTRO!$E$41="Non-endemic"),0,IF(AND(OR(COUNTRY_INFO!$H325=0,COUNTRY_INFO!$H325=4,COUNTRY_INFO!$H325=99),OR(COUNTRY_INFO!$J325=0,COUNTRY_INFO!$J325=4)),0,COUNTRY_INFO!$F325))</f>
        <v>47904</v>
      </c>
      <c r="F325" s="14">
        <f t="shared" si="38"/>
        <v>82121</v>
      </c>
      <c r="G325" s="15">
        <f>IF(AND(INTRO!$E$37="Non-endemic",INTRO!$E$41="Non-endemic"),0,COUNTRY_INFO!Q325)</f>
        <v>1</v>
      </c>
      <c r="H325" s="15">
        <f>IF(AND(INTRO!$E$37="Non-endemic",INTRO!$E$41="Non-endemic"),0,COUNTRY_INFO!S325)</f>
        <v>1</v>
      </c>
      <c r="I325" s="14">
        <f>IF(INTRO!$E$39="Non-endemic",IF($G325=1,DEC!$I325,0),IF($G325=1,IVM!$G325,0))</f>
        <v>136869</v>
      </c>
      <c r="J325" s="3" t="str">
        <f>IF($G325=0, " ", IF(COUNTRY_INFO!$H325=1, IF(COUNTRY_INFO!$L325=1, 0," ")," "))</f>
        <v xml:space="preserve"> </v>
      </c>
      <c r="K325" s="3"/>
      <c r="L325" s="28" t="s">
        <v>974</v>
      </c>
      <c r="M325" s="44">
        <f>IF($L325="ALB", IF(INTRO!$E$39="Non-endemic",IF($H325&lt;&gt;0,$D325*($H325-$G325),0),$D325*$H325), 0)</f>
        <v>0</v>
      </c>
      <c r="N325" s="14">
        <f t="shared" si="30"/>
        <v>0</v>
      </c>
      <c r="O325" s="3"/>
      <c r="P325" s="14">
        <f t="shared" si="39"/>
        <v>0</v>
      </c>
      <c r="Q325" s="44">
        <f>IF($L325="MBD", IF(INTRO!$E$39="Non-endemic",IF($H325&lt;&gt;0,$D325*($H325-$G325),0),$D325*$H325),0)</f>
        <v>34217</v>
      </c>
      <c r="R325" s="14">
        <f t="shared" si="31"/>
        <v>0</v>
      </c>
      <c r="S325" s="3"/>
      <c r="T325" s="14">
        <f t="shared" si="40"/>
        <v>34217</v>
      </c>
      <c r="U325" s="25"/>
      <c r="V325" s="16">
        <f t="shared" si="36"/>
        <v>136869</v>
      </c>
      <c r="W325" s="16">
        <f t="shared" si="37"/>
        <v>685</v>
      </c>
      <c r="X325" s="25"/>
      <c r="Y325" s="16">
        <f t="shared" si="32"/>
        <v>0</v>
      </c>
      <c r="Z325" s="16">
        <f t="shared" si="33"/>
        <v>0</v>
      </c>
      <c r="AA325" s="25"/>
      <c r="AB325" s="16">
        <f t="shared" si="34"/>
        <v>0</v>
      </c>
      <c r="AC325" s="16">
        <f t="shared" si="35"/>
        <v>0</v>
      </c>
    </row>
    <row r="326" spans="1:29" x14ac:dyDescent="0.25">
      <c r="A326" s="13" t="str">
        <f>IF(AND(INTRO!$E$37="Non-endemic",INTRO!$E$41="Non-endemic")," ",IF(COUNTRY_INFO!A326=0," ",COUNTRY_INFO!A326))</f>
        <v>Nigeria</v>
      </c>
      <c r="B326" s="13" t="str">
        <f>IF(AND(INTRO!$E$37="Non-endemic",INTRO!$E$41="Non-endemic")," ",IF(COUNTRY_INFO!B326=0," ",COUNTRY_INFO!B326))</f>
        <v>Imo</v>
      </c>
      <c r="C326" s="13" t="str">
        <f>IF(AND(INTRO!$E$37="Non-endemic",INTRO!$E$41="Non-endemic")," ",IF(COUNTRY_INFO!C326=0," ",COUNTRY_INFO!C326))</f>
        <v>Owerri North</v>
      </c>
      <c r="D326" s="14">
        <f>IF(AND(INTRO!$E$37="Non-endemic",INTRO!$E$41="Non-endemic"),0,IF(AND(OR(COUNTRY_INFO!$H326=0,COUNTRY_INFO!$H326=4,COUNTRY_INFO!$H326=99),OR(COUNTRY_INFO!$J326=0,COUNTRY_INFO!$J326=4)),0,COUNTRY_INFO!$E326))</f>
        <v>47177</v>
      </c>
      <c r="E326" s="14">
        <f>IF(AND(INTRO!$E$37="Non-endemic",INTRO!$E$41="Non-endemic"),0,IF(AND(OR(COUNTRY_INFO!$H326=0,COUNTRY_INFO!$H326=4,COUNTRY_INFO!$H326=99),OR(COUNTRY_INFO!$J326=0,COUNTRY_INFO!$J326=4)),0,COUNTRY_INFO!$F326))</f>
        <v>66048</v>
      </c>
      <c r="F326" s="14">
        <f t="shared" si="38"/>
        <v>113225</v>
      </c>
      <c r="G326" s="15">
        <f>IF(AND(INTRO!$E$37="Non-endemic",INTRO!$E$41="Non-endemic"),0,COUNTRY_INFO!Q326)</f>
        <v>1</v>
      </c>
      <c r="H326" s="15">
        <f>IF(AND(INTRO!$E$37="Non-endemic",INTRO!$E$41="Non-endemic"),0,COUNTRY_INFO!S326)</f>
        <v>0</v>
      </c>
      <c r="I326" s="14">
        <f>IF(INTRO!$E$39="Non-endemic",IF($G326=1,DEC!$I326,0),IF($G326=1,IVM!$G326,0))</f>
        <v>188709</v>
      </c>
      <c r="J326" s="3" t="str">
        <f>IF($G326=0, " ", IF(COUNTRY_INFO!$H326=1, IF(COUNTRY_INFO!$L326=1, 0," ")," "))</f>
        <v xml:space="preserve"> </v>
      </c>
      <c r="K326" s="3"/>
      <c r="L326" s="28" t="s">
        <v>974</v>
      </c>
      <c r="M326" s="44">
        <f>IF($L326="ALB", IF(INTRO!$E$39="Non-endemic",IF($H326&lt;&gt;0,$D326*($H326-$G326),0),$D326*$H326), 0)</f>
        <v>0</v>
      </c>
      <c r="N326" s="14">
        <f t="shared" si="30"/>
        <v>0</v>
      </c>
      <c r="O326" s="3"/>
      <c r="P326" s="14">
        <f t="shared" si="39"/>
        <v>0</v>
      </c>
      <c r="Q326" s="44">
        <f>IF($L326="MBD", IF(INTRO!$E$39="Non-endemic",IF($H326&lt;&gt;0,$D326*($H326-$G326),0),$D326*$H326),0)</f>
        <v>0</v>
      </c>
      <c r="R326" s="14">
        <f t="shared" si="31"/>
        <v>0</v>
      </c>
      <c r="S326" s="3"/>
      <c r="T326" s="14">
        <f t="shared" si="40"/>
        <v>0</v>
      </c>
      <c r="U326" s="25"/>
      <c r="V326" s="16">
        <f t="shared" si="36"/>
        <v>188709</v>
      </c>
      <c r="W326" s="16">
        <f t="shared" si="37"/>
        <v>944</v>
      </c>
      <c r="X326" s="25"/>
      <c r="Y326" s="16">
        <f t="shared" si="32"/>
        <v>0</v>
      </c>
      <c r="Z326" s="16">
        <f t="shared" si="33"/>
        <v>0</v>
      </c>
      <c r="AA326" s="25"/>
      <c r="AB326" s="16">
        <f t="shared" si="34"/>
        <v>0</v>
      </c>
      <c r="AC326" s="16">
        <f t="shared" si="35"/>
        <v>0</v>
      </c>
    </row>
    <row r="327" spans="1:29" x14ac:dyDescent="0.25">
      <c r="A327" s="13" t="str">
        <f>IF(AND(INTRO!$E$37="Non-endemic",INTRO!$E$41="Non-endemic")," ",IF(COUNTRY_INFO!A327=0," ",COUNTRY_INFO!A327))</f>
        <v>Nigeria</v>
      </c>
      <c r="B327" s="13" t="str">
        <f>IF(AND(INTRO!$E$37="Non-endemic",INTRO!$E$41="Non-endemic")," ",IF(COUNTRY_INFO!B327=0," ",COUNTRY_INFO!B327))</f>
        <v>Imo</v>
      </c>
      <c r="C327" s="13" t="str">
        <f>IF(AND(INTRO!$E$37="Non-endemic",INTRO!$E$41="Non-endemic")," ",IF(COUNTRY_INFO!C327=0," ",COUNTRY_INFO!C327))</f>
        <v>Owerri West</v>
      </c>
      <c r="D327" s="14">
        <f>IF(AND(INTRO!$E$37="Non-endemic",INTRO!$E$41="Non-endemic"),0,IF(AND(OR(COUNTRY_INFO!$H327=0,COUNTRY_INFO!$H327=4,COUNTRY_INFO!$H327=99),OR(COUNTRY_INFO!$J327=0,COUNTRY_INFO!$J327=4)),0,COUNTRY_INFO!$E327))</f>
        <v>26700</v>
      </c>
      <c r="E327" s="14">
        <f>IF(AND(INTRO!$E$37="Non-endemic",INTRO!$E$41="Non-endemic"),0,IF(AND(OR(COUNTRY_INFO!$H327=0,COUNTRY_INFO!$H327=4,COUNTRY_INFO!$H327=99),OR(COUNTRY_INFO!$J327=0,COUNTRY_INFO!$J327=4)),0,COUNTRY_INFO!$F327))</f>
        <v>37380</v>
      </c>
      <c r="F327" s="14">
        <f t="shared" si="38"/>
        <v>64080</v>
      </c>
      <c r="G327" s="15">
        <f>IF(AND(INTRO!$E$37="Non-endemic",INTRO!$E$41="Non-endemic"),0,COUNTRY_INFO!Q327)</f>
        <v>1</v>
      </c>
      <c r="H327" s="15">
        <f>IF(AND(INTRO!$E$37="Non-endemic",INTRO!$E$41="Non-endemic"),0,COUNTRY_INFO!S327)</f>
        <v>1</v>
      </c>
      <c r="I327" s="14">
        <f>IF(INTRO!$E$39="Non-endemic",IF($G327=1,DEC!$I327,0),IF($G327=1,IVM!$G327,0))</f>
        <v>106800</v>
      </c>
      <c r="J327" s="3" t="str">
        <f>IF($G327=0, " ", IF(COUNTRY_INFO!$H327=1, IF(COUNTRY_INFO!$L327=1, 0," ")," "))</f>
        <v xml:space="preserve"> </v>
      </c>
      <c r="K327" s="3"/>
      <c r="L327" s="28" t="s">
        <v>974</v>
      </c>
      <c r="M327" s="44">
        <f>IF($L327="ALB", IF(INTRO!$E$39="Non-endemic",IF($H327&lt;&gt;0,$D327*($H327-$G327),0),$D327*$H327), 0)</f>
        <v>0</v>
      </c>
      <c r="N327" s="14">
        <f t="shared" si="30"/>
        <v>0</v>
      </c>
      <c r="O327" s="3"/>
      <c r="P327" s="14">
        <f t="shared" si="39"/>
        <v>0</v>
      </c>
      <c r="Q327" s="44">
        <f>IF($L327="MBD", IF(INTRO!$E$39="Non-endemic",IF($H327&lt;&gt;0,$D327*($H327-$G327),0),$D327*$H327),0)</f>
        <v>26700</v>
      </c>
      <c r="R327" s="14">
        <f t="shared" si="31"/>
        <v>0</v>
      </c>
      <c r="S327" s="3"/>
      <c r="T327" s="14">
        <f t="shared" si="40"/>
        <v>26700</v>
      </c>
      <c r="U327" s="25"/>
      <c r="V327" s="16">
        <f t="shared" si="36"/>
        <v>106800</v>
      </c>
      <c r="W327" s="16">
        <f t="shared" si="37"/>
        <v>534</v>
      </c>
      <c r="X327" s="25"/>
      <c r="Y327" s="16">
        <f t="shared" si="32"/>
        <v>0</v>
      </c>
      <c r="Z327" s="16">
        <f t="shared" si="33"/>
        <v>0</v>
      </c>
      <c r="AA327" s="25"/>
      <c r="AB327" s="16">
        <f t="shared" si="34"/>
        <v>0</v>
      </c>
      <c r="AC327" s="16">
        <f t="shared" si="35"/>
        <v>0</v>
      </c>
    </row>
    <row r="328" spans="1:29" x14ac:dyDescent="0.25">
      <c r="A328" s="13" t="str">
        <f>IF(AND(INTRO!$E$37="Non-endemic",INTRO!$E$41="Non-endemic")," ",IF(COUNTRY_INFO!A328=0," ",COUNTRY_INFO!A328))</f>
        <v>Nigeria</v>
      </c>
      <c r="B328" s="13" t="str">
        <f>IF(AND(INTRO!$E$37="Non-endemic",INTRO!$E$41="Non-endemic")," ",IF(COUNTRY_INFO!B328=0," ",COUNTRY_INFO!B328))</f>
        <v>Jigawa</v>
      </c>
      <c r="C328" s="13" t="str">
        <f>IF(AND(INTRO!$E$37="Non-endemic",INTRO!$E$41="Non-endemic")," ",IF(COUNTRY_INFO!C328=0," ",COUNTRY_INFO!C328))</f>
        <v>Auyo</v>
      </c>
      <c r="D328" s="14">
        <f>IF(AND(INTRO!$E$37="Non-endemic",INTRO!$E$41="Non-endemic"),0,IF(AND(OR(COUNTRY_INFO!$H328=0,COUNTRY_INFO!$H328=4,COUNTRY_INFO!$H328=99),OR(COUNTRY_INFO!$J328=0,COUNTRY_INFO!$J328=4)),0,COUNTRY_INFO!$E328))</f>
        <v>35505</v>
      </c>
      <c r="E328" s="14">
        <f>IF(AND(INTRO!$E$37="Non-endemic",INTRO!$E$41="Non-endemic"),0,IF(AND(OR(COUNTRY_INFO!$H328=0,COUNTRY_INFO!$H328=4,COUNTRY_INFO!$H328=99),OR(COUNTRY_INFO!$J328=0,COUNTRY_INFO!$J328=4)),0,COUNTRY_INFO!$F328))</f>
        <v>49707</v>
      </c>
      <c r="F328" s="14">
        <f t="shared" si="38"/>
        <v>85212</v>
      </c>
      <c r="G328" s="15">
        <f>IF(AND(INTRO!$E$37="Non-endemic",INTRO!$E$41="Non-endemic"),0,COUNTRY_INFO!Q328)</f>
        <v>1</v>
      </c>
      <c r="H328" s="15">
        <f>IF(AND(INTRO!$E$37="Non-endemic",INTRO!$E$41="Non-endemic"),0,COUNTRY_INFO!S328)</f>
        <v>0</v>
      </c>
      <c r="I328" s="14">
        <f>IF(INTRO!$E$39="Non-endemic",IF($G328=1,DEC!$I328,0),IF($G328=1,IVM!$G328,0))</f>
        <v>142021</v>
      </c>
      <c r="J328" s="3" t="str">
        <f>IF($G328=0, " ", IF(COUNTRY_INFO!$H328=1, IF(COUNTRY_INFO!$L328=1, 0," ")," "))</f>
        <v xml:space="preserve"> </v>
      </c>
      <c r="K328" s="3"/>
      <c r="L328" s="28" t="s">
        <v>974</v>
      </c>
      <c r="M328" s="44">
        <f>IF($L328="ALB", IF(INTRO!$E$39="Non-endemic",IF($H328&lt;&gt;0,$D328*($H328-$G328),0),$D328*$H328), 0)</f>
        <v>0</v>
      </c>
      <c r="N328" s="14">
        <f t="shared" ref="N328:N391" si="41">IF($L328="ALB", IF($H328&lt;&gt;0, IF($I328=0, $E328*$H328, $E328*($H328-$G328)),0), 0)</f>
        <v>0</v>
      </c>
      <c r="O328" s="3"/>
      <c r="P328" s="14">
        <f t="shared" si="39"/>
        <v>0</v>
      </c>
      <c r="Q328" s="44">
        <f>IF($L328="MBD", IF(INTRO!$E$39="Non-endemic",IF($H328&lt;&gt;0,$D328*($H328-$G328),0),$D328*$H328),0)</f>
        <v>0</v>
      </c>
      <c r="R328" s="14">
        <f t="shared" ref="R328:R391" si="42">IF($L328="MBD", IF($H328&lt;&gt;0,IF($I328=0, $E328*$H328, $E328*($H328-$G328)),0), 0 )</f>
        <v>0</v>
      </c>
      <c r="S328" s="3"/>
      <c r="T328" s="14">
        <f t="shared" si="40"/>
        <v>0</v>
      </c>
      <c r="U328" s="25"/>
      <c r="V328" s="16">
        <f t="shared" si="36"/>
        <v>142021</v>
      </c>
      <c r="W328" s="16">
        <f t="shared" si="37"/>
        <v>711</v>
      </c>
      <c r="X328" s="25"/>
      <c r="Y328" s="16">
        <f t="shared" ref="Y328:Y391" si="43">IF($N328&gt;$X328,$N328-$X328,0)</f>
        <v>0</v>
      </c>
      <c r="Z328" s="16">
        <f t="shared" ref="Z328:Z391" si="44">ROUNDUP($N328/200,0)</f>
        <v>0</v>
      </c>
      <c r="AA328" s="25"/>
      <c r="AB328" s="16">
        <f t="shared" ref="AB328:AB391" si="45">IF($R328&gt;$AA328,$R328-$AA328,0)</f>
        <v>0</v>
      </c>
      <c r="AC328" s="16">
        <f t="shared" ref="AC328:AC391" si="46">ROUNDUP($R328/150,0)</f>
        <v>0</v>
      </c>
    </row>
    <row r="329" spans="1:29" x14ac:dyDescent="0.25">
      <c r="A329" s="13" t="str">
        <f>IF(AND(INTRO!$E$37="Non-endemic",INTRO!$E$41="Non-endemic")," ",IF(COUNTRY_INFO!A329=0," ",COUNTRY_INFO!A329))</f>
        <v>Nigeria</v>
      </c>
      <c r="B329" s="13" t="str">
        <f>IF(AND(INTRO!$E$37="Non-endemic",INTRO!$E$41="Non-endemic")," ",IF(COUNTRY_INFO!B329=0," ",COUNTRY_INFO!B329))</f>
        <v>Jigawa</v>
      </c>
      <c r="C329" s="13" t="str">
        <f>IF(AND(INTRO!$E$37="Non-endemic",INTRO!$E$41="Non-endemic")," ",IF(COUNTRY_INFO!C329=0," ",COUNTRY_INFO!C329))</f>
        <v>Babure</v>
      </c>
      <c r="D329" s="14">
        <f>IF(AND(INTRO!$E$37="Non-endemic",INTRO!$E$41="Non-endemic"),0,IF(AND(OR(COUNTRY_INFO!$H329=0,COUNTRY_INFO!$H329=4,COUNTRY_INFO!$H329=99),OR(COUNTRY_INFO!$J329=0,COUNTRY_INFO!$J329=4)),0,COUNTRY_INFO!$E329))</f>
        <v>55975</v>
      </c>
      <c r="E329" s="14">
        <f>IF(AND(INTRO!$E$37="Non-endemic",INTRO!$E$41="Non-endemic"),0,IF(AND(OR(COUNTRY_INFO!$H329=0,COUNTRY_INFO!$H329=4,COUNTRY_INFO!$H329=99),OR(COUNTRY_INFO!$J329=0,COUNTRY_INFO!$J329=4)),0,COUNTRY_INFO!$F329))</f>
        <v>78364</v>
      </c>
      <c r="F329" s="14">
        <f t="shared" si="38"/>
        <v>134339</v>
      </c>
      <c r="G329" s="15">
        <f>IF(AND(INTRO!$E$37="Non-endemic",INTRO!$E$41="Non-endemic"),0,COUNTRY_INFO!Q329)</f>
        <v>1</v>
      </c>
      <c r="H329" s="15">
        <f>IF(AND(INTRO!$E$37="Non-endemic",INTRO!$E$41="Non-endemic"),0,COUNTRY_INFO!S329)</f>
        <v>0</v>
      </c>
      <c r="I329" s="14">
        <f>IF(INTRO!$E$39="Non-endemic",IF($G329=1,DEC!$I329,0),IF($G329=1,IVM!$G329,0))</f>
        <v>223898</v>
      </c>
      <c r="J329" s="3" t="str">
        <f>IF($G329=0, " ", IF(COUNTRY_INFO!$H329=1, IF(COUNTRY_INFO!$L329=1, 0," ")," "))</f>
        <v xml:space="preserve"> </v>
      </c>
      <c r="K329" s="3"/>
      <c r="L329" s="28" t="s">
        <v>974</v>
      </c>
      <c r="M329" s="44">
        <f>IF($L329="ALB", IF(INTRO!$E$39="Non-endemic",IF($H329&lt;&gt;0,$D329*($H329-$G329),0),$D329*$H329), 0)</f>
        <v>0</v>
      </c>
      <c r="N329" s="14">
        <f t="shared" si="41"/>
        <v>0</v>
      </c>
      <c r="O329" s="3"/>
      <c r="P329" s="14">
        <f t="shared" si="39"/>
        <v>0</v>
      </c>
      <c r="Q329" s="44">
        <f>IF($L329="MBD", IF(INTRO!$E$39="Non-endemic",IF($H329&lt;&gt;0,$D329*($H329-$G329),0),$D329*$H329),0)</f>
        <v>0</v>
      </c>
      <c r="R329" s="14">
        <f t="shared" si="42"/>
        <v>0</v>
      </c>
      <c r="S329" s="3"/>
      <c r="T329" s="14">
        <f t="shared" si="40"/>
        <v>0</v>
      </c>
      <c r="U329" s="25"/>
      <c r="V329" s="16">
        <f t="shared" ref="V329:V392" si="47">IF($J329&lt;&gt;" ", IF(($I329+$J329*$K329)&gt;$U329, ($I329+$J329*$K329)-$U329,0), IF($I329&gt;$U329, $I329-$U329, 0))</f>
        <v>223898</v>
      </c>
      <c r="W329" s="16">
        <f t="shared" ref="W329:W392" si="48">IF($J329&lt;&gt;" ", ROUNDUP(($I329+$J329*$K329)/200,0), ROUNDUP($I329/200,0))</f>
        <v>1120</v>
      </c>
      <c r="X329" s="25"/>
      <c r="Y329" s="16">
        <f t="shared" si="43"/>
        <v>0</v>
      </c>
      <c r="Z329" s="16">
        <f t="shared" si="44"/>
        <v>0</v>
      </c>
      <c r="AA329" s="25"/>
      <c r="AB329" s="16">
        <f t="shared" si="45"/>
        <v>0</v>
      </c>
      <c r="AC329" s="16">
        <f t="shared" si="46"/>
        <v>0</v>
      </c>
    </row>
    <row r="330" spans="1:29" x14ac:dyDescent="0.25">
      <c r="A330" s="13" t="str">
        <f>IF(AND(INTRO!$E$37="Non-endemic",INTRO!$E$41="Non-endemic")," ",IF(COUNTRY_INFO!A330=0," ",COUNTRY_INFO!A330))</f>
        <v>Nigeria</v>
      </c>
      <c r="B330" s="13" t="str">
        <f>IF(AND(INTRO!$E$37="Non-endemic",INTRO!$E$41="Non-endemic")," ",IF(COUNTRY_INFO!B330=0," ",COUNTRY_INFO!B330))</f>
        <v>Jigawa</v>
      </c>
      <c r="C330" s="13" t="str">
        <f>IF(AND(INTRO!$E$37="Non-endemic",INTRO!$E$41="Non-endemic")," ",IF(COUNTRY_INFO!C330=0," ",COUNTRY_INFO!C330))</f>
        <v>Birinin Kudu</v>
      </c>
      <c r="D330" s="14">
        <f>IF(AND(INTRO!$E$37="Non-endemic",INTRO!$E$41="Non-endemic"),0,IF(AND(OR(COUNTRY_INFO!$H330=0,COUNTRY_INFO!$H330=4,COUNTRY_INFO!$H330=99),OR(COUNTRY_INFO!$J330=0,COUNTRY_INFO!$J330=4)),0,COUNTRY_INFO!$E330))</f>
        <v>84290</v>
      </c>
      <c r="E330" s="14">
        <f>IF(AND(INTRO!$E$37="Non-endemic",INTRO!$E$41="Non-endemic"),0,IF(AND(OR(COUNTRY_INFO!$H330=0,COUNTRY_INFO!$H330=4,COUNTRY_INFO!$H330=99),OR(COUNTRY_INFO!$J330=0,COUNTRY_INFO!$J330=4)),0,COUNTRY_INFO!$F330))</f>
        <v>118007</v>
      </c>
      <c r="F330" s="14">
        <f t="shared" ref="F330:F393" si="49">SUM(D330:E330)</f>
        <v>202297</v>
      </c>
      <c r="G330" s="15">
        <f>IF(AND(INTRO!$E$37="Non-endemic",INTRO!$E$41="Non-endemic"),0,COUNTRY_INFO!Q330)</f>
        <v>1</v>
      </c>
      <c r="H330" s="15">
        <f>IF(AND(INTRO!$E$37="Non-endemic",INTRO!$E$41="Non-endemic"),0,COUNTRY_INFO!S330)</f>
        <v>0</v>
      </c>
      <c r="I330" s="14">
        <f>IF(INTRO!$E$39="Non-endemic",IF($G330=1,DEC!$I330,0),IF($G330=1,IVM!$G330,0))</f>
        <v>337162</v>
      </c>
      <c r="J330" s="3" t="str">
        <f>IF($G330=0, " ", IF(COUNTRY_INFO!$H330=1, IF(COUNTRY_INFO!$L330=1, 0," ")," "))</f>
        <v xml:space="preserve"> </v>
      </c>
      <c r="K330" s="3"/>
      <c r="L330" s="28" t="s">
        <v>974</v>
      </c>
      <c r="M330" s="44">
        <f>IF($L330="ALB", IF(INTRO!$E$39="Non-endemic",IF($H330&lt;&gt;0,$D330*($H330-$G330),0),$D330*$H330), 0)</f>
        <v>0</v>
      </c>
      <c r="N330" s="14">
        <f t="shared" si="41"/>
        <v>0</v>
      </c>
      <c r="O330" s="3"/>
      <c r="P330" s="14">
        <f t="shared" ref="P330:P393" si="50">SUM(M330:O330)</f>
        <v>0</v>
      </c>
      <c r="Q330" s="44">
        <f>IF($L330="MBD", IF(INTRO!$E$39="Non-endemic",IF($H330&lt;&gt;0,$D330*($H330-$G330),0),$D330*$H330),0)</f>
        <v>0</v>
      </c>
      <c r="R330" s="14">
        <f t="shared" si="42"/>
        <v>0</v>
      </c>
      <c r="S330" s="3"/>
      <c r="T330" s="14">
        <f t="shared" ref="T330:T393" si="51">SUM(Q330:S330)</f>
        <v>0</v>
      </c>
      <c r="U330" s="25"/>
      <c r="V330" s="16">
        <f t="shared" si="47"/>
        <v>337162</v>
      </c>
      <c r="W330" s="16">
        <f t="shared" si="48"/>
        <v>1686</v>
      </c>
      <c r="X330" s="25"/>
      <c r="Y330" s="16">
        <f t="shared" si="43"/>
        <v>0</v>
      </c>
      <c r="Z330" s="16">
        <f t="shared" si="44"/>
        <v>0</v>
      </c>
      <c r="AA330" s="25"/>
      <c r="AB330" s="16">
        <f t="shared" si="45"/>
        <v>0</v>
      </c>
      <c r="AC330" s="16">
        <f t="shared" si="46"/>
        <v>0</v>
      </c>
    </row>
    <row r="331" spans="1:29" x14ac:dyDescent="0.25">
      <c r="A331" s="13" t="str">
        <f>IF(AND(INTRO!$E$37="Non-endemic",INTRO!$E$41="Non-endemic")," ",IF(COUNTRY_INFO!A331=0," ",COUNTRY_INFO!A331))</f>
        <v>Nigeria</v>
      </c>
      <c r="B331" s="13" t="str">
        <f>IF(AND(INTRO!$E$37="Non-endemic",INTRO!$E$41="Non-endemic")," ",IF(COUNTRY_INFO!B331=0," ",COUNTRY_INFO!B331))</f>
        <v>Jigawa</v>
      </c>
      <c r="C331" s="13" t="str">
        <f>IF(AND(INTRO!$E$37="Non-endemic",INTRO!$E$41="Non-endemic")," ",IF(COUNTRY_INFO!C331=0," ",COUNTRY_INFO!C331))</f>
        <v>Birinwa</v>
      </c>
      <c r="D331" s="14">
        <f>IF(AND(INTRO!$E$37="Non-endemic",INTRO!$E$41="Non-endemic"),0,IF(AND(OR(COUNTRY_INFO!$H331=0,COUNTRY_INFO!$H331=4,COUNTRY_INFO!$H331=99),OR(COUNTRY_INFO!$J331=0,COUNTRY_INFO!$J331=4)),0,COUNTRY_INFO!$E331))</f>
        <v>38283</v>
      </c>
      <c r="E331" s="14">
        <f>IF(AND(INTRO!$E$37="Non-endemic",INTRO!$E$41="Non-endemic"),0,IF(AND(OR(COUNTRY_INFO!$H331=0,COUNTRY_INFO!$H331=4,COUNTRY_INFO!$H331=99),OR(COUNTRY_INFO!$J331=0,COUNTRY_INFO!$J331=4)),0,COUNTRY_INFO!$F331))</f>
        <v>53597</v>
      </c>
      <c r="F331" s="14">
        <f t="shared" si="49"/>
        <v>91880</v>
      </c>
      <c r="G331" s="15">
        <f>IF(AND(INTRO!$E$37="Non-endemic",INTRO!$E$41="Non-endemic"),0,COUNTRY_INFO!Q331)</f>
        <v>1</v>
      </c>
      <c r="H331" s="15">
        <f>IF(AND(INTRO!$E$37="Non-endemic",INTRO!$E$41="Non-endemic"),0,COUNTRY_INFO!S331)</f>
        <v>0</v>
      </c>
      <c r="I331" s="14">
        <f>IF(INTRO!$E$39="Non-endemic",IF($G331=1,DEC!$I331,0),IF($G331=1,IVM!$G331,0))</f>
        <v>153134</v>
      </c>
      <c r="J331" s="3" t="str">
        <f>IF($G331=0, " ", IF(COUNTRY_INFO!$H331=1, IF(COUNTRY_INFO!$L331=1, 0," ")," "))</f>
        <v xml:space="preserve"> </v>
      </c>
      <c r="K331" s="3"/>
      <c r="L331" s="28" t="s">
        <v>974</v>
      </c>
      <c r="M331" s="44">
        <f>IF($L331="ALB", IF(INTRO!$E$39="Non-endemic",IF($H331&lt;&gt;0,$D331*($H331-$G331),0),$D331*$H331), 0)</f>
        <v>0</v>
      </c>
      <c r="N331" s="14">
        <f t="shared" si="41"/>
        <v>0</v>
      </c>
      <c r="O331" s="3"/>
      <c r="P331" s="14">
        <f t="shared" si="50"/>
        <v>0</v>
      </c>
      <c r="Q331" s="44">
        <f>IF($L331="MBD", IF(INTRO!$E$39="Non-endemic",IF($H331&lt;&gt;0,$D331*($H331-$G331),0),$D331*$H331),0)</f>
        <v>0</v>
      </c>
      <c r="R331" s="14">
        <f t="shared" si="42"/>
        <v>0</v>
      </c>
      <c r="S331" s="3"/>
      <c r="T331" s="14">
        <f t="shared" si="51"/>
        <v>0</v>
      </c>
      <c r="U331" s="25"/>
      <c r="V331" s="16">
        <f t="shared" si="47"/>
        <v>153134</v>
      </c>
      <c r="W331" s="16">
        <f t="shared" si="48"/>
        <v>766</v>
      </c>
      <c r="X331" s="25"/>
      <c r="Y331" s="16">
        <f t="shared" si="43"/>
        <v>0</v>
      </c>
      <c r="Z331" s="16">
        <f t="shared" si="44"/>
        <v>0</v>
      </c>
      <c r="AA331" s="25"/>
      <c r="AB331" s="16">
        <f t="shared" si="45"/>
        <v>0</v>
      </c>
      <c r="AC331" s="16">
        <f t="shared" si="46"/>
        <v>0</v>
      </c>
    </row>
    <row r="332" spans="1:29" x14ac:dyDescent="0.25">
      <c r="A332" s="13" t="str">
        <f>IF(AND(INTRO!$E$37="Non-endemic",INTRO!$E$41="Non-endemic")," ",IF(COUNTRY_INFO!A332=0," ",COUNTRY_INFO!A332))</f>
        <v>Nigeria</v>
      </c>
      <c r="B332" s="13" t="str">
        <f>IF(AND(INTRO!$E$37="Non-endemic",INTRO!$E$41="Non-endemic")," ",IF(COUNTRY_INFO!B332=0," ",COUNTRY_INFO!B332))</f>
        <v>Jigawa</v>
      </c>
      <c r="C332" s="13" t="str">
        <f>IF(AND(INTRO!$E$37="Non-endemic",INTRO!$E$41="Non-endemic")," ",IF(COUNTRY_INFO!C332=0," ",COUNTRY_INFO!C332))</f>
        <v>Buji</v>
      </c>
      <c r="D332" s="14">
        <f>IF(AND(INTRO!$E$37="Non-endemic",INTRO!$E$41="Non-endemic"),0,IF(AND(OR(COUNTRY_INFO!$H332=0,COUNTRY_INFO!$H332=4,COUNTRY_INFO!$H332=99),OR(COUNTRY_INFO!$J332=0,COUNTRY_INFO!$J332=4)),0,COUNTRY_INFO!$E332))</f>
        <v>26191</v>
      </c>
      <c r="E332" s="14">
        <f>IF(AND(INTRO!$E$37="Non-endemic",INTRO!$E$41="Non-endemic"),0,IF(AND(OR(COUNTRY_INFO!$H332=0,COUNTRY_INFO!$H332=4,COUNTRY_INFO!$H332=99),OR(COUNTRY_INFO!$J332=0,COUNTRY_INFO!$J332=4)),0,COUNTRY_INFO!$F332))</f>
        <v>36667</v>
      </c>
      <c r="F332" s="14">
        <f t="shared" si="49"/>
        <v>62858</v>
      </c>
      <c r="G332" s="15">
        <f>IF(AND(INTRO!$E$37="Non-endemic",INTRO!$E$41="Non-endemic"),0,COUNTRY_INFO!Q332)</f>
        <v>1</v>
      </c>
      <c r="H332" s="15">
        <f>IF(AND(INTRO!$E$37="Non-endemic",INTRO!$E$41="Non-endemic"),0,COUNTRY_INFO!S332)</f>
        <v>0</v>
      </c>
      <c r="I332" s="14">
        <f>IF(INTRO!$E$39="Non-endemic",IF($G332=1,DEC!$I332,0),IF($G332=1,IVM!$G332,0))</f>
        <v>104763</v>
      </c>
      <c r="J332" s="3" t="str">
        <f>IF($G332=0, " ", IF(COUNTRY_INFO!$H332=1, IF(COUNTRY_INFO!$L332=1, 0," ")," "))</f>
        <v xml:space="preserve"> </v>
      </c>
      <c r="K332" s="3"/>
      <c r="L332" s="28" t="s">
        <v>974</v>
      </c>
      <c r="M332" s="44">
        <f>IF($L332="ALB", IF(INTRO!$E$39="Non-endemic",IF($H332&lt;&gt;0,$D332*($H332-$G332),0),$D332*$H332), 0)</f>
        <v>0</v>
      </c>
      <c r="N332" s="14">
        <f t="shared" si="41"/>
        <v>0</v>
      </c>
      <c r="O332" s="3"/>
      <c r="P332" s="14">
        <f t="shared" si="50"/>
        <v>0</v>
      </c>
      <c r="Q332" s="44">
        <f>IF($L332="MBD", IF(INTRO!$E$39="Non-endemic",IF($H332&lt;&gt;0,$D332*($H332-$G332),0),$D332*$H332),0)</f>
        <v>0</v>
      </c>
      <c r="R332" s="14">
        <f t="shared" si="42"/>
        <v>0</v>
      </c>
      <c r="S332" s="3"/>
      <c r="T332" s="14">
        <f t="shared" si="51"/>
        <v>0</v>
      </c>
      <c r="U332" s="25"/>
      <c r="V332" s="16">
        <f t="shared" si="47"/>
        <v>104763</v>
      </c>
      <c r="W332" s="16">
        <f t="shared" si="48"/>
        <v>524</v>
      </c>
      <c r="X332" s="25"/>
      <c r="Y332" s="16">
        <f t="shared" si="43"/>
        <v>0</v>
      </c>
      <c r="Z332" s="16">
        <f t="shared" si="44"/>
        <v>0</v>
      </c>
      <c r="AA332" s="25"/>
      <c r="AB332" s="16">
        <f t="shared" si="45"/>
        <v>0</v>
      </c>
      <c r="AC332" s="16">
        <f t="shared" si="46"/>
        <v>0</v>
      </c>
    </row>
    <row r="333" spans="1:29" x14ac:dyDescent="0.25">
      <c r="A333" s="13" t="str">
        <f>IF(AND(INTRO!$E$37="Non-endemic",INTRO!$E$41="Non-endemic")," ",IF(COUNTRY_INFO!A333=0," ",COUNTRY_INFO!A333))</f>
        <v>Nigeria</v>
      </c>
      <c r="B333" s="13" t="str">
        <f>IF(AND(INTRO!$E$37="Non-endemic",INTRO!$E$41="Non-endemic")," ",IF(COUNTRY_INFO!B333=0," ",COUNTRY_INFO!B333))</f>
        <v>Jigawa</v>
      </c>
      <c r="C333" s="13" t="str">
        <f>IF(AND(INTRO!$E$37="Non-endemic",INTRO!$E$41="Non-endemic")," ",IF(COUNTRY_INFO!C333=0," ",COUNTRY_INFO!C333))</f>
        <v>Dutse</v>
      </c>
      <c r="D333" s="14">
        <f>IF(AND(INTRO!$E$37="Non-endemic",INTRO!$E$41="Non-endemic"),0,IF(AND(OR(COUNTRY_INFO!$H333=0,COUNTRY_INFO!$H333=4,COUNTRY_INFO!$H333=99),OR(COUNTRY_INFO!$J333=0,COUNTRY_INFO!$J333=4)),0,COUNTRY_INFO!$E333))</f>
        <v>66207</v>
      </c>
      <c r="E333" s="14">
        <f>IF(AND(INTRO!$E$37="Non-endemic",INTRO!$E$41="Non-endemic"),0,IF(AND(OR(COUNTRY_INFO!$H333=0,COUNTRY_INFO!$H333=4,COUNTRY_INFO!$H333=99),OR(COUNTRY_INFO!$J333=0,COUNTRY_INFO!$J333=4)),0,COUNTRY_INFO!$F333))</f>
        <v>92690</v>
      </c>
      <c r="F333" s="14">
        <f t="shared" si="49"/>
        <v>158897</v>
      </c>
      <c r="G333" s="15">
        <f>IF(AND(INTRO!$E$37="Non-endemic",INTRO!$E$41="Non-endemic"),0,COUNTRY_INFO!Q333)</f>
        <v>1</v>
      </c>
      <c r="H333" s="15">
        <f>IF(AND(INTRO!$E$37="Non-endemic",INTRO!$E$41="Non-endemic"),0,COUNTRY_INFO!S333)</f>
        <v>0</v>
      </c>
      <c r="I333" s="14">
        <f>IF(INTRO!$E$39="Non-endemic",IF($G333=1,DEC!$I333,0),IF($G333=1,IVM!$G333,0))</f>
        <v>264828</v>
      </c>
      <c r="J333" s="3" t="str">
        <f>IF($G333=0, " ", IF(COUNTRY_INFO!$H333=1, IF(COUNTRY_INFO!$L333=1, 0," ")," "))</f>
        <v xml:space="preserve"> </v>
      </c>
      <c r="K333" s="3"/>
      <c r="L333" s="28" t="s">
        <v>974</v>
      </c>
      <c r="M333" s="44">
        <f>IF($L333="ALB", IF(INTRO!$E$39="Non-endemic",IF($H333&lt;&gt;0,$D333*($H333-$G333),0),$D333*$H333), 0)</f>
        <v>0</v>
      </c>
      <c r="N333" s="14">
        <f t="shared" si="41"/>
        <v>0</v>
      </c>
      <c r="O333" s="3"/>
      <c r="P333" s="14">
        <f t="shared" si="50"/>
        <v>0</v>
      </c>
      <c r="Q333" s="44">
        <f>IF($L333="MBD", IF(INTRO!$E$39="Non-endemic",IF($H333&lt;&gt;0,$D333*($H333-$G333),0),$D333*$H333),0)</f>
        <v>0</v>
      </c>
      <c r="R333" s="14">
        <f t="shared" si="42"/>
        <v>0</v>
      </c>
      <c r="S333" s="3"/>
      <c r="T333" s="14">
        <f t="shared" si="51"/>
        <v>0</v>
      </c>
      <c r="U333" s="25"/>
      <c r="V333" s="16">
        <f t="shared" si="47"/>
        <v>264828</v>
      </c>
      <c r="W333" s="16">
        <f t="shared" si="48"/>
        <v>1325</v>
      </c>
      <c r="X333" s="25"/>
      <c r="Y333" s="16">
        <f t="shared" si="43"/>
        <v>0</v>
      </c>
      <c r="Z333" s="16">
        <f t="shared" si="44"/>
        <v>0</v>
      </c>
      <c r="AA333" s="25"/>
      <c r="AB333" s="16">
        <f t="shared" si="45"/>
        <v>0</v>
      </c>
      <c r="AC333" s="16">
        <f t="shared" si="46"/>
        <v>0</v>
      </c>
    </row>
    <row r="334" spans="1:29" x14ac:dyDescent="0.25">
      <c r="A334" s="13" t="str">
        <f>IF(AND(INTRO!$E$37="Non-endemic",INTRO!$E$41="Non-endemic")," ",IF(COUNTRY_INFO!A334=0," ",COUNTRY_INFO!A334))</f>
        <v>Nigeria</v>
      </c>
      <c r="B334" s="13" t="str">
        <f>IF(AND(INTRO!$E$37="Non-endemic",INTRO!$E$41="Non-endemic")," ",IF(COUNTRY_INFO!B334=0," ",COUNTRY_INFO!B334))</f>
        <v>Jigawa</v>
      </c>
      <c r="C334" s="13" t="str">
        <f>IF(AND(INTRO!$E$37="Non-endemic",INTRO!$E$41="Non-endemic")," ",IF(COUNTRY_INFO!C334=0," ",COUNTRY_INFO!C334))</f>
        <v>Gagarawa</v>
      </c>
      <c r="D334" s="14">
        <f>IF(AND(INTRO!$E$37="Non-endemic",INTRO!$E$41="Non-endemic"),0,IF(AND(OR(COUNTRY_INFO!$H334=0,COUNTRY_INFO!$H334=4,COUNTRY_INFO!$H334=99),OR(COUNTRY_INFO!$J334=0,COUNTRY_INFO!$J334=4)),0,COUNTRY_INFO!$E334))</f>
        <v>21624</v>
      </c>
      <c r="E334" s="14">
        <f>IF(AND(INTRO!$E$37="Non-endemic",INTRO!$E$41="Non-endemic"),0,IF(AND(OR(COUNTRY_INFO!$H334=0,COUNTRY_INFO!$H334=4,COUNTRY_INFO!$H334=99),OR(COUNTRY_INFO!$J334=0,COUNTRY_INFO!$J334=4)),0,COUNTRY_INFO!$F334))</f>
        <v>30274</v>
      </c>
      <c r="F334" s="14">
        <f t="shared" si="49"/>
        <v>51898</v>
      </c>
      <c r="G334" s="15">
        <f>IF(AND(INTRO!$E$37="Non-endemic",INTRO!$E$41="Non-endemic"),0,COUNTRY_INFO!Q334)</f>
        <v>1</v>
      </c>
      <c r="H334" s="15">
        <f>IF(AND(INTRO!$E$37="Non-endemic",INTRO!$E$41="Non-endemic"),0,COUNTRY_INFO!S334)</f>
        <v>0</v>
      </c>
      <c r="I334" s="14">
        <f>IF(INTRO!$E$39="Non-endemic",IF($G334=1,DEC!$I334,0),IF($G334=1,IVM!$G334,0))</f>
        <v>86497</v>
      </c>
      <c r="J334" s="3" t="str">
        <f>IF($G334=0, " ", IF(COUNTRY_INFO!$H334=1, IF(COUNTRY_INFO!$L334=1, 0," ")," "))</f>
        <v xml:space="preserve"> </v>
      </c>
      <c r="K334" s="3"/>
      <c r="L334" s="28" t="s">
        <v>974</v>
      </c>
      <c r="M334" s="44">
        <f>IF($L334="ALB", IF(INTRO!$E$39="Non-endemic",IF($H334&lt;&gt;0,$D334*($H334-$G334),0),$D334*$H334), 0)</f>
        <v>0</v>
      </c>
      <c r="N334" s="14">
        <f t="shared" si="41"/>
        <v>0</v>
      </c>
      <c r="O334" s="3"/>
      <c r="P334" s="14">
        <f t="shared" si="50"/>
        <v>0</v>
      </c>
      <c r="Q334" s="44">
        <f>IF($L334="MBD", IF(INTRO!$E$39="Non-endemic",IF($H334&lt;&gt;0,$D334*($H334-$G334),0),$D334*$H334),0)</f>
        <v>0</v>
      </c>
      <c r="R334" s="14">
        <f t="shared" si="42"/>
        <v>0</v>
      </c>
      <c r="S334" s="3"/>
      <c r="T334" s="14">
        <f t="shared" si="51"/>
        <v>0</v>
      </c>
      <c r="U334" s="25"/>
      <c r="V334" s="16">
        <f t="shared" si="47"/>
        <v>86497</v>
      </c>
      <c r="W334" s="16">
        <f t="shared" si="48"/>
        <v>433</v>
      </c>
      <c r="X334" s="25"/>
      <c r="Y334" s="16">
        <f t="shared" si="43"/>
        <v>0</v>
      </c>
      <c r="Z334" s="16">
        <f t="shared" si="44"/>
        <v>0</v>
      </c>
      <c r="AA334" s="25"/>
      <c r="AB334" s="16">
        <f t="shared" si="45"/>
        <v>0</v>
      </c>
      <c r="AC334" s="16">
        <f t="shared" si="46"/>
        <v>0</v>
      </c>
    </row>
    <row r="335" spans="1:29" x14ac:dyDescent="0.25">
      <c r="A335" s="13" t="str">
        <f>IF(AND(INTRO!$E$37="Non-endemic",INTRO!$E$41="Non-endemic")," ",IF(COUNTRY_INFO!A335=0," ",COUNTRY_INFO!A335))</f>
        <v>Nigeria</v>
      </c>
      <c r="B335" s="13" t="str">
        <f>IF(AND(INTRO!$E$37="Non-endemic",INTRO!$E$41="Non-endemic")," ",IF(COUNTRY_INFO!B335=0," ",COUNTRY_INFO!B335))</f>
        <v>Jigawa</v>
      </c>
      <c r="C335" s="13" t="str">
        <f>IF(AND(INTRO!$E$37="Non-endemic",INTRO!$E$41="Non-endemic")," ",IF(COUNTRY_INFO!C335=0," ",COUNTRY_INFO!C335))</f>
        <v>Garki</v>
      </c>
      <c r="D335" s="14">
        <f>IF(AND(INTRO!$E$37="Non-endemic",INTRO!$E$41="Non-endemic"),0,IF(AND(OR(COUNTRY_INFO!$H335=0,COUNTRY_INFO!$H335=4,COUNTRY_INFO!$H335=99),OR(COUNTRY_INFO!$J335=0,COUNTRY_INFO!$J335=4)),0,COUNTRY_INFO!$E335))</f>
        <v>40947</v>
      </c>
      <c r="E335" s="14">
        <f>IF(AND(INTRO!$E$37="Non-endemic",INTRO!$E$41="Non-endemic"),0,IF(AND(OR(COUNTRY_INFO!$H335=0,COUNTRY_INFO!$H335=4,COUNTRY_INFO!$H335=99),OR(COUNTRY_INFO!$J335=0,COUNTRY_INFO!$J335=4)),0,COUNTRY_INFO!$F335))</f>
        <v>57326</v>
      </c>
      <c r="F335" s="14">
        <f t="shared" si="49"/>
        <v>98273</v>
      </c>
      <c r="G335" s="15">
        <f>IF(AND(INTRO!$E$37="Non-endemic",INTRO!$E$41="Non-endemic"),0,COUNTRY_INFO!Q335)</f>
        <v>1</v>
      </c>
      <c r="H335" s="15">
        <f>IF(AND(INTRO!$E$37="Non-endemic",INTRO!$E$41="Non-endemic"),0,COUNTRY_INFO!S335)</f>
        <v>0</v>
      </c>
      <c r="I335" s="14">
        <f>IF(INTRO!$E$39="Non-endemic",IF($G335=1,DEC!$I335,0),IF($G335=1,IVM!$G335,0))</f>
        <v>163789</v>
      </c>
      <c r="J335" s="3" t="str">
        <f>IF($G335=0, " ", IF(COUNTRY_INFO!$H335=1, IF(COUNTRY_INFO!$L335=1, 0," ")," "))</f>
        <v xml:space="preserve"> </v>
      </c>
      <c r="K335" s="3"/>
      <c r="L335" s="28" t="s">
        <v>974</v>
      </c>
      <c r="M335" s="44">
        <f>IF($L335="ALB", IF(INTRO!$E$39="Non-endemic",IF($H335&lt;&gt;0,$D335*($H335-$G335),0),$D335*$H335), 0)</f>
        <v>0</v>
      </c>
      <c r="N335" s="14">
        <f t="shared" si="41"/>
        <v>0</v>
      </c>
      <c r="O335" s="3"/>
      <c r="P335" s="14">
        <f t="shared" si="50"/>
        <v>0</v>
      </c>
      <c r="Q335" s="44">
        <f>IF($L335="MBD", IF(INTRO!$E$39="Non-endemic",IF($H335&lt;&gt;0,$D335*($H335-$G335),0),$D335*$H335),0)</f>
        <v>0</v>
      </c>
      <c r="R335" s="14">
        <f t="shared" si="42"/>
        <v>0</v>
      </c>
      <c r="S335" s="3"/>
      <c r="T335" s="14">
        <f t="shared" si="51"/>
        <v>0</v>
      </c>
      <c r="U335" s="25"/>
      <c r="V335" s="16">
        <f t="shared" si="47"/>
        <v>163789</v>
      </c>
      <c r="W335" s="16">
        <f t="shared" si="48"/>
        <v>819</v>
      </c>
      <c r="X335" s="25"/>
      <c r="Y335" s="16">
        <f t="shared" si="43"/>
        <v>0</v>
      </c>
      <c r="Z335" s="16">
        <f t="shared" si="44"/>
        <v>0</v>
      </c>
      <c r="AA335" s="25"/>
      <c r="AB335" s="16">
        <f t="shared" si="45"/>
        <v>0</v>
      </c>
      <c r="AC335" s="16">
        <f t="shared" si="46"/>
        <v>0</v>
      </c>
    </row>
    <row r="336" spans="1:29" x14ac:dyDescent="0.25">
      <c r="A336" s="13" t="str">
        <f>IF(AND(INTRO!$E$37="Non-endemic",INTRO!$E$41="Non-endemic")," ",IF(COUNTRY_INFO!A336=0," ",COUNTRY_INFO!A336))</f>
        <v>Nigeria</v>
      </c>
      <c r="B336" s="13" t="str">
        <f>IF(AND(INTRO!$E$37="Non-endemic",INTRO!$E$41="Non-endemic")," ",IF(COUNTRY_INFO!B336=0," ",COUNTRY_INFO!B336))</f>
        <v>Jigawa</v>
      </c>
      <c r="C336" s="13" t="str">
        <f>IF(AND(INTRO!$E$37="Non-endemic",INTRO!$E$41="Non-endemic")," ",IF(COUNTRY_INFO!C336=0," ",COUNTRY_INFO!C336))</f>
        <v>Gumel</v>
      </c>
      <c r="D336" s="14">
        <f>IF(AND(INTRO!$E$37="Non-endemic",INTRO!$E$41="Non-endemic"),0,IF(AND(OR(COUNTRY_INFO!$H336=0,COUNTRY_INFO!$H336=4,COUNTRY_INFO!$H336=99),OR(COUNTRY_INFO!$J336=0,COUNTRY_INFO!$J336=4)),0,COUNTRY_INFO!$E336))</f>
        <v>28824</v>
      </c>
      <c r="E336" s="14">
        <f>IF(AND(INTRO!$E$37="Non-endemic",INTRO!$E$41="Non-endemic"),0,IF(AND(OR(COUNTRY_INFO!$H336=0,COUNTRY_INFO!$H336=4,COUNTRY_INFO!$H336=99),OR(COUNTRY_INFO!$J336=0,COUNTRY_INFO!$J336=4)),0,COUNTRY_INFO!$F336))</f>
        <v>40353</v>
      </c>
      <c r="F336" s="14">
        <f t="shared" si="49"/>
        <v>69177</v>
      </c>
      <c r="G336" s="15">
        <f>IF(AND(INTRO!$E$37="Non-endemic",INTRO!$E$41="Non-endemic"),0,COUNTRY_INFO!Q336)</f>
        <v>1</v>
      </c>
      <c r="H336" s="15">
        <f>IF(AND(INTRO!$E$37="Non-endemic",INTRO!$E$41="Non-endemic"),0,COUNTRY_INFO!S336)</f>
        <v>0</v>
      </c>
      <c r="I336" s="14">
        <f>IF(INTRO!$E$39="Non-endemic",IF($G336=1,DEC!$I336,0),IF($G336=1,IVM!$G336,0))</f>
        <v>115295</v>
      </c>
      <c r="J336" s="3" t="str">
        <f>IF($G336=0, " ", IF(COUNTRY_INFO!$H336=1, IF(COUNTRY_INFO!$L336=1, 0," ")," "))</f>
        <v xml:space="preserve"> </v>
      </c>
      <c r="K336" s="3"/>
      <c r="L336" s="28" t="s">
        <v>974</v>
      </c>
      <c r="M336" s="44">
        <f>IF($L336="ALB", IF(INTRO!$E$39="Non-endemic",IF($H336&lt;&gt;0,$D336*($H336-$G336),0),$D336*$H336), 0)</f>
        <v>0</v>
      </c>
      <c r="N336" s="14">
        <f t="shared" si="41"/>
        <v>0</v>
      </c>
      <c r="O336" s="3"/>
      <c r="P336" s="14">
        <f t="shared" si="50"/>
        <v>0</v>
      </c>
      <c r="Q336" s="44">
        <f>IF($L336="MBD", IF(INTRO!$E$39="Non-endemic",IF($H336&lt;&gt;0,$D336*($H336-$G336),0),$D336*$H336),0)</f>
        <v>0</v>
      </c>
      <c r="R336" s="14">
        <f t="shared" si="42"/>
        <v>0</v>
      </c>
      <c r="S336" s="3"/>
      <c r="T336" s="14">
        <f t="shared" si="51"/>
        <v>0</v>
      </c>
      <c r="U336" s="25"/>
      <c r="V336" s="16">
        <f t="shared" si="47"/>
        <v>115295</v>
      </c>
      <c r="W336" s="16">
        <f t="shared" si="48"/>
        <v>577</v>
      </c>
      <c r="X336" s="25"/>
      <c r="Y336" s="16">
        <f t="shared" si="43"/>
        <v>0</v>
      </c>
      <c r="Z336" s="16">
        <f t="shared" si="44"/>
        <v>0</v>
      </c>
      <c r="AA336" s="25"/>
      <c r="AB336" s="16">
        <f t="shared" si="45"/>
        <v>0</v>
      </c>
      <c r="AC336" s="16">
        <f t="shared" si="46"/>
        <v>0</v>
      </c>
    </row>
    <row r="337" spans="1:29" x14ac:dyDescent="0.25">
      <c r="A337" s="13" t="str">
        <f>IF(AND(INTRO!$E$37="Non-endemic",INTRO!$E$41="Non-endemic")," ",IF(COUNTRY_INFO!A337=0," ",COUNTRY_INFO!A337))</f>
        <v>Nigeria</v>
      </c>
      <c r="B337" s="13" t="str">
        <f>IF(AND(INTRO!$E$37="Non-endemic",INTRO!$E$41="Non-endemic")," ",IF(COUNTRY_INFO!B337=0," ",COUNTRY_INFO!B337))</f>
        <v>Jigawa</v>
      </c>
      <c r="C337" s="13" t="str">
        <f>IF(AND(INTRO!$E$37="Non-endemic",INTRO!$E$41="Non-endemic")," ",IF(COUNTRY_INFO!C337=0," ",COUNTRY_INFO!C337))</f>
        <v>Guri</v>
      </c>
      <c r="D337" s="14">
        <f>IF(AND(INTRO!$E$37="Non-endemic",INTRO!$E$41="Non-endemic"),0,IF(AND(OR(COUNTRY_INFO!$H337=0,COUNTRY_INFO!$H337=4,COUNTRY_INFO!$H337=99),OR(COUNTRY_INFO!$J337=0,COUNTRY_INFO!$J337=4)),0,COUNTRY_INFO!$E337))</f>
        <v>30937</v>
      </c>
      <c r="E337" s="14">
        <f>IF(AND(INTRO!$E$37="Non-endemic",INTRO!$E$41="Non-endemic"),0,IF(AND(OR(COUNTRY_INFO!$H337=0,COUNTRY_INFO!$H337=4,COUNTRY_INFO!$H337=99),OR(COUNTRY_INFO!$J337=0,COUNTRY_INFO!$J337=4)),0,COUNTRY_INFO!$F337))</f>
        <v>43312</v>
      </c>
      <c r="F337" s="14">
        <f t="shared" si="49"/>
        <v>74249</v>
      </c>
      <c r="G337" s="15">
        <f>IF(AND(INTRO!$E$37="Non-endemic",INTRO!$E$41="Non-endemic"),0,COUNTRY_INFO!Q337)</f>
        <v>1</v>
      </c>
      <c r="H337" s="15">
        <f>IF(AND(INTRO!$E$37="Non-endemic",INTRO!$E$41="Non-endemic"),0,COUNTRY_INFO!S337)</f>
        <v>0</v>
      </c>
      <c r="I337" s="14">
        <f>IF(INTRO!$E$39="Non-endemic",IF($G337=1,DEC!$I337,0),IF($G337=1,IVM!$G337,0))</f>
        <v>123749</v>
      </c>
      <c r="J337" s="3" t="str">
        <f>IF($G337=0, " ", IF(COUNTRY_INFO!$H337=1, IF(COUNTRY_INFO!$L337=1, 0," ")," "))</f>
        <v xml:space="preserve"> </v>
      </c>
      <c r="K337" s="3"/>
      <c r="L337" s="28" t="s">
        <v>974</v>
      </c>
      <c r="M337" s="44">
        <f>IF($L337="ALB", IF(INTRO!$E$39="Non-endemic",IF($H337&lt;&gt;0,$D337*($H337-$G337),0),$D337*$H337), 0)</f>
        <v>0</v>
      </c>
      <c r="N337" s="14">
        <f t="shared" si="41"/>
        <v>0</v>
      </c>
      <c r="O337" s="3"/>
      <c r="P337" s="14">
        <f t="shared" si="50"/>
        <v>0</v>
      </c>
      <c r="Q337" s="44">
        <f>IF($L337="MBD", IF(INTRO!$E$39="Non-endemic",IF($H337&lt;&gt;0,$D337*($H337-$G337),0),$D337*$H337),0)</f>
        <v>0</v>
      </c>
      <c r="R337" s="14">
        <f t="shared" si="42"/>
        <v>0</v>
      </c>
      <c r="S337" s="3"/>
      <c r="T337" s="14">
        <f t="shared" si="51"/>
        <v>0</v>
      </c>
      <c r="U337" s="25"/>
      <c r="V337" s="16">
        <f t="shared" si="47"/>
        <v>123749</v>
      </c>
      <c r="W337" s="16">
        <f t="shared" si="48"/>
        <v>619</v>
      </c>
      <c r="X337" s="25"/>
      <c r="Y337" s="16">
        <f t="shared" si="43"/>
        <v>0</v>
      </c>
      <c r="Z337" s="16">
        <f t="shared" si="44"/>
        <v>0</v>
      </c>
      <c r="AA337" s="25"/>
      <c r="AB337" s="16">
        <f t="shared" si="45"/>
        <v>0</v>
      </c>
      <c r="AC337" s="16">
        <f t="shared" si="46"/>
        <v>0</v>
      </c>
    </row>
    <row r="338" spans="1:29" x14ac:dyDescent="0.25">
      <c r="A338" s="13" t="str">
        <f>IF(AND(INTRO!$E$37="Non-endemic",INTRO!$E$41="Non-endemic")," ",IF(COUNTRY_INFO!A338=0," ",COUNTRY_INFO!A338))</f>
        <v>Nigeria</v>
      </c>
      <c r="B338" s="13" t="str">
        <f>IF(AND(INTRO!$E$37="Non-endemic",INTRO!$E$41="Non-endemic")," ",IF(COUNTRY_INFO!B338=0," ",COUNTRY_INFO!B338))</f>
        <v>Jigawa</v>
      </c>
      <c r="C338" s="13" t="str">
        <f>IF(AND(INTRO!$E$37="Non-endemic",INTRO!$E$41="Non-endemic")," ",IF(COUNTRY_INFO!C338=0," ",COUNTRY_INFO!C338))</f>
        <v>Gwaram</v>
      </c>
      <c r="D338" s="14">
        <f>IF(AND(INTRO!$E$37="Non-endemic",INTRO!$E$41="Non-endemic"),0,IF(AND(OR(COUNTRY_INFO!$H338=0,COUNTRY_INFO!$H338=4,COUNTRY_INFO!$H338=99),OR(COUNTRY_INFO!$J338=0,COUNTRY_INFO!$J338=4)),0,COUNTRY_INFO!$E338))</f>
        <v>73318</v>
      </c>
      <c r="E338" s="14">
        <f>IF(AND(INTRO!$E$37="Non-endemic",INTRO!$E$41="Non-endemic"),0,IF(AND(OR(COUNTRY_INFO!$H338=0,COUNTRY_INFO!$H338=4,COUNTRY_INFO!$H338=99),OR(COUNTRY_INFO!$J338=0,COUNTRY_INFO!$J338=4)),0,COUNTRY_INFO!$F338))</f>
        <v>102646</v>
      </c>
      <c r="F338" s="14">
        <f t="shared" si="49"/>
        <v>175964</v>
      </c>
      <c r="G338" s="15">
        <f>IF(AND(INTRO!$E$37="Non-endemic",INTRO!$E$41="Non-endemic"),0,COUNTRY_INFO!Q338)</f>
        <v>1</v>
      </c>
      <c r="H338" s="15">
        <f>IF(AND(INTRO!$E$37="Non-endemic",INTRO!$E$41="Non-endemic"),0,COUNTRY_INFO!S338)</f>
        <v>0</v>
      </c>
      <c r="I338" s="14">
        <f>IF(INTRO!$E$39="Non-endemic",IF($G338=1,DEC!$I338,0),IF($G338=1,IVM!$G338,0))</f>
        <v>293274</v>
      </c>
      <c r="J338" s="3" t="str">
        <f>IF($G338=0, " ", IF(COUNTRY_INFO!$H338=1, IF(COUNTRY_INFO!$L338=1, 0," ")," "))</f>
        <v xml:space="preserve"> </v>
      </c>
      <c r="K338" s="3"/>
      <c r="L338" s="28" t="s">
        <v>974</v>
      </c>
      <c r="M338" s="44">
        <f>IF($L338="ALB", IF(INTRO!$E$39="Non-endemic",IF($H338&lt;&gt;0,$D338*($H338-$G338),0),$D338*$H338), 0)</f>
        <v>0</v>
      </c>
      <c r="N338" s="14">
        <f t="shared" si="41"/>
        <v>0</v>
      </c>
      <c r="O338" s="3"/>
      <c r="P338" s="14">
        <f t="shared" si="50"/>
        <v>0</v>
      </c>
      <c r="Q338" s="44">
        <f>IF($L338="MBD", IF(INTRO!$E$39="Non-endemic",IF($H338&lt;&gt;0,$D338*($H338-$G338),0),$D338*$H338),0)</f>
        <v>0</v>
      </c>
      <c r="R338" s="14">
        <f t="shared" si="42"/>
        <v>0</v>
      </c>
      <c r="S338" s="3"/>
      <c r="T338" s="14">
        <f t="shared" si="51"/>
        <v>0</v>
      </c>
      <c r="U338" s="25"/>
      <c r="V338" s="16">
        <f t="shared" si="47"/>
        <v>293274</v>
      </c>
      <c r="W338" s="16">
        <f t="shared" si="48"/>
        <v>1467</v>
      </c>
      <c r="X338" s="25"/>
      <c r="Y338" s="16">
        <f t="shared" si="43"/>
        <v>0</v>
      </c>
      <c r="Z338" s="16">
        <f t="shared" si="44"/>
        <v>0</v>
      </c>
      <c r="AA338" s="25"/>
      <c r="AB338" s="16">
        <f t="shared" si="45"/>
        <v>0</v>
      </c>
      <c r="AC338" s="16">
        <f t="shared" si="46"/>
        <v>0</v>
      </c>
    </row>
    <row r="339" spans="1:29" x14ac:dyDescent="0.25">
      <c r="A339" s="13" t="str">
        <f>IF(AND(INTRO!$E$37="Non-endemic",INTRO!$E$41="Non-endemic")," ",IF(COUNTRY_INFO!A339=0," ",COUNTRY_INFO!A339))</f>
        <v>Nigeria</v>
      </c>
      <c r="B339" s="13" t="str">
        <f>IF(AND(INTRO!$E$37="Non-endemic",INTRO!$E$41="Non-endemic")," ",IF(COUNTRY_INFO!B339=0," ",COUNTRY_INFO!B339))</f>
        <v>Jigawa</v>
      </c>
      <c r="C339" s="13" t="str">
        <f>IF(AND(INTRO!$E$37="Non-endemic",INTRO!$E$41="Non-endemic")," ",IF(COUNTRY_INFO!C339=0," ",COUNTRY_INFO!C339))</f>
        <v>Gwiwa</v>
      </c>
      <c r="D339" s="14">
        <f>IF(AND(INTRO!$E$37="Non-endemic",INTRO!$E$41="Non-endemic"),0,IF(AND(OR(COUNTRY_INFO!$H339=0,COUNTRY_INFO!$H339=4,COUNTRY_INFO!$H339=99),OR(COUNTRY_INFO!$J339=0,COUNTRY_INFO!$J339=4)),0,COUNTRY_INFO!$E339))</f>
        <v>33492</v>
      </c>
      <c r="E339" s="14">
        <f>IF(AND(INTRO!$E$37="Non-endemic",INTRO!$E$41="Non-endemic"),0,IF(AND(OR(COUNTRY_INFO!$H339=0,COUNTRY_INFO!$H339=4,COUNTRY_INFO!$H339=99),OR(COUNTRY_INFO!$J339=0,COUNTRY_INFO!$J339=4)),0,COUNTRY_INFO!$F339))</f>
        <v>46889</v>
      </c>
      <c r="F339" s="14">
        <f t="shared" si="49"/>
        <v>80381</v>
      </c>
      <c r="G339" s="15">
        <f>IF(AND(INTRO!$E$37="Non-endemic",INTRO!$E$41="Non-endemic"),0,COUNTRY_INFO!Q339)</f>
        <v>1</v>
      </c>
      <c r="H339" s="15">
        <f>IF(AND(INTRO!$E$37="Non-endemic",INTRO!$E$41="Non-endemic"),0,COUNTRY_INFO!S339)</f>
        <v>0</v>
      </c>
      <c r="I339" s="14">
        <f>IF(INTRO!$E$39="Non-endemic",IF($G339=1,DEC!$I339,0),IF($G339=1,IVM!$G339,0))</f>
        <v>133969</v>
      </c>
      <c r="J339" s="3" t="str">
        <f>IF($G339=0, " ", IF(COUNTRY_INFO!$H339=1, IF(COUNTRY_INFO!$L339=1, 0," ")," "))</f>
        <v xml:space="preserve"> </v>
      </c>
      <c r="K339" s="3"/>
      <c r="L339" s="28" t="s">
        <v>974</v>
      </c>
      <c r="M339" s="44">
        <f>IF($L339="ALB", IF(INTRO!$E$39="Non-endemic",IF($H339&lt;&gt;0,$D339*($H339-$G339),0),$D339*$H339), 0)</f>
        <v>0</v>
      </c>
      <c r="N339" s="14">
        <f t="shared" si="41"/>
        <v>0</v>
      </c>
      <c r="O339" s="3"/>
      <c r="P339" s="14">
        <f t="shared" si="50"/>
        <v>0</v>
      </c>
      <c r="Q339" s="44">
        <f>IF($L339="MBD", IF(INTRO!$E$39="Non-endemic",IF($H339&lt;&gt;0,$D339*($H339-$G339),0),$D339*$H339),0)</f>
        <v>0</v>
      </c>
      <c r="R339" s="14">
        <f t="shared" si="42"/>
        <v>0</v>
      </c>
      <c r="S339" s="3"/>
      <c r="T339" s="14">
        <f t="shared" si="51"/>
        <v>0</v>
      </c>
      <c r="U339" s="25"/>
      <c r="V339" s="16">
        <f t="shared" si="47"/>
        <v>133969</v>
      </c>
      <c r="W339" s="16">
        <f t="shared" si="48"/>
        <v>670</v>
      </c>
      <c r="X339" s="25"/>
      <c r="Y339" s="16">
        <f t="shared" si="43"/>
        <v>0</v>
      </c>
      <c r="Z339" s="16">
        <f t="shared" si="44"/>
        <v>0</v>
      </c>
      <c r="AA339" s="25"/>
      <c r="AB339" s="16">
        <f t="shared" si="45"/>
        <v>0</v>
      </c>
      <c r="AC339" s="16">
        <f t="shared" si="46"/>
        <v>0</v>
      </c>
    </row>
    <row r="340" spans="1:29" x14ac:dyDescent="0.25">
      <c r="A340" s="13" t="str">
        <f>IF(AND(INTRO!$E$37="Non-endemic",INTRO!$E$41="Non-endemic")," ",IF(COUNTRY_INFO!A340=0," ",COUNTRY_INFO!A340))</f>
        <v>Nigeria</v>
      </c>
      <c r="B340" s="13" t="str">
        <f>IF(AND(INTRO!$E$37="Non-endemic",INTRO!$E$41="Non-endemic")," ",IF(COUNTRY_INFO!B340=0," ",COUNTRY_INFO!B340))</f>
        <v>Jigawa</v>
      </c>
      <c r="C340" s="13" t="str">
        <f>IF(AND(INTRO!$E$37="Non-endemic",INTRO!$E$41="Non-endemic")," ",IF(COUNTRY_INFO!C340=0," ",COUNTRY_INFO!C340))</f>
        <v>Hadejia</v>
      </c>
      <c r="D340" s="14">
        <f>IF(AND(INTRO!$E$37="Non-endemic",INTRO!$E$41="Non-endemic"),0,IF(AND(OR(COUNTRY_INFO!$H340=0,COUNTRY_INFO!$H340=4,COUNTRY_INFO!$H340=99),OR(COUNTRY_INFO!$J340=0,COUNTRY_INFO!$J340=4)),0,COUNTRY_INFO!$E340))</f>
        <v>28412</v>
      </c>
      <c r="E340" s="14">
        <f>IF(AND(INTRO!$E$37="Non-endemic",INTRO!$E$41="Non-endemic"),0,IF(AND(OR(COUNTRY_INFO!$H340=0,COUNTRY_INFO!$H340=4,COUNTRY_INFO!$H340=99),OR(COUNTRY_INFO!$J340=0,COUNTRY_INFO!$J340=4)),0,COUNTRY_INFO!$F340))</f>
        <v>39776</v>
      </c>
      <c r="F340" s="14">
        <f t="shared" si="49"/>
        <v>68188</v>
      </c>
      <c r="G340" s="15">
        <f>IF(AND(INTRO!$E$37="Non-endemic",INTRO!$E$41="Non-endemic"),0,COUNTRY_INFO!Q340)</f>
        <v>1</v>
      </c>
      <c r="H340" s="15">
        <f>IF(AND(INTRO!$E$37="Non-endemic",INTRO!$E$41="Non-endemic"),0,COUNTRY_INFO!S340)</f>
        <v>0</v>
      </c>
      <c r="I340" s="14">
        <f>IF(INTRO!$E$39="Non-endemic",IF($G340=1,DEC!$I340,0),IF($G340=1,IVM!$G340,0))</f>
        <v>113646</v>
      </c>
      <c r="J340" s="3" t="str">
        <f>IF($G340=0, " ", IF(COUNTRY_INFO!$H340=1, IF(COUNTRY_INFO!$L340=1, 0," ")," "))</f>
        <v xml:space="preserve"> </v>
      </c>
      <c r="K340" s="3"/>
      <c r="L340" s="28" t="s">
        <v>974</v>
      </c>
      <c r="M340" s="44">
        <f>IF($L340="ALB", IF(INTRO!$E$39="Non-endemic",IF($H340&lt;&gt;0,$D340*($H340-$G340),0),$D340*$H340), 0)</f>
        <v>0</v>
      </c>
      <c r="N340" s="14">
        <f t="shared" si="41"/>
        <v>0</v>
      </c>
      <c r="O340" s="3"/>
      <c r="P340" s="14">
        <f t="shared" si="50"/>
        <v>0</v>
      </c>
      <c r="Q340" s="44">
        <f>IF($L340="MBD", IF(INTRO!$E$39="Non-endemic",IF($H340&lt;&gt;0,$D340*($H340-$G340),0),$D340*$H340),0)</f>
        <v>0</v>
      </c>
      <c r="R340" s="14">
        <f t="shared" si="42"/>
        <v>0</v>
      </c>
      <c r="S340" s="3"/>
      <c r="T340" s="14">
        <f t="shared" si="51"/>
        <v>0</v>
      </c>
      <c r="U340" s="25"/>
      <c r="V340" s="16">
        <f t="shared" si="47"/>
        <v>113646</v>
      </c>
      <c r="W340" s="16">
        <f t="shared" si="48"/>
        <v>569</v>
      </c>
      <c r="X340" s="25"/>
      <c r="Y340" s="16">
        <f t="shared" si="43"/>
        <v>0</v>
      </c>
      <c r="Z340" s="16">
        <f t="shared" si="44"/>
        <v>0</v>
      </c>
      <c r="AA340" s="25"/>
      <c r="AB340" s="16">
        <f t="shared" si="45"/>
        <v>0</v>
      </c>
      <c r="AC340" s="16">
        <f t="shared" si="46"/>
        <v>0</v>
      </c>
    </row>
    <row r="341" spans="1:29" x14ac:dyDescent="0.25">
      <c r="A341" s="13" t="str">
        <f>IF(AND(INTRO!$E$37="Non-endemic",INTRO!$E$41="Non-endemic")," ",IF(COUNTRY_INFO!A341=0," ",COUNTRY_INFO!A341))</f>
        <v>Nigeria</v>
      </c>
      <c r="B341" s="13" t="str">
        <f>IF(AND(INTRO!$E$37="Non-endemic",INTRO!$E$41="Non-endemic")," ",IF(COUNTRY_INFO!B341=0," ",COUNTRY_INFO!B341))</f>
        <v>Jigawa</v>
      </c>
      <c r="C341" s="13" t="str">
        <f>IF(AND(INTRO!$E$37="Non-endemic",INTRO!$E$41="Non-endemic")," ",IF(COUNTRY_INFO!C341=0," ",COUNTRY_INFO!C341))</f>
        <v>Jahun</v>
      </c>
      <c r="D341" s="14">
        <f>IF(AND(INTRO!$E$37="Non-endemic",INTRO!$E$41="Non-endemic"),0,IF(AND(OR(COUNTRY_INFO!$H341=0,COUNTRY_INFO!$H341=4,COUNTRY_INFO!$H341=99),OR(COUNTRY_INFO!$J341=0,COUNTRY_INFO!$J341=4)),0,COUNTRY_INFO!$E341))</f>
        <v>61621</v>
      </c>
      <c r="E341" s="14">
        <f>IF(AND(INTRO!$E$37="Non-endemic",INTRO!$E$41="Non-endemic"),0,IF(AND(OR(COUNTRY_INFO!$H341=0,COUNTRY_INFO!$H341=4,COUNTRY_INFO!$H341=99),OR(COUNTRY_INFO!$J341=0,COUNTRY_INFO!$J341=4)),0,COUNTRY_INFO!$F341))</f>
        <v>86270</v>
      </c>
      <c r="F341" s="14">
        <f t="shared" si="49"/>
        <v>147891</v>
      </c>
      <c r="G341" s="15">
        <f>IF(AND(INTRO!$E$37="Non-endemic",INTRO!$E$41="Non-endemic"),0,COUNTRY_INFO!Q341)</f>
        <v>1</v>
      </c>
      <c r="H341" s="15">
        <f>IF(AND(INTRO!$E$37="Non-endemic",INTRO!$E$41="Non-endemic"),0,COUNTRY_INFO!S341)</f>
        <v>0</v>
      </c>
      <c r="I341" s="14">
        <f>IF(INTRO!$E$39="Non-endemic",IF($G341=1,DEC!$I341,0),IF($G341=1,IVM!$G341,0))</f>
        <v>246485</v>
      </c>
      <c r="J341" s="3" t="str">
        <f>IF($G341=0, " ", IF(COUNTRY_INFO!$H341=1, IF(COUNTRY_INFO!$L341=1, 0," ")," "))</f>
        <v xml:space="preserve"> </v>
      </c>
      <c r="K341" s="3"/>
      <c r="L341" s="28" t="s">
        <v>974</v>
      </c>
      <c r="M341" s="44">
        <f>IF($L341="ALB", IF(INTRO!$E$39="Non-endemic",IF($H341&lt;&gt;0,$D341*($H341-$G341),0),$D341*$H341), 0)</f>
        <v>0</v>
      </c>
      <c r="N341" s="14">
        <f t="shared" si="41"/>
        <v>0</v>
      </c>
      <c r="O341" s="3"/>
      <c r="P341" s="14">
        <f t="shared" si="50"/>
        <v>0</v>
      </c>
      <c r="Q341" s="44">
        <f>IF($L341="MBD", IF(INTRO!$E$39="Non-endemic",IF($H341&lt;&gt;0,$D341*($H341-$G341),0),$D341*$H341),0)</f>
        <v>0</v>
      </c>
      <c r="R341" s="14">
        <f t="shared" si="42"/>
        <v>0</v>
      </c>
      <c r="S341" s="3"/>
      <c r="T341" s="14">
        <f t="shared" si="51"/>
        <v>0</v>
      </c>
      <c r="U341" s="25"/>
      <c r="V341" s="16">
        <f t="shared" si="47"/>
        <v>246485</v>
      </c>
      <c r="W341" s="16">
        <f t="shared" si="48"/>
        <v>1233</v>
      </c>
      <c r="X341" s="25"/>
      <c r="Y341" s="16">
        <f t="shared" si="43"/>
        <v>0</v>
      </c>
      <c r="Z341" s="16">
        <f t="shared" si="44"/>
        <v>0</v>
      </c>
      <c r="AA341" s="25"/>
      <c r="AB341" s="16">
        <f t="shared" si="45"/>
        <v>0</v>
      </c>
      <c r="AC341" s="16">
        <f t="shared" si="46"/>
        <v>0</v>
      </c>
    </row>
    <row r="342" spans="1:29" x14ac:dyDescent="0.25">
      <c r="A342" s="13" t="str">
        <f>IF(AND(INTRO!$E$37="Non-endemic",INTRO!$E$41="Non-endemic")," ",IF(COUNTRY_INFO!A342=0," ",COUNTRY_INFO!A342))</f>
        <v>Nigeria</v>
      </c>
      <c r="B342" s="13" t="str">
        <f>IF(AND(INTRO!$E$37="Non-endemic",INTRO!$E$41="Non-endemic")," ",IF(COUNTRY_INFO!B342=0," ",COUNTRY_INFO!B342))</f>
        <v>Jigawa</v>
      </c>
      <c r="C342" s="13" t="str">
        <f>IF(AND(INTRO!$E$37="Non-endemic",INTRO!$E$41="Non-endemic")," ",IF(COUNTRY_INFO!C342=0," ",COUNTRY_INFO!C342))</f>
        <v>Kafin Hausa</v>
      </c>
      <c r="D342" s="14">
        <f>IF(AND(INTRO!$E$37="Non-endemic",INTRO!$E$41="Non-endemic"),0,IF(AND(OR(COUNTRY_INFO!$H342=0,COUNTRY_INFO!$H342=4,COUNTRY_INFO!$H342=99),OR(COUNTRY_INFO!$J342=0,COUNTRY_INFO!$J342=4)),0,COUNTRY_INFO!$E342))</f>
        <v>72909</v>
      </c>
      <c r="E342" s="14">
        <f>IF(AND(INTRO!$E$37="Non-endemic",INTRO!$E$41="Non-endemic"),0,IF(AND(OR(COUNTRY_INFO!$H342=0,COUNTRY_INFO!$H342=4,COUNTRY_INFO!$H342=99),OR(COUNTRY_INFO!$J342=0,COUNTRY_INFO!$J342=4)),0,COUNTRY_INFO!$F342))</f>
        <v>102072</v>
      </c>
      <c r="F342" s="14">
        <f t="shared" si="49"/>
        <v>174981</v>
      </c>
      <c r="G342" s="15">
        <f>IF(AND(INTRO!$E$37="Non-endemic",INTRO!$E$41="Non-endemic"),0,COUNTRY_INFO!Q342)</f>
        <v>1</v>
      </c>
      <c r="H342" s="15">
        <f>IF(AND(INTRO!$E$37="Non-endemic",INTRO!$E$41="Non-endemic"),0,COUNTRY_INFO!S342)</f>
        <v>0</v>
      </c>
      <c r="I342" s="14">
        <f>IF(INTRO!$E$39="Non-endemic",IF($G342=1,DEC!$I342,0),IF($G342=1,IVM!$G342,0))</f>
        <v>291634</v>
      </c>
      <c r="J342" s="3" t="str">
        <f>IF($G342=0, " ", IF(COUNTRY_INFO!$H342=1, IF(COUNTRY_INFO!$L342=1, 0," ")," "))</f>
        <v xml:space="preserve"> </v>
      </c>
      <c r="K342" s="3"/>
      <c r="L342" s="28" t="s">
        <v>974</v>
      </c>
      <c r="M342" s="44">
        <f>IF($L342="ALB", IF(INTRO!$E$39="Non-endemic",IF($H342&lt;&gt;0,$D342*($H342-$G342),0),$D342*$H342), 0)</f>
        <v>0</v>
      </c>
      <c r="N342" s="14">
        <f t="shared" si="41"/>
        <v>0</v>
      </c>
      <c r="O342" s="3"/>
      <c r="P342" s="14">
        <f t="shared" si="50"/>
        <v>0</v>
      </c>
      <c r="Q342" s="44">
        <f>IF($L342="MBD", IF(INTRO!$E$39="Non-endemic",IF($H342&lt;&gt;0,$D342*($H342-$G342),0),$D342*$H342),0)</f>
        <v>0</v>
      </c>
      <c r="R342" s="14">
        <f t="shared" si="42"/>
        <v>0</v>
      </c>
      <c r="S342" s="3"/>
      <c r="T342" s="14">
        <f t="shared" si="51"/>
        <v>0</v>
      </c>
      <c r="U342" s="25"/>
      <c r="V342" s="16">
        <f t="shared" si="47"/>
        <v>291634</v>
      </c>
      <c r="W342" s="16">
        <f t="shared" si="48"/>
        <v>1459</v>
      </c>
      <c r="X342" s="25"/>
      <c r="Y342" s="16">
        <f t="shared" si="43"/>
        <v>0</v>
      </c>
      <c r="Z342" s="16">
        <f t="shared" si="44"/>
        <v>0</v>
      </c>
      <c r="AA342" s="25"/>
      <c r="AB342" s="16">
        <f t="shared" si="45"/>
        <v>0</v>
      </c>
      <c r="AC342" s="16">
        <f t="shared" si="46"/>
        <v>0</v>
      </c>
    </row>
    <row r="343" spans="1:29" x14ac:dyDescent="0.25">
      <c r="A343" s="13" t="str">
        <f>IF(AND(INTRO!$E$37="Non-endemic",INTRO!$E$41="Non-endemic")," ",IF(COUNTRY_INFO!A343=0," ",COUNTRY_INFO!A343))</f>
        <v>Nigeria</v>
      </c>
      <c r="B343" s="13" t="str">
        <f>IF(AND(INTRO!$E$37="Non-endemic",INTRO!$E$41="Non-endemic")," ",IF(COUNTRY_INFO!B343=0," ",COUNTRY_INFO!B343))</f>
        <v>Jigawa</v>
      </c>
      <c r="C343" s="13" t="str">
        <f>IF(AND(INTRO!$E$37="Non-endemic",INTRO!$E$41="Non-endemic")," ",IF(COUNTRY_INFO!C343=0," ",COUNTRY_INFO!C343))</f>
        <v>Kaugama</v>
      </c>
      <c r="D343" s="14">
        <f>IF(AND(INTRO!$E$37="Non-endemic",INTRO!$E$41="Non-endemic"),0,IF(AND(OR(COUNTRY_INFO!$H343=0,COUNTRY_INFO!$H343=4,COUNTRY_INFO!$H343=99),OR(COUNTRY_INFO!$J343=0,COUNTRY_INFO!$J343=4)),0,COUNTRY_INFO!$E343))</f>
        <v>34417</v>
      </c>
      <c r="E343" s="14">
        <f>IF(AND(INTRO!$E$37="Non-endemic",INTRO!$E$41="Non-endemic"),0,IF(AND(OR(COUNTRY_INFO!$H343=0,COUNTRY_INFO!$H343=4,COUNTRY_INFO!$H343=99),OR(COUNTRY_INFO!$J343=0,COUNTRY_INFO!$J343=4)),0,COUNTRY_INFO!$F343))</f>
        <v>48184</v>
      </c>
      <c r="F343" s="14">
        <f t="shared" si="49"/>
        <v>82601</v>
      </c>
      <c r="G343" s="15">
        <f>IF(AND(INTRO!$E$37="Non-endemic",INTRO!$E$41="Non-endemic"),0,COUNTRY_INFO!Q343)</f>
        <v>1</v>
      </c>
      <c r="H343" s="15">
        <f>IF(AND(INTRO!$E$37="Non-endemic",INTRO!$E$41="Non-endemic"),0,COUNTRY_INFO!S343)</f>
        <v>0</v>
      </c>
      <c r="I343" s="14">
        <f>IF(INTRO!$E$39="Non-endemic",IF($G343=1,DEC!$I343,0),IF($G343=1,IVM!$G343,0))</f>
        <v>137669</v>
      </c>
      <c r="J343" s="3" t="str">
        <f>IF($G343=0, " ", IF(COUNTRY_INFO!$H343=1, IF(COUNTRY_INFO!$L343=1, 0," ")," "))</f>
        <v xml:space="preserve"> </v>
      </c>
      <c r="K343" s="3"/>
      <c r="L343" s="28" t="s">
        <v>974</v>
      </c>
      <c r="M343" s="44">
        <f>IF($L343="ALB", IF(INTRO!$E$39="Non-endemic",IF($H343&lt;&gt;0,$D343*($H343-$G343),0),$D343*$H343), 0)</f>
        <v>0</v>
      </c>
      <c r="N343" s="14">
        <f t="shared" si="41"/>
        <v>0</v>
      </c>
      <c r="O343" s="3"/>
      <c r="P343" s="14">
        <f t="shared" si="50"/>
        <v>0</v>
      </c>
      <c r="Q343" s="44">
        <f>IF($L343="MBD", IF(INTRO!$E$39="Non-endemic",IF($H343&lt;&gt;0,$D343*($H343-$G343),0),$D343*$H343),0)</f>
        <v>0</v>
      </c>
      <c r="R343" s="14">
        <f t="shared" si="42"/>
        <v>0</v>
      </c>
      <c r="S343" s="3"/>
      <c r="T343" s="14">
        <f t="shared" si="51"/>
        <v>0</v>
      </c>
      <c r="U343" s="25"/>
      <c r="V343" s="16">
        <f t="shared" si="47"/>
        <v>137669</v>
      </c>
      <c r="W343" s="16">
        <f t="shared" si="48"/>
        <v>689</v>
      </c>
      <c r="X343" s="25"/>
      <c r="Y343" s="16">
        <f t="shared" si="43"/>
        <v>0</v>
      </c>
      <c r="Z343" s="16">
        <f t="shared" si="44"/>
        <v>0</v>
      </c>
      <c r="AA343" s="25"/>
      <c r="AB343" s="16">
        <f t="shared" si="45"/>
        <v>0</v>
      </c>
      <c r="AC343" s="16">
        <f t="shared" si="46"/>
        <v>0</v>
      </c>
    </row>
    <row r="344" spans="1:29" x14ac:dyDescent="0.25">
      <c r="A344" s="13" t="str">
        <f>IF(AND(INTRO!$E$37="Non-endemic",INTRO!$E$41="Non-endemic")," ",IF(COUNTRY_INFO!A344=0," ",COUNTRY_INFO!A344))</f>
        <v>Nigeria</v>
      </c>
      <c r="B344" s="13" t="str">
        <f>IF(AND(INTRO!$E$37="Non-endemic",INTRO!$E$41="Non-endemic")," ",IF(COUNTRY_INFO!B344=0," ",COUNTRY_INFO!B344))</f>
        <v>Jigawa</v>
      </c>
      <c r="C344" s="13" t="str">
        <f>IF(AND(INTRO!$E$37="Non-endemic",INTRO!$E$41="Non-endemic")," ",IF(COUNTRY_INFO!C344=0," ",COUNTRY_INFO!C344))</f>
        <v>Kazaure</v>
      </c>
      <c r="D344" s="14">
        <f>IF(AND(INTRO!$E$37="Non-endemic",INTRO!$E$41="Non-endemic"),0,IF(AND(OR(COUNTRY_INFO!$H344=0,COUNTRY_INFO!$H344=4,COUNTRY_INFO!$H344=99),OR(COUNTRY_INFO!$J344=0,COUNTRY_INFO!$J344=4)),0,COUNTRY_INFO!$E344))</f>
        <v>43438</v>
      </c>
      <c r="E344" s="14">
        <f>IF(AND(INTRO!$E$37="Non-endemic",INTRO!$E$41="Non-endemic"),0,IF(AND(OR(COUNTRY_INFO!$H344=0,COUNTRY_INFO!$H344=4,COUNTRY_INFO!$H344=99),OR(COUNTRY_INFO!$J344=0,COUNTRY_INFO!$J344=4)),0,COUNTRY_INFO!$F344))</f>
        <v>60814</v>
      </c>
      <c r="F344" s="14">
        <f t="shared" si="49"/>
        <v>104252</v>
      </c>
      <c r="G344" s="15">
        <f>IF(AND(INTRO!$E$37="Non-endemic",INTRO!$E$41="Non-endemic"),0,COUNTRY_INFO!Q344)</f>
        <v>1</v>
      </c>
      <c r="H344" s="15">
        <f>IF(AND(INTRO!$E$37="Non-endemic",INTRO!$E$41="Non-endemic"),0,COUNTRY_INFO!S344)</f>
        <v>0</v>
      </c>
      <c r="I344" s="14">
        <f>IF(INTRO!$E$39="Non-endemic",IF($G344=1,DEC!$I344,0),IF($G344=1,IVM!$G344,0))</f>
        <v>173754</v>
      </c>
      <c r="J344" s="3" t="str">
        <f>IF($G344=0, " ", IF(COUNTRY_INFO!$H344=1, IF(COUNTRY_INFO!$L344=1, 0," ")," "))</f>
        <v xml:space="preserve"> </v>
      </c>
      <c r="K344" s="3"/>
      <c r="L344" s="28" t="s">
        <v>974</v>
      </c>
      <c r="M344" s="44">
        <f>IF($L344="ALB", IF(INTRO!$E$39="Non-endemic",IF($H344&lt;&gt;0,$D344*($H344-$G344),0),$D344*$H344), 0)</f>
        <v>0</v>
      </c>
      <c r="N344" s="14">
        <f t="shared" si="41"/>
        <v>0</v>
      </c>
      <c r="O344" s="3"/>
      <c r="P344" s="14">
        <f t="shared" si="50"/>
        <v>0</v>
      </c>
      <c r="Q344" s="44">
        <f>IF($L344="MBD", IF(INTRO!$E$39="Non-endemic",IF($H344&lt;&gt;0,$D344*($H344-$G344),0),$D344*$H344),0)</f>
        <v>0</v>
      </c>
      <c r="R344" s="14">
        <f t="shared" si="42"/>
        <v>0</v>
      </c>
      <c r="S344" s="3"/>
      <c r="T344" s="14">
        <f t="shared" si="51"/>
        <v>0</v>
      </c>
      <c r="U344" s="25"/>
      <c r="V344" s="16">
        <f t="shared" si="47"/>
        <v>173754</v>
      </c>
      <c r="W344" s="16">
        <f t="shared" si="48"/>
        <v>869</v>
      </c>
      <c r="X344" s="25"/>
      <c r="Y344" s="16">
        <f t="shared" si="43"/>
        <v>0</v>
      </c>
      <c r="Z344" s="16">
        <f t="shared" si="44"/>
        <v>0</v>
      </c>
      <c r="AA344" s="25"/>
      <c r="AB344" s="16">
        <f t="shared" si="45"/>
        <v>0</v>
      </c>
      <c r="AC344" s="16">
        <f t="shared" si="46"/>
        <v>0</v>
      </c>
    </row>
    <row r="345" spans="1:29" x14ac:dyDescent="0.25">
      <c r="A345" s="13" t="str">
        <f>IF(AND(INTRO!$E$37="Non-endemic",INTRO!$E$41="Non-endemic")," ",IF(COUNTRY_INFO!A345=0," ",COUNTRY_INFO!A345))</f>
        <v>Nigeria</v>
      </c>
      <c r="B345" s="13" t="str">
        <f>IF(AND(INTRO!$E$37="Non-endemic",INTRO!$E$41="Non-endemic")," ",IF(COUNTRY_INFO!B345=0," ",COUNTRY_INFO!B345))</f>
        <v>Jigawa</v>
      </c>
      <c r="C345" s="13" t="str">
        <f>IF(AND(INTRO!$E$37="Non-endemic",INTRO!$E$41="Non-endemic")," ",IF(COUNTRY_INFO!C345=0," ",COUNTRY_INFO!C345))</f>
        <v>Kiri Kasama</v>
      </c>
      <c r="D345" s="14">
        <f>IF(AND(INTRO!$E$37="Non-endemic",INTRO!$E$41="Non-endemic"),0,IF(AND(OR(COUNTRY_INFO!$H345=0,COUNTRY_INFO!$H345=4,COUNTRY_INFO!$H345=99),OR(COUNTRY_INFO!$J345=0,COUNTRY_INFO!$J345=4)),0,COUNTRY_INFO!$E345))</f>
        <v>51515</v>
      </c>
      <c r="E345" s="14">
        <f>IF(AND(INTRO!$E$37="Non-endemic",INTRO!$E$41="Non-endemic"),0,IF(AND(OR(COUNTRY_INFO!$H345=0,COUNTRY_INFO!$H345=4,COUNTRY_INFO!$H345=99),OR(COUNTRY_INFO!$J345=0,COUNTRY_INFO!$J345=4)),0,COUNTRY_INFO!$F345))</f>
        <v>72122</v>
      </c>
      <c r="F345" s="14">
        <f t="shared" si="49"/>
        <v>123637</v>
      </c>
      <c r="G345" s="15">
        <f>IF(AND(INTRO!$E$37="Non-endemic",INTRO!$E$41="Non-endemic"),0,COUNTRY_INFO!Q345)</f>
        <v>1</v>
      </c>
      <c r="H345" s="15">
        <f>IF(AND(INTRO!$E$37="Non-endemic",INTRO!$E$41="Non-endemic"),0,COUNTRY_INFO!S345)</f>
        <v>0</v>
      </c>
      <c r="I345" s="14">
        <f>IF(INTRO!$E$39="Non-endemic",IF($G345=1,DEC!$I345,0),IF($G345=1,IVM!$G345,0))</f>
        <v>206062</v>
      </c>
      <c r="J345" s="3" t="str">
        <f>IF($G345=0, " ", IF(COUNTRY_INFO!$H345=1, IF(COUNTRY_INFO!$L345=1, 0," ")," "))</f>
        <v xml:space="preserve"> </v>
      </c>
      <c r="K345" s="3"/>
      <c r="L345" s="28" t="s">
        <v>974</v>
      </c>
      <c r="M345" s="44">
        <f>IF($L345="ALB", IF(INTRO!$E$39="Non-endemic",IF($H345&lt;&gt;0,$D345*($H345-$G345),0),$D345*$H345), 0)</f>
        <v>0</v>
      </c>
      <c r="N345" s="14">
        <f t="shared" si="41"/>
        <v>0</v>
      </c>
      <c r="O345" s="3"/>
      <c r="P345" s="14">
        <f t="shared" si="50"/>
        <v>0</v>
      </c>
      <c r="Q345" s="44">
        <f>IF($L345="MBD", IF(INTRO!$E$39="Non-endemic",IF($H345&lt;&gt;0,$D345*($H345-$G345),0),$D345*$H345),0)</f>
        <v>0</v>
      </c>
      <c r="R345" s="14">
        <f t="shared" si="42"/>
        <v>0</v>
      </c>
      <c r="S345" s="3"/>
      <c r="T345" s="14">
        <f t="shared" si="51"/>
        <v>0</v>
      </c>
      <c r="U345" s="25"/>
      <c r="V345" s="16">
        <f t="shared" si="47"/>
        <v>206062</v>
      </c>
      <c r="W345" s="16">
        <f t="shared" si="48"/>
        <v>1031</v>
      </c>
      <c r="X345" s="25"/>
      <c r="Y345" s="16">
        <f t="shared" si="43"/>
        <v>0</v>
      </c>
      <c r="Z345" s="16">
        <f t="shared" si="44"/>
        <v>0</v>
      </c>
      <c r="AA345" s="25"/>
      <c r="AB345" s="16">
        <f t="shared" si="45"/>
        <v>0</v>
      </c>
      <c r="AC345" s="16">
        <f t="shared" si="46"/>
        <v>0</v>
      </c>
    </row>
    <row r="346" spans="1:29" x14ac:dyDescent="0.25">
      <c r="A346" s="13" t="str">
        <f>IF(AND(INTRO!$E$37="Non-endemic",INTRO!$E$41="Non-endemic")," ",IF(COUNTRY_INFO!A346=0," ",COUNTRY_INFO!A346))</f>
        <v>Nigeria</v>
      </c>
      <c r="B346" s="13" t="str">
        <f>IF(AND(INTRO!$E$37="Non-endemic",INTRO!$E$41="Non-endemic")," ",IF(COUNTRY_INFO!B346=0," ",COUNTRY_INFO!B346))</f>
        <v>Jigawa</v>
      </c>
      <c r="C346" s="13" t="str">
        <f>IF(AND(INTRO!$E$37="Non-endemic",INTRO!$E$41="Non-endemic")," ",IF(COUNTRY_INFO!C346=0," ",COUNTRY_INFO!C346))</f>
        <v>Kiyawa</v>
      </c>
      <c r="D346" s="14">
        <f>IF(AND(INTRO!$E$37="Non-endemic",INTRO!$E$41="Non-endemic"),0,IF(AND(OR(COUNTRY_INFO!$H346=0,COUNTRY_INFO!$H346=4,COUNTRY_INFO!$H346=99),OR(COUNTRY_INFO!$J346=0,COUNTRY_INFO!$J346=4)),0,COUNTRY_INFO!$E346))</f>
        <v>46510</v>
      </c>
      <c r="E346" s="14">
        <f>IF(AND(INTRO!$E$37="Non-endemic",INTRO!$E$41="Non-endemic"),0,IF(AND(OR(COUNTRY_INFO!$H346=0,COUNTRY_INFO!$H346=4,COUNTRY_INFO!$H346=99),OR(COUNTRY_INFO!$J346=0,COUNTRY_INFO!$J346=4)),0,COUNTRY_INFO!$F346))</f>
        <v>65114</v>
      </c>
      <c r="F346" s="14">
        <f t="shared" si="49"/>
        <v>111624</v>
      </c>
      <c r="G346" s="15">
        <f>IF(AND(INTRO!$E$37="Non-endemic",INTRO!$E$41="Non-endemic"),0,COUNTRY_INFO!Q346)</f>
        <v>1</v>
      </c>
      <c r="H346" s="15">
        <f>IF(AND(INTRO!$E$37="Non-endemic",INTRO!$E$41="Non-endemic"),0,COUNTRY_INFO!S346)</f>
        <v>0</v>
      </c>
      <c r="I346" s="14">
        <f>IF(INTRO!$E$39="Non-endemic",IF($G346=1,DEC!$I346,0),IF($G346=1,IVM!$G346,0))</f>
        <v>186039</v>
      </c>
      <c r="J346" s="3" t="str">
        <f>IF($G346=0, " ", IF(COUNTRY_INFO!$H346=1, IF(COUNTRY_INFO!$L346=1, 0," ")," "))</f>
        <v xml:space="preserve"> </v>
      </c>
      <c r="K346" s="3"/>
      <c r="L346" s="28" t="s">
        <v>974</v>
      </c>
      <c r="M346" s="44">
        <f>IF($L346="ALB", IF(INTRO!$E$39="Non-endemic",IF($H346&lt;&gt;0,$D346*($H346-$G346),0),$D346*$H346), 0)</f>
        <v>0</v>
      </c>
      <c r="N346" s="14">
        <f t="shared" si="41"/>
        <v>0</v>
      </c>
      <c r="O346" s="3"/>
      <c r="P346" s="14">
        <f t="shared" si="50"/>
        <v>0</v>
      </c>
      <c r="Q346" s="44">
        <f>IF($L346="MBD", IF(INTRO!$E$39="Non-endemic",IF($H346&lt;&gt;0,$D346*($H346-$G346),0),$D346*$H346),0)</f>
        <v>0</v>
      </c>
      <c r="R346" s="14">
        <f t="shared" si="42"/>
        <v>0</v>
      </c>
      <c r="S346" s="3"/>
      <c r="T346" s="14">
        <f t="shared" si="51"/>
        <v>0</v>
      </c>
      <c r="U346" s="25"/>
      <c r="V346" s="16">
        <f t="shared" si="47"/>
        <v>186039</v>
      </c>
      <c r="W346" s="16">
        <f t="shared" si="48"/>
        <v>931</v>
      </c>
      <c r="X346" s="25"/>
      <c r="Y346" s="16">
        <f t="shared" si="43"/>
        <v>0</v>
      </c>
      <c r="Z346" s="16">
        <f t="shared" si="44"/>
        <v>0</v>
      </c>
      <c r="AA346" s="25"/>
      <c r="AB346" s="16">
        <f t="shared" si="45"/>
        <v>0</v>
      </c>
      <c r="AC346" s="16">
        <f t="shared" si="46"/>
        <v>0</v>
      </c>
    </row>
    <row r="347" spans="1:29" x14ac:dyDescent="0.25">
      <c r="A347" s="13" t="str">
        <f>IF(AND(INTRO!$E$37="Non-endemic",INTRO!$E$41="Non-endemic")," ",IF(COUNTRY_INFO!A347=0," ",COUNTRY_INFO!A347))</f>
        <v>Nigeria</v>
      </c>
      <c r="B347" s="13" t="str">
        <f>IF(AND(INTRO!$E$37="Non-endemic",INTRO!$E$41="Non-endemic")," ",IF(COUNTRY_INFO!B347=0," ",COUNTRY_INFO!B347))</f>
        <v>Jigawa</v>
      </c>
      <c r="C347" s="13" t="str">
        <f>IF(AND(INTRO!$E$37="Non-endemic",INTRO!$E$41="Non-endemic")," ",IF(COUNTRY_INFO!C347=0," ",COUNTRY_INFO!C347))</f>
        <v>Maigatari</v>
      </c>
      <c r="D347" s="14">
        <f>IF(AND(INTRO!$E$37="Non-endemic",INTRO!$E$41="Non-endemic"),0,IF(AND(OR(COUNTRY_INFO!$H347=0,COUNTRY_INFO!$H347=4,COUNTRY_INFO!$H347=99),OR(COUNTRY_INFO!$J347=0,COUNTRY_INFO!$J347=4)),0,COUNTRY_INFO!$E347))</f>
        <v>48339</v>
      </c>
      <c r="E347" s="14">
        <f>IF(AND(INTRO!$E$37="Non-endemic",INTRO!$E$41="Non-endemic"),0,IF(AND(OR(COUNTRY_INFO!$H347=0,COUNTRY_INFO!$H347=4,COUNTRY_INFO!$H347=99),OR(COUNTRY_INFO!$J347=0,COUNTRY_INFO!$J347=4)),0,COUNTRY_INFO!$F347))</f>
        <v>67675</v>
      </c>
      <c r="F347" s="14">
        <f t="shared" si="49"/>
        <v>116014</v>
      </c>
      <c r="G347" s="15">
        <f>IF(AND(INTRO!$E$37="Non-endemic",INTRO!$E$41="Non-endemic"),0,COUNTRY_INFO!Q347)</f>
        <v>1</v>
      </c>
      <c r="H347" s="15">
        <f>IF(AND(INTRO!$E$37="Non-endemic",INTRO!$E$41="Non-endemic"),0,COUNTRY_INFO!S347)</f>
        <v>0</v>
      </c>
      <c r="I347" s="14">
        <f>IF(INTRO!$E$39="Non-endemic",IF($G347=1,DEC!$I347,0),IF($G347=1,IVM!$G347,0))</f>
        <v>193357</v>
      </c>
      <c r="J347" s="3" t="str">
        <f>IF($G347=0, " ", IF(COUNTRY_INFO!$H347=1, IF(COUNTRY_INFO!$L347=1, 0," ")," "))</f>
        <v xml:space="preserve"> </v>
      </c>
      <c r="K347" s="3"/>
      <c r="L347" s="28" t="s">
        <v>974</v>
      </c>
      <c r="M347" s="44">
        <f>IF($L347="ALB", IF(INTRO!$E$39="Non-endemic",IF($H347&lt;&gt;0,$D347*($H347-$G347),0),$D347*$H347), 0)</f>
        <v>0</v>
      </c>
      <c r="N347" s="14">
        <f t="shared" si="41"/>
        <v>0</v>
      </c>
      <c r="O347" s="3"/>
      <c r="P347" s="14">
        <f t="shared" si="50"/>
        <v>0</v>
      </c>
      <c r="Q347" s="44">
        <f>IF($L347="MBD", IF(INTRO!$E$39="Non-endemic",IF($H347&lt;&gt;0,$D347*($H347-$G347),0),$D347*$H347),0)</f>
        <v>0</v>
      </c>
      <c r="R347" s="14">
        <f t="shared" si="42"/>
        <v>0</v>
      </c>
      <c r="S347" s="3"/>
      <c r="T347" s="14">
        <f t="shared" si="51"/>
        <v>0</v>
      </c>
      <c r="U347" s="25"/>
      <c r="V347" s="16">
        <f t="shared" si="47"/>
        <v>193357</v>
      </c>
      <c r="W347" s="16">
        <f t="shared" si="48"/>
        <v>967</v>
      </c>
      <c r="X347" s="25"/>
      <c r="Y347" s="16">
        <f t="shared" si="43"/>
        <v>0</v>
      </c>
      <c r="Z347" s="16">
        <f t="shared" si="44"/>
        <v>0</v>
      </c>
      <c r="AA347" s="25"/>
      <c r="AB347" s="16">
        <f t="shared" si="45"/>
        <v>0</v>
      </c>
      <c r="AC347" s="16">
        <f t="shared" si="46"/>
        <v>0</v>
      </c>
    </row>
    <row r="348" spans="1:29" x14ac:dyDescent="0.25">
      <c r="A348" s="13" t="str">
        <f>IF(AND(INTRO!$E$37="Non-endemic",INTRO!$E$41="Non-endemic")," ",IF(COUNTRY_INFO!A348=0," ",COUNTRY_INFO!A348))</f>
        <v>Nigeria</v>
      </c>
      <c r="B348" s="13" t="str">
        <f>IF(AND(INTRO!$E$37="Non-endemic",INTRO!$E$41="Non-endemic")," ",IF(COUNTRY_INFO!B348=0," ",COUNTRY_INFO!B348))</f>
        <v>Jigawa</v>
      </c>
      <c r="C348" s="13" t="str">
        <f>IF(AND(INTRO!$E$37="Non-endemic",INTRO!$E$41="Non-endemic")," ",IF(COUNTRY_INFO!C348=0," ",COUNTRY_INFO!C348))</f>
        <v>Mallam Madori</v>
      </c>
      <c r="D348" s="14">
        <f>IF(AND(INTRO!$E$37="Non-endemic",INTRO!$E$41="Non-endemic"),0,IF(AND(OR(COUNTRY_INFO!$H348=0,COUNTRY_INFO!$H348=4,COUNTRY_INFO!$H348=99),OR(COUNTRY_INFO!$J348=0,COUNTRY_INFO!$J348=4)),0,COUNTRY_INFO!$E348))</f>
        <v>43417</v>
      </c>
      <c r="E348" s="14">
        <f>IF(AND(INTRO!$E$37="Non-endemic",INTRO!$E$41="Non-endemic"),0,IF(AND(OR(COUNTRY_INFO!$H348=0,COUNTRY_INFO!$H348=4,COUNTRY_INFO!$H348=99),OR(COUNTRY_INFO!$J348=0,COUNTRY_INFO!$J348=4)),0,COUNTRY_INFO!$F348))</f>
        <v>60783</v>
      </c>
      <c r="F348" s="14">
        <f t="shared" si="49"/>
        <v>104200</v>
      </c>
      <c r="G348" s="15">
        <f>IF(AND(INTRO!$E$37="Non-endemic",INTRO!$E$41="Non-endemic"),0,COUNTRY_INFO!Q348)</f>
        <v>1</v>
      </c>
      <c r="H348" s="15">
        <f>IF(AND(INTRO!$E$37="Non-endemic",INTRO!$E$41="Non-endemic"),0,COUNTRY_INFO!S348)</f>
        <v>0</v>
      </c>
      <c r="I348" s="14">
        <f>IF(INTRO!$E$39="Non-endemic",IF($G348=1,DEC!$I348,0),IF($G348=1,IVM!$G348,0))</f>
        <v>173666</v>
      </c>
      <c r="J348" s="3" t="str">
        <f>IF($G348=0, " ", IF(COUNTRY_INFO!$H348=1, IF(COUNTRY_INFO!$L348=1, 0," ")," "))</f>
        <v xml:space="preserve"> </v>
      </c>
      <c r="K348" s="3"/>
      <c r="L348" s="28" t="s">
        <v>974</v>
      </c>
      <c r="M348" s="44">
        <f>IF($L348="ALB", IF(INTRO!$E$39="Non-endemic",IF($H348&lt;&gt;0,$D348*($H348-$G348),0),$D348*$H348), 0)</f>
        <v>0</v>
      </c>
      <c r="N348" s="14">
        <f t="shared" si="41"/>
        <v>0</v>
      </c>
      <c r="O348" s="3"/>
      <c r="P348" s="14">
        <f t="shared" si="50"/>
        <v>0</v>
      </c>
      <c r="Q348" s="44">
        <f>IF($L348="MBD", IF(INTRO!$E$39="Non-endemic",IF($H348&lt;&gt;0,$D348*($H348-$G348),0),$D348*$H348),0)</f>
        <v>0</v>
      </c>
      <c r="R348" s="14">
        <f t="shared" si="42"/>
        <v>0</v>
      </c>
      <c r="S348" s="3"/>
      <c r="T348" s="14">
        <f t="shared" si="51"/>
        <v>0</v>
      </c>
      <c r="U348" s="25"/>
      <c r="V348" s="16">
        <f t="shared" si="47"/>
        <v>173666</v>
      </c>
      <c r="W348" s="16">
        <f t="shared" si="48"/>
        <v>869</v>
      </c>
      <c r="X348" s="25"/>
      <c r="Y348" s="16">
        <f t="shared" si="43"/>
        <v>0</v>
      </c>
      <c r="Z348" s="16">
        <f t="shared" si="44"/>
        <v>0</v>
      </c>
      <c r="AA348" s="25"/>
      <c r="AB348" s="16">
        <f t="shared" si="45"/>
        <v>0</v>
      </c>
      <c r="AC348" s="16">
        <f t="shared" si="46"/>
        <v>0</v>
      </c>
    </row>
    <row r="349" spans="1:29" x14ac:dyDescent="0.25">
      <c r="A349" s="13" t="str">
        <f>IF(AND(INTRO!$E$37="Non-endemic",INTRO!$E$41="Non-endemic")," ",IF(COUNTRY_INFO!A349=0," ",COUNTRY_INFO!A349))</f>
        <v>Nigeria</v>
      </c>
      <c r="B349" s="13" t="str">
        <f>IF(AND(INTRO!$E$37="Non-endemic",INTRO!$E$41="Non-endemic")," ",IF(COUNTRY_INFO!B349=0," ",COUNTRY_INFO!B349))</f>
        <v>Jigawa</v>
      </c>
      <c r="C349" s="13" t="str">
        <f>IF(AND(INTRO!$E$37="Non-endemic",INTRO!$E$41="Non-endemic")," ",IF(COUNTRY_INFO!C349=0," ",COUNTRY_INFO!C349))</f>
        <v>Miga</v>
      </c>
      <c r="D349" s="14">
        <f>IF(AND(INTRO!$E$37="Non-endemic",INTRO!$E$41="Non-endemic"),0,IF(AND(OR(COUNTRY_INFO!$H349=0,COUNTRY_INFO!$H349=4,COUNTRY_INFO!$H349=99),OR(COUNTRY_INFO!$J349=0,COUNTRY_INFO!$J349=4)),0,COUNTRY_INFO!$E349))</f>
        <v>34543</v>
      </c>
      <c r="E349" s="14">
        <f>IF(AND(INTRO!$E$37="Non-endemic",INTRO!$E$41="Non-endemic"),0,IF(AND(OR(COUNTRY_INFO!$H349=0,COUNTRY_INFO!$H349=4,COUNTRY_INFO!$H349=99),OR(COUNTRY_INFO!$J349=0,COUNTRY_INFO!$J349=4)),0,COUNTRY_INFO!$F349))</f>
        <v>48360</v>
      </c>
      <c r="F349" s="14">
        <f t="shared" si="49"/>
        <v>82903</v>
      </c>
      <c r="G349" s="15">
        <f>IF(AND(INTRO!$E$37="Non-endemic",INTRO!$E$41="Non-endemic"),0,COUNTRY_INFO!Q349)</f>
        <v>1</v>
      </c>
      <c r="H349" s="15">
        <f>IF(AND(INTRO!$E$37="Non-endemic",INTRO!$E$41="Non-endemic"),0,COUNTRY_INFO!S349)</f>
        <v>0</v>
      </c>
      <c r="I349" s="14">
        <f>IF(INTRO!$E$39="Non-endemic",IF($G349=1,DEC!$I349,0),IF($G349=1,IVM!$G349,0))</f>
        <v>138172</v>
      </c>
      <c r="J349" s="3" t="str">
        <f>IF($G349=0, " ", IF(COUNTRY_INFO!$H349=1, IF(COUNTRY_INFO!$L349=1, 0," ")," "))</f>
        <v xml:space="preserve"> </v>
      </c>
      <c r="K349" s="3"/>
      <c r="L349" s="28" t="s">
        <v>974</v>
      </c>
      <c r="M349" s="44">
        <f>IF($L349="ALB", IF(INTRO!$E$39="Non-endemic",IF($H349&lt;&gt;0,$D349*($H349-$G349),0),$D349*$H349), 0)</f>
        <v>0</v>
      </c>
      <c r="N349" s="14">
        <f t="shared" si="41"/>
        <v>0</v>
      </c>
      <c r="O349" s="3"/>
      <c r="P349" s="14">
        <f t="shared" si="50"/>
        <v>0</v>
      </c>
      <c r="Q349" s="44">
        <f>IF($L349="MBD", IF(INTRO!$E$39="Non-endemic",IF($H349&lt;&gt;0,$D349*($H349-$G349),0),$D349*$H349),0)</f>
        <v>0</v>
      </c>
      <c r="R349" s="14">
        <f t="shared" si="42"/>
        <v>0</v>
      </c>
      <c r="S349" s="3"/>
      <c r="T349" s="14">
        <f t="shared" si="51"/>
        <v>0</v>
      </c>
      <c r="U349" s="25"/>
      <c r="V349" s="16">
        <f t="shared" si="47"/>
        <v>138172</v>
      </c>
      <c r="W349" s="16">
        <f t="shared" si="48"/>
        <v>691</v>
      </c>
      <c r="X349" s="25"/>
      <c r="Y349" s="16">
        <f t="shared" si="43"/>
        <v>0</v>
      </c>
      <c r="Z349" s="16">
        <f t="shared" si="44"/>
        <v>0</v>
      </c>
      <c r="AA349" s="25"/>
      <c r="AB349" s="16">
        <f t="shared" si="45"/>
        <v>0</v>
      </c>
      <c r="AC349" s="16">
        <f t="shared" si="46"/>
        <v>0</v>
      </c>
    </row>
    <row r="350" spans="1:29" x14ac:dyDescent="0.25">
      <c r="A350" s="13" t="str">
        <f>IF(AND(INTRO!$E$37="Non-endemic",INTRO!$E$41="Non-endemic")," ",IF(COUNTRY_INFO!A350=0," ",COUNTRY_INFO!A350))</f>
        <v>Nigeria</v>
      </c>
      <c r="B350" s="13" t="str">
        <f>IF(AND(INTRO!$E$37="Non-endemic",INTRO!$E$41="Non-endemic")," ",IF(COUNTRY_INFO!B350=0," ",COUNTRY_INFO!B350))</f>
        <v>Jigawa</v>
      </c>
      <c r="C350" s="13" t="str">
        <f>IF(AND(INTRO!$E$37="Non-endemic",INTRO!$E$41="Non-endemic")," ",IF(COUNTRY_INFO!C350=0," ",COUNTRY_INFO!C350))</f>
        <v>Ringim</v>
      </c>
      <c r="D350" s="14">
        <f>IF(AND(INTRO!$E$37="Non-endemic",INTRO!$E$41="Non-endemic"),0,IF(AND(OR(COUNTRY_INFO!$H350=0,COUNTRY_INFO!$H350=4,COUNTRY_INFO!$H350=99),OR(COUNTRY_INFO!$J350=0,COUNTRY_INFO!$J350=4)),0,COUNTRY_INFO!$E350))</f>
        <v>51650</v>
      </c>
      <c r="E350" s="14">
        <f>IF(AND(INTRO!$E$37="Non-endemic",INTRO!$E$41="Non-endemic"),0,IF(AND(OR(COUNTRY_INFO!$H350=0,COUNTRY_INFO!$H350=4,COUNTRY_INFO!$H350=99),OR(COUNTRY_INFO!$J350=0,COUNTRY_INFO!$J350=4)),0,COUNTRY_INFO!$F350))</f>
        <v>72310</v>
      </c>
      <c r="F350" s="14">
        <f t="shared" si="49"/>
        <v>123960</v>
      </c>
      <c r="G350" s="15">
        <f>IF(AND(INTRO!$E$37="Non-endemic",INTRO!$E$41="Non-endemic"),0,COUNTRY_INFO!Q350)</f>
        <v>1</v>
      </c>
      <c r="H350" s="15">
        <f>IF(AND(INTRO!$E$37="Non-endemic",INTRO!$E$41="Non-endemic"),0,COUNTRY_INFO!S350)</f>
        <v>0</v>
      </c>
      <c r="I350" s="14">
        <f>IF(INTRO!$E$39="Non-endemic",IF($G350=1,DEC!$I350,0),IF($G350=1,IVM!$G350,0))</f>
        <v>206600</v>
      </c>
      <c r="J350" s="3" t="str">
        <f>IF($G350=0, " ", IF(COUNTRY_INFO!$H350=1, IF(COUNTRY_INFO!$L350=1, 0," ")," "))</f>
        <v xml:space="preserve"> </v>
      </c>
      <c r="K350" s="3"/>
      <c r="L350" s="28" t="s">
        <v>974</v>
      </c>
      <c r="M350" s="44">
        <f>IF($L350="ALB", IF(INTRO!$E$39="Non-endemic",IF($H350&lt;&gt;0,$D350*($H350-$G350),0),$D350*$H350), 0)</f>
        <v>0</v>
      </c>
      <c r="N350" s="14">
        <f t="shared" si="41"/>
        <v>0</v>
      </c>
      <c r="O350" s="3"/>
      <c r="P350" s="14">
        <f t="shared" si="50"/>
        <v>0</v>
      </c>
      <c r="Q350" s="44">
        <f>IF($L350="MBD", IF(INTRO!$E$39="Non-endemic",IF($H350&lt;&gt;0,$D350*($H350-$G350),0),$D350*$H350),0)</f>
        <v>0</v>
      </c>
      <c r="R350" s="14">
        <f t="shared" si="42"/>
        <v>0</v>
      </c>
      <c r="S350" s="3"/>
      <c r="T350" s="14">
        <f t="shared" si="51"/>
        <v>0</v>
      </c>
      <c r="U350" s="25"/>
      <c r="V350" s="16">
        <f t="shared" si="47"/>
        <v>206600</v>
      </c>
      <c r="W350" s="16">
        <f t="shared" si="48"/>
        <v>1033</v>
      </c>
      <c r="X350" s="25"/>
      <c r="Y350" s="16">
        <f t="shared" si="43"/>
        <v>0</v>
      </c>
      <c r="Z350" s="16">
        <f t="shared" si="44"/>
        <v>0</v>
      </c>
      <c r="AA350" s="25"/>
      <c r="AB350" s="16">
        <f t="shared" si="45"/>
        <v>0</v>
      </c>
      <c r="AC350" s="16">
        <f t="shared" si="46"/>
        <v>0</v>
      </c>
    </row>
    <row r="351" spans="1:29" x14ac:dyDescent="0.25">
      <c r="A351" s="13" t="str">
        <f>IF(AND(INTRO!$E$37="Non-endemic",INTRO!$E$41="Non-endemic")," ",IF(COUNTRY_INFO!A351=0," ",COUNTRY_INFO!A351))</f>
        <v>Nigeria</v>
      </c>
      <c r="B351" s="13" t="str">
        <f>IF(AND(INTRO!$E$37="Non-endemic",INTRO!$E$41="Non-endemic")," ",IF(COUNTRY_INFO!B351=0," ",COUNTRY_INFO!B351))</f>
        <v>Jigawa</v>
      </c>
      <c r="C351" s="13" t="str">
        <f>IF(AND(INTRO!$E$37="Non-endemic",INTRO!$E$41="Non-endemic")," ",IF(COUNTRY_INFO!C351=0," ",COUNTRY_INFO!C351))</f>
        <v>Roni</v>
      </c>
      <c r="D351" s="14">
        <f>IF(AND(INTRO!$E$37="Non-endemic",INTRO!$E$41="Non-endemic"),0,IF(AND(OR(COUNTRY_INFO!$H351=0,COUNTRY_INFO!$H351=4,COUNTRY_INFO!$H351=99),OR(COUNTRY_INFO!$J351=0,COUNTRY_INFO!$J351=4)),0,COUNTRY_INFO!$E351))</f>
        <v>20932</v>
      </c>
      <c r="E351" s="14">
        <f>IF(AND(INTRO!$E$37="Non-endemic",INTRO!$E$41="Non-endemic"),0,IF(AND(OR(COUNTRY_INFO!$H351=0,COUNTRY_INFO!$H351=4,COUNTRY_INFO!$H351=99),OR(COUNTRY_INFO!$J351=0,COUNTRY_INFO!$J351=4)),0,COUNTRY_INFO!$F351))</f>
        <v>29304</v>
      </c>
      <c r="F351" s="14">
        <f t="shared" si="49"/>
        <v>50236</v>
      </c>
      <c r="G351" s="15">
        <f>IF(AND(INTRO!$E$37="Non-endemic",INTRO!$E$41="Non-endemic"),0,COUNTRY_INFO!Q351)</f>
        <v>1</v>
      </c>
      <c r="H351" s="15">
        <f>IF(AND(INTRO!$E$37="Non-endemic",INTRO!$E$41="Non-endemic"),0,COUNTRY_INFO!S351)</f>
        <v>0</v>
      </c>
      <c r="I351" s="14">
        <f>IF(INTRO!$E$39="Non-endemic",IF($G351=1,DEC!$I351,0),IF($G351=1,IVM!$G351,0))</f>
        <v>83726</v>
      </c>
      <c r="J351" s="3" t="str">
        <f>IF($G351=0, " ", IF(COUNTRY_INFO!$H351=1, IF(COUNTRY_INFO!$L351=1, 0," ")," "))</f>
        <v xml:space="preserve"> </v>
      </c>
      <c r="K351" s="3"/>
      <c r="L351" s="28" t="s">
        <v>974</v>
      </c>
      <c r="M351" s="44">
        <f>IF($L351="ALB", IF(INTRO!$E$39="Non-endemic",IF($H351&lt;&gt;0,$D351*($H351-$G351),0),$D351*$H351), 0)</f>
        <v>0</v>
      </c>
      <c r="N351" s="14">
        <f t="shared" si="41"/>
        <v>0</v>
      </c>
      <c r="O351" s="3"/>
      <c r="P351" s="14">
        <f t="shared" si="50"/>
        <v>0</v>
      </c>
      <c r="Q351" s="44">
        <f>IF($L351="MBD", IF(INTRO!$E$39="Non-endemic",IF($H351&lt;&gt;0,$D351*($H351-$G351),0),$D351*$H351),0)</f>
        <v>0</v>
      </c>
      <c r="R351" s="14">
        <f t="shared" si="42"/>
        <v>0</v>
      </c>
      <c r="S351" s="3"/>
      <c r="T351" s="14">
        <f t="shared" si="51"/>
        <v>0</v>
      </c>
      <c r="U351" s="25"/>
      <c r="V351" s="16">
        <f t="shared" si="47"/>
        <v>83726</v>
      </c>
      <c r="W351" s="16">
        <f t="shared" si="48"/>
        <v>419</v>
      </c>
      <c r="X351" s="25"/>
      <c r="Y351" s="16">
        <f t="shared" si="43"/>
        <v>0</v>
      </c>
      <c r="Z351" s="16">
        <f t="shared" si="44"/>
        <v>0</v>
      </c>
      <c r="AA351" s="25"/>
      <c r="AB351" s="16">
        <f t="shared" si="45"/>
        <v>0</v>
      </c>
      <c r="AC351" s="16">
        <f t="shared" si="46"/>
        <v>0</v>
      </c>
    </row>
    <row r="352" spans="1:29" x14ac:dyDescent="0.25">
      <c r="A352" s="13" t="str">
        <f>IF(AND(INTRO!$E$37="Non-endemic",INTRO!$E$41="Non-endemic")," ",IF(COUNTRY_INFO!A352=0," ",COUNTRY_INFO!A352))</f>
        <v>Nigeria</v>
      </c>
      <c r="B352" s="13" t="str">
        <f>IF(AND(INTRO!$E$37="Non-endemic",INTRO!$E$41="Non-endemic")," ",IF(COUNTRY_INFO!B352=0," ",COUNTRY_INFO!B352))</f>
        <v>Jigawa</v>
      </c>
      <c r="C352" s="13" t="str">
        <f>IF(AND(INTRO!$E$37="Non-endemic",INTRO!$E$41="Non-endemic")," ",IF(COUNTRY_INFO!C352=0," ",COUNTRY_INFO!C352))</f>
        <v>Sule-Tankarkar</v>
      </c>
      <c r="D352" s="14">
        <f>IF(AND(INTRO!$E$37="Non-endemic",INTRO!$E$41="Non-endemic"),0,IF(AND(OR(COUNTRY_INFO!$H352=0,COUNTRY_INFO!$H352=4,COUNTRY_INFO!$H352=99),OR(COUNTRY_INFO!$J352=0,COUNTRY_INFO!$J352=4)),0,COUNTRY_INFO!$E352))</f>
        <v>35195</v>
      </c>
      <c r="E352" s="14">
        <f>IF(AND(INTRO!$E$37="Non-endemic",INTRO!$E$41="Non-endemic"),0,IF(AND(OR(COUNTRY_INFO!$H352=0,COUNTRY_INFO!$H352=4,COUNTRY_INFO!$H352=99),OR(COUNTRY_INFO!$J352=0,COUNTRY_INFO!$J352=4)),0,COUNTRY_INFO!$F352))</f>
        <v>49274</v>
      </c>
      <c r="F352" s="14">
        <f t="shared" si="49"/>
        <v>84469</v>
      </c>
      <c r="G352" s="15">
        <f>IF(AND(INTRO!$E$37="Non-endemic",INTRO!$E$41="Non-endemic"),0,COUNTRY_INFO!Q352)</f>
        <v>1</v>
      </c>
      <c r="H352" s="15">
        <f>IF(AND(INTRO!$E$37="Non-endemic",INTRO!$E$41="Non-endemic"),0,COUNTRY_INFO!S352)</f>
        <v>0</v>
      </c>
      <c r="I352" s="14">
        <f>IF(INTRO!$E$39="Non-endemic",IF($G352=1,DEC!$I352,0),IF($G352=1,IVM!$G352,0))</f>
        <v>140782</v>
      </c>
      <c r="J352" s="3" t="str">
        <f>IF($G352=0, " ", IF(COUNTRY_INFO!$H352=1, IF(COUNTRY_INFO!$L352=1, 0," ")," "))</f>
        <v xml:space="preserve"> </v>
      </c>
      <c r="K352" s="3"/>
      <c r="L352" s="28" t="s">
        <v>974</v>
      </c>
      <c r="M352" s="44">
        <f>IF($L352="ALB", IF(INTRO!$E$39="Non-endemic",IF($H352&lt;&gt;0,$D352*($H352-$G352),0),$D352*$H352), 0)</f>
        <v>0</v>
      </c>
      <c r="N352" s="14">
        <f t="shared" si="41"/>
        <v>0</v>
      </c>
      <c r="O352" s="3"/>
      <c r="P352" s="14">
        <f t="shared" si="50"/>
        <v>0</v>
      </c>
      <c r="Q352" s="44">
        <f>IF($L352="MBD", IF(INTRO!$E$39="Non-endemic",IF($H352&lt;&gt;0,$D352*($H352-$G352),0),$D352*$H352),0)</f>
        <v>0</v>
      </c>
      <c r="R352" s="14">
        <f t="shared" si="42"/>
        <v>0</v>
      </c>
      <c r="S352" s="3"/>
      <c r="T352" s="14">
        <f t="shared" si="51"/>
        <v>0</v>
      </c>
      <c r="U352" s="25"/>
      <c r="V352" s="16">
        <f t="shared" si="47"/>
        <v>140782</v>
      </c>
      <c r="W352" s="16">
        <f t="shared" si="48"/>
        <v>704</v>
      </c>
      <c r="X352" s="25"/>
      <c r="Y352" s="16">
        <f t="shared" si="43"/>
        <v>0</v>
      </c>
      <c r="Z352" s="16">
        <f t="shared" si="44"/>
        <v>0</v>
      </c>
      <c r="AA352" s="25"/>
      <c r="AB352" s="16">
        <f t="shared" si="45"/>
        <v>0</v>
      </c>
      <c r="AC352" s="16">
        <f t="shared" si="46"/>
        <v>0</v>
      </c>
    </row>
    <row r="353" spans="1:29" x14ac:dyDescent="0.25">
      <c r="A353" s="13" t="str">
        <f>IF(AND(INTRO!$E$37="Non-endemic",INTRO!$E$41="Non-endemic")," ",IF(COUNTRY_INFO!A353=0," ",COUNTRY_INFO!A353))</f>
        <v>Nigeria</v>
      </c>
      <c r="B353" s="13" t="str">
        <f>IF(AND(INTRO!$E$37="Non-endemic",INTRO!$E$41="Non-endemic")," ",IF(COUNTRY_INFO!B353=0," ",COUNTRY_INFO!B353))</f>
        <v>Jigawa</v>
      </c>
      <c r="C353" s="13" t="str">
        <f>IF(AND(INTRO!$E$37="Non-endemic",INTRO!$E$41="Non-endemic")," ",IF(COUNTRY_INFO!C353=0," ",COUNTRY_INFO!C353))</f>
        <v>Taura</v>
      </c>
      <c r="D353" s="14">
        <f>IF(AND(INTRO!$E$37="Non-endemic",INTRO!$E$41="Non-endemic"),0,IF(AND(OR(COUNTRY_INFO!$H353=0,COUNTRY_INFO!$H353=4,COUNTRY_INFO!$H353=99),OR(COUNTRY_INFO!$J353=0,COUNTRY_INFO!$J353=4)),0,COUNTRY_INFO!$E353))</f>
        <v>35440</v>
      </c>
      <c r="E353" s="14">
        <f>IF(AND(INTRO!$E$37="Non-endemic",INTRO!$E$41="Non-endemic"),0,IF(AND(OR(COUNTRY_INFO!$H353=0,COUNTRY_INFO!$H353=4,COUNTRY_INFO!$H353=99),OR(COUNTRY_INFO!$J353=0,COUNTRY_INFO!$J353=4)),0,COUNTRY_INFO!$F353))</f>
        <v>49616</v>
      </c>
      <c r="F353" s="14">
        <f t="shared" si="49"/>
        <v>85056</v>
      </c>
      <c r="G353" s="15">
        <f>IF(AND(INTRO!$E$37="Non-endemic",INTRO!$E$41="Non-endemic"),0,COUNTRY_INFO!Q353)</f>
        <v>1</v>
      </c>
      <c r="H353" s="15">
        <f>IF(AND(INTRO!$E$37="Non-endemic",INTRO!$E$41="Non-endemic"),0,COUNTRY_INFO!S353)</f>
        <v>0</v>
      </c>
      <c r="I353" s="14">
        <f>IF(INTRO!$E$39="Non-endemic",IF($G353=1,DEC!$I353,0),IF($G353=1,IVM!$G353,0))</f>
        <v>141759</v>
      </c>
      <c r="J353" s="3" t="str">
        <f>IF($G353=0, " ", IF(COUNTRY_INFO!$H353=1, IF(COUNTRY_INFO!$L353=1, 0," ")," "))</f>
        <v xml:space="preserve"> </v>
      </c>
      <c r="K353" s="3"/>
      <c r="L353" s="28" t="s">
        <v>974</v>
      </c>
      <c r="M353" s="44">
        <f>IF($L353="ALB", IF(INTRO!$E$39="Non-endemic",IF($H353&lt;&gt;0,$D353*($H353-$G353),0),$D353*$H353), 0)</f>
        <v>0</v>
      </c>
      <c r="N353" s="14">
        <f t="shared" si="41"/>
        <v>0</v>
      </c>
      <c r="O353" s="3"/>
      <c r="P353" s="14">
        <f t="shared" si="50"/>
        <v>0</v>
      </c>
      <c r="Q353" s="44">
        <f>IF($L353="MBD", IF(INTRO!$E$39="Non-endemic",IF($H353&lt;&gt;0,$D353*($H353-$G353),0),$D353*$H353),0)</f>
        <v>0</v>
      </c>
      <c r="R353" s="14">
        <f t="shared" si="42"/>
        <v>0</v>
      </c>
      <c r="S353" s="3"/>
      <c r="T353" s="14">
        <f t="shared" si="51"/>
        <v>0</v>
      </c>
      <c r="U353" s="25"/>
      <c r="V353" s="16">
        <f t="shared" si="47"/>
        <v>141759</v>
      </c>
      <c r="W353" s="16">
        <f t="shared" si="48"/>
        <v>709</v>
      </c>
      <c r="X353" s="25"/>
      <c r="Y353" s="16">
        <f t="shared" si="43"/>
        <v>0</v>
      </c>
      <c r="Z353" s="16">
        <f t="shared" si="44"/>
        <v>0</v>
      </c>
      <c r="AA353" s="25"/>
      <c r="AB353" s="16">
        <f t="shared" si="45"/>
        <v>0</v>
      </c>
      <c r="AC353" s="16">
        <f t="shared" si="46"/>
        <v>0</v>
      </c>
    </row>
    <row r="354" spans="1:29" x14ac:dyDescent="0.25">
      <c r="A354" s="13" t="str">
        <f>IF(AND(INTRO!$E$37="Non-endemic",INTRO!$E$41="Non-endemic")," ",IF(COUNTRY_INFO!A354=0," ",COUNTRY_INFO!A354))</f>
        <v>Nigeria</v>
      </c>
      <c r="B354" s="13" t="str">
        <f>IF(AND(INTRO!$E$37="Non-endemic",INTRO!$E$41="Non-endemic")," ",IF(COUNTRY_INFO!B354=0," ",COUNTRY_INFO!B354))</f>
        <v>Jigawa</v>
      </c>
      <c r="C354" s="13" t="str">
        <f>IF(AND(INTRO!$E$37="Non-endemic",INTRO!$E$41="Non-endemic")," ",IF(COUNTRY_INFO!C354=0," ",COUNTRY_INFO!C354))</f>
        <v>Yankwashi</v>
      </c>
      <c r="D354" s="14">
        <f>IF(AND(INTRO!$E$37="Non-endemic",INTRO!$E$41="Non-endemic"),0,IF(AND(OR(COUNTRY_INFO!$H354=0,COUNTRY_INFO!$H354=4,COUNTRY_INFO!$H354=99),OR(COUNTRY_INFO!$J354=0,COUNTRY_INFO!$J354=4)),0,COUNTRY_INFO!$E354))</f>
        <v>25757</v>
      </c>
      <c r="E354" s="14">
        <f>IF(AND(INTRO!$E$37="Non-endemic",INTRO!$E$41="Non-endemic"),0,IF(AND(OR(COUNTRY_INFO!$H354=0,COUNTRY_INFO!$H354=4,COUNTRY_INFO!$H354=99),OR(COUNTRY_INFO!$J354=0,COUNTRY_INFO!$J354=4)),0,COUNTRY_INFO!$F354))</f>
        <v>36060</v>
      </c>
      <c r="F354" s="14">
        <f t="shared" si="49"/>
        <v>61817</v>
      </c>
      <c r="G354" s="15">
        <f>IF(AND(INTRO!$E$37="Non-endemic",INTRO!$E$41="Non-endemic"),0,COUNTRY_INFO!Q354)</f>
        <v>1</v>
      </c>
      <c r="H354" s="15">
        <f>IF(AND(INTRO!$E$37="Non-endemic",INTRO!$E$41="Non-endemic"),0,COUNTRY_INFO!S354)</f>
        <v>0</v>
      </c>
      <c r="I354" s="14">
        <f>IF(INTRO!$E$39="Non-endemic",IF($G354=1,DEC!$I354,0),IF($G354=1,IVM!$G354,0))</f>
        <v>103028</v>
      </c>
      <c r="J354" s="3" t="str">
        <f>IF($G354=0, " ", IF(COUNTRY_INFO!$H354=1, IF(COUNTRY_INFO!$L354=1, 0," ")," "))</f>
        <v xml:space="preserve"> </v>
      </c>
      <c r="K354" s="3"/>
      <c r="L354" s="28" t="s">
        <v>974</v>
      </c>
      <c r="M354" s="44">
        <f>IF($L354="ALB", IF(INTRO!$E$39="Non-endemic",IF($H354&lt;&gt;0,$D354*($H354-$G354),0),$D354*$H354), 0)</f>
        <v>0</v>
      </c>
      <c r="N354" s="14">
        <f t="shared" si="41"/>
        <v>0</v>
      </c>
      <c r="O354" s="3"/>
      <c r="P354" s="14">
        <f t="shared" si="50"/>
        <v>0</v>
      </c>
      <c r="Q354" s="44">
        <f>IF($L354="MBD", IF(INTRO!$E$39="Non-endemic",IF($H354&lt;&gt;0,$D354*($H354-$G354),0),$D354*$H354),0)</f>
        <v>0</v>
      </c>
      <c r="R354" s="14">
        <f t="shared" si="42"/>
        <v>0</v>
      </c>
      <c r="S354" s="3"/>
      <c r="T354" s="14">
        <f t="shared" si="51"/>
        <v>0</v>
      </c>
      <c r="U354" s="25"/>
      <c r="V354" s="16">
        <f t="shared" si="47"/>
        <v>103028</v>
      </c>
      <c r="W354" s="16">
        <f t="shared" si="48"/>
        <v>516</v>
      </c>
      <c r="X354" s="25"/>
      <c r="Y354" s="16">
        <f t="shared" si="43"/>
        <v>0</v>
      </c>
      <c r="Z354" s="16">
        <f t="shared" si="44"/>
        <v>0</v>
      </c>
      <c r="AA354" s="25"/>
      <c r="AB354" s="16">
        <f t="shared" si="45"/>
        <v>0</v>
      </c>
      <c r="AC354" s="16">
        <f t="shared" si="46"/>
        <v>0</v>
      </c>
    </row>
    <row r="355" spans="1:29" x14ac:dyDescent="0.25">
      <c r="A355" s="13" t="str">
        <f>IF(AND(INTRO!$E$37="Non-endemic",INTRO!$E$41="Non-endemic")," ",IF(COUNTRY_INFO!A355=0," ",COUNTRY_INFO!A355))</f>
        <v>Nigeria</v>
      </c>
      <c r="B355" s="13" t="str">
        <f>IF(AND(INTRO!$E$37="Non-endemic",INTRO!$E$41="Non-endemic")," ",IF(COUNTRY_INFO!B355=0," ",COUNTRY_INFO!B355))</f>
        <v>Kaduna</v>
      </c>
      <c r="C355" s="13" t="str">
        <f>IF(AND(INTRO!$E$37="Non-endemic",INTRO!$E$41="Non-endemic")," ",IF(COUNTRY_INFO!C355=0," ",COUNTRY_INFO!C355))</f>
        <v>Birni-Gwari</v>
      </c>
      <c r="D355" s="14">
        <f>IF(AND(INTRO!$E$37="Non-endemic",INTRO!$E$41="Non-endemic"),0,IF(AND(OR(COUNTRY_INFO!$H355=0,COUNTRY_INFO!$H355=4,COUNTRY_INFO!$H355=99),OR(COUNTRY_INFO!$J355=0,COUNTRY_INFO!$J355=4)),0,COUNTRY_INFO!$E355))</f>
        <v>67880</v>
      </c>
      <c r="E355" s="14">
        <f>IF(AND(INTRO!$E$37="Non-endemic",INTRO!$E$41="Non-endemic"),0,IF(AND(OR(COUNTRY_INFO!$H355=0,COUNTRY_INFO!$H355=4,COUNTRY_INFO!$H355=99),OR(COUNTRY_INFO!$J355=0,COUNTRY_INFO!$J355=4)),0,COUNTRY_INFO!$F355))</f>
        <v>95032</v>
      </c>
      <c r="F355" s="14">
        <f t="shared" si="49"/>
        <v>162912</v>
      </c>
      <c r="G355" s="15">
        <f>IF(AND(INTRO!$E$37="Non-endemic",INTRO!$E$41="Non-endemic"),0,COUNTRY_INFO!Q355)</f>
        <v>1</v>
      </c>
      <c r="H355" s="15">
        <f>IF(AND(INTRO!$E$37="Non-endemic",INTRO!$E$41="Non-endemic"),0,COUNTRY_INFO!S355)</f>
        <v>1</v>
      </c>
      <c r="I355" s="14">
        <f>IF(INTRO!$E$39="Non-endemic",IF($G355=1,DEC!$I355,0),IF($G355=1,IVM!$G355,0))</f>
        <v>271520</v>
      </c>
      <c r="J355" s="3" t="str">
        <f>IF($G355=0, " ", IF(COUNTRY_INFO!$H355=1, IF(COUNTRY_INFO!$L355=1, 0," ")," "))</f>
        <v xml:space="preserve"> </v>
      </c>
      <c r="K355" s="3"/>
      <c r="L355" s="28" t="s">
        <v>974</v>
      </c>
      <c r="M355" s="44">
        <f>IF($L355="ALB", IF(INTRO!$E$39="Non-endemic",IF($H355&lt;&gt;0,$D355*($H355-$G355),0),$D355*$H355), 0)</f>
        <v>0</v>
      </c>
      <c r="N355" s="14">
        <f t="shared" si="41"/>
        <v>0</v>
      </c>
      <c r="O355" s="3"/>
      <c r="P355" s="14">
        <f t="shared" si="50"/>
        <v>0</v>
      </c>
      <c r="Q355" s="44">
        <f>IF($L355="MBD", IF(INTRO!$E$39="Non-endemic",IF($H355&lt;&gt;0,$D355*($H355-$G355),0),$D355*$H355),0)</f>
        <v>67880</v>
      </c>
      <c r="R355" s="14">
        <f t="shared" si="42"/>
        <v>0</v>
      </c>
      <c r="S355" s="3"/>
      <c r="T355" s="14">
        <f t="shared" si="51"/>
        <v>67880</v>
      </c>
      <c r="U355" s="25"/>
      <c r="V355" s="16">
        <f t="shared" si="47"/>
        <v>271520</v>
      </c>
      <c r="W355" s="16">
        <f t="shared" si="48"/>
        <v>1358</v>
      </c>
      <c r="X355" s="25"/>
      <c r="Y355" s="16">
        <f t="shared" si="43"/>
        <v>0</v>
      </c>
      <c r="Z355" s="16">
        <f t="shared" si="44"/>
        <v>0</v>
      </c>
      <c r="AA355" s="25"/>
      <c r="AB355" s="16">
        <f t="shared" si="45"/>
        <v>0</v>
      </c>
      <c r="AC355" s="16">
        <f t="shared" si="46"/>
        <v>0</v>
      </c>
    </row>
    <row r="356" spans="1:29" x14ac:dyDescent="0.25">
      <c r="A356" s="13" t="str">
        <f>IF(AND(INTRO!$E$37="Non-endemic",INTRO!$E$41="Non-endemic")," ",IF(COUNTRY_INFO!A356=0," ",COUNTRY_INFO!A356))</f>
        <v>Nigeria</v>
      </c>
      <c r="B356" s="13" t="str">
        <f>IF(AND(INTRO!$E$37="Non-endemic",INTRO!$E$41="Non-endemic")," ",IF(COUNTRY_INFO!B356=0," ",COUNTRY_INFO!B356))</f>
        <v>Kaduna</v>
      </c>
      <c r="C356" s="13" t="str">
        <f>IF(AND(INTRO!$E$37="Non-endemic",INTRO!$E$41="Non-endemic")," ",IF(COUNTRY_INFO!C356=0," ",COUNTRY_INFO!C356))</f>
        <v>Chikun</v>
      </c>
      <c r="D356" s="14">
        <f>IF(AND(INTRO!$E$37="Non-endemic",INTRO!$E$41="Non-endemic"),0,IF(AND(OR(COUNTRY_INFO!$H356=0,COUNTRY_INFO!$H356=4,COUNTRY_INFO!$H356=99),OR(COUNTRY_INFO!$J356=0,COUNTRY_INFO!$J356=4)),0,COUNTRY_INFO!$E356))</f>
        <v>99051</v>
      </c>
      <c r="E356" s="14">
        <f>IF(AND(INTRO!$E$37="Non-endemic",INTRO!$E$41="Non-endemic"),0,IF(AND(OR(COUNTRY_INFO!$H356=0,COUNTRY_INFO!$H356=4,COUNTRY_INFO!$H356=99),OR(COUNTRY_INFO!$J356=0,COUNTRY_INFO!$J356=4)),0,COUNTRY_INFO!$F356))</f>
        <v>138671</v>
      </c>
      <c r="F356" s="14">
        <f t="shared" si="49"/>
        <v>237722</v>
      </c>
      <c r="G356" s="15">
        <f>IF(AND(INTRO!$E$37="Non-endemic",INTRO!$E$41="Non-endemic"),0,COUNTRY_INFO!Q356)</f>
        <v>0</v>
      </c>
      <c r="H356" s="15">
        <f>IF(AND(INTRO!$E$37="Non-endemic",INTRO!$E$41="Non-endemic"),0,COUNTRY_INFO!S356)</f>
        <v>1</v>
      </c>
      <c r="I356" s="14">
        <f>IF(INTRO!$E$39="Non-endemic",IF($G356=1,DEC!$I356,0),IF($G356=1,IVM!$G356,0))</f>
        <v>0</v>
      </c>
      <c r="J356" s="3" t="str">
        <f>IF($G356=0, " ", IF(COUNTRY_INFO!$H356=1, IF(COUNTRY_INFO!$L356=1, 0," ")," "))</f>
        <v xml:space="preserve"> </v>
      </c>
      <c r="K356" s="3"/>
      <c r="L356" s="28" t="s">
        <v>974</v>
      </c>
      <c r="M356" s="44">
        <f>IF($L356="ALB", IF(INTRO!$E$39="Non-endemic",IF($H356&lt;&gt;0,$D356*($H356-$G356),0),$D356*$H356), 0)</f>
        <v>0</v>
      </c>
      <c r="N356" s="14">
        <f t="shared" si="41"/>
        <v>0</v>
      </c>
      <c r="O356" s="3"/>
      <c r="P356" s="14">
        <f t="shared" si="50"/>
        <v>0</v>
      </c>
      <c r="Q356" s="44">
        <f>IF($L356="MBD", IF(INTRO!$E$39="Non-endemic",IF($H356&lt;&gt;0,$D356*($H356-$G356),0),$D356*$H356),0)</f>
        <v>99051</v>
      </c>
      <c r="R356" s="14">
        <f t="shared" si="42"/>
        <v>138671</v>
      </c>
      <c r="S356" s="3"/>
      <c r="T356" s="14">
        <f t="shared" si="51"/>
        <v>237722</v>
      </c>
      <c r="U356" s="25"/>
      <c r="V356" s="16">
        <f t="shared" si="47"/>
        <v>0</v>
      </c>
      <c r="W356" s="16">
        <f t="shared" si="48"/>
        <v>0</v>
      </c>
      <c r="X356" s="25"/>
      <c r="Y356" s="16">
        <f t="shared" si="43"/>
        <v>0</v>
      </c>
      <c r="Z356" s="16">
        <f t="shared" si="44"/>
        <v>0</v>
      </c>
      <c r="AA356" s="25"/>
      <c r="AB356" s="16">
        <f t="shared" si="45"/>
        <v>138671</v>
      </c>
      <c r="AC356" s="16">
        <f t="shared" si="46"/>
        <v>925</v>
      </c>
    </row>
    <row r="357" spans="1:29" x14ac:dyDescent="0.25">
      <c r="A357" s="13" t="str">
        <f>IF(AND(INTRO!$E$37="Non-endemic",INTRO!$E$41="Non-endemic")," ",IF(COUNTRY_INFO!A357=0," ",COUNTRY_INFO!A357))</f>
        <v>Nigeria</v>
      </c>
      <c r="B357" s="13" t="str">
        <f>IF(AND(INTRO!$E$37="Non-endemic",INTRO!$E$41="Non-endemic")," ",IF(COUNTRY_INFO!B357=0," ",COUNTRY_INFO!B357))</f>
        <v>Kaduna</v>
      </c>
      <c r="C357" s="13" t="str">
        <f>IF(AND(INTRO!$E$37="Non-endemic",INTRO!$E$41="Non-endemic")," ",IF(COUNTRY_INFO!C357=0," ",COUNTRY_INFO!C357))</f>
        <v>Giwa</v>
      </c>
      <c r="D357" s="14">
        <f>IF(AND(INTRO!$E$37="Non-endemic",INTRO!$E$41="Non-endemic"),0,IF(AND(OR(COUNTRY_INFO!$H357=0,COUNTRY_INFO!$H357=4,COUNTRY_INFO!$H357=99),OR(COUNTRY_INFO!$J357=0,COUNTRY_INFO!$J357=4)),0,COUNTRY_INFO!$E357))</f>
        <v>77042</v>
      </c>
      <c r="E357" s="14">
        <f>IF(AND(INTRO!$E$37="Non-endemic",INTRO!$E$41="Non-endemic"),0,IF(AND(OR(COUNTRY_INFO!$H357=0,COUNTRY_INFO!$H357=4,COUNTRY_INFO!$H357=99),OR(COUNTRY_INFO!$J357=0,COUNTRY_INFO!$J357=4)),0,COUNTRY_INFO!$F357))</f>
        <v>107859</v>
      </c>
      <c r="F357" s="14">
        <f t="shared" si="49"/>
        <v>184901</v>
      </c>
      <c r="G357" s="15">
        <f>IF(AND(INTRO!$E$37="Non-endemic",INTRO!$E$41="Non-endemic"),0,COUNTRY_INFO!Q357)</f>
        <v>1</v>
      </c>
      <c r="H357" s="15">
        <f>IF(AND(INTRO!$E$37="Non-endemic",INTRO!$E$41="Non-endemic"),0,COUNTRY_INFO!S357)</f>
        <v>1</v>
      </c>
      <c r="I357" s="14">
        <f>IF(INTRO!$E$39="Non-endemic",IF($G357=1,DEC!$I357,0),IF($G357=1,IVM!$G357,0))</f>
        <v>308169</v>
      </c>
      <c r="J357" s="3" t="str">
        <f>IF($G357=0, " ", IF(COUNTRY_INFO!$H357=1, IF(COUNTRY_INFO!$L357=1, 0," ")," "))</f>
        <v xml:space="preserve"> </v>
      </c>
      <c r="K357" s="3"/>
      <c r="L357" s="28" t="s">
        <v>974</v>
      </c>
      <c r="M357" s="44">
        <f>IF($L357="ALB", IF(INTRO!$E$39="Non-endemic",IF($H357&lt;&gt;0,$D357*($H357-$G357),0),$D357*$H357), 0)</f>
        <v>0</v>
      </c>
      <c r="N357" s="14">
        <f t="shared" si="41"/>
        <v>0</v>
      </c>
      <c r="O357" s="3"/>
      <c r="P357" s="14">
        <f t="shared" si="50"/>
        <v>0</v>
      </c>
      <c r="Q357" s="44">
        <f>IF($L357="MBD", IF(INTRO!$E$39="Non-endemic",IF($H357&lt;&gt;0,$D357*($H357-$G357),0),$D357*$H357),0)</f>
        <v>77042</v>
      </c>
      <c r="R357" s="14">
        <f t="shared" si="42"/>
        <v>0</v>
      </c>
      <c r="S357" s="3"/>
      <c r="T357" s="14">
        <f t="shared" si="51"/>
        <v>77042</v>
      </c>
      <c r="U357" s="25"/>
      <c r="V357" s="16">
        <f t="shared" si="47"/>
        <v>308169</v>
      </c>
      <c r="W357" s="16">
        <f t="shared" si="48"/>
        <v>1541</v>
      </c>
      <c r="X357" s="25"/>
      <c r="Y357" s="16">
        <f t="shared" si="43"/>
        <v>0</v>
      </c>
      <c r="Z357" s="16">
        <f t="shared" si="44"/>
        <v>0</v>
      </c>
      <c r="AA357" s="25"/>
      <c r="AB357" s="16">
        <f t="shared" si="45"/>
        <v>0</v>
      </c>
      <c r="AC357" s="16">
        <f t="shared" si="46"/>
        <v>0</v>
      </c>
    </row>
    <row r="358" spans="1:29" x14ac:dyDescent="0.25">
      <c r="A358" s="13" t="str">
        <f>IF(AND(INTRO!$E$37="Non-endemic",INTRO!$E$41="Non-endemic")," ",IF(COUNTRY_INFO!A358=0," ",COUNTRY_INFO!A358))</f>
        <v>Nigeria</v>
      </c>
      <c r="B358" s="13" t="str">
        <f>IF(AND(INTRO!$E$37="Non-endemic",INTRO!$E$41="Non-endemic")," ",IF(COUNTRY_INFO!B358=0," ",COUNTRY_INFO!B358))</f>
        <v>Kaduna</v>
      </c>
      <c r="C358" s="13" t="str">
        <f>IF(AND(INTRO!$E$37="Non-endemic",INTRO!$E$41="Non-endemic")," ",IF(COUNTRY_INFO!C358=0," ",COUNTRY_INFO!C358))</f>
        <v>Igba</v>
      </c>
      <c r="D358" s="14">
        <f>IF(AND(INTRO!$E$37="Non-endemic",INTRO!$E$41="Non-endemic"),0,IF(AND(OR(COUNTRY_INFO!$H358=0,COUNTRY_INFO!$H358=4,COUNTRY_INFO!$H358=99),OR(COUNTRY_INFO!$J358=0,COUNTRY_INFO!$J358=4)),0,COUNTRY_INFO!$E358))</f>
        <v>115722</v>
      </c>
      <c r="E358" s="14">
        <f>IF(AND(INTRO!$E$37="Non-endemic",INTRO!$E$41="Non-endemic"),0,IF(AND(OR(COUNTRY_INFO!$H358=0,COUNTRY_INFO!$H358=4,COUNTRY_INFO!$H358=99),OR(COUNTRY_INFO!$J358=0,COUNTRY_INFO!$J358=4)),0,COUNTRY_INFO!$F358))</f>
        <v>162011</v>
      </c>
      <c r="F358" s="14">
        <f t="shared" si="49"/>
        <v>277733</v>
      </c>
      <c r="G358" s="15">
        <f>IF(AND(INTRO!$E$37="Non-endemic",INTRO!$E$41="Non-endemic"),0,COUNTRY_INFO!Q358)</f>
        <v>1</v>
      </c>
      <c r="H358" s="15">
        <f>IF(AND(INTRO!$E$37="Non-endemic",INTRO!$E$41="Non-endemic"),0,COUNTRY_INFO!S358)</f>
        <v>1</v>
      </c>
      <c r="I358" s="14">
        <f>IF(INTRO!$E$39="Non-endemic",IF($G358=1,DEC!$I358,0),IF($G358=1,IVM!$G358,0))</f>
        <v>462888</v>
      </c>
      <c r="J358" s="3" t="str">
        <f>IF($G358=0, " ", IF(COUNTRY_INFO!$H358=1, IF(COUNTRY_INFO!$L358=1, 0," ")," "))</f>
        <v xml:space="preserve"> </v>
      </c>
      <c r="K358" s="3"/>
      <c r="L358" s="28" t="s">
        <v>974</v>
      </c>
      <c r="M358" s="44">
        <f>IF($L358="ALB", IF(INTRO!$E$39="Non-endemic",IF($H358&lt;&gt;0,$D358*($H358-$G358),0),$D358*$H358), 0)</f>
        <v>0</v>
      </c>
      <c r="N358" s="14">
        <f t="shared" si="41"/>
        <v>0</v>
      </c>
      <c r="O358" s="3"/>
      <c r="P358" s="14">
        <f t="shared" si="50"/>
        <v>0</v>
      </c>
      <c r="Q358" s="44">
        <f>IF($L358="MBD", IF(INTRO!$E$39="Non-endemic",IF($H358&lt;&gt;0,$D358*($H358-$G358),0),$D358*$H358),0)</f>
        <v>115722</v>
      </c>
      <c r="R358" s="14">
        <f t="shared" si="42"/>
        <v>0</v>
      </c>
      <c r="S358" s="3"/>
      <c r="T358" s="14">
        <f t="shared" si="51"/>
        <v>115722</v>
      </c>
      <c r="U358" s="25"/>
      <c r="V358" s="16">
        <f t="shared" si="47"/>
        <v>462888</v>
      </c>
      <c r="W358" s="16">
        <f t="shared" si="48"/>
        <v>2315</v>
      </c>
      <c r="X358" s="25"/>
      <c r="Y358" s="16">
        <f t="shared" si="43"/>
        <v>0</v>
      </c>
      <c r="Z358" s="16">
        <f t="shared" si="44"/>
        <v>0</v>
      </c>
      <c r="AA358" s="25"/>
      <c r="AB358" s="16">
        <f t="shared" si="45"/>
        <v>0</v>
      </c>
      <c r="AC358" s="16">
        <f t="shared" si="46"/>
        <v>0</v>
      </c>
    </row>
    <row r="359" spans="1:29" x14ac:dyDescent="0.25">
      <c r="A359" s="13" t="str">
        <f>IF(AND(INTRO!$E$37="Non-endemic",INTRO!$E$41="Non-endemic")," ",IF(COUNTRY_INFO!A359=0," ",COUNTRY_INFO!A359))</f>
        <v>Nigeria</v>
      </c>
      <c r="B359" s="13" t="str">
        <f>IF(AND(INTRO!$E$37="Non-endemic",INTRO!$E$41="Non-endemic")," ",IF(COUNTRY_INFO!B359=0," ",COUNTRY_INFO!B359))</f>
        <v>Kaduna</v>
      </c>
      <c r="C359" s="13" t="str">
        <f>IF(AND(INTRO!$E$37="Non-endemic",INTRO!$E$41="Non-endemic")," ",IF(COUNTRY_INFO!C359=0," ",COUNTRY_INFO!C359))</f>
        <v>Ikara</v>
      </c>
      <c r="D359" s="14">
        <f>IF(AND(INTRO!$E$37="Non-endemic",INTRO!$E$41="Non-endemic"),0,IF(AND(OR(COUNTRY_INFO!$H359=0,COUNTRY_INFO!$H359=4,COUNTRY_INFO!$H359=99),OR(COUNTRY_INFO!$J359=0,COUNTRY_INFO!$J359=4)),0,COUNTRY_INFO!$E359))</f>
        <v>52162</v>
      </c>
      <c r="E359" s="14">
        <f>IF(AND(INTRO!$E$37="Non-endemic",INTRO!$E$41="Non-endemic"),0,IF(AND(OR(COUNTRY_INFO!$H359=0,COUNTRY_INFO!$H359=4,COUNTRY_INFO!$H359=99),OR(COUNTRY_INFO!$J359=0,COUNTRY_INFO!$J359=4)),0,COUNTRY_INFO!$F359))</f>
        <v>73026</v>
      </c>
      <c r="F359" s="14">
        <f t="shared" si="49"/>
        <v>125188</v>
      </c>
      <c r="G359" s="15">
        <f>IF(AND(INTRO!$E$37="Non-endemic",INTRO!$E$41="Non-endemic"),0,COUNTRY_INFO!Q359)</f>
        <v>1</v>
      </c>
      <c r="H359" s="15">
        <f>IF(AND(INTRO!$E$37="Non-endemic",INTRO!$E$41="Non-endemic"),0,COUNTRY_INFO!S359)</f>
        <v>1</v>
      </c>
      <c r="I359" s="14">
        <f>IF(INTRO!$E$39="Non-endemic",IF($G359=1,DEC!$I359,0),IF($G359=1,IVM!$G359,0))</f>
        <v>208647</v>
      </c>
      <c r="J359" s="3" t="str">
        <f>IF($G359=0, " ", IF(COUNTRY_INFO!$H359=1, IF(COUNTRY_INFO!$L359=1, 0," ")," "))</f>
        <v xml:space="preserve"> </v>
      </c>
      <c r="K359" s="3"/>
      <c r="L359" s="28" t="s">
        <v>974</v>
      </c>
      <c r="M359" s="44">
        <f>IF($L359="ALB", IF(INTRO!$E$39="Non-endemic",IF($H359&lt;&gt;0,$D359*($H359-$G359),0),$D359*$H359), 0)</f>
        <v>0</v>
      </c>
      <c r="N359" s="14">
        <f t="shared" si="41"/>
        <v>0</v>
      </c>
      <c r="O359" s="3"/>
      <c r="P359" s="14">
        <f t="shared" si="50"/>
        <v>0</v>
      </c>
      <c r="Q359" s="44">
        <f>IF($L359="MBD", IF(INTRO!$E$39="Non-endemic",IF($H359&lt;&gt;0,$D359*($H359-$G359),0),$D359*$H359),0)</f>
        <v>52162</v>
      </c>
      <c r="R359" s="14">
        <f t="shared" si="42"/>
        <v>0</v>
      </c>
      <c r="S359" s="3"/>
      <c r="T359" s="14">
        <f t="shared" si="51"/>
        <v>52162</v>
      </c>
      <c r="U359" s="25"/>
      <c r="V359" s="16">
        <f t="shared" si="47"/>
        <v>208647</v>
      </c>
      <c r="W359" s="16">
        <f t="shared" si="48"/>
        <v>1044</v>
      </c>
      <c r="X359" s="25"/>
      <c r="Y359" s="16">
        <f t="shared" si="43"/>
        <v>0</v>
      </c>
      <c r="Z359" s="16">
        <f t="shared" si="44"/>
        <v>0</v>
      </c>
      <c r="AA359" s="25"/>
      <c r="AB359" s="16">
        <f t="shared" si="45"/>
        <v>0</v>
      </c>
      <c r="AC359" s="16">
        <f t="shared" si="46"/>
        <v>0</v>
      </c>
    </row>
    <row r="360" spans="1:29" x14ac:dyDescent="0.25">
      <c r="A360" s="13" t="str">
        <f>IF(AND(INTRO!$E$37="Non-endemic",INTRO!$E$41="Non-endemic")," ",IF(COUNTRY_INFO!A360=0," ",COUNTRY_INFO!A360))</f>
        <v>Nigeria</v>
      </c>
      <c r="B360" s="13" t="str">
        <f>IF(AND(INTRO!$E$37="Non-endemic",INTRO!$E$41="Non-endemic")," ",IF(COUNTRY_INFO!B360=0," ",COUNTRY_INFO!B360))</f>
        <v>Kaduna</v>
      </c>
      <c r="C360" s="13" t="str">
        <f>IF(AND(INTRO!$E$37="Non-endemic",INTRO!$E$41="Non-endemic")," ",IF(COUNTRY_INFO!C360=0," ",COUNTRY_INFO!C360))</f>
        <v>Jeba</v>
      </c>
      <c r="D360" s="14">
        <f>IF(AND(INTRO!$E$37="Non-endemic",INTRO!$E$41="Non-endemic"),0,IF(AND(OR(COUNTRY_INFO!$H360=0,COUNTRY_INFO!$H360=4,COUNTRY_INFO!$H360=99),OR(COUNTRY_INFO!$J360=0,COUNTRY_INFO!$J360=4)),0,COUNTRY_INFO!$E360))</f>
        <v>41793</v>
      </c>
      <c r="E360" s="14">
        <f>IF(AND(INTRO!$E$37="Non-endemic",INTRO!$E$41="Non-endemic"),0,IF(AND(OR(COUNTRY_INFO!$H360=0,COUNTRY_INFO!$H360=4,COUNTRY_INFO!$H360=99),OR(COUNTRY_INFO!$J360=0,COUNTRY_INFO!$J360=4)),0,COUNTRY_INFO!$F360))</f>
        <v>58510</v>
      </c>
      <c r="F360" s="14">
        <f t="shared" si="49"/>
        <v>100303</v>
      </c>
      <c r="G360" s="15">
        <f>IF(AND(INTRO!$E$37="Non-endemic",INTRO!$E$41="Non-endemic"),0,COUNTRY_INFO!Q360)</f>
        <v>1</v>
      </c>
      <c r="H360" s="15">
        <f>IF(AND(INTRO!$E$37="Non-endemic",INTRO!$E$41="Non-endemic"),0,COUNTRY_INFO!S360)</f>
        <v>0</v>
      </c>
      <c r="I360" s="14">
        <f>IF(INTRO!$E$39="Non-endemic",IF($G360=1,DEC!$I360,0),IF($G360=1,IVM!$G360,0))</f>
        <v>167172</v>
      </c>
      <c r="J360" s="3" t="str">
        <f>IF($G360=0, " ", IF(COUNTRY_INFO!$H360=1, IF(COUNTRY_INFO!$L360=1, 0," ")," "))</f>
        <v xml:space="preserve"> </v>
      </c>
      <c r="K360" s="3"/>
      <c r="L360" s="28" t="s">
        <v>974</v>
      </c>
      <c r="M360" s="44">
        <f>IF($L360="ALB", IF(INTRO!$E$39="Non-endemic",IF($H360&lt;&gt;0,$D360*($H360-$G360),0),$D360*$H360), 0)</f>
        <v>0</v>
      </c>
      <c r="N360" s="14">
        <f t="shared" si="41"/>
        <v>0</v>
      </c>
      <c r="O360" s="3"/>
      <c r="P360" s="14">
        <f t="shared" si="50"/>
        <v>0</v>
      </c>
      <c r="Q360" s="44">
        <f>IF($L360="MBD", IF(INTRO!$E$39="Non-endemic",IF($H360&lt;&gt;0,$D360*($H360-$G360),0),$D360*$H360),0)</f>
        <v>0</v>
      </c>
      <c r="R360" s="14">
        <f t="shared" si="42"/>
        <v>0</v>
      </c>
      <c r="S360" s="3"/>
      <c r="T360" s="14">
        <f t="shared" si="51"/>
        <v>0</v>
      </c>
      <c r="U360" s="25"/>
      <c r="V360" s="16">
        <f t="shared" si="47"/>
        <v>167172</v>
      </c>
      <c r="W360" s="16">
        <f t="shared" si="48"/>
        <v>836</v>
      </c>
      <c r="X360" s="25"/>
      <c r="Y360" s="16">
        <f t="shared" si="43"/>
        <v>0</v>
      </c>
      <c r="Z360" s="16">
        <f t="shared" si="44"/>
        <v>0</v>
      </c>
      <c r="AA360" s="25"/>
      <c r="AB360" s="16">
        <f t="shared" si="45"/>
        <v>0</v>
      </c>
      <c r="AC360" s="16">
        <f t="shared" si="46"/>
        <v>0</v>
      </c>
    </row>
    <row r="361" spans="1:29" x14ac:dyDescent="0.25">
      <c r="A361" s="13" t="str">
        <f>IF(AND(INTRO!$E$37="Non-endemic",INTRO!$E$41="Non-endemic")," ",IF(COUNTRY_INFO!A361=0," ",COUNTRY_INFO!A361))</f>
        <v>Nigeria</v>
      </c>
      <c r="B361" s="13" t="str">
        <f>IF(AND(INTRO!$E$37="Non-endemic",INTRO!$E$41="Non-endemic")," ",IF(COUNTRY_INFO!B361=0," ",COUNTRY_INFO!B361))</f>
        <v>Kaduna</v>
      </c>
      <c r="C361" s="13" t="str">
        <f>IF(AND(INTRO!$E$37="Non-endemic",INTRO!$E$41="Non-endemic")," ",IF(COUNTRY_INFO!C361=0," ",COUNTRY_INFO!C361))</f>
        <v>Jema'a</v>
      </c>
      <c r="D361" s="14">
        <f>IF(AND(INTRO!$E$37="Non-endemic",INTRO!$E$41="Non-endemic"),0,IF(AND(OR(COUNTRY_INFO!$H361=0,COUNTRY_INFO!$H361=4,COUNTRY_INFO!$H361=99),OR(COUNTRY_INFO!$J361=0,COUNTRY_INFO!$J361=4)),0,COUNTRY_INFO!$E361))</f>
        <v>74974</v>
      </c>
      <c r="E361" s="14">
        <f>IF(AND(INTRO!$E$37="Non-endemic",INTRO!$E$41="Non-endemic"),0,IF(AND(OR(COUNTRY_INFO!$H361=0,COUNTRY_INFO!$H361=4,COUNTRY_INFO!$H361=99),OR(COUNTRY_INFO!$J361=0,COUNTRY_INFO!$J361=4)),0,COUNTRY_INFO!$F361))</f>
        <v>104963</v>
      </c>
      <c r="F361" s="14">
        <f t="shared" si="49"/>
        <v>179937</v>
      </c>
      <c r="G361" s="15">
        <f>IF(AND(INTRO!$E$37="Non-endemic",INTRO!$E$41="Non-endemic"),0,COUNTRY_INFO!Q361)</f>
        <v>1</v>
      </c>
      <c r="H361" s="15">
        <f>IF(AND(INTRO!$E$37="Non-endemic",INTRO!$E$41="Non-endemic"),0,COUNTRY_INFO!S361)</f>
        <v>0</v>
      </c>
      <c r="I361" s="14">
        <f>IF(INTRO!$E$39="Non-endemic",IF($G361=1,DEC!$I361,0),IF($G361=1,IVM!$G361,0))</f>
        <v>299894</v>
      </c>
      <c r="J361" s="3" t="str">
        <f>IF($G361=0, " ", IF(COUNTRY_INFO!$H361=1, IF(COUNTRY_INFO!$L361=1, 0," ")," "))</f>
        <v xml:space="preserve"> </v>
      </c>
      <c r="K361" s="3"/>
      <c r="L361" s="28" t="s">
        <v>974</v>
      </c>
      <c r="M361" s="44">
        <f>IF($L361="ALB", IF(INTRO!$E$39="Non-endemic",IF($H361&lt;&gt;0,$D361*($H361-$G361),0),$D361*$H361), 0)</f>
        <v>0</v>
      </c>
      <c r="N361" s="14">
        <f t="shared" si="41"/>
        <v>0</v>
      </c>
      <c r="O361" s="3"/>
      <c r="P361" s="14">
        <f t="shared" si="50"/>
        <v>0</v>
      </c>
      <c r="Q361" s="44">
        <f>IF($L361="MBD", IF(INTRO!$E$39="Non-endemic",IF($H361&lt;&gt;0,$D361*($H361-$G361),0),$D361*$H361),0)</f>
        <v>0</v>
      </c>
      <c r="R361" s="14">
        <f t="shared" si="42"/>
        <v>0</v>
      </c>
      <c r="S361" s="3"/>
      <c r="T361" s="14">
        <f t="shared" si="51"/>
        <v>0</v>
      </c>
      <c r="U361" s="25"/>
      <c r="V361" s="16">
        <f t="shared" si="47"/>
        <v>299894</v>
      </c>
      <c r="W361" s="16">
        <f t="shared" si="48"/>
        <v>1500</v>
      </c>
      <c r="X361" s="25"/>
      <c r="Y361" s="16">
        <f t="shared" si="43"/>
        <v>0</v>
      </c>
      <c r="Z361" s="16">
        <f t="shared" si="44"/>
        <v>0</v>
      </c>
      <c r="AA361" s="25"/>
      <c r="AB361" s="16">
        <f t="shared" si="45"/>
        <v>0</v>
      </c>
      <c r="AC361" s="16">
        <f t="shared" si="46"/>
        <v>0</v>
      </c>
    </row>
    <row r="362" spans="1:29" x14ac:dyDescent="0.25">
      <c r="A362" s="13" t="str">
        <f>IF(AND(INTRO!$E$37="Non-endemic",INTRO!$E$41="Non-endemic")," ",IF(COUNTRY_INFO!A362=0," ",COUNTRY_INFO!A362))</f>
        <v>Nigeria</v>
      </c>
      <c r="B362" s="13" t="str">
        <f>IF(AND(INTRO!$E$37="Non-endemic",INTRO!$E$41="Non-endemic")," ",IF(COUNTRY_INFO!B362=0," ",COUNTRY_INFO!B362))</f>
        <v>Kaduna</v>
      </c>
      <c r="C362" s="13" t="str">
        <f>IF(AND(INTRO!$E$37="Non-endemic",INTRO!$E$41="Non-endemic")," ",IF(COUNTRY_INFO!C362=0," ",COUNTRY_INFO!C362))</f>
        <v>Kacha</v>
      </c>
      <c r="D362" s="14">
        <f>IF(AND(INTRO!$E$37="Non-endemic",INTRO!$E$41="Non-endemic"),0,IF(AND(OR(COUNTRY_INFO!$H362=0,COUNTRY_INFO!$H362=4,COUNTRY_INFO!$H362=99),OR(COUNTRY_INFO!$J362=0,COUNTRY_INFO!$J362=4)),0,COUNTRY_INFO!$E362))</f>
        <v>65704</v>
      </c>
      <c r="E362" s="14">
        <f>IF(AND(INTRO!$E$37="Non-endemic",INTRO!$E$41="Non-endemic"),0,IF(AND(OR(COUNTRY_INFO!$H362=0,COUNTRY_INFO!$H362=4,COUNTRY_INFO!$H362=99),OR(COUNTRY_INFO!$J362=0,COUNTRY_INFO!$J362=4)),0,COUNTRY_INFO!$F362))</f>
        <v>91986</v>
      </c>
      <c r="F362" s="14">
        <f t="shared" si="49"/>
        <v>157690</v>
      </c>
      <c r="G362" s="15">
        <f>IF(AND(INTRO!$E$37="Non-endemic",INTRO!$E$41="Non-endemic"),0,COUNTRY_INFO!Q362)</f>
        <v>1</v>
      </c>
      <c r="H362" s="15">
        <f>IF(AND(INTRO!$E$37="Non-endemic",INTRO!$E$41="Non-endemic"),0,COUNTRY_INFO!S362)</f>
        <v>0</v>
      </c>
      <c r="I362" s="14">
        <f>IF(INTRO!$E$39="Non-endemic",IF($G362=1,DEC!$I362,0),IF($G362=1,IVM!$G362,0))</f>
        <v>262817</v>
      </c>
      <c r="J362" s="3" t="str">
        <f>IF($G362=0, " ", IF(COUNTRY_INFO!$H362=1, IF(COUNTRY_INFO!$L362=1, 0," ")," "))</f>
        <v xml:space="preserve"> </v>
      </c>
      <c r="K362" s="3"/>
      <c r="L362" s="28" t="s">
        <v>974</v>
      </c>
      <c r="M362" s="44">
        <f>IF($L362="ALB", IF(INTRO!$E$39="Non-endemic",IF($H362&lt;&gt;0,$D362*($H362-$G362),0),$D362*$H362), 0)</f>
        <v>0</v>
      </c>
      <c r="N362" s="14">
        <f t="shared" si="41"/>
        <v>0</v>
      </c>
      <c r="O362" s="3"/>
      <c r="P362" s="14">
        <f t="shared" si="50"/>
        <v>0</v>
      </c>
      <c r="Q362" s="44">
        <f>IF($L362="MBD", IF(INTRO!$E$39="Non-endemic",IF($H362&lt;&gt;0,$D362*($H362-$G362),0),$D362*$H362),0)</f>
        <v>0</v>
      </c>
      <c r="R362" s="14">
        <f t="shared" si="42"/>
        <v>0</v>
      </c>
      <c r="S362" s="3"/>
      <c r="T362" s="14">
        <f t="shared" si="51"/>
        <v>0</v>
      </c>
      <c r="U362" s="25"/>
      <c r="V362" s="16">
        <f t="shared" si="47"/>
        <v>262817</v>
      </c>
      <c r="W362" s="16">
        <f t="shared" si="48"/>
        <v>1315</v>
      </c>
      <c r="X362" s="25"/>
      <c r="Y362" s="16">
        <f t="shared" si="43"/>
        <v>0</v>
      </c>
      <c r="Z362" s="16">
        <f t="shared" si="44"/>
        <v>0</v>
      </c>
      <c r="AA362" s="25"/>
      <c r="AB362" s="16">
        <f t="shared" si="45"/>
        <v>0</v>
      </c>
      <c r="AC362" s="16">
        <f t="shared" si="46"/>
        <v>0</v>
      </c>
    </row>
    <row r="363" spans="1:29" x14ac:dyDescent="0.25">
      <c r="A363" s="13" t="str">
        <f>IF(AND(INTRO!$E$37="Non-endemic",INTRO!$E$41="Non-endemic")," ",IF(COUNTRY_INFO!A363=0," ",COUNTRY_INFO!A363))</f>
        <v>Nigeria</v>
      </c>
      <c r="B363" s="13" t="str">
        <f>IF(AND(INTRO!$E$37="Non-endemic",INTRO!$E$41="Non-endemic")," ",IF(COUNTRY_INFO!B363=0," ",COUNTRY_INFO!B363))</f>
        <v>Kaduna</v>
      </c>
      <c r="C363" s="13" t="str">
        <f>IF(AND(INTRO!$E$37="Non-endemic",INTRO!$E$41="Non-endemic")," ",IF(COUNTRY_INFO!C363=0," ",COUNTRY_INFO!C363))</f>
        <v>Kaduna North</v>
      </c>
      <c r="D363" s="14">
        <f>IF(AND(INTRO!$E$37="Non-endemic",INTRO!$E$41="Non-endemic"),0,IF(AND(OR(COUNTRY_INFO!$H363=0,COUNTRY_INFO!$H363=4,COUNTRY_INFO!$H363=99),OR(COUNTRY_INFO!$J363=0,COUNTRY_INFO!$J363=4)),0,COUNTRY_INFO!$E363))</f>
        <v>96212</v>
      </c>
      <c r="E363" s="14">
        <f>IF(AND(INTRO!$E$37="Non-endemic",INTRO!$E$41="Non-endemic"),0,IF(AND(OR(COUNTRY_INFO!$H363=0,COUNTRY_INFO!$H363=4,COUNTRY_INFO!$H363=99),OR(COUNTRY_INFO!$J363=0,COUNTRY_INFO!$J363=4)),0,COUNTRY_INFO!$F363))</f>
        <v>134696</v>
      </c>
      <c r="F363" s="14">
        <f t="shared" si="49"/>
        <v>230908</v>
      </c>
      <c r="G363" s="15">
        <f>IF(AND(INTRO!$E$37="Non-endemic",INTRO!$E$41="Non-endemic"),0,COUNTRY_INFO!Q363)</f>
        <v>1</v>
      </c>
      <c r="H363" s="15">
        <f>IF(AND(INTRO!$E$37="Non-endemic",INTRO!$E$41="Non-endemic"),0,COUNTRY_INFO!S363)</f>
        <v>0</v>
      </c>
      <c r="I363" s="14">
        <f>IF(INTRO!$E$39="Non-endemic",IF($G363=1,DEC!$I363,0),IF($G363=1,IVM!$G363,0))</f>
        <v>384847</v>
      </c>
      <c r="J363" s="3" t="str">
        <f>IF($G363=0, " ", IF(COUNTRY_INFO!$H363=1, IF(COUNTRY_INFO!$L363=1, 0," ")," "))</f>
        <v xml:space="preserve"> </v>
      </c>
      <c r="K363" s="3"/>
      <c r="L363" s="28" t="s">
        <v>974</v>
      </c>
      <c r="M363" s="44">
        <f>IF($L363="ALB", IF(INTRO!$E$39="Non-endemic",IF($H363&lt;&gt;0,$D363*($H363-$G363),0),$D363*$H363), 0)</f>
        <v>0</v>
      </c>
      <c r="N363" s="14">
        <f t="shared" si="41"/>
        <v>0</v>
      </c>
      <c r="O363" s="3"/>
      <c r="P363" s="14">
        <f t="shared" si="50"/>
        <v>0</v>
      </c>
      <c r="Q363" s="44">
        <f>IF($L363="MBD", IF(INTRO!$E$39="Non-endemic",IF($H363&lt;&gt;0,$D363*($H363-$G363),0),$D363*$H363),0)</f>
        <v>0</v>
      </c>
      <c r="R363" s="14">
        <f t="shared" si="42"/>
        <v>0</v>
      </c>
      <c r="S363" s="3"/>
      <c r="T363" s="14">
        <f t="shared" si="51"/>
        <v>0</v>
      </c>
      <c r="U363" s="25"/>
      <c r="V363" s="16">
        <f t="shared" si="47"/>
        <v>384847</v>
      </c>
      <c r="W363" s="16">
        <f t="shared" si="48"/>
        <v>1925</v>
      </c>
      <c r="X363" s="25"/>
      <c r="Y363" s="16">
        <f t="shared" si="43"/>
        <v>0</v>
      </c>
      <c r="Z363" s="16">
        <f t="shared" si="44"/>
        <v>0</v>
      </c>
      <c r="AA363" s="25"/>
      <c r="AB363" s="16">
        <f t="shared" si="45"/>
        <v>0</v>
      </c>
      <c r="AC363" s="16">
        <f t="shared" si="46"/>
        <v>0</v>
      </c>
    </row>
    <row r="364" spans="1:29" x14ac:dyDescent="0.25">
      <c r="A364" s="13" t="str">
        <f>IF(AND(INTRO!$E$37="Non-endemic",INTRO!$E$41="Non-endemic")," ",IF(COUNTRY_INFO!A364=0," ",COUNTRY_INFO!A364))</f>
        <v>Nigeria</v>
      </c>
      <c r="B364" s="13" t="str">
        <f>IF(AND(INTRO!$E$37="Non-endemic",INTRO!$E$41="Non-endemic")," ",IF(COUNTRY_INFO!B364=0," ",COUNTRY_INFO!B364))</f>
        <v>Kaduna</v>
      </c>
      <c r="C364" s="13" t="str">
        <f>IF(AND(INTRO!$E$37="Non-endemic",INTRO!$E$41="Non-endemic")," ",IF(COUNTRY_INFO!C364=0," ",COUNTRY_INFO!C364))</f>
        <v>Kaduna South</v>
      </c>
      <c r="D364" s="14">
        <f>IF(AND(INTRO!$E$37="Non-endemic",INTRO!$E$41="Non-endemic"),0,IF(AND(OR(COUNTRY_INFO!$H364=0,COUNTRY_INFO!$H364=4,COUNTRY_INFO!$H364=99),OR(COUNTRY_INFO!$J364=0,COUNTRY_INFO!$J364=4)),0,COUNTRY_INFO!$E364))</f>
        <v>108234</v>
      </c>
      <c r="E364" s="14">
        <f>IF(AND(INTRO!$E$37="Non-endemic",INTRO!$E$41="Non-endemic"),0,IF(AND(OR(COUNTRY_INFO!$H364=0,COUNTRY_INFO!$H364=4,COUNTRY_INFO!$H364=99),OR(COUNTRY_INFO!$J364=0,COUNTRY_INFO!$J364=4)),0,COUNTRY_INFO!$F364))</f>
        <v>151528</v>
      </c>
      <c r="F364" s="14">
        <f t="shared" si="49"/>
        <v>259762</v>
      </c>
      <c r="G364" s="15">
        <f>IF(AND(INTRO!$E$37="Non-endemic",INTRO!$E$41="Non-endemic"),0,COUNTRY_INFO!Q364)</f>
        <v>1</v>
      </c>
      <c r="H364" s="15">
        <f>IF(AND(INTRO!$E$37="Non-endemic",INTRO!$E$41="Non-endemic"),0,COUNTRY_INFO!S364)</f>
        <v>1</v>
      </c>
      <c r="I364" s="14">
        <f>IF(INTRO!$E$39="Non-endemic",IF($G364=1,DEC!$I364,0),IF($G364=1,IVM!$G364,0))</f>
        <v>432936</v>
      </c>
      <c r="J364" s="3" t="str">
        <f>IF($G364=0, " ", IF(COUNTRY_INFO!$H364=1, IF(COUNTRY_INFO!$L364=1, 0," ")," "))</f>
        <v xml:space="preserve"> </v>
      </c>
      <c r="K364" s="3"/>
      <c r="L364" s="28" t="s">
        <v>974</v>
      </c>
      <c r="M364" s="44">
        <f>IF($L364="ALB", IF(INTRO!$E$39="Non-endemic",IF($H364&lt;&gt;0,$D364*($H364-$G364),0),$D364*$H364), 0)</f>
        <v>0</v>
      </c>
      <c r="N364" s="14">
        <f t="shared" si="41"/>
        <v>0</v>
      </c>
      <c r="O364" s="3"/>
      <c r="P364" s="14">
        <f t="shared" si="50"/>
        <v>0</v>
      </c>
      <c r="Q364" s="44">
        <f>IF($L364="MBD", IF(INTRO!$E$39="Non-endemic",IF($H364&lt;&gt;0,$D364*($H364-$G364),0),$D364*$H364),0)</f>
        <v>108234</v>
      </c>
      <c r="R364" s="14">
        <f t="shared" si="42"/>
        <v>0</v>
      </c>
      <c r="S364" s="3"/>
      <c r="T364" s="14">
        <f t="shared" si="51"/>
        <v>108234</v>
      </c>
      <c r="U364" s="25"/>
      <c r="V364" s="16">
        <f t="shared" si="47"/>
        <v>432936</v>
      </c>
      <c r="W364" s="16">
        <f t="shared" si="48"/>
        <v>2165</v>
      </c>
      <c r="X364" s="25"/>
      <c r="Y364" s="16">
        <f t="shared" si="43"/>
        <v>0</v>
      </c>
      <c r="Z364" s="16">
        <f t="shared" si="44"/>
        <v>0</v>
      </c>
      <c r="AA364" s="25"/>
      <c r="AB364" s="16">
        <f t="shared" si="45"/>
        <v>0</v>
      </c>
      <c r="AC364" s="16">
        <f t="shared" si="46"/>
        <v>0</v>
      </c>
    </row>
    <row r="365" spans="1:29" x14ac:dyDescent="0.25">
      <c r="A365" s="13" t="str">
        <f>IF(AND(INTRO!$E$37="Non-endemic",INTRO!$E$41="Non-endemic")," ",IF(COUNTRY_INFO!A365=0," ",COUNTRY_INFO!A365))</f>
        <v>Nigeria</v>
      </c>
      <c r="B365" s="13" t="str">
        <f>IF(AND(INTRO!$E$37="Non-endemic",INTRO!$E$41="Non-endemic")," ",IF(COUNTRY_INFO!B365=0," ",COUNTRY_INFO!B365))</f>
        <v>Kaduna</v>
      </c>
      <c r="C365" s="13" t="str">
        <f>IF(AND(INTRO!$E$37="Non-endemic",INTRO!$E$41="Non-endemic")," ",IF(COUNTRY_INFO!C365=0," ",COUNTRY_INFO!C365))</f>
        <v>Kagarko</v>
      </c>
      <c r="D365" s="14">
        <f>IF(AND(INTRO!$E$37="Non-endemic",INTRO!$E$41="Non-endemic"),0,IF(AND(OR(COUNTRY_INFO!$H365=0,COUNTRY_INFO!$H365=4,COUNTRY_INFO!$H365=99),OR(COUNTRY_INFO!$J365=0,COUNTRY_INFO!$J365=4)),0,COUNTRY_INFO!$E365))</f>
        <v>64808</v>
      </c>
      <c r="E365" s="14">
        <f>IF(AND(INTRO!$E$37="Non-endemic",INTRO!$E$41="Non-endemic"),0,IF(AND(OR(COUNTRY_INFO!$H365=0,COUNTRY_INFO!$H365=4,COUNTRY_INFO!$H365=99),OR(COUNTRY_INFO!$J365=0,COUNTRY_INFO!$J365=4)),0,COUNTRY_INFO!$F365))</f>
        <v>90732</v>
      </c>
      <c r="F365" s="14">
        <f t="shared" si="49"/>
        <v>155540</v>
      </c>
      <c r="G365" s="15">
        <f>IF(AND(INTRO!$E$37="Non-endemic",INTRO!$E$41="Non-endemic"),0,COUNTRY_INFO!Q365)</f>
        <v>1</v>
      </c>
      <c r="H365" s="15">
        <f>IF(AND(INTRO!$E$37="Non-endemic",INTRO!$E$41="Non-endemic"),0,COUNTRY_INFO!S365)</f>
        <v>0</v>
      </c>
      <c r="I365" s="14">
        <f>IF(INTRO!$E$39="Non-endemic",IF($G365=1,DEC!$I365,0),IF($G365=1,IVM!$G365,0))</f>
        <v>259234</v>
      </c>
      <c r="J365" s="3" t="str">
        <f>IF($G365=0, " ", IF(COUNTRY_INFO!$H365=1, IF(COUNTRY_INFO!$L365=1, 0," ")," "))</f>
        <v xml:space="preserve"> </v>
      </c>
      <c r="K365" s="3"/>
      <c r="L365" s="28" t="s">
        <v>974</v>
      </c>
      <c r="M365" s="44">
        <f>IF($L365="ALB", IF(INTRO!$E$39="Non-endemic",IF($H365&lt;&gt;0,$D365*($H365-$G365),0),$D365*$H365), 0)</f>
        <v>0</v>
      </c>
      <c r="N365" s="14">
        <f t="shared" si="41"/>
        <v>0</v>
      </c>
      <c r="O365" s="3"/>
      <c r="P365" s="14">
        <f t="shared" si="50"/>
        <v>0</v>
      </c>
      <c r="Q365" s="44">
        <f>IF($L365="MBD", IF(INTRO!$E$39="Non-endemic",IF($H365&lt;&gt;0,$D365*($H365-$G365),0),$D365*$H365),0)</f>
        <v>0</v>
      </c>
      <c r="R365" s="14">
        <f t="shared" si="42"/>
        <v>0</v>
      </c>
      <c r="S365" s="3"/>
      <c r="T365" s="14">
        <f t="shared" si="51"/>
        <v>0</v>
      </c>
      <c r="U365" s="25"/>
      <c r="V365" s="16">
        <f t="shared" si="47"/>
        <v>259234</v>
      </c>
      <c r="W365" s="16">
        <f t="shared" si="48"/>
        <v>1297</v>
      </c>
      <c r="X365" s="25"/>
      <c r="Y365" s="16">
        <f t="shared" si="43"/>
        <v>0</v>
      </c>
      <c r="Z365" s="16">
        <f t="shared" si="44"/>
        <v>0</v>
      </c>
      <c r="AA365" s="25"/>
      <c r="AB365" s="16">
        <f t="shared" si="45"/>
        <v>0</v>
      </c>
      <c r="AC365" s="16">
        <f t="shared" si="46"/>
        <v>0</v>
      </c>
    </row>
    <row r="366" spans="1:29" x14ac:dyDescent="0.25">
      <c r="A366" s="13" t="str">
        <f>IF(AND(INTRO!$E$37="Non-endemic",INTRO!$E$41="Non-endemic")," ",IF(COUNTRY_INFO!A366=0," ",COUNTRY_INFO!A366))</f>
        <v>Nigeria</v>
      </c>
      <c r="B366" s="13" t="str">
        <f>IF(AND(INTRO!$E$37="Non-endemic",INTRO!$E$41="Non-endemic")," ",IF(COUNTRY_INFO!B366=0," ",COUNTRY_INFO!B366))</f>
        <v>Kaduna</v>
      </c>
      <c r="C366" s="13" t="str">
        <f>IF(AND(INTRO!$E$37="Non-endemic",INTRO!$E$41="Non-endemic")," ",IF(COUNTRY_INFO!C366=0," ",COUNTRY_INFO!C366))</f>
        <v>Kajeru</v>
      </c>
      <c r="D366" s="14">
        <f>IF(AND(INTRO!$E$37="Non-endemic",INTRO!$E$41="Non-endemic"),0,IF(AND(OR(COUNTRY_INFO!$H366=0,COUNTRY_INFO!$H366=4,COUNTRY_INFO!$H366=99),OR(COUNTRY_INFO!$J366=0,COUNTRY_INFO!$J366=4)),0,COUNTRY_INFO!$E366))</f>
        <v>29821</v>
      </c>
      <c r="E366" s="14">
        <f>IF(AND(INTRO!$E$37="Non-endemic",INTRO!$E$41="Non-endemic"),0,IF(AND(OR(COUNTRY_INFO!$H366=0,COUNTRY_INFO!$H366=4,COUNTRY_INFO!$H366=99),OR(COUNTRY_INFO!$J366=0,COUNTRY_INFO!$J366=4)),0,COUNTRY_INFO!$F366))</f>
        <v>41749</v>
      </c>
      <c r="F366" s="14">
        <f t="shared" si="49"/>
        <v>71570</v>
      </c>
      <c r="G366" s="15">
        <f>IF(AND(INTRO!$E$37="Non-endemic",INTRO!$E$41="Non-endemic"),0,COUNTRY_INFO!Q366)</f>
        <v>0</v>
      </c>
      <c r="H366" s="15">
        <f>IF(AND(INTRO!$E$37="Non-endemic",INTRO!$E$41="Non-endemic"),0,COUNTRY_INFO!S366)</f>
        <v>1</v>
      </c>
      <c r="I366" s="14">
        <f>IF(INTRO!$E$39="Non-endemic",IF($G366=1,DEC!$I366,0),IF($G366=1,IVM!$G366,0))</f>
        <v>0</v>
      </c>
      <c r="J366" s="3" t="str">
        <f>IF($G366=0, " ", IF(COUNTRY_INFO!$H366=1, IF(COUNTRY_INFO!$L366=1, 0," ")," "))</f>
        <v xml:space="preserve"> </v>
      </c>
      <c r="K366" s="3"/>
      <c r="L366" s="28" t="s">
        <v>974</v>
      </c>
      <c r="M366" s="44">
        <f>IF($L366="ALB", IF(INTRO!$E$39="Non-endemic",IF($H366&lt;&gt;0,$D366*($H366-$G366),0),$D366*$H366), 0)</f>
        <v>0</v>
      </c>
      <c r="N366" s="14">
        <f t="shared" si="41"/>
        <v>0</v>
      </c>
      <c r="O366" s="3"/>
      <c r="P366" s="14">
        <f t="shared" si="50"/>
        <v>0</v>
      </c>
      <c r="Q366" s="44">
        <f>IF($L366="MBD", IF(INTRO!$E$39="Non-endemic",IF($H366&lt;&gt;0,$D366*($H366-$G366),0),$D366*$H366),0)</f>
        <v>29821</v>
      </c>
      <c r="R366" s="14">
        <f t="shared" si="42"/>
        <v>41749</v>
      </c>
      <c r="S366" s="3"/>
      <c r="T366" s="14">
        <f t="shared" si="51"/>
        <v>71570</v>
      </c>
      <c r="U366" s="25"/>
      <c r="V366" s="16">
        <f t="shared" si="47"/>
        <v>0</v>
      </c>
      <c r="W366" s="16">
        <f t="shared" si="48"/>
        <v>0</v>
      </c>
      <c r="X366" s="25"/>
      <c r="Y366" s="16">
        <f t="shared" si="43"/>
        <v>0</v>
      </c>
      <c r="Z366" s="16">
        <f t="shared" si="44"/>
        <v>0</v>
      </c>
      <c r="AA366" s="25"/>
      <c r="AB366" s="16">
        <f t="shared" si="45"/>
        <v>41749</v>
      </c>
      <c r="AC366" s="16">
        <f t="shared" si="46"/>
        <v>279</v>
      </c>
    </row>
    <row r="367" spans="1:29" x14ac:dyDescent="0.25">
      <c r="A367" s="13" t="str">
        <f>IF(AND(INTRO!$E$37="Non-endemic",INTRO!$E$41="Non-endemic")," ",IF(COUNTRY_INFO!A367=0," ",COUNTRY_INFO!A367))</f>
        <v>Nigeria</v>
      </c>
      <c r="B367" s="13" t="str">
        <f>IF(AND(INTRO!$E$37="Non-endemic",INTRO!$E$41="Non-endemic")," ",IF(COUNTRY_INFO!B367=0," ",COUNTRY_INFO!B367))</f>
        <v>Kaduna</v>
      </c>
      <c r="C367" s="13" t="str">
        <f>IF(AND(INTRO!$E$37="Non-endemic",INTRO!$E$41="Non-endemic")," ",IF(COUNTRY_INFO!C367=0," ",COUNTRY_INFO!C367))</f>
        <v>Kaura</v>
      </c>
      <c r="D367" s="14">
        <f>IF(AND(INTRO!$E$37="Non-endemic",INTRO!$E$41="Non-endemic"),0,IF(AND(OR(COUNTRY_INFO!$H367=0,COUNTRY_INFO!$H367=4,COUNTRY_INFO!$H367=99),OR(COUNTRY_INFO!$J367=0,COUNTRY_INFO!$J367=4)),0,COUNTRY_INFO!$E367))</f>
        <v>45728</v>
      </c>
      <c r="E367" s="14">
        <f>IF(AND(INTRO!$E$37="Non-endemic",INTRO!$E$41="Non-endemic"),0,IF(AND(OR(COUNTRY_INFO!$H367=0,COUNTRY_INFO!$H367=4,COUNTRY_INFO!$H367=99),OR(COUNTRY_INFO!$J367=0,COUNTRY_INFO!$J367=4)),0,COUNTRY_INFO!$F367))</f>
        <v>64020</v>
      </c>
      <c r="F367" s="14">
        <f t="shared" si="49"/>
        <v>109748</v>
      </c>
      <c r="G367" s="15">
        <f>IF(AND(INTRO!$E$37="Non-endemic",INTRO!$E$41="Non-endemic"),0,COUNTRY_INFO!Q367)</f>
        <v>0</v>
      </c>
      <c r="H367" s="15">
        <f>IF(AND(INTRO!$E$37="Non-endemic",INTRO!$E$41="Non-endemic"),0,COUNTRY_INFO!S367)</f>
        <v>0</v>
      </c>
      <c r="I367" s="14">
        <f>IF(INTRO!$E$39="Non-endemic",IF($G367=1,DEC!$I367,0),IF($G367=1,IVM!$G367,0))</f>
        <v>0</v>
      </c>
      <c r="J367" s="3" t="str">
        <f>IF($G367=0, " ", IF(COUNTRY_INFO!$H367=1, IF(COUNTRY_INFO!$L367=1, 0," ")," "))</f>
        <v xml:space="preserve"> </v>
      </c>
      <c r="K367" s="3"/>
      <c r="L367" s="28" t="s">
        <v>974</v>
      </c>
      <c r="M367" s="44">
        <f>IF($L367="ALB", IF(INTRO!$E$39="Non-endemic",IF($H367&lt;&gt;0,$D367*($H367-$G367),0),$D367*$H367), 0)</f>
        <v>0</v>
      </c>
      <c r="N367" s="14">
        <f t="shared" si="41"/>
        <v>0</v>
      </c>
      <c r="O367" s="3"/>
      <c r="P367" s="14">
        <f t="shared" si="50"/>
        <v>0</v>
      </c>
      <c r="Q367" s="44">
        <f>IF($L367="MBD", IF(INTRO!$E$39="Non-endemic",IF($H367&lt;&gt;0,$D367*($H367-$G367),0),$D367*$H367),0)</f>
        <v>0</v>
      </c>
      <c r="R367" s="14">
        <f t="shared" si="42"/>
        <v>0</v>
      </c>
      <c r="S367" s="3"/>
      <c r="T367" s="14">
        <f t="shared" si="51"/>
        <v>0</v>
      </c>
      <c r="U367" s="25"/>
      <c r="V367" s="16">
        <f t="shared" si="47"/>
        <v>0</v>
      </c>
      <c r="W367" s="16">
        <f t="shared" si="48"/>
        <v>0</v>
      </c>
      <c r="X367" s="25"/>
      <c r="Y367" s="16">
        <f t="shared" si="43"/>
        <v>0</v>
      </c>
      <c r="Z367" s="16">
        <f t="shared" si="44"/>
        <v>0</v>
      </c>
      <c r="AA367" s="25"/>
      <c r="AB367" s="16">
        <f t="shared" si="45"/>
        <v>0</v>
      </c>
      <c r="AC367" s="16">
        <f t="shared" si="46"/>
        <v>0</v>
      </c>
    </row>
    <row r="368" spans="1:29" x14ac:dyDescent="0.25">
      <c r="A368" s="13" t="str">
        <f>IF(AND(INTRO!$E$37="Non-endemic",INTRO!$E$41="Non-endemic")," ",IF(COUNTRY_INFO!A368=0," ",COUNTRY_INFO!A368))</f>
        <v>Nigeria</v>
      </c>
      <c r="B368" s="13" t="str">
        <f>IF(AND(INTRO!$E$37="Non-endemic",INTRO!$E$41="Non-endemic")," ",IF(COUNTRY_INFO!B368=0," ",COUNTRY_INFO!B368))</f>
        <v>Kaduna</v>
      </c>
      <c r="C368" s="13" t="str">
        <f>IF(AND(INTRO!$E$37="Non-endemic",INTRO!$E$41="Non-endemic")," ",IF(COUNTRY_INFO!C368=0," ",COUNTRY_INFO!C368))</f>
        <v>Kauru</v>
      </c>
      <c r="D368" s="14">
        <f>IF(AND(INTRO!$E$37="Non-endemic",INTRO!$E$41="Non-endemic"),0,IF(AND(OR(COUNTRY_INFO!$H368=0,COUNTRY_INFO!$H368=4,COUNTRY_INFO!$H368=99),OR(COUNTRY_INFO!$J368=0,COUNTRY_INFO!$J368=4)),0,COUNTRY_INFO!$E368))</f>
        <v>59869</v>
      </c>
      <c r="E368" s="14">
        <f>IF(AND(INTRO!$E$37="Non-endemic",INTRO!$E$41="Non-endemic"),0,IF(AND(OR(COUNTRY_INFO!$H368=0,COUNTRY_INFO!$H368=4,COUNTRY_INFO!$H368=99),OR(COUNTRY_INFO!$J368=0,COUNTRY_INFO!$J368=4)),0,COUNTRY_INFO!$F368))</f>
        <v>83816</v>
      </c>
      <c r="F368" s="14">
        <f t="shared" si="49"/>
        <v>143685</v>
      </c>
      <c r="G368" s="15">
        <f>IF(AND(INTRO!$E$37="Non-endemic",INTRO!$E$41="Non-endemic"),0,COUNTRY_INFO!Q368)</f>
        <v>1</v>
      </c>
      <c r="H368" s="15">
        <f>IF(AND(INTRO!$E$37="Non-endemic",INTRO!$E$41="Non-endemic"),0,COUNTRY_INFO!S368)</f>
        <v>1</v>
      </c>
      <c r="I368" s="14">
        <f>IF(INTRO!$E$39="Non-endemic",IF($G368=1,DEC!$I368,0),IF($G368=1,IVM!$G368,0))</f>
        <v>239475</v>
      </c>
      <c r="J368" s="3" t="str">
        <f>IF($G368=0, " ", IF(COUNTRY_INFO!$H368=1, IF(COUNTRY_INFO!$L368=1, 0," ")," "))</f>
        <v xml:space="preserve"> </v>
      </c>
      <c r="K368" s="3"/>
      <c r="L368" s="28" t="s">
        <v>974</v>
      </c>
      <c r="M368" s="44">
        <f>IF($L368="ALB", IF(INTRO!$E$39="Non-endemic",IF($H368&lt;&gt;0,$D368*($H368-$G368),0),$D368*$H368), 0)</f>
        <v>0</v>
      </c>
      <c r="N368" s="14">
        <f t="shared" si="41"/>
        <v>0</v>
      </c>
      <c r="O368" s="3"/>
      <c r="P368" s="14">
        <f t="shared" si="50"/>
        <v>0</v>
      </c>
      <c r="Q368" s="44">
        <f>IF($L368="MBD", IF(INTRO!$E$39="Non-endemic",IF($H368&lt;&gt;0,$D368*($H368-$G368),0),$D368*$H368),0)</f>
        <v>59869</v>
      </c>
      <c r="R368" s="14">
        <f t="shared" si="42"/>
        <v>0</v>
      </c>
      <c r="S368" s="3"/>
      <c r="T368" s="14">
        <f t="shared" si="51"/>
        <v>59869</v>
      </c>
      <c r="U368" s="25"/>
      <c r="V368" s="16">
        <f t="shared" si="47"/>
        <v>239475</v>
      </c>
      <c r="W368" s="16">
        <f t="shared" si="48"/>
        <v>1198</v>
      </c>
      <c r="X368" s="25"/>
      <c r="Y368" s="16">
        <f t="shared" si="43"/>
        <v>0</v>
      </c>
      <c r="Z368" s="16">
        <f t="shared" si="44"/>
        <v>0</v>
      </c>
      <c r="AA368" s="25"/>
      <c r="AB368" s="16">
        <f t="shared" si="45"/>
        <v>0</v>
      </c>
      <c r="AC368" s="16">
        <f t="shared" si="46"/>
        <v>0</v>
      </c>
    </row>
    <row r="369" spans="1:29" x14ac:dyDescent="0.25">
      <c r="A369" s="13" t="str">
        <f>IF(AND(INTRO!$E$37="Non-endemic",INTRO!$E$41="Non-endemic")," ",IF(COUNTRY_INFO!A369=0," ",COUNTRY_INFO!A369))</f>
        <v>Nigeria</v>
      </c>
      <c r="B369" s="13" t="str">
        <f>IF(AND(INTRO!$E$37="Non-endemic",INTRO!$E$41="Non-endemic")," ",IF(COUNTRY_INFO!B369=0," ",COUNTRY_INFO!B369))</f>
        <v>Kaduna</v>
      </c>
      <c r="C369" s="13" t="str">
        <f>IF(AND(INTRO!$E$37="Non-endemic",INTRO!$E$41="Non-endemic")," ",IF(COUNTRY_INFO!C369=0," ",COUNTRY_INFO!C369))</f>
        <v>Kubau</v>
      </c>
      <c r="D369" s="14">
        <f>IF(AND(INTRO!$E$37="Non-endemic",INTRO!$E$41="Non-endemic"),0,IF(AND(OR(COUNTRY_INFO!$H369=0,COUNTRY_INFO!$H369=4,COUNTRY_INFO!$H369=99),OR(COUNTRY_INFO!$J369=0,COUNTRY_INFO!$J369=4)),0,COUNTRY_INFO!$E369))</f>
        <v>75864</v>
      </c>
      <c r="E369" s="14">
        <f>IF(AND(INTRO!$E$37="Non-endemic",INTRO!$E$41="Non-endemic"),0,IF(AND(OR(COUNTRY_INFO!$H369=0,COUNTRY_INFO!$H369=4,COUNTRY_INFO!$H369=99),OR(COUNTRY_INFO!$J369=0,COUNTRY_INFO!$J369=4)),0,COUNTRY_INFO!$F369))</f>
        <v>106209</v>
      </c>
      <c r="F369" s="14">
        <f t="shared" si="49"/>
        <v>182073</v>
      </c>
      <c r="G369" s="15">
        <f>IF(AND(INTRO!$E$37="Non-endemic",INTRO!$E$41="Non-endemic"),0,COUNTRY_INFO!Q369)</f>
        <v>1</v>
      </c>
      <c r="H369" s="15">
        <f>IF(AND(INTRO!$E$37="Non-endemic",INTRO!$E$41="Non-endemic"),0,COUNTRY_INFO!S369)</f>
        <v>1</v>
      </c>
      <c r="I369" s="14">
        <f>IF(INTRO!$E$39="Non-endemic",IF($G369=1,DEC!$I369,0),IF($G369=1,IVM!$G369,0))</f>
        <v>303455</v>
      </c>
      <c r="J369" s="3" t="str">
        <f>IF($G369=0, " ", IF(COUNTRY_INFO!$H369=1, IF(COUNTRY_INFO!$L369=1, 0," ")," "))</f>
        <v xml:space="preserve"> </v>
      </c>
      <c r="K369" s="3"/>
      <c r="L369" s="28" t="s">
        <v>974</v>
      </c>
      <c r="M369" s="44">
        <f>IF($L369="ALB", IF(INTRO!$E$39="Non-endemic",IF($H369&lt;&gt;0,$D369*($H369-$G369),0),$D369*$H369), 0)</f>
        <v>0</v>
      </c>
      <c r="N369" s="14">
        <f t="shared" si="41"/>
        <v>0</v>
      </c>
      <c r="O369" s="3"/>
      <c r="P369" s="14">
        <f t="shared" si="50"/>
        <v>0</v>
      </c>
      <c r="Q369" s="44">
        <f>IF($L369="MBD", IF(INTRO!$E$39="Non-endemic",IF($H369&lt;&gt;0,$D369*($H369-$G369),0),$D369*$H369),0)</f>
        <v>75864</v>
      </c>
      <c r="R369" s="14">
        <f t="shared" si="42"/>
        <v>0</v>
      </c>
      <c r="S369" s="3"/>
      <c r="T369" s="14">
        <f t="shared" si="51"/>
        <v>75864</v>
      </c>
      <c r="U369" s="25"/>
      <c r="V369" s="16">
        <f t="shared" si="47"/>
        <v>303455</v>
      </c>
      <c r="W369" s="16">
        <f t="shared" si="48"/>
        <v>1518</v>
      </c>
      <c r="X369" s="25"/>
      <c r="Y369" s="16">
        <f t="shared" si="43"/>
        <v>0</v>
      </c>
      <c r="Z369" s="16">
        <f t="shared" si="44"/>
        <v>0</v>
      </c>
      <c r="AA369" s="25"/>
      <c r="AB369" s="16">
        <f t="shared" si="45"/>
        <v>0</v>
      </c>
      <c r="AC369" s="16">
        <f t="shared" si="46"/>
        <v>0</v>
      </c>
    </row>
    <row r="370" spans="1:29" x14ac:dyDescent="0.25">
      <c r="A370" s="13" t="str">
        <f>IF(AND(INTRO!$E$37="Non-endemic",INTRO!$E$41="Non-endemic")," ",IF(COUNTRY_INFO!A370=0," ",COUNTRY_INFO!A370))</f>
        <v>Nigeria</v>
      </c>
      <c r="B370" s="13" t="str">
        <f>IF(AND(INTRO!$E$37="Non-endemic",INTRO!$E$41="Non-endemic")," ",IF(COUNTRY_INFO!B370=0," ",COUNTRY_INFO!B370))</f>
        <v>Kaduna</v>
      </c>
      <c r="C370" s="13" t="str">
        <f>IF(AND(INTRO!$E$37="Non-endemic",INTRO!$E$41="Non-endemic")," ",IF(COUNTRY_INFO!C370=0," ",COUNTRY_INFO!C370))</f>
        <v>Kudan</v>
      </c>
      <c r="D370" s="14">
        <f>IF(AND(INTRO!$E$37="Non-endemic",INTRO!$E$41="Non-endemic"),0,IF(AND(OR(COUNTRY_INFO!$H370=0,COUNTRY_INFO!$H370=4,COUNTRY_INFO!$H370=99),OR(COUNTRY_INFO!$J370=0,COUNTRY_INFO!$J370=4)),0,COUNTRY_INFO!$E370))</f>
        <v>37386</v>
      </c>
      <c r="E370" s="14">
        <f>IF(AND(INTRO!$E$37="Non-endemic",INTRO!$E$41="Non-endemic"),0,IF(AND(OR(COUNTRY_INFO!$H370=0,COUNTRY_INFO!$H370=4,COUNTRY_INFO!$H370=99),OR(COUNTRY_INFO!$J370=0,COUNTRY_INFO!$J370=4)),0,COUNTRY_INFO!$F370))</f>
        <v>52340</v>
      </c>
      <c r="F370" s="14">
        <f t="shared" si="49"/>
        <v>89726</v>
      </c>
      <c r="G370" s="15">
        <f>IF(AND(INTRO!$E$37="Non-endemic",INTRO!$E$41="Non-endemic"),0,COUNTRY_INFO!Q370)</f>
        <v>0</v>
      </c>
      <c r="H370" s="15">
        <f>IF(AND(INTRO!$E$37="Non-endemic",INTRO!$E$41="Non-endemic"),0,COUNTRY_INFO!S370)</f>
        <v>1</v>
      </c>
      <c r="I370" s="14">
        <f>IF(INTRO!$E$39="Non-endemic",IF($G370=1,DEC!$I370,0),IF($G370=1,IVM!$G370,0))</f>
        <v>0</v>
      </c>
      <c r="J370" s="3" t="str">
        <f>IF($G370=0, " ", IF(COUNTRY_INFO!$H370=1, IF(COUNTRY_INFO!$L370=1, 0," ")," "))</f>
        <v xml:space="preserve"> </v>
      </c>
      <c r="K370" s="3"/>
      <c r="L370" s="28" t="s">
        <v>974</v>
      </c>
      <c r="M370" s="44">
        <f>IF($L370="ALB", IF(INTRO!$E$39="Non-endemic",IF($H370&lt;&gt;0,$D370*($H370-$G370),0),$D370*$H370), 0)</f>
        <v>0</v>
      </c>
      <c r="N370" s="14">
        <f t="shared" si="41"/>
        <v>0</v>
      </c>
      <c r="O370" s="3"/>
      <c r="P370" s="14">
        <f t="shared" si="50"/>
        <v>0</v>
      </c>
      <c r="Q370" s="44">
        <f>IF($L370="MBD", IF(INTRO!$E$39="Non-endemic",IF($H370&lt;&gt;0,$D370*($H370-$G370),0),$D370*$H370),0)</f>
        <v>37386</v>
      </c>
      <c r="R370" s="14">
        <f t="shared" si="42"/>
        <v>52340</v>
      </c>
      <c r="S370" s="3"/>
      <c r="T370" s="14">
        <f t="shared" si="51"/>
        <v>89726</v>
      </c>
      <c r="U370" s="25"/>
      <c r="V370" s="16">
        <f t="shared" si="47"/>
        <v>0</v>
      </c>
      <c r="W370" s="16">
        <f t="shared" si="48"/>
        <v>0</v>
      </c>
      <c r="X370" s="25"/>
      <c r="Y370" s="16">
        <f t="shared" si="43"/>
        <v>0</v>
      </c>
      <c r="Z370" s="16">
        <f t="shared" si="44"/>
        <v>0</v>
      </c>
      <c r="AA370" s="25"/>
      <c r="AB370" s="16">
        <f t="shared" si="45"/>
        <v>52340</v>
      </c>
      <c r="AC370" s="16">
        <f t="shared" si="46"/>
        <v>349</v>
      </c>
    </row>
    <row r="371" spans="1:29" x14ac:dyDescent="0.25">
      <c r="A371" s="13" t="str">
        <f>IF(AND(INTRO!$E$37="Non-endemic",INTRO!$E$41="Non-endemic")," ",IF(COUNTRY_INFO!A371=0," ",COUNTRY_INFO!A371))</f>
        <v>Nigeria</v>
      </c>
      <c r="B371" s="13" t="str">
        <f>IF(AND(INTRO!$E$37="Non-endemic",INTRO!$E$41="Non-endemic")," ",IF(COUNTRY_INFO!B371=0," ",COUNTRY_INFO!B371))</f>
        <v>Kaduna</v>
      </c>
      <c r="C371" s="13" t="str">
        <f>IF(AND(INTRO!$E$37="Non-endemic",INTRO!$E$41="Non-endemic")," ",IF(COUNTRY_INFO!C371=0," ",COUNTRY_INFO!C371))</f>
        <v>Lere</v>
      </c>
      <c r="D371" s="14">
        <f>IF(AND(INTRO!$E$37="Non-endemic",INTRO!$E$41="Non-endemic"),0,IF(AND(OR(COUNTRY_INFO!$H371=0,COUNTRY_INFO!$H371=4,COUNTRY_INFO!$H371=99),OR(COUNTRY_INFO!$J371=0,COUNTRY_INFO!$J371=4)),0,COUNTRY_INFO!$E371))</f>
        <v>89075</v>
      </c>
      <c r="E371" s="14">
        <f>IF(AND(INTRO!$E$37="Non-endemic",INTRO!$E$41="Non-endemic"),0,IF(AND(OR(COUNTRY_INFO!$H371=0,COUNTRY_INFO!$H371=4,COUNTRY_INFO!$H371=99),OR(COUNTRY_INFO!$J371=0,COUNTRY_INFO!$J371=4)),0,COUNTRY_INFO!$F371))</f>
        <v>124705</v>
      </c>
      <c r="F371" s="14">
        <f t="shared" si="49"/>
        <v>213780</v>
      </c>
      <c r="G371" s="15">
        <f>IF(AND(INTRO!$E$37="Non-endemic",INTRO!$E$41="Non-endemic"),0,COUNTRY_INFO!Q371)</f>
        <v>1</v>
      </c>
      <c r="H371" s="15">
        <f>IF(AND(INTRO!$E$37="Non-endemic",INTRO!$E$41="Non-endemic"),0,COUNTRY_INFO!S371)</f>
        <v>1</v>
      </c>
      <c r="I371" s="14">
        <f>IF(INTRO!$E$39="Non-endemic",IF($G371=1,DEC!$I371,0),IF($G371=1,IVM!$G371,0))</f>
        <v>356300</v>
      </c>
      <c r="J371" s="3" t="str">
        <f>IF($G371=0, " ", IF(COUNTRY_INFO!$H371=1, IF(COUNTRY_INFO!$L371=1, 0," ")," "))</f>
        <v xml:space="preserve"> </v>
      </c>
      <c r="K371" s="3"/>
      <c r="L371" s="28" t="s">
        <v>974</v>
      </c>
      <c r="M371" s="44">
        <f>IF($L371="ALB", IF(INTRO!$E$39="Non-endemic",IF($H371&lt;&gt;0,$D371*($H371-$G371),0),$D371*$H371), 0)</f>
        <v>0</v>
      </c>
      <c r="N371" s="14">
        <f t="shared" si="41"/>
        <v>0</v>
      </c>
      <c r="O371" s="3"/>
      <c r="P371" s="14">
        <f t="shared" si="50"/>
        <v>0</v>
      </c>
      <c r="Q371" s="44">
        <f>IF($L371="MBD", IF(INTRO!$E$39="Non-endemic",IF($H371&lt;&gt;0,$D371*($H371-$G371),0),$D371*$H371),0)</f>
        <v>89075</v>
      </c>
      <c r="R371" s="14">
        <f t="shared" si="42"/>
        <v>0</v>
      </c>
      <c r="S371" s="3"/>
      <c r="T371" s="14">
        <f t="shared" si="51"/>
        <v>89075</v>
      </c>
      <c r="U371" s="25"/>
      <c r="V371" s="16">
        <f t="shared" si="47"/>
        <v>356300</v>
      </c>
      <c r="W371" s="16">
        <f t="shared" si="48"/>
        <v>1782</v>
      </c>
      <c r="X371" s="25"/>
      <c r="Y371" s="16">
        <f t="shared" si="43"/>
        <v>0</v>
      </c>
      <c r="Z371" s="16">
        <f t="shared" si="44"/>
        <v>0</v>
      </c>
      <c r="AA371" s="25"/>
      <c r="AB371" s="16">
        <f t="shared" si="45"/>
        <v>0</v>
      </c>
      <c r="AC371" s="16">
        <f t="shared" si="46"/>
        <v>0</v>
      </c>
    </row>
    <row r="372" spans="1:29" x14ac:dyDescent="0.25">
      <c r="A372" s="13" t="str">
        <f>IF(AND(INTRO!$E$37="Non-endemic",INTRO!$E$41="Non-endemic")," ",IF(COUNTRY_INFO!A372=0," ",COUNTRY_INFO!A372))</f>
        <v>Nigeria</v>
      </c>
      <c r="B372" s="13" t="str">
        <f>IF(AND(INTRO!$E$37="Non-endemic",INTRO!$E$41="Non-endemic")," ",IF(COUNTRY_INFO!B372=0," ",COUNTRY_INFO!B372))</f>
        <v>Kaduna</v>
      </c>
      <c r="C372" s="13" t="str">
        <f>IF(AND(INTRO!$E$37="Non-endemic",INTRO!$E$41="Non-endemic")," ",IF(COUNTRY_INFO!C372=0," ",COUNTRY_INFO!C372))</f>
        <v>Makarfi</v>
      </c>
      <c r="D372" s="14">
        <f>IF(AND(INTRO!$E$37="Non-endemic",INTRO!$E$41="Non-endemic"),0,IF(AND(OR(COUNTRY_INFO!$H372=0,COUNTRY_INFO!$H372=4,COUNTRY_INFO!$H372=99),OR(COUNTRY_INFO!$J372=0,COUNTRY_INFO!$J372=4)),0,COUNTRY_INFO!$E372))</f>
        <v>39340</v>
      </c>
      <c r="E372" s="14">
        <f>IF(AND(INTRO!$E$37="Non-endemic",INTRO!$E$41="Non-endemic"),0,IF(AND(OR(COUNTRY_INFO!$H372=0,COUNTRY_INFO!$H372=4,COUNTRY_INFO!$H372=99),OR(COUNTRY_INFO!$J372=0,COUNTRY_INFO!$J372=4)),0,COUNTRY_INFO!$F372))</f>
        <v>55077</v>
      </c>
      <c r="F372" s="14">
        <f t="shared" si="49"/>
        <v>94417</v>
      </c>
      <c r="G372" s="15">
        <f>IF(AND(INTRO!$E$37="Non-endemic",INTRO!$E$41="Non-endemic"),0,COUNTRY_INFO!Q372)</f>
        <v>1</v>
      </c>
      <c r="H372" s="15">
        <f>IF(AND(INTRO!$E$37="Non-endemic",INTRO!$E$41="Non-endemic"),0,COUNTRY_INFO!S372)</f>
        <v>0</v>
      </c>
      <c r="I372" s="14">
        <f>IF(INTRO!$E$39="Non-endemic",IF($G372=1,DEC!$I372,0),IF($G372=1,IVM!$G372,0))</f>
        <v>157362</v>
      </c>
      <c r="J372" s="3" t="str">
        <f>IF($G372=0, " ", IF(COUNTRY_INFO!$H372=1, IF(COUNTRY_INFO!$L372=1, 0," ")," "))</f>
        <v xml:space="preserve"> </v>
      </c>
      <c r="K372" s="3"/>
      <c r="L372" s="28" t="s">
        <v>974</v>
      </c>
      <c r="M372" s="44">
        <f>IF($L372="ALB", IF(INTRO!$E$39="Non-endemic",IF($H372&lt;&gt;0,$D372*($H372-$G372),0),$D372*$H372), 0)</f>
        <v>0</v>
      </c>
      <c r="N372" s="14">
        <f t="shared" si="41"/>
        <v>0</v>
      </c>
      <c r="O372" s="3"/>
      <c r="P372" s="14">
        <f t="shared" si="50"/>
        <v>0</v>
      </c>
      <c r="Q372" s="44">
        <f>IF($L372="MBD", IF(INTRO!$E$39="Non-endemic",IF($H372&lt;&gt;0,$D372*($H372-$G372),0),$D372*$H372),0)</f>
        <v>0</v>
      </c>
      <c r="R372" s="14">
        <f t="shared" si="42"/>
        <v>0</v>
      </c>
      <c r="S372" s="3"/>
      <c r="T372" s="14">
        <f t="shared" si="51"/>
        <v>0</v>
      </c>
      <c r="U372" s="25"/>
      <c r="V372" s="16">
        <f t="shared" si="47"/>
        <v>157362</v>
      </c>
      <c r="W372" s="16">
        <f t="shared" si="48"/>
        <v>787</v>
      </c>
      <c r="X372" s="25"/>
      <c r="Y372" s="16">
        <f t="shared" si="43"/>
        <v>0</v>
      </c>
      <c r="Z372" s="16">
        <f t="shared" si="44"/>
        <v>0</v>
      </c>
      <c r="AA372" s="25"/>
      <c r="AB372" s="16">
        <f t="shared" si="45"/>
        <v>0</v>
      </c>
      <c r="AC372" s="16">
        <f t="shared" si="46"/>
        <v>0</v>
      </c>
    </row>
    <row r="373" spans="1:29" x14ac:dyDescent="0.25">
      <c r="A373" s="13" t="str">
        <f>IF(AND(INTRO!$E$37="Non-endemic",INTRO!$E$41="Non-endemic")," ",IF(COUNTRY_INFO!A373=0," ",COUNTRY_INFO!A373))</f>
        <v>Nigeria</v>
      </c>
      <c r="B373" s="13" t="str">
        <f>IF(AND(INTRO!$E$37="Non-endemic",INTRO!$E$41="Non-endemic")," ",IF(COUNTRY_INFO!B373=0," ",COUNTRY_INFO!B373))</f>
        <v>Kaduna</v>
      </c>
      <c r="C373" s="13" t="str">
        <f>IF(AND(INTRO!$E$37="Non-endemic",INTRO!$E$41="Non-endemic")," ",IF(COUNTRY_INFO!C373=0," ",COUNTRY_INFO!C373))</f>
        <v>Sabo-Gari</v>
      </c>
      <c r="D373" s="14">
        <f>IF(AND(INTRO!$E$37="Non-endemic",INTRO!$E$41="Non-endemic"),0,IF(AND(OR(COUNTRY_INFO!$H373=0,COUNTRY_INFO!$H373=4,COUNTRY_INFO!$H373=99),OR(COUNTRY_INFO!$J373=0,COUNTRY_INFO!$J373=4)),0,COUNTRY_INFO!$E373))</f>
        <v>77162</v>
      </c>
      <c r="E373" s="14">
        <f>IF(AND(INTRO!$E$37="Non-endemic",INTRO!$E$41="Non-endemic"),0,IF(AND(OR(COUNTRY_INFO!$H373=0,COUNTRY_INFO!$H373=4,COUNTRY_INFO!$H373=99),OR(COUNTRY_INFO!$J373=0,COUNTRY_INFO!$J373=4)),0,COUNTRY_INFO!$F373))</f>
        <v>108027</v>
      </c>
      <c r="F373" s="14">
        <f t="shared" si="49"/>
        <v>185189</v>
      </c>
      <c r="G373" s="15">
        <f>IF(AND(INTRO!$E$37="Non-endemic",INTRO!$E$41="Non-endemic"),0,COUNTRY_INFO!Q373)</f>
        <v>1</v>
      </c>
      <c r="H373" s="15">
        <f>IF(AND(INTRO!$E$37="Non-endemic",INTRO!$E$41="Non-endemic"),0,COUNTRY_INFO!S373)</f>
        <v>1</v>
      </c>
      <c r="I373" s="14">
        <f>IF(INTRO!$E$39="Non-endemic",IF($G373=1,DEC!$I373,0),IF($G373=1,IVM!$G373,0))</f>
        <v>308648</v>
      </c>
      <c r="J373" s="3" t="str">
        <f>IF($G373=0, " ", IF(COUNTRY_INFO!$H373=1, IF(COUNTRY_INFO!$L373=1, 0," ")," "))</f>
        <v xml:space="preserve"> </v>
      </c>
      <c r="K373" s="3"/>
      <c r="L373" s="28" t="s">
        <v>974</v>
      </c>
      <c r="M373" s="44">
        <f>IF($L373="ALB", IF(INTRO!$E$39="Non-endemic",IF($H373&lt;&gt;0,$D373*($H373-$G373),0),$D373*$H373), 0)</f>
        <v>0</v>
      </c>
      <c r="N373" s="14">
        <f t="shared" si="41"/>
        <v>0</v>
      </c>
      <c r="O373" s="3"/>
      <c r="P373" s="14">
        <f t="shared" si="50"/>
        <v>0</v>
      </c>
      <c r="Q373" s="44">
        <f>IF($L373="MBD", IF(INTRO!$E$39="Non-endemic",IF($H373&lt;&gt;0,$D373*($H373-$G373),0),$D373*$H373),0)</f>
        <v>77162</v>
      </c>
      <c r="R373" s="14">
        <f t="shared" si="42"/>
        <v>0</v>
      </c>
      <c r="S373" s="3"/>
      <c r="T373" s="14">
        <f t="shared" si="51"/>
        <v>77162</v>
      </c>
      <c r="U373" s="25"/>
      <c r="V373" s="16">
        <f t="shared" si="47"/>
        <v>308648</v>
      </c>
      <c r="W373" s="16">
        <f t="shared" si="48"/>
        <v>1544</v>
      </c>
      <c r="X373" s="25"/>
      <c r="Y373" s="16">
        <f t="shared" si="43"/>
        <v>0</v>
      </c>
      <c r="Z373" s="16">
        <f t="shared" si="44"/>
        <v>0</v>
      </c>
      <c r="AA373" s="25"/>
      <c r="AB373" s="16">
        <f t="shared" si="45"/>
        <v>0</v>
      </c>
      <c r="AC373" s="16">
        <f t="shared" si="46"/>
        <v>0</v>
      </c>
    </row>
    <row r="374" spans="1:29" x14ac:dyDescent="0.25">
      <c r="A374" s="13" t="str">
        <f>IF(AND(INTRO!$E$37="Non-endemic",INTRO!$E$41="Non-endemic")," ",IF(COUNTRY_INFO!A374=0," ",COUNTRY_INFO!A374))</f>
        <v>Nigeria</v>
      </c>
      <c r="B374" s="13" t="str">
        <f>IF(AND(INTRO!$E$37="Non-endemic",INTRO!$E$41="Non-endemic")," ",IF(COUNTRY_INFO!B374=0," ",COUNTRY_INFO!B374))</f>
        <v>Kaduna</v>
      </c>
      <c r="C374" s="13" t="str">
        <f>IF(AND(INTRO!$E$37="Non-endemic",INTRO!$E$41="Non-endemic")," ",IF(COUNTRY_INFO!C374=0," ",COUNTRY_INFO!C374))</f>
        <v>Sanga</v>
      </c>
      <c r="D374" s="14">
        <f>IF(AND(INTRO!$E$37="Non-endemic",INTRO!$E$41="Non-endemic"),0,IF(AND(OR(COUNTRY_INFO!$H374=0,COUNTRY_INFO!$H374=4,COUNTRY_INFO!$H374=99),OR(COUNTRY_INFO!$J374=0,COUNTRY_INFO!$J374=4)),0,COUNTRY_INFO!$E374))</f>
        <v>40167</v>
      </c>
      <c r="E374" s="14">
        <f>IF(AND(INTRO!$E$37="Non-endemic",INTRO!$E$41="Non-endemic"),0,IF(AND(OR(COUNTRY_INFO!$H374=0,COUNTRY_INFO!$H374=4,COUNTRY_INFO!$H374=99),OR(COUNTRY_INFO!$J374=0,COUNTRY_INFO!$J374=4)),0,COUNTRY_INFO!$F374))</f>
        <v>56234</v>
      </c>
      <c r="F374" s="14">
        <f t="shared" si="49"/>
        <v>96401</v>
      </c>
      <c r="G374" s="15">
        <f>IF(AND(INTRO!$E$37="Non-endemic",INTRO!$E$41="Non-endemic"),0,COUNTRY_INFO!Q374)</f>
        <v>1</v>
      </c>
      <c r="H374" s="15">
        <f>IF(AND(INTRO!$E$37="Non-endemic",INTRO!$E$41="Non-endemic"),0,COUNTRY_INFO!S374)</f>
        <v>0</v>
      </c>
      <c r="I374" s="14">
        <f>IF(INTRO!$E$39="Non-endemic",IF($G374=1,DEC!$I374,0),IF($G374=1,IVM!$G374,0))</f>
        <v>160669</v>
      </c>
      <c r="J374" s="3" t="str">
        <f>IF($G374=0, " ", IF(COUNTRY_INFO!$H374=1, IF(COUNTRY_INFO!$L374=1, 0," ")," "))</f>
        <v xml:space="preserve"> </v>
      </c>
      <c r="K374" s="3"/>
      <c r="L374" s="28" t="s">
        <v>974</v>
      </c>
      <c r="M374" s="44">
        <f>IF($L374="ALB", IF(INTRO!$E$39="Non-endemic",IF($H374&lt;&gt;0,$D374*($H374-$G374),0),$D374*$H374), 0)</f>
        <v>0</v>
      </c>
      <c r="N374" s="14">
        <f t="shared" si="41"/>
        <v>0</v>
      </c>
      <c r="O374" s="3"/>
      <c r="P374" s="14">
        <f t="shared" si="50"/>
        <v>0</v>
      </c>
      <c r="Q374" s="44">
        <f>IF($L374="MBD", IF(INTRO!$E$39="Non-endemic",IF($H374&lt;&gt;0,$D374*($H374-$G374),0),$D374*$H374),0)</f>
        <v>0</v>
      </c>
      <c r="R374" s="14">
        <f t="shared" si="42"/>
        <v>0</v>
      </c>
      <c r="S374" s="3"/>
      <c r="T374" s="14">
        <f t="shared" si="51"/>
        <v>0</v>
      </c>
      <c r="U374" s="25"/>
      <c r="V374" s="16">
        <f t="shared" si="47"/>
        <v>160669</v>
      </c>
      <c r="W374" s="16">
        <f t="shared" si="48"/>
        <v>804</v>
      </c>
      <c r="X374" s="25"/>
      <c r="Y374" s="16">
        <f t="shared" si="43"/>
        <v>0</v>
      </c>
      <c r="Z374" s="16">
        <f t="shared" si="44"/>
        <v>0</v>
      </c>
      <c r="AA374" s="25"/>
      <c r="AB374" s="16">
        <f t="shared" si="45"/>
        <v>0</v>
      </c>
      <c r="AC374" s="16">
        <f t="shared" si="46"/>
        <v>0</v>
      </c>
    </row>
    <row r="375" spans="1:29" x14ac:dyDescent="0.25">
      <c r="A375" s="13" t="str">
        <f>IF(AND(INTRO!$E$37="Non-endemic",INTRO!$E$41="Non-endemic")," ",IF(COUNTRY_INFO!A375=0," ",COUNTRY_INFO!A375))</f>
        <v>Nigeria</v>
      </c>
      <c r="B375" s="13" t="str">
        <f>IF(AND(INTRO!$E$37="Non-endemic",INTRO!$E$41="Non-endemic")," ",IF(COUNTRY_INFO!B375=0," ",COUNTRY_INFO!B375))</f>
        <v>Kaduna</v>
      </c>
      <c r="C375" s="13" t="str">
        <f>IF(AND(INTRO!$E$37="Non-endemic",INTRO!$E$41="Non-endemic")," ",IF(COUNTRY_INFO!C375=0," ",COUNTRY_INFO!C375))</f>
        <v>Soba</v>
      </c>
      <c r="D375" s="14">
        <f>IF(AND(INTRO!$E$37="Non-endemic",INTRO!$E$41="Non-endemic"),0,IF(AND(OR(COUNTRY_INFO!$H375=0,COUNTRY_INFO!$H375=4,COUNTRY_INFO!$H375=99),OR(COUNTRY_INFO!$J375=0,COUNTRY_INFO!$J375=4)),0,COUNTRY_INFO!$E375))</f>
        <v>78883</v>
      </c>
      <c r="E375" s="14">
        <f>IF(AND(INTRO!$E$37="Non-endemic",INTRO!$E$41="Non-endemic"),0,IF(AND(OR(COUNTRY_INFO!$H375=0,COUNTRY_INFO!$H375=4,COUNTRY_INFO!$H375=99),OR(COUNTRY_INFO!$J375=0,COUNTRY_INFO!$J375=4)),0,COUNTRY_INFO!$F375))</f>
        <v>110436</v>
      </c>
      <c r="F375" s="14">
        <f t="shared" si="49"/>
        <v>189319</v>
      </c>
      <c r="G375" s="15">
        <f>IF(AND(INTRO!$E$37="Non-endemic",INTRO!$E$41="Non-endemic"),0,COUNTRY_INFO!Q375)</f>
        <v>1</v>
      </c>
      <c r="H375" s="15">
        <f>IF(AND(INTRO!$E$37="Non-endemic",INTRO!$E$41="Non-endemic"),0,COUNTRY_INFO!S375)</f>
        <v>1</v>
      </c>
      <c r="I375" s="14">
        <f>IF(INTRO!$E$39="Non-endemic",IF($G375=1,DEC!$I375,0),IF($G375=1,IVM!$G375,0))</f>
        <v>315532</v>
      </c>
      <c r="J375" s="3" t="str">
        <f>IF($G375=0, " ", IF(COUNTRY_INFO!$H375=1, IF(COUNTRY_INFO!$L375=1, 0," ")," "))</f>
        <v xml:space="preserve"> </v>
      </c>
      <c r="K375" s="3"/>
      <c r="L375" s="28" t="s">
        <v>974</v>
      </c>
      <c r="M375" s="44">
        <f>IF($L375="ALB", IF(INTRO!$E$39="Non-endemic",IF($H375&lt;&gt;0,$D375*($H375-$G375),0),$D375*$H375), 0)</f>
        <v>0</v>
      </c>
      <c r="N375" s="14">
        <f t="shared" si="41"/>
        <v>0</v>
      </c>
      <c r="O375" s="3"/>
      <c r="P375" s="14">
        <f t="shared" si="50"/>
        <v>0</v>
      </c>
      <c r="Q375" s="44">
        <f>IF($L375="MBD", IF(INTRO!$E$39="Non-endemic",IF($H375&lt;&gt;0,$D375*($H375-$G375),0),$D375*$H375),0)</f>
        <v>78883</v>
      </c>
      <c r="R375" s="14">
        <f t="shared" si="42"/>
        <v>0</v>
      </c>
      <c r="S375" s="3"/>
      <c r="T375" s="14">
        <f t="shared" si="51"/>
        <v>78883</v>
      </c>
      <c r="U375" s="25"/>
      <c r="V375" s="16">
        <f t="shared" si="47"/>
        <v>315532</v>
      </c>
      <c r="W375" s="16">
        <f t="shared" si="48"/>
        <v>1578</v>
      </c>
      <c r="X375" s="25"/>
      <c r="Y375" s="16">
        <f t="shared" si="43"/>
        <v>0</v>
      </c>
      <c r="Z375" s="16">
        <f t="shared" si="44"/>
        <v>0</v>
      </c>
      <c r="AA375" s="25"/>
      <c r="AB375" s="16">
        <f t="shared" si="45"/>
        <v>0</v>
      </c>
      <c r="AC375" s="16">
        <f t="shared" si="46"/>
        <v>0</v>
      </c>
    </row>
    <row r="376" spans="1:29" x14ac:dyDescent="0.25">
      <c r="A376" s="13" t="str">
        <f>IF(AND(INTRO!$E$37="Non-endemic",INTRO!$E$41="Non-endemic")," ",IF(COUNTRY_INFO!A376=0," ",COUNTRY_INFO!A376))</f>
        <v>Nigeria</v>
      </c>
      <c r="B376" s="13" t="str">
        <f>IF(AND(INTRO!$E$37="Non-endemic",INTRO!$E$41="Non-endemic")," ",IF(COUNTRY_INFO!B376=0," ",COUNTRY_INFO!B376))</f>
        <v>Kaduna</v>
      </c>
      <c r="C376" s="13" t="str">
        <f>IF(AND(INTRO!$E$37="Non-endemic",INTRO!$E$41="Non-endemic")," ",IF(COUNTRY_INFO!C376=0," ",COUNTRY_INFO!C376))</f>
        <v>Zangon-Kataf</v>
      </c>
      <c r="D376" s="14">
        <f>IF(AND(INTRO!$E$37="Non-endemic",INTRO!$E$41="Non-endemic"),0,IF(AND(OR(COUNTRY_INFO!$H376=0,COUNTRY_INFO!$H376=4,COUNTRY_INFO!$H376=99),OR(COUNTRY_INFO!$J376=0,COUNTRY_INFO!$J376=4)),0,COUNTRY_INFO!$E376))</f>
        <v>85096</v>
      </c>
      <c r="E376" s="14">
        <f>IF(AND(INTRO!$E$37="Non-endemic",INTRO!$E$41="Non-endemic"),0,IF(AND(OR(COUNTRY_INFO!$H376=0,COUNTRY_INFO!$H376=4,COUNTRY_INFO!$H376=99),OR(COUNTRY_INFO!$J376=0,COUNTRY_INFO!$J376=4)),0,COUNTRY_INFO!$F376))</f>
        <v>119135</v>
      </c>
      <c r="F376" s="14">
        <f t="shared" si="49"/>
        <v>204231</v>
      </c>
      <c r="G376" s="15">
        <f>IF(AND(INTRO!$E$37="Non-endemic",INTRO!$E$41="Non-endemic"),0,COUNTRY_INFO!Q376)</f>
        <v>1</v>
      </c>
      <c r="H376" s="15">
        <f>IF(AND(INTRO!$E$37="Non-endemic",INTRO!$E$41="Non-endemic"),0,COUNTRY_INFO!S376)</f>
        <v>1</v>
      </c>
      <c r="I376" s="14">
        <f>IF(INTRO!$E$39="Non-endemic",IF($G376=1,DEC!$I376,0),IF($G376=1,IVM!$G376,0))</f>
        <v>340386</v>
      </c>
      <c r="J376" s="3" t="str">
        <f>IF($G376=0, " ", IF(COUNTRY_INFO!$H376=1, IF(COUNTRY_INFO!$L376=1, 0," ")," "))</f>
        <v xml:space="preserve"> </v>
      </c>
      <c r="K376" s="3"/>
      <c r="L376" s="28" t="s">
        <v>974</v>
      </c>
      <c r="M376" s="44">
        <f>IF($L376="ALB", IF(INTRO!$E$39="Non-endemic",IF($H376&lt;&gt;0,$D376*($H376-$G376),0),$D376*$H376), 0)</f>
        <v>0</v>
      </c>
      <c r="N376" s="14">
        <f t="shared" si="41"/>
        <v>0</v>
      </c>
      <c r="O376" s="3"/>
      <c r="P376" s="14">
        <f t="shared" si="50"/>
        <v>0</v>
      </c>
      <c r="Q376" s="44">
        <f>IF($L376="MBD", IF(INTRO!$E$39="Non-endemic",IF($H376&lt;&gt;0,$D376*($H376-$G376),0),$D376*$H376),0)</f>
        <v>85096</v>
      </c>
      <c r="R376" s="14">
        <f t="shared" si="42"/>
        <v>0</v>
      </c>
      <c r="S376" s="3"/>
      <c r="T376" s="14">
        <f t="shared" si="51"/>
        <v>85096</v>
      </c>
      <c r="U376" s="25"/>
      <c r="V376" s="16">
        <f t="shared" si="47"/>
        <v>340386</v>
      </c>
      <c r="W376" s="16">
        <f t="shared" si="48"/>
        <v>1702</v>
      </c>
      <c r="X376" s="25"/>
      <c r="Y376" s="16">
        <f t="shared" si="43"/>
        <v>0</v>
      </c>
      <c r="Z376" s="16">
        <f t="shared" si="44"/>
        <v>0</v>
      </c>
      <c r="AA376" s="25"/>
      <c r="AB376" s="16">
        <f t="shared" si="45"/>
        <v>0</v>
      </c>
      <c r="AC376" s="16">
        <f t="shared" si="46"/>
        <v>0</v>
      </c>
    </row>
    <row r="377" spans="1:29" x14ac:dyDescent="0.25">
      <c r="A377" s="13" t="str">
        <f>IF(AND(INTRO!$E$37="Non-endemic",INTRO!$E$41="Non-endemic")," ",IF(COUNTRY_INFO!A377=0," ",COUNTRY_INFO!A377))</f>
        <v>Nigeria</v>
      </c>
      <c r="B377" s="13" t="str">
        <f>IF(AND(INTRO!$E$37="Non-endemic",INTRO!$E$41="Non-endemic")," ",IF(COUNTRY_INFO!B377=0," ",COUNTRY_INFO!B377))</f>
        <v>Kaduna</v>
      </c>
      <c r="C377" s="13" t="str">
        <f>IF(AND(INTRO!$E$37="Non-endemic",INTRO!$E$41="Non-endemic")," ",IF(COUNTRY_INFO!C377=0," ",COUNTRY_INFO!C377))</f>
        <v>Zaria</v>
      </c>
      <c r="D377" s="14">
        <f>IF(AND(INTRO!$E$37="Non-endemic",INTRO!$E$41="Non-endemic"),0,IF(AND(OR(COUNTRY_INFO!$H377=0,COUNTRY_INFO!$H377=4,COUNTRY_INFO!$H377=99),OR(COUNTRY_INFO!$J377=0,COUNTRY_INFO!$J377=4)),0,COUNTRY_INFO!$E377))</f>
        <v>109796</v>
      </c>
      <c r="E377" s="14">
        <f>IF(AND(INTRO!$E$37="Non-endemic",INTRO!$E$41="Non-endemic"),0,IF(AND(OR(COUNTRY_INFO!$H377=0,COUNTRY_INFO!$H377=4,COUNTRY_INFO!$H377=99),OR(COUNTRY_INFO!$J377=0,COUNTRY_INFO!$J377=4)),0,COUNTRY_INFO!$F377))</f>
        <v>153715</v>
      </c>
      <c r="F377" s="14">
        <f t="shared" si="49"/>
        <v>263511</v>
      </c>
      <c r="G377" s="15">
        <f>IF(AND(INTRO!$E$37="Non-endemic",INTRO!$E$41="Non-endemic"),0,COUNTRY_INFO!Q377)</f>
        <v>0</v>
      </c>
      <c r="H377" s="15">
        <f>IF(AND(INTRO!$E$37="Non-endemic",INTRO!$E$41="Non-endemic"),0,COUNTRY_INFO!S377)</f>
        <v>0</v>
      </c>
      <c r="I377" s="14">
        <f>IF(INTRO!$E$39="Non-endemic",IF($G377=1,DEC!$I377,0),IF($G377=1,IVM!$G377,0))</f>
        <v>0</v>
      </c>
      <c r="J377" s="3" t="str">
        <f>IF($G377=0, " ", IF(COUNTRY_INFO!$H377=1, IF(COUNTRY_INFO!$L377=1, 0," ")," "))</f>
        <v xml:space="preserve"> </v>
      </c>
      <c r="K377" s="3"/>
      <c r="L377" s="28" t="s">
        <v>974</v>
      </c>
      <c r="M377" s="44">
        <f>IF($L377="ALB", IF(INTRO!$E$39="Non-endemic",IF($H377&lt;&gt;0,$D377*($H377-$G377),0),$D377*$H377), 0)</f>
        <v>0</v>
      </c>
      <c r="N377" s="14">
        <f t="shared" si="41"/>
        <v>0</v>
      </c>
      <c r="O377" s="3"/>
      <c r="P377" s="14">
        <f t="shared" si="50"/>
        <v>0</v>
      </c>
      <c r="Q377" s="44">
        <f>IF($L377="MBD", IF(INTRO!$E$39="Non-endemic",IF($H377&lt;&gt;0,$D377*($H377-$G377),0),$D377*$H377),0)</f>
        <v>0</v>
      </c>
      <c r="R377" s="14">
        <f t="shared" si="42"/>
        <v>0</v>
      </c>
      <c r="S377" s="3"/>
      <c r="T377" s="14">
        <f t="shared" si="51"/>
        <v>0</v>
      </c>
      <c r="U377" s="25"/>
      <c r="V377" s="16">
        <f t="shared" si="47"/>
        <v>0</v>
      </c>
      <c r="W377" s="16">
        <f t="shared" si="48"/>
        <v>0</v>
      </c>
      <c r="X377" s="25"/>
      <c r="Y377" s="16">
        <f t="shared" si="43"/>
        <v>0</v>
      </c>
      <c r="Z377" s="16">
        <f t="shared" si="44"/>
        <v>0</v>
      </c>
      <c r="AA377" s="25"/>
      <c r="AB377" s="16">
        <f t="shared" si="45"/>
        <v>0</v>
      </c>
      <c r="AC377" s="16">
        <f t="shared" si="46"/>
        <v>0</v>
      </c>
    </row>
    <row r="378" spans="1:29" x14ac:dyDescent="0.25">
      <c r="A378" s="13" t="str">
        <f>IF(AND(INTRO!$E$37="Non-endemic",INTRO!$E$41="Non-endemic")," ",IF(COUNTRY_INFO!A378=0," ",COUNTRY_INFO!A378))</f>
        <v>Nigeria</v>
      </c>
      <c r="B378" s="13" t="str">
        <f>IF(AND(INTRO!$E$37="Non-endemic",INTRO!$E$41="Non-endemic")," ",IF(COUNTRY_INFO!B378=0," ",COUNTRY_INFO!B378))</f>
        <v>Kano</v>
      </c>
      <c r="C378" s="13" t="str">
        <f>IF(AND(INTRO!$E$37="Non-endemic",INTRO!$E$41="Non-endemic")," ",IF(COUNTRY_INFO!C378=0," ",COUNTRY_INFO!C378))</f>
        <v>Ajingi</v>
      </c>
      <c r="D378" s="14">
        <f>IF(AND(INTRO!$E$37="Non-endemic",INTRO!$E$41="Non-endemic"),0,IF(AND(OR(COUNTRY_INFO!$H378=0,COUNTRY_INFO!$H378=4,COUNTRY_INFO!$H378=99),OR(COUNTRY_INFO!$J378=0,COUNTRY_INFO!$J378=4)),0,COUNTRY_INFO!$E378))</f>
        <v>46839</v>
      </c>
      <c r="E378" s="14">
        <f>IF(AND(INTRO!$E$37="Non-endemic",INTRO!$E$41="Non-endemic"),0,IF(AND(OR(COUNTRY_INFO!$H378=0,COUNTRY_INFO!$H378=4,COUNTRY_INFO!$H378=99),OR(COUNTRY_INFO!$J378=0,COUNTRY_INFO!$J378=4)),0,COUNTRY_INFO!$F378))</f>
        <v>65575</v>
      </c>
      <c r="F378" s="14">
        <f t="shared" si="49"/>
        <v>112414</v>
      </c>
      <c r="G378" s="15">
        <f>IF(AND(INTRO!$E$37="Non-endemic",INTRO!$E$41="Non-endemic"),0,COUNTRY_INFO!Q378)</f>
        <v>1</v>
      </c>
      <c r="H378" s="15">
        <f>IF(AND(INTRO!$E$37="Non-endemic",INTRO!$E$41="Non-endemic"),0,COUNTRY_INFO!S378)</f>
        <v>0</v>
      </c>
      <c r="I378" s="14">
        <f>IF(INTRO!$E$39="Non-endemic",IF($G378=1,DEC!$I378,0),IF($G378=1,IVM!$G378,0))</f>
        <v>187356</v>
      </c>
      <c r="J378" s="3" t="str">
        <f>IF($G378=0, " ", IF(COUNTRY_INFO!$H378=1, IF(COUNTRY_INFO!$L378=1, 0," ")," "))</f>
        <v xml:space="preserve"> </v>
      </c>
      <c r="K378" s="3"/>
      <c r="L378" s="28" t="s">
        <v>974</v>
      </c>
      <c r="M378" s="44">
        <f>IF($L378="ALB", IF(INTRO!$E$39="Non-endemic",IF($H378&lt;&gt;0,$D378*($H378-$G378),0),$D378*$H378), 0)</f>
        <v>0</v>
      </c>
      <c r="N378" s="14">
        <f t="shared" si="41"/>
        <v>0</v>
      </c>
      <c r="O378" s="3"/>
      <c r="P378" s="14">
        <f t="shared" si="50"/>
        <v>0</v>
      </c>
      <c r="Q378" s="44">
        <f>IF($L378="MBD", IF(INTRO!$E$39="Non-endemic",IF($H378&lt;&gt;0,$D378*($H378-$G378),0),$D378*$H378),0)</f>
        <v>0</v>
      </c>
      <c r="R378" s="14">
        <f t="shared" si="42"/>
        <v>0</v>
      </c>
      <c r="S378" s="3"/>
      <c r="T378" s="14">
        <f t="shared" si="51"/>
        <v>0</v>
      </c>
      <c r="U378" s="25"/>
      <c r="V378" s="16">
        <f t="shared" si="47"/>
        <v>187356</v>
      </c>
      <c r="W378" s="16">
        <f t="shared" si="48"/>
        <v>937</v>
      </c>
      <c r="X378" s="25"/>
      <c r="Y378" s="16">
        <f t="shared" si="43"/>
        <v>0</v>
      </c>
      <c r="Z378" s="16">
        <f t="shared" si="44"/>
        <v>0</v>
      </c>
      <c r="AA378" s="25"/>
      <c r="AB378" s="16">
        <f t="shared" si="45"/>
        <v>0</v>
      </c>
      <c r="AC378" s="16">
        <f t="shared" si="46"/>
        <v>0</v>
      </c>
    </row>
    <row r="379" spans="1:29" x14ac:dyDescent="0.25">
      <c r="A379" s="13" t="str">
        <f>IF(AND(INTRO!$E$37="Non-endemic",INTRO!$E$41="Non-endemic")," ",IF(COUNTRY_INFO!A379=0," ",COUNTRY_INFO!A379))</f>
        <v>Nigeria</v>
      </c>
      <c r="B379" s="13" t="str">
        <f>IF(AND(INTRO!$E$37="Non-endemic",INTRO!$E$41="Non-endemic")," ",IF(COUNTRY_INFO!B379=0," ",COUNTRY_INFO!B379))</f>
        <v>Kano</v>
      </c>
      <c r="C379" s="13" t="str">
        <f>IF(AND(INTRO!$E$37="Non-endemic",INTRO!$E$41="Non-endemic")," ",IF(COUNTRY_INFO!C379=0," ",COUNTRY_INFO!C379))</f>
        <v>Albasu</v>
      </c>
      <c r="D379" s="14">
        <f>IF(AND(INTRO!$E$37="Non-endemic",INTRO!$E$41="Non-endemic"),0,IF(AND(OR(COUNTRY_INFO!$H379=0,COUNTRY_INFO!$H379=4,COUNTRY_INFO!$H379=99),OR(COUNTRY_INFO!$J379=0,COUNTRY_INFO!$J379=4)),0,COUNTRY_INFO!$E379))</f>
        <v>51147</v>
      </c>
      <c r="E379" s="14">
        <f>IF(AND(INTRO!$E$37="Non-endemic",INTRO!$E$41="Non-endemic"),0,IF(AND(OR(COUNTRY_INFO!$H379=0,COUNTRY_INFO!$H379=4,COUNTRY_INFO!$H379=99),OR(COUNTRY_INFO!$J379=0,COUNTRY_INFO!$J379=4)),0,COUNTRY_INFO!$F379))</f>
        <v>71606</v>
      </c>
      <c r="F379" s="14">
        <f t="shared" si="49"/>
        <v>122753</v>
      </c>
      <c r="G379" s="15">
        <f>IF(AND(INTRO!$E$37="Non-endemic",INTRO!$E$41="Non-endemic"),0,COUNTRY_INFO!Q379)</f>
        <v>1</v>
      </c>
      <c r="H379" s="15">
        <f>IF(AND(INTRO!$E$37="Non-endemic",INTRO!$E$41="Non-endemic"),0,COUNTRY_INFO!S379)</f>
        <v>0</v>
      </c>
      <c r="I379" s="14">
        <f>IF(INTRO!$E$39="Non-endemic",IF($G379=1,DEC!$I379,0),IF($G379=1,IVM!$G379,0))</f>
        <v>204588</v>
      </c>
      <c r="J379" s="3" t="str">
        <f>IF($G379=0, " ", IF(COUNTRY_INFO!$H379=1, IF(COUNTRY_INFO!$L379=1, 0," ")," "))</f>
        <v xml:space="preserve"> </v>
      </c>
      <c r="K379" s="3"/>
      <c r="L379" s="28" t="s">
        <v>974</v>
      </c>
      <c r="M379" s="44">
        <f>IF($L379="ALB", IF(INTRO!$E$39="Non-endemic",IF($H379&lt;&gt;0,$D379*($H379-$G379),0),$D379*$H379), 0)</f>
        <v>0</v>
      </c>
      <c r="N379" s="14">
        <f t="shared" si="41"/>
        <v>0</v>
      </c>
      <c r="O379" s="3"/>
      <c r="P379" s="14">
        <f t="shared" si="50"/>
        <v>0</v>
      </c>
      <c r="Q379" s="44">
        <f>IF($L379="MBD", IF(INTRO!$E$39="Non-endemic",IF($H379&lt;&gt;0,$D379*($H379-$G379),0),$D379*$H379),0)</f>
        <v>0</v>
      </c>
      <c r="R379" s="14">
        <f t="shared" si="42"/>
        <v>0</v>
      </c>
      <c r="S379" s="3"/>
      <c r="T379" s="14">
        <f t="shared" si="51"/>
        <v>0</v>
      </c>
      <c r="U379" s="25"/>
      <c r="V379" s="16">
        <f t="shared" si="47"/>
        <v>204588</v>
      </c>
      <c r="W379" s="16">
        <f t="shared" si="48"/>
        <v>1023</v>
      </c>
      <c r="X379" s="25"/>
      <c r="Y379" s="16">
        <f t="shared" si="43"/>
        <v>0</v>
      </c>
      <c r="Z379" s="16">
        <f t="shared" si="44"/>
        <v>0</v>
      </c>
      <c r="AA379" s="25"/>
      <c r="AB379" s="16">
        <f t="shared" si="45"/>
        <v>0</v>
      </c>
      <c r="AC379" s="16">
        <f t="shared" si="46"/>
        <v>0</v>
      </c>
    </row>
    <row r="380" spans="1:29" x14ac:dyDescent="0.25">
      <c r="A380" s="13" t="str">
        <f>IF(AND(INTRO!$E$37="Non-endemic",INTRO!$E$41="Non-endemic")," ",IF(COUNTRY_INFO!A380=0," ",COUNTRY_INFO!A380))</f>
        <v>Nigeria</v>
      </c>
      <c r="B380" s="13" t="str">
        <f>IF(AND(INTRO!$E$37="Non-endemic",INTRO!$E$41="Non-endemic")," ",IF(COUNTRY_INFO!B380=0," ",COUNTRY_INFO!B380))</f>
        <v>Kano</v>
      </c>
      <c r="C380" s="13" t="str">
        <f>IF(AND(INTRO!$E$37="Non-endemic",INTRO!$E$41="Non-endemic")," ",IF(COUNTRY_INFO!C380=0," ",COUNTRY_INFO!C380))</f>
        <v>Bagwai</v>
      </c>
      <c r="D380" s="14">
        <f>IF(AND(INTRO!$E$37="Non-endemic",INTRO!$E$41="Non-endemic"),0,IF(AND(OR(COUNTRY_INFO!$H380=0,COUNTRY_INFO!$H380=4,COUNTRY_INFO!$H380=99),OR(COUNTRY_INFO!$J380=0,COUNTRY_INFO!$J380=4)),0,COUNTRY_INFO!$E380))</f>
        <v>43802</v>
      </c>
      <c r="E380" s="14">
        <f>IF(AND(INTRO!$E$37="Non-endemic",INTRO!$E$41="Non-endemic"),0,IF(AND(OR(COUNTRY_INFO!$H380=0,COUNTRY_INFO!$H380=4,COUNTRY_INFO!$H380=99),OR(COUNTRY_INFO!$J380=0,COUNTRY_INFO!$J380=4)),0,COUNTRY_INFO!$F380))</f>
        <v>61323</v>
      </c>
      <c r="F380" s="14">
        <f t="shared" si="49"/>
        <v>105125</v>
      </c>
      <c r="G380" s="15">
        <f>IF(AND(INTRO!$E$37="Non-endemic",INTRO!$E$41="Non-endemic"),0,COUNTRY_INFO!Q380)</f>
        <v>1</v>
      </c>
      <c r="H380" s="15">
        <f>IF(AND(INTRO!$E$37="Non-endemic",INTRO!$E$41="Non-endemic"),0,COUNTRY_INFO!S380)</f>
        <v>1</v>
      </c>
      <c r="I380" s="14">
        <f>IF(INTRO!$E$39="Non-endemic",IF($G380=1,DEC!$I380,0),IF($G380=1,IVM!$G380,0))</f>
        <v>175209</v>
      </c>
      <c r="J380" s="3" t="str">
        <f>IF($G380=0, " ", IF(COUNTRY_INFO!$H380=1, IF(COUNTRY_INFO!$L380=1, 0," ")," "))</f>
        <v xml:space="preserve"> </v>
      </c>
      <c r="K380" s="3"/>
      <c r="L380" s="28" t="s">
        <v>974</v>
      </c>
      <c r="M380" s="44">
        <f>IF($L380="ALB", IF(INTRO!$E$39="Non-endemic",IF($H380&lt;&gt;0,$D380*($H380-$G380),0),$D380*$H380), 0)</f>
        <v>0</v>
      </c>
      <c r="N380" s="14">
        <f t="shared" si="41"/>
        <v>0</v>
      </c>
      <c r="O380" s="3"/>
      <c r="P380" s="14">
        <f t="shared" si="50"/>
        <v>0</v>
      </c>
      <c r="Q380" s="44">
        <f>IF($L380="MBD", IF(INTRO!$E$39="Non-endemic",IF($H380&lt;&gt;0,$D380*($H380-$G380),0),$D380*$H380),0)</f>
        <v>43802</v>
      </c>
      <c r="R380" s="14">
        <f t="shared" si="42"/>
        <v>0</v>
      </c>
      <c r="S380" s="3"/>
      <c r="T380" s="14">
        <f t="shared" si="51"/>
        <v>43802</v>
      </c>
      <c r="U380" s="25"/>
      <c r="V380" s="16">
        <f t="shared" si="47"/>
        <v>175209</v>
      </c>
      <c r="W380" s="16">
        <f t="shared" si="48"/>
        <v>877</v>
      </c>
      <c r="X380" s="25"/>
      <c r="Y380" s="16">
        <f t="shared" si="43"/>
        <v>0</v>
      </c>
      <c r="Z380" s="16">
        <f t="shared" si="44"/>
        <v>0</v>
      </c>
      <c r="AA380" s="25"/>
      <c r="AB380" s="16">
        <f t="shared" si="45"/>
        <v>0</v>
      </c>
      <c r="AC380" s="16">
        <f t="shared" si="46"/>
        <v>0</v>
      </c>
    </row>
    <row r="381" spans="1:29" x14ac:dyDescent="0.25">
      <c r="A381" s="13" t="str">
        <f>IF(AND(INTRO!$E$37="Non-endemic",INTRO!$E$41="Non-endemic")," ",IF(COUNTRY_INFO!A381=0," ",COUNTRY_INFO!A381))</f>
        <v>Nigeria</v>
      </c>
      <c r="B381" s="13" t="str">
        <f>IF(AND(INTRO!$E$37="Non-endemic",INTRO!$E$41="Non-endemic")," ",IF(COUNTRY_INFO!B381=0," ",COUNTRY_INFO!B381))</f>
        <v>Kano</v>
      </c>
      <c r="C381" s="13" t="str">
        <f>IF(AND(INTRO!$E$37="Non-endemic",INTRO!$E$41="Non-endemic")," ",IF(COUNTRY_INFO!C381=0," ",COUNTRY_INFO!C381))</f>
        <v>Bebeji</v>
      </c>
      <c r="D381" s="14">
        <f>IF(AND(INTRO!$E$37="Non-endemic",INTRO!$E$41="Non-endemic"),0,IF(AND(OR(COUNTRY_INFO!$H381=0,COUNTRY_INFO!$H381=4,COUNTRY_INFO!$H381=99),OR(COUNTRY_INFO!$J381=0,COUNTRY_INFO!$J381=4)),0,COUNTRY_INFO!$E381))</f>
        <v>50799</v>
      </c>
      <c r="E381" s="14">
        <f>IF(AND(INTRO!$E$37="Non-endemic",INTRO!$E$41="Non-endemic"),0,IF(AND(OR(COUNTRY_INFO!$H381=0,COUNTRY_INFO!$H381=4,COUNTRY_INFO!$H381=99),OR(COUNTRY_INFO!$J381=0,COUNTRY_INFO!$J381=4)),0,COUNTRY_INFO!$F381))</f>
        <v>71118</v>
      </c>
      <c r="F381" s="14">
        <f t="shared" si="49"/>
        <v>121917</v>
      </c>
      <c r="G381" s="15">
        <f>IF(AND(INTRO!$E$37="Non-endemic",INTRO!$E$41="Non-endemic"),0,COUNTRY_INFO!Q381)</f>
        <v>1</v>
      </c>
      <c r="H381" s="15">
        <f>IF(AND(INTRO!$E$37="Non-endemic",INTRO!$E$41="Non-endemic"),0,COUNTRY_INFO!S381)</f>
        <v>0</v>
      </c>
      <c r="I381" s="14">
        <f>IF(INTRO!$E$39="Non-endemic",IF($G381=1,DEC!$I381,0),IF($G381=1,IVM!$G381,0))</f>
        <v>203195</v>
      </c>
      <c r="J381" s="3" t="str">
        <f>IF($G381=0, " ", IF(COUNTRY_INFO!$H381=1, IF(COUNTRY_INFO!$L381=1, 0," ")," "))</f>
        <v xml:space="preserve"> </v>
      </c>
      <c r="K381" s="3"/>
      <c r="L381" s="28" t="s">
        <v>974</v>
      </c>
      <c r="M381" s="44">
        <f>IF($L381="ALB", IF(INTRO!$E$39="Non-endemic",IF($H381&lt;&gt;0,$D381*($H381-$G381),0),$D381*$H381), 0)</f>
        <v>0</v>
      </c>
      <c r="N381" s="14">
        <f t="shared" si="41"/>
        <v>0</v>
      </c>
      <c r="O381" s="3"/>
      <c r="P381" s="14">
        <f t="shared" si="50"/>
        <v>0</v>
      </c>
      <c r="Q381" s="44">
        <f>IF($L381="MBD", IF(INTRO!$E$39="Non-endemic",IF($H381&lt;&gt;0,$D381*($H381-$G381),0),$D381*$H381),0)</f>
        <v>0</v>
      </c>
      <c r="R381" s="14">
        <f t="shared" si="42"/>
        <v>0</v>
      </c>
      <c r="S381" s="3"/>
      <c r="T381" s="14">
        <f t="shared" si="51"/>
        <v>0</v>
      </c>
      <c r="U381" s="25"/>
      <c r="V381" s="16">
        <f t="shared" si="47"/>
        <v>203195</v>
      </c>
      <c r="W381" s="16">
        <f t="shared" si="48"/>
        <v>1016</v>
      </c>
      <c r="X381" s="25"/>
      <c r="Y381" s="16">
        <f t="shared" si="43"/>
        <v>0</v>
      </c>
      <c r="Z381" s="16">
        <f t="shared" si="44"/>
        <v>0</v>
      </c>
      <c r="AA381" s="25"/>
      <c r="AB381" s="16">
        <f t="shared" si="45"/>
        <v>0</v>
      </c>
      <c r="AC381" s="16">
        <f t="shared" si="46"/>
        <v>0</v>
      </c>
    </row>
    <row r="382" spans="1:29" x14ac:dyDescent="0.25">
      <c r="A382" s="13" t="str">
        <f>IF(AND(INTRO!$E$37="Non-endemic",INTRO!$E$41="Non-endemic")," ",IF(COUNTRY_INFO!A382=0," ",COUNTRY_INFO!A382))</f>
        <v>Nigeria</v>
      </c>
      <c r="B382" s="13" t="str">
        <f>IF(AND(INTRO!$E$37="Non-endemic",INTRO!$E$41="Non-endemic")," ",IF(COUNTRY_INFO!B382=0," ",COUNTRY_INFO!B382))</f>
        <v>Kano</v>
      </c>
      <c r="C382" s="13" t="str">
        <f>IF(AND(INTRO!$E$37="Non-endemic",INTRO!$E$41="Non-endemic")," ",IF(COUNTRY_INFO!C382=0," ",COUNTRY_INFO!C382))</f>
        <v>Bichi</v>
      </c>
      <c r="D382" s="14">
        <f>IF(AND(INTRO!$E$37="Non-endemic",INTRO!$E$41="Non-endemic"),0,IF(AND(OR(COUNTRY_INFO!$H382=0,COUNTRY_INFO!$H382=4,COUNTRY_INFO!$H382=99),OR(COUNTRY_INFO!$J382=0,COUNTRY_INFO!$J382=4)),0,COUNTRY_INFO!$E382))</f>
        <v>74533</v>
      </c>
      <c r="E382" s="14">
        <f>IF(AND(INTRO!$E$37="Non-endemic",INTRO!$E$41="Non-endemic"),0,IF(AND(OR(COUNTRY_INFO!$H382=0,COUNTRY_INFO!$H382=4,COUNTRY_INFO!$H382=99),OR(COUNTRY_INFO!$J382=0,COUNTRY_INFO!$J382=4)),0,COUNTRY_INFO!$F382))</f>
        <v>104347</v>
      </c>
      <c r="F382" s="14">
        <f t="shared" si="49"/>
        <v>178880</v>
      </c>
      <c r="G382" s="15">
        <f>IF(AND(INTRO!$E$37="Non-endemic",INTRO!$E$41="Non-endemic"),0,COUNTRY_INFO!Q382)</f>
        <v>1</v>
      </c>
      <c r="H382" s="15">
        <f>IF(AND(INTRO!$E$37="Non-endemic",INTRO!$E$41="Non-endemic"),0,COUNTRY_INFO!S382)</f>
        <v>0</v>
      </c>
      <c r="I382" s="14">
        <f>IF(INTRO!$E$39="Non-endemic",IF($G382=1,DEC!$I382,0),IF($G382=1,IVM!$G382,0))</f>
        <v>298134</v>
      </c>
      <c r="J382" s="3" t="str">
        <f>IF($G382=0, " ", IF(COUNTRY_INFO!$H382=1, IF(COUNTRY_INFO!$L382=1, 0," ")," "))</f>
        <v xml:space="preserve"> </v>
      </c>
      <c r="K382" s="3"/>
      <c r="L382" s="28" t="s">
        <v>974</v>
      </c>
      <c r="M382" s="44">
        <f>IF($L382="ALB", IF(INTRO!$E$39="Non-endemic",IF($H382&lt;&gt;0,$D382*($H382-$G382),0),$D382*$H382), 0)</f>
        <v>0</v>
      </c>
      <c r="N382" s="14">
        <f t="shared" si="41"/>
        <v>0</v>
      </c>
      <c r="O382" s="3"/>
      <c r="P382" s="14">
        <f t="shared" si="50"/>
        <v>0</v>
      </c>
      <c r="Q382" s="44">
        <f>IF($L382="MBD", IF(INTRO!$E$39="Non-endemic",IF($H382&lt;&gt;0,$D382*($H382-$G382),0),$D382*$H382),0)</f>
        <v>0</v>
      </c>
      <c r="R382" s="14">
        <f t="shared" si="42"/>
        <v>0</v>
      </c>
      <c r="S382" s="3"/>
      <c r="T382" s="14">
        <f t="shared" si="51"/>
        <v>0</v>
      </c>
      <c r="U382" s="25"/>
      <c r="V382" s="16">
        <f t="shared" si="47"/>
        <v>298134</v>
      </c>
      <c r="W382" s="16">
        <f t="shared" si="48"/>
        <v>1491</v>
      </c>
      <c r="X382" s="25"/>
      <c r="Y382" s="16">
        <f t="shared" si="43"/>
        <v>0</v>
      </c>
      <c r="Z382" s="16">
        <f t="shared" si="44"/>
        <v>0</v>
      </c>
      <c r="AA382" s="25"/>
      <c r="AB382" s="16">
        <f t="shared" si="45"/>
        <v>0</v>
      </c>
      <c r="AC382" s="16">
        <f t="shared" si="46"/>
        <v>0</v>
      </c>
    </row>
    <row r="383" spans="1:29" x14ac:dyDescent="0.25">
      <c r="A383" s="13" t="str">
        <f>IF(AND(INTRO!$E$37="Non-endemic",INTRO!$E$41="Non-endemic")," ",IF(COUNTRY_INFO!A383=0," ",COUNTRY_INFO!A383))</f>
        <v>Nigeria</v>
      </c>
      <c r="B383" s="13" t="str">
        <f>IF(AND(INTRO!$E$37="Non-endemic",INTRO!$E$41="Non-endemic")," ",IF(COUNTRY_INFO!B383=0," ",COUNTRY_INFO!B383))</f>
        <v>Kano</v>
      </c>
      <c r="C383" s="13" t="str">
        <f>IF(AND(INTRO!$E$37="Non-endemic",INTRO!$E$41="Non-endemic")," ",IF(COUNTRY_INFO!C383=0," ",COUNTRY_INFO!C383))</f>
        <v>Bunkure</v>
      </c>
      <c r="D383" s="14">
        <f>IF(AND(INTRO!$E$37="Non-endemic",INTRO!$E$41="Non-endemic"),0,IF(AND(OR(COUNTRY_INFO!$H383=0,COUNTRY_INFO!$H383=4,COUNTRY_INFO!$H383=99),OR(COUNTRY_INFO!$J383=0,COUNTRY_INFO!$J383=4)),0,COUNTRY_INFO!$E383))</f>
        <v>45966</v>
      </c>
      <c r="E383" s="14">
        <f>IF(AND(INTRO!$E$37="Non-endemic",INTRO!$E$41="Non-endemic"),0,IF(AND(OR(COUNTRY_INFO!$H383=0,COUNTRY_INFO!$H383=4,COUNTRY_INFO!$H383=99),OR(COUNTRY_INFO!$J383=0,COUNTRY_INFO!$J383=4)),0,COUNTRY_INFO!$F383))</f>
        <v>64352</v>
      </c>
      <c r="F383" s="14">
        <f t="shared" si="49"/>
        <v>110318</v>
      </c>
      <c r="G383" s="15">
        <f>IF(AND(INTRO!$E$37="Non-endemic",INTRO!$E$41="Non-endemic"),0,COUNTRY_INFO!Q383)</f>
        <v>1</v>
      </c>
      <c r="H383" s="15">
        <f>IF(AND(INTRO!$E$37="Non-endemic",INTRO!$E$41="Non-endemic"),0,COUNTRY_INFO!S383)</f>
        <v>1</v>
      </c>
      <c r="I383" s="14">
        <f>IF(INTRO!$E$39="Non-endemic",IF($G383=1,DEC!$I383,0),IF($G383=1,IVM!$G383,0))</f>
        <v>183863</v>
      </c>
      <c r="J383" s="3" t="str">
        <f>IF($G383=0, " ", IF(COUNTRY_INFO!$H383=1, IF(COUNTRY_INFO!$L383=1, 0," ")," "))</f>
        <v xml:space="preserve"> </v>
      </c>
      <c r="K383" s="3"/>
      <c r="L383" s="28" t="s">
        <v>974</v>
      </c>
      <c r="M383" s="44">
        <f>IF($L383="ALB", IF(INTRO!$E$39="Non-endemic",IF($H383&lt;&gt;0,$D383*($H383-$G383),0),$D383*$H383), 0)</f>
        <v>0</v>
      </c>
      <c r="N383" s="14">
        <f t="shared" si="41"/>
        <v>0</v>
      </c>
      <c r="O383" s="3"/>
      <c r="P383" s="14">
        <f t="shared" si="50"/>
        <v>0</v>
      </c>
      <c r="Q383" s="44">
        <f>IF($L383="MBD", IF(INTRO!$E$39="Non-endemic",IF($H383&lt;&gt;0,$D383*($H383-$G383),0),$D383*$H383),0)</f>
        <v>45966</v>
      </c>
      <c r="R383" s="14">
        <f t="shared" si="42"/>
        <v>0</v>
      </c>
      <c r="S383" s="3"/>
      <c r="T383" s="14">
        <f t="shared" si="51"/>
        <v>45966</v>
      </c>
      <c r="U383" s="25"/>
      <c r="V383" s="16">
        <f t="shared" si="47"/>
        <v>183863</v>
      </c>
      <c r="W383" s="16">
        <f t="shared" si="48"/>
        <v>920</v>
      </c>
      <c r="X383" s="25"/>
      <c r="Y383" s="16">
        <f t="shared" si="43"/>
        <v>0</v>
      </c>
      <c r="Z383" s="16">
        <f t="shared" si="44"/>
        <v>0</v>
      </c>
      <c r="AA383" s="25"/>
      <c r="AB383" s="16">
        <f t="shared" si="45"/>
        <v>0</v>
      </c>
      <c r="AC383" s="16">
        <f t="shared" si="46"/>
        <v>0</v>
      </c>
    </row>
    <row r="384" spans="1:29" x14ac:dyDescent="0.25">
      <c r="A384" s="13" t="str">
        <f>IF(AND(INTRO!$E$37="Non-endemic",INTRO!$E$41="Non-endemic")," ",IF(COUNTRY_INFO!A384=0," ",COUNTRY_INFO!A384))</f>
        <v>Nigeria</v>
      </c>
      <c r="B384" s="13" t="str">
        <f>IF(AND(INTRO!$E$37="Non-endemic",INTRO!$E$41="Non-endemic")," ",IF(COUNTRY_INFO!B384=0," ",COUNTRY_INFO!B384))</f>
        <v>Kano</v>
      </c>
      <c r="C384" s="13" t="str">
        <f>IF(AND(INTRO!$E$37="Non-endemic",INTRO!$E$41="Non-endemic")," ",IF(COUNTRY_INFO!C384=0," ",COUNTRY_INFO!C384))</f>
        <v>Dala</v>
      </c>
      <c r="D384" s="14">
        <f>IF(AND(INTRO!$E$37="Non-endemic",INTRO!$E$41="Non-endemic"),0,IF(AND(OR(COUNTRY_INFO!$H384=0,COUNTRY_INFO!$H384=4,COUNTRY_INFO!$H384=99),OR(COUNTRY_INFO!$J384=0,COUNTRY_INFO!$J384=4)),0,COUNTRY_INFO!$E384))</f>
        <v>112642</v>
      </c>
      <c r="E384" s="14">
        <f>IF(AND(INTRO!$E$37="Non-endemic",INTRO!$E$41="Non-endemic"),0,IF(AND(OR(COUNTRY_INFO!$H384=0,COUNTRY_INFO!$H384=4,COUNTRY_INFO!$H384=99),OR(COUNTRY_INFO!$J384=0,COUNTRY_INFO!$J384=4)),0,COUNTRY_INFO!$F384))</f>
        <v>157698</v>
      </c>
      <c r="F384" s="14">
        <f t="shared" si="49"/>
        <v>270340</v>
      </c>
      <c r="G384" s="15">
        <f>IF(AND(INTRO!$E$37="Non-endemic",INTRO!$E$41="Non-endemic"),0,COUNTRY_INFO!Q384)</f>
        <v>1</v>
      </c>
      <c r="H384" s="15">
        <f>IF(AND(INTRO!$E$37="Non-endemic",INTRO!$E$41="Non-endemic"),0,COUNTRY_INFO!S384)</f>
        <v>0</v>
      </c>
      <c r="I384" s="14">
        <f>IF(INTRO!$E$39="Non-endemic",IF($G384=1,DEC!$I384,0),IF($G384=1,IVM!$G384,0))</f>
        <v>450566</v>
      </c>
      <c r="J384" s="3" t="str">
        <f>IF($G384=0, " ", IF(COUNTRY_INFO!$H384=1, IF(COUNTRY_INFO!$L384=1, 0," ")," "))</f>
        <v xml:space="preserve"> </v>
      </c>
      <c r="K384" s="3"/>
      <c r="L384" s="28" t="s">
        <v>974</v>
      </c>
      <c r="M384" s="44">
        <f>IF($L384="ALB", IF(INTRO!$E$39="Non-endemic",IF($H384&lt;&gt;0,$D384*($H384-$G384),0),$D384*$H384), 0)</f>
        <v>0</v>
      </c>
      <c r="N384" s="14">
        <f t="shared" si="41"/>
        <v>0</v>
      </c>
      <c r="O384" s="3"/>
      <c r="P384" s="14">
        <f t="shared" si="50"/>
        <v>0</v>
      </c>
      <c r="Q384" s="44">
        <f>IF($L384="MBD", IF(INTRO!$E$39="Non-endemic",IF($H384&lt;&gt;0,$D384*($H384-$G384),0),$D384*$H384),0)</f>
        <v>0</v>
      </c>
      <c r="R384" s="14">
        <f t="shared" si="42"/>
        <v>0</v>
      </c>
      <c r="S384" s="3"/>
      <c r="T384" s="14">
        <f t="shared" si="51"/>
        <v>0</v>
      </c>
      <c r="U384" s="25"/>
      <c r="V384" s="16">
        <f t="shared" si="47"/>
        <v>450566</v>
      </c>
      <c r="W384" s="16">
        <f t="shared" si="48"/>
        <v>2253</v>
      </c>
      <c r="X384" s="25"/>
      <c r="Y384" s="16">
        <f t="shared" si="43"/>
        <v>0</v>
      </c>
      <c r="Z384" s="16">
        <f t="shared" si="44"/>
        <v>0</v>
      </c>
      <c r="AA384" s="25"/>
      <c r="AB384" s="16">
        <f t="shared" si="45"/>
        <v>0</v>
      </c>
      <c r="AC384" s="16">
        <f t="shared" si="46"/>
        <v>0</v>
      </c>
    </row>
    <row r="385" spans="1:29" x14ac:dyDescent="0.25">
      <c r="A385" s="13" t="str">
        <f>IF(AND(INTRO!$E$37="Non-endemic",INTRO!$E$41="Non-endemic")," ",IF(COUNTRY_INFO!A385=0," ",COUNTRY_INFO!A385))</f>
        <v>Nigeria</v>
      </c>
      <c r="B385" s="13" t="str">
        <f>IF(AND(INTRO!$E$37="Non-endemic",INTRO!$E$41="Non-endemic")," ",IF(COUNTRY_INFO!B385=0," ",COUNTRY_INFO!B385))</f>
        <v>Kano</v>
      </c>
      <c r="C385" s="13" t="str">
        <f>IF(AND(INTRO!$E$37="Non-endemic",INTRO!$E$41="Non-endemic")," ",IF(COUNTRY_INFO!C385=0," ",COUNTRY_INFO!C385))</f>
        <v>Dambatta</v>
      </c>
      <c r="D385" s="14">
        <f>IF(AND(INTRO!$E$37="Non-endemic",INTRO!$E$41="Non-endemic"),0,IF(AND(OR(COUNTRY_INFO!$H385=0,COUNTRY_INFO!$H385=4,COUNTRY_INFO!$H385=99),OR(COUNTRY_INFO!$J385=0,COUNTRY_INFO!$J385=4)),0,COUNTRY_INFO!$E385))</f>
        <v>55939</v>
      </c>
      <c r="E385" s="14">
        <f>IF(AND(INTRO!$E$37="Non-endemic",INTRO!$E$41="Non-endemic"),0,IF(AND(OR(COUNTRY_INFO!$H385=0,COUNTRY_INFO!$H385=4,COUNTRY_INFO!$H385=99),OR(COUNTRY_INFO!$J385=0,COUNTRY_INFO!$J385=4)),0,COUNTRY_INFO!$F385))</f>
        <v>78314</v>
      </c>
      <c r="F385" s="14">
        <f t="shared" si="49"/>
        <v>134253</v>
      </c>
      <c r="G385" s="15">
        <f>IF(AND(INTRO!$E$37="Non-endemic",INTRO!$E$41="Non-endemic"),0,COUNTRY_INFO!Q385)</f>
        <v>1</v>
      </c>
      <c r="H385" s="15">
        <f>IF(AND(INTRO!$E$37="Non-endemic",INTRO!$E$41="Non-endemic"),0,COUNTRY_INFO!S385)</f>
        <v>0</v>
      </c>
      <c r="I385" s="14">
        <f>IF(INTRO!$E$39="Non-endemic",IF($G385=1,DEC!$I385,0),IF($G385=1,IVM!$G385,0))</f>
        <v>223755</v>
      </c>
      <c r="J385" s="3" t="str">
        <f>IF($G385=0, " ", IF(COUNTRY_INFO!$H385=1, IF(COUNTRY_INFO!$L385=1, 0," ")," "))</f>
        <v xml:space="preserve"> </v>
      </c>
      <c r="K385" s="3"/>
      <c r="L385" s="28" t="s">
        <v>974</v>
      </c>
      <c r="M385" s="44">
        <f>IF($L385="ALB", IF(INTRO!$E$39="Non-endemic",IF($H385&lt;&gt;0,$D385*($H385-$G385),0),$D385*$H385), 0)</f>
        <v>0</v>
      </c>
      <c r="N385" s="14">
        <f t="shared" si="41"/>
        <v>0</v>
      </c>
      <c r="O385" s="3"/>
      <c r="P385" s="14">
        <f t="shared" si="50"/>
        <v>0</v>
      </c>
      <c r="Q385" s="44">
        <f>IF($L385="MBD", IF(INTRO!$E$39="Non-endemic",IF($H385&lt;&gt;0,$D385*($H385-$G385),0),$D385*$H385),0)</f>
        <v>0</v>
      </c>
      <c r="R385" s="14">
        <f t="shared" si="42"/>
        <v>0</v>
      </c>
      <c r="S385" s="3"/>
      <c r="T385" s="14">
        <f t="shared" si="51"/>
        <v>0</v>
      </c>
      <c r="U385" s="25"/>
      <c r="V385" s="16">
        <f t="shared" si="47"/>
        <v>223755</v>
      </c>
      <c r="W385" s="16">
        <f t="shared" si="48"/>
        <v>1119</v>
      </c>
      <c r="X385" s="25"/>
      <c r="Y385" s="16">
        <f t="shared" si="43"/>
        <v>0</v>
      </c>
      <c r="Z385" s="16">
        <f t="shared" si="44"/>
        <v>0</v>
      </c>
      <c r="AA385" s="25"/>
      <c r="AB385" s="16">
        <f t="shared" si="45"/>
        <v>0</v>
      </c>
      <c r="AC385" s="16">
        <f t="shared" si="46"/>
        <v>0</v>
      </c>
    </row>
    <row r="386" spans="1:29" x14ac:dyDescent="0.25">
      <c r="A386" s="13" t="str">
        <f>IF(AND(INTRO!$E$37="Non-endemic",INTRO!$E$41="Non-endemic")," ",IF(COUNTRY_INFO!A386=0," ",COUNTRY_INFO!A386))</f>
        <v>Nigeria</v>
      </c>
      <c r="B386" s="13" t="str">
        <f>IF(AND(INTRO!$E$37="Non-endemic",INTRO!$E$41="Non-endemic")," ",IF(COUNTRY_INFO!B386=0," ",COUNTRY_INFO!B386))</f>
        <v>Kano</v>
      </c>
      <c r="C386" s="13" t="str">
        <f>IF(AND(INTRO!$E$37="Non-endemic",INTRO!$E$41="Non-endemic")," ",IF(COUNTRY_INFO!C386=0," ",COUNTRY_INFO!C386))</f>
        <v>Dawakin kudi</v>
      </c>
      <c r="D386" s="14">
        <f>IF(AND(INTRO!$E$37="Non-endemic",INTRO!$E$41="Non-endemic"),0,IF(AND(OR(COUNTRY_INFO!$H386=0,COUNTRY_INFO!$H386=4,COUNTRY_INFO!$H386=99),OR(COUNTRY_INFO!$J386=0,COUNTRY_INFO!$J386=4)),0,COUNTRY_INFO!$E386))</f>
        <v>60625</v>
      </c>
      <c r="E386" s="14">
        <f>IF(AND(INTRO!$E$37="Non-endemic",INTRO!$E$41="Non-endemic"),0,IF(AND(OR(COUNTRY_INFO!$H386=0,COUNTRY_INFO!$H386=4,COUNTRY_INFO!$H386=99),OR(COUNTRY_INFO!$J386=0,COUNTRY_INFO!$J386=4)),0,COUNTRY_INFO!$F386))</f>
        <v>84874</v>
      </c>
      <c r="F386" s="14">
        <f t="shared" si="49"/>
        <v>145499</v>
      </c>
      <c r="G386" s="15">
        <f>IF(AND(INTRO!$E$37="Non-endemic",INTRO!$E$41="Non-endemic"),0,COUNTRY_INFO!Q386)</f>
        <v>1</v>
      </c>
      <c r="H386" s="15">
        <f>IF(AND(INTRO!$E$37="Non-endemic",INTRO!$E$41="Non-endemic"),0,COUNTRY_INFO!S386)</f>
        <v>0</v>
      </c>
      <c r="I386" s="14">
        <f>IF(INTRO!$E$39="Non-endemic",IF($G386=1,DEC!$I386,0),IF($G386=1,IVM!$G386,0))</f>
        <v>242498</v>
      </c>
      <c r="J386" s="3" t="str">
        <f>IF($G386=0, " ", IF(COUNTRY_INFO!$H386=1, IF(COUNTRY_INFO!$L386=1, 0," ")," "))</f>
        <v xml:space="preserve"> </v>
      </c>
      <c r="K386" s="3"/>
      <c r="L386" s="28" t="s">
        <v>974</v>
      </c>
      <c r="M386" s="44">
        <f>IF($L386="ALB", IF(INTRO!$E$39="Non-endemic",IF($H386&lt;&gt;0,$D386*($H386-$G386),0),$D386*$H386), 0)</f>
        <v>0</v>
      </c>
      <c r="N386" s="14">
        <f t="shared" si="41"/>
        <v>0</v>
      </c>
      <c r="O386" s="3"/>
      <c r="P386" s="14">
        <f t="shared" si="50"/>
        <v>0</v>
      </c>
      <c r="Q386" s="44">
        <f>IF($L386="MBD", IF(INTRO!$E$39="Non-endemic",IF($H386&lt;&gt;0,$D386*($H386-$G386),0),$D386*$H386),0)</f>
        <v>0</v>
      </c>
      <c r="R386" s="14">
        <f t="shared" si="42"/>
        <v>0</v>
      </c>
      <c r="S386" s="3"/>
      <c r="T386" s="14">
        <f t="shared" si="51"/>
        <v>0</v>
      </c>
      <c r="U386" s="25"/>
      <c r="V386" s="16">
        <f t="shared" si="47"/>
        <v>242498</v>
      </c>
      <c r="W386" s="16">
        <f t="shared" si="48"/>
        <v>1213</v>
      </c>
      <c r="X386" s="25"/>
      <c r="Y386" s="16">
        <f t="shared" si="43"/>
        <v>0</v>
      </c>
      <c r="Z386" s="16">
        <f t="shared" si="44"/>
        <v>0</v>
      </c>
      <c r="AA386" s="25"/>
      <c r="AB386" s="16">
        <f t="shared" si="45"/>
        <v>0</v>
      </c>
      <c r="AC386" s="16">
        <f t="shared" si="46"/>
        <v>0</v>
      </c>
    </row>
    <row r="387" spans="1:29" x14ac:dyDescent="0.25">
      <c r="A387" s="13" t="str">
        <f>IF(AND(INTRO!$E$37="Non-endemic",INTRO!$E$41="Non-endemic")," ",IF(COUNTRY_INFO!A387=0," ",COUNTRY_INFO!A387))</f>
        <v>Nigeria</v>
      </c>
      <c r="B387" s="13" t="str">
        <f>IF(AND(INTRO!$E$37="Non-endemic",INTRO!$E$41="Non-endemic")," ",IF(COUNTRY_INFO!B387=0," ",COUNTRY_INFO!B387))</f>
        <v>Kano</v>
      </c>
      <c r="C387" s="13" t="str">
        <f>IF(AND(INTRO!$E$37="Non-endemic",INTRO!$E$41="Non-endemic")," ",IF(COUNTRY_INFO!C387=0," ",COUNTRY_INFO!C387))</f>
        <v>Dawakin Tofa</v>
      </c>
      <c r="D387" s="14">
        <f>IF(AND(INTRO!$E$37="Non-endemic",INTRO!$E$41="Non-endemic"),0,IF(AND(OR(COUNTRY_INFO!$H387=0,COUNTRY_INFO!$H387=4,COUNTRY_INFO!$H387=99),OR(COUNTRY_INFO!$J387=0,COUNTRY_INFO!$J387=4)),0,COUNTRY_INFO!$E387))</f>
        <v>66673</v>
      </c>
      <c r="E387" s="14">
        <f>IF(AND(INTRO!$E$37="Non-endemic",INTRO!$E$41="Non-endemic"),0,IF(AND(OR(COUNTRY_INFO!$H387=0,COUNTRY_INFO!$H387=4,COUNTRY_INFO!$H387=99),OR(COUNTRY_INFO!$J387=0,COUNTRY_INFO!$J387=4)),0,COUNTRY_INFO!$F387))</f>
        <v>93342</v>
      </c>
      <c r="F387" s="14">
        <f t="shared" si="49"/>
        <v>160015</v>
      </c>
      <c r="G387" s="15">
        <f>IF(AND(INTRO!$E$37="Non-endemic",INTRO!$E$41="Non-endemic"),0,COUNTRY_INFO!Q387)</f>
        <v>1</v>
      </c>
      <c r="H387" s="15">
        <f>IF(AND(INTRO!$E$37="Non-endemic",INTRO!$E$41="Non-endemic"),0,COUNTRY_INFO!S387)</f>
        <v>0</v>
      </c>
      <c r="I387" s="14">
        <f>IF(INTRO!$E$39="Non-endemic",IF($G387=1,DEC!$I387,0),IF($G387=1,IVM!$G387,0))</f>
        <v>266691</v>
      </c>
      <c r="J387" s="3" t="str">
        <f>IF($G387=0, " ", IF(COUNTRY_INFO!$H387=1, IF(COUNTRY_INFO!$L387=1, 0," ")," "))</f>
        <v xml:space="preserve"> </v>
      </c>
      <c r="K387" s="3"/>
      <c r="L387" s="28" t="s">
        <v>974</v>
      </c>
      <c r="M387" s="44">
        <f>IF($L387="ALB", IF(INTRO!$E$39="Non-endemic",IF($H387&lt;&gt;0,$D387*($H387-$G387),0),$D387*$H387), 0)</f>
        <v>0</v>
      </c>
      <c r="N387" s="14">
        <f t="shared" si="41"/>
        <v>0</v>
      </c>
      <c r="O387" s="3"/>
      <c r="P387" s="14">
        <f t="shared" si="50"/>
        <v>0</v>
      </c>
      <c r="Q387" s="44">
        <f>IF($L387="MBD", IF(INTRO!$E$39="Non-endemic",IF($H387&lt;&gt;0,$D387*($H387-$G387),0),$D387*$H387),0)</f>
        <v>0</v>
      </c>
      <c r="R387" s="14">
        <f t="shared" si="42"/>
        <v>0</v>
      </c>
      <c r="S387" s="3"/>
      <c r="T387" s="14">
        <f t="shared" si="51"/>
        <v>0</v>
      </c>
      <c r="U387" s="25"/>
      <c r="V387" s="16">
        <f t="shared" si="47"/>
        <v>266691</v>
      </c>
      <c r="W387" s="16">
        <f t="shared" si="48"/>
        <v>1334</v>
      </c>
      <c r="X387" s="25"/>
      <c r="Y387" s="16">
        <f t="shared" si="43"/>
        <v>0</v>
      </c>
      <c r="Z387" s="16">
        <f t="shared" si="44"/>
        <v>0</v>
      </c>
      <c r="AA387" s="25"/>
      <c r="AB387" s="16">
        <f t="shared" si="45"/>
        <v>0</v>
      </c>
      <c r="AC387" s="16">
        <f t="shared" si="46"/>
        <v>0</v>
      </c>
    </row>
    <row r="388" spans="1:29" x14ac:dyDescent="0.25">
      <c r="A388" s="13" t="str">
        <f>IF(AND(INTRO!$E$37="Non-endemic",INTRO!$E$41="Non-endemic")," ",IF(COUNTRY_INFO!A388=0," ",COUNTRY_INFO!A388))</f>
        <v>Nigeria</v>
      </c>
      <c r="B388" s="13" t="str">
        <f>IF(AND(INTRO!$E$37="Non-endemic",INTRO!$E$41="Non-endemic")," ",IF(COUNTRY_INFO!B388=0," ",COUNTRY_INFO!B388))</f>
        <v>Kano</v>
      </c>
      <c r="C388" s="13" t="str">
        <f>IF(AND(INTRO!$E$37="Non-endemic",INTRO!$E$41="Non-endemic")," ",IF(COUNTRY_INFO!C388=0," ",COUNTRY_INFO!C388))</f>
        <v>Doguwa</v>
      </c>
      <c r="D388" s="14">
        <f>IF(AND(INTRO!$E$37="Non-endemic",INTRO!$E$41="Non-endemic"),0,IF(AND(OR(COUNTRY_INFO!$H388=0,COUNTRY_INFO!$H388=4,COUNTRY_INFO!$H388=99),OR(COUNTRY_INFO!$J388=0,COUNTRY_INFO!$J388=4)),0,COUNTRY_INFO!$E388))</f>
        <v>40664</v>
      </c>
      <c r="E388" s="14">
        <f>IF(AND(INTRO!$E$37="Non-endemic",INTRO!$E$41="Non-endemic"),0,IF(AND(OR(COUNTRY_INFO!$H388=0,COUNTRY_INFO!$H388=4,COUNTRY_INFO!$H388=99),OR(COUNTRY_INFO!$J388=0,COUNTRY_INFO!$J388=4)),0,COUNTRY_INFO!$F388))</f>
        <v>56930</v>
      </c>
      <c r="F388" s="14">
        <f t="shared" si="49"/>
        <v>97594</v>
      </c>
      <c r="G388" s="15">
        <f>IF(AND(INTRO!$E$37="Non-endemic",INTRO!$E$41="Non-endemic"),0,COUNTRY_INFO!Q388)</f>
        <v>1</v>
      </c>
      <c r="H388" s="15">
        <f>IF(AND(INTRO!$E$37="Non-endemic",INTRO!$E$41="Non-endemic"),0,COUNTRY_INFO!S388)</f>
        <v>0</v>
      </c>
      <c r="I388" s="14">
        <f>IF(INTRO!$E$39="Non-endemic",IF($G388=1,DEC!$I388,0),IF($G388=1,IVM!$G388,0))</f>
        <v>162657</v>
      </c>
      <c r="J388" s="3" t="str">
        <f>IF($G388=0, " ", IF(COUNTRY_INFO!$H388=1, IF(COUNTRY_INFO!$L388=1, 0," ")," "))</f>
        <v xml:space="preserve"> </v>
      </c>
      <c r="K388" s="3"/>
      <c r="L388" s="28" t="s">
        <v>974</v>
      </c>
      <c r="M388" s="44">
        <f>IF($L388="ALB", IF(INTRO!$E$39="Non-endemic",IF($H388&lt;&gt;0,$D388*($H388-$G388),0),$D388*$H388), 0)</f>
        <v>0</v>
      </c>
      <c r="N388" s="14">
        <f t="shared" si="41"/>
        <v>0</v>
      </c>
      <c r="O388" s="3"/>
      <c r="P388" s="14">
        <f t="shared" si="50"/>
        <v>0</v>
      </c>
      <c r="Q388" s="44">
        <f>IF($L388="MBD", IF(INTRO!$E$39="Non-endemic",IF($H388&lt;&gt;0,$D388*($H388-$G388),0),$D388*$H388),0)</f>
        <v>0</v>
      </c>
      <c r="R388" s="14">
        <f t="shared" si="42"/>
        <v>0</v>
      </c>
      <c r="S388" s="3"/>
      <c r="T388" s="14">
        <f t="shared" si="51"/>
        <v>0</v>
      </c>
      <c r="U388" s="25"/>
      <c r="V388" s="16">
        <f t="shared" si="47"/>
        <v>162657</v>
      </c>
      <c r="W388" s="16">
        <f t="shared" si="48"/>
        <v>814</v>
      </c>
      <c r="X388" s="25"/>
      <c r="Y388" s="16">
        <f t="shared" si="43"/>
        <v>0</v>
      </c>
      <c r="Z388" s="16">
        <f t="shared" si="44"/>
        <v>0</v>
      </c>
      <c r="AA388" s="25"/>
      <c r="AB388" s="16">
        <f t="shared" si="45"/>
        <v>0</v>
      </c>
      <c r="AC388" s="16">
        <f t="shared" si="46"/>
        <v>0</v>
      </c>
    </row>
    <row r="389" spans="1:29" x14ac:dyDescent="0.25">
      <c r="A389" s="13" t="str">
        <f>IF(AND(INTRO!$E$37="Non-endemic",INTRO!$E$41="Non-endemic")," ",IF(COUNTRY_INFO!A389=0," ",COUNTRY_INFO!A389))</f>
        <v>Nigeria</v>
      </c>
      <c r="B389" s="13" t="str">
        <f>IF(AND(INTRO!$E$37="Non-endemic",INTRO!$E$41="Non-endemic")," ",IF(COUNTRY_INFO!B389=0," ",COUNTRY_INFO!B389))</f>
        <v>Kano</v>
      </c>
      <c r="C389" s="13" t="str">
        <f>IF(AND(INTRO!$E$37="Non-endemic",INTRO!$E$41="Non-endemic")," ",IF(COUNTRY_INFO!C389=0," ",COUNTRY_INFO!C389))</f>
        <v>Fagge</v>
      </c>
      <c r="D389" s="14">
        <f>IF(AND(INTRO!$E$37="Non-endemic",INTRO!$E$41="Non-endemic"),0,IF(AND(OR(COUNTRY_INFO!$H389=0,COUNTRY_INFO!$H389=4,COUNTRY_INFO!$H389=99),OR(COUNTRY_INFO!$J389=0,COUNTRY_INFO!$J389=4)),0,COUNTRY_INFO!$E389))</f>
        <v>53480</v>
      </c>
      <c r="E389" s="14">
        <f>IF(AND(INTRO!$E$37="Non-endemic",INTRO!$E$41="Non-endemic"),0,IF(AND(OR(COUNTRY_INFO!$H389=0,COUNTRY_INFO!$H389=4,COUNTRY_INFO!$H389=99),OR(COUNTRY_INFO!$J389=0,COUNTRY_INFO!$J389=4)),0,COUNTRY_INFO!$F389))</f>
        <v>74872</v>
      </c>
      <c r="F389" s="14">
        <f t="shared" si="49"/>
        <v>128352</v>
      </c>
      <c r="G389" s="15">
        <f>IF(AND(INTRO!$E$37="Non-endemic",INTRO!$E$41="Non-endemic"),0,COUNTRY_INFO!Q389)</f>
        <v>1</v>
      </c>
      <c r="H389" s="15">
        <f>IF(AND(INTRO!$E$37="Non-endemic",INTRO!$E$41="Non-endemic"),0,COUNTRY_INFO!S389)</f>
        <v>0</v>
      </c>
      <c r="I389" s="14">
        <f>IF(INTRO!$E$39="Non-endemic",IF($G389=1,DEC!$I389,0),IF($G389=1,IVM!$G389,0))</f>
        <v>213921</v>
      </c>
      <c r="J389" s="3" t="str">
        <f>IF($G389=0, " ", IF(COUNTRY_INFO!$H389=1, IF(COUNTRY_INFO!$L389=1, 0," ")," "))</f>
        <v xml:space="preserve"> </v>
      </c>
      <c r="K389" s="3"/>
      <c r="L389" s="28" t="s">
        <v>974</v>
      </c>
      <c r="M389" s="44">
        <f>IF($L389="ALB", IF(INTRO!$E$39="Non-endemic",IF($H389&lt;&gt;0,$D389*($H389-$G389),0),$D389*$H389), 0)</f>
        <v>0</v>
      </c>
      <c r="N389" s="14">
        <f t="shared" si="41"/>
        <v>0</v>
      </c>
      <c r="O389" s="3"/>
      <c r="P389" s="14">
        <f t="shared" si="50"/>
        <v>0</v>
      </c>
      <c r="Q389" s="44">
        <f>IF($L389="MBD", IF(INTRO!$E$39="Non-endemic",IF($H389&lt;&gt;0,$D389*($H389-$G389),0),$D389*$H389),0)</f>
        <v>0</v>
      </c>
      <c r="R389" s="14">
        <f t="shared" si="42"/>
        <v>0</v>
      </c>
      <c r="S389" s="3"/>
      <c r="T389" s="14">
        <f t="shared" si="51"/>
        <v>0</v>
      </c>
      <c r="U389" s="25"/>
      <c r="V389" s="16">
        <f t="shared" si="47"/>
        <v>213921</v>
      </c>
      <c r="W389" s="16">
        <f t="shared" si="48"/>
        <v>1070</v>
      </c>
      <c r="X389" s="25"/>
      <c r="Y389" s="16">
        <f t="shared" si="43"/>
        <v>0</v>
      </c>
      <c r="Z389" s="16">
        <f t="shared" si="44"/>
        <v>0</v>
      </c>
      <c r="AA389" s="25"/>
      <c r="AB389" s="16">
        <f t="shared" si="45"/>
        <v>0</v>
      </c>
      <c r="AC389" s="16">
        <f t="shared" si="46"/>
        <v>0</v>
      </c>
    </row>
    <row r="390" spans="1:29" x14ac:dyDescent="0.25">
      <c r="A390" s="13" t="str">
        <f>IF(AND(INTRO!$E$37="Non-endemic",INTRO!$E$41="Non-endemic")," ",IF(COUNTRY_INFO!A390=0," ",COUNTRY_INFO!A390))</f>
        <v>Nigeria</v>
      </c>
      <c r="B390" s="13" t="str">
        <f>IF(AND(INTRO!$E$37="Non-endemic",INTRO!$E$41="Non-endemic")," ",IF(COUNTRY_INFO!B390=0," ",COUNTRY_INFO!B390))</f>
        <v>Kano</v>
      </c>
      <c r="C390" s="13" t="str">
        <f>IF(AND(INTRO!$E$37="Non-endemic",INTRO!$E$41="Non-endemic")," ",IF(COUNTRY_INFO!C390=0," ",COUNTRY_INFO!C390))</f>
        <v>Gabasawa</v>
      </c>
      <c r="D390" s="14">
        <f>IF(AND(INTRO!$E$37="Non-endemic",INTRO!$E$41="Non-endemic"),0,IF(AND(OR(COUNTRY_INFO!$H390=0,COUNTRY_INFO!$H390=4,COUNTRY_INFO!$H390=99),OR(COUNTRY_INFO!$J390=0,COUNTRY_INFO!$J390=4)),0,COUNTRY_INFO!$E390))</f>
        <v>56769</v>
      </c>
      <c r="E390" s="14">
        <f>IF(AND(INTRO!$E$37="Non-endemic",INTRO!$E$41="Non-endemic"),0,IF(AND(OR(COUNTRY_INFO!$H390=0,COUNTRY_INFO!$H390=4,COUNTRY_INFO!$H390=99),OR(COUNTRY_INFO!$J390=0,COUNTRY_INFO!$J390=4)),0,COUNTRY_INFO!$F390))</f>
        <v>79477</v>
      </c>
      <c r="F390" s="14">
        <f t="shared" si="49"/>
        <v>136246</v>
      </c>
      <c r="G390" s="15">
        <f>IF(AND(INTRO!$E$37="Non-endemic",INTRO!$E$41="Non-endemic"),0,COUNTRY_INFO!Q390)</f>
        <v>1</v>
      </c>
      <c r="H390" s="15">
        <f>IF(AND(INTRO!$E$37="Non-endemic",INTRO!$E$41="Non-endemic"),0,COUNTRY_INFO!S390)</f>
        <v>1</v>
      </c>
      <c r="I390" s="14">
        <f>IF(INTRO!$E$39="Non-endemic",IF($G390=1,DEC!$I390,0),IF($G390=1,IVM!$G390,0))</f>
        <v>227077</v>
      </c>
      <c r="J390" s="3" t="str">
        <f>IF($G390=0, " ", IF(COUNTRY_INFO!$H390=1, IF(COUNTRY_INFO!$L390=1, 0," ")," "))</f>
        <v xml:space="preserve"> </v>
      </c>
      <c r="K390" s="3"/>
      <c r="L390" s="28" t="s">
        <v>974</v>
      </c>
      <c r="M390" s="44">
        <f>IF($L390="ALB", IF(INTRO!$E$39="Non-endemic",IF($H390&lt;&gt;0,$D390*($H390-$G390),0),$D390*$H390), 0)</f>
        <v>0</v>
      </c>
      <c r="N390" s="14">
        <f t="shared" si="41"/>
        <v>0</v>
      </c>
      <c r="O390" s="3"/>
      <c r="P390" s="14">
        <f t="shared" si="50"/>
        <v>0</v>
      </c>
      <c r="Q390" s="44">
        <f>IF($L390="MBD", IF(INTRO!$E$39="Non-endemic",IF($H390&lt;&gt;0,$D390*($H390-$G390),0),$D390*$H390),0)</f>
        <v>56769</v>
      </c>
      <c r="R390" s="14">
        <f t="shared" si="42"/>
        <v>0</v>
      </c>
      <c r="S390" s="3"/>
      <c r="T390" s="14">
        <f t="shared" si="51"/>
        <v>56769</v>
      </c>
      <c r="U390" s="25"/>
      <c r="V390" s="16">
        <f t="shared" si="47"/>
        <v>227077</v>
      </c>
      <c r="W390" s="16">
        <f t="shared" si="48"/>
        <v>1136</v>
      </c>
      <c r="X390" s="25"/>
      <c r="Y390" s="16">
        <f t="shared" si="43"/>
        <v>0</v>
      </c>
      <c r="Z390" s="16">
        <f t="shared" si="44"/>
        <v>0</v>
      </c>
      <c r="AA390" s="25"/>
      <c r="AB390" s="16">
        <f t="shared" si="45"/>
        <v>0</v>
      </c>
      <c r="AC390" s="16">
        <f t="shared" si="46"/>
        <v>0</v>
      </c>
    </row>
    <row r="391" spans="1:29" x14ac:dyDescent="0.25">
      <c r="A391" s="13" t="str">
        <f>IF(AND(INTRO!$E$37="Non-endemic",INTRO!$E$41="Non-endemic")," ",IF(COUNTRY_INFO!A391=0," ",COUNTRY_INFO!A391))</f>
        <v>Nigeria</v>
      </c>
      <c r="B391" s="13" t="str">
        <f>IF(AND(INTRO!$E$37="Non-endemic",INTRO!$E$41="Non-endemic")," ",IF(COUNTRY_INFO!B391=0," ",COUNTRY_INFO!B391))</f>
        <v>Kano</v>
      </c>
      <c r="C391" s="13" t="str">
        <f>IF(AND(INTRO!$E$37="Non-endemic",INTRO!$E$41="Non-endemic")," ",IF(COUNTRY_INFO!C391=0," ",COUNTRY_INFO!C391))</f>
        <v>Garko</v>
      </c>
      <c r="D391" s="14">
        <f>IF(AND(INTRO!$E$37="Non-endemic",INTRO!$E$41="Non-endemic"),0,IF(AND(OR(COUNTRY_INFO!$H391=0,COUNTRY_INFO!$H391=4,COUNTRY_INFO!$H391=99),OR(COUNTRY_INFO!$J391=0,COUNTRY_INFO!$J391=4)),0,COUNTRY_INFO!$E391))</f>
        <v>43709</v>
      </c>
      <c r="E391" s="14">
        <f>IF(AND(INTRO!$E$37="Non-endemic",INTRO!$E$41="Non-endemic"),0,IF(AND(OR(COUNTRY_INFO!$H391=0,COUNTRY_INFO!$H391=4,COUNTRY_INFO!$H391=99),OR(COUNTRY_INFO!$J391=0,COUNTRY_INFO!$J391=4)),0,COUNTRY_INFO!$F391))</f>
        <v>61192</v>
      </c>
      <c r="F391" s="14">
        <f t="shared" si="49"/>
        <v>104901</v>
      </c>
      <c r="G391" s="15">
        <f>IF(AND(INTRO!$E$37="Non-endemic",INTRO!$E$41="Non-endemic"),0,COUNTRY_INFO!Q391)</f>
        <v>1</v>
      </c>
      <c r="H391" s="15">
        <f>IF(AND(INTRO!$E$37="Non-endemic",INTRO!$E$41="Non-endemic"),0,COUNTRY_INFO!S391)</f>
        <v>0</v>
      </c>
      <c r="I391" s="14">
        <f>IF(INTRO!$E$39="Non-endemic",IF($G391=1,DEC!$I391,0),IF($G391=1,IVM!$G391,0))</f>
        <v>174835</v>
      </c>
      <c r="J391" s="3" t="str">
        <f>IF($G391=0, " ", IF(COUNTRY_INFO!$H391=1, IF(COUNTRY_INFO!$L391=1, 0," ")," "))</f>
        <v xml:space="preserve"> </v>
      </c>
      <c r="K391" s="3"/>
      <c r="L391" s="28" t="s">
        <v>974</v>
      </c>
      <c r="M391" s="44">
        <f>IF($L391="ALB", IF(INTRO!$E$39="Non-endemic",IF($H391&lt;&gt;0,$D391*($H391-$G391),0),$D391*$H391), 0)</f>
        <v>0</v>
      </c>
      <c r="N391" s="14">
        <f t="shared" si="41"/>
        <v>0</v>
      </c>
      <c r="O391" s="3"/>
      <c r="P391" s="14">
        <f t="shared" si="50"/>
        <v>0</v>
      </c>
      <c r="Q391" s="44">
        <f>IF($L391="MBD", IF(INTRO!$E$39="Non-endemic",IF($H391&lt;&gt;0,$D391*($H391-$G391),0),$D391*$H391),0)</f>
        <v>0</v>
      </c>
      <c r="R391" s="14">
        <f t="shared" si="42"/>
        <v>0</v>
      </c>
      <c r="S391" s="3"/>
      <c r="T391" s="14">
        <f t="shared" si="51"/>
        <v>0</v>
      </c>
      <c r="U391" s="25"/>
      <c r="V391" s="16">
        <f t="shared" si="47"/>
        <v>174835</v>
      </c>
      <c r="W391" s="16">
        <f t="shared" si="48"/>
        <v>875</v>
      </c>
      <c r="X391" s="25"/>
      <c r="Y391" s="16">
        <f t="shared" si="43"/>
        <v>0</v>
      </c>
      <c r="Z391" s="16">
        <f t="shared" si="44"/>
        <v>0</v>
      </c>
      <c r="AA391" s="25"/>
      <c r="AB391" s="16">
        <f t="shared" si="45"/>
        <v>0</v>
      </c>
      <c r="AC391" s="16">
        <f t="shared" si="46"/>
        <v>0</v>
      </c>
    </row>
    <row r="392" spans="1:29" x14ac:dyDescent="0.25">
      <c r="A392" s="13" t="str">
        <f>IF(AND(INTRO!$E$37="Non-endemic",INTRO!$E$41="Non-endemic")," ",IF(COUNTRY_INFO!A392=0," ",COUNTRY_INFO!A392))</f>
        <v>Nigeria</v>
      </c>
      <c r="B392" s="13" t="str">
        <f>IF(AND(INTRO!$E$37="Non-endemic",INTRO!$E$41="Non-endemic")," ",IF(COUNTRY_INFO!B392=0," ",COUNTRY_INFO!B392))</f>
        <v>Kano</v>
      </c>
      <c r="C392" s="13" t="str">
        <f>IF(AND(INTRO!$E$37="Non-endemic",INTRO!$E$41="Non-endemic")," ",IF(COUNTRY_INFO!C392=0," ",COUNTRY_INFO!C392))</f>
        <v>Garum Mallam</v>
      </c>
      <c r="D392" s="14">
        <f>IF(AND(INTRO!$E$37="Non-endemic",INTRO!$E$41="Non-endemic"),0,IF(AND(OR(COUNTRY_INFO!$H392=0,COUNTRY_INFO!$H392=4,COUNTRY_INFO!$H392=99),OR(COUNTRY_INFO!$J392=0,COUNTRY_INFO!$J392=4)),0,COUNTRY_INFO!$E392))</f>
        <v>31334</v>
      </c>
      <c r="E392" s="14">
        <f>IF(AND(INTRO!$E$37="Non-endemic",INTRO!$E$41="Non-endemic"),0,IF(AND(OR(COUNTRY_INFO!$H392=0,COUNTRY_INFO!$H392=4,COUNTRY_INFO!$H392=99),OR(COUNTRY_INFO!$J392=0,COUNTRY_INFO!$J392=4)),0,COUNTRY_INFO!$F392))</f>
        <v>43868</v>
      </c>
      <c r="F392" s="14">
        <f t="shared" si="49"/>
        <v>75202</v>
      </c>
      <c r="G392" s="15">
        <f>IF(AND(INTRO!$E$37="Non-endemic",INTRO!$E$41="Non-endemic"),0,COUNTRY_INFO!Q392)</f>
        <v>1</v>
      </c>
      <c r="H392" s="15">
        <f>IF(AND(INTRO!$E$37="Non-endemic",INTRO!$E$41="Non-endemic"),0,COUNTRY_INFO!S392)</f>
        <v>0</v>
      </c>
      <c r="I392" s="14">
        <f>IF(INTRO!$E$39="Non-endemic",IF($G392=1,DEC!$I392,0),IF($G392=1,IVM!$G392,0))</f>
        <v>125337</v>
      </c>
      <c r="J392" s="3" t="str">
        <f>IF($G392=0, " ", IF(COUNTRY_INFO!$H392=1, IF(COUNTRY_INFO!$L392=1, 0," ")," "))</f>
        <v xml:space="preserve"> </v>
      </c>
      <c r="K392" s="3"/>
      <c r="L392" s="28" t="s">
        <v>974</v>
      </c>
      <c r="M392" s="44">
        <f>IF($L392="ALB", IF(INTRO!$E$39="Non-endemic",IF($H392&lt;&gt;0,$D392*($H392-$G392),0),$D392*$H392), 0)</f>
        <v>0</v>
      </c>
      <c r="N392" s="14">
        <f t="shared" ref="N392:N455" si="52">IF($L392="ALB", IF($H392&lt;&gt;0, IF($I392=0, $E392*$H392, $E392*($H392-$G392)),0), 0)</f>
        <v>0</v>
      </c>
      <c r="O392" s="3"/>
      <c r="P392" s="14">
        <f t="shared" si="50"/>
        <v>0</v>
      </c>
      <c r="Q392" s="44">
        <f>IF($L392="MBD", IF(INTRO!$E$39="Non-endemic",IF($H392&lt;&gt;0,$D392*($H392-$G392),0),$D392*$H392),0)</f>
        <v>0</v>
      </c>
      <c r="R392" s="14">
        <f t="shared" ref="R392:R455" si="53">IF($L392="MBD", IF($H392&lt;&gt;0,IF($I392=0, $E392*$H392, $E392*($H392-$G392)),0), 0 )</f>
        <v>0</v>
      </c>
      <c r="S392" s="3"/>
      <c r="T392" s="14">
        <f t="shared" si="51"/>
        <v>0</v>
      </c>
      <c r="U392" s="25"/>
      <c r="V392" s="16">
        <f t="shared" si="47"/>
        <v>125337</v>
      </c>
      <c r="W392" s="16">
        <f t="shared" si="48"/>
        <v>627</v>
      </c>
      <c r="X392" s="25"/>
      <c r="Y392" s="16">
        <f t="shared" ref="Y392:Y455" si="54">IF($N392&gt;$X392,$N392-$X392,0)</f>
        <v>0</v>
      </c>
      <c r="Z392" s="16">
        <f t="shared" ref="Z392:Z455" si="55">ROUNDUP($N392/200,0)</f>
        <v>0</v>
      </c>
      <c r="AA392" s="25"/>
      <c r="AB392" s="16">
        <f t="shared" ref="AB392:AB455" si="56">IF($R392&gt;$AA392,$R392-$AA392,0)</f>
        <v>0</v>
      </c>
      <c r="AC392" s="16">
        <f t="shared" ref="AC392:AC455" si="57">ROUNDUP($R392/150,0)</f>
        <v>0</v>
      </c>
    </row>
    <row r="393" spans="1:29" x14ac:dyDescent="0.25">
      <c r="A393" s="13" t="str">
        <f>IF(AND(INTRO!$E$37="Non-endemic",INTRO!$E$41="Non-endemic")," ",IF(COUNTRY_INFO!A393=0," ",COUNTRY_INFO!A393))</f>
        <v>Nigeria</v>
      </c>
      <c r="B393" s="13" t="str">
        <f>IF(AND(INTRO!$E$37="Non-endemic",INTRO!$E$41="Non-endemic")," ",IF(COUNTRY_INFO!B393=0," ",COUNTRY_INFO!B393))</f>
        <v>Kano</v>
      </c>
      <c r="C393" s="13" t="str">
        <f>IF(AND(INTRO!$E$37="Non-endemic",INTRO!$E$41="Non-endemic")," ",IF(COUNTRY_INFO!C393=0," ",COUNTRY_INFO!C393))</f>
        <v>Gaya</v>
      </c>
      <c r="D393" s="14">
        <f>IF(AND(INTRO!$E$37="Non-endemic",INTRO!$E$41="Non-endemic"),0,IF(AND(OR(COUNTRY_INFO!$H393=0,COUNTRY_INFO!$H393=4,COUNTRY_INFO!$H393=99),OR(COUNTRY_INFO!$J393=0,COUNTRY_INFO!$J393=4)),0,COUNTRY_INFO!$E393))</f>
        <v>54069</v>
      </c>
      <c r="E393" s="14">
        <f>IF(AND(INTRO!$E$37="Non-endemic",INTRO!$E$41="Non-endemic"),0,IF(AND(OR(COUNTRY_INFO!$H393=0,COUNTRY_INFO!$H393=4,COUNTRY_INFO!$H393=99),OR(COUNTRY_INFO!$J393=0,COUNTRY_INFO!$J393=4)),0,COUNTRY_INFO!$F393))</f>
        <v>75696</v>
      </c>
      <c r="F393" s="14">
        <f t="shared" si="49"/>
        <v>129765</v>
      </c>
      <c r="G393" s="15">
        <f>IF(AND(INTRO!$E$37="Non-endemic",INTRO!$E$41="Non-endemic"),0,COUNTRY_INFO!Q393)</f>
        <v>1</v>
      </c>
      <c r="H393" s="15">
        <f>IF(AND(INTRO!$E$37="Non-endemic",INTRO!$E$41="Non-endemic"),0,COUNTRY_INFO!S393)</f>
        <v>0</v>
      </c>
      <c r="I393" s="14">
        <f>IF(INTRO!$E$39="Non-endemic",IF($G393=1,DEC!$I393,0),IF($G393=1,IVM!$G393,0))</f>
        <v>216275</v>
      </c>
      <c r="J393" s="3" t="str">
        <f>IF($G393=0, " ", IF(COUNTRY_INFO!$H393=1, IF(COUNTRY_INFO!$L393=1, 0," ")," "))</f>
        <v xml:space="preserve"> </v>
      </c>
      <c r="K393" s="3"/>
      <c r="L393" s="28" t="s">
        <v>974</v>
      </c>
      <c r="M393" s="44">
        <f>IF($L393="ALB", IF(INTRO!$E$39="Non-endemic",IF($H393&lt;&gt;0,$D393*($H393-$G393),0),$D393*$H393), 0)</f>
        <v>0</v>
      </c>
      <c r="N393" s="14">
        <f t="shared" si="52"/>
        <v>0</v>
      </c>
      <c r="O393" s="3"/>
      <c r="P393" s="14">
        <f t="shared" si="50"/>
        <v>0</v>
      </c>
      <c r="Q393" s="44">
        <f>IF($L393="MBD", IF(INTRO!$E$39="Non-endemic",IF($H393&lt;&gt;0,$D393*($H393-$G393),0),$D393*$H393),0)</f>
        <v>0</v>
      </c>
      <c r="R393" s="14">
        <f t="shared" si="53"/>
        <v>0</v>
      </c>
      <c r="S393" s="3"/>
      <c r="T393" s="14">
        <f t="shared" si="51"/>
        <v>0</v>
      </c>
      <c r="U393" s="25"/>
      <c r="V393" s="16">
        <f t="shared" ref="V393:V456" si="58">IF($J393&lt;&gt;" ", IF(($I393+$J393*$K393)&gt;$U393, ($I393+$J393*$K393)-$U393,0), IF($I393&gt;$U393, $I393-$U393, 0))</f>
        <v>216275</v>
      </c>
      <c r="W393" s="16">
        <f t="shared" ref="W393:W456" si="59">IF($J393&lt;&gt;" ", ROUNDUP(($I393+$J393*$K393)/200,0), ROUNDUP($I393/200,0))</f>
        <v>1082</v>
      </c>
      <c r="X393" s="25"/>
      <c r="Y393" s="16">
        <f t="shared" si="54"/>
        <v>0</v>
      </c>
      <c r="Z393" s="16">
        <f t="shared" si="55"/>
        <v>0</v>
      </c>
      <c r="AA393" s="25"/>
      <c r="AB393" s="16">
        <f t="shared" si="56"/>
        <v>0</v>
      </c>
      <c r="AC393" s="16">
        <f t="shared" si="57"/>
        <v>0</v>
      </c>
    </row>
    <row r="394" spans="1:29" x14ac:dyDescent="0.25">
      <c r="A394" s="13" t="str">
        <f>IF(AND(INTRO!$E$37="Non-endemic",INTRO!$E$41="Non-endemic")," ",IF(COUNTRY_INFO!A394=0," ",COUNTRY_INFO!A394))</f>
        <v>Nigeria</v>
      </c>
      <c r="B394" s="13" t="str">
        <f>IF(AND(INTRO!$E$37="Non-endemic",INTRO!$E$41="Non-endemic")," ",IF(COUNTRY_INFO!B394=0," ",COUNTRY_INFO!B394))</f>
        <v>Kano</v>
      </c>
      <c r="C394" s="13" t="str">
        <f>IF(AND(INTRO!$E$37="Non-endemic",INTRO!$E$41="Non-endemic")," ",IF(COUNTRY_INFO!C394=0," ",COUNTRY_INFO!C394))</f>
        <v>Gezawa</v>
      </c>
      <c r="D394" s="14">
        <f>IF(AND(INTRO!$E$37="Non-endemic",INTRO!$E$41="Non-endemic"),0,IF(AND(OR(COUNTRY_INFO!$H394=0,COUNTRY_INFO!$H394=4,COUNTRY_INFO!$H394=99),OR(COUNTRY_INFO!$J394=0,COUNTRY_INFO!$J394=4)),0,COUNTRY_INFO!$E394))</f>
        <v>75870</v>
      </c>
      <c r="E394" s="14">
        <f>IF(AND(INTRO!$E$37="Non-endemic",INTRO!$E$41="Non-endemic"),0,IF(AND(OR(COUNTRY_INFO!$H394=0,COUNTRY_INFO!$H394=4,COUNTRY_INFO!$H394=99),OR(COUNTRY_INFO!$J394=0,COUNTRY_INFO!$J394=4)),0,COUNTRY_INFO!$F394))</f>
        <v>106218</v>
      </c>
      <c r="F394" s="14">
        <f t="shared" ref="F394:F457" si="60">SUM(D394:E394)</f>
        <v>182088</v>
      </c>
      <c r="G394" s="15">
        <f>IF(AND(INTRO!$E$37="Non-endemic",INTRO!$E$41="Non-endemic"),0,COUNTRY_INFO!Q394)</f>
        <v>1</v>
      </c>
      <c r="H394" s="15">
        <f>IF(AND(INTRO!$E$37="Non-endemic",INTRO!$E$41="Non-endemic"),0,COUNTRY_INFO!S394)</f>
        <v>1</v>
      </c>
      <c r="I394" s="14">
        <f>IF(INTRO!$E$39="Non-endemic",IF($G394=1,DEC!$I394,0),IF($G394=1,IVM!$G394,0))</f>
        <v>303481</v>
      </c>
      <c r="J394" s="3" t="str">
        <f>IF($G394=0, " ", IF(COUNTRY_INFO!$H394=1, IF(COUNTRY_INFO!$L394=1, 0," ")," "))</f>
        <v xml:space="preserve"> </v>
      </c>
      <c r="K394" s="3"/>
      <c r="L394" s="28" t="s">
        <v>974</v>
      </c>
      <c r="M394" s="44">
        <f>IF($L394="ALB", IF(INTRO!$E$39="Non-endemic",IF($H394&lt;&gt;0,$D394*($H394-$G394),0),$D394*$H394), 0)</f>
        <v>0</v>
      </c>
      <c r="N394" s="14">
        <f t="shared" si="52"/>
        <v>0</v>
      </c>
      <c r="O394" s="3"/>
      <c r="P394" s="14">
        <f t="shared" ref="P394:P457" si="61">SUM(M394:O394)</f>
        <v>0</v>
      </c>
      <c r="Q394" s="44">
        <f>IF($L394="MBD", IF(INTRO!$E$39="Non-endemic",IF($H394&lt;&gt;0,$D394*($H394-$G394),0),$D394*$H394),0)</f>
        <v>75870</v>
      </c>
      <c r="R394" s="14">
        <f t="shared" si="53"/>
        <v>0</v>
      </c>
      <c r="S394" s="3"/>
      <c r="T394" s="14">
        <f t="shared" ref="T394:T457" si="62">SUM(Q394:S394)</f>
        <v>75870</v>
      </c>
      <c r="U394" s="25"/>
      <c r="V394" s="16">
        <f t="shared" si="58"/>
        <v>303481</v>
      </c>
      <c r="W394" s="16">
        <f t="shared" si="59"/>
        <v>1518</v>
      </c>
      <c r="X394" s="25"/>
      <c r="Y394" s="16">
        <f t="shared" si="54"/>
        <v>0</v>
      </c>
      <c r="Z394" s="16">
        <f t="shared" si="55"/>
        <v>0</v>
      </c>
      <c r="AA394" s="25"/>
      <c r="AB394" s="16">
        <f t="shared" si="56"/>
        <v>0</v>
      </c>
      <c r="AC394" s="16">
        <f t="shared" si="57"/>
        <v>0</v>
      </c>
    </row>
    <row r="395" spans="1:29" x14ac:dyDescent="0.25">
      <c r="A395" s="13" t="str">
        <f>IF(AND(INTRO!$E$37="Non-endemic",INTRO!$E$41="Non-endemic")," ",IF(COUNTRY_INFO!A395=0," ",COUNTRY_INFO!A395))</f>
        <v>Nigeria</v>
      </c>
      <c r="B395" s="13" t="str">
        <f>IF(AND(INTRO!$E$37="Non-endemic",INTRO!$E$41="Non-endemic")," ",IF(COUNTRY_INFO!B395=0," ",COUNTRY_INFO!B395))</f>
        <v>Kano</v>
      </c>
      <c r="C395" s="13" t="str">
        <f>IF(AND(INTRO!$E$37="Non-endemic",INTRO!$E$41="Non-endemic")," ",IF(COUNTRY_INFO!C395=0," ",COUNTRY_INFO!C395))</f>
        <v>Gwale</v>
      </c>
      <c r="D395" s="14">
        <f>IF(AND(INTRO!$E$37="Non-endemic",INTRO!$E$41="Non-endemic"),0,IF(AND(OR(COUNTRY_INFO!$H395=0,COUNTRY_INFO!$H395=4,COUNTRY_INFO!$H395=99),OR(COUNTRY_INFO!$J395=0,COUNTRY_INFO!$J395=4)),0,COUNTRY_INFO!$E395))</f>
        <v>97386</v>
      </c>
      <c r="E395" s="14">
        <f>IF(AND(INTRO!$E$37="Non-endemic",INTRO!$E$41="Non-endemic"),0,IF(AND(OR(COUNTRY_INFO!$H395=0,COUNTRY_INFO!$H395=4,COUNTRY_INFO!$H395=99),OR(COUNTRY_INFO!$J395=0,COUNTRY_INFO!$J395=4)),0,COUNTRY_INFO!$F395))</f>
        <v>136340</v>
      </c>
      <c r="F395" s="14">
        <f t="shared" si="60"/>
        <v>233726</v>
      </c>
      <c r="G395" s="15">
        <f>IF(AND(INTRO!$E$37="Non-endemic",INTRO!$E$41="Non-endemic"),0,COUNTRY_INFO!Q395)</f>
        <v>1</v>
      </c>
      <c r="H395" s="15">
        <f>IF(AND(INTRO!$E$37="Non-endemic",INTRO!$E$41="Non-endemic"),0,COUNTRY_INFO!S395)</f>
        <v>0</v>
      </c>
      <c r="I395" s="14">
        <f>IF(INTRO!$E$39="Non-endemic",IF($G395=1,DEC!$I395,0),IF($G395=1,IVM!$G395,0))</f>
        <v>389543</v>
      </c>
      <c r="J395" s="3" t="str">
        <f>IF($G395=0, " ", IF(COUNTRY_INFO!$H395=1, IF(COUNTRY_INFO!$L395=1, 0," ")," "))</f>
        <v xml:space="preserve"> </v>
      </c>
      <c r="K395" s="3"/>
      <c r="L395" s="28" t="s">
        <v>974</v>
      </c>
      <c r="M395" s="44">
        <f>IF($L395="ALB", IF(INTRO!$E$39="Non-endemic",IF($H395&lt;&gt;0,$D395*($H395-$G395),0),$D395*$H395), 0)</f>
        <v>0</v>
      </c>
      <c r="N395" s="14">
        <f t="shared" si="52"/>
        <v>0</v>
      </c>
      <c r="O395" s="3"/>
      <c r="P395" s="14">
        <f t="shared" si="61"/>
        <v>0</v>
      </c>
      <c r="Q395" s="44">
        <f>IF($L395="MBD", IF(INTRO!$E$39="Non-endemic",IF($H395&lt;&gt;0,$D395*($H395-$G395),0),$D395*$H395),0)</f>
        <v>0</v>
      </c>
      <c r="R395" s="14">
        <f t="shared" si="53"/>
        <v>0</v>
      </c>
      <c r="S395" s="3"/>
      <c r="T395" s="14">
        <f t="shared" si="62"/>
        <v>0</v>
      </c>
      <c r="U395" s="25"/>
      <c r="V395" s="16">
        <f t="shared" si="58"/>
        <v>389543</v>
      </c>
      <c r="W395" s="16">
        <f t="shared" si="59"/>
        <v>1948</v>
      </c>
      <c r="X395" s="25"/>
      <c r="Y395" s="16">
        <f t="shared" si="54"/>
        <v>0</v>
      </c>
      <c r="Z395" s="16">
        <f t="shared" si="55"/>
        <v>0</v>
      </c>
      <c r="AA395" s="25"/>
      <c r="AB395" s="16">
        <f t="shared" si="56"/>
        <v>0</v>
      </c>
      <c r="AC395" s="16">
        <f t="shared" si="57"/>
        <v>0</v>
      </c>
    </row>
    <row r="396" spans="1:29" x14ac:dyDescent="0.25">
      <c r="A396" s="13" t="str">
        <f>IF(AND(INTRO!$E$37="Non-endemic",INTRO!$E$41="Non-endemic")," ",IF(COUNTRY_INFO!A396=0," ",COUNTRY_INFO!A396))</f>
        <v>Nigeria</v>
      </c>
      <c r="B396" s="13" t="str">
        <f>IF(AND(INTRO!$E$37="Non-endemic",INTRO!$E$41="Non-endemic")," ",IF(COUNTRY_INFO!B396=0," ",COUNTRY_INFO!B396))</f>
        <v>Kano</v>
      </c>
      <c r="C396" s="13" t="str">
        <f>IF(AND(INTRO!$E$37="Non-endemic",INTRO!$E$41="Non-endemic")," ",IF(COUNTRY_INFO!C396=0," ",COUNTRY_INFO!C396))</f>
        <v>Gwarzo</v>
      </c>
      <c r="D396" s="14">
        <f>IF(AND(INTRO!$E$37="Non-endemic",INTRO!$E$41="Non-endemic"),0,IF(AND(OR(COUNTRY_INFO!$H396=0,COUNTRY_INFO!$H396=4,COUNTRY_INFO!$H396=99),OR(COUNTRY_INFO!$J396=0,COUNTRY_INFO!$J396=4)),0,COUNTRY_INFO!$E396))</f>
        <v>49488</v>
      </c>
      <c r="E396" s="14">
        <f>IF(AND(INTRO!$E$37="Non-endemic",INTRO!$E$41="Non-endemic"),0,IF(AND(OR(COUNTRY_INFO!$H396=0,COUNTRY_INFO!$H396=4,COUNTRY_INFO!$H396=99),OR(COUNTRY_INFO!$J396=0,COUNTRY_INFO!$J396=4)),0,COUNTRY_INFO!$F396))</f>
        <v>69284</v>
      </c>
      <c r="F396" s="14">
        <f t="shared" si="60"/>
        <v>118772</v>
      </c>
      <c r="G396" s="15">
        <f>IF(AND(INTRO!$E$37="Non-endemic",INTRO!$E$41="Non-endemic"),0,COUNTRY_INFO!Q396)</f>
        <v>1</v>
      </c>
      <c r="H396" s="15">
        <f>IF(AND(INTRO!$E$37="Non-endemic",INTRO!$E$41="Non-endemic"),0,COUNTRY_INFO!S396)</f>
        <v>0</v>
      </c>
      <c r="I396" s="14">
        <f>IF(INTRO!$E$39="Non-endemic",IF($G396=1,DEC!$I396,0),IF($G396=1,IVM!$G396,0))</f>
        <v>197954</v>
      </c>
      <c r="J396" s="3" t="str">
        <f>IF($G396=0, " ", IF(COUNTRY_INFO!$H396=1, IF(COUNTRY_INFO!$L396=1, 0," ")," "))</f>
        <v xml:space="preserve"> </v>
      </c>
      <c r="K396" s="3"/>
      <c r="L396" s="28" t="s">
        <v>974</v>
      </c>
      <c r="M396" s="44">
        <f>IF($L396="ALB", IF(INTRO!$E$39="Non-endemic",IF($H396&lt;&gt;0,$D396*($H396-$G396),0),$D396*$H396), 0)</f>
        <v>0</v>
      </c>
      <c r="N396" s="14">
        <f t="shared" si="52"/>
        <v>0</v>
      </c>
      <c r="O396" s="3"/>
      <c r="P396" s="14">
        <f t="shared" si="61"/>
        <v>0</v>
      </c>
      <c r="Q396" s="44">
        <f>IF($L396="MBD", IF(INTRO!$E$39="Non-endemic",IF($H396&lt;&gt;0,$D396*($H396-$G396),0),$D396*$H396),0)</f>
        <v>0</v>
      </c>
      <c r="R396" s="14">
        <f t="shared" si="53"/>
        <v>0</v>
      </c>
      <c r="S396" s="3"/>
      <c r="T396" s="14">
        <f t="shared" si="62"/>
        <v>0</v>
      </c>
      <c r="U396" s="25"/>
      <c r="V396" s="16">
        <f t="shared" si="58"/>
        <v>197954</v>
      </c>
      <c r="W396" s="16">
        <f t="shared" si="59"/>
        <v>990</v>
      </c>
      <c r="X396" s="25"/>
      <c r="Y396" s="16">
        <f t="shared" si="54"/>
        <v>0</v>
      </c>
      <c r="Z396" s="16">
        <f t="shared" si="55"/>
        <v>0</v>
      </c>
      <c r="AA396" s="25"/>
      <c r="AB396" s="16">
        <f t="shared" si="56"/>
        <v>0</v>
      </c>
      <c r="AC396" s="16">
        <f t="shared" si="57"/>
        <v>0</v>
      </c>
    </row>
    <row r="397" spans="1:29" x14ac:dyDescent="0.25">
      <c r="A397" s="13" t="str">
        <f>IF(AND(INTRO!$E$37="Non-endemic",INTRO!$E$41="Non-endemic")," ",IF(COUNTRY_INFO!A397=0," ",COUNTRY_INFO!A397))</f>
        <v>Nigeria</v>
      </c>
      <c r="B397" s="13" t="str">
        <f>IF(AND(INTRO!$E$37="Non-endemic",INTRO!$E$41="Non-endemic")," ",IF(COUNTRY_INFO!B397=0," ",COUNTRY_INFO!B397))</f>
        <v>Kano</v>
      </c>
      <c r="C397" s="13" t="str">
        <f>IF(AND(INTRO!$E$37="Non-endemic",INTRO!$E$41="Non-endemic")," ",IF(COUNTRY_INFO!C397=0," ",COUNTRY_INFO!C397))</f>
        <v>Kabo</v>
      </c>
      <c r="D397" s="14">
        <f>IF(AND(INTRO!$E$37="Non-endemic",INTRO!$E$41="Non-endemic"),0,IF(AND(OR(COUNTRY_INFO!$H397=0,COUNTRY_INFO!$H397=4,COUNTRY_INFO!$H397=99),OR(COUNTRY_INFO!$J397=0,COUNTRY_INFO!$J397=4)),0,COUNTRY_INFO!$E397))</f>
        <v>41376</v>
      </c>
      <c r="E397" s="14">
        <f>IF(AND(INTRO!$E$37="Non-endemic",INTRO!$E$41="Non-endemic"),0,IF(AND(OR(COUNTRY_INFO!$H397=0,COUNTRY_INFO!$H397=4,COUNTRY_INFO!$H397=99),OR(COUNTRY_INFO!$J397=0,COUNTRY_INFO!$J397=4)),0,COUNTRY_INFO!$F397))</f>
        <v>57927</v>
      </c>
      <c r="F397" s="14">
        <f t="shared" si="60"/>
        <v>99303</v>
      </c>
      <c r="G397" s="15">
        <f>IF(AND(INTRO!$E$37="Non-endemic",INTRO!$E$41="Non-endemic"),0,COUNTRY_INFO!Q397)</f>
        <v>1</v>
      </c>
      <c r="H397" s="15">
        <f>IF(AND(INTRO!$E$37="Non-endemic",INTRO!$E$41="Non-endemic"),0,COUNTRY_INFO!S397)</f>
        <v>1</v>
      </c>
      <c r="I397" s="14">
        <f>IF(INTRO!$E$39="Non-endemic",IF($G397=1,DEC!$I397,0),IF($G397=1,IVM!$G397,0))</f>
        <v>165505</v>
      </c>
      <c r="J397" s="3" t="str">
        <f>IF($G397=0, " ", IF(COUNTRY_INFO!$H397=1, IF(COUNTRY_INFO!$L397=1, 0," ")," "))</f>
        <v xml:space="preserve"> </v>
      </c>
      <c r="K397" s="3"/>
      <c r="L397" s="28" t="s">
        <v>974</v>
      </c>
      <c r="M397" s="44">
        <f>IF($L397="ALB", IF(INTRO!$E$39="Non-endemic",IF($H397&lt;&gt;0,$D397*($H397-$G397),0),$D397*$H397), 0)</f>
        <v>0</v>
      </c>
      <c r="N397" s="14">
        <f t="shared" si="52"/>
        <v>0</v>
      </c>
      <c r="O397" s="3"/>
      <c r="P397" s="14">
        <f t="shared" si="61"/>
        <v>0</v>
      </c>
      <c r="Q397" s="44">
        <f>IF($L397="MBD", IF(INTRO!$E$39="Non-endemic",IF($H397&lt;&gt;0,$D397*($H397-$G397),0),$D397*$H397),0)</f>
        <v>41376</v>
      </c>
      <c r="R397" s="14">
        <f t="shared" si="53"/>
        <v>0</v>
      </c>
      <c r="S397" s="3"/>
      <c r="T397" s="14">
        <f t="shared" si="62"/>
        <v>41376</v>
      </c>
      <c r="U397" s="25"/>
      <c r="V397" s="16">
        <f t="shared" si="58"/>
        <v>165505</v>
      </c>
      <c r="W397" s="16">
        <f t="shared" si="59"/>
        <v>828</v>
      </c>
      <c r="X397" s="25"/>
      <c r="Y397" s="16">
        <f t="shared" si="54"/>
        <v>0</v>
      </c>
      <c r="Z397" s="16">
        <f t="shared" si="55"/>
        <v>0</v>
      </c>
      <c r="AA397" s="25"/>
      <c r="AB397" s="16">
        <f t="shared" si="56"/>
        <v>0</v>
      </c>
      <c r="AC397" s="16">
        <f t="shared" si="57"/>
        <v>0</v>
      </c>
    </row>
    <row r="398" spans="1:29" x14ac:dyDescent="0.25">
      <c r="A398" s="13" t="str">
        <f>IF(AND(INTRO!$E$37="Non-endemic",INTRO!$E$41="Non-endemic")," ",IF(COUNTRY_INFO!A398=0," ",COUNTRY_INFO!A398))</f>
        <v>Nigeria</v>
      </c>
      <c r="B398" s="13" t="str">
        <f>IF(AND(INTRO!$E$37="Non-endemic",INTRO!$E$41="Non-endemic")," ",IF(COUNTRY_INFO!B398=0," ",COUNTRY_INFO!B398))</f>
        <v>Kano</v>
      </c>
      <c r="C398" s="13" t="str">
        <f>IF(AND(INTRO!$E$37="Non-endemic",INTRO!$E$41="Non-endemic")," ",IF(COUNTRY_INFO!C398=0," ",COUNTRY_INFO!C398))</f>
        <v>Kano Municipal</v>
      </c>
      <c r="D398" s="14">
        <f>IF(AND(INTRO!$E$37="Non-endemic",INTRO!$E$41="Non-endemic"),0,IF(AND(OR(COUNTRY_INFO!$H398=0,COUNTRY_INFO!$H398=4,COUNTRY_INFO!$H398=99),OR(COUNTRY_INFO!$J398=0,COUNTRY_INFO!$J398=4)),0,COUNTRY_INFO!$E398))</f>
        <v>98318</v>
      </c>
      <c r="E398" s="14">
        <f>IF(AND(INTRO!$E$37="Non-endemic",INTRO!$E$41="Non-endemic"),0,IF(AND(OR(COUNTRY_INFO!$H398=0,COUNTRY_INFO!$H398=4,COUNTRY_INFO!$H398=99),OR(COUNTRY_INFO!$J398=0,COUNTRY_INFO!$J398=4)),0,COUNTRY_INFO!$F398))</f>
        <v>137645</v>
      </c>
      <c r="F398" s="14">
        <f t="shared" si="60"/>
        <v>235963</v>
      </c>
      <c r="G398" s="15">
        <f>IF(AND(INTRO!$E$37="Non-endemic",INTRO!$E$41="Non-endemic"),0,COUNTRY_INFO!Q398)</f>
        <v>1</v>
      </c>
      <c r="H398" s="15">
        <f>IF(AND(INTRO!$E$37="Non-endemic",INTRO!$E$41="Non-endemic"),0,COUNTRY_INFO!S398)</f>
        <v>0</v>
      </c>
      <c r="I398" s="14">
        <f>IF(INTRO!$E$39="Non-endemic",IF($G398=1,DEC!$I398,0),IF($G398=1,IVM!$G398,0))</f>
        <v>393272</v>
      </c>
      <c r="J398" s="3" t="str">
        <f>IF($G398=0, " ", IF(COUNTRY_INFO!$H398=1, IF(COUNTRY_INFO!$L398=1, 0," ")," "))</f>
        <v xml:space="preserve"> </v>
      </c>
      <c r="K398" s="3"/>
      <c r="L398" s="28" t="s">
        <v>974</v>
      </c>
      <c r="M398" s="44">
        <f>IF($L398="ALB", IF(INTRO!$E$39="Non-endemic",IF($H398&lt;&gt;0,$D398*($H398-$G398),0),$D398*$H398), 0)</f>
        <v>0</v>
      </c>
      <c r="N398" s="14">
        <f t="shared" si="52"/>
        <v>0</v>
      </c>
      <c r="O398" s="3"/>
      <c r="P398" s="14">
        <f t="shared" si="61"/>
        <v>0</v>
      </c>
      <c r="Q398" s="44">
        <f>IF($L398="MBD", IF(INTRO!$E$39="Non-endemic",IF($H398&lt;&gt;0,$D398*($H398-$G398),0),$D398*$H398),0)</f>
        <v>0</v>
      </c>
      <c r="R398" s="14">
        <f t="shared" si="53"/>
        <v>0</v>
      </c>
      <c r="S398" s="3"/>
      <c r="T398" s="14">
        <f t="shared" si="62"/>
        <v>0</v>
      </c>
      <c r="U398" s="25"/>
      <c r="V398" s="16">
        <f t="shared" si="58"/>
        <v>393272</v>
      </c>
      <c r="W398" s="16">
        <f t="shared" si="59"/>
        <v>1967</v>
      </c>
      <c r="X398" s="25"/>
      <c r="Y398" s="16">
        <f t="shared" si="54"/>
        <v>0</v>
      </c>
      <c r="Z398" s="16">
        <f t="shared" si="55"/>
        <v>0</v>
      </c>
      <c r="AA398" s="25"/>
      <c r="AB398" s="16">
        <f t="shared" si="56"/>
        <v>0</v>
      </c>
      <c r="AC398" s="16">
        <f t="shared" si="57"/>
        <v>0</v>
      </c>
    </row>
    <row r="399" spans="1:29" x14ac:dyDescent="0.25">
      <c r="A399" s="13" t="str">
        <f>IF(AND(INTRO!$E$37="Non-endemic",INTRO!$E$41="Non-endemic")," ",IF(COUNTRY_INFO!A399=0," ",COUNTRY_INFO!A399))</f>
        <v>Nigeria</v>
      </c>
      <c r="B399" s="13" t="str">
        <f>IF(AND(INTRO!$E$37="Non-endemic",INTRO!$E$41="Non-endemic")," ",IF(COUNTRY_INFO!B399=0," ",COUNTRY_INFO!B399))</f>
        <v>Kano</v>
      </c>
      <c r="C399" s="13" t="str">
        <f>IF(AND(INTRO!$E$37="Non-endemic",INTRO!$E$41="Non-endemic")," ",IF(COUNTRY_INFO!C399=0," ",COUNTRY_INFO!C399))</f>
        <v>Karaye</v>
      </c>
      <c r="D399" s="14">
        <f>IF(AND(INTRO!$E$37="Non-endemic",INTRO!$E$41="Non-endemic"),0,IF(AND(OR(COUNTRY_INFO!$H399=0,COUNTRY_INFO!$H399=4,COUNTRY_INFO!$H399=99),OR(COUNTRY_INFO!$J399=0,COUNTRY_INFO!$J399=4)),0,COUNTRY_INFO!$E399))</f>
        <v>38035</v>
      </c>
      <c r="E399" s="14">
        <f>IF(AND(INTRO!$E$37="Non-endemic",INTRO!$E$41="Non-endemic"),0,IF(AND(OR(COUNTRY_INFO!$H399=0,COUNTRY_INFO!$H399=4,COUNTRY_INFO!$H399=99),OR(COUNTRY_INFO!$J399=0,COUNTRY_INFO!$J399=4)),0,COUNTRY_INFO!$F399))</f>
        <v>53249</v>
      </c>
      <c r="F399" s="14">
        <f t="shared" si="60"/>
        <v>91284</v>
      </c>
      <c r="G399" s="15">
        <f>IF(AND(INTRO!$E$37="Non-endemic",INTRO!$E$41="Non-endemic"),0,COUNTRY_INFO!Q399)</f>
        <v>1</v>
      </c>
      <c r="H399" s="15">
        <f>IF(AND(INTRO!$E$37="Non-endemic",INTRO!$E$41="Non-endemic"),0,COUNTRY_INFO!S399)</f>
        <v>1</v>
      </c>
      <c r="I399" s="14">
        <f>IF(INTRO!$E$39="Non-endemic",IF($G399=1,DEC!$I399,0),IF($G399=1,IVM!$G399,0))</f>
        <v>152141</v>
      </c>
      <c r="J399" s="3" t="str">
        <f>IF($G399=0, " ", IF(COUNTRY_INFO!$H399=1, IF(COUNTRY_INFO!$L399=1, 0," ")," "))</f>
        <v xml:space="preserve"> </v>
      </c>
      <c r="K399" s="3"/>
      <c r="L399" s="28" t="s">
        <v>974</v>
      </c>
      <c r="M399" s="44">
        <f>IF($L399="ALB", IF(INTRO!$E$39="Non-endemic",IF($H399&lt;&gt;0,$D399*($H399-$G399),0),$D399*$H399), 0)</f>
        <v>0</v>
      </c>
      <c r="N399" s="14">
        <f t="shared" si="52"/>
        <v>0</v>
      </c>
      <c r="O399" s="3"/>
      <c r="P399" s="14">
        <f t="shared" si="61"/>
        <v>0</v>
      </c>
      <c r="Q399" s="44">
        <f>IF($L399="MBD", IF(INTRO!$E$39="Non-endemic",IF($H399&lt;&gt;0,$D399*($H399-$G399),0),$D399*$H399),0)</f>
        <v>38035</v>
      </c>
      <c r="R399" s="14">
        <f t="shared" si="53"/>
        <v>0</v>
      </c>
      <c r="S399" s="3"/>
      <c r="T399" s="14">
        <f t="shared" si="62"/>
        <v>38035</v>
      </c>
      <c r="U399" s="25"/>
      <c r="V399" s="16">
        <f t="shared" si="58"/>
        <v>152141</v>
      </c>
      <c r="W399" s="16">
        <f t="shared" si="59"/>
        <v>761</v>
      </c>
      <c r="X399" s="25"/>
      <c r="Y399" s="16">
        <f t="shared" si="54"/>
        <v>0</v>
      </c>
      <c r="Z399" s="16">
        <f t="shared" si="55"/>
        <v>0</v>
      </c>
      <c r="AA399" s="25"/>
      <c r="AB399" s="16">
        <f t="shared" si="56"/>
        <v>0</v>
      </c>
      <c r="AC399" s="16">
        <f t="shared" si="57"/>
        <v>0</v>
      </c>
    </row>
    <row r="400" spans="1:29" x14ac:dyDescent="0.25">
      <c r="A400" s="13" t="str">
        <f>IF(AND(INTRO!$E$37="Non-endemic",INTRO!$E$41="Non-endemic")," ",IF(COUNTRY_INFO!A400=0," ",COUNTRY_INFO!A400))</f>
        <v>Nigeria</v>
      </c>
      <c r="B400" s="13" t="str">
        <f>IF(AND(INTRO!$E$37="Non-endemic",INTRO!$E$41="Non-endemic")," ",IF(COUNTRY_INFO!B400=0," ",COUNTRY_INFO!B400))</f>
        <v>Kano</v>
      </c>
      <c r="C400" s="13" t="str">
        <f>IF(AND(INTRO!$E$37="Non-endemic",INTRO!$E$41="Non-endemic")," ",IF(COUNTRY_INFO!C400=0," ",COUNTRY_INFO!C400))</f>
        <v>Kibiya</v>
      </c>
      <c r="D400" s="14">
        <f>IF(AND(INTRO!$E$37="Non-endemic",INTRO!$E$41="Non-endemic"),0,IF(AND(OR(COUNTRY_INFO!$H400=0,COUNTRY_INFO!$H400=4,COUNTRY_INFO!$H400=99),OR(COUNTRY_INFO!$J400=0,COUNTRY_INFO!$J400=4)),0,COUNTRY_INFO!$E400))</f>
        <v>36779</v>
      </c>
      <c r="E400" s="14">
        <f>IF(AND(INTRO!$E$37="Non-endemic",INTRO!$E$41="Non-endemic"),0,IF(AND(OR(COUNTRY_INFO!$H400=0,COUNTRY_INFO!$H400=4,COUNTRY_INFO!$H400=99),OR(COUNTRY_INFO!$J400=0,COUNTRY_INFO!$J400=4)),0,COUNTRY_INFO!$F400))</f>
        <v>51491</v>
      </c>
      <c r="F400" s="14">
        <f t="shared" si="60"/>
        <v>88270</v>
      </c>
      <c r="G400" s="15">
        <f>IF(AND(INTRO!$E$37="Non-endemic",INTRO!$E$41="Non-endemic"),0,COUNTRY_INFO!Q400)</f>
        <v>1</v>
      </c>
      <c r="H400" s="15">
        <f>IF(AND(INTRO!$E$37="Non-endemic",INTRO!$E$41="Non-endemic"),0,COUNTRY_INFO!S400)</f>
        <v>0</v>
      </c>
      <c r="I400" s="14">
        <f>IF(INTRO!$E$39="Non-endemic",IF($G400=1,DEC!$I400,0),IF($G400=1,IVM!$G400,0))</f>
        <v>147116</v>
      </c>
      <c r="J400" s="3" t="str">
        <f>IF($G400=0, " ", IF(COUNTRY_INFO!$H400=1, IF(COUNTRY_INFO!$L400=1, 0," ")," "))</f>
        <v xml:space="preserve"> </v>
      </c>
      <c r="K400" s="3"/>
      <c r="L400" s="28" t="s">
        <v>974</v>
      </c>
      <c r="M400" s="44">
        <f>IF($L400="ALB", IF(INTRO!$E$39="Non-endemic",IF($H400&lt;&gt;0,$D400*($H400-$G400),0),$D400*$H400), 0)</f>
        <v>0</v>
      </c>
      <c r="N400" s="14">
        <f t="shared" si="52"/>
        <v>0</v>
      </c>
      <c r="O400" s="3"/>
      <c r="P400" s="14">
        <f t="shared" si="61"/>
        <v>0</v>
      </c>
      <c r="Q400" s="44">
        <f>IF($L400="MBD", IF(INTRO!$E$39="Non-endemic",IF($H400&lt;&gt;0,$D400*($H400-$G400),0),$D400*$H400),0)</f>
        <v>0</v>
      </c>
      <c r="R400" s="14">
        <f t="shared" si="53"/>
        <v>0</v>
      </c>
      <c r="S400" s="3"/>
      <c r="T400" s="14">
        <f t="shared" si="62"/>
        <v>0</v>
      </c>
      <c r="U400" s="25"/>
      <c r="V400" s="16">
        <f t="shared" si="58"/>
        <v>147116</v>
      </c>
      <c r="W400" s="16">
        <f t="shared" si="59"/>
        <v>736</v>
      </c>
      <c r="X400" s="25"/>
      <c r="Y400" s="16">
        <f t="shared" si="54"/>
        <v>0</v>
      </c>
      <c r="Z400" s="16">
        <f t="shared" si="55"/>
        <v>0</v>
      </c>
      <c r="AA400" s="25"/>
      <c r="AB400" s="16">
        <f t="shared" si="56"/>
        <v>0</v>
      </c>
      <c r="AC400" s="16">
        <f t="shared" si="57"/>
        <v>0</v>
      </c>
    </row>
    <row r="401" spans="1:29" x14ac:dyDescent="0.25">
      <c r="A401" s="13" t="str">
        <f>IF(AND(INTRO!$E$37="Non-endemic",INTRO!$E$41="Non-endemic")," ",IF(COUNTRY_INFO!A401=0," ",COUNTRY_INFO!A401))</f>
        <v>Nigeria</v>
      </c>
      <c r="B401" s="13" t="str">
        <f>IF(AND(INTRO!$E$37="Non-endemic",INTRO!$E$41="Non-endemic")," ",IF(COUNTRY_INFO!B401=0," ",COUNTRY_INFO!B401))</f>
        <v>Kano</v>
      </c>
      <c r="C401" s="13" t="str">
        <f>IF(AND(INTRO!$E$37="Non-endemic",INTRO!$E$41="Non-endemic")," ",IF(COUNTRY_INFO!C401=0," ",COUNTRY_INFO!C401))</f>
        <v>Kiru</v>
      </c>
      <c r="D401" s="14">
        <f>IF(AND(INTRO!$E$37="Non-endemic",INTRO!$E$41="Non-endemic"),0,IF(AND(OR(COUNTRY_INFO!$H401=0,COUNTRY_INFO!$H401=4,COUNTRY_INFO!$H401=99),OR(COUNTRY_INFO!$J401=0,COUNTRY_INFO!$J401=4)),0,COUNTRY_INFO!$E401))</f>
        <v>71220</v>
      </c>
      <c r="E401" s="14">
        <f>IF(AND(INTRO!$E$37="Non-endemic",INTRO!$E$41="Non-endemic"),0,IF(AND(OR(COUNTRY_INFO!$H401=0,COUNTRY_INFO!$H401=4,COUNTRY_INFO!$H401=99),OR(COUNTRY_INFO!$J401=0,COUNTRY_INFO!$J401=4)),0,COUNTRY_INFO!$F401))</f>
        <v>99708</v>
      </c>
      <c r="F401" s="14">
        <f t="shared" si="60"/>
        <v>170928</v>
      </c>
      <c r="G401" s="15">
        <f>IF(AND(INTRO!$E$37="Non-endemic",INTRO!$E$41="Non-endemic"),0,COUNTRY_INFO!Q401)</f>
        <v>1</v>
      </c>
      <c r="H401" s="15">
        <f>IF(AND(INTRO!$E$37="Non-endemic",INTRO!$E$41="Non-endemic"),0,COUNTRY_INFO!S401)</f>
        <v>1</v>
      </c>
      <c r="I401" s="14">
        <f>IF(INTRO!$E$39="Non-endemic",IF($G401=1,DEC!$I401,0),IF($G401=1,IVM!$G401,0))</f>
        <v>284881</v>
      </c>
      <c r="J401" s="3" t="str">
        <f>IF($G401=0, " ", IF(COUNTRY_INFO!$H401=1, IF(COUNTRY_INFO!$L401=1, 0," ")," "))</f>
        <v xml:space="preserve"> </v>
      </c>
      <c r="K401" s="3"/>
      <c r="L401" s="28" t="s">
        <v>974</v>
      </c>
      <c r="M401" s="44">
        <f>IF($L401="ALB", IF(INTRO!$E$39="Non-endemic",IF($H401&lt;&gt;0,$D401*($H401-$G401),0),$D401*$H401), 0)</f>
        <v>0</v>
      </c>
      <c r="N401" s="14">
        <f t="shared" si="52"/>
        <v>0</v>
      </c>
      <c r="O401" s="3"/>
      <c r="P401" s="14">
        <f t="shared" si="61"/>
        <v>0</v>
      </c>
      <c r="Q401" s="44">
        <f>IF($L401="MBD", IF(INTRO!$E$39="Non-endemic",IF($H401&lt;&gt;0,$D401*($H401-$G401),0),$D401*$H401),0)</f>
        <v>71220</v>
      </c>
      <c r="R401" s="14">
        <f t="shared" si="53"/>
        <v>0</v>
      </c>
      <c r="S401" s="3"/>
      <c r="T401" s="14">
        <f t="shared" si="62"/>
        <v>71220</v>
      </c>
      <c r="U401" s="25"/>
      <c r="V401" s="16">
        <f t="shared" si="58"/>
        <v>284881</v>
      </c>
      <c r="W401" s="16">
        <f t="shared" si="59"/>
        <v>1425</v>
      </c>
      <c r="X401" s="25"/>
      <c r="Y401" s="16">
        <f t="shared" si="54"/>
        <v>0</v>
      </c>
      <c r="Z401" s="16">
        <f t="shared" si="55"/>
        <v>0</v>
      </c>
      <c r="AA401" s="25"/>
      <c r="AB401" s="16">
        <f t="shared" si="56"/>
        <v>0</v>
      </c>
      <c r="AC401" s="16">
        <f t="shared" si="57"/>
        <v>0</v>
      </c>
    </row>
    <row r="402" spans="1:29" x14ac:dyDescent="0.25">
      <c r="A402" s="13" t="str">
        <f>IF(AND(INTRO!$E$37="Non-endemic",INTRO!$E$41="Non-endemic")," ",IF(COUNTRY_INFO!A402=0," ",COUNTRY_INFO!A402))</f>
        <v>Nigeria</v>
      </c>
      <c r="B402" s="13" t="str">
        <f>IF(AND(INTRO!$E$37="Non-endemic",INTRO!$E$41="Non-endemic")," ",IF(COUNTRY_INFO!B402=0," ",COUNTRY_INFO!B402))</f>
        <v>Kano</v>
      </c>
      <c r="C402" s="13" t="str">
        <f>IF(AND(INTRO!$E$37="Non-endemic",INTRO!$E$41="Non-endemic")," ",IF(COUNTRY_INFO!C402=0," ",COUNTRY_INFO!C402))</f>
        <v>Kumbosto</v>
      </c>
      <c r="D402" s="14">
        <f>IF(AND(INTRO!$E$37="Non-endemic",INTRO!$E$41="Non-endemic"),0,IF(AND(OR(COUNTRY_INFO!$H402=0,COUNTRY_INFO!$H402=4,COUNTRY_INFO!$H402=99),OR(COUNTRY_INFO!$J402=0,COUNTRY_INFO!$J402=4)),0,COUNTRY_INFO!$E402))</f>
        <v>79612</v>
      </c>
      <c r="E402" s="14">
        <f>IF(AND(INTRO!$E$37="Non-endemic",INTRO!$E$41="Non-endemic"),0,IF(AND(OR(COUNTRY_INFO!$H402=0,COUNTRY_INFO!$H402=4,COUNTRY_INFO!$H402=99),OR(COUNTRY_INFO!$J402=0,COUNTRY_INFO!$J402=4)),0,COUNTRY_INFO!$F402))</f>
        <v>111456</v>
      </c>
      <c r="F402" s="14">
        <f t="shared" si="60"/>
        <v>191068</v>
      </c>
      <c r="G402" s="15">
        <f>IF(AND(INTRO!$E$37="Non-endemic",INTRO!$E$41="Non-endemic"),0,COUNTRY_INFO!Q402)</f>
        <v>1</v>
      </c>
      <c r="H402" s="15">
        <f>IF(AND(INTRO!$E$37="Non-endemic",INTRO!$E$41="Non-endemic"),0,COUNTRY_INFO!S402)</f>
        <v>0</v>
      </c>
      <c r="I402" s="14">
        <f>IF(INTRO!$E$39="Non-endemic",IF($G402=1,DEC!$I402,0),IF($G402=1,IVM!$G402,0))</f>
        <v>318447</v>
      </c>
      <c r="J402" s="3" t="str">
        <f>IF($G402=0, " ", IF(COUNTRY_INFO!$H402=1, IF(COUNTRY_INFO!$L402=1, 0," ")," "))</f>
        <v xml:space="preserve"> </v>
      </c>
      <c r="K402" s="3"/>
      <c r="L402" s="28" t="s">
        <v>974</v>
      </c>
      <c r="M402" s="44">
        <f>IF($L402="ALB", IF(INTRO!$E$39="Non-endemic",IF($H402&lt;&gt;0,$D402*($H402-$G402),0),$D402*$H402), 0)</f>
        <v>0</v>
      </c>
      <c r="N402" s="14">
        <f t="shared" si="52"/>
        <v>0</v>
      </c>
      <c r="O402" s="3"/>
      <c r="P402" s="14">
        <f t="shared" si="61"/>
        <v>0</v>
      </c>
      <c r="Q402" s="44">
        <f>IF($L402="MBD", IF(INTRO!$E$39="Non-endemic",IF($H402&lt;&gt;0,$D402*($H402-$G402),0),$D402*$H402),0)</f>
        <v>0</v>
      </c>
      <c r="R402" s="14">
        <f t="shared" si="53"/>
        <v>0</v>
      </c>
      <c r="S402" s="3"/>
      <c r="T402" s="14">
        <f t="shared" si="62"/>
        <v>0</v>
      </c>
      <c r="U402" s="25"/>
      <c r="V402" s="16">
        <f t="shared" si="58"/>
        <v>318447</v>
      </c>
      <c r="W402" s="16">
        <f t="shared" si="59"/>
        <v>1593</v>
      </c>
      <c r="X402" s="25"/>
      <c r="Y402" s="16">
        <f t="shared" si="54"/>
        <v>0</v>
      </c>
      <c r="Z402" s="16">
        <f t="shared" si="55"/>
        <v>0</v>
      </c>
      <c r="AA402" s="25"/>
      <c r="AB402" s="16">
        <f t="shared" si="56"/>
        <v>0</v>
      </c>
      <c r="AC402" s="16">
        <f t="shared" si="57"/>
        <v>0</v>
      </c>
    </row>
    <row r="403" spans="1:29" x14ac:dyDescent="0.25">
      <c r="A403" s="13" t="str">
        <f>IF(AND(INTRO!$E$37="Non-endemic",INTRO!$E$41="Non-endemic")," ",IF(COUNTRY_INFO!A403=0," ",COUNTRY_INFO!A403))</f>
        <v>Nigeria</v>
      </c>
      <c r="B403" s="13" t="str">
        <f>IF(AND(INTRO!$E$37="Non-endemic",INTRO!$E$41="Non-endemic")," ",IF(COUNTRY_INFO!B403=0," ",COUNTRY_INFO!B403))</f>
        <v>Kano</v>
      </c>
      <c r="C403" s="13" t="str">
        <f>IF(AND(INTRO!$E$37="Non-endemic",INTRO!$E$41="Non-endemic")," ",IF(COUNTRY_INFO!C403=0," ",COUNTRY_INFO!C403))</f>
        <v>Kunchi</v>
      </c>
      <c r="D403" s="14">
        <f>IF(AND(INTRO!$E$37="Non-endemic",INTRO!$E$41="Non-endemic"),0,IF(AND(OR(COUNTRY_INFO!$H403=0,COUNTRY_INFO!$H403=4,COUNTRY_INFO!$H403=99),OR(COUNTRY_INFO!$J403=0,COUNTRY_INFO!$J403=4)),0,COUNTRY_INFO!$E403))</f>
        <v>29861</v>
      </c>
      <c r="E403" s="14">
        <f>IF(AND(INTRO!$E$37="Non-endemic",INTRO!$E$41="Non-endemic"),0,IF(AND(OR(COUNTRY_INFO!$H403=0,COUNTRY_INFO!$H403=4,COUNTRY_INFO!$H403=99),OR(COUNTRY_INFO!$J403=0,COUNTRY_INFO!$J403=4)),0,COUNTRY_INFO!$F403))</f>
        <v>41806</v>
      </c>
      <c r="F403" s="14">
        <f t="shared" si="60"/>
        <v>71667</v>
      </c>
      <c r="G403" s="15">
        <f>IF(AND(INTRO!$E$37="Non-endemic",INTRO!$E$41="Non-endemic"),0,COUNTRY_INFO!Q403)</f>
        <v>1</v>
      </c>
      <c r="H403" s="15">
        <f>IF(AND(INTRO!$E$37="Non-endemic",INTRO!$E$41="Non-endemic"),0,COUNTRY_INFO!S403)</f>
        <v>1</v>
      </c>
      <c r="I403" s="14">
        <f>IF(INTRO!$E$39="Non-endemic",IF($G403=1,DEC!$I403,0),IF($G403=1,IVM!$G403,0))</f>
        <v>119446</v>
      </c>
      <c r="J403" s="3" t="str">
        <f>IF($G403=0, " ", IF(COUNTRY_INFO!$H403=1, IF(COUNTRY_INFO!$L403=1, 0," ")," "))</f>
        <v xml:space="preserve"> </v>
      </c>
      <c r="K403" s="3"/>
      <c r="L403" s="28" t="s">
        <v>974</v>
      </c>
      <c r="M403" s="44">
        <f>IF($L403="ALB", IF(INTRO!$E$39="Non-endemic",IF($H403&lt;&gt;0,$D403*($H403-$G403),0),$D403*$H403), 0)</f>
        <v>0</v>
      </c>
      <c r="N403" s="14">
        <f t="shared" si="52"/>
        <v>0</v>
      </c>
      <c r="O403" s="3"/>
      <c r="P403" s="14">
        <f t="shared" si="61"/>
        <v>0</v>
      </c>
      <c r="Q403" s="44">
        <f>IF($L403="MBD", IF(INTRO!$E$39="Non-endemic",IF($H403&lt;&gt;0,$D403*($H403-$G403),0),$D403*$H403),0)</f>
        <v>29861</v>
      </c>
      <c r="R403" s="14">
        <f t="shared" si="53"/>
        <v>0</v>
      </c>
      <c r="S403" s="3"/>
      <c r="T403" s="14">
        <f t="shared" si="62"/>
        <v>29861</v>
      </c>
      <c r="U403" s="25"/>
      <c r="V403" s="16">
        <f t="shared" si="58"/>
        <v>119446</v>
      </c>
      <c r="W403" s="16">
        <f t="shared" si="59"/>
        <v>598</v>
      </c>
      <c r="X403" s="25"/>
      <c r="Y403" s="16">
        <f t="shared" si="54"/>
        <v>0</v>
      </c>
      <c r="Z403" s="16">
        <f t="shared" si="55"/>
        <v>0</v>
      </c>
      <c r="AA403" s="25"/>
      <c r="AB403" s="16">
        <f t="shared" si="56"/>
        <v>0</v>
      </c>
      <c r="AC403" s="16">
        <f t="shared" si="57"/>
        <v>0</v>
      </c>
    </row>
    <row r="404" spans="1:29" x14ac:dyDescent="0.25">
      <c r="A404" s="13" t="str">
        <f>IF(AND(INTRO!$E$37="Non-endemic",INTRO!$E$41="Non-endemic")," ",IF(COUNTRY_INFO!A404=0," ",COUNTRY_INFO!A404))</f>
        <v>Nigeria</v>
      </c>
      <c r="B404" s="13" t="str">
        <f>IF(AND(INTRO!$E$37="Non-endemic",INTRO!$E$41="Non-endemic")," ",IF(COUNTRY_INFO!B404=0," ",COUNTRY_INFO!B404))</f>
        <v>Kano</v>
      </c>
      <c r="C404" s="13" t="str">
        <f>IF(AND(INTRO!$E$37="Non-endemic",INTRO!$E$41="Non-endemic")," ",IF(COUNTRY_INFO!C404=0," ",COUNTRY_INFO!C404))</f>
        <v>Kura</v>
      </c>
      <c r="D404" s="14">
        <f>IF(AND(INTRO!$E$37="Non-endemic",INTRO!$E$41="Non-endemic"),0,IF(AND(OR(COUNTRY_INFO!$H404=0,COUNTRY_INFO!$H404=4,COUNTRY_INFO!$H404=99),OR(COUNTRY_INFO!$J404=0,COUNTRY_INFO!$J404=4)),0,COUNTRY_INFO!$E404))</f>
        <v>38894</v>
      </c>
      <c r="E404" s="14">
        <f>IF(AND(INTRO!$E$37="Non-endemic",INTRO!$E$41="Non-endemic"),0,IF(AND(OR(COUNTRY_INFO!$H404=0,COUNTRY_INFO!$H404=4,COUNTRY_INFO!$H404=99),OR(COUNTRY_INFO!$J404=0,COUNTRY_INFO!$J404=4)),0,COUNTRY_INFO!$F404))</f>
        <v>54452</v>
      </c>
      <c r="F404" s="14">
        <f t="shared" si="60"/>
        <v>93346</v>
      </c>
      <c r="G404" s="15">
        <f>IF(AND(INTRO!$E$37="Non-endemic",INTRO!$E$41="Non-endemic"),0,COUNTRY_INFO!Q404)</f>
        <v>1</v>
      </c>
      <c r="H404" s="15">
        <f>IF(AND(INTRO!$E$37="Non-endemic",INTRO!$E$41="Non-endemic"),0,COUNTRY_INFO!S404)</f>
        <v>1</v>
      </c>
      <c r="I404" s="14">
        <f>IF(INTRO!$E$39="Non-endemic",IF($G404=1,DEC!$I404,0),IF($G404=1,IVM!$G404,0))</f>
        <v>155578</v>
      </c>
      <c r="J404" s="3" t="str">
        <f>IF($G404=0, " ", IF(COUNTRY_INFO!$H404=1, IF(COUNTRY_INFO!$L404=1, 0," ")," "))</f>
        <v xml:space="preserve"> </v>
      </c>
      <c r="K404" s="3"/>
      <c r="L404" s="28" t="s">
        <v>974</v>
      </c>
      <c r="M404" s="44">
        <f>IF($L404="ALB", IF(INTRO!$E$39="Non-endemic",IF($H404&lt;&gt;0,$D404*($H404-$G404),0),$D404*$H404), 0)</f>
        <v>0</v>
      </c>
      <c r="N404" s="14">
        <f t="shared" si="52"/>
        <v>0</v>
      </c>
      <c r="O404" s="3"/>
      <c r="P404" s="14">
        <f t="shared" si="61"/>
        <v>0</v>
      </c>
      <c r="Q404" s="44">
        <f>IF($L404="MBD", IF(INTRO!$E$39="Non-endemic",IF($H404&lt;&gt;0,$D404*($H404-$G404),0),$D404*$H404),0)</f>
        <v>38894</v>
      </c>
      <c r="R404" s="14">
        <f t="shared" si="53"/>
        <v>0</v>
      </c>
      <c r="S404" s="3"/>
      <c r="T404" s="14">
        <f t="shared" si="62"/>
        <v>38894</v>
      </c>
      <c r="U404" s="25"/>
      <c r="V404" s="16">
        <f t="shared" si="58"/>
        <v>155578</v>
      </c>
      <c r="W404" s="16">
        <f t="shared" si="59"/>
        <v>778</v>
      </c>
      <c r="X404" s="25"/>
      <c r="Y404" s="16">
        <f t="shared" si="54"/>
        <v>0</v>
      </c>
      <c r="Z404" s="16">
        <f t="shared" si="55"/>
        <v>0</v>
      </c>
      <c r="AA404" s="25"/>
      <c r="AB404" s="16">
        <f t="shared" si="56"/>
        <v>0</v>
      </c>
      <c r="AC404" s="16">
        <f t="shared" si="57"/>
        <v>0</v>
      </c>
    </row>
    <row r="405" spans="1:29" x14ac:dyDescent="0.25">
      <c r="A405" s="13" t="str">
        <f>IF(AND(INTRO!$E$37="Non-endemic",INTRO!$E$41="Non-endemic")," ",IF(COUNTRY_INFO!A405=0," ",COUNTRY_INFO!A405))</f>
        <v>Nigeria</v>
      </c>
      <c r="B405" s="13" t="str">
        <f>IF(AND(INTRO!$E$37="Non-endemic",INTRO!$E$41="Non-endemic")," ",IF(COUNTRY_INFO!B405=0," ",COUNTRY_INFO!B405))</f>
        <v>Kano</v>
      </c>
      <c r="C405" s="13" t="str">
        <f>IF(AND(INTRO!$E$37="Non-endemic",INTRO!$E$41="Non-endemic")," ",IF(COUNTRY_INFO!C405=0," ",COUNTRY_INFO!C405))</f>
        <v>Madobi</v>
      </c>
      <c r="D405" s="14">
        <f>IF(AND(INTRO!$E$37="Non-endemic",INTRO!$E$41="Non-endemic"),0,IF(AND(OR(COUNTRY_INFO!$H405=0,COUNTRY_INFO!$H405=4,COUNTRY_INFO!$H405=99),OR(COUNTRY_INFO!$J405=0,COUNTRY_INFO!$J405=4)),0,COUNTRY_INFO!$E405))</f>
        <v>36749</v>
      </c>
      <c r="E405" s="14">
        <f>IF(AND(INTRO!$E$37="Non-endemic",INTRO!$E$41="Non-endemic"),0,IF(AND(OR(COUNTRY_INFO!$H405=0,COUNTRY_INFO!$H405=4,COUNTRY_INFO!$H405=99),OR(COUNTRY_INFO!$J405=0,COUNTRY_INFO!$J405=4)),0,COUNTRY_INFO!$F405))</f>
        <v>51448</v>
      </c>
      <c r="F405" s="14">
        <f t="shared" si="60"/>
        <v>88197</v>
      </c>
      <c r="G405" s="15">
        <f>IF(AND(INTRO!$E$37="Non-endemic",INTRO!$E$41="Non-endemic"),0,COUNTRY_INFO!Q405)</f>
        <v>1</v>
      </c>
      <c r="H405" s="15">
        <f>IF(AND(INTRO!$E$37="Non-endemic",INTRO!$E$41="Non-endemic"),0,COUNTRY_INFO!S405)</f>
        <v>1</v>
      </c>
      <c r="I405" s="14">
        <f>IF(INTRO!$E$39="Non-endemic",IF($G405=1,DEC!$I405,0),IF($G405=1,IVM!$G405,0))</f>
        <v>146994</v>
      </c>
      <c r="J405" s="3" t="str">
        <f>IF($G405=0, " ", IF(COUNTRY_INFO!$H405=1, IF(COUNTRY_INFO!$L405=1, 0," ")," "))</f>
        <v xml:space="preserve"> </v>
      </c>
      <c r="K405" s="3"/>
      <c r="L405" s="28" t="s">
        <v>974</v>
      </c>
      <c r="M405" s="44">
        <f>IF($L405="ALB", IF(INTRO!$E$39="Non-endemic",IF($H405&lt;&gt;0,$D405*($H405-$G405),0),$D405*$H405), 0)</f>
        <v>0</v>
      </c>
      <c r="N405" s="14">
        <f t="shared" si="52"/>
        <v>0</v>
      </c>
      <c r="O405" s="3"/>
      <c r="P405" s="14">
        <f t="shared" si="61"/>
        <v>0</v>
      </c>
      <c r="Q405" s="44">
        <f>IF($L405="MBD", IF(INTRO!$E$39="Non-endemic",IF($H405&lt;&gt;0,$D405*($H405-$G405),0),$D405*$H405),0)</f>
        <v>36749</v>
      </c>
      <c r="R405" s="14">
        <f t="shared" si="53"/>
        <v>0</v>
      </c>
      <c r="S405" s="3"/>
      <c r="T405" s="14">
        <f t="shared" si="62"/>
        <v>36749</v>
      </c>
      <c r="U405" s="25"/>
      <c r="V405" s="16">
        <f t="shared" si="58"/>
        <v>146994</v>
      </c>
      <c r="W405" s="16">
        <f t="shared" si="59"/>
        <v>735</v>
      </c>
      <c r="X405" s="25"/>
      <c r="Y405" s="16">
        <f t="shared" si="54"/>
        <v>0</v>
      </c>
      <c r="Z405" s="16">
        <f t="shared" si="55"/>
        <v>0</v>
      </c>
      <c r="AA405" s="25"/>
      <c r="AB405" s="16">
        <f t="shared" si="56"/>
        <v>0</v>
      </c>
      <c r="AC405" s="16">
        <f t="shared" si="57"/>
        <v>0</v>
      </c>
    </row>
    <row r="406" spans="1:29" x14ac:dyDescent="0.25">
      <c r="A406" s="13" t="str">
        <f>IF(AND(INTRO!$E$37="Non-endemic",INTRO!$E$41="Non-endemic")," ",IF(COUNTRY_INFO!A406=0," ",COUNTRY_INFO!A406))</f>
        <v>Nigeria</v>
      </c>
      <c r="B406" s="13" t="str">
        <f>IF(AND(INTRO!$E$37="Non-endemic",INTRO!$E$41="Non-endemic")," ",IF(COUNTRY_INFO!B406=0," ",COUNTRY_INFO!B406))</f>
        <v>Kano</v>
      </c>
      <c r="C406" s="13" t="str">
        <f>IF(AND(INTRO!$E$37="Non-endemic",INTRO!$E$41="Non-endemic")," ",IF(COUNTRY_INFO!C406=0," ",COUNTRY_INFO!C406))</f>
        <v>Makoda</v>
      </c>
      <c r="D406" s="14">
        <f>IF(AND(INTRO!$E$37="Non-endemic",INTRO!$E$41="Non-endemic"),0,IF(AND(OR(COUNTRY_INFO!$H406=0,COUNTRY_INFO!$H406=4,COUNTRY_INFO!$H406=99),OR(COUNTRY_INFO!$J406=0,COUNTRY_INFO!$J406=4)),0,COUNTRY_INFO!$E406))</f>
        <v>59820</v>
      </c>
      <c r="E406" s="14">
        <f>IF(AND(INTRO!$E$37="Non-endemic",INTRO!$E$41="Non-endemic"),0,IF(AND(OR(COUNTRY_INFO!$H406=0,COUNTRY_INFO!$H406=4,COUNTRY_INFO!$H406=99),OR(COUNTRY_INFO!$J406=0,COUNTRY_INFO!$J406=4)),0,COUNTRY_INFO!$F406))</f>
        <v>83749</v>
      </c>
      <c r="F406" s="14">
        <f t="shared" si="60"/>
        <v>143569</v>
      </c>
      <c r="G406" s="15">
        <f>IF(AND(INTRO!$E$37="Non-endemic",INTRO!$E$41="Non-endemic"),0,COUNTRY_INFO!Q406)</f>
        <v>1</v>
      </c>
      <c r="H406" s="15">
        <f>IF(AND(INTRO!$E$37="Non-endemic",INTRO!$E$41="Non-endemic"),0,COUNTRY_INFO!S406)</f>
        <v>0</v>
      </c>
      <c r="I406" s="14">
        <f>IF(INTRO!$E$39="Non-endemic",IF($G406=1,DEC!$I406,0),IF($G406=1,IVM!$G406,0))</f>
        <v>239282</v>
      </c>
      <c r="J406" s="3" t="str">
        <f>IF($G406=0, " ", IF(COUNTRY_INFO!$H406=1, IF(COUNTRY_INFO!$L406=1, 0," ")," "))</f>
        <v xml:space="preserve"> </v>
      </c>
      <c r="K406" s="3"/>
      <c r="L406" s="28" t="s">
        <v>974</v>
      </c>
      <c r="M406" s="44">
        <f>IF($L406="ALB", IF(INTRO!$E$39="Non-endemic",IF($H406&lt;&gt;0,$D406*($H406-$G406),0),$D406*$H406), 0)</f>
        <v>0</v>
      </c>
      <c r="N406" s="14">
        <f t="shared" si="52"/>
        <v>0</v>
      </c>
      <c r="O406" s="3"/>
      <c r="P406" s="14">
        <f t="shared" si="61"/>
        <v>0</v>
      </c>
      <c r="Q406" s="44">
        <f>IF($L406="MBD", IF(INTRO!$E$39="Non-endemic",IF($H406&lt;&gt;0,$D406*($H406-$G406),0),$D406*$H406),0)</f>
        <v>0</v>
      </c>
      <c r="R406" s="14">
        <f t="shared" si="53"/>
        <v>0</v>
      </c>
      <c r="S406" s="3"/>
      <c r="T406" s="14">
        <f t="shared" si="62"/>
        <v>0</v>
      </c>
      <c r="U406" s="25"/>
      <c r="V406" s="16">
        <f t="shared" si="58"/>
        <v>239282</v>
      </c>
      <c r="W406" s="16">
        <f t="shared" si="59"/>
        <v>1197</v>
      </c>
      <c r="X406" s="25"/>
      <c r="Y406" s="16">
        <f t="shared" si="54"/>
        <v>0</v>
      </c>
      <c r="Z406" s="16">
        <f t="shared" si="55"/>
        <v>0</v>
      </c>
      <c r="AA406" s="25"/>
      <c r="AB406" s="16">
        <f t="shared" si="56"/>
        <v>0</v>
      </c>
      <c r="AC406" s="16">
        <f t="shared" si="57"/>
        <v>0</v>
      </c>
    </row>
    <row r="407" spans="1:29" x14ac:dyDescent="0.25">
      <c r="A407" s="13" t="str">
        <f>IF(AND(INTRO!$E$37="Non-endemic",INTRO!$E$41="Non-endemic")," ",IF(COUNTRY_INFO!A407=0," ",COUNTRY_INFO!A407))</f>
        <v>Nigeria</v>
      </c>
      <c r="B407" s="13" t="str">
        <f>IF(AND(INTRO!$E$37="Non-endemic",INTRO!$E$41="Non-endemic")," ",IF(COUNTRY_INFO!B407=0," ",COUNTRY_INFO!B407))</f>
        <v>Kano</v>
      </c>
      <c r="C407" s="13" t="str">
        <f>IF(AND(INTRO!$E$37="Non-endemic",INTRO!$E$41="Non-endemic")," ",IF(COUNTRY_INFO!C407=0," ",COUNTRY_INFO!C407))</f>
        <v>Minjibir</v>
      </c>
      <c r="D407" s="14">
        <f>IF(AND(INTRO!$E$37="Non-endemic",INTRO!$E$41="Non-endemic"),0,IF(AND(OR(COUNTRY_INFO!$H407=0,COUNTRY_INFO!$H407=4,COUNTRY_INFO!$H407=99),OR(COUNTRY_INFO!$J407=0,COUNTRY_INFO!$J407=4)),0,COUNTRY_INFO!$E407))</f>
        <v>57506</v>
      </c>
      <c r="E407" s="14">
        <f>IF(AND(INTRO!$E$37="Non-endemic",INTRO!$E$41="Non-endemic"),0,IF(AND(OR(COUNTRY_INFO!$H407=0,COUNTRY_INFO!$H407=4,COUNTRY_INFO!$H407=99),OR(COUNTRY_INFO!$J407=0,COUNTRY_INFO!$J407=4)),0,COUNTRY_INFO!$F407))</f>
        <v>80508</v>
      </c>
      <c r="F407" s="14">
        <f t="shared" si="60"/>
        <v>138014</v>
      </c>
      <c r="G407" s="15">
        <f>IF(AND(INTRO!$E$37="Non-endemic",INTRO!$E$41="Non-endemic"),0,COUNTRY_INFO!Q407)</f>
        <v>1</v>
      </c>
      <c r="H407" s="15">
        <f>IF(AND(INTRO!$E$37="Non-endemic",INTRO!$E$41="Non-endemic"),0,COUNTRY_INFO!S407)</f>
        <v>0</v>
      </c>
      <c r="I407" s="14">
        <f>IF(INTRO!$E$39="Non-endemic",IF($G407=1,DEC!$I407,0),IF($G407=1,IVM!$G407,0))</f>
        <v>230023</v>
      </c>
      <c r="J407" s="3" t="str">
        <f>IF($G407=0, " ", IF(COUNTRY_INFO!$H407=1, IF(COUNTRY_INFO!$L407=1, 0," ")," "))</f>
        <v xml:space="preserve"> </v>
      </c>
      <c r="K407" s="3"/>
      <c r="L407" s="28" t="s">
        <v>974</v>
      </c>
      <c r="M407" s="44">
        <f>IF($L407="ALB", IF(INTRO!$E$39="Non-endemic",IF($H407&lt;&gt;0,$D407*($H407-$G407),0),$D407*$H407), 0)</f>
        <v>0</v>
      </c>
      <c r="N407" s="14">
        <f t="shared" si="52"/>
        <v>0</v>
      </c>
      <c r="O407" s="3"/>
      <c r="P407" s="14">
        <f t="shared" si="61"/>
        <v>0</v>
      </c>
      <c r="Q407" s="44">
        <f>IF($L407="MBD", IF(INTRO!$E$39="Non-endemic",IF($H407&lt;&gt;0,$D407*($H407-$G407),0),$D407*$H407),0)</f>
        <v>0</v>
      </c>
      <c r="R407" s="14">
        <f t="shared" si="53"/>
        <v>0</v>
      </c>
      <c r="S407" s="3"/>
      <c r="T407" s="14">
        <f t="shared" si="62"/>
        <v>0</v>
      </c>
      <c r="U407" s="25"/>
      <c r="V407" s="16">
        <f t="shared" si="58"/>
        <v>230023</v>
      </c>
      <c r="W407" s="16">
        <f t="shared" si="59"/>
        <v>1151</v>
      </c>
      <c r="X407" s="25"/>
      <c r="Y407" s="16">
        <f t="shared" si="54"/>
        <v>0</v>
      </c>
      <c r="Z407" s="16">
        <f t="shared" si="55"/>
        <v>0</v>
      </c>
      <c r="AA407" s="25"/>
      <c r="AB407" s="16">
        <f t="shared" si="56"/>
        <v>0</v>
      </c>
      <c r="AC407" s="16">
        <f t="shared" si="57"/>
        <v>0</v>
      </c>
    </row>
    <row r="408" spans="1:29" x14ac:dyDescent="0.25">
      <c r="A408" s="13" t="str">
        <f>IF(AND(INTRO!$E$37="Non-endemic",INTRO!$E$41="Non-endemic")," ",IF(COUNTRY_INFO!A408=0," ",COUNTRY_INFO!A408))</f>
        <v>Nigeria</v>
      </c>
      <c r="B408" s="13" t="str">
        <f>IF(AND(INTRO!$E$37="Non-endemic",INTRO!$E$41="Non-endemic")," ",IF(COUNTRY_INFO!B408=0," ",COUNTRY_INFO!B408))</f>
        <v>Kano</v>
      </c>
      <c r="C408" s="13" t="str">
        <f>IF(AND(INTRO!$E$37="Non-endemic",INTRO!$E$41="Non-endemic")," ",IF(COUNTRY_INFO!C408=0," ",COUNTRY_INFO!C408))</f>
        <v>Nasarawa</v>
      </c>
      <c r="D408" s="14">
        <f>IF(AND(INTRO!$E$37="Non-endemic",INTRO!$E$41="Non-endemic"),0,IF(AND(OR(COUNTRY_INFO!$H408=0,COUNTRY_INFO!$H408=4,COUNTRY_INFO!$H408=99),OR(COUNTRY_INFO!$J408=0,COUNTRY_INFO!$J408=4)),0,COUNTRY_INFO!$E408))</f>
        <v>160491</v>
      </c>
      <c r="E408" s="14">
        <f>IF(AND(INTRO!$E$37="Non-endemic",INTRO!$E$41="Non-endemic"),0,IF(AND(OR(COUNTRY_INFO!$H408=0,COUNTRY_INFO!$H408=4,COUNTRY_INFO!$H408=99),OR(COUNTRY_INFO!$J408=0,COUNTRY_INFO!$J408=4)),0,COUNTRY_INFO!$F408))</f>
        <v>224687</v>
      </c>
      <c r="F408" s="14">
        <f t="shared" si="60"/>
        <v>385178</v>
      </c>
      <c r="G408" s="15">
        <f>IF(AND(INTRO!$E$37="Non-endemic",INTRO!$E$41="Non-endemic"),0,COUNTRY_INFO!Q408)</f>
        <v>1</v>
      </c>
      <c r="H408" s="15">
        <f>IF(AND(INTRO!$E$37="Non-endemic",INTRO!$E$41="Non-endemic"),0,COUNTRY_INFO!S408)</f>
        <v>0</v>
      </c>
      <c r="I408" s="14">
        <f>IF(INTRO!$E$39="Non-endemic",IF($G408=1,DEC!$I408,0),IF($G408=1,IVM!$G408,0))</f>
        <v>641963</v>
      </c>
      <c r="J408" s="3" t="str">
        <f>IF($G408=0, " ", IF(COUNTRY_INFO!$H408=1, IF(COUNTRY_INFO!$L408=1, 0," ")," "))</f>
        <v xml:space="preserve"> </v>
      </c>
      <c r="K408" s="3"/>
      <c r="L408" s="28" t="s">
        <v>974</v>
      </c>
      <c r="M408" s="44">
        <f>IF($L408="ALB", IF(INTRO!$E$39="Non-endemic",IF($H408&lt;&gt;0,$D408*($H408-$G408),0),$D408*$H408), 0)</f>
        <v>0</v>
      </c>
      <c r="N408" s="14">
        <f t="shared" si="52"/>
        <v>0</v>
      </c>
      <c r="O408" s="3"/>
      <c r="P408" s="14">
        <f t="shared" si="61"/>
        <v>0</v>
      </c>
      <c r="Q408" s="44">
        <f>IF($L408="MBD", IF(INTRO!$E$39="Non-endemic",IF($H408&lt;&gt;0,$D408*($H408-$G408),0),$D408*$H408),0)</f>
        <v>0</v>
      </c>
      <c r="R408" s="14">
        <f t="shared" si="53"/>
        <v>0</v>
      </c>
      <c r="S408" s="3"/>
      <c r="T408" s="14">
        <f t="shared" si="62"/>
        <v>0</v>
      </c>
      <c r="U408" s="25"/>
      <c r="V408" s="16">
        <f t="shared" si="58"/>
        <v>641963</v>
      </c>
      <c r="W408" s="16">
        <f t="shared" si="59"/>
        <v>3210</v>
      </c>
      <c r="X408" s="25"/>
      <c r="Y408" s="16">
        <f t="shared" si="54"/>
        <v>0</v>
      </c>
      <c r="Z408" s="16">
        <f t="shared" si="55"/>
        <v>0</v>
      </c>
      <c r="AA408" s="25"/>
      <c r="AB408" s="16">
        <f t="shared" si="56"/>
        <v>0</v>
      </c>
      <c r="AC408" s="16">
        <f t="shared" si="57"/>
        <v>0</v>
      </c>
    </row>
    <row r="409" spans="1:29" x14ac:dyDescent="0.25">
      <c r="A409" s="13" t="str">
        <f>IF(AND(INTRO!$E$37="Non-endemic",INTRO!$E$41="Non-endemic")," ",IF(COUNTRY_INFO!A409=0," ",COUNTRY_INFO!A409))</f>
        <v>Nigeria</v>
      </c>
      <c r="B409" s="13" t="str">
        <f>IF(AND(INTRO!$E$37="Non-endemic",INTRO!$E$41="Non-endemic")," ",IF(COUNTRY_INFO!B409=0," ",COUNTRY_INFO!B409))</f>
        <v>Kano</v>
      </c>
      <c r="C409" s="13" t="str">
        <f>IF(AND(INTRO!$E$37="Non-endemic",INTRO!$E$41="Non-endemic")," ",IF(COUNTRY_INFO!C409=0," ",COUNTRY_INFO!C409))</f>
        <v>Rano</v>
      </c>
      <c r="D409" s="14">
        <f>IF(AND(INTRO!$E$37="Non-endemic",INTRO!$E$41="Non-endemic"),0,IF(AND(OR(COUNTRY_INFO!$H409=0,COUNTRY_INFO!$H409=4,COUNTRY_INFO!$H409=99),OR(COUNTRY_INFO!$J409=0,COUNTRY_INFO!$J409=4)),0,COUNTRY_INFO!$E409))</f>
        <v>39120</v>
      </c>
      <c r="E409" s="14">
        <f>IF(AND(INTRO!$E$37="Non-endemic",INTRO!$E$41="Non-endemic"),0,IF(AND(OR(COUNTRY_INFO!$H409=0,COUNTRY_INFO!$H409=4,COUNTRY_INFO!$H409=99),OR(COUNTRY_INFO!$J409=0,COUNTRY_INFO!$J409=4)),0,COUNTRY_INFO!$F409))</f>
        <v>54768</v>
      </c>
      <c r="F409" s="14">
        <f t="shared" si="60"/>
        <v>93888</v>
      </c>
      <c r="G409" s="15">
        <f>IF(AND(INTRO!$E$37="Non-endemic",INTRO!$E$41="Non-endemic"),0,COUNTRY_INFO!Q409)</f>
        <v>1</v>
      </c>
      <c r="H409" s="15">
        <f>IF(AND(INTRO!$E$37="Non-endemic",INTRO!$E$41="Non-endemic"),0,COUNTRY_INFO!S409)</f>
        <v>0</v>
      </c>
      <c r="I409" s="14">
        <f>IF(INTRO!$E$39="Non-endemic",IF($G409=1,DEC!$I409,0),IF($G409=1,IVM!$G409,0))</f>
        <v>156480</v>
      </c>
      <c r="J409" s="3" t="str">
        <f>IF($G409=0, " ", IF(COUNTRY_INFO!$H409=1, IF(COUNTRY_INFO!$L409=1, 0," ")," "))</f>
        <v xml:space="preserve"> </v>
      </c>
      <c r="K409" s="3"/>
      <c r="L409" s="28" t="s">
        <v>974</v>
      </c>
      <c r="M409" s="44">
        <f>IF($L409="ALB", IF(INTRO!$E$39="Non-endemic",IF($H409&lt;&gt;0,$D409*($H409-$G409),0),$D409*$H409), 0)</f>
        <v>0</v>
      </c>
      <c r="N409" s="14">
        <f t="shared" si="52"/>
        <v>0</v>
      </c>
      <c r="O409" s="3"/>
      <c r="P409" s="14">
        <f t="shared" si="61"/>
        <v>0</v>
      </c>
      <c r="Q409" s="44">
        <f>IF($L409="MBD", IF(INTRO!$E$39="Non-endemic",IF($H409&lt;&gt;0,$D409*($H409-$G409),0),$D409*$H409),0)</f>
        <v>0</v>
      </c>
      <c r="R409" s="14">
        <f t="shared" si="53"/>
        <v>0</v>
      </c>
      <c r="S409" s="3"/>
      <c r="T409" s="14">
        <f t="shared" si="62"/>
        <v>0</v>
      </c>
      <c r="U409" s="25"/>
      <c r="V409" s="16">
        <f t="shared" si="58"/>
        <v>156480</v>
      </c>
      <c r="W409" s="16">
        <f t="shared" si="59"/>
        <v>783</v>
      </c>
      <c r="X409" s="25"/>
      <c r="Y409" s="16">
        <f t="shared" si="54"/>
        <v>0</v>
      </c>
      <c r="Z409" s="16">
        <f t="shared" si="55"/>
        <v>0</v>
      </c>
      <c r="AA409" s="25"/>
      <c r="AB409" s="16">
        <f t="shared" si="56"/>
        <v>0</v>
      </c>
      <c r="AC409" s="16">
        <f t="shared" si="57"/>
        <v>0</v>
      </c>
    </row>
    <row r="410" spans="1:29" x14ac:dyDescent="0.25">
      <c r="A410" s="13" t="str">
        <f>IF(AND(INTRO!$E$37="Non-endemic",INTRO!$E$41="Non-endemic")," ",IF(COUNTRY_INFO!A410=0," ",COUNTRY_INFO!A410))</f>
        <v>Nigeria</v>
      </c>
      <c r="B410" s="13" t="str">
        <f>IF(AND(INTRO!$E$37="Non-endemic",INTRO!$E$41="Non-endemic")," ",IF(COUNTRY_INFO!B410=0," ",COUNTRY_INFO!B410))</f>
        <v>Kano</v>
      </c>
      <c r="C410" s="13" t="str">
        <f>IF(AND(INTRO!$E$37="Non-endemic",INTRO!$E$41="Non-endemic")," ",IF(COUNTRY_INFO!C410=0," ",COUNTRY_INFO!C410))</f>
        <v>Rimin Gado</v>
      </c>
      <c r="D410" s="14">
        <f>IF(AND(INTRO!$E$37="Non-endemic",INTRO!$E$41="Non-endemic"),0,IF(AND(OR(COUNTRY_INFO!$H410=0,COUNTRY_INFO!$H410=4,COUNTRY_INFO!$H410=99),OR(COUNTRY_INFO!$J410=0,COUNTRY_INFO!$J410=4)),0,COUNTRY_INFO!$E410))</f>
        <v>28186</v>
      </c>
      <c r="E410" s="14">
        <f>IF(AND(INTRO!$E$37="Non-endemic",INTRO!$E$41="Non-endemic"),0,IF(AND(OR(COUNTRY_INFO!$H410=0,COUNTRY_INFO!$H410=4,COUNTRY_INFO!$H410=99),OR(COUNTRY_INFO!$J410=0,COUNTRY_INFO!$J410=4)),0,COUNTRY_INFO!$F410))</f>
        <v>39461</v>
      </c>
      <c r="F410" s="14">
        <f t="shared" si="60"/>
        <v>67647</v>
      </c>
      <c r="G410" s="15">
        <f>IF(AND(INTRO!$E$37="Non-endemic",INTRO!$E$41="Non-endemic"),0,COUNTRY_INFO!Q410)</f>
        <v>1</v>
      </c>
      <c r="H410" s="15">
        <f>IF(AND(INTRO!$E$37="Non-endemic",INTRO!$E$41="Non-endemic"),0,COUNTRY_INFO!S410)</f>
        <v>1</v>
      </c>
      <c r="I410" s="14">
        <f>IF(INTRO!$E$39="Non-endemic",IF($G410=1,DEC!$I410,0),IF($G410=1,IVM!$G410,0))</f>
        <v>112745</v>
      </c>
      <c r="J410" s="3" t="str">
        <f>IF($G410=0, " ", IF(COUNTRY_INFO!$H410=1, IF(COUNTRY_INFO!$L410=1, 0," ")," "))</f>
        <v xml:space="preserve"> </v>
      </c>
      <c r="K410" s="3"/>
      <c r="L410" s="28" t="s">
        <v>974</v>
      </c>
      <c r="M410" s="44">
        <f>IF($L410="ALB", IF(INTRO!$E$39="Non-endemic",IF($H410&lt;&gt;0,$D410*($H410-$G410),0),$D410*$H410), 0)</f>
        <v>0</v>
      </c>
      <c r="N410" s="14">
        <f t="shared" si="52"/>
        <v>0</v>
      </c>
      <c r="O410" s="3"/>
      <c r="P410" s="14">
        <f t="shared" si="61"/>
        <v>0</v>
      </c>
      <c r="Q410" s="44">
        <f>IF($L410="MBD", IF(INTRO!$E$39="Non-endemic",IF($H410&lt;&gt;0,$D410*($H410-$G410),0),$D410*$H410),0)</f>
        <v>28186</v>
      </c>
      <c r="R410" s="14">
        <f t="shared" si="53"/>
        <v>0</v>
      </c>
      <c r="S410" s="3"/>
      <c r="T410" s="14">
        <f t="shared" si="62"/>
        <v>28186</v>
      </c>
      <c r="U410" s="25"/>
      <c r="V410" s="16">
        <f t="shared" si="58"/>
        <v>112745</v>
      </c>
      <c r="W410" s="16">
        <f t="shared" si="59"/>
        <v>564</v>
      </c>
      <c r="X410" s="25"/>
      <c r="Y410" s="16">
        <f t="shared" si="54"/>
        <v>0</v>
      </c>
      <c r="Z410" s="16">
        <f t="shared" si="55"/>
        <v>0</v>
      </c>
      <c r="AA410" s="25"/>
      <c r="AB410" s="16">
        <f t="shared" si="56"/>
        <v>0</v>
      </c>
      <c r="AC410" s="16">
        <f t="shared" si="57"/>
        <v>0</v>
      </c>
    </row>
    <row r="411" spans="1:29" x14ac:dyDescent="0.25">
      <c r="A411" s="13" t="str">
        <f>IF(AND(INTRO!$E$37="Non-endemic",INTRO!$E$41="Non-endemic")," ",IF(COUNTRY_INFO!A411=0," ",COUNTRY_INFO!A411))</f>
        <v>Nigeria</v>
      </c>
      <c r="B411" s="13" t="str">
        <f>IF(AND(INTRO!$E$37="Non-endemic",INTRO!$E$41="Non-endemic")," ",IF(COUNTRY_INFO!B411=0," ",COUNTRY_INFO!B411))</f>
        <v>Kano</v>
      </c>
      <c r="C411" s="13" t="str">
        <f>IF(AND(INTRO!$E$37="Non-endemic",INTRO!$E$41="Non-endemic")," ",IF(COUNTRY_INFO!C411=0," ",COUNTRY_INFO!C411))</f>
        <v>Rogo</v>
      </c>
      <c r="D411" s="14">
        <f>IF(AND(INTRO!$E$37="Non-endemic",INTRO!$E$41="Non-endemic"),0,IF(AND(OR(COUNTRY_INFO!$H411=0,COUNTRY_INFO!$H411=4,COUNTRY_INFO!$H411=99),OR(COUNTRY_INFO!$J411=0,COUNTRY_INFO!$J411=4)),0,COUNTRY_INFO!$E411))</f>
        <v>61258</v>
      </c>
      <c r="E411" s="14">
        <f>IF(AND(INTRO!$E$37="Non-endemic",INTRO!$E$41="Non-endemic"),0,IF(AND(OR(COUNTRY_INFO!$H411=0,COUNTRY_INFO!$H411=4,COUNTRY_INFO!$H411=99),OR(COUNTRY_INFO!$J411=0,COUNTRY_INFO!$J411=4)),0,COUNTRY_INFO!$F411))</f>
        <v>85761</v>
      </c>
      <c r="F411" s="14">
        <f t="shared" si="60"/>
        <v>147019</v>
      </c>
      <c r="G411" s="15">
        <f>IF(AND(INTRO!$E$37="Non-endemic",INTRO!$E$41="Non-endemic"),0,COUNTRY_INFO!Q411)</f>
        <v>1</v>
      </c>
      <c r="H411" s="15">
        <f>IF(AND(INTRO!$E$37="Non-endemic",INTRO!$E$41="Non-endemic"),0,COUNTRY_INFO!S411)</f>
        <v>1</v>
      </c>
      <c r="I411" s="14">
        <f>IF(INTRO!$E$39="Non-endemic",IF($G411=1,DEC!$I411,0),IF($G411=1,IVM!$G411,0))</f>
        <v>245031</v>
      </c>
      <c r="J411" s="3" t="str">
        <f>IF($G411=0, " ", IF(COUNTRY_INFO!$H411=1, IF(COUNTRY_INFO!$L411=1, 0," ")," "))</f>
        <v xml:space="preserve"> </v>
      </c>
      <c r="K411" s="3"/>
      <c r="L411" s="28" t="s">
        <v>974</v>
      </c>
      <c r="M411" s="44">
        <f>IF($L411="ALB", IF(INTRO!$E$39="Non-endemic",IF($H411&lt;&gt;0,$D411*($H411-$G411),0),$D411*$H411), 0)</f>
        <v>0</v>
      </c>
      <c r="N411" s="14">
        <f t="shared" si="52"/>
        <v>0</v>
      </c>
      <c r="O411" s="3"/>
      <c r="P411" s="14">
        <f t="shared" si="61"/>
        <v>0</v>
      </c>
      <c r="Q411" s="44">
        <f>IF($L411="MBD", IF(INTRO!$E$39="Non-endemic",IF($H411&lt;&gt;0,$D411*($H411-$G411),0),$D411*$H411),0)</f>
        <v>61258</v>
      </c>
      <c r="R411" s="14">
        <f t="shared" si="53"/>
        <v>0</v>
      </c>
      <c r="S411" s="3"/>
      <c r="T411" s="14">
        <f t="shared" si="62"/>
        <v>61258</v>
      </c>
      <c r="U411" s="25"/>
      <c r="V411" s="16">
        <f t="shared" si="58"/>
        <v>245031</v>
      </c>
      <c r="W411" s="16">
        <f t="shared" si="59"/>
        <v>1226</v>
      </c>
      <c r="X411" s="25"/>
      <c r="Y411" s="16">
        <f t="shared" si="54"/>
        <v>0</v>
      </c>
      <c r="Z411" s="16">
        <f t="shared" si="55"/>
        <v>0</v>
      </c>
      <c r="AA411" s="25"/>
      <c r="AB411" s="16">
        <f t="shared" si="56"/>
        <v>0</v>
      </c>
      <c r="AC411" s="16">
        <f t="shared" si="57"/>
        <v>0</v>
      </c>
    </row>
    <row r="412" spans="1:29" x14ac:dyDescent="0.25">
      <c r="A412" s="13" t="str">
        <f>IF(AND(INTRO!$E$37="Non-endemic",INTRO!$E$41="Non-endemic")," ",IF(COUNTRY_INFO!A412=0," ",COUNTRY_INFO!A412))</f>
        <v>Nigeria</v>
      </c>
      <c r="B412" s="13" t="str">
        <f>IF(AND(INTRO!$E$37="Non-endemic",INTRO!$E$41="Non-endemic")," ",IF(COUNTRY_INFO!B412=0," ",COUNTRY_INFO!B412))</f>
        <v>Kano</v>
      </c>
      <c r="C412" s="13" t="str">
        <f>IF(AND(INTRO!$E$37="Non-endemic",INTRO!$E$41="Non-endemic")," ",IF(COUNTRY_INFO!C412=0," ",COUNTRY_INFO!C412))</f>
        <v>Shanono</v>
      </c>
      <c r="D412" s="14">
        <f>IF(AND(INTRO!$E$37="Non-endemic",INTRO!$E$41="Non-endemic"),0,IF(AND(OR(COUNTRY_INFO!$H412=0,COUNTRY_INFO!$H412=4,COUNTRY_INFO!$H412=99),OR(COUNTRY_INFO!$J412=0,COUNTRY_INFO!$J412=4)),0,COUNTRY_INFO!$E412))</f>
        <v>37820</v>
      </c>
      <c r="E412" s="14">
        <f>IF(AND(INTRO!$E$37="Non-endemic",INTRO!$E$41="Non-endemic"),0,IF(AND(OR(COUNTRY_INFO!$H412=0,COUNTRY_INFO!$H412=4,COUNTRY_INFO!$H412=99),OR(COUNTRY_INFO!$J412=0,COUNTRY_INFO!$J412=4)),0,COUNTRY_INFO!$F412))</f>
        <v>52948</v>
      </c>
      <c r="F412" s="14">
        <f t="shared" si="60"/>
        <v>90768</v>
      </c>
      <c r="G412" s="15">
        <f>IF(AND(INTRO!$E$37="Non-endemic",INTRO!$E$41="Non-endemic"),0,COUNTRY_INFO!Q412)</f>
        <v>1</v>
      </c>
      <c r="H412" s="15">
        <f>IF(AND(INTRO!$E$37="Non-endemic",INTRO!$E$41="Non-endemic"),0,COUNTRY_INFO!S412)</f>
        <v>1</v>
      </c>
      <c r="I412" s="14">
        <f>IF(INTRO!$E$39="Non-endemic",IF($G412=1,DEC!$I412,0),IF($G412=1,IVM!$G412,0))</f>
        <v>151280</v>
      </c>
      <c r="J412" s="3" t="str">
        <f>IF($G412=0, " ", IF(COUNTRY_INFO!$H412=1, IF(COUNTRY_INFO!$L412=1, 0," ")," "))</f>
        <v xml:space="preserve"> </v>
      </c>
      <c r="K412" s="3"/>
      <c r="L412" s="28" t="s">
        <v>974</v>
      </c>
      <c r="M412" s="44">
        <f>IF($L412="ALB", IF(INTRO!$E$39="Non-endemic",IF($H412&lt;&gt;0,$D412*($H412-$G412),0),$D412*$H412), 0)</f>
        <v>0</v>
      </c>
      <c r="N412" s="14">
        <f t="shared" si="52"/>
        <v>0</v>
      </c>
      <c r="O412" s="3"/>
      <c r="P412" s="14">
        <f t="shared" si="61"/>
        <v>0</v>
      </c>
      <c r="Q412" s="44">
        <f>IF($L412="MBD", IF(INTRO!$E$39="Non-endemic",IF($H412&lt;&gt;0,$D412*($H412-$G412),0),$D412*$H412),0)</f>
        <v>37820</v>
      </c>
      <c r="R412" s="14">
        <f t="shared" si="53"/>
        <v>0</v>
      </c>
      <c r="S412" s="3"/>
      <c r="T412" s="14">
        <f t="shared" si="62"/>
        <v>37820</v>
      </c>
      <c r="U412" s="25"/>
      <c r="V412" s="16">
        <f t="shared" si="58"/>
        <v>151280</v>
      </c>
      <c r="W412" s="16">
        <f t="shared" si="59"/>
        <v>757</v>
      </c>
      <c r="X412" s="25"/>
      <c r="Y412" s="16">
        <f t="shared" si="54"/>
        <v>0</v>
      </c>
      <c r="Z412" s="16">
        <f t="shared" si="55"/>
        <v>0</v>
      </c>
      <c r="AA412" s="25"/>
      <c r="AB412" s="16">
        <f t="shared" si="56"/>
        <v>0</v>
      </c>
      <c r="AC412" s="16">
        <f t="shared" si="57"/>
        <v>0</v>
      </c>
    </row>
    <row r="413" spans="1:29" x14ac:dyDescent="0.25">
      <c r="A413" s="13" t="str">
        <f>IF(AND(INTRO!$E$37="Non-endemic",INTRO!$E$41="Non-endemic")," ",IF(COUNTRY_INFO!A413=0," ",COUNTRY_INFO!A413))</f>
        <v>Nigeria</v>
      </c>
      <c r="B413" s="13" t="str">
        <f>IF(AND(INTRO!$E$37="Non-endemic",INTRO!$E$41="Non-endemic")," ",IF(COUNTRY_INFO!B413=0," ",COUNTRY_INFO!B413))</f>
        <v>Kano</v>
      </c>
      <c r="C413" s="13" t="str">
        <f>IF(AND(INTRO!$E$37="Non-endemic",INTRO!$E$41="Non-endemic")," ",IF(COUNTRY_INFO!C413=0," ",COUNTRY_INFO!C413))</f>
        <v>Sumaila</v>
      </c>
      <c r="D413" s="14">
        <f>IF(AND(INTRO!$E$37="Non-endemic",INTRO!$E$41="Non-endemic"),0,IF(AND(OR(COUNTRY_INFO!$H413=0,COUNTRY_INFO!$H413=4,COUNTRY_INFO!$H413=99),OR(COUNTRY_INFO!$J413=0,COUNTRY_INFO!$J413=4)),0,COUNTRY_INFO!$E413))</f>
        <v>68229</v>
      </c>
      <c r="E413" s="14">
        <f>IF(AND(INTRO!$E$37="Non-endemic",INTRO!$E$41="Non-endemic"),0,IF(AND(OR(COUNTRY_INFO!$H413=0,COUNTRY_INFO!$H413=4,COUNTRY_INFO!$H413=99),OR(COUNTRY_INFO!$J413=0,COUNTRY_INFO!$J413=4)),0,COUNTRY_INFO!$F413))</f>
        <v>95521</v>
      </c>
      <c r="F413" s="14">
        <f t="shared" si="60"/>
        <v>163750</v>
      </c>
      <c r="G413" s="15">
        <f>IF(AND(INTRO!$E$37="Non-endemic",INTRO!$E$41="Non-endemic"),0,COUNTRY_INFO!Q413)</f>
        <v>1</v>
      </c>
      <c r="H413" s="15">
        <f>IF(AND(INTRO!$E$37="Non-endemic",INTRO!$E$41="Non-endemic"),0,COUNTRY_INFO!S413)</f>
        <v>1</v>
      </c>
      <c r="I413" s="14">
        <f>IF(INTRO!$E$39="Non-endemic",IF($G413=1,DEC!$I413,0),IF($G413=1,IVM!$G413,0))</f>
        <v>272917</v>
      </c>
      <c r="J413" s="3" t="str">
        <f>IF($G413=0, " ", IF(COUNTRY_INFO!$H413=1, IF(COUNTRY_INFO!$L413=1, 0," ")," "))</f>
        <v xml:space="preserve"> </v>
      </c>
      <c r="K413" s="3"/>
      <c r="L413" s="28" t="s">
        <v>974</v>
      </c>
      <c r="M413" s="44">
        <f>IF($L413="ALB", IF(INTRO!$E$39="Non-endemic",IF($H413&lt;&gt;0,$D413*($H413-$G413),0),$D413*$H413), 0)</f>
        <v>0</v>
      </c>
      <c r="N413" s="14">
        <f t="shared" si="52"/>
        <v>0</v>
      </c>
      <c r="O413" s="3"/>
      <c r="P413" s="14">
        <f t="shared" si="61"/>
        <v>0</v>
      </c>
      <c r="Q413" s="44">
        <f>IF($L413="MBD", IF(INTRO!$E$39="Non-endemic",IF($H413&lt;&gt;0,$D413*($H413-$G413),0),$D413*$H413),0)</f>
        <v>68229</v>
      </c>
      <c r="R413" s="14">
        <f t="shared" si="53"/>
        <v>0</v>
      </c>
      <c r="S413" s="3"/>
      <c r="T413" s="14">
        <f t="shared" si="62"/>
        <v>68229</v>
      </c>
      <c r="U413" s="25"/>
      <c r="V413" s="16">
        <f t="shared" si="58"/>
        <v>272917</v>
      </c>
      <c r="W413" s="16">
        <f t="shared" si="59"/>
        <v>1365</v>
      </c>
      <c r="X413" s="25"/>
      <c r="Y413" s="16">
        <f t="shared" si="54"/>
        <v>0</v>
      </c>
      <c r="Z413" s="16">
        <f t="shared" si="55"/>
        <v>0</v>
      </c>
      <c r="AA413" s="25"/>
      <c r="AB413" s="16">
        <f t="shared" si="56"/>
        <v>0</v>
      </c>
      <c r="AC413" s="16">
        <f t="shared" si="57"/>
        <v>0</v>
      </c>
    </row>
    <row r="414" spans="1:29" x14ac:dyDescent="0.25">
      <c r="A414" s="13" t="str">
        <f>IF(AND(INTRO!$E$37="Non-endemic",INTRO!$E$41="Non-endemic")," ",IF(COUNTRY_INFO!A414=0," ",COUNTRY_INFO!A414))</f>
        <v>Nigeria</v>
      </c>
      <c r="B414" s="13" t="str">
        <f>IF(AND(INTRO!$E$37="Non-endemic",INTRO!$E$41="Non-endemic")," ",IF(COUNTRY_INFO!B414=0," ",COUNTRY_INFO!B414))</f>
        <v>Kano</v>
      </c>
      <c r="C414" s="13" t="str">
        <f>IF(AND(INTRO!$E$37="Non-endemic",INTRO!$E$41="Non-endemic")," ",IF(COUNTRY_INFO!C414=0," ",COUNTRY_INFO!C414))</f>
        <v>Takai</v>
      </c>
      <c r="D414" s="14">
        <f>IF(AND(INTRO!$E$37="Non-endemic",INTRO!$E$41="Non-endemic"),0,IF(AND(OR(COUNTRY_INFO!$H414=0,COUNTRY_INFO!$H414=4,COUNTRY_INFO!$H414=99),OR(COUNTRY_INFO!$J414=0,COUNTRY_INFO!$J414=4)),0,COUNTRY_INFO!$E414))</f>
        <v>54533</v>
      </c>
      <c r="E414" s="14">
        <f>IF(AND(INTRO!$E$37="Non-endemic",INTRO!$E$41="Non-endemic"),0,IF(AND(OR(COUNTRY_INFO!$H414=0,COUNTRY_INFO!$H414=4,COUNTRY_INFO!$H414=99),OR(COUNTRY_INFO!$J414=0,COUNTRY_INFO!$J414=4)),0,COUNTRY_INFO!$F414))</f>
        <v>76347</v>
      </c>
      <c r="F414" s="14">
        <f t="shared" si="60"/>
        <v>130880</v>
      </c>
      <c r="G414" s="15">
        <f>IF(AND(INTRO!$E$37="Non-endemic",INTRO!$E$41="Non-endemic"),0,COUNTRY_INFO!Q414)</f>
        <v>1</v>
      </c>
      <c r="H414" s="15">
        <f>IF(AND(INTRO!$E$37="Non-endemic",INTRO!$E$41="Non-endemic"),0,COUNTRY_INFO!S414)</f>
        <v>0</v>
      </c>
      <c r="I414" s="14">
        <f>IF(INTRO!$E$39="Non-endemic",IF($G414=1,DEC!$I414,0),IF($G414=1,IVM!$G414,0))</f>
        <v>218134</v>
      </c>
      <c r="J414" s="3" t="str">
        <f>IF($G414=0, " ", IF(COUNTRY_INFO!$H414=1, IF(COUNTRY_INFO!$L414=1, 0," ")," "))</f>
        <v xml:space="preserve"> </v>
      </c>
      <c r="K414" s="3"/>
      <c r="L414" s="28" t="s">
        <v>974</v>
      </c>
      <c r="M414" s="44">
        <f>IF($L414="ALB", IF(INTRO!$E$39="Non-endemic",IF($H414&lt;&gt;0,$D414*($H414-$G414),0),$D414*$H414), 0)</f>
        <v>0</v>
      </c>
      <c r="N414" s="14">
        <f t="shared" si="52"/>
        <v>0</v>
      </c>
      <c r="O414" s="3"/>
      <c r="P414" s="14">
        <f t="shared" si="61"/>
        <v>0</v>
      </c>
      <c r="Q414" s="44">
        <f>IF($L414="MBD", IF(INTRO!$E$39="Non-endemic",IF($H414&lt;&gt;0,$D414*($H414-$G414),0),$D414*$H414),0)</f>
        <v>0</v>
      </c>
      <c r="R414" s="14">
        <f t="shared" si="53"/>
        <v>0</v>
      </c>
      <c r="S414" s="3"/>
      <c r="T414" s="14">
        <f t="shared" si="62"/>
        <v>0</v>
      </c>
      <c r="U414" s="25"/>
      <c r="V414" s="16">
        <f t="shared" si="58"/>
        <v>218134</v>
      </c>
      <c r="W414" s="16">
        <f t="shared" si="59"/>
        <v>1091</v>
      </c>
      <c r="X414" s="25"/>
      <c r="Y414" s="16">
        <f t="shared" si="54"/>
        <v>0</v>
      </c>
      <c r="Z414" s="16">
        <f t="shared" si="55"/>
        <v>0</v>
      </c>
      <c r="AA414" s="25"/>
      <c r="AB414" s="16">
        <f t="shared" si="56"/>
        <v>0</v>
      </c>
      <c r="AC414" s="16">
        <f t="shared" si="57"/>
        <v>0</v>
      </c>
    </row>
    <row r="415" spans="1:29" x14ac:dyDescent="0.25">
      <c r="A415" s="13" t="str">
        <f>IF(AND(INTRO!$E$37="Non-endemic",INTRO!$E$41="Non-endemic")," ",IF(COUNTRY_INFO!A415=0," ",COUNTRY_INFO!A415))</f>
        <v>Nigeria</v>
      </c>
      <c r="B415" s="13" t="str">
        <f>IF(AND(INTRO!$E$37="Non-endemic",INTRO!$E$41="Non-endemic")," ",IF(COUNTRY_INFO!B415=0," ",COUNTRY_INFO!B415))</f>
        <v>Kano</v>
      </c>
      <c r="C415" s="13" t="str">
        <f>IF(AND(INTRO!$E$37="Non-endemic",INTRO!$E$41="Non-endemic")," ",IF(COUNTRY_INFO!C415=0," ",COUNTRY_INFO!C415))</f>
        <v>Tarauni</v>
      </c>
      <c r="D415" s="14">
        <f>IF(AND(INTRO!$E$37="Non-endemic",INTRO!$E$41="Non-endemic"),0,IF(AND(OR(COUNTRY_INFO!$H415=0,COUNTRY_INFO!$H415=4,COUNTRY_INFO!$H415=99),OR(COUNTRY_INFO!$J415=0,COUNTRY_INFO!$J415=4)),0,COUNTRY_INFO!$E415))</f>
        <v>59543</v>
      </c>
      <c r="E415" s="14">
        <f>IF(AND(INTRO!$E$37="Non-endemic",INTRO!$E$41="Non-endemic"),0,IF(AND(OR(COUNTRY_INFO!$H415=0,COUNTRY_INFO!$H415=4,COUNTRY_INFO!$H415=99),OR(COUNTRY_INFO!$J415=0,COUNTRY_INFO!$J415=4)),0,COUNTRY_INFO!$F415))</f>
        <v>83360</v>
      </c>
      <c r="F415" s="14">
        <f t="shared" si="60"/>
        <v>142903</v>
      </c>
      <c r="G415" s="15">
        <f>IF(AND(INTRO!$E$37="Non-endemic",INTRO!$E$41="Non-endemic"),0,COUNTRY_INFO!Q415)</f>
        <v>1</v>
      </c>
      <c r="H415" s="15">
        <f>IF(AND(INTRO!$E$37="Non-endemic",INTRO!$E$41="Non-endemic"),0,COUNTRY_INFO!S415)</f>
        <v>0</v>
      </c>
      <c r="I415" s="14">
        <f>IF(INTRO!$E$39="Non-endemic",IF($G415=1,DEC!$I415,0),IF($G415=1,IVM!$G415,0))</f>
        <v>238171</v>
      </c>
      <c r="J415" s="3" t="str">
        <f>IF($G415=0, " ", IF(COUNTRY_INFO!$H415=1, IF(COUNTRY_INFO!$L415=1, 0," ")," "))</f>
        <v xml:space="preserve"> </v>
      </c>
      <c r="K415" s="3"/>
      <c r="L415" s="28" t="s">
        <v>974</v>
      </c>
      <c r="M415" s="44">
        <f>IF($L415="ALB", IF(INTRO!$E$39="Non-endemic",IF($H415&lt;&gt;0,$D415*($H415-$G415),0),$D415*$H415), 0)</f>
        <v>0</v>
      </c>
      <c r="N415" s="14">
        <f t="shared" si="52"/>
        <v>0</v>
      </c>
      <c r="O415" s="3"/>
      <c r="P415" s="14">
        <f t="shared" si="61"/>
        <v>0</v>
      </c>
      <c r="Q415" s="44">
        <f>IF($L415="MBD", IF(INTRO!$E$39="Non-endemic",IF($H415&lt;&gt;0,$D415*($H415-$G415),0),$D415*$H415),0)</f>
        <v>0</v>
      </c>
      <c r="R415" s="14">
        <f t="shared" si="53"/>
        <v>0</v>
      </c>
      <c r="S415" s="3"/>
      <c r="T415" s="14">
        <f t="shared" si="62"/>
        <v>0</v>
      </c>
      <c r="U415" s="25"/>
      <c r="V415" s="16">
        <f t="shared" si="58"/>
        <v>238171</v>
      </c>
      <c r="W415" s="16">
        <f t="shared" si="59"/>
        <v>1191</v>
      </c>
      <c r="X415" s="25"/>
      <c r="Y415" s="16">
        <f t="shared" si="54"/>
        <v>0</v>
      </c>
      <c r="Z415" s="16">
        <f t="shared" si="55"/>
        <v>0</v>
      </c>
      <c r="AA415" s="25"/>
      <c r="AB415" s="16">
        <f t="shared" si="56"/>
        <v>0</v>
      </c>
      <c r="AC415" s="16">
        <f t="shared" si="57"/>
        <v>0</v>
      </c>
    </row>
    <row r="416" spans="1:29" x14ac:dyDescent="0.25">
      <c r="A416" s="13" t="str">
        <f>IF(AND(INTRO!$E$37="Non-endemic",INTRO!$E$41="Non-endemic")," ",IF(COUNTRY_INFO!A416=0," ",COUNTRY_INFO!A416))</f>
        <v>Nigeria</v>
      </c>
      <c r="B416" s="13" t="str">
        <f>IF(AND(INTRO!$E$37="Non-endemic",INTRO!$E$41="Non-endemic")," ",IF(COUNTRY_INFO!B416=0," ",COUNTRY_INFO!B416))</f>
        <v>Kano</v>
      </c>
      <c r="C416" s="13" t="str">
        <f>IF(AND(INTRO!$E$37="Non-endemic",INTRO!$E$41="Non-endemic")," ",IF(COUNTRY_INFO!C416=0," ",COUNTRY_INFO!C416))</f>
        <v>Tofa</v>
      </c>
      <c r="D416" s="14">
        <f>IF(AND(INTRO!$E$37="Non-endemic",INTRO!$E$41="Non-endemic"),0,IF(AND(OR(COUNTRY_INFO!$H416=0,COUNTRY_INFO!$H416=4,COUNTRY_INFO!$H416=99),OR(COUNTRY_INFO!$J416=0,COUNTRY_INFO!$J416=4)),0,COUNTRY_INFO!$E416))</f>
        <v>26288</v>
      </c>
      <c r="E416" s="14">
        <f>IF(AND(INTRO!$E$37="Non-endemic",INTRO!$E$41="Non-endemic"),0,IF(AND(OR(COUNTRY_INFO!$H416=0,COUNTRY_INFO!$H416=4,COUNTRY_INFO!$H416=99),OR(COUNTRY_INFO!$J416=0,COUNTRY_INFO!$J416=4)),0,COUNTRY_INFO!$F416))</f>
        <v>36804</v>
      </c>
      <c r="F416" s="14">
        <f t="shared" si="60"/>
        <v>63092</v>
      </c>
      <c r="G416" s="15">
        <f>IF(AND(INTRO!$E$37="Non-endemic",INTRO!$E$41="Non-endemic"),0,COUNTRY_INFO!Q416)</f>
        <v>1</v>
      </c>
      <c r="H416" s="15">
        <f>IF(AND(INTRO!$E$37="Non-endemic",INTRO!$E$41="Non-endemic"),0,COUNTRY_INFO!S416)</f>
        <v>1</v>
      </c>
      <c r="I416" s="14">
        <f>IF(INTRO!$E$39="Non-endemic",IF($G416=1,DEC!$I416,0),IF($G416=1,IVM!$G416,0))</f>
        <v>105154</v>
      </c>
      <c r="J416" s="3" t="str">
        <f>IF($G416=0, " ", IF(COUNTRY_INFO!$H416=1, IF(COUNTRY_INFO!$L416=1, 0," ")," "))</f>
        <v xml:space="preserve"> </v>
      </c>
      <c r="K416" s="3"/>
      <c r="L416" s="28" t="s">
        <v>974</v>
      </c>
      <c r="M416" s="44">
        <f>IF($L416="ALB", IF(INTRO!$E$39="Non-endemic",IF($H416&lt;&gt;0,$D416*($H416-$G416),0),$D416*$H416), 0)</f>
        <v>0</v>
      </c>
      <c r="N416" s="14">
        <f t="shared" si="52"/>
        <v>0</v>
      </c>
      <c r="O416" s="3"/>
      <c r="P416" s="14">
        <f t="shared" si="61"/>
        <v>0</v>
      </c>
      <c r="Q416" s="44">
        <f>IF($L416="MBD", IF(INTRO!$E$39="Non-endemic",IF($H416&lt;&gt;0,$D416*($H416-$G416),0),$D416*$H416),0)</f>
        <v>26288</v>
      </c>
      <c r="R416" s="14">
        <f t="shared" si="53"/>
        <v>0</v>
      </c>
      <c r="S416" s="3"/>
      <c r="T416" s="14">
        <f t="shared" si="62"/>
        <v>26288</v>
      </c>
      <c r="U416" s="25"/>
      <c r="V416" s="16">
        <f t="shared" si="58"/>
        <v>105154</v>
      </c>
      <c r="W416" s="16">
        <f t="shared" si="59"/>
        <v>526</v>
      </c>
      <c r="X416" s="25"/>
      <c r="Y416" s="16">
        <f t="shared" si="54"/>
        <v>0</v>
      </c>
      <c r="Z416" s="16">
        <f t="shared" si="55"/>
        <v>0</v>
      </c>
      <c r="AA416" s="25"/>
      <c r="AB416" s="16">
        <f t="shared" si="56"/>
        <v>0</v>
      </c>
      <c r="AC416" s="16">
        <f t="shared" si="57"/>
        <v>0</v>
      </c>
    </row>
    <row r="417" spans="1:29" x14ac:dyDescent="0.25">
      <c r="A417" s="13" t="str">
        <f>IF(AND(INTRO!$E$37="Non-endemic",INTRO!$E$41="Non-endemic")," ",IF(COUNTRY_INFO!A417=0," ",COUNTRY_INFO!A417))</f>
        <v>Nigeria</v>
      </c>
      <c r="B417" s="13" t="str">
        <f>IF(AND(INTRO!$E$37="Non-endemic",INTRO!$E$41="Non-endemic")," ",IF(COUNTRY_INFO!B417=0," ",COUNTRY_INFO!B417))</f>
        <v>Kano</v>
      </c>
      <c r="C417" s="13" t="str">
        <f>IF(AND(INTRO!$E$37="Non-endemic",INTRO!$E$41="Non-endemic")," ",IF(COUNTRY_INFO!C417=0," ",COUNTRY_INFO!C417))</f>
        <v>Tsanyawa</v>
      </c>
      <c r="D417" s="14">
        <f>IF(AND(INTRO!$E$37="Non-endemic",INTRO!$E$41="Non-endemic"),0,IF(AND(OR(COUNTRY_INFO!$H417=0,COUNTRY_INFO!$H417=4,COUNTRY_INFO!$H417=99),OR(COUNTRY_INFO!$J417=0,COUNTRY_INFO!$J417=4)),0,COUNTRY_INFO!$E417))</f>
        <v>42412</v>
      </c>
      <c r="E417" s="14">
        <f>IF(AND(INTRO!$E$37="Non-endemic",INTRO!$E$41="Non-endemic"),0,IF(AND(OR(COUNTRY_INFO!$H417=0,COUNTRY_INFO!$H417=4,COUNTRY_INFO!$H417=99),OR(COUNTRY_INFO!$J417=0,COUNTRY_INFO!$J417=4)),0,COUNTRY_INFO!$F417))</f>
        <v>59377</v>
      </c>
      <c r="F417" s="14">
        <f t="shared" si="60"/>
        <v>101789</v>
      </c>
      <c r="G417" s="15">
        <f>IF(AND(INTRO!$E$37="Non-endemic",INTRO!$E$41="Non-endemic"),0,COUNTRY_INFO!Q417)</f>
        <v>1</v>
      </c>
      <c r="H417" s="15">
        <f>IF(AND(INTRO!$E$37="Non-endemic",INTRO!$E$41="Non-endemic"),0,COUNTRY_INFO!S417)</f>
        <v>1</v>
      </c>
      <c r="I417" s="14">
        <f>IF(INTRO!$E$39="Non-endemic",IF($G417=1,DEC!$I417,0),IF($G417=1,IVM!$G417,0))</f>
        <v>169649</v>
      </c>
      <c r="J417" s="3" t="str">
        <f>IF($G417=0, " ", IF(COUNTRY_INFO!$H417=1, IF(COUNTRY_INFO!$L417=1, 0," ")," "))</f>
        <v xml:space="preserve"> </v>
      </c>
      <c r="K417" s="3"/>
      <c r="L417" s="28" t="s">
        <v>974</v>
      </c>
      <c r="M417" s="44">
        <f>IF($L417="ALB", IF(INTRO!$E$39="Non-endemic",IF($H417&lt;&gt;0,$D417*($H417-$G417),0),$D417*$H417), 0)</f>
        <v>0</v>
      </c>
      <c r="N417" s="14">
        <f t="shared" si="52"/>
        <v>0</v>
      </c>
      <c r="O417" s="3"/>
      <c r="P417" s="14">
        <f t="shared" si="61"/>
        <v>0</v>
      </c>
      <c r="Q417" s="44">
        <f>IF($L417="MBD", IF(INTRO!$E$39="Non-endemic",IF($H417&lt;&gt;0,$D417*($H417-$G417),0),$D417*$H417),0)</f>
        <v>42412</v>
      </c>
      <c r="R417" s="14">
        <f t="shared" si="53"/>
        <v>0</v>
      </c>
      <c r="S417" s="3"/>
      <c r="T417" s="14">
        <f t="shared" si="62"/>
        <v>42412</v>
      </c>
      <c r="U417" s="25"/>
      <c r="V417" s="16">
        <f t="shared" si="58"/>
        <v>169649</v>
      </c>
      <c r="W417" s="16">
        <f t="shared" si="59"/>
        <v>849</v>
      </c>
      <c r="X417" s="25"/>
      <c r="Y417" s="16">
        <f t="shared" si="54"/>
        <v>0</v>
      </c>
      <c r="Z417" s="16">
        <f t="shared" si="55"/>
        <v>0</v>
      </c>
      <c r="AA417" s="25"/>
      <c r="AB417" s="16">
        <f t="shared" si="56"/>
        <v>0</v>
      </c>
      <c r="AC417" s="16">
        <f t="shared" si="57"/>
        <v>0</v>
      </c>
    </row>
    <row r="418" spans="1:29" x14ac:dyDescent="0.25">
      <c r="A418" s="13" t="str">
        <f>IF(AND(INTRO!$E$37="Non-endemic",INTRO!$E$41="Non-endemic")," ",IF(COUNTRY_INFO!A418=0," ",COUNTRY_INFO!A418))</f>
        <v>Nigeria</v>
      </c>
      <c r="B418" s="13" t="str">
        <f>IF(AND(INTRO!$E$37="Non-endemic",INTRO!$E$41="Non-endemic")," ",IF(COUNTRY_INFO!B418=0," ",COUNTRY_INFO!B418))</f>
        <v>Kano</v>
      </c>
      <c r="C418" s="13" t="str">
        <f>IF(AND(INTRO!$E$37="Non-endemic",INTRO!$E$41="Non-endemic")," ",IF(COUNTRY_INFO!C418=0," ",COUNTRY_INFO!C418))</f>
        <v>Tudun wada</v>
      </c>
      <c r="D418" s="14">
        <f>IF(AND(INTRO!$E$37="Non-endemic",INTRO!$E$41="Non-endemic"),0,IF(AND(OR(COUNTRY_INFO!$H418=0,COUNTRY_INFO!$H418=4,COUNTRY_INFO!$H418=99),OR(COUNTRY_INFO!$J418=0,COUNTRY_INFO!$J418=4)),0,COUNTRY_INFO!$E418))</f>
        <v>62333</v>
      </c>
      <c r="E418" s="14">
        <f>IF(AND(INTRO!$E$37="Non-endemic",INTRO!$E$41="Non-endemic"),0,IF(AND(OR(COUNTRY_INFO!$H418=0,COUNTRY_INFO!$H418=4,COUNTRY_INFO!$H418=99),OR(COUNTRY_INFO!$J418=0,COUNTRY_INFO!$J418=4)),0,COUNTRY_INFO!$F418))</f>
        <v>87267</v>
      </c>
      <c r="F418" s="14">
        <f t="shared" si="60"/>
        <v>149600</v>
      </c>
      <c r="G418" s="15">
        <f>IF(AND(INTRO!$E$37="Non-endemic",INTRO!$E$41="Non-endemic"),0,COUNTRY_INFO!Q418)</f>
        <v>1</v>
      </c>
      <c r="H418" s="15">
        <f>IF(AND(INTRO!$E$37="Non-endemic",INTRO!$E$41="Non-endemic"),0,COUNTRY_INFO!S418)</f>
        <v>0</v>
      </c>
      <c r="I418" s="14">
        <f>IF(INTRO!$E$39="Non-endemic",IF($G418=1,DEC!$I418,0),IF($G418=1,IVM!$G418,0))</f>
        <v>249334</v>
      </c>
      <c r="J418" s="3" t="str">
        <f>IF($G418=0, " ", IF(COUNTRY_INFO!$H418=1, IF(COUNTRY_INFO!$L418=1, 0," ")," "))</f>
        <v xml:space="preserve"> </v>
      </c>
      <c r="K418" s="3"/>
      <c r="L418" s="28" t="s">
        <v>974</v>
      </c>
      <c r="M418" s="44">
        <f>IF($L418="ALB", IF(INTRO!$E$39="Non-endemic",IF($H418&lt;&gt;0,$D418*($H418-$G418),0),$D418*$H418), 0)</f>
        <v>0</v>
      </c>
      <c r="N418" s="14">
        <f t="shared" si="52"/>
        <v>0</v>
      </c>
      <c r="O418" s="3"/>
      <c r="P418" s="14">
        <f t="shared" si="61"/>
        <v>0</v>
      </c>
      <c r="Q418" s="44">
        <f>IF($L418="MBD", IF(INTRO!$E$39="Non-endemic",IF($H418&lt;&gt;0,$D418*($H418-$G418),0),$D418*$H418),0)</f>
        <v>0</v>
      </c>
      <c r="R418" s="14">
        <f t="shared" si="53"/>
        <v>0</v>
      </c>
      <c r="S418" s="3"/>
      <c r="T418" s="14">
        <f t="shared" si="62"/>
        <v>0</v>
      </c>
      <c r="U418" s="25"/>
      <c r="V418" s="16">
        <f t="shared" si="58"/>
        <v>249334</v>
      </c>
      <c r="W418" s="16">
        <f t="shared" si="59"/>
        <v>1247</v>
      </c>
      <c r="X418" s="25"/>
      <c r="Y418" s="16">
        <f t="shared" si="54"/>
        <v>0</v>
      </c>
      <c r="Z418" s="16">
        <f t="shared" si="55"/>
        <v>0</v>
      </c>
      <c r="AA418" s="25"/>
      <c r="AB418" s="16">
        <f t="shared" si="56"/>
        <v>0</v>
      </c>
      <c r="AC418" s="16">
        <f t="shared" si="57"/>
        <v>0</v>
      </c>
    </row>
    <row r="419" spans="1:29" x14ac:dyDescent="0.25">
      <c r="A419" s="13" t="str">
        <f>IF(AND(INTRO!$E$37="Non-endemic",INTRO!$E$41="Non-endemic")," ",IF(COUNTRY_INFO!A419=0," ",COUNTRY_INFO!A419))</f>
        <v>Nigeria</v>
      </c>
      <c r="B419" s="13" t="str">
        <f>IF(AND(INTRO!$E$37="Non-endemic",INTRO!$E$41="Non-endemic")," ",IF(COUNTRY_INFO!B419=0," ",COUNTRY_INFO!B419))</f>
        <v>Kano</v>
      </c>
      <c r="C419" s="13" t="str">
        <f>IF(AND(INTRO!$E$37="Non-endemic",INTRO!$E$41="Non-endemic")," ",IF(COUNTRY_INFO!C419=0," ",COUNTRY_INFO!C419))</f>
        <v>Ungogo</v>
      </c>
      <c r="D419" s="14">
        <f>IF(AND(INTRO!$E$37="Non-endemic",INTRO!$E$41="Non-endemic"),0,IF(AND(OR(COUNTRY_INFO!$H419=0,COUNTRY_INFO!$H419=4,COUNTRY_INFO!$H419=99),OR(COUNTRY_INFO!$J419=0,COUNTRY_INFO!$J419=4)),0,COUNTRY_INFO!$E419))</f>
        <v>99430</v>
      </c>
      <c r="E419" s="14">
        <f>IF(AND(INTRO!$E$37="Non-endemic",INTRO!$E$41="Non-endemic"),0,IF(AND(OR(COUNTRY_INFO!$H419=0,COUNTRY_INFO!$H419=4,COUNTRY_INFO!$H419=99),OR(COUNTRY_INFO!$J419=0,COUNTRY_INFO!$J419=4)),0,COUNTRY_INFO!$F419))</f>
        <v>139201</v>
      </c>
      <c r="F419" s="14">
        <f t="shared" si="60"/>
        <v>238631</v>
      </c>
      <c r="G419" s="15">
        <f>IF(AND(INTRO!$E$37="Non-endemic",INTRO!$E$41="Non-endemic"),0,COUNTRY_INFO!Q419)</f>
        <v>1</v>
      </c>
      <c r="H419" s="15">
        <f>IF(AND(INTRO!$E$37="Non-endemic",INTRO!$E$41="Non-endemic"),0,COUNTRY_INFO!S419)</f>
        <v>0</v>
      </c>
      <c r="I419" s="14">
        <f>IF(INTRO!$E$39="Non-endemic",IF($G419=1,DEC!$I419,0),IF($G419=1,IVM!$G419,0))</f>
        <v>397718</v>
      </c>
      <c r="J419" s="3" t="str">
        <f>IF($G419=0, " ", IF(COUNTRY_INFO!$H419=1, IF(COUNTRY_INFO!$L419=1, 0," ")," "))</f>
        <v xml:space="preserve"> </v>
      </c>
      <c r="K419" s="3"/>
      <c r="L419" s="28" t="s">
        <v>974</v>
      </c>
      <c r="M419" s="44">
        <f>IF($L419="ALB", IF(INTRO!$E$39="Non-endemic",IF($H419&lt;&gt;0,$D419*($H419-$G419),0),$D419*$H419), 0)</f>
        <v>0</v>
      </c>
      <c r="N419" s="14">
        <f t="shared" si="52"/>
        <v>0</v>
      </c>
      <c r="O419" s="3"/>
      <c r="P419" s="14">
        <f t="shared" si="61"/>
        <v>0</v>
      </c>
      <c r="Q419" s="44">
        <f>IF($L419="MBD", IF(INTRO!$E$39="Non-endemic",IF($H419&lt;&gt;0,$D419*($H419-$G419),0),$D419*$H419),0)</f>
        <v>0</v>
      </c>
      <c r="R419" s="14">
        <f t="shared" si="53"/>
        <v>0</v>
      </c>
      <c r="S419" s="3"/>
      <c r="T419" s="14">
        <f t="shared" si="62"/>
        <v>0</v>
      </c>
      <c r="U419" s="25"/>
      <c r="V419" s="16">
        <f t="shared" si="58"/>
        <v>397718</v>
      </c>
      <c r="W419" s="16">
        <f t="shared" si="59"/>
        <v>1989</v>
      </c>
      <c r="X419" s="25"/>
      <c r="Y419" s="16">
        <f t="shared" si="54"/>
        <v>0</v>
      </c>
      <c r="Z419" s="16">
        <f t="shared" si="55"/>
        <v>0</v>
      </c>
      <c r="AA419" s="25"/>
      <c r="AB419" s="16">
        <f t="shared" si="56"/>
        <v>0</v>
      </c>
      <c r="AC419" s="16">
        <f t="shared" si="57"/>
        <v>0</v>
      </c>
    </row>
    <row r="420" spans="1:29" x14ac:dyDescent="0.25">
      <c r="A420" s="13" t="str">
        <f>IF(AND(INTRO!$E$37="Non-endemic",INTRO!$E$41="Non-endemic")," ",IF(COUNTRY_INFO!A420=0," ",COUNTRY_INFO!A420))</f>
        <v>Nigeria</v>
      </c>
      <c r="B420" s="13" t="str">
        <f>IF(AND(INTRO!$E$37="Non-endemic",INTRO!$E$41="Non-endemic")," ",IF(COUNTRY_INFO!B420=0," ",COUNTRY_INFO!B420))</f>
        <v>Kano</v>
      </c>
      <c r="C420" s="13" t="str">
        <f>IF(AND(INTRO!$E$37="Non-endemic",INTRO!$E$41="Non-endemic")," ",IF(COUNTRY_INFO!C420=0," ",COUNTRY_INFO!C420))</f>
        <v>Warawa</v>
      </c>
      <c r="D420" s="14">
        <f>IF(AND(INTRO!$E$37="Non-endemic",INTRO!$E$41="Non-endemic"),0,IF(AND(OR(COUNTRY_INFO!$H420=0,COUNTRY_INFO!$H420=4,COUNTRY_INFO!$H420=99),OR(COUNTRY_INFO!$J420=0,COUNTRY_INFO!$J420=4)),0,COUNTRY_INFO!$E420))</f>
        <v>34641</v>
      </c>
      <c r="E420" s="14">
        <f>IF(AND(INTRO!$E$37="Non-endemic",INTRO!$E$41="Non-endemic"),0,IF(AND(OR(COUNTRY_INFO!$H420=0,COUNTRY_INFO!$H420=4,COUNTRY_INFO!$H420=99),OR(COUNTRY_INFO!$J420=0,COUNTRY_INFO!$J420=4)),0,COUNTRY_INFO!$F420))</f>
        <v>48497</v>
      </c>
      <c r="F420" s="14">
        <f t="shared" si="60"/>
        <v>83138</v>
      </c>
      <c r="G420" s="15">
        <f>IF(AND(INTRO!$E$37="Non-endemic",INTRO!$E$41="Non-endemic"),0,COUNTRY_INFO!Q420)</f>
        <v>1</v>
      </c>
      <c r="H420" s="15">
        <f>IF(AND(INTRO!$E$37="Non-endemic",INTRO!$E$41="Non-endemic"),0,COUNTRY_INFO!S420)</f>
        <v>1</v>
      </c>
      <c r="I420" s="14">
        <f>IF(INTRO!$E$39="Non-endemic",IF($G420=1,DEC!$I420,0),IF($G420=1,IVM!$G420,0))</f>
        <v>138563</v>
      </c>
      <c r="J420" s="3" t="str">
        <f>IF($G420=0, " ", IF(COUNTRY_INFO!$H420=1, IF(COUNTRY_INFO!$L420=1, 0," ")," "))</f>
        <v xml:space="preserve"> </v>
      </c>
      <c r="K420" s="3"/>
      <c r="L420" s="28" t="s">
        <v>974</v>
      </c>
      <c r="M420" s="44">
        <f>IF($L420="ALB", IF(INTRO!$E$39="Non-endemic",IF($H420&lt;&gt;0,$D420*($H420-$G420),0),$D420*$H420), 0)</f>
        <v>0</v>
      </c>
      <c r="N420" s="14">
        <f t="shared" si="52"/>
        <v>0</v>
      </c>
      <c r="O420" s="3"/>
      <c r="P420" s="14">
        <f t="shared" si="61"/>
        <v>0</v>
      </c>
      <c r="Q420" s="44">
        <f>IF($L420="MBD", IF(INTRO!$E$39="Non-endemic",IF($H420&lt;&gt;0,$D420*($H420-$G420),0),$D420*$H420),0)</f>
        <v>34641</v>
      </c>
      <c r="R420" s="14">
        <f t="shared" si="53"/>
        <v>0</v>
      </c>
      <c r="S420" s="3"/>
      <c r="T420" s="14">
        <f t="shared" si="62"/>
        <v>34641</v>
      </c>
      <c r="U420" s="25"/>
      <c r="V420" s="16">
        <f t="shared" si="58"/>
        <v>138563</v>
      </c>
      <c r="W420" s="16">
        <f t="shared" si="59"/>
        <v>693</v>
      </c>
      <c r="X420" s="25"/>
      <c r="Y420" s="16">
        <f t="shared" si="54"/>
        <v>0</v>
      </c>
      <c r="Z420" s="16">
        <f t="shared" si="55"/>
        <v>0</v>
      </c>
      <c r="AA420" s="25"/>
      <c r="AB420" s="16">
        <f t="shared" si="56"/>
        <v>0</v>
      </c>
      <c r="AC420" s="16">
        <f t="shared" si="57"/>
        <v>0</v>
      </c>
    </row>
    <row r="421" spans="1:29" x14ac:dyDescent="0.25">
      <c r="A421" s="13" t="str">
        <f>IF(AND(INTRO!$E$37="Non-endemic",INTRO!$E$41="Non-endemic")," ",IF(COUNTRY_INFO!A421=0," ",COUNTRY_INFO!A421))</f>
        <v>Nigeria</v>
      </c>
      <c r="B421" s="13" t="str">
        <f>IF(AND(INTRO!$E$37="Non-endemic",INTRO!$E$41="Non-endemic")," ",IF(COUNTRY_INFO!B421=0," ",COUNTRY_INFO!B421))</f>
        <v>Kano</v>
      </c>
      <c r="C421" s="13" t="str">
        <f>IF(AND(INTRO!$E$37="Non-endemic",INTRO!$E$41="Non-endemic")," ",IF(COUNTRY_INFO!C421=0," ",COUNTRY_INFO!C421))</f>
        <v>Wudil</v>
      </c>
      <c r="D421" s="14">
        <f>IF(AND(INTRO!$E$37="Non-endemic",INTRO!$E$41="Non-endemic"),0,IF(AND(OR(COUNTRY_INFO!$H421=0,COUNTRY_INFO!$H421=4,COUNTRY_INFO!$H421=99),OR(COUNTRY_INFO!$J421=0,COUNTRY_INFO!$J421=4)),0,COUNTRY_INFO!$E421))</f>
        <v>49812</v>
      </c>
      <c r="E421" s="14">
        <f>IF(AND(INTRO!$E$37="Non-endemic",INTRO!$E$41="Non-endemic"),0,IF(AND(OR(COUNTRY_INFO!$H421=0,COUNTRY_INFO!$H421=4,COUNTRY_INFO!$H421=99),OR(COUNTRY_INFO!$J421=0,COUNTRY_INFO!$J421=4)),0,COUNTRY_INFO!$F421))</f>
        <v>69736</v>
      </c>
      <c r="F421" s="14">
        <f t="shared" si="60"/>
        <v>119548</v>
      </c>
      <c r="G421" s="15">
        <f>IF(AND(INTRO!$E$37="Non-endemic",INTRO!$E$41="Non-endemic"),0,COUNTRY_INFO!Q421)</f>
        <v>1</v>
      </c>
      <c r="H421" s="15">
        <f>IF(AND(INTRO!$E$37="Non-endemic",INTRO!$E$41="Non-endemic"),0,COUNTRY_INFO!S421)</f>
        <v>0</v>
      </c>
      <c r="I421" s="14">
        <f>IF(INTRO!$E$39="Non-endemic",IF($G421=1,DEC!$I421,0),IF($G421=1,IVM!$G421,0))</f>
        <v>199246</v>
      </c>
      <c r="J421" s="3" t="str">
        <f>IF($G421=0, " ", IF(COUNTRY_INFO!$H421=1, IF(COUNTRY_INFO!$L421=1, 0," ")," "))</f>
        <v xml:space="preserve"> </v>
      </c>
      <c r="K421" s="3"/>
      <c r="L421" s="28" t="s">
        <v>974</v>
      </c>
      <c r="M421" s="44">
        <f>IF($L421="ALB", IF(INTRO!$E$39="Non-endemic",IF($H421&lt;&gt;0,$D421*($H421-$G421),0),$D421*$H421), 0)</f>
        <v>0</v>
      </c>
      <c r="N421" s="14">
        <f t="shared" si="52"/>
        <v>0</v>
      </c>
      <c r="O421" s="3"/>
      <c r="P421" s="14">
        <f t="shared" si="61"/>
        <v>0</v>
      </c>
      <c r="Q421" s="44">
        <f>IF($L421="MBD", IF(INTRO!$E$39="Non-endemic",IF($H421&lt;&gt;0,$D421*($H421-$G421),0),$D421*$H421),0)</f>
        <v>0</v>
      </c>
      <c r="R421" s="14">
        <f t="shared" si="53"/>
        <v>0</v>
      </c>
      <c r="S421" s="3"/>
      <c r="T421" s="14">
        <f t="shared" si="62"/>
        <v>0</v>
      </c>
      <c r="U421" s="25"/>
      <c r="V421" s="16">
        <f t="shared" si="58"/>
        <v>199246</v>
      </c>
      <c r="W421" s="16">
        <f t="shared" si="59"/>
        <v>997</v>
      </c>
      <c r="X421" s="25"/>
      <c r="Y421" s="16">
        <f t="shared" si="54"/>
        <v>0</v>
      </c>
      <c r="Z421" s="16">
        <f t="shared" si="55"/>
        <v>0</v>
      </c>
      <c r="AA421" s="25"/>
      <c r="AB421" s="16">
        <f t="shared" si="56"/>
        <v>0</v>
      </c>
      <c r="AC421" s="16">
        <f t="shared" si="57"/>
        <v>0</v>
      </c>
    </row>
    <row r="422" spans="1:29" x14ac:dyDescent="0.25">
      <c r="A422" s="13" t="str">
        <f>IF(AND(INTRO!$E$37="Non-endemic",INTRO!$E$41="Non-endemic")," ",IF(COUNTRY_INFO!A422=0," ",COUNTRY_INFO!A422))</f>
        <v>Nigeria</v>
      </c>
      <c r="B422" s="13" t="str">
        <f>IF(AND(INTRO!$E$37="Non-endemic",INTRO!$E$41="Non-endemic")," ",IF(COUNTRY_INFO!B422=0," ",COUNTRY_INFO!B422))</f>
        <v>Katsina</v>
      </c>
      <c r="C422" s="13" t="str">
        <f>IF(AND(INTRO!$E$37="Non-endemic",INTRO!$E$41="Non-endemic")," ",IF(COUNTRY_INFO!C422=0," ",COUNTRY_INFO!C422))</f>
        <v>Bakori</v>
      </c>
      <c r="D422" s="14">
        <f>IF(AND(INTRO!$E$37="Non-endemic",INTRO!$E$41="Non-endemic"),0,IF(AND(OR(COUNTRY_INFO!$H422=0,COUNTRY_INFO!$H422=4,COUNTRY_INFO!$H422=99),OR(COUNTRY_INFO!$J422=0,COUNTRY_INFO!$J422=4)),0,COUNTRY_INFO!$E422))</f>
        <v>40177</v>
      </c>
      <c r="E422" s="14">
        <f>IF(AND(INTRO!$E$37="Non-endemic",INTRO!$E$41="Non-endemic"),0,IF(AND(OR(COUNTRY_INFO!$H422=0,COUNTRY_INFO!$H422=4,COUNTRY_INFO!$H422=99),OR(COUNTRY_INFO!$J422=0,COUNTRY_INFO!$J422=4)),0,COUNTRY_INFO!$F422))</f>
        <v>56248</v>
      </c>
      <c r="F422" s="14">
        <f t="shared" si="60"/>
        <v>96425</v>
      </c>
      <c r="G422" s="15">
        <f>IF(AND(INTRO!$E$37="Non-endemic",INTRO!$E$41="Non-endemic"),0,COUNTRY_INFO!Q422)</f>
        <v>0</v>
      </c>
      <c r="H422" s="15">
        <f>IF(AND(INTRO!$E$37="Non-endemic",INTRO!$E$41="Non-endemic"),0,COUNTRY_INFO!S422)</f>
        <v>0</v>
      </c>
      <c r="I422" s="14">
        <f>IF(INTRO!$E$39="Non-endemic",IF($G422=1,DEC!$I422,0),IF($G422=1,IVM!$G422,0))</f>
        <v>0</v>
      </c>
      <c r="J422" s="3" t="str">
        <f>IF($G422=0, " ", IF(COUNTRY_INFO!$H422=1, IF(COUNTRY_INFO!$L422=1, 0," ")," "))</f>
        <v xml:space="preserve"> </v>
      </c>
      <c r="K422" s="3"/>
      <c r="L422" s="28" t="s">
        <v>974</v>
      </c>
      <c r="M422" s="44">
        <f>IF($L422="ALB", IF(INTRO!$E$39="Non-endemic",IF($H422&lt;&gt;0,$D422*($H422-$G422),0),$D422*$H422), 0)</f>
        <v>0</v>
      </c>
      <c r="N422" s="14">
        <f t="shared" si="52"/>
        <v>0</v>
      </c>
      <c r="O422" s="3"/>
      <c r="P422" s="14">
        <f t="shared" si="61"/>
        <v>0</v>
      </c>
      <c r="Q422" s="44">
        <f>IF($L422="MBD", IF(INTRO!$E$39="Non-endemic",IF($H422&lt;&gt;0,$D422*($H422-$G422),0),$D422*$H422),0)</f>
        <v>0</v>
      </c>
      <c r="R422" s="14">
        <f t="shared" si="53"/>
        <v>0</v>
      </c>
      <c r="S422" s="3"/>
      <c r="T422" s="14">
        <f t="shared" si="62"/>
        <v>0</v>
      </c>
      <c r="U422" s="25"/>
      <c r="V422" s="16">
        <f t="shared" si="58"/>
        <v>0</v>
      </c>
      <c r="W422" s="16">
        <f t="shared" si="59"/>
        <v>0</v>
      </c>
      <c r="X422" s="25"/>
      <c r="Y422" s="16">
        <f t="shared" si="54"/>
        <v>0</v>
      </c>
      <c r="Z422" s="16">
        <f t="shared" si="55"/>
        <v>0</v>
      </c>
      <c r="AA422" s="25"/>
      <c r="AB422" s="16">
        <f t="shared" si="56"/>
        <v>0</v>
      </c>
      <c r="AC422" s="16">
        <f t="shared" si="57"/>
        <v>0</v>
      </c>
    </row>
    <row r="423" spans="1:29" x14ac:dyDescent="0.25">
      <c r="A423" s="13" t="str">
        <f>IF(AND(INTRO!$E$37="Non-endemic",INTRO!$E$41="Non-endemic")," ",IF(COUNTRY_INFO!A423=0," ",COUNTRY_INFO!A423))</f>
        <v>Nigeria</v>
      </c>
      <c r="B423" s="13" t="str">
        <f>IF(AND(INTRO!$E$37="Non-endemic",INTRO!$E$41="Non-endemic")," ",IF(COUNTRY_INFO!B423=0," ",COUNTRY_INFO!B423))</f>
        <v>Katsina</v>
      </c>
      <c r="C423" s="13" t="str">
        <f>IF(AND(INTRO!$E$37="Non-endemic",INTRO!$E$41="Non-endemic")," ",IF(COUNTRY_INFO!C423=0," ",COUNTRY_INFO!C423))</f>
        <v>Batangarawa</v>
      </c>
      <c r="D423" s="14">
        <f>IF(AND(INTRO!$E$37="Non-endemic",INTRO!$E$41="Non-endemic"),0,IF(AND(OR(COUNTRY_INFO!$H423=0,COUNTRY_INFO!$H423=4,COUNTRY_INFO!$H423=99),OR(COUNTRY_INFO!$J423=0,COUNTRY_INFO!$J423=4)),0,COUNTRY_INFO!$E423))</f>
        <v>49647</v>
      </c>
      <c r="E423" s="14">
        <f>IF(AND(INTRO!$E$37="Non-endemic",INTRO!$E$41="Non-endemic"),0,IF(AND(OR(COUNTRY_INFO!$H423=0,COUNTRY_INFO!$H423=4,COUNTRY_INFO!$H423=99),OR(COUNTRY_INFO!$J423=0,COUNTRY_INFO!$J423=4)),0,COUNTRY_INFO!$F423))</f>
        <v>69505</v>
      </c>
      <c r="F423" s="14">
        <f t="shared" si="60"/>
        <v>119152</v>
      </c>
      <c r="G423" s="15">
        <f>IF(AND(INTRO!$E$37="Non-endemic",INTRO!$E$41="Non-endemic"),0,COUNTRY_INFO!Q423)</f>
        <v>1</v>
      </c>
      <c r="H423" s="15">
        <f>IF(AND(INTRO!$E$37="Non-endemic",INTRO!$E$41="Non-endemic"),0,COUNTRY_INFO!S423)</f>
        <v>0</v>
      </c>
      <c r="I423" s="14">
        <f>IF(INTRO!$E$39="Non-endemic",IF($G423=1,DEC!$I423,0),IF($G423=1,IVM!$G423,0))</f>
        <v>198586</v>
      </c>
      <c r="J423" s="3" t="str">
        <f>IF($G423=0, " ", IF(COUNTRY_INFO!$H423=1, IF(COUNTRY_INFO!$L423=1, 0," ")," "))</f>
        <v xml:space="preserve"> </v>
      </c>
      <c r="K423" s="3"/>
      <c r="L423" s="28" t="s">
        <v>974</v>
      </c>
      <c r="M423" s="44">
        <f>IF($L423="ALB", IF(INTRO!$E$39="Non-endemic",IF($H423&lt;&gt;0,$D423*($H423-$G423),0),$D423*$H423), 0)</f>
        <v>0</v>
      </c>
      <c r="N423" s="14">
        <f t="shared" si="52"/>
        <v>0</v>
      </c>
      <c r="O423" s="3"/>
      <c r="P423" s="14">
        <f t="shared" si="61"/>
        <v>0</v>
      </c>
      <c r="Q423" s="44">
        <f>IF($L423="MBD", IF(INTRO!$E$39="Non-endemic",IF($H423&lt;&gt;0,$D423*($H423-$G423),0),$D423*$H423),0)</f>
        <v>0</v>
      </c>
      <c r="R423" s="14">
        <f t="shared" si="53"/>
        <v>0</v>
      </c>
      <c r="S423" s="3"/>
      <c r="T423" s="14">
        <f t="shared" si="62"/>
        <v>0</v>
      </c>
      <c r="U423" s="25"/>
      <c r="V423" s="16">
        <f t="shared" si="58"/>
        <v>198586</v>
      </c>
      <c r="W423" s="16">
        <f t="shared" si="59"/>
        <v>993</v>
      </c>
      <c r="X423" s="25"/>
      <c r="Y423" s="16">
        <f t="shared" si="54"/>
        <v>0</v>
      </c>
      <c r="Z423" s="16">
        <f t="shared" si="55"/>
        <v>0</v>
      </c>
      <c r="AA423" s="25"/>
      <c r="AB423" s="16">
        <f t="shared" si="56"/>
        <v>0</v>
      </c>
      <c r="AC423" s="16">
        <f t="shared" si="57"/>
        <v>0</v>
      </c>
    </row>
    <row r="424" spans="1:29" x14ac:dyDescent="0.25">
      <c r="A424" s="13" t="str">
        <f>IF(AND(INTRO!$E$37="Non-endemic",INTRO!$E$41="Non-endemic")," ",IF(COUNTRY_INFO!A424=0," ",COUNTRY_INFO!A424))</f>
        <v>Nigeria</v>
      </c>
      <c r="B424" s="13" t="str">
        <f>IF(AND(INTRO!$E$37="Non-endemic",INTRO!$E$41="Non-endemic")," ",IF(COUNTRY_INFO!B424=0," ",COUNTRY_INFO!B424))</f>
        <v>Katsina</v>
      </c>
      <c r="C424" s="13" t="str">
        <f>IF(AND(INTRO!$E$37="Non-endemic",INTRO!$E$41="Non-endemic")," ",IF(COUNTRY_INFO!C424=0," ",COUNTRY_INFO!C424))</f>
        <v>Batsari</v>
      </c>
      <c r="D424" s="14">
        <f>IF(AND(INTRO!$E$37="Non-endemic",INTRO!$E$41="Non-endemic"),0,IF(AND(OR(COUNTRY_INFO!$H424=0,COUNTRY_INFO!$H424=4,COUNTRY_INFO!$H424=99),OR(COUNTRY_INFO!$J424=0,COUNTRY_INFO!$J424=4)),0,COUNTRY_INFO!$E424))</f>
        <v>56210</v>
      </c>
      <c r="E424" s="14">
        <f>IF(AND(INTRO!$E$37="Non-endemic",INTRO!$E$41="Non-endemic"),0,IF(AND(OR(COUNTRY_INFO!$H424=0,COUNTRY_INFO!$H424=4,COUNTRY_INFO!$H424=99),OR(COUNTRY_INFO!$J424=0,COUNTRY_INFO!$J424=4)),0,COUNTRY_INFO!$F424))</f>
        <v>78695</v>
      </c>
      <c r="F424" s="14">
        <f t="shared" si="60"/>
        <v>134905</v>
      </c>
      <c r="G424" s="15">
        <f>IF(AND(INTRO!$E$37="Non-endemic",INTRO!$E$41="Non-endemic"),0,COUNTRY_INFO!Q424)</f>
        <v>1</v>
      </c>
      <c r="H424" s="15">
        <f>IF(AND(INTRO!$E$37="Non-endemic",INTRO!$E$41="Non-endemic"),0,COUNTRY_INFO!S424)</f>
        <v>0</v>
      </c>
      <c r="I424" s="14">
        <f>IF(INTRO!$E$39="Non-endemic",IF($G424=1,DEC!$I424,0),IF($G424=1,IVM!$G424,0))</f>
        <v>224842</v>
      </c>
      <c r="J424" s="3" t="str">
        <f>IF($G424=0, " ", IF(COUNTRY_INFO!$H424=1, IF(COUNTRY_INFO!$L424=1, 0," ")," "))</f>
        <v xml:space="preserve"> </v>
      </c>
      <c r="K424" s="3"/>
      <c r="L424" s="28" t="s">
        <v>974</v>
      </c>
      <c r="M424" s="44">
        <f>IF($L424="ALB", IF(INTRO!$E$39="Non-endemic",IF($H424&lt;&gt;0,$D424*($H424-$G424),0),$D424*$H424), 0)</f>
        <v>0</v>
      </c>
      <c r="N424" s="14">
        <f t="shared" si="52"/>
        <v>0</v>
      </c>
      <c r="O424" s="3"/>
      <c r="P424" s="14">
        <f t="shared" si="61"/>
        <v>0</v>
      </c>
      <c r="Q424" s="44">
        <f>IF($L424="MBD", IF(INTRO!$E$39="Non-endemic",IF($H424&lt;&gt;0,$D424*($H424-$G424),0),$D424*$H424),0)</f>
        <v>0</v>
      </c>
      <c r="R424" s="14">
        <f t="shared" si="53"/>
        <v>0</v>
      </c>
      <c r="S424" s="3"/>
      <c r="T424" s="14">
        <f t="shared" si="62"/>
        <v>0</v>
      </c>
      <c r="U424" s="25"/>
      <c r="V424" s="16">
        <f t="shared" si="58"/>
        <v>224842</v>
      </c>
      <c r="W424" s="16">
        <f t="shared" si="59"/>
        <v>1125</v>
      </c>
      <c r="X424" s="25"/>
      <c r="Y424" s="16">
        <f t="shared" si="54"/>
        <v>0</v>
      </c>
      <c r="Z424" s="16">
        <f t="shared" si="55"/>
        <v>0</v>
      </c>
      <c r="AA424" s="25"/>
      <c r="AB424" s="16">
        <f t="shared" si="56"/>
        <v>0</v>
      </c>
      <c r="AC424" s="16">
        <f t="shared" si="57"/>
        <v>0</v>
      </c>
    </row>
    <row r="425" spans="1:29" x14ac:dyDescent="0.25">
      <c r="A425" s="13" t="str">
        <f>IF(AND(INTRO!$E$37="Non-endemic",INTRO!$E$41="Non-endemic")," ",IF(COUNTRY_INFO!A425=0," ",COUNTRY_INFO!A425))</f>
        <v>Nigeria</v>
      </c>
      <c r="B425" s="13" t="str">
        <f>IF(AND(INTRO!$E$37="Non-endemic",INTRO!$E$41="Non-endemic")," ",IF(COUNTRY_INFO!B425=0," ",COUNTRY_INFO!B425))</f>
        <v>Katsina</v>
      </c>
      <c r="C425" s="13" t="str">
        <f>IF(AND(INTRO!$E$37="Non-endemic",INTRO!$E$41="Non-endemic")," ",IF(COUNTRY_INFO!C425=0," ",COUNTRY_INFO!C425))</f>
        <v>Baure</v>
      </c>
      <c r="D425" s="14">
        <f>IF(AND(INTRO!$E$37="Non-endemic",INTRO!$E$41="Non-endemic"),0,IF(AND(OR(COUNTRY_INFO!$H425=0,COUNTRY_INFO!$H425=4,COUNTRY_INFO!$H425=99),OR(COUNTRY_INFO!$J425=0,COUNTRY_INFO!$J425=4)),0,COUNTRY_INFO!$E425))</f>
        <v>53103</v>
      </c>
      <c r="E425" s="14">
        <f>IF(AND(INTRO!$E$37="Non-endemic",INTRO!$E$41="Non-endemic"),0,IF(AND(OR(COUNTRY_INFO!$H425=0,COUNTRY_INFO!$H425=4,COUNTRY_INFO!$H425=99),OR(COUNTRY_INFO!$J425=0,COUNTRY_INFO!$J425=4)),0,COUNTRY_INFO!$F425))</f>
        <v>74344</v>
      </c>
      <c r="F425" s="14">
        <f t="shared" si="60"/>
        <v>127447</v>
      </c>
      <c r="G425" s="15">
        <f>IF(AND(INTRO!$E$37="Non-endemic",INTRO!$E$41="Non-endemic"),0,COUNTRY_INFO!Q425)</f>
        <v>1</v>
      </c>
      <c r="H425" s="15">
        <f>IF(AND(INTRO!$E$37="Non-endemic",INTRO!$E$41="Non-endemic"),0,COUNTRY_INFO!S425)</f>
        <v>0</v>
      </c>
      <c r="I425" s="14">
        <f>IF(INTRO!$E$39="Non-endemic",IF($G425=1,DEC!$I425,0),IF($G425=1,IVM!$G425,0))</f>
        <v>212412</v>
      </c>
      <c r="J425" s="3" t="str">
        <f>IF($G425=0, " ", IF(COUNTRY_INFO!$H425=1, IF(COUNTRY_INFO!$L425=1, 0," ")," "))</f>
        <v xml:space="preserve"> </v>
      </c>
      <c r="K425" s="3"/>
      <c r="L425" s="28" t="s">
        <v>974</v>
      </c>
      <c r="M425" s="44">
        <f>IF($L425="ALB", IF(INTRO!$E$39="Non-endemic",IF($H425&lt;&gt;0,$D425*($H425-$G425),0),$D425*$H425), 0)</f>
        <v>0</v>
      </c>
      <c r="N425" s="14">
        <f t="shared" si="52"/>
        <v>0</v>
      </c>
      <c r="O425" s="3"/>
      <c r="P425" s="14">
        <f t="shared" si="61"/>
        <v>0</v>
      </c>
      <c r="Q425" s="44">
        <f>IF($L425="MBD", IF(INTRO!$E$39="Non-endemic",IF($H425&lt;&gt;0,$D425*($H425-$G425),0),$D425*$H425),0)</f>
        <v>0</v>
      </c>
      <c r="R425" s="14">
        <f t="shared" si="53"/>
        <v>0</v>
      </c>
      <c r="S425" s="3"/>
      <c r="T425" s="14">
        <f t="shared" si="62"/>
        <v>0</v>
      </c>
      <c r="U425" s="25"/>
      <c r="V425" s="16">
        <f t="shared" si="58"/>
        <v>212412</v>
      </c>
      <c r="W425" s="16">
        <f t="shared" si="59"/>
        <v>1063</v>
      </c>
      <c r="X425" s="25"/>
      <c r="Y425" s="16">
        <f t="shared" si="54"/>
        <v>0</v>
      </c>
      <c r="Z425" s="16">
        <f t="shared" si="55"/>
        <v>0</v>
      </c>
      <c r="AA425" s="25"/>
      <c r="AB425" s="16">
        <f t="shared" si="56"/>
        <v>0</v>
      </c>
      <c r="AC425" s="16">
        <f t="shared" si="57"/>
        <v>0</v>
      </c>
    </row>
    <row r="426" spans="1:29" x14ac:dyDescent="0.25">
      <c r="A426" s="13" t="str">
        <f>IF(AND(INTRO!$E$37="Non-endemic",INTRO!$E$41="Non-endemic")," ",IF(COUNTRY_INFO!A426=0," ",COUNTRY_INFO!A426))</f>
        <v>Nigeria</v>
      </c>
      <c r="B426" s="13" t="str">
        <f>IF(AND(INTRO!$E$37="Non-endemic",INTRO!$E$41="Non-endemic")," ",IF(COUNTRY_INFO!B426=0," ",COUNTRY_INFO!B426))</f>
        <v>Katsina</v>
      </c>
      <c r="C426" s="13" t="str">
        <f>IF(AND(INTRO!$E$37="Non-endemic",INTRO!$E$41="Non-endemic")," ",IF(COUNTRY_INFO!C426=0," ",COUNTRY_INFO!C426))</f>
        <v>Bindawa</v>
      </c>
      <c r="D426" s="14">
        <f>IF(AND(INTRO!$E$37="Non-endemic",INTRO!$E$41="Non-endemic"),0,IF(AND(OR(COUNTRY_INFO!$H426=0,COUNTRY_INFO!$H426=4,COUNTRY_INFO!$H426=99),OR(COUNTRY_INFO!$J426=0,COUNTRY_INFO!$J426=4)),0,COUNTRY_INFO!$E426))</f>
        <v>40980</v>
      </c>
      <c r="E426" s="14">
        <f>IF(AND(INTRO!$E$37="Non-endemic",INTRO!$E$41="Non-endemic"),0,IF(AND(OR(COUNTRY_INFO!$H426=0,COUNTRY_INFO!$H426=4,COUNTRY_INFO!$H426=99),OR(COUNTRY_INFO!$J426=0,COUNTRY_INFO!$J426=4)),0,COUNTRY_INFO!$F426))</f>
        <v>57373</v>
      </c>
      <c r="F426" s="14">
        <f t="shared" si="60"/>
        <v>98353</v>
      </c>
      <c r="G426" s="15">
        <f>IF(AND(INTRO!$E$37="Non-endemic",INTRO!$E$41="Non-endemic"),0,COUNTRY_INFO!Q426)</f>
        <v>1</v>
      </c>
      <c r="H426" s="15">
        <f>IF(AND(INTRO!$E$37="Non-endemic",INTRO!$E$41="Non-endemic"),0,COUNTRY_INFO!S426)</f>
        <v>0</v>
      </c>
      <c r="I426" s="14">
        <f>IF(INTRO!$E$39="Non-endemic",IF($G426=1,DEC!$I426,0),IF($G426=1,IVM!$G426,0))</f>
        <v>163922</v>
      </c>
      <c r="J426" s="3" t="str">
        <f>IF($G426=0, " ", IF(COUNTRY_INFO!$H426=1, IF(COUNTRY_INFO!$L426=1, 0," ")," "))</f>
        <v xml:space="preserve"> </v>
      </c>
      <c r="K426" s="3"/>
      <c r="L426" s="28" t="s">
        <v>974</v>
      </c>
      <c r="M426" s="44">
        <f>IF($L426="ALB", IF(INTRO!$E$39="Non-endemic",IF($H426&lt;&gt;0,$D426*($H426-$G426),0),$D426*$H426), 0)</f>
        <v>0</v>
      </c>
      <c r="N426" s="14">
        <f t="shared" si="52"/>
        <v>0</v>
      </c>
      <c r="O426" s="3"/>
      <c r="P426" s="14">
        <f t="shared" si="61"/>
        <v>0</v>
      </c>
      <c r="Q426" s="44">
        <f>IF($L426="MBD", IF(INTRO!$E$39="Non-endemic",IF($H426&lt;&gt;0,$D426*($H426-$G426),0),$D426*$H426),0)</f>
        <v>0</v>
      </c>
      <c r="R426" s="14">
        <f t="shared" si="53"/>
        <v>0</v>
      </c>
      <c r="S426" s="3"/>
      <c r="T426" s="14">
        <f t="shared" si="62"/>
        <v>0</v>
      </c>
      <c r="U426" s="25"/>
      <c r="V426" s="16">
        <f t="shared" si="58"/>
        <v>163922</v>
      </c>
      <c r="W426" s="16">
        <f t="shared" si="59"/>
        <v>820</v>
      </c>
      <c r="X426" s="25"/>
      <c r="Y426" s="16">
        <f t="shared" si="54"/>
        <v>0</v>
      </c>
      <c r="Z426" s="16">
        <f t="shared" si="55"/>
        <v>0</v>
      </c>
      <c r="AA426" s="25"/>
      <c r="AB426" s="16">
        <f t="shared" si="56"/>
        <v>0</v>
      </c>
      <c r="AC426" s="16">
        <f t="shared" si="57"/>
        <v>0</v>
      </c>
    </row>
    <row r="427" spans="1:29" x14ac:dyDescent="0.25">
      <c r="A427" s="13" t="str">
        <f>IF(AND(INTRO!$E$37="Non-endemic",INTRO!$E$41="Non-endemic")," ",IF(COUNTRY_INFO!A427=0," ",COUNTRY_INFO!A427))</f>
        <v>Nigeria</v>
      </c>
      <c r="B427" s="13" t="str">
        <f>IF(AND(INTRO!$E$37="Non-endemic",INTRO!$E$41="Non-endemic")," ",IF(COUNTRY_INFO!B427=0," ",COUNTRY_INFO!B427))</f>
        <v>Katsina</v>
      </c>
      <c r="C427" s="13" t="str">
        <f>IF(AND(INTRO!$E$37="Non-endemic",INTRO!$E$41="Non-endemic")," ",IF(COUNTRY_INFO!C427=0," ",COUNTRY_INFO!C427))</f>
        <v>Charanchi</v>
      </c>
      <c r="D427" s="14">
        <f>IF(AND(INTRO!$E$37="Non-endemic",INTRO!$E$41="Non-endemic"),0,IF(AND(OR(COUNTRY_INFO!$H427=0,COUNTRY_INFO!$H427=4,COUNTRY_INFO!$H427=99),OR(COUNTRY_INFO!$J427=0,COUNTRY_INFO!$J427=4)),0,COUNTRY_INFO!$E427))</f>
        <v>37015</v>
      </c>
      <c r="E427" s="14">
        <f>IF(AND(INTRO!$E$37="Non-endemic",INTRO!$E$41="Non-endemic"),0,IF(AND(OR(COUNTRY_INFO!$H427=0,COUNTRY_INFO!$H427=4,COUNTRY_INFO!$H427=99),OR(COUNTRY_INFO!$J427=0,COUNTRY_INFO!$J427=4)),0,COUNTRY_INFO!$F427))</f>
        <v>51821</v>
      </c>
      <c r="F427" s="14">
        <f t="shared" si="60"/>
        <v>88836</v>
      </c>
      <c r="G427" s="15">
        <f>IF(AND(INTRO!$E$37="Non-endemic",INTRO!$E$41="Non-endemic"),0,COUNTRY_INFO!Q427)</f>
        <v>1</v>
      </c>
      <c r="H427" s="15">
        <f>IF(AND(INTRO!$E$37="Non-endemic",INTRO!$E$41="Non-endemic"),0,COUNTRY_INFO!S427)</f>
        <v>0</v>
      </c>
      <c r="I427" s="14">
        <f>IF(INTRO!$E$39="Non-endemic",IF($G427=1,DEC!$I427,0),IF($G427=1,IVM!$G427,0))</f>
        <v>148060</v>
      </c>
      <c r="J427" s="3" t="str">
        <f>IF($G427=0, " ", IF(COUNTRY_INFO!$H427=1, IF(COUNTRY_INFO!$L427=1, 0," ")," "))</f>
        <v xml:space="preserve"> </v>
      </c>
      <c r="K427" s="3"/>
      <c r="L427" s="28" t="s">
        <v>974</v>
      </c>
      <c r="M427" s="44">
        <f>IF($L427="ALB", IF(INTRO!$E$39="Non-endemic",IF($H427&lt;&gt;0,$D427*($H427-$G427),0),$D427*$H427), 0)</f>
        <v>0</v>
      </c>
      <c r="N427" s="14">
        <f t="shared" si="52"/>
        <v>0</v>
      </c>
      <c r="O427" s="3"/>
      <c r="P427" s="14">
        <f t="shared" si="61"/>
        <v>0</v>
      </c>
      <c r="Q427" s="44">
        <f>IF($L427="MBD", IF(INTRO!$E$39="Non-endemic",IF($H427&lt;&gt;0,$D427*($H427-$G427),0),$D427*$H427),0)</f>
        <v>0</v>
      </c>
      <c r="R427" s="14">
        <f t="shared" si="53"/>
        <v>0</v>
      </c>
      <c r="S427" s="3"/>
      <c r="T427" s="14">
        <f t="shared" si="62"/>
        <v>0</v>
      </c>
      <c r="U427" s="25"/>
      <c r="V427" s="16">
        <f t="shared" si="58"/>
        <v>148060</v>
      </c>
      <c r="W427" s="16">
        <f t="shared" si="59"/>
        <v>741</v>
      </c>
      <c r="X427" s="25"/>
      <c r="Y427" s="16">
        <f t="shared" si="54"/>
        <v>0</v>
      </c>
      <c r="Z427" s="16">
        <f t="shared" si="55"/>
        <v>0</v>
      </c>
      <c r="AA427" s="25"/>
      <c r="AB427" s="16">
        <f t="shared" si="56"/>
        <v>0</v>
      </c>
      <c r="AC427" s="16">
        <f t="shared" si="57"/>
        <v>0</v>
      </c>
    </row>
    <row r="428" spans="1:29" x14ac:dyDescent="0.25">
      <c r="A428" s="13" t="str">
        <f>IF(AND(INTRO!$E$37="Non-endemic",INTRO!$E$41="Non-endemic")," ",IF(COUNTRY_INFO!A428=0," ",COUNTRY_INFO!A428))</f>
        <v>Nigeria</v>
      </c>
      <c r="B428" s="13" t="str">
        <f>IF(AND(INTRO!$E$37="Non-endemic",INTRO!$E$41="Non-endemic")," ",IF(COUNTRY_INFO!B428=0," ",COUNTRY_INFO!B428))</f>
        <v>Katsina</v>
      </c>
      <c r="C428" s="13" t="str">
        <f>IF(AND(INTRO!$E$37="Non-endemic",INTRO!$E$41="Non-endemic")," ",IF(COUNTRY_INFO!C428=0," ",COUNTRY_INFO!C428))</f>
        <v>Dan Musa</v>
      </c>
      <c r="D428" s="14">
        <f>IF(AND(INTRO!$E$37="Non-endemic",INTRO!$E$41="Non-endemic"),0,IF(AND(OR(COUNTRY_INFO!$H428=0,COUNTRY_INFO!$H428=4,COUNTRY_INFO!$H428=99),OR(COUNTRY_INFO!$J428=0,COUNTRY_INFO!$J428=4)),0,COUNTRY_INFO!$E428))</f>
        <v>30580</v>
      </c>
      <c r="E428" s="14">
        <f>IF(AND(INTRO!$E$37="Non-endemic",INTRO!$E$41="Non-endemic"),0,IF(AND(OR(COUNTRY_INFO!$H428=0,COUNTRY_INFO!$H428=4,COUNTRY_INFO!$H428=99),OR(COUNTRY_INFO!$J428=0,COUNTRY_INFO!$J428=4)),0,COUNTRY_INFO!$F428))</f>
        <v>42812</v>
      </c>
      <c r="F428" s="14">
        <f t="shared" si="60"/>
        <v>73392</v>
      </c>
      <c r="G428" s="15">
        <f>IF(AND(INTRO!$E$37="Non-endemic",INTRO!$E$41="Non-endemic"),0,COUNTRY_INFO!Q428)</f>
        <v>1</v>
      </c>
      <c r="H428" s="15">
        <f>IF(AND(INTRO!$E$37="Non-endemic",INTRO!$E$41="Non-endemic"),0,COUNTRY_INFO!S428)</f>
        <v>0</v>
      </c>
      <c r="I428" s="14">
        <f>IF(INTRO!$E$39="Non-endemic",IF($G428=1,DEC!$I428,0),IF($G428=1,IVM!$G428,0))</f>
        <v>122321</v>
      </c>
      <c r="J428" s="3" t="str">
        <f>IF($G428=0, " ", IF(COUNTRY_INFO!$H428=1, IF(COUNTRY_INFO!$L428=1, 0," ")," "))</f>
        <v xml:space="preserve"> </v>
      </c>
      <c r="K428" s="3"/>
      <c r="L428" s="28" t="s">
        <v>974</v>
      </c>
      <c r="M428" s="44">
        <f>IF($L428="ALB", IF(INTRO!$E$39="Non-endemic",IF($H428&lt;&gt;0,$D428*($H428-$G428),0),$D428*$H428), 0)</f>
        <v>0</v>
      </c>
      <c r="N428" s="14">
        <f t="shared" si="52"/>
        <v>0</v>
      </c>
      <c r="O428" s="3"/>
      <c r="P428" s="14">
        <f t="shared" si="61"/>
        <v>0</v>
      </c>
      <c r="Q428" s="44">
        <f>IF($L428="MBD", IF(INTRO!$E$39="Non-endemic",IF($H428&lt;&gt;0,$D428*($H428-$G428),0),$D428*$H428),0)</f>
        <v>0</v>
      </c>
      <c r="R428" s="14">
        <f t="shared" si="53"/>
        <v>0</v>
      </c>
      <c r="S428" s="3"/>
      <c r="T428" s="14">
        <f t="shared" si="62"/>
        <v>0</v>
      </c>
      <c r="U428" s="25"/>
      <c r="V428" s="16">
        <f t="shared" si="58"/>
        <v>122321</v>
      </c>
      <c r="W428" s="16">
        <f t="shared" si="59"/>
        <v>612</v>
      </c>
      <c r="X428" s="25"/>
      <c r="Y428" s="16">
        <f t="shared" si="54"/>
        <v>0</v>
      </c>
      <c r="Z428" s="16">
        <f t="shared" si="55"/>
        <v>0</v>
      </c>
      <c r="AA428" s="25"/>
      <c r="AB428" s="16">
        <f t="shared" si="56"/>
        <v>0</v>
      </c>
      <c r="AC428" s="16">
        <f t="shared" si="57"/>
        <v>0</v>
      </c>
    </row>
    <row r="429" spans="1:29" x14ac:dyDescent="0.25">
      <c r="A429" s="13" t="str">
        <f>IF(AND(INTRO!$E$37="Non-endemic",INTRO!$E$41="Non-endemic")," ",IF(COUNTRY_INFO!A429=0," ",COUNTRY_INFO!A429))</f>
        <v>Nigeria</v>
      </c>
      <c r="B429" s="13" t="str">
        <f>IF(AND(INTRO!$E$37="Non-endemic",INTRO!$E$41="Non-endemic")," ",IF(COUNTRY_INFO!B429=0," ",COUNTRY_INFO!B429))</f>
        <v>Katsina</v>
      </c>
      <c r="C429" s="13" t="str">
        <f>IF(AND(INTRO!$E$37="Non-endemic",INTRO!$E$41="Non-endemic")," ",IF(COUNTRY_INFO!C429=0," ",COUNTRY_INFO!C429))</f>
        <v>Dandume</v>
      </c>
      <c r="D429" s="14">
        <f>IF(AND(INTRO!$E$37="Non-endemic",INTRO!$E$41="Non-endemic"),0,IF(AND(OR(COUNTRY_INFO!$H429=0,COUNTRY_INFO!$H429=4,COUNTRY_INFO!$H429=99),OR(COUNTRY_INFO!$J429=0,COUNTRY_INFO!$J429=4)),0,COUNTRY_INFO!$E429))</f>
        <v>39201</v>
      </c>
      <c r="E429" s="14">
        <f>IF(AND(INTRO!$E$37="Non-endemic",INTRO!$E$41="Non-endemic"),0,IF(AND(OR(COUNTRY_INFO!$H429=0,COUNTRY_INFO!$H429=4,COUNTRY_INFO!$H429=99),OR(COUNTRY_INFO!$J429=0,COUNTRY_INFO!$J429=4)),0,COUNTRY_INFO!$F429))</f>
        <v>54881</v>
      </c>
      <c r="F429" s="14">
        <f t="shared" si="60"/>
        <v>94082</v>
      </c>
      <c r="G429" s="15">
        <f>IF(AND(INTRO!$E$37="Non-endemic",INTRO!$E$41="Non-endemic"),0,COUNTRY_INFO!Q429)</f>
        <v>1</v>
      </c>
      <c r="H429" s="15">
        <f>IF(AND(INTRO!$E$37="Non-endemic",INTRO!$E$41="Non-endemic"),0,COUNTRY_INFO!S429)</f>
        <v>0</v>
      </c>
      <c r="I429" s="14">
        <f>IF(INTRO!$E$39="Non-endemic",IF($G429=1,DEC!$I429,0),IF($G429=1,IVM!$G429,0))</f>
        <v>156802</v>
      </c>
      <c r="J429" s="3" t="str">
        <f>IF($G429=0, " ", IF(COUNTRY_INFO!$H429=1, IF(COUNTRY_INFO!$L429=1, 0," ")," "))</f>
        <v xml:space="preserve"> </v>
      </c>
      <c r="K429" s="3"/>
      <c r="L429" s="28" t="s">
        <v>974</v>
      </c>
      <c r="M429" s="44">
        <f>IF($L429="ALB", IF(INTRO!$E$39="Non-endemic",IF($H429&lt;&gt;0,$D429*($H429-$G429),0),$D429*$H429), 0)</f>
        <v>0</v>
      </c>
      <c r="N429" s="14">
        <f t="shared" si="52"/>
        <v>0</v>
      </c>
      <c r="O429" s="3"/>
      <c r="P429" s="14">
        <f t="shared" si="61"/>
        <v>0</v>
      </c>
      <c r="Q429" s="44">
        <f>IF($L429="MBD", IF(INTRO!$E$39="Non-endemic",IF($H429&lt;&gt;0,$D429*($H429-$G429),0),$D429*$H429),0)</f>
        <v>0</v>
      </c>
      <c r="R429" s="14">
        <f t="shared" si="53"/>
        <v>0</v>
      </c>
      <c r="S429" s="3"/>
      <c r="T429" s="14">
        <f t="shared" si="62"/>
        <v>0</v>
      </c>
      <c r="U429" s="25"/>
      <c r="V429" s="16">
        <f t="shared" si="58"/>
        <v>156802</v>
      </c>
      <c r="W429" s="16">
        <f t="shared" si="59"/>
        <v>785</v>
      </c>
      <c r="X429" s="25"/>
      <c r="Y429" s="16">
        <f t="shared" si="54"/>
        <v>0</v>
      </c>
      <c r="Z429" s="16">
        <f t="shared" si="55"/>
        <v>0</v>
      </c>
      <c r="AA429" s="25"/>
      <c r="AB429" s="16">
        <f t="shared" si="56"/>
        <v>0</v>
      </c>
      <c r="AC429" s="16">
        <f t="shared" si="57"/>
        <v>0</v>
      </c>
    </row>
    <row r="430" spans="1:29" x14ac:dyDescent="0.25">
      <c r="A430" s="13" t="str">
        <f>IF(AND(INTRO!$E$37="Non-endemic",INTRO!$E$41="Non-endemic")," ",IF(COUNTRY_INFO!A430=0," ",COUNTRY_INFO!A430))</f>
        <v>Nigeria</v>
      </c>
      <c r="B430" s="13" t="str">
        <f>IF(AND(INTRO!$E$37="Non-endemic",INTRO!$E$41="Non-endemic")," ",IF(COUNTRY_INFO!B430=0," ",COUNTRY_INFO!B430))</f>
        <v>Katsina</v>
      </c>
      <c r="C430" s="13" t="str">
        <f>IF(AND(INTRO!$E$37="Non-endemic",INTRO!$E$41="Non-endemic")," ",IF(COUNTRY_INFO!C430=0," ",COUNTRY_INFO!C430))</f>
        <v>Danja</v>
      </c>
      <c r="D430" s="14">
        <f>IF(AND(INTRO!$E$37="Non-endemic",INTRO!$E$41="Non-endemic"),0,IF(AND(OR(COUNTRY_INFO!$H430=0,COUNTRY_INFO!$H430=4,COUNTRY_INFO!$H430=99),OR(COUNTRY_INFO!$J430=0,COUNTRY_INFO!$J430=4)),0,COUNTRY_INFO!$E430))</f>
        <v>33811</v>
      </c>
      <c r="E430" s="14">
        <f>IF(AND(INTRO!$E$37="Non-endemic",INTRO!$E$41="Non-endemic"),0,IF(AND(OR(COUNTRY_INFO!$H430=0,COUNTRY_INFO!$H430=4,COUNTRY_INFO!$H430=99),OR(COUNTRY_INFO!$J430=0,COUNTRY_INFO!$J430=4)),0,COUNTRY_INFO!$F430))</f>
        <v>47336</v>
      </c>
      <c r="F430" s="14">
        <f t="shared" si="60"/>
        <v>81147</v>
      </c>
      <c r="G430" s="15">
        <f>IF(AND(INTRO!$E$37="Non-endemic",INTRO!$E$41="Non-endemic"),0,COUNTRY_INFO!Q430)</f>
        <v>0</v>
      </c>
      <c r="H430" s="15">
        <f>IF(AND(INTRO!$E$37="Non-endemic",INTRO!$E$41="Non-endemic"),0,COUNTRY_INFO!S430)</f>
        <v>1</v>
      </c>
      <c r="I430" s="14">
        <f>IF(INTRO!$E$39="Non-endemic",IF($G430=1,DEC!$I430,0),IF($G430=1,IVM!$G430,0))</f>
        <v>0</v>
      </c>
      <c r="J430" s="3" t="str">
        <f>IF($G430=0, " ", IF(COUNTRY_INFO!$H430=1, IF(COUNTRY_INFO!$L430=1, 0," ")," "))</f>
        <v xml:space="preserve"> </v>
      </c>
      <c r="K430" s="3"/>
      <c r="L430" s="28" t="s">
        <v>974</v>
      </c>
      <c r="M430" s="44">
        <f>IF($L430="ALB", IF(INTRO!$E$39="Non-endemic",IF($H430&lt;&gt;0,$D430*($H430-$G430),0),$D430*$H430), 0)</f>
        <v>0</v>
      </c>
      <c r="N430" s="14">
        <f t="shared" si="52"/>
        <v>0</v>
      </c>
      <c r="O430" s="3"/>
      <c r="P430" s="14">
        <f t="shared" si="61"/>
        <v>0</v>
      </c>
      <c r="Q430" s="44">
        <f>IF($L430="MBD", IF(INTRO!$E$39="Non-endemic",IF($H430&lt;&gt;0,$D430*($H430-$G430),0),$D430*$H430),0)</f>
        <v>33811</v>
      </c>
      <c r="R430" s="14">
        <f t="shared" si="53"/>
        <v>47336</v>
      </c>
      <c r="S430" s="3"/>
      <c r="T430" s="14">
        <f t="shared" si="62"/>
        <v>81147</v>
      </c>
      <c r="U430" s="25"/>
      <c r="V430" s="16">
        <f t="shared" si="58"/>
        <v>0</v>
      </c>
      <c r="W430" s="16">
        <f t="shared" si="59"/>
        <v>0</v>
      </c>
      <c r="X430" s="25"/>
      <c r="Y430" s="16">
        <f t="shared" si="54"/>
        <v>0</v>
      </c>
      <c r="Z430" s="16">
        <f t="shared" si="55"/>
        <v>0</v>
      </c>
      <c r="AA430" s="25"/>
      <c r="AB430" s="16">
        <f t="shared" si="56"/>
        <v>47336</v>
      </c>
      <c r="AC430" s="16">
        <f t="shared" si="57"/>
        <v>316</v>
      </c>
    </row>
    <row r="431" spans="1:29" x14ac:dyDescent="0.25">
      <c r="A431" s="13" t="str">
        <f>IF(AND(INTRO!$E$37="Non-endemic",INTRO!$E$41="Non-endemic")," ",IF(COUNTRY_INFO!A431=0," ",COUNTRY_INFO!A431))</f>
        <v>Nigeria</v>
      </c>
      <c r="B431" s="13" t="str">
        <f>IF(AND(INTRO!$E$37="Non-endemic",INTRO!$E$41="Non-endemic")," ",IF(COUNTRY_INFO!B431=0," ",COUNTRY_INFO!B431))</f>
        <v>Katsina</v>
      </c>
      <c r="C431" s="13" t="str">
        <f>IF(AND(INTRO!$E$37="Non-endemic",INTRO!$E$41="Non-endemic")," ",IF(COUNTRY_INFO!C431=0," ",COUNTRY_INFO!C431))</f>
        <v>Daura</v>
      </c>
      <c r="D431" s="14">
        <f>IF(AND(INTRO!$E$37="Non-endemic",INTRO!$E$41="Non-endemic"),0,IF(AND(OR(COUNTRY_INFO!$H431=0,COUNTRY_INFO!$H431=4,COUNTRY_INFO!$H431=99),OR(COUNTRY_INFO!$J431=0,COUNTRY_INFO!$J431=4)),0,COUNTRY_INFO!$E431))</f>
        <v>59100</v>
      </c>
      <c r="E431" s="14">
        <f>IF(AND(INTRO!$E$37="Non-endemic",INTRO!$E$41="Non-endemic"),0,IF(AND(OR(COUNTRY_INFO!$H431=0,COUNTRY_INFO!$H431=4,COUNTRY_INFO!$H431=99),OR(COUNTRY_INFO!$J431=0,COUNTRY_INFO!$J431=4)),0,COUNTRY_INFO!$F431))</f>
        <v>82740</v>
      </c>
      <c r="F431" s="14">
        <f t="shared" si="60"/>
        <v>141840</v>
      </c>
      <c r="G431" s="15">
        <f>IF(AND(INTRO!$E$37="Non-endemic",INTRO!$E$41="Non-endemic"),0,COUNTRY_INFO!Q431)</f>
        <v>1</v>
      </c>
      <c r="H431" s="15">
        <f>IF(AND(INTRO!$E$37="Non-endemic",INTRO!$E$41="Non-endemic"),0,COUNTRY_INFO!S431)</f>
        <v>0</v>
      </c>
      <c r="I431" s="14">
        <f>IF(INTRO!$E$39="Non-endemic",IF($G431=1,DEC!$I431,0),IF($G431=1,IVM!$G431,0))</f>
        <v>236400</v>
      </c>
      <c r="J431" s="3" t="str">
        <f>IF($G431=0, " ", IF(COUNTRY_INFO!$H431=1, IF(COUNTRY_INFO!$L431=1, 0," ")," "))</f>
        <v xml:space="preserve"> </v>
      </c>
      <c r="K431" s="3"/>
      <c r="L431" s="28" t="s">
        <v>974</v>
      </c>
      <c r="M431" s="44">
        <f>IF($L431="ALB", IF(INTRO!$E$39="Non-endemic",IF($H431&lt;&gt;0,$D431*($H431-$G431),0),$D431*$H431), 0)</f>
        <v>0</v>
      </c>
      <c r="N431" s="14">
        <f t="shared" si="52"/>
        <v>0</v>
      </c>
      <c r="O431" s="3"/>
      <c r="P431" s="14">
        <f t="shared" si="61"/>
        <v>0</v>
      </c>
      <c r="Q431" s="44">
        <f>IF($L431="MBD", IF(INTRO!$E$39="Non-endemic",IF($H431&lt;&gt;0,$D431*($H431-$G431),0),$D431*$H431),0)</f>
        <v>0</v>
      </c>
      <c r="R431" s="14">
        <f t="shared" si="53"/>
        <v>0</v>
      </c>
      <c r="S431" s="3"/>
      <c r="T431" s="14">
        <f t="shared" si="62"/>
        <v>0</v>
      </c>
      <c r="U431" s="25"/>
      <c r="V431" s="16">
        <f t="shared" si="58"/>
        <v>236400</v>
      </c>
      <c r="W431" s="16">
        <f t="shared" si="59"/>
        <v>1182</v>
      </c>
      <c r="X431" s="25"/>
      <c r="Y431" s="16">
        <f t="shared" si="54"/>
        <v>0</v>
      </c>
      <c r="Z431" s="16">
        <f t="shared" si="55"/>
        <v>0</v>
      </c>
      <c r="AA431" s="25"/>
      <c r="AB431" s="16">
        <f t="shared" si="56"/>
        <v>0</v>
      </c>
      <c r="AC431" s="16">
        <f t="shared" si="57"/>
        <v>0</v>
      </c>
    </row>
    <row r="432" spans="1:29" x14ac:dyDescent="0.25">
      <c r="A432" s="13" t="str">
        <f>IF(AND(INTRO!$E$37="Non-endemic",INTRO!$E$41="Non-endemic")," ",IF(COUNTRY_INFO!A432=0," ",COUNTRY_INFO!A432))</f>
        <v>Nigeria</v>
      </c>
      <c r="B432" s="13" t="str">
        <f>IF(AND(INTRO!$E$37="Non-endemic",INTRO!$E$41="Non-endemic")," ",IF(COUNTRY_INFO!B432=0," ",COUNTRY_INFO!B432))</f>
        <v>Katsina</v>
      </c>
      <c r="C432" s="13" t="str">
        <f>IF(AND(INTRO!$E$37="Non-endemic",INTRO!$E$41="Non-endemic")," ",IF(COUNTRY_INFO!C432=0," ",COUNTRY_INFO!C432))</f>
        <v>Dutsi</v>
      </c>
      <c r="D432" s="14">
        <f>IF(AND(INTRO!$E$37="Non-endemic",INTRO!$E$41="Non-endemic"),0,IF(AND(OR(COUNTRY_INFO!$H432=0,COUNTRY_INFO!$H432=4,COUNTRY_INFO!$H432=99),OR(COUNTRY_INFO!$J432=0,COUNTRY_INFO!$J432=4)),0,COUNTRY_INFO!$E432))</f>
        <v>32284</v>
      </c>
      <c r="E432" s="14">
        <f>IF(AND(INTRO!$E$37="Non-endemic",INTRO!$E$41="Non-endemic"),0,IF(AND(OR(COUNTRY_INFO!$H432=0,COUNTRY_INFO!$H432=4,COUNTRY_INFO!$H432=99),OR(COUNTRY_INFO!$J432=0,COUNTRY_INFO!$J432=4)),0,COUNTRY_INFO!$F432))</f>
        <v>45197</v>
      </c>
      <c r="F432" s="14">
        <f t="shared" si="60"/>
        <v>77481</v>
      </c>
      <c r="G432" s="15">
        <f>IF(AND(INTRO!$E$37="Non-endemic",INTRO!$E$41="Non-endemic"),0,COUNTRY_INFO!Q432)</f>
        <v>1</v>
      </c>
      <c r="H432" s="15">
        <f>IF(AND(INTRO!$E$37="Non-endemic",INTRO!$E$41="Non-endemic"),0,COUNTRY_INFO!S432)</f>
        <v>0</v>
      </c>
      <c r="I432" s="14">
        <f>IF(INTRO!$E$39="Non-endemic",IF($G432=1,DEC!$I432,0),IF($G432=1,IVM!$G432,0))</f>
        <v>129134</v>
      </c>
      <c r="J432" s="3" t="str">
        <f>IF($G432=0, " ", IF(COUNTRY_INFO!$H432=1, IF(COUNTRY_INFO!$L432=1, 0," ")," "))</f>
        <v xml:space="preserve"> </v>
      </c>
      <c r="K432" s="3"/>
      <c r="L432" s="28" t="s">
        <v>974</v>
      </c>
      <c r="M432" s="44">
        <f>IF($L432="ALB", IF(INTRO!$E$39="Non-endemic",IF($H432&lt;&gt;0,$D432*($H432-$G432),0),$D432*$H432), 0)</f>
        <v>0</v>
      </c>
      <c r="N432" s="14">
        <f t="shared" si="52"/>
        <v>0</v>
      </c>
      <c r="O432" s="3"/>
      <c r="P432" s="14">
        <f t="shared" si="61"/>
        <v>0</v>
      </c>
      <c r="Q432" s="44">
        <f>IF($L432="MBD", IF(INTRO!$E$39="Non-endemic",IF($H432&lt;&gt;0,$D432*($H432-$G432),0),$D432*$H432),0)</f>
        <v>0</v>
      </c>
      <c r="R432" s="14">
        <f t="shared" si="53"/>
        <v>0</v>
      </c>
      <c r="S432" s="3"/>
      <c r="T432" s="14">
        <f t="shared" si="62"/>
        <v>0</v>
      </c>
      <c r="U432" s="25"/>
      <c r="V432" s="16">
        <f t="shared" si="58"/>
        <v>129134</v>
      </c>
      <c r="W432" s="16">
        <f t="shared" si="59"/>
        <v>646</v>
      </c>
      <c r="X432" s="25"/>
      <c r="Y432" s="16">
        <f t="shared" si="54"/>
        <v>0</v>
      </c>
      <c r="Z432" s="16">
        <f t="shared" si="55"/>
        <v>0</v>
      </c>
      <c r="AA432" s="25"/>
      <c r="AB432" s="16">
        <f t="shared" si="56"/>
        <v>0</v>
      </c>
      <c r="AC432" s="16">
        <f t="shared" si="57"/>
        <v>0</v>
      </c>
    </row>
    <row r="433" spans="1:29" x14ac:dyDescent="0.25">
      <c r="A433" s="13" t="str">
        <f>IF(AND(INTRO!$E$37="Non-endemic",INTRO!$E$41="Non-endemic")," ",IF(COUNTRY_INFO!A433=0," ",COUNTRY_INFO!A433))</f>
        <v>Nigeria</v>
      </c>
      <c r="B433" s="13" t="str">
        <f>IF(AND(INTRO!$E$37="Non-endemic",INTRO!$E$41="Non-endemic")," ",IF(COUNTRY_INFO!B433=0," ",COUNTRY_INFO!B433))</f>
        <v>Katsina</v>
      </c>
      <c r="C433" s="13" t="str">
        <f>IF(AND(INTRO!$E$37="Non-endemic",INTRO!$E$41="Non-endemic")," ",IF(COUNTRY_INFO!C433=0," ",COUNTRY_INFO!C433))</f>
        <v>Dutsin-Ma</v>
      </c>
      <c r="D433" s="14">
        <f>IF(AND(INTRO!$E$37="Non-endemic",INTRO!$E$41="Non-endemic"),0,IF(AND(OR(COUNTRY_INFO!$H433=0,COUNTRY_INFO!$H433=4,COUNTRY_INFO!$H433=99),OR(COUNTRY_INFO!$J433=0,COUNTRY_INFO!$J433=4)),0,COUNTRY_INFO!$E433))</f>
        <v>45638</v>
      </c>
      <c r="E433" s="14">
        <f>IF(AND(INTRO!$E$37="Non-endemic",INTRO!$E$41="Non-endemic"),0,IF(AND(OR(COUNTRY_INFO!$H433=0,COUNTRY_INFO!$H433=4,COUNTRY_INFO!$H433=99),OR(COUNTRY_INFO!$J433=0,COUNTRY_INFO!$J433=4)),0,COUNTRY_INFO!$F433))</f>
        <v>63893</v>
      </c>
      <c r="F433" s="14">
        <f t="shared" si="60"/>
        <v>109531</v>
      </c>
      <c r="G433" s="15">
        <f>IF(AND(INTRO!$E$37="Non-endemic",INTRO!$E$41="Non-endemic"),0,COUNTRY_INFO!Q433)</f>
        <v>1</v>
      </c>
      <c r="H433" s="15">
        <f>IF(AND(INTRO!$E$37="Non-endemic",INTRO!$E$41="Non-endemic"),0,COUNTRY_INFO!S433)</f>
        <v>1</v>
      </c>
      <c r="I433" s="14">
        <f>IF(INTRO!$E$39="Non-endemic",IF($G433=1,DEC!$I433,0),IF($G433=1,IVM!$G433,0))</f>
        <v>182551</v>
      </c>
      <c r="J433" s="3" t="str">
        <f>IF($G433=0, " ", IF(COUNTRY_INFO!$H433=1, IF(COUNTRY_INFO!$L433=1, 0," ")," "))</f>
        <v xml:space="preserve"> </v>
      </c>
      <c r="K433" s="3"/>
      <c r="L433" s="28" t="s">
        <v>974</v>
      </c>
      <c r="M433" s="44">
        <f>IF($L433="ALB", IF(INTRO!$E$39="Non-endemic",IF($H433&lt;&gt;0,$D433*($H433-$G433),0),$D433*$H433), 0)</f>
        <v>0</v>
      </c>
      <c r="N433" s="14">
        <f t="shared" si="52"/>
        <v>0</v>
      </c>
      <c r="O433" s="3"/>
      <c r="P433" s="14">
        <f t="shared" si="61"/>
        <v>0</v>
      </c>
      <c r="Q433" s="44">
        <f>IF($L433="MBD", IF(INTRO!$E$39="Non-endemic",IF($H433&lt;&gt;0,$D433*($H433-$G433),0),$D433*$H433),0)</f>
        <v>45638</v>
      </c>
      <c r="R433" s="14">
        <f t="shared" si="53"/>
        <v>0</v>
      </c>
      <c r="S433" s="3"/>
      <c r="T433" s="14">
        <f t="shared" si="62"/>
        <v>45638</v>
      </c>
      <c r="U433" s="25"/>
      <c r="V433" s="16">
        <f t="shared" si="58"/>
        <v>182551</v>
      </c>
      <c r="W433" s="16">
        <f t="shared" si="59"/>
        <v>913</v>
      </c>
      <c r="X433" s="25"/>
      <c r="Y433" s="16">
        <f t="shared" si="54"/>
        <v>0</v>
      </c>
      <c r="Z433" s="16">
        <f t="shared" si="55"/>
        <v>0</v>
      </c>
      <c r="AA433" s="25"/>
      <c r="AB433" s="16">
        <f t="shared" si="56"/>
        <v>0</v>
      </c>
      <c r="AC433" s="16">
        <f t="shared" si="57"/>
        <v>0</v>
      </c>
    </row>
    <row r="434" spans="1:29" x14ac:dyDescent="0.25">
      <c r="A434" s="13" t="str">
        <f>IF(AND(INTRO!$E$37="Non-endemic",INTRO!$E$41="Non-endemic")," ",IF(COUNTRY_INFO!A434=0," ",COUNTRY_INFO!A434))</f>
        <v>Nigeria</v>
      </c>
      <c r="B434" s="13" t="str">
        <f>IF(AND(INTRO!$E$37="Non-endemic",INTRO!$E$41="Non-endemic")," ",IF(COUNTRY_INFO!B434=0," ",COUNTRY_INFO!B434))</f>
        <v>Katsina</v>
      </c>
      <c r="C434" s="13" t="str">
        <f>IF(AND(INTRO!$E$37="Non-endemic",INTRO!$E$41="Non-endemic")," ",IF(COUNTRY_INFO!C434=0," ",COUNTRY_INFO!C434))</f>
        <v>Faskari</v>
      </c>
      <c r="D434" s="14">
        <f>IF(AND(INTRO!$E$37="Non-endemic",INTRO!$E$41="Non-endemic"),0,IF(AND(OR(COUNTRY_INFO!$H434=0,COUNTRY_INFO!$H434=4,COUNTRY_INFO!$H434=99),OR(COUNTRY_INFO!$J434=0,COUNTRY_INFO!$J434=4)),0,COUNTRY_INFO!$E434))</f>
        <v>52729</v>
      </c>
      <c r="E434" s="14">
        <f>IF(AND(INTRO!$E$37="Non-endemic",INTRO!$E$41="Non-endemic"),0,IF(AND(OR(COUNTRY_INFO!$H434=0,COUNTRY_INFO!$H434=4,COUNTRY_INFO!$H434=99),OR(COUNTRY_INFO!$J434=0,COUNTRY_INFO!$J434=4)),0,COUNTRY_INFO!$F434))</f>
        <v>73821</v>
      </c>
      <c r="F434" s="14">
        <f t="shared" si="60"/>
        <v>126550</v>
      </c>
      <c r="G434" s="15">
        <f>IF(AND(INTRO!$E$37="Non-endemic",INTRO!$E$41="Non-endemic"),0,COUNTRY_INFO!Q434)</f>
        <v>1</v>
      </c>
      <c r="H434" s="15">
        <f>IF(AND(INTRO!$E$37="Non-endemic",INTRO!$E$41="Non-endemic"),0,COUNTRY_INFO!S434)</f>
        <v>1</v>
      </c>
      <c r="I434" s="14">
        <f>IF(INTRO!$E$39="Non-endemic",IF($G434=1,DEC!$I434,0),IF($G434=1,IVM!$G434,0))</f>
        <v>210917</v>
      </c>
      <c r="J434" s="3" t="str">
        <f>IF($G434=0, " ", IF(COUNTRY_INFO!$H434=1, IF(COUNTRY_INFO!$L434=1, 0," ")," "))</f>
        <v xml:space="preserve"> </v>
      </c>
      <c r="K434" s="3"/>
      <c r="L434" s="28" t="s">
        <v>974</v>
      </c>
      <c r="M434" s="44">
        <f>IF($L434="ALB", IF(INTRO!$E$39="Non-endemic",IF($H434&lt;&gt;0,$D434*($H434-$G434),0),$D434*$H434), 0)</f>
        <v>0</v>
      </c>
      <c r="N434" s="14">
        <f t="shared" si="52"/>
        <v>0</v>
      </c>
      <c r="O434" s="3"/>
      <c r="P434" s="14">
        <f t="shared" si="61"/>
        <v>0</v>
      </c>
      <c r="Q434" s="44">
        <f>IF($L434="MBD", IF(INTRO!$E$39="Non-endemic",IF($H434&lt;&gt;0,$D434*($H434-$G434),0),$D434*$H434),0)</f>
        <v>52729</v>
      </c>
      <c r="R434" s="14">
        <f t="shared" si="53"/>
        <v>0</v>
      </c>
      <c r="S434" s="3"/>
      <c r="T434" s="14">
        <f t="shared" si="62"/>
        <v>52729</v>
      </c>
      <c r="U434" s="25"/>
      <c r="V434" s="16">
        <f t="shared" si="58"/>
        <v>210917</v>
      </c>
      <c r="W434" s="16">
        <f t="shared" si="59"/>
        <v>1055</v>
      </c>
      <c r="X434" s="25"/>
      <c r="Y434" s="16">
        <f t="shared" si="54"/>
        <v>0</v>
      </c>
      <c r="Z434" s="16">
        <f t="shared" si="55"/>
        <v>0</v>
      </c>
      <c r="AA434" s="25"/>
      <c r="AB434" s="16">
        <f t="shared" si="56"/>
        <v>0</v>
      </c>
      <c r="AC434" s="16">
        <f t="shared" si="57"/>
        <v>0</v>
      </c>
    </row>
    <row r="435" spans="1:29" x14ac:dyDescent="0.25">
      <c r="A435" s="13" t="str">
        <f>IF(AND(INTRO!$E$37="Non-endemic",INTRO!$E$41="Non-endemic")," ",IF(COUNTRY_INFO!A435=0," ",COUNTRY_INFO!A435))</f>
        <v>Nigeria</v>
      </c>
      <c r="B435" s="13" t="str">
        <f>IF(AND(INTRO!$E$37="Non-endemic",INTRO!$E$41="Non-endemic")," ",IF(COUNTRY_INFO!B435=0," ",COUNTRY_INFO!B435))</f>
        <v>Katsina</v>
      </c>
      <c r="C435" s="13" t="str">
        <f>IF(AND(INTRO!$E$37="Non-endemic",INTRO!$E$41="Non-endemic")," ",IF(COUNTRY_INFO!C435=0," ",COUNTRY_INFO!C435))</f>
        <v>Funtua</v>
      </c>
      <c r="D435" s="14">
        <f>IF(AND(INTRO!$E$37="Non-endemic",INTRO!$E$41="Non-endemic"),0,IF(AND(OR(COUNTRY_INFO!$H435=0,COUNTRY_INFO!$H435=4,COUNTRY_INFO!$H435=99),OR(COUNTRY_INFO!$J435=0,COUNTRY_INFO!$J435=4)),0,COUNTRY_INFO!$E435))</f>
        <v>60674</v>
      </c>
      <c r="E435" s="14">
        <f>IF(AND(INTRO!$E$37="Non-endemic",INTRO!$E$41="Non-endemic"),0,IF(AND(OR(COUNTRY_INFO!$H435=0,COUNTRY_INFO!$H435=4,COUNTRY_INFO!$H435=99),OR(COUNTRY_INFO!$J435=0,COUNTRY_INFO!$J435=4)),0,COUNTRY_INFO!$F435))</f>
        <v>84943</v>
      </c>
      <c r="F435" s="14">
        <f t="shared" si="60"/>
        <v>145617</v>
      </c>
      <c r="G435" s="15">
        <f>IF(AND(INTRO!$E$37="Non-endemic",INTRO!$E$41="Non-endemic"),0,COUNTRY_INFO!Q435)</f>
        <v>0</v>
      </c>
      <c r="H435" s="15">
        <f>IF(AND(INTRO!$E$37="Non-endemic",INTRO!$E$41="Non-endemic"),0,COUNTRY_INFO!S435)</f>
        <v>0</v>
      </c>
      <c r="I435" s="14">
        <f>IF(INTRO!$E$39="Non-endemic",IF($G435=1,DEC!$I435,0),IF($G435=1,IVM!$G435,0))</f>
        <v>0</v>
      </c>
      <c r="J435" s="3" t="str">
        <f>IF($G435=0, " ", IF(COUNTRY_INFO!$H435=1, IF(COUNTRY_INFO!$L435=1, 0," ")," "))</f>
        <v xml:space="preserve"> </v>
      </c>
      <c r="K435" s="3"/>
      <c r="L435" s="28" t="s">
        <v>974</v>
      </c>
      <c r="M435" s="44">
        <f>IF($L435="ALB", IF(INTRO!$E$39="Non-endemic",IF($H435&lt;&gt;0,$D435*($H435-$G435),0),$D435*$H435), 0)</f>
        <v>0</v>
      </c>
      <c r="N435" s="14">
        <f t="shared" si="52"/>
        <v>0</v>
      </c>
      <c r="O435" s="3"/>
      <c r="P435" s="14">
        <f t="shared" si="61"/>
        <v>0</v>
      </c>
      <c r="Q435" s="44">
        <f>IF($L435="MBD", IF(INTRO!$E$39="Non-endemic",IF($H435&lt;&gt;0,$D435*($H435-$G435),0),$D435*$H435),0)</f>
        <v>0</v>
      </c>
      <c r="R435" s="14">
        <f t="shared" si="53"/>
        <v>0</v>
      </c>
      <c r="S435" s="3"/>
      <c r="T435" s="14">
        <f t="shared" si="62"/>
        <v>0</v>
      </c>
      <c r="U435" s="25"/>
      <c r="V435" s="16">
        <f t="shared" si="58"/>
        <v>0</v>
      </c>
      <c r="W435" s="16">
        <f t="shared" si="59"/>
        <v>0</v>
      </c>
      <c r="X435" s="25"/>
      <c r="Y435" s="16">
        <f t="shared" si="54"/>
        <v>0</v>
      </c>
      <c r="Z435" s="16">
        <f t="shared" si="55"/>
        <v>0</v>
      </c>
      <c r="AA435" s="25"/>
      <c r="AB435" s="16">
        <f t="shared" si="56"/>
        <v>0</v>
      </c>
      <c r="AC435" s="16">
        <f t="shared" si="57"/>
        <v>0</v>
      </c>
    </row>
    <row r="436" spans="1:29" x14ac:dyDescent="0.25">
      <c r="A436" s="13" t="str">
        <f>IF(AND(INTRO!$E$37="Non-endemic",INTRO!$E$41="Non-endemic")," ",IF(COUNTRY_INFO!A436=0," ",COUNTRY_INFO!A436))</f>
        <v>Nigeria</v>
      </c>
      <c r="B436" s="13" t="str">
        <f>IF(AND(INTRO!$E$37="Non-endemic",INTRO!$E$41="Non-endemic")," ",IF(COUNTRY_INFO!B436=0," ",COUNTRY_INFO!B436))</f>
        <v>Katsina</v>
      </c>
      <c r="C436" s="13" t="str">
        <f>IF(AND(INTRO!$E$37="Non-endemic",INTRO!$E$41="Non-endemic")," ",IF(COUNTRY_INFO!C436=0," ",COUNTRY_INFO!C436))</f>
        <v>Ingawa</v>
      </c>
      <c r="D436" s="14">
        <f>IF(AND(INTRO!$E$37="Non-endemic",INTRO!$E$41="Non-endemic"),0,IF(AND(OR(COUNTRY_INFO!$H436=0,COUNTRY_INFO!$H436=4,COUNTRY_INFO!$H436=99),OR(COUNTRY_INFO!$J436=0,COUNTRY_INFO!$J436=4)),0,COUNTRY_INFO!$E436))</f>
        <v>45660</v>
      </c>
      <c r="E436" s="14">
        <f>IF(AND(INTRO!$E$37="Non-endemic",INTRO!$E$41="Non-endemic"),0,IF(AND(OR(COUNTRY_INFO!$H436=0,COUNTRY_INFO!$H436=4,COUNTRY_INFO!$H436=99),OR(COUNTRY_INFO!$J436=0,COUNTRY_INFO!$J436=4)),0,COUNTRY_INFO!$F436))</f>
        <v>63924</v>
      </c>
      <c r="F436" s="14">
        <f t="shared" si="60"/>
        <v>109584</v>
      </c>
      <c r="G436" s="15">
        <f>IF(AND(INTRO!$E$37="Non-endemic",INTRO!$E$41="Non-endemic"),0,COUNTRY_INFO!Q436)</f>
        <v>1</v>
      </c>
      <c r="H436" s="15">
        <f>IF(AND(INTRO!$E$37="Non-endemic",INTRO!$E$41="Non-endemic"),0,COUNTRY_INFO!S436)</f>
        <v>1</v>
      </c>
      <c r="I436" s="14">
        <f>IF(INTRO!$E$39="Non-endemic",IF($G436=1,DEC!$I436,0),IF($G436=1,IVM!$G436,0))</f>
        <v>182639</v>
      </c>
      <c r="J436" s="3" t="str">
        <f>IF($G436=0, " ", IF(COUNTRY_INFO!$H436=1, IF(COUNTRY_INFO!$L436=1, 0," ")," "))</f>
        <v xml:space="preserve"> </v>
      </c>
      <c r="K436" s="3"/>
      <c r="L436" s="28" t="s">
        <v>974</v>
      </c>
      <c r="M436" s="44">
        <f>IF($L436="ALB", IF(INTRO!$E$39="Non-endemic",IF($H436&lt;&gt;0,$D436*($H436-$G436),0),$D436*$H436), 0)</f>
        <v>0</v>
      </c>
      <c r="N436" s="14">
        <f t="shared" si="52"/>
        <v>0</v>
      </c>
      <c r="O436" s="3"/>
      <c r="P436" s="14">
        <f t="shared" si="61"/>
        <v>0</v>
      </c>
      <c r="Q436" s="44">
        <f>IF($L436="MBD", IF(INTRO!$E$39="Non-endemic",IF($H436&lt;&gt;0,$D436*($H436-$G436),0),$D436*$H436),0)</f>
        <v>45660</v>
      </c>
      <c r="R436" s="14">
        <f t="shared" si="53"/>
        <v>0</v>
      </c>
      <c r="S436" s="3"/>
      <c r="T436" s="14">
        <f t="shared" si="62"/>
        <v>45660</v>
      </c>
      <c r="U436" s="25"/>
      <c r="V436" s="16">
        <f t="shared" si="58"/>
        <v>182639</v>
      </c>
      <c r="W436" s="16">
        <f t="shared" si="59"/>
        <v>914</v>
      </c>
      <c r="X436" s="25"/>
      <c r="Y436" s="16">
        <f t="shared" si="54"/>
        <v>0</v>
      </c>
      <c r="Z436" s="16">
        <f t="shared" si="55"/>
        <v>0</v>
      </c>
      <c r="AA436" s="25"/>
      <c r="AB436" s="16">
        <f t="shared" si="56"/>
        <v>0</v>
      </c>
      <c r="AC436" s="16">
        <f t="shared" si="57"/>
        <v>0</v>
      </c>
    </row>
    <row r="437" spans="1:29" x14ac:dyDescent="0.25">
      <c r="A437" s="13" t="str">
        <f>IF(AND(INTRO!$E$37="Non-endemic",INTRO!$E$41="Non-endemic")," ",IF(COUNTRY_INFO!A437=0," ",COUNTRY_INFO!A437))</f>
        <v>Nigeria</v>
      </c>
      <c r="B437" s="13" t="str">
        <f>IF(AND(INTRO!$E$37="Non-endemic",INTRO!$E$41="Non-endemic")," ",IF(COUNTRY_INFO!B437=0," ",COUNTRY_INFO!B437))</f>
        <v>Katsina</v>
      </c>
      <c r="C437" s="13" t="str">
        <f>IF(AND(INTRO!$E$37="Non-endemic",INTRO!$E$41="Non-endemic")," ",IF(COUNTRY_INFO!C437=0," ",COUNTRY_INFO!C437))</f>
        <v>Jibia</v>
      </c>
      <c r="D437" s="14">
        <f>IF(AND(INTRO!$E$37="Non-endemic",INTRO!$E$41="Non-endemic"),0,IF(AND(OR(COUNTRY_INFO!$H437=0,COUNTRY_INFO!$H437=4,COUNTRY_INFO!$H437=99),OR(COUNTRY_INFO!$J437=0,COUNTRY_INFO!$J437=4)),0,COUNTRY_INFO!$E437))</f>
        <v>45658</v>
      </c>
      <c r="E437" s="14">
        <f>IF(AND(INTRO!$E$37="Non-endemic",INTRO!$E$41="Non-endemic"),0,IF(AND(OR(COUNTRY_INFO!$H437=0,COUNTRY_INFO!$H437=4,COUNTRY_INFO!$H437=99),OR(COUNTRY_INFO!$J437=0,COUNTRY_INFO!$J437=4)),0,COUNTRY_INFO!$F437))</f>
        <v>63922</v>
      </c>
      <c r="F437" s="14">
        <f t="shared" si="60"/>
        <v>109580</v>
      </c>
      <c r="G437" s="15">
        <f>IF(AND(INTRO!$E$37="Non-endemic",INTRO!$E$41="Non-endemic"),0,COUNTRY_INFO!Q437)</f>
        <v>1</v>
      </c>
      <c r="H437" s="15">
        <f>IF(AND(INTRO!$E$37="Non-endemic",INTRO!$E$41="Non-endemic"),0,COUNTRY_INFO!S437)</f>
        <v>0</v>
      </c>
      <c r="I437" s="14">
        <f>IF(INTRO!$E$39="Non-endemic",IF($G437=1,DEC!$I437,0),IF($G437=1,IVM!$G437,0))</f>
        <v>182634</v>
      </c>
      <c r="J437" s="3" t="str">
        <f>IF($G437=0, " ", IF(COUNTRY_INFO!$H437=1, IF(COUNTRY_INFO!$L437=1, 0," ")," "))</f>
        <v xml:space="preserve"> </v>
      </c>
      <c r="K437" s="3"/>
      <c r="L437" s="28" t="s">
        <v>974</v>
      </c>
      <c r="M437" s="44">
        <f>IF($L437="ALB", IF(INTRO!$E$39="Non-endemic",IF($H437&lt;&gt;0,$D437*($H437-$G437),0),$D437*$H437), 0)</f>
        <v>0</v>
      </c>
      <c r="N437" s="14">
        <f t="shared" si="52"/>
        <v>0</v>
      </c>
      <c r="O437" s="3"/>
      <c r="P437" s="14">
        <f t="shared" si="61"/>
        <v>0</v>
      </c>
      <c r="Q437" s="44">
        <f>IF($L437="MBD", IF(INTRO!$E$39="Non-endemic",IF($H437&lt;&gt;0,$D437*($H437-$G437),0),$D437*$H437),0)</f>
        <v>0</v>
      </c>
      <c r="R437" s="14">
        <f t="shared" si="53"/>
        <v>0</v>
      </c>
      <c r="S437" s="3"/>
      <c r="T437" s="14">
        <f t="shared" si="62"/>
        <v>0</v>
      </c>
      <c r="U437" s="25"/>
      <c r="V437" s="16">
        <f t="shared" si="58"/>
        <v>182634</v>
      </c>
      <c r="W437" s="16">
        <f t="shared" si="59"/>
        <v>914</v>
      </c>
      <c r="X437" s="25"/>
      <c r="Y437" s="16">
        <f t="shared" si="54"/>
        <v>0</v>
      </c>
      <c r="Z437" s="16">
        <f t="shared" si="55"/>
        <v>0</v>
      </c>
      <c r="AA437" s="25"/>
      <c r="AB437" s="16">
        <f t="shared" si="56"/>
        <v>0</v>
      </c>
      <c r="AC437" s="16">
        <f t="shared" si="57"/>
        <v>0</v>
      </c>
    </row>
    <row r="438" spans="1:29" x14ac:dyDescent="0.25">
      <c r="A438" s="13" t="str">
        <f>IF(AND(INTRO!$E$37="Non-endemic",INTRO!$E$41="Non-endemic")," ",IF(COUNTRY_INFO!A438=0," ",COUNTRY_INFO!A438))</f>
        <v>Nigeria</v>
      </c>
      <c r="B438" s="13" t="str">
        <f>IF(AND(INTRO!$E$37="Non-endemic",INTRO!$E$41="Non-endemic")," ",IF(COUNTRY_INFO!B438=0," ",COUNTRY_INFO!B438))</f>
        <v>Katsina</v>
      </c>
      <c r="C438" s="13" t="str">
        <f>IF(AND(INTRO!$E$37="Non-endemic",INTRO!$E$41="Non-endemic")," ",IF(COUNTRY_INFO!C438=0," ",COUNTRY_INFO!C438))</f>
        <v>Kafur</v>
      </c>
      <c r="D438" s="14">
        <f>IF(AND(INTRO!$E$37="Non-endemic",INTRO!$E$41="Non-endemic"),0,IF(AND(OR(COUNTRY_INFO!$H438=0,COUNTRY_INFO!$H438=4,COUNTRY_INFO!$H438=99),OR(COUNTRY_INFO!$J438=0,COUNTRY_INFO!$J438=4)),0,COUNTRY_INFO!$E438))</f>
        <v>54571</v>
      </c>
      <c r="E438" s="14">
        <f>IF(AND(INTRO!$E$37="Non-endemic",INTRO!$E$41="Non-endemic"),0,IF(AND(OR(COUNTRY_INFO!$H438=0,COUNTRY_INFO!$H438=4,COUNTRY_INFO!$H438=99),OR(COUNTRY_INFO!$J438=0,COUNTRY_INFO!$J438=4)),0,COUNTRY_INFO!$F438))</f>
        <v>76400</v>
      </c>
      <c r="F438" s="14">
        <f t="shared" si="60"/>
        <v>130971</v>
      </c>
      <c r="G438" s="15">
        <f>IF(AND(INTRO!$E$37="Non-endemic",INTRO!$E$41="Non-endemic"),0,COUNTRY_INFO!Q438)</f>
        <v>0</v>
      </c>
      <c r="H438" s="15">
        <f>IF(AND(INTRO!$E$37="Non-endemic",INTRO!$E$41="Non-endemic"),0,COUNTRY_INFO!S438)</f>
        <v>0</v>
      </c>
      <c r="I438" s="14">
        <f>IF(INTRO!$E$39="Non-endemic",IF($G438=1,DEC!$I438,0),IF($G438=1,IVM!$G438,0))</f>
        <v>0</v>
      </c>
      <c r="J438" s="3" t="str">
        <f>IF($G438=0, " ", IF(COUNTRY_INFO!$H438=1, IF(COUNTRY_INFO!$L438=1, 0," ")," "))</f>
        <v xml:space="preserve"> </v>
      </c>
      <c r="K438" s="3"/>
      <c r="L438" s="28" t="s">
        <v>974</v>
      </c>
      <c r="M438" s="44">
        <f>IF($L438="ALB", IF(INTRO!$E$39="Non-endemic",IF($H438&lt;&gt;0,$D438*($H438-$G438),0),$D438*$H438), 0)</f>
        <v>0</v>
      </c>
      <c r="N438" s="14">
        <f t="shared" si="52"/>
        <v>0</v>
      </c>
      <c r="O438" s="3"/>
      <c r="P438" s="14">
        <f t="shared" si="61"/>
        <v>0</v>
      </c>
      <c r="Q438" s="44">
        <f>IF($L438="MBD", IF(INTRO!$E$39="Non-endemic",IF($H438&lt;&gt;0,$D438*($H438-$G438),0),$D438*$H438),0)</f>
        <v>0</v>
      </c>
      <c r="R438" s="14">
        <f t="shared" si="53"/>
        <v>0</v>
      </c>
      <c r="S438" s="3"/>
      <c r="T438" s="14">
        <f t="shared" si="62"/>
        <v>0</v>
      </c>
      <c r="U438" s="25"/>
      <c r="V438" s="16">
        <f t="shared" si="58"/>
        <v>0</v>
      </c>
      <c r="W438" s="16">
        <f t="shared" si="59"/>
        <v>0</v>
      </c>
      <c r="X438" s="25"/>
      <c r="Y438" s="16">
        <f t="shared" si="54"/>
        <v>0</v>
      </c>
      <c r="Z438" s="16">
        <f t="shared" si="55"/>
        <v>0</v>
      </c>
      <c r="AA438" s="25"/>
      <c r="AB438" s="16">
        <f t="shared" si="56"/>
        <v>0</v>
      </c>
      <c r="AC438" s="16">
        <f t="shared" si="57"/>
        <v>0</v>
      </c>
    </row>
    <row r="439" spans="1:29" x14ac:dyDescent="0.25">
      <c r="A439" s="13" t="str">
        <f>IF(AND(INTRO!$E$37="Non-endemic",INTRO!$E$41="Non-endemic")," ",IF(COUNTRY_INFO!A439=0," ",COUNTRY_INFO!A439))</f>
        <v>Nigeria</v>
      </c>
      <c r="B439" s="13" t="str">
        <f>IF(AND(INTRO!$E$37="Non-endemic",INTRO!$E$41="Non-endemic")," ",IF(COUNTRY_INFO!B439=0," ",COUNTRY_INFO!B439))</f>
        <v>Katsina</v>
      </c>
      <c r="C439" s="13" t="str">
        <f>IF(AND(INTRO!$E$37="Non-endemic",INTRO!$E$41="Non-endemic")," ",IF(COUNTRY_INFO!C439=0," ",COUNTRY_INFO!C439))</f>
        <v>Kaita</v>
      </c>
      <c r="D439" s="14">
        <f>IF(AND(INTRO!$E$37="Non-endemic",INTRO!$E$41="Non-endemic"),0,IF(AND(OR(COUNTRY_INFO!$H439=0,COUNTRY_INFO!$H439=4,COUNTRY_INFO!$H439=99),OR(COUNTRY_INFO!$J439=0,COUNTRY_INFO!$J439=4)),0,COUNTRY_INFO!$E439))</f>
        <v>49600</v>
      </c>
      <c r="E439" s="14">
        <f>IF(AND(INTRO!$E$37="Non-endemic",INTRO!$E$41="Non-endemic"),0,IF(AND(OR(COUNTRY_INFO!$H439=0,COUNTRY_INFO!$H439=4,COUNTRY_INFO!$H439=99),OR(COUNTRY_INFO!$J439=0,COUNTRY_INFO!$J439=4)),0,COUNTRY_INFO!$F439))</f>
        <v>69440</v>
      </c>
      <c r="F439" s="14">
        <f t="shared" si="60"/>
        <v>119040</v>
      </c>
      <c r="G439" s="15">
        <f>IF(AND(INTRO!$E$37="Non-endemic",INTRO!$E$41="Non-endemic"),0,COUNTRY_INFO!Q439)</f>
        <v>1</v>
      </c>
      <c r="H439" s="15">
        <f>IF(AND(INTRO!$E$37="Non-endemic",INTRO!$E$41="Non-endemic"),0,COUNTRY_INFO!S439)</f>
        <v>0</v>
      </c>
      <c r="I439" s="14">
        <f>IF(INTRO!$E$39="Non-endemic",IF($G439=1,DEC!$I439,0),IF($G439=1,IVM!$G439,0))</f>
        <v>198399</v>
      </c>
      <c r="J439" s="3" t="str">
        <f>IF($G439=0, " ", IF(COUNTRY_INFO!$H439=1, IF(COUNTRY_INFO!$L439=1, 0," ")," "))</f>
        <v xml:space="preserve"> </v>
      </c>
      <c r="K439" s="3"/>
      <c r="L439" s="28" t="s">
        <v>974</v>
      </c>
      <c r="M439" s="44">
        <f>IF($L439="ALB", IF(INTRO!$E$39="Non-endemic",IF($H439&lt;&gt;0,$D439*($H439-$G439),0),$D439*$H439), 0)</f>
        <v>0</v>
      </c>
      <c r="N439" s="14">
        <f t="shared" si="52"/>
        <v>0</v>
      </c>
      <c r="O439" s="3"/>
      <c r="P439" s="14">
        <f t="shared" si="61"/>
        <v>0</v>
      </c>
      <c r="Q439" s="44">
        <f>IF($L439="MBD", IF(INTRO!$E$39="Non-endemic",IF($H439&lt;&gt;0,$D439*($H439-$G439),0),$D439*$H439),0)</f>
        <v>0</v>
      </c>
      <c r="R439" s="14">
        <f t="shared" si="53"/>
        <v>0</v>
      </c>
      <c r="S439" s="3"/>
      <c r="T439" s="14">
        <f t="shared" si="62"/>
        <v>0</v>
      </c>
      <c r="U439" s="25"/>
      <c r="V439" s="16">
        <f t="shared" si="58"/>
        <v>198399</v>
      </c>
      <c r="W439" s="16">
        <f t="shared" si="59"/>
        <v>992</v>
      </c>
      <c r="X439" s="25"/>
      <c r="Y439" s="16">
        <f t="shared" si="54"/>
        <v>0</v>
      </c>
      <c r="Z439" s="16">
        <f t="shared" si="55"/>
        <v>0</v>
      </c>
      <c r="AA439" s="25"/>
      <c r="AB439" s="16">
        <f t="shared" si="56"/>
        <v>0</v>
      </c>
      <c r="AC439" s="16">
        <f t="shared" si="57"/>
        <v>0</v>
      </c>
    </row>
    <row r="440" spans="1:29" x14ac:dyDescent="0.25">
      <c r="A440" s="13" t="str">
        <f>IF(AND(INTRO!$E$37="Non-endemic",INTRO!$E$41="Non-endemic")," ",IF(COUNTRY_INFO!A440=0," ",COUNTRY_INFO!A440))</f>
        <v>Nigeria</v>
      </c>
      <c r="B440" s="13" t="str">
        <f>IF(AND(INTRO!$E$37="Non-endemic",INTRO!$E$41="Non-endemic")," ",IF(COUNTRY_INFO!B440=0," ",COUNTRY_INFO!B440))</f>
        <v>Katsina</v>
      </c>
      <c r="C440" s="13" t="str">
        <f>IF(AND(INTRO!$E$37="Non-endemic",INTRO!$E$41="Non-endemic")," ",IF(COUNTRY_INFO!C440=0," ",COUNTRY_INFO!C440))</f>
        <v>Kankara</v>
      </c>
      <c r="D440" s="14">
        <f>IF(AND(INTRO!$E$37="Non-endemic",INTRO!$E$41="Non-endemic"),0,IF(AND(OR(COUNTRY_INFO!$H440=0,COUNTRY_INFO!$H440=4,COUNTRY_INFO!$H440=99),OR(COUNTRY_INFO!$J440=0,COUNTRY_INFO!$J440=4)),0,COUNTRY_INFO!$E440))</f>
        <v>66098</v>
      </c>
      <c r="E440" s="14">
        <f>IF(AND(INTRO!$E$37="Non-endemic",INTRO!$E$41="Non-endemic"),0,IF(AND(OR(COUNTRY_INFO!$H440=0,COUNTRY_INFO!$H440=4,COUNTRY_INFO!$H440=99),OR(COUNTRY_INFO!$J440=0,COUNTRY_INFO!$J440=4)),0,COUNTRY_INFO!$F440))</f>
        <v>92538</v>
      </c>
      <c r="F440" s="14">
        <f t="shared" si="60"/>
        <v>158636</v>
      </c>
      <c r="G440" s="15">
        <f>IF(AND(INTRO!$E$37="Non-endemic",INTRO!$E$41="Non-endemic"),0,COUNTRY_INFO!Q440)</f>
        <v>1</v>
      </c>
      <c r="H440" s="15">
        <f>IF(AND(INTRO!$E$37="Non-endemic",INTRO!$E$41="Non-endemic"),0,COUNTRY_INFO!S440)</f>
        <v>0</v>
      </c>
      <c r="I440" s="14">
        <f>IF(INTRO!$E$39="Non-endemic",IF($G440=1,DEC!$I440,0),IF($G440=1,IVM!$G440,0))</f>
        <v>264394</v>
      </c>
      <c r="J440" s="3" t="str">
        <f>IF($G440=0, " ", IF(COUNTRY_INFO!$H440=1, IF(COUNTRY_INFO!$L440=1, 0," ")," "))</f>
        <v xml:space="preserve"> </v>
      </c>
      <c r="K440" s="3"/>
      <c r="L440" s="28" t="s">
        <v>974</v>
      </c>
      <c r="M440" s="44">
        <f>IF($L440="ALB", IF(INTRO!$E$39="Non-endemic",IF($H440&lt;&gt;0,$D440*($H440-$G440),0),$D440*$H440), 0)</f>
        <v>0</v>
      </c>
      <c r="N440" s="14">
        <f t="shared" si="52"/>
        <v>0</v>
      </c>
      <c r="O440" s="3"/>
      <c r="P440" s="14">
        <f t="shared" si="61"/>
        <v>0</v>
      </c>
      <c r="Q440" s="44">
        <f>IF($L440="MBD", IF(INTRO!$E$39="Non-endemic",IF($H440&lt;&gt;0,$D440*($H440-$G440),0),$D440*$H440),0)</f>
        <v>0</v>
      </c>
      <c r="R440" s="14">
        <f t="shared" si="53"/>
        <v>0</v>
      </c>
      <c r="S440" s="3"/>
      <c r="T440" s="14">
        <f t="shared" si="62"/>
        <v>0</v>
      </c>
      <c r="U440" s="25"/>
      <c r="V440" s="16">
        <f t="shared" si="58"/>
        <v>264394</v>
      </c>
      <c r="W440" s="16">
        <f t="shared" si="59"/>
        <v>1322</v>
      </c>
      <c r="X440" s="25"/>
      <c r="Y440" s="16">
        <f t="shared" si="54"/>
        <v>0</v>
      </c>
      <c r="Z440" s="16">
        <f t="shared" si="55"/>
        <v>0</v>
      </c>
      <c r="AA440" s="25"/>
      <c r="AB440" s="16">
        <f t="shared" si="56"/>
        <v>0</v>
      </c>
      <c r="AC440" s="16">
        <f t="shared" si="57"/>
        <v>0</v>
      </c>
    </row>
    <row r="441" spans="1:29" x14ac:dyDescent="0.25">
      <c r="A441" s="13" t="str">
        <f>IF(AND(INTRO!$E$37="Non-endemic",INTRO!$E$41="Non-endemic")," ",IF(COUNTRY_INFO!A441=0," ",COUNTRY_INFO!A441))</f>
        <v>Nigeria</v>
      </c>
      <c r="B441" s="13" t="str">
        <f>IF(AND(INTRO!$E$37="Non-endemic",INTRO!$E$41="Non-endemic")," ",IF(COUNTRY_INFO!B441=0," ",COUNTRY_INFO!B441))</f>
        <v>Katsina</v>
      </c>
      <c r="C441" s="13" t="str">
        <f>IF(AND(INTRO!$E$37="Non-endemic",INTRO!$E$41="Non-endemic")," ",IF(COUNTRY_INFO!C441=0," ",COUNTRY_INFO!C441))</f>
        <v>Kankia</v>
      </c>
      <c r="D441" s="14">
        <f>IF(AND(INTRO!$E$37="Non-endemic",INTRO!$E$41="Non-endemic"),0,IF(AND(OR(COUNTRY_INFO!$H441=0,COUNTRY_INFO!$H441=4,COUNTRY_INFO!$H441=99),OR(COUNTRY_INFO!$J441=0,COUNTRY_INFO!$J441=4)),0,COUNTRY_INFO!$E441))</f>
        <v>40732</v>
      </c>
      <c r="E441" s="14">
        <f>IF(AND(INTRO!$E$37="Non-endemic",INTRO!$E$41="Non-endemic"),0,IF(AND(OR(COUNTRY_INFO!$H441=0,COUNTRY_INFO!$H441=4,COUNTRY_INFO!$H441=99),OR(COUNTRY_INFO!$J441=0,COUNTRY_INFO!$J441=4)),0,COUNTRY_INFO!$F441))</f>
        <v>57025</v>
      </c>
      <c r="F441" s="14">
        <f t="shared" si="60"/>
        <v>97757</v>
      </c>
      <c r="G441" s="15">
        <f>IF(AND(INTRO!$E$37="Non-endemic",INTRO!$E$41="Non-endemic"),0,COUNTRY_INFO!Q441)</f>
        <v>1</v>
      </c>
      <c r="H441" s="15">
        <f>IF(AND(INTRO!$E$37="Non-endemic",INTRO!$E$41="Non-endemic"),0,COUNTRY_INFO!S441)</f>
        <v>0</v>
      </c>
      <c r="I441" s="14">
        <f>IF(INTRO!$E$39="Non-endemic",IF($G441=1,DEC!$I441,0),IF($G441=1,IVM!$G441,0))</f>
        <v>162929</v>
      </c>
      <c r="J441" s="3" t="str">
        <f>IF($G441=0, " ", IF(COUNTRY_INFO!$H441=1, IF(COUNTRY_INFO!$L441=1, 0," ")," "))</f>
        <v xml:space="preserve"> </v>
      </c>
      <c r="K441" s="3"/>
      <c r="L441" s="28" t="s">
        <v>974</v>
      </c>
      <c r="M441" s="44">
        <f>IF($L441="ALB", IF(INTRO!$E$39="Non-endemic",IF($H441&lt;&gt;0,$D441*($H441-$G441),0),$D441*$H441), 0)</f>
        <v>0</v>
      </c>
      <c r="N441" s="14">
        <f t="shared" si="52"/>
        <v>0</v>
      </c>
      <c r="O441" s="3"/>
      <c r="P441" s="14">
        <f t="shared" si="61"/>
        <v>0</v>
      </c>
      <c r="Q441" s="44">
        <f>IF($L441="MBD", IF(INTRO!$E$39="Non-endemic",IF($H441&lt;&gt;0,$D441*($H441-$G441),0),$D441*$H441),0)</f>
        <v>0</v>
      </c>
      <c r="R441" s="14">
        <f t="shared" si="53"/>
        <v>0</v>
      </c>
      <c r="S441" s="3"/>
      <c r="T441" s="14">
        <f t="shared" si="62"/>
        <v>0</v>
      </c>
      <c r="U441" s="25"/>
      <c r="V441" s="16">
        <f t="shared" si="58"/>
        <v>162929</v>
      </c>
      <c r="W441" s="16">
        <f t="shared" si="59"/>
        <v>815</v>
      </c>
      <c r="X441" s="25"/>
      <c r="Y441" s="16">
        <f t="shared" si="54"/>
        <v>0</v>
      </c>
      <c r="Z441" s="16">
        <f t="shared" si="55"/>
        <v>0</v>
      </c>
      <c r="AA441" s="25"/>
      <c r="AB441" s="16">
        <f t="shared" si="56"/>
        <v>0</v>
      </c>
      <c r="AC441" s="16">
        <f t="shared" si="57"/>
        <v>0</v>
      </c>
    </row>
    <row r="442" spans="1:29" x14ac:dyDescent="0.25">
      <c r="A442" s="13" t="str">
        <f>IF(AND(INTRO!$E$37="Non-endemic",INTRO!$E$41="Non-endemic")," ",IF(COUNTRY_INFO!A442=0," ",COUNTRY_INFO!A442))</f>
        <v>Nigeria</v>
      </c>
      <c r="B442" s="13" t="str">
        <f>IF(AND(INTRO!$E$37="Non-endemic",INTRO!$E$41="Non-endemic")," ",IF(COUNTRY_INFO!B442=0," ",COUNTRY_INFO!B442))</f>
        <v>Katsina</v>
      </c>
      <c r="C442" s="13" t="str">
        <f>IF(AND(INTRO!$E$37="Non-endemic",INTRO!$E$41="Non-endemic")," ",IF(COUNTRY_INFO!C442=0," ",COUNTRY_INFO!C442))</f>
        <v>Katsina</v>
      </c>
      <c r="D442" s="14">
        <f>IF(AND(INTRO!$E$37="Non-endemic",INTRO!$E$41="Non-endemic"),0,IF(AND(OR(COUNTRY_INFO!$H442=0,COUNTRY_INFO!$H442=4,COUNTRY_INFO!$H442=99),OR(COUNTRY_INFO!$J442=0,COUNTRY_INFO!$J442=4)),0,COUNTRY_INFO!$E442))</f>
        <v>85658</v>
      </c>
      <c r="E442" s="14">
        <f>IF(AND(INTRO!$E$37="Non-endemic",INTRO!$E$41="Non-endemic"),0,IF(AND(OR(COUNTRY_INFO!$H442=0,COUNTRY_INFO!$H442=4,COUNTRY_INFO!$H442=99),OR(COUNTRY_INFO!$J442=0,COUNTRY_INFO!$J442=4)),0,COUNTRY_INFO!$F442))</f>
        <v>119922</v>
      </c>
      <c r="F442" s="14">
        <f t="shared" si="60"/>
        <v>205580</v>
      </c>
      <c r="G442" s="15">
        <f>IF(AND(INTRO!$E$37="Non-endemic",INTRO!$E$41="Non-endemic"),0,COUNTRY_INFO!Q442)</f>
        <v>1</v>
      </c>
      <c r="H442" s="15">
        <f>IF(AND(INTRO!$E$37="Non-endemic",INTRO!$E$41="Non-endemic"),0,COUNTRY_INFO!S442)</f>
        <v>0</v>
      </c>
      <c r="I442" s="14">
        <f>IF(INTRO!$E$39="Non-endemic",IF($G442=1,DEC!$I442,0),IF($G442=1,IVM!$G442,0))</f>
        <v>342634</v>
      </c>
      <c r="J442" s="3" t="str">
        <f>IF($G442=0, " ", IF(COUNTRY_INFO!$H442=1, IF(COUNTRY_INFO!$L442=1, 0," ")," "))</f>
        <v xml:space="preserve"> </v>
      </c>
      <c r="K442" s="3"/>
      <c r="L442" s="28" t="s">
        <v>974</v>
      </c>
      <c r="M442" s="44">
        <f>IF($L442="ALB", IF(INTRO!$E$39="Non-endemic",IF($H442&lt;&gt;0,$D442*($H442-$G442),0),$D442*$H442), 0)</f>
        <v>0</v>
      </c>
      <c r="N442" s="14">
        <f t="shared" si="52"/>
        <v>0</v>
      </c>
      <c r="O442" s="3"/>
      <c r="P442" s="14">
        <f t="shared" si="61"/>
        <v>0</v>
      </c>
      <c r="Q442" s="44">
        <f>IF($L442="MBD", IF(INTRO!$E$39="Non-endemic",IF($H442&lt;&gt;0,$D442*($H442-$G442),0),$D442*$H442),0)</f>
        <v>0</v>
      </c>
      <c r="R442" s="14">
        <f t="shared" si="53"/>
        <v>0</v>
      </c>
      <c r="S442" s="3"/>
      <c r="T442" s="14">
        <f t="shared" si="62"/>
        <v>0</v>
      </c>
      <c r="U442" s="25"/>
      <c r="V442" s="16">
        <f t="shared" si="58"/>
        <v>342634</v>
      </c>
      <c r="W442" s="16">
        <f t="shared" si="59"/>
        <v>1714</v>
      </c>
      <c r="X442" s="25"/>
      <c r="Y442" s="16">
        <f t="shared" si="54"/>
        <v>0</v>
      </c>
      <c r="Z442" s="16">
        <f t="shared" si="55"/>
        <v>0</v>
      </c>
      <c r="AA442" s="25"/>
      <c r="AB442" s="16">
        <f t="shared" si="56"/>
        <v>0</v>
      </c>
      <c r="AC442" s="16">
        <f t="shared" si="57"/>
        <v>0</v>
      </c>
    </row>
    <row r="443" spans="1:29" x14ac:dyDescent="0.25">
      <c r="A443" s="13" t="str">
        <f>IF(AND(INTRO!$E$37="Non-endemic",INTRO!$E$41="Non-endemic")," ",IF(COUNTRY_INFO!A443=0," ",COUNTRY_INFO!A443))</f>
        <v>Nigeria</v>
      </c>
      <c r="B443" s="13" t="str">
        <f>IF(AND(INTRO!$E$37="Non-endemic",INTRO!$E$41="Non-endemic")," ",IF(COUNTRY_INFO!B443=0," ",COUNTRY_INFO!B443))</f>
        <v>Katsina</v>
      </c>
      <c r="C443" s="13" t="str">
        <f>IF(AND(INTRO!$E$37="Non-endemic",INTRO!$E$41="Non-endemic")," ",IF(COUNTRY_INFO!C443=0," ",COUNTRY_INFO!C443))</f>
        <v>Kurfi</v>
      </c>
      <c r="D443" s="14">
        <f>IF(AND(INTRO!$E$37="Non-endemic",INTRO!$E$41="Non-endemic"),0,IF(AND(OR(COUNTRY_INFO!$H443=0,COUNTRY_INFO!$H443=4,COUNTRY_INFO!$H443=99),OR(COUNTRY_INFO!$J443=0,COUNTRY_INFO!$J443=4)),0,COUNTRY_INFO!$E443))</f>
        <v>31627</v>
      </c>
      <c r="E443" s="14">
        <f>IF(AND(INTRO!$E$37="Non-endemic",INTRO!$E$41="Non-endemic"),0,IF(AND(OR(COUNTRY_INFO!$H443=0,COUNTRY_INFO!$H443=4,COUNTRY_INFO!$H443=99),OR(COUNTRY_INFO!$J443=0,COUNTRY_INFO!$J443=4)),0,COUNTRY_INFO!$F443))</f>
        <v>44277</v>
      </c>
      <c r="F443" s="14">
        <f t="shared" si="60"/>
        <v>75904</v>
      </c>
      <c r="G443" s="15">
        <f>IF(AND(INTRO!$E$37="Non-endemic",INTRO!$E$41="Non-endemic"),0,COUNTRY_INFO!Q443)</f>
        <v>1</v>
      </c>
      <c r="H443" s="15">
        <f>IF(AND(INTRO!$E$37="Non-endemic",INTRO!$E$41="Non-endemic"),0,COUNTRY_INFO!S443)</f>
        <v>0</v>
      </c>
      <c r="I443" s="14">
        <f>IF(INTRO!$E$39="Non-endemic",IF($G443=1,DEC!$I443,0),IF($G443=1,IVM!$G443,0))</f>
        <v>126506</v>
      </c>
      <c r="J443" s="3" t="str">
        <f>IF($G443=0, " ", IF(COUNTRY_INFO!$H443=1, IF(COUNTRY_INFO!$L443=1, 0," ")," "))</f>
        <v xml:space="preserve"> </v>
      </c>
      <c r="K443" s="3"/>
      <c r="L443" s="28" t="s">
        <v>974</v>
      </c>
      <c r="M443" s="44">
        <f>IF($L443="ALB", IF(INTRO!$E$39="Non-endemic",IF($H443&lt;&gt;0,$D443*($H443-$G443),0),$D443*$H443), 0)</f>
        <v>0</v>
      </c>
      <c r="N443" s="14">
        <f t="shared" si="52"/>
        <v>0</v>
      </c>
      <c r="O443" s="3"/>
      <c r="P443" s="14">
        <f t="shared" si="61"/>
        <v>0</v>
      </c>
      <c r="Q443" s="44">
        <f>IF($L443="MBD", IF(INTRO!$E$39="Non-endemic",IF($H443&lt;&gt;0,$D443*($H443-$G443),0),$D443*$H443),0)</f>
        <v>0</v>
      </c>
      <c r="R443" s="14">
        <f t="shared" si="53"/>
        <v>0</v>
      </c>
      <c r="S443" s="3"/>
      <c r="T443" s="14">
        <f t="shared" si="62"/>
        <v>0</v>
      </c>
      <c r="U443" s="25"/>
      <c r="V443" s="16">
        <f t="shared" si="58"/>
        <v>126506</v>
      </c>
      <c r="W443" s="16">
        <f t="shared" si="59"/>
        <v>633</v>
      </c>
      <c r="X443" s="25"/>
      <c r="Y443" s="16">
        <f t="shared" si="54"/>
        <v>0</v>
      </c>
      <c r="Z443" s="16">
        <f t="shared" si="55"/>
        <v>0</v>
      </c>
      <c r="AA443" s="25"/>
      <c r="AB443" s="16">
        <f t="shared" si="56"/>
        <v>0</v>
      </c>
      <c r="AC443" s="16">
        <f t="shared" si="57"/>
        <v>0</v>
      </c>
    </row>
    <row r="444" spans="1:29" x14ac:dyDescent="0.25">
      <c r="A444" s="13" t="str">
        <f>IF(AND(INTRO!$E$37="Non-endemic",INTRO!$E$41="Non-endemic")," ",IF(COUNTRY_INFO!A444=0," ",COUNTRY_INFO!A444))</f>
        <v>Nigeria</v>
      </c>
      <c r="B444" s="13" t="str">
        <f>IF(AND(INTRO!$E$37="Non-endemic",INTRO!$E$41="Non-endemic")," ",IF(COUNTRY_INFO!B444=0," ",COUNTRY_INFO!B444))</f>
        <v>Katsina</v>
      </c>
      <c r="C444" s="13" t="str">
        <f>IF(AND(INTRO!$E$37="Non-endemic",INTRO!$E$41="Non-endemic")," ",IF(COUNTRY_INFO!C444=0," ",COUNTRY_INFO!C444))</f>
        <v>Kusada</v>
      </c>
      <c r="D444" s="14">
        <f>IF(AND(INTRO!$E$37="Non-endemic",INTRO!$E$41="Non-endemic"),0,IF(AND(OR(COUNTRY_INFO!$H444=0,COUNTRY_INFO!$H444=4,COUNTRY_INFO!$H444=99),OR(COUNTRY_INFO!$J444=0,COUNTRY_INFO!$J444=4)),0,COUNTRY_INFO!$E444))</f>
        <v>26701</v>
      </c>
      <c r="E444" s="14">
        <f>IF(AND(INTRO!$E$37="Non-endemic",INTRO!$E$41="Non-endemic"),0,IF(AND(OR(COUNTRY_INFO!$H444=0,COUNTRY_INFO!$H444=4,COUNTRY_INFO!$H444=99),OR(COUNTRY_INFO!$J444=0,COUNTRY_INFO!$J444=4)),0,COUNTRY_INFO!$F444))</f>
        <v>37381</v>
      </c>
      <c r="F444" s="14">
        <f t="shared" si="60"/>
        <v>64082</v>
      </c>
      <c r="G444" s="15">
        <f>IF(AND(INTRO!$E$37="Non-endemic",INTRO!$E$41="Non-endemic"),0,COUNTRY_INFO!Q444)</f>
        <v>1</v>
      </c>
      <c r="H444" s="15">
        <f>IF(AND(INTRO!$E$37="Non-endemic",INTRO!$E$41="Non-endemic"),0,COUNTRY_INFO!S444)</f>
        <v>0</v>
      </c>
      <c r="I444" s="14">
        <f>IF(INTRO!$E$39="Non-endemic",IF($G444=1,DEC!$I444,0),IF($G444=1,IVM!$G444,0))</f>
        <v>106803</v>
      </c>
      <c r="J444" s="3" t="str">
        <f>IF($G444=0, " ", IF(COUNTRY_INFO!$H444=1, IF(COUNTRY_INFO!$L444=1, 0," ")," "))</f>
        <v xml:space="preserve"> </v>
      </c>
      <c r="K444" s="3"/>
      <c r="L444" s="28" t="s">
        <v>974</v>
      </c>
      <c r="M444" s="44">
        <f>IF($L444="ALB", IF(INTRO!$E$39="Non-endemic",IF($H444&lt;&gt;0,$D444*($H444-$G444),0),$D444*$H444), 0)</f>
        <v>0</v>
      </c>
      <c r="N444" s="14">
        <f t="shared" si="52"/>
        <v>0</v>
      </c>
      <c r="O444" s="3"/>
      <c r="P444" s="14">
        <f t="shared" si="61"/>
        <v>0</v>
      </c>
      <c r="Q444" s="44">
        <f>IF($L444="MBD", IF(INTRO!$E$39="Non-endemic",IF($H444&lt;&gt;0,$D444*($H444-$G444),0),$D444*$H444),0)</f>
        <v>0</v>
      </c>
      <c r="R444" s="14">
        <f t="shared" si="53"/>
        <v>0</v>
      </c>
      <c r="S444" s="3"/>
      <c r="T444" s="14">
        <f t="shared" si="62"/>
        <v>0</v>
      </c>
      <c r="U444" s="25"/>
      <c r="V444" s="16">
        <f t="shared" si="58"/>
        <v>106803</v>
      </c>
      <c r="W444" s="16">
        <f t="shared" si="59"/>
        <v>535</v>
      </c>
      <c r="X444" s="25"/>
      <c r="Y444" s="16">
        <f t="shared" si="54"/>
        <v>0</v>
      </c>
      <c r="Z444" s="16">
        <f t="shared" si="55"/>
        <v>0</v>
      </c>
      <c r="AA444" s="25"/>
      <c r="AB444" s="16">
        <f t="shared" si="56"/>
        <v>0</v>
      </c>
      <c r="AC444" s="16">
        <f t="shared" si="57"/>
        <v>0</v>
      </c>
    </row>
    <row r="445" spans="1:29" x14ac:dyDescent="0.25">
      <c r="A445" s="13" t="str">
        <f>IF(AND(INTRO!$E$37="Non-endemic",INTRO!$E$41="Non-endemic")," ",IF(COUNTRY_INFO!A445=0," ",COUNTRY_INFO!A445))</f>
        <v>Nigeria</v>
      </c>
      <c r="B445" s="13" t="str">
        <f>IF(AND(INTRO!$E$37="Non-endemic",INTRO!$E$41="Non-endemic")," ",IF(COUNTRY_INFO!B445=0," ",COUNTRY_INFO!B445))</f>
        <v>Katsina</v>
      </c>
      <c r="C445" s="13" t="str">
        <f>IF(AND(INTRO!$E$37="Non-endemic",INTRO!$E$41="Non-endemic")," ",IF(COUNTRY_INFO!C445=0," ",COUNTRY_INFO!C445))</f>
        <v>Mai'adua</v>
      </c>
      <c r="D445" s="14">
        <f>IF(AND(INTRO!$E$37="Non-endemic",INTRO!$E$41="Non-endemic"),0,IF(AND(OR(COUNTRY_INFO!$H445=0,COUNTRY_INFO!$H445=4,COUNTRY_INFO!$H445=99),OR(COUNTRY_INFO!$J445=0,COUNTRY_INFO!$J445=4)),0,COUNTRY_INFO!$E445))</f>
        <v>54112</v>
      </c>
      <c r="E445" s="14">
        <f>IF(AND(INTRO!$E$37="Non-endemic",INTRO!$E$41="Non-endemic"),0,IF(AND(OR(COUNTRY_INFO!$H445=0,COUNTRY_INFO!$H445=4,COUNTRY_INFO!$H445=99),OR(COUNTRY_INFO!$J445=0,COUNTRY_INFO!$J445=4)),0,COUNTRY_INFO!$F445))</f>
        <v>75757</v>
      </c>
      <c r="F445" s="14">
        <f t="shared" si="60"/>
        <v>129869</v>
      </c>
      <c r="G445" s="15">
        <f>IF(AND(INTRO!$E$37="Non-endemic",INTRO!$E$41="Non-endemic"),0,COUNTRY_INFO!Q445)</f>
        <v>1</v>
      </c>
      <c r="H445" s="15">
        <f>IF(AND(INTRO!$E$37="Non-endemic",INTRO!$E$41="Non-endemic"),0,COUNTRY_INFO!S445)</f>
        <v>0</v>
      </c>
      <c r="I445" s="14">
        <f>IF(INTRO!$E$39="Non-endemic",IF($G445=1,DEC!$I445,0),IF($G445=1,IVM!$G445,0))</f>
        <v>216449</v>
      </c>
      <c r="J445" s="3" t="str">
        <f>IF($G445=0, " ", IF(COUNTRY_INFO!$H445=1, IF(COUNTRY_INFO!$L445=1, 0," ")," "))</f>
        <v xml:space="preserve"> </v>
      </c>
      <c r="K445" s="3"/>
      <c r="L445" s="28" t="s">
        <v>974</v>
      </c>
      <c r="M445" s="44">
        <f>IF($L445="ALB", IF(INTRO!$E$39="Non-endemic",IF($H445&lt;&gt;0,$D445*($H445-$G445),0),$D445*$H445), 0)</f>
        <v>0</v>
      </c>
      <c r="N445" s="14">
        <f t="shared" si="52"/>
        <v>0</v>
      </c>
      <c r="O445" s="3"/>
      <c r="P445" s="14">
        <f t="shared" si="61"/>
        <v>0</v>
      </c>
      <c r="Q445" s="44">
        <f>IF($L445="MBD", IF(INTRO!$E$39="Non-endemic",IF($H445&lt;&gt;0,$D445*($H445-$G445),0),$D445*$H445),0)</f>
        <v>0</v>
      </c>
      <c r="R445" s="14">
        <f t="shared" si="53"/>
        <v>0</v>
      </c>
      <c r="S445" s="3"/>
      <c r="T445" s="14">
        <f t="shared" si="62"/>
        <v>0</v>
      </c>
      <c r="U445" s="25"/>
      <c r="V445" s="16">
        <f t="shared" si="58"/>
        <v>216449</v>
      </c>
      <c r="W445" s="16">
        <f t="shared" si="59"/>
        <v>1083</v>
      </c>
      <c r="X445" s="25"/>
      <c r="Y445" s="16">
        <f t="shared" si="54"/>
        <v>0</v>
      </c>
      <c r="Z445" s="16">
        <f t="shared" si="55"/>
        <v>0</v>
      </c>
      <c r="AA445" s="25"/>
      <c r="AB445" s="16">
        <f t="shared" si="56"/>
        <v>0</v>
      </c>
      <c r="AC445" s="16">
        <f t="shared" si="57"/>
        <v>0</v>
      </c>
    </row>
    <row r="446" spans="1:29" x14ac:dyDescent="0.25">
      <c r="A446" s="13" t="str">
        <f>IF(AND(INTRO!$E$37="Non-endemic",INTRO!$E$41="Non-endemic")," ",IF(COUNTRY_INFO!A446=0," ",COUNTRY_INFO!A446))</f>
        <v>Nigeria</v>
      </c>
      <c r="B446" s="13" t="str">
        <f>IF(AND(INTRO!$E$37="Non-endemic",INTRO!$E$41="Non-endemic")," ",IF(COUNTRY_INFO!B446=0," ",COUNTRY_INFO!B446))</f>
        <v>Katsina</v>
      </c>
      <c r="C446" s="13" t="str">
        <f>IF(AND(INTRO!$E$37="Non-endemic",INTRO!$E$41="Non-endemic")," ",IF(COUNTRY_INFO!C446=0," ",COUNTRY_INFO!C446))</f>
        <v>Malumfashi</v>
      </c>
      <c r="D446" s="14">
        <f>IF(AND(INTRO!$E$37="Non-endemic",INTRO!$E$41="Non-endemic"),0,IF(AND(OR(COUNTRY_INFO!$H446=0,COUNTRY_INFO!$H446=4,COUNTRY_INFO!$H446=99),OR(COUNTRY_INFO!$J446=0,COUNTRY_INFO!$J446=4)),0,COUNTRY_INFO!$E446))</f>
        <v>49201</v>
      </c>
      <c r="E446" s="14">
        <f>IF(AND(INTRO!$E$37="Non-endemic",INTRO!$E$41="Non-endemic"),0,IF(AND(OR(COUNTRY_INFO!$H446=0,COUNTRY_INFO!$H446=4,COUNTRY_INFO!$H446=99),OR(COUNTRY_INFO!$J446=0,COUNTRY_INFO!$J446=4)),0,COUNTRY_INFO!$F446))</f>
        <v>68882</v>
      </c>
      <c r="F446" s="14">
        <f t="shared" si="60"/>
        <v>118083</v>
      </c>
      <c r="G446" s="15">
        <f>IF(AND(INTRO!$E$37="Non-endemic",INTRO!$E$41="Non-endemic"),0,COUNTRY_INFO!Q446)</f>
        <v>1</v>
      </c>
      <c r="H446" s="15">
        <f>IF(AND(INTRO!$E$37="Non-endemic",INTRO!$E$41="Non-endemic"),0,COUNTRY_INFO!S446)</f>
        <v>0</v>
      </c>
      <c r="I446" s="14">
        <f>IF(INTRO!$E$39="Non-endemic",IF($G446=1,DEC!$I446,0),IF($G446=1,IVM!$G446,0))</f>
        <v>196806</v>
      </c>
      <c r="J446" s="3" t="str">
        <f>IF($G446=0, " ", IF(COUNTRY_INFO!$H446=1, IF(COUNTRY_INFO!$L446=1, 0," ")," "))</f>
        <v xml:space="preserve"> </v>
      </c>
      <c r="K446" s="3"/>
      <c r="L446" s="28" t="s">
        <v>974</v>
      </c>
      <c r="M446" s="44">
        <f>IF($L446="ALB", IF(INTRO!$E$39="Non-endemic",IF($H446&lt;&gt;0,$D446*($H446-$G446),0),$D446*$H446), 0)</f>
        <v>0</v>
      </c>
      <c r="N446" s="14">
        <f t="shared" si="52"/>
        <v>0</v>
      </c>
      <c r="O446" s="3"/>
      <c r="P446" s="14">
        <f t="shared" si="61"/>
        <v>0</v>
      </c>
      <c r="Q446" s="44">
        <f>IF($L446="MBD", IF(INTRO!$E$39="Non-endemic",IF($H446&lt;&gt;0,$D446*($H446-$G446),0),$D446*$H446),0)</f>
        <v>0</v>
      </c>
      <c r="R446" s="14">
        <f t="shared" si="53"/>
        <v>0</v>
      </c>
      <c r="S446" s="3"/>
      <c r="T446" s="14">
        <f t="shared" si="62"/>
        <v>0</v>
      </c>
      <c r="U446" s="25"/>
      <c r="V446" s="16">
        <f t="shared" si="58"/>
        <v>196806</v>
      </c>
      <c r="W446" s="16">
        <f t="shared" si="59"/>
        <v>985</v>
      </c>
      <c r="X446" s="25"/>
      <c r="Y446" s="16">
        <f t="shared" si="54"/>
        <v>0</v>
      </c>
      <c r="Z446" s="16">
        <f t="shared" si="55"/>
        <v>0</v>
      </c>
      <c r="AA446" s="25"/>
      <c r="AB446" s="16">
        <f t="shared" si="56"/>
        <v>0</v>
      </c>
      <c r="AC446" s="16">
        <f t="shared" si="57"/>
        <v>0</v>
      </c>
    </row>
    <row r="447" spans="1:29" x14ac:dyDescent="0.25">
      <c r="A447" s="13" t="str">
        <f>IF(AND(INTRO!$E$37="Non-endemic",INTRO!$E$41="Non-endemic")," ",IF(COUNTRY_INFO!A447=0," ",COUNTRY_INFO!A447))</f>
        <v>Nigeria</v>
      </c>
      <c r="B447" s="13" t="str">
        <f>IF(AND(INTRO!$E$37="Non-endemic",INTRO!$E$41="Non-endemic")," ",IF(COUNTRY_INFO!B447=0," ",COUNTRY_INFO!B447))</f>
        <v>Katsina</v>
      </c>
      <c r="C447" s="13" t="str">
        <f>IF(AND(INTRO!$E$37="Non-endemic",INTRO!$E$41="Non-endemic")," ",IF(COUNTRY_INFO!C447=0," ",COUNTRY_INFO!C447))</f>
        <v>Mani</v>
      </c>
      <c r="D447" s="14">
        <f>IF(AND(INTRO!$E$37="Non-endemic",INTRO!$E$41="Non-endemic"),0,IF(AND(OR(COUNTRY_INFO!$H447=0,COUNTRY_INFO!$H447=4,COUNTRY_INFO!$H447=99),OR(COUNTRY_INFO!$J447=0,COUNTRY_INFO!$J447=4)),0,COUNTRY_INFO!$E447))</f>
        <v>47600</v>
      </c>
      <c r="E447" s="14">
        <f>IF(AND(INTRO!$E$37="Non-endemic",INTRO!$E$41="Non-endemic"),0,IF(AND(OR(COUNTRY_INFO!$H447=0,COUNTRY_INFO!$H447=4,COUNTRY_INFO!$H447=99),OR(COUNTRY_INFO!$J447=0,COUNTRY_INFO!$J447=4)),0,COUNTRY_INFO!$F447))</f>
        <v>66640</v>
      </c>
      <c r="F447" s="14">
        <f t="shared" si="60"/>
        <v>114240</v>
      </c>
      <c r="G447" s="15">
        <f>IF(AND(INTRO!$E$37="Non-endemic",INTRO!$E$41="Non-endemic"),0,COUNTRY_INFO!Q447)</f>
        <v>1</v>
      </c>
      <c r="H447" s="15">
        <f>IF(AND(INTRO!$E$37="Non-endemic",INTRO!$E$41="Non-endemic"),0,COUNTRY_INFO!S447)</f>
        <v>0</v>
      </c>
      <c r="I447" s="14">
        <f>IF(INTRO!$E$39="Non-endemic",IF($G447=1,DEC!$I447,0),IF($G447=1,IVM!$G447,0))</f>
        <v>190400</v>
      </c>
      <c r="J447" s="3" t="str">
        <f>IF($G447=0, " ", IF(COUNTRY_INFO!$H447=1, IF(COUNTRY_INFO!$L447=1, 0," ")," "))</f>
        <v xml:space="preserve"> </v>
      </c>
      <c r="K447" s="3"/>
      <c r="L447" s="28" t="s">
        <v>974</v>
      </c>
      <c r="M447" s="44">
        <f>IF($L447="ALB", IF(INTRO!$E$39="Non-endemic",IF($H447&lt;&gt;0,$D447*($H447-$G447),0),$D447*$H447), 0)</f>
        <v>0</v>
      </c>
      <c r="N447" s="14">
        <f t="shared" si="52"/>
        <v>0</v>
      </c>
      <c r="O447" s="3"/>
      <c r="P447" s="14">
        <f t="shared" si="61"/>
        <v>0</v>
      </c>
      <c r="Q447" s="44">
        <f>IF($L447="MBD", IF(INTRO!$E$39="Non-endemic",IF($H447&lt;&gt;0,$D447*($H447-$G447),0),$D447*$H447),0)</f>
        <v>0</v>
      </c>
      <c r="R447" s="14">
        <f t="shared" si="53"/>
        <v>0</v>
      </c>
      <c r="S447" s="3"/>
      <c r="T447" s="14">
        <f t="shared" si="62"/>
        <v>0</v>
      </c>
      <c r="U447" s="25"/>
      <c r="V447" s="16">
        <f t="shared" si="58"/>
        <v>190400</v>
      </c>
      <c r="W447" s="16">
        <f t="shared" si="59"/>
        <v>952</v>
      </c>
      <c r="X447" s="25"/>
      <c r="Y447" s="16">
        <f t="shared" si="54"/>
        <v>0</v>
      </c>
      <c r="Z447" s="16">
        <f t="shared" si="55"/>
        <v>0</v>
      </c>
      <c r="AA447" s="25"/>
      <c r="AB447" s="16">
        <f t="shared" si="56"/>
        <v>0</v>
      </c>
      <c r="AC447" s="16">
        <f t="shared" si="57"/>
        <v>0</v>
      </c>
    </row>
    <row r="448" spans="1:29" x14ac:dyDescent="0.25">
      <c r="A448" s="13" t="str">
        <f>IF(AND(INTRO!$E$37="Non-endemic",INTRO!$E$41="Non-endemic")," ",IF(COUNTRY_INFO!A448=0," ",COUNTRY_INFO!A448))</f>
        <v>Nigeria</v>
      </c>
      <c r="B448" s="13" t="str">
        <f>IF(AND(INTRO!$E$37="Non-endemic",INTRO!$E$41="Non-endemic")," ",IF(COUNTRY_INFO!B448=0," ",COUNTRY_INFO!B448))</f>
        <v>Katsina</v>
      </c>
      <c r="C448" s="13" t="str">
        <f>IF(AND(INTRO!$E$37="Non-endemic",INTRO!$E$41="Non-endemic")," ",IF(COUNTRY_INFO!C448=0," ",COUNTRY_INFO!C448))</f>
        <v>Mashi</v>
      </c>
      <c r="D448" s="14">
        <f>IF(AND(INTRO!$E$37="Non-endemic",INTRO!$E$41="Non-endemic"),0,IF(AND(OR(COUNTRY_INFO!$H448=0,COUNTRY_INFO!$H448=4,COUNTRY_INFO!$H448=99),OR(COUNTRY_INFO!$J448=0,COUNTRY_INFO!$J448=4)),0,COUNTRY_INFO!$E448))</f>
        <v>46569</v>
      </c>
      <c r="E448" s="14">
        <f>IF(AND(INTRO!$E$37="Non-endemic",INTRO!$E$41="Non-endemic"),0,IF(AND(OR(COUNTRY_INFO!$H448=0,COUNTRY_INFO!$H448=4,COUNTRY_INFO!$H448=99),OR(COUNTRY_INFO!$J448=0,COUNTRY_INFO!$J448=4)),0,COUNTRY_INFO!$F448))</f>
        <v>65197</v>
      </c>
      <c r="F448" s="14">
        <f t="shared" si="60"/>
        <v>111766</v>
      </c>
      <c r="G448" s="15">
        <f>IF(AND(INTRO!$E$37="Non-endemic",INTRO!$E$41="Non-endemic"),0,COUNTRY_INFO!Q448)</f>
        <v>1</v>
      </c>
      <c r="H448" s="15">
        <f>IF(AND(INTRO!$E$37="Non-endemic",INTRO!$E$41="Non-endemic"),0,COUNTRY_INFO!S448)</f>
        <v>0</v>
      </c>
      <c r="I448" s="14">
        <f>IF(INTRO!$E$39="Non-endemic",IF($G448=1,DEC!$I448,0),IF($G448=1,IVM!$G448,0))</f>
        <v>186277</v>
      </c>
      <c r="J448" s="3" t="str">
        <f>IF($G448=0, " ", IF(COUNTRY_INFO!$H448=1, IF(COUNTRY_INFO!$L448=1, 0," ")," "))</f>
        <v xml:space="preserve"> </v>
      </c>
      <c r="K448" s="3"/>
      <c r="L448" s="28" t="s">
        <v>974</v>
      </c>
      <c r="M448" s="44">
        <f>IF($L448="ALB", IF(INTRO!$E$39="Non-endemic",IF($H448&lt;&gt;0,$D448*($H448-$G448),0),$D448*$H448), 0)</f>
        <v>0</v>
      </c>
      <c r="N448" s="14">
        <f t="shared" si="52"/>
        <v>0</v>
      </c>
      <c r="O448" s="3"/>
      <c r="P448" s="14">
        <f t="shared" si="61"/>
        <v>0</v>
      </c>
      <c r="Q448" s="44">
        <f>IF($L448="MBD", IF(INTRO!$E$39="Non-endemic",IF($H448&lt;&gt;0,$D448*($H448-$G448),0),$D448*$H448),0)</f>
        <v>0</v>
      </c>
      <c r="R448" s="14">
        <f t="shared" si="53"/>
        <v>0</v>
      </c>
      <c r="S448" s="3"/>
      <c r="T448" s="14">
        <f t="shared" si="62"/>
        <v>0</v>
      </c>
      <c r="U448" s="25"/>
      <c r="V448" s="16">
        <f t="shared" si="58"/>
        <v>186277</v>
      </c>
      <c r="W448" s="16">
        <f t="shared" si="59"/>
        <v>932</v>
      </c>
      <c r="X448" s="25"/>
      <c r="Y448" s="16">
        <f t="shared" si="54"/>
        <v>0</v>
      </c>
      <c r="Z448" s="16">
        <f t="shared" si="55"/>
        <v>0</v>
      </c>
      <c r="AA448" s="25"/>
      <c r="AB448" s="16">
        <f t="shared" si="56"/>
        <v>0</v>
      </c>
      <c r="AC448" s="16">
        <f t="shared" si="57"/>
        <v>0</v>
      </c>
    </row>
    <row r="449" spans="1:29" x14ac:dyDescent="0.25">
      <c r="A449" s="13" t="str">
        <f>IF(AND(INTRO!$E$37="Non-endemic",INTRO!$E$41="Non-endemic")," ",IF(COUNTRY_INFO!A449=0," ",COUNTRY_INFO!A449))</f>
        <v>Nigeria</v>
      </c>
      <c r="B449" s="13" t="str">
        <f>IF(AND(INTRO!$E$37="Non-endemic",INTRO!$E$41="Non-endemic")," ",IF(COUNTRY_INFO!B449=0," ",COUNTRY_INFO!B449))</f>
        <v>Katsina</v>
      </c>
      <c r="C449" s="13" t="str">
        <f>IF(AND(INTRO!$E$37="Non-endemic",INTRO!$E$41="Non-endemic")," ",IF(COUNTRY_INFO!C449=0," ",COUNTRY_INFO!C449))</f>
        <v>Matazu</v>
      </c>
      <c r="D449" s="14">
        <f>IF(AND(INTRO!$E$37="Non-endemic",INTRO!$E$41="Non-endemic"),0,IF(AND(OR(COUNTRY_INFO!$H449=0,COUNTRY_INFO!$H449=4,COUNTRY_INFO!$H449=99),OR(COUNTRY_INFO!$J449=0,COUNTRY_INFO!$J449=4)),0,COUNTRY_INFO!$E449))</f>
        <v>31020</v>
      </c>
      <c r="E449" s="14">
        <f>IF(AND(INTRO!$E$37="Non-endemic",INTRO!$E$41="Non-endemic"),0,IF(AND(OR(COUNTRY_INFO!$H449=0,COUNTRY_INFO!$H449=4,COUNTRY_INFO!$H449=99),OR(COUNTRY_INFO!$J449=0,COUNTRY_INFO!$J449=4)),0,COUNTRY_INFO!$F449))</f>
        <v>43428</v>
      </c>
      <c r="F449" s="14">
        <f t="shared" si="60"/>
        <v>74448</v>
      </c>
      <c r="G449" s="15">
        <f>IF(AND(INTRO!$E$37="Non-endemic",INTRO!$E$41="Non-endemic"),0,COUNTRY_INFO!Q449)</f>
        <v>1</v>
      </c>
      <c r="H449" s="15">
        <f>IF(AND(INTRO!$E$37="Non-endemic",INTRO!$E$41="Non-endemic"),0,COUNTRY_INFO!S449)</f>
        <v>0</v>
      </c>
      <c r="I449" s="14">
        <f>IF(INTRO!$E$39="Non-endemic",IF($G449=1,DEC!$I449,0),IF($G449=1,IVM!$G449,0))</f>
        <v>124080</v>
      </c>
      <c r="J449" s="3" t="str">
        <f>IF($G449=0, " ", IF(COUNTRY_INFO!$H449=1, IF(COUNTRY_INFO!$L449=1, 0," ")," "))</f>
        <v xml:space="preserve"> </v>
      </c>
      <c r="K449" s="3"/>
      <c r="L449" s="28" t="s">
        <v>974</v>
      </c>
      <c r="M449" s="44">
        <f>IF($L449="ALB", IF(INTRO!$E$39="Non-endemic",IF($H449&lt;&gt;0,$D449*($H449-$G449),0),$D449*$H449), 0)</f>
        <v>0</v>
      </c>
      <c r="N449" s="14">
        <f t="shared" si="52"/>
        <v>0</v>
      </c>
      <c r="O449" s="3"/>
      <c r="P449" s="14">
        <f t="shared" si="61"/>
        <v>0</v>
      </c>
      <c r="Q449" s="44">
        <f>IF($L449="MBD", IF(INTRO!$E$39="Non-endemic",IF($H449&lt;&gt;0,$D449*($H449-$G449),0),$D449*$H449),0)</f>
        <v>0</v>
      </c>
      <c r="R449" s="14">
        <f t="shared" si="53"/>
        <v>0</v>
      </c>
      <c r="S449" s="3"/>
      <c r="T449" s="14">
        <f t="shared" si="62"/>
        <v>0</v>
      </c>
      <c r="U449" s="25"/>
      <c r="V449" s="16">
        <f t="shared" si="58"/>
        <v>124080</v>
      </c>
      <c r="W449" s="16">
        <f t="shared" si="59"/>
        <v>621</v>
      </c>
      <c r="X449" s="25"/>
      <c r="Y449" s="16">
        <f t="shared" si="54"/>
        <v>0</v>
      </c>
      <c r="Z449" s="16">
        <f t="shared" si="55"/>
        <v>0</v>
      </c>
      <c r="AA449" s="25"/>
      <c r="AB449" s="16">
        <f t="shared" si="56"/>
        <v>0</v>
      </c>
      <c r="AC449" s="16">
        <f t="shared" si="57"/>
        <v>0</v>
      </c>
    </row>
    <row r="450" spans="1:29" x14ac:dyDescent="0.25">
      <c r="A450" s="13" t="str">
        <f>IF(AND(INTRO!$E$37="Non-endemic",INTRO!$E$41="Non-endemic")," ",IF(COUNTRY_INFO!A450=0," ",COUNTRY_INFO!A450))</f>
        <v>Nigeria</v>
      </c>
      <c r="B450" s="13" t="str">
        <f>IF(AND(INTRO!$E$37="Non-endemic",INTRO!$E$41="Non-endemic")," ",IF(COUNTRY_INFO!B450=0," ",COUNTRY_INFO!B450))</f>
        <v>Katsina</v>
      </c>
      <c r="C450" s="13" t="str">
        <f>IF(AND(INTRO!$E$37="Non-endemic",INTRO!$E$41="Non-endemic")," ",IF(COUNTRY_INFO!C450=0," ",COUNTRY_INFO!C450))</f>
        <v>Musawa</v>
      </c>
      <c r="D450" s="14">
        <f>IF(AND(INTRO!$E$37="Non-endemic",INTRO!$E$41="Non-endemic"),0,IF(AND(OR(COUNTRY_INFO!$H450=0,COUNTRY_INFO!$H450=4,COUNTRY_INFO!$H450=99),OR(COUNTRY_INFO!$J450=0,COUNTRY_INFO!$J450=4)),0,COUNTRY_INFO!$E450))</f>
        <v>46187</v>
      </c>
      <c r="E450" s="14">
        <f>IF(AND(INTRO!$E$37="Non-endemic",INTRO!$E$41="Non-endemic"),0,IF(AND(OR(COUNTRY_INFO!$H450=0,COUNTRY_INFO!$H450=4,COUNTRY_INFO!$H450=99),OR(COUNTRY_INFO!$J450=0,COUNTRY_INFO!$J450=4)),0,COUNTRY_INFO!$F450))</f>
        <v>64662</v>
      </c>
      <c r="F450" s="14">
        <f t="shared" si="60"/>
        <v>110849</v>
      </c>
      <c r="G450" s="15">
        <f>IF(AND(INTRO!$E$37="Non-endemic",INTRO!$E$41="Non-endemic"),0,COUNTRY_INFO!Q450)</f>
        <v>1</v>
      </c>
      <c r="H450" s="15">
        <f>IF(AND(INTRO!$E$37="Non-endemic",INTRO!$E$41="Non-endemic"),0,COUNTRY_INFO!S450)</f>
        <v>0</v>
      </c>
      <c r="I450" s="14">
        <f>IF(INTRO!$E$39="Non-endemic",IF($G450=1,DEC!$I450,0),IF($G450=1,IVM!$G450,0))</f>
        <v>184749</v>
      </c>
      <c r="J450" s="3" t="str">
        <f>IF($G450=0, " ", IF(COUNTRY_INFO!$H450=1, IF(COUNTRY_INFO!$L450=1, 0," ")," "))</f>
        <v xml:space="preserve"> </v>
      </c>
      <c r="K450" s="3"/>
      <c r="L450" s="28" t="s">
        <v>974</v>
      </c>
      <c r="M450" s="44">
        <f>IF($L450="ALB", IF(INTRO!$E$39="Non-endemic",IF($H450&lt;&gt;0,$D450*($H450-$G450),0),$D450*$H450), 0)</f>
        <v>0</v>
      </c>
      <c r="N450" s="14">
        <f t="shared" si="52"/>
        <v>0</v>
      </c>
      <c r="O450" s="3"/>
      <c r="P450" s="14">
        <f t="shared" si="61"/>
        <v>0</v>
      </c>
      <c r="Q450" s="44">
        <f>IF($L450="MBD", IF(INTRO!$E$39="Non-endemic",IF($H450&lt;&gt;0,$D450*($H450-$G450),0),$D450*$H450),0)</f>
        <v>0</v>
      </c>
      <c r="R450" s="14">
        <f t="shared" si="53"/>
        <v>0</v>
      </c>
      <c r="S450" s="3"/>
      <c r="T450" s="14">
        <f t="shared" si="62"/>
        <v>0</v>
      </c>
      <c r="U450" s="25"/>
      <c r="V450" s="16">
        <f t="shared" si="58"/>
        <v>184749</v>
      </c>
      <c r="W450" s="16">
        <f t="shared" si="59"/>
        <v>924</v>
      </c>
      <c r="X450" s="25"/>
      <c r="Y450" s="16">
        <f t="shared" si="54"/>
        <v>0</v>
      </c>
      <c r="Z450" s="16">
        <f t="shared" si="55"/>
        <v>0</v>
      </c>
      <c r="AA450" s="25"/>
      <c r="AB450" s="16">
        <f t="shared" si="56"/>
        <v>0</v>
      </c>
      <c r="AC450" s="16">
        <f t="shared" si="57"/>
        <v>0</v>
      </c>
    </row>
    <row r="451" spans="1:29" x14ac:dyDescent="0.25">
      <c r="A451" s="13" t="str">
        <f>IF(AND(INTRO!$E$37="Non-endemic",INTRO!$E$41="Non-endemic")," ",IF(COUNTRY_INFO!A451=0," ",COUNTRY_INFO!A451))</f>
        <v>Nigeria</v>
      </c>
      <c r="B451" s="13" t="str">
        <f>IF(AND(INTRO!$E$37="Non-endemic",INTRO!$E$41="Non-endemic")," ",IF(COUNTRY_INFO!B451=0," ",COUNTRY_INFO!B451))</f>
        <v>Katsina</v>
      </c>
      <c r="C451" s="13" t="str">
        <f>IF(AND(INTRO!$E$37="Non-endemic",INTRO!$E$41="Non-endemic")," ",IF(COUNTRY_INFO!C451=0," ",COUNTRY_INFO!C451))</f>
        <v>Rimi</v>
      </c>
      <c r="D451" s="14">
        <f>IF(AND(INTRO!$E$37="Non-endemic",INTRO!$E$41="Non-endemic"),0,IF(AND(OR(COUNTRY_INFO!$H451=0,COUNTRY_INFO!$H451=4,COUNTRY_INFO!$H451=99),OR(COUNTRY_INFO!$J451=0,COUNTRY_INFO!$J451=4)),0,COUNTRY_INFO!$E451))</f>
        <v>41354</v>
      </c>
      <c r="E451" s="14">
        <f>IF(AND(INTRO!$E$37="Non-endemic",INTRO!$E$41="Non-endemic"),0,IF(AND(OR(COUNTRY_INFO!$H451=0,COUNTRY_INFO!$H451=4,COUNTRY_INFO!$H451=99),OR(COUNTRY_INFO!$J451=0,COUNTRY_INFO!$J451=4)),0,COUNTRY_INFO!$F451))</f>
        <v>57895</v>
      </c>
      <c r="F451" s="14">
        <f t="shared" si="60"/>
        <v>99249</v>
      </c>
      <c r="G451" s="15">
        <f>IF(AND(INTRO!$E$37="Non-endemic",INTRO!$E$41="Non-endemic"),0,COUNTRY_INFO!Q451)</f>
        <v>1</v>
      </c>
      <c r="H451" s="15">
        <f>IF(AND(INTRO!$E$37="Non-endemic",INTRO!$E$41="Non-endemic"),0,COUNTRY_INFO!S451)</f>
        <v>0</v>
      </c>
      <c r="I451" s="14">
        <f>IF(INTRO!$E$39="Non-endemic",IF($G451=1,DEC!$I451,0),IF($G451=1,IVM!$G451,0))</f>
        <v>165415</v>
      </c>
      <c r="J451" s="3" t="str">
        <f>IF($G451=0, " ", IF(COUNTRY_INFO!$H451=1, IF(COUNTRY_INFO!$L451=1, 0," ")," "))</f>
        <v xml:space="preserve"> </v>
      </c>
      <c r="K451" s="3"/>
      <c r="L451" s="28" t="s">
        <v>974</v>
      </c>
      <c r="M451" s="44">
        <f>IF($L451="ALB", IF(INTRO!$E$39="Non-endemic",IF($H451&lt;&gt;0,$D451*($H451-$G451),0),$D451*$H451), 0)</f>
        <v>0</v>
      </c>
      <c r="N451" s="14">
        <f t="shared" si="52"/>
        <v>0</v>
      </c>
      <c r="O451" s="3"/>
      <c r="P451" s="14">
        <f t="shared" si="61"/>
        <v>0</v>
      </c>
      <c r="Q451" s="44">
        <f>IF($L451="MBD", IF(INTRO!$E$39="Non-endemic",IF($H451&lt;&gt;0,$D451*($H451-$G451),0),$D451*$H451),0)</f>
        <v>0</v>
      </c>
      <c r="R451" s="14">
        <f t="shared" si="53"/>
        <v>0</v>
      </c>
      <c r="S451" s="3"/>
      <c r="T451" s="14">
        <f t="shared" si="62"/>
        <v>0</v>
      </c>
      <c r="U451" s="25"/>
      <c r="V451" s="16">
        <f t="shared" si="58"/>
        <v>165415</v>
      </c>
      <c r="W451" s="16">
        <f t="shared" si="59"/>
        <v>828</v>
      </c>
      <c r="X451" s="25"/>
      <c r="Y451" s="16">
        <f t="shared" si="54"/>
        <v>0</v>
      </c>
      <c r="Z451" s="16">
        <f t="shared" si="55"/>
        <v>0</v>
      </c>
      <c r="AA451" s="25"/>
      <c r="AB451" s="16">
        <f t="shared" si="56"/>
        <v>0</v>
      </c>
      <c r="AC451" s="16">
        <f t="shared" si="57"/>
        <v>0</v>
      </c>
    </row>
    <row r="452" spans="1:29" x14ac:dyDescent="0.25">
      <c r="A452" s="13" t="str">
        <f>IF(AND(INTRO!$E$37="Non-endemic",INTRO!$E$41="Non-endemic")," ",IF(COUNTRY_INFO!A452=0," ",COUNTRY_INFO!A452))</f>
        <v>Nigeria</v>
      </c>
      <c r="B452" s="13" t="str">
        <f>IF(AND(INTRO!$E$37="Non-endemic",INTRO!$E$41="Non-endemic")," ",IF(COUNTRY_INFO!B452=0," ",COUNTRY_INFO!B452))</f>
        <v>Katsina</v>
      </c>
      <c r="C452" s="13" t="str">
        <f>IF(AND(INTRO!$E$37="Non-endemic",INTRO!$E$41="Non-endemic")," ",IF(COUNTRY_INFO!C452=0," ",COUNTRY_INFO!C452))</f>
        <v>Sabuwa</v>
      </c>
      <c r="D452" s="14">
        <f>IF(AND(INTRO!$E$37="Non-endemic",INTRO!$E$41="Non-endemic"),0,IF(AND(OR(COUNTRY_INFO!$H452=0,COUNTRY_INFO!$H452=4,COUNTRY_INFO!$H452=99),OR(COUNTRY_INFO!$J452=0,COUNTRY_INFO!$J452=4)),0,COUNTRY_INFO!$E452))</f>
        <v>36594</v>
      </c>
      <c r="E452" s="14">
        <f>IF(AND(INTRO!$E$37="Non-endemic",INTRO!$E$41="Non-endemic"),0,IF(AND(OR(COUNTRY_INFO!$H452=0,COUNTRY_INFO!$H452=4,COUNTRY_INFO!$H452=99),OR(COUNTRY_INFO!$J452=0,COUNTRY_INFO!$J452=4)),0,COUNTRY_INFO!$F452))</f>
        <v>51232</v>
      </c>
      <c r="F452" s="14">
        <f t="shared" si="60"/>
        <v>87826</v>
      </c>
      <c r="G452" s="15">
        <f>IF(AND(INTRO!$E$37="Non-endemic",INTRO!$E$41="Non-endemic"),0,COUNTRY_INFO!Q452)</f>
        <v>1</v>
      </c>
      <c r="H452" s="15">
        <f>IF(AND(INTRO!$E$37="Non-endemic",INTRO!$E$41="Non-endemic"),0,COUNTRY_INFO!S452)</f>
        <v>0</v>
      </c>
      <c r="I452" s="14">
        <f>IF(INTRO!$E$39="Non-endemic",IF($G452=1,DEC!$I452,0),IF($G452=1,IVM!$G452,0))</f>
        <v>146378</v>
      </c>
      <c r="J452" s="3" t="str">
        <f>IF($G452=0, " ", IF(COUNTRY_INFO!$H452=1, IF(COUNTRY_INFO!$L452=1, 0," ")," "))</f>
        <v xml:space="preserve"> </v>
      </c>
      <c r="K452" s="3"/>
      <c r="L452" s="28" t="s">
        <v>974</v>
      </c>
      <c r="M452" s="44">
        <f>IF($L452="ALB", IF(INTRO!$E$39="Non-endemic",IF($H452&lt;&gt;0,$D452*($H452-$G452),0),$D452*$H452), 0)</f>
        <v>0</v>
      </c>
      <c r="N452" s="14">
        <f t="shared" si="52"/>
        <v>0</v>
      </c>
      <c r="O452" s="3"/>
      <c r="P452" s="14">
        <f t="shared" si="61"/>
        <v>0</v>
      </c>
      <c r="Q452" s="44">
        <f>IF($L452="MBD", IF(INTRO!$E$39="Non-endemic",IF($H452&lt;&gt;0,$D452*($H452-$G452),0),$D452*$H452),0)</f>
        <v>0</v>
      </c>
      <c r="R452" s="14">
        <f t="shared" si="53"/>
        <v>0</v>
      </c>
      <c r="S452" s="3"/>
      <c r="T452" s="14">
        <f t="shared" si="62"/>
        <v>0</v>
      </c>
      <c r="U452" s="25"/>
      <c r="V452" s="16">
        <f t="shared" si="58"/>
        <v>146378</v>
      </c>
      <c r="W452" s="16">
        <f t="shared" si="59"/>
        <v>732</v>
      </c>
      <c r="X452" s="25"/>
      <c r="Y452" s="16">
        <f t="shared" si="54"/>
        <v>0</v>
      </c>
      <c r="Z452" s="16">
        <f t="shared" si="55"/>
        <v>0</v>
      </c>
      <c r="AA452" s="25"/>
      <c r="AB452" s="16">
        <f t="shared" si="56"/>
        <v>0</v>
      </c>
      <c r="AC452" s="16">
        <f t="shared" si="57"/>
        <v>0</v>
      </c>
    </row>
    <row r="453" spans="1:29" x14ac:dyDescent="0.25">
      <c r="A453" s="13" t="str">
        <f>IF(AND(INTRO!$E$37="Non-endemic",INTRO!$E$41="Non-endemic")," ",IF(COUNTRY_INFO!A453=0," ",COUNTRY_INFO!A453))</f>
        <v>Nigeria</v>
      </c>
      <c r="B453" s="13" t="str">
        <f>IF(AND(INTRO!$E$37="Non-endemic",INTRO!$E$41="Non-endemic")," ",IF(COUNTRY_INFO!B453=0," ",COUNTRY_INFO!B453))</f>
        <v>Katsina</v>
      </c>
      <c r="C453" s="13" t="str">
        <f>IF(AND(INTRO!$E$37="Non-endemic",INTRO!$E$41="Non-endemic")," ",IF(COUNTRY_INFO!C453=0," ",COUNTRY_INFO!C453))</f>
        <v>Safana</v>
      </c>
      <c r="D453" s="14">
        <f>IF(AND(INTRO!$E$37="Non-endemic",INTRO!$E$41="Non-endemic"),0,IF(AND(OR(COUNTRY_INFO!$H453=0,COUNTRY_INFO!$H453=4,COUNTRY_INFO!$H453=99),OR(COUNTRY_INFO!$J453=0,COUNTRY_INFO!$J453=4)),0,COUNTRY_INFO!$E453))</f>
        <v>49432</v>
      </c>
      <c r="E453" s="14">
        <f>IF(AND(INTRO!$E$37="Non-endemic",INTRO!$E$41="Non-endemic"),0,IF(AND(OR(COUNTRY_INFO!$H453=0,COUNTRY_INFO!$H453=4,COUNTRY_INFO!$H453=99),OR(COUNTRY_INFO!$J453=0,COUNTRY_INFO!$J453=4)),0,COUNTRY_INFO!$F453))</f>
        <v>69205</v>
      </c>
      <c r="F453" s="14">
        <f t="shared" si="60"/>
        <v>118637</v>
      </c>
      <c r="G453" s="15">
        <f>IF(AND(INTRO!$E$37="Non-endemic",INTRO!$E$41="Non-endemic"),0,COUNTRY_INFO!Q453)</f>
        <v>1</v>
      </c>
      <c r="H453" s="15">
        <f>IF(AND(INTRO!$E$37="Non-endemic",INTRO!$E$41="Non-endemic"),0,COUNTRY_INFO!S453)</f>
        <v>0</v>
      </c>
      <c r="I453" s="14">
        <f>IF(INTRO!$E$39="Non-endemic",IF($G453=1,DEC!$I453,0),IF($G453=1,IVM!$G453,0))</f>
        <v>197729</v>
      </c>
      <c r="J453" s="3" t="str">
        <f>IF($G453=0, " ", IF(COUNTRY_INFO!$H453=1, IF(COUNTRY_INFO!$L453=1, 0," ")," "))</f>
        <v xml:space="preserve"> </v>
      </c>
      <c r="K453" s="3"/>
      <c r="L453" s="28" t="s">
        <v>974</v>
      </c>
      <c r="M453" s="44">
        <f>IF($L453="ALB", IF(INTRO!$E$39="Non-endemic",IF($H453&lt;&gt;0,$D453*($H453-$G453),0),$D453*$H453), 0)</f>
        <v>0</v>
      </c>
      <c r="N453" s="14">
        <f t="shared" si="52"/>
        <v>0</v>
      </c>
      <c r="O453" s="3"/>
      <c r="P453" s="14">
        <f t="shared" si="61"/>
        <v>0</v>
      </c>
      <c r="Q453" s="44">
        <f>IF($L453="MBD", IF(INTRO!$E$39="Non-endemic",IF($H453&lt;&gt;0,$D453*($H453-$G453),0),$D453*$H453),0)</f>
        <v>0</v>
      </c>
      <c r="R453" s="14">
        <f t="shared" si="53"/>
        <v>0</v>
      </c>
      <c r="S453" s="3"/>
      <c r="T453" s="14">
        <f t="shared" si="62"/>
        <v>0</v>
      </c>
      <c r="U453" s="25"/>
      <c r="V453" s="16">
        <f t="shared" si="58"/>
        <v>197729</v>
      </c>
      <c r="W453" s="16">
        <f t="shared" si="59"/>
        <v>989</v>
      </c>
      <c r="X453" s="25"/>
      <c r="Y453" s="16">
        <f t="shared" si="54"/>
        <v>0</v>
      </c>
      <c r="Z453" s="16">
        <f t="shared" si="55"/>
        <v>0</v>
      </c>
      <c r="AA453" s="25"/>
      <c r="AB453" s="16">
        <f t="shared" si="56"/>
        <v>0</v>
      </c>
      <c r="AC453" s="16">
        <f t="shared" si="57"/>
        <v>0</v>
      </c>
    </row>
    <row r="454" spans="1:29" x14ac:dyDescent="0.25">
      <c r="A454" s="13" t="str">
        <f>IF(AND(INTRO!$E$37="Non-endemic",INTRO!$E$41="Non-endemic")," ",IF(COUNTRY_INFO!A454=0," ",COUNTRY_INFO!A454))</f>
        <v>Nigeria</v>
      </c>
      <c r="B454" s="13" t="str">
        <f>IF(AND(INTRO!$E$37="Non-endemic",INTRO!$E$41="Non-endemic")," ",IF(COUNTRY_INFO!B454=0," ",COUNTRY_INFO!B454))</f>
        <v>Katsina</v>
      </c>
      <c r="C454" s="13" t="str">
        <f>IF(AND(INTRO!$E$37="Non-endemic",INTRO!$E$41="Non-endemic")," ",IF(COUNTRY_INFO!C454=0," ",COUNTRY_INFO!C454))</f>
        <v>Sandamu</v>
      </c>
      <c r="D454" s="14">
        <f>IF(AND(INTRO!$E$37="Non-endemic",INTRO!$E$41="Non-endemic"),0,IF(AND(OR(COUNTRY_INFO!$H454=0,COUNTRY_INFO!$H454=4,COUNTRY_INFO!$H454=99),OR(COUNTRY_INFO!$J454=0,COUNTRY_INFO!$J454=4)),0,COUNTRY_INFO!$E454))</f>
        <v>36927</v>
      </c>
      <c r="E454" s="14">
        <f>IF(AND(INTRO!$E$37="Non-endemic",INTRO!$E$41="Non-endemic"),0,IF(AND(OR(COUNTRY_INFO!$H454=0,COUNTRY_INFO!$H454=4,COUNTRY_INFO!$H454=99),OR(COUNTRY_INFO!$J454=0,COUNTRY_INFO!$J454=4)),0,COUNTRY_INFO!$F454))</f>
        <v>51698</v>
      </c>
      <c r="F454" s="14">
        <f t="shared" si="60"/>
        <v>88625</v>
      </c>
      <c r="G454" s="15">
        <f>IF(AND(INTRO!$E$37="Non-endemic",INTRO!$E$41="Non-endemic"),0,COUNTRY_INFO!Q454)</f>
        <v>1</v>
      </c>
      <c r="H454" s="15">
        <f>IF(AND(INTRO!$E$37="Non-endemic",INTRO!$E$41="Non-endemic"),0,COUNTRY_INFO!S454)</f>
        <v>0</v>
      </c>
      <c r="I454" s="14">
        <f>IF(INTRO!$E$39="Non-endemic",IF($G454=1,DEC!$I454,0),IF($G454=1,IVM!$G454,0))</f>
        <v>147709</v>
      </c>
      <c r="J454" s="3" t="str">
        <f>IF($G454=0, " ", IF(COUNTRY_INFO!$H454=1, IF(COUNTRY_INFO!$L454=1, 0," ")," "))</f>
        <v xml:space="preserve"> </v>
      </c>
      <c r="K454" s="3"/>
      <c r="L454" s="28" t="s">
        <v>974</v>
      </c>
      <c r="M454" s="44">
        <f>IF($L454="ALB", IF(INTRO!$E$39="Non-endemic",IF($H454&lt;&gt;0,$D454*($H454-$G454),0),$D454*$H454), 0)</f>
        <v>0</v>
      </c>
      <c r="N454" s="14">
        <f t="shared" si="52"/>
        <v>0</v>
      </c>
      <c r="O454" s="3"/>
      <c r="P454" s="14">
        <f t="shared" si="61"/>
        <v>0</v>
      </c>
      <c r="Q454" s="44">
        <f>IF($L454="MBD", IF(INTRO!$E$39="Non-endemic",IF($H454&lt;&gt;0,$D454*($H454-$G454),0),$D454*$H454),0)</f>
        <v>0</v>
      </c>
      <c r="R454" s="14">
        <f t="shared" si="53"/>
        <v>0</v>
      </c>
      <c r="S454" s="3"/>
      <c r="T454" s="14">
        <f t="shared" si="62"/>
        <v>0</v>
      </c>
      <c r="U454" s="25"/>
      <c r="V454" s="16">
        <f t="shared" si="58"/>
        <v>147709</v>
      </c>
      <c r="W454" s="16">
        <f t="shared" si="59"/>
        <v>739</v>
      </c>
      <c r="X454" s="25"/>
      <c r="Y454" s="16">
        <f t="shared" si="54"/>
        <v>0</v>
      </c>
      <c r="Z454" s="16">
        <f t="shared" si="55"/>
        <v>0</v>
      </c>
      <c r="AA454" s="25"/>
      <c r="AB454" s="16">
        <f t="shared" si="56"/>
        <v>0</v>
      </c>
      <c r="AC454" s="16">
        <f t="shared" si="57"/>
        <v>0</v>
      </c>
    </row>
    <row r="455" spans="1:29" x14ac:dyDescent="0.25">
      <c r="A455" s="13" t="str">
        <f>IF(AND(INTRO!$E$37="Non-endemic",INTRO!$E$41="Non-endemic")," ",IF(COUNTRY_INFO!A455=0," ",COUNTRY_INFO!A455))</f>
        <v>Nigeria</v>
      </c>
      <c r="B455" s="13" t="str">
        <f>IF(AND(INTRO!$E$37="Non-endemic",INTRO!$E$41="Non-endemic")," ",IF(COUNTRY_INFO!B455=0," ",COUNTRY_INFO!B455))</f>
        <v>Katsina</v>
      </c>
      <c r="C455" s="13" t="str">
        <f>IF(AND(INTRO!$E$37="Non-endemic",INTRO!$E$41="Non-endemic")," ",IF(COUNTRY_INFO!C455=0," ",COUNTRY_INFO!C455))</f>
        <v>Zango</v>
      </c>
      <c r="D455" s="14">
        <f>IF(AND(INTRO!$E$37="Non-endemic",INTRO!$E$41="Non-endemic"),0,IF(AND(OR(COUNTRY_INFO!$H455=0,COUNTRY_INFO!$H455=4,COUNTRY_INFO!$H455=99),OR(COUNTRY_INFO!$J455=0,COUNTRY_INFO!$J455=4)),0,COUNTRY_INFO!$E455))</f>
        <v>41622</v>
      </c>
      <c r="E455" s="14">
        <f>IF(AND(INTRO!$E$37="Non-endemic",INTRO!$E$41="Non-endemic"),0,IF(AND(OR(COUNTRY_INFO!$H455=0,COUNTRY_INFO!$H455=4,COUNTRY_INFO!$H455=99),OR(COUNTRY_INFO!$J455=0,COUNTRY_INFO!$J455=4)),0,COUNTRY_INFO!$F455))</f>
        <v>58271</v>
      </c>
      <c r="F455" s="14">
        <f t="shared" si="60"/>
        <v>99893</v>
      </c>
      <c r="G455" s="15">
        <f>IF(AND(INTRO!$E$37="Non-endemic",INTRO!$E$41="Non-endemic"),0,COUNTRY_INFO!Q455)</f>
        <v>1</v>
      </c>
      <c r="H455" s="15">
        <f>IF(AND(INTRO!$E$37="Non-endemic",INTRO!$E$41="Non-endemic"),0,COUNTRY_INFO!S455)</f>
        <v>0</v>
      </c>
      <c r="I455" s="14">
        <f>IF(INTRO!$E$39="Non-endemic",IF($G455=1,DEC!$I455,0),IF($G455=1,IVM!$G455,0))</f>
        <v>166489</v>
      </c>
      <c r="J455" s="3" t="str">
        <f>IF($G455=0, " ", IF(COUNTRY_INFO!$H455=1, IF(COUNTRY_INFO!$L455=1, 0," ")," "))</f>
        <v xml:space="preserve"> </v>
      </c>
      <c r="K455" s="3"/>
      <c r="L455" s="28" t="s">
        <v>974</v>
      </c>
      <c r="M455" s="44">
        <f>IF($L455="ALB", IF(INTRO!$E$39="Non-endemic",IF($H455&lt;&gt;0,$D455*($H455-$G455),0),$D455*$H455), 0)</f>
        <v>0</v>
      </c>
      <c r="N455" s="14">
        <f t="shared" si="52"/>
        <v>0</v>
      </c>
      <c r="O455" s="3"/>
      <c r="P455" s="14">
        <f t="shared" si="61"/>
        <v>0</v>
      </c>
      <c r="Q455" s="44">
        <f>IF($L455="MBD", IF(INTRO!$E$39="Non-endemic",IF($H455&lt;&gt;0,$D455*($H455-$G455),0),$D455*$H455),0)</f>
        <v>0</v>
      </c>
      <c r="R455" s="14">
        <f t="shared" si="53"/>
        <v>0</v>
      </c>
      <c r="S455" s="3"/>
      <c r="T455" s="14">
        <f t="shared" si="62"/>
        <v>0</v>
      </c>
      <c r="U455" s="25"/>
      <c r="V455" s="16">
        <f t="shared" si="58"/>
        <v>166489</v>
      </c>
      <c r="W455" s="16">
        <f t="shared" si="59"/>
        <v>833</v>
      </c>
      <c r="X455" s="25"/>
      <c r="Y455" s="16">
        <f t="shared" si="54"/>
        <v>0</v>
      </c>
      <c r="Z455" s="16">
        <f t="shared" si="55"/>
        <v>0</v>
      </c>
      <c r="AA455" s="25"/>
      <c r="AB455" s="16">
        <f t="shared" si="56"/>
        <v>0</v>
      </c>
      <c r="AC455" s="16">
        <f t="shared" si="57"/>
        <v>0</v>
      </c>
    </row>
    <row r="456" spans="1:29" x14ac:dyDescent="0.25">
      <c r="A456" s="13" t="str">
        <f>IF(AND(INTRO!$E$37="Non-endemic",INTRO!$E$41="Non-endemic")," ",IF(COUNTRY_INFO!A456=0," ",COUNTRY_INFO!A456))</f>
        <v>Nigeria</v>
      </c>
      <c r="B456" s="13" t="str">
        <f>IF(AND(INTRO!$E$37="Non-endemic",INTRO!$E$41="Non-endemic")," ",IF(COUNTRY_INFO!B456=0," ",COUNTRY_INFO!B456))</f>
        <v>Kebbi</v>
      </c>
      <c r="C456" s="13" t="str">
        <f>IF(AND(INTRO!$E$37="Non-endemic",INTRO!$E$41="Non-endemic")," ",IF(COUNTRY_INFO!C456=0," ",COUNTRY_INFO!C456))</f>
        <v>Aleiro</v>
      </c>
      <c r="D456" s="14">
        <f>IF(AND(INTRO!$E$37="Non-endemic",INTRO!$E$41="Non-endemic"),0,IF(AND(OR(COUNTRY_INFO!$H456=0,COUNTRY_INFO!$H456=4,COUNTRY_INFO!$H456=99),OR(COUNTRY_INFO!$J456=0,COUNTRY_INFO!$J456=4)),0,COUNTRY_INFO!$E456))</f>
        <v>17745</v>
      </c>
      <c r="E456" s="14">
        <f>IF(AND(INTRO!$E$37="Non-endemic",INTRO!$E$41="Non-endemic"),0,IF(AND(OR(COUNTRY_INFO!$H456=0,COUNTRY_INFO!$H456=4,COUNTRY_INFO!$H456=99),OR(COUNTRY_INFO!$J456=0,COUNTRY_INFO!$J456=4)),0,COUNTRY_INFO!$F456))</f>
        <v>24843</v>
      </c>
      <c r="F456" s="14">
        <f t="shared" si="60"/>
        <v>42588</v>
      </c>
      <c r="G456" s="15">
        <f>IF(AND(INTRO!$E$37="Non-endemic",INTRO!$E$41="Non-endemic"),0,COUNTRY_INFO!Q456)</f>
        <v>0</v>
      </c>
      <c r="H456" s="15">
        <f>IF(AND(INTRO!$E$37="Non-endemic",INTRO!$E$41="Non-endemic"),0,COUNTRY_INFO!S456)</f>
        <v>0</v>
      </c>
      <c r="I456" s="14">
        <f>IF(INTRO!$E$39="Non-endemic",IF($G456=1,DEC!$I456,0),IF($G456=1,IVM!$G456,0))</f>
        <v>0</v>
      </c>
      <c r="J456" s="3" t="str">
        <f>IF($G456=0, " ", IF(COUNTRY_INFO!$H456=1, IF(COUNTRY_INFO!$L456=1, 0," ")," "))</f>
        <v xml:space="preserve"> </v>
      </c>
      <c r="K456" s="3"/>
      <c r="L456" s="28" t="s">
        <v>974</v>
      </c>
      <c r="M456" s="44">
        <f>IF($L456="ALB", IF(INTRO!$E$39="Non-endemic",IF($H456&lt;&gt;0,$D456*($H456-$G456),0),$D456*$H456), 0)</f>
        <v>0</v>
      </c>
      <c r="N456" s="14">
        <f t="shared" ref="N456:N519" si="63">IF($L456="ALB", IF($H456&lt;&gt;0, IF($I456=0, $E456*$H456, $E456*($H456-$G456)),0), 0)</f>
        <v>0</v>
      </c>
      <c r="O456" s="3"/>
      <c r="P456" s="14">
        <f t="shared" si="61"/>
        <v>0</v>
      </c>
      <c r="Q456" s="44">
        <f>IF($L456="MBD", IF(INTRO!$E$39="Non-endemic",IF($H456&lt;&gt;0,$D456*($H456-$G456),0),$D456*$H456),0)</f>
        <v>0</v>
      </c>
      <c r="R456" s="14">
        <f t="shared" ref="R456:R519" si="64">IF($L456="MBD", IF($H456&lt;&gt;0,IF($I456=0, $E456*$H456, $E456*($H456-$G456)),0), 0 )</f>
        <v>0</v>
      </c>
      <c r="S456" s="3"/>
      <c r="T456" s="14">
        <f t="shared" si="62"/>
        <v>0</v>
      </c>
      <c r="U456" s="25"/>
      <c r="V456" s="16">
        <f t="shared" si="58"/>
        <v>0</v>
      </c>
      <c r="W456" s="16">
        <f t="shared" si="59"/>
        <v>0</v>
      </c>
      <c r="X456" s="25"/>
      <c r="Y456" s="16">
        <f t="shared" ref="Y456:Y519" si="65">IF($N456&gt;$X456,$N456-$X456,0)</f>
        <v>0</v>
      </c>
      <c r="Z456" s="16">
        <f t="shared" ref="Z456:Z519" si="66">ROUNDUP($N456/200,0)</f>
        <v>0</v>
      </c>
      <c r="AA456" s="25"/>
      <c r="AB456" s="16">
        <f t="shared" ref="AB456:AB519" si="67">IF($R456&gt;$AA456,$R456-$AA456,0)</f>
        <v>0</v>
      </c>
      <c r="AC456" s="16">
        <f t="shared" ref="AC456:AC519" si="68">ROUNDUP($R456/150,0)</f>
        <v>0</v>
      </c>
    </row>
    <row r="457" spans="1:29" x14ac:dyDescent="0.25">
      <c r="A457" s="13" t="str">
        <f>IF(AND(INTRO!$E$37="Non-endemic",INTRO!$E$41="Non-endemic")," ",IF(COUNTRY_INFO!A457=0," ",COUNTRY_INFO!A457))</f>
        <v>Nigeria</v>
      </c>
      <c r="B457" s="13" t="str">
        <f>IF(AND(INTRO!$E$37="Non-endemic",INTRO!$E$41="Non-endemic")," ",IF(COUNTRY_INFO!B457=0," ",COUNTRY_INFO!B457))</f>
        <v>Kebbi</v>
      </c>
      <c r="C457" s="13" t="str">
        <f>IF(AND(INTRO!$E$37="Non-endemic",INTRO!$E$41="Non-endemic")," ",IF(COUNTRY_INFO!C457=0," ",COUNTRY_INFO!C457))</f>
        <v>Arewa-Dandi</v>
      </c>
      <c r="D457" s="14">
        <f>IF(AND(INTRO!$E$37="Non-endemic",INTRO!$E$41="Non-endemic"),0,IF(AND(OR(COUNTRY_INFO!$H457=0,COUNTRY_INFO!$H457=4,COUNTRY_INFO!$H457=99),OR(COUNTRY_INFO!$J457=0,COUNTRY_INFO!$J457=4)),0,COUNTRY_INFO!$E457))</f>
        <v>49500</v>
      </c>
      <c r="E457" s="14">
        <f>IF(AND(INTRO!$E$37="Non-endemic",INTRO!$E$41="Non-endemic"),0,IF(AND(OR(COUNTRY_INFO!$H457=0,COUNTRY_INFO!$H457=4,COUNTRY_INFO!$H457=99),OR(COUNTRY_INFO!$J457=0,COUNTRY_INFO!$J457=4)),0,COUNTRY_INFO!$F457))</f>
        <v>69300</v>
      </c>
      <c r="F457" s="14">
        <f t="shared" si="60"/>
        <v>118800</v>
      </c>
      <c r="G457" s="15">
        <f>IF(AND(INTRO!$E$37="Non-endemic",INTRO!$E$41="Non-endemic"),0,COUNTRY_INFO!Q457)</f>
        <v>1</v>
      </c>
      <c r="H457" s="15">
        <f>IF(AND(INTRO!$E$37="Non-endemic",INTRO!$E$41="Non-endemic"),0,COUNTRY_INFO!S457)</f>
        <v>0</v>
      </c>
      <c r="I457" s="14">
        <f>IF(INTRO!$E$39="Non-endemic",IF($G457=1,DEC!$I457,0),IF($G457=1,IVM!$G457,0))</f>
        <v>198000</v>
      </c>
      <c r="J457" s="3" t="str">
        <f>IF($G457=0, " ", IF(COUNTRY_INFO!$H457=1, IF(COUNTRY_INFO!$L457=1, 0," ")," "))</f>
        <v xml:space="preserve"> </v>
      </c>
      <c r="K457" s="3"/>
      <c r="L457" s="28" t="s">
        <v>974</v>
      </c>
      <c r="M457" s="44">
        <f>IF($L457="ALB", IF(INTRO!$E$39="Non-endemic",IF($H457&lt;&gt;0,$D457*($H457-$G457),0),$D457*$H457), 0)</f>
        <v>0</v>
      </c>
      <c r="N457" s="14">
        <f t="shared" si="63"/>
        <v>0</v>
      </c>
      <c r="O457" s="3"/>
      <c r="P457" s="14">
        <f t="shared" si="61"/>
        <v>0</v>
      </c>
      <c r="Q457" s="44">
        <f>IF($L457="MBD", IF(INTRO!$E$39="Non-endemic",IF($H457&lt;&gt;0,$D457*($H457-$G457),0),$D457*$H457),0)</f>
        <v>0</v>
      </c>
      <c r="R457" s="14">
        <f t="shared" si="64"/>
        <v>0</v>
      </c>
      <c r="S457" s="3"/>
      <c r="T457" s="14">
        <f t="shared" si="62"/>
        <v>0</v>
      </c>
      <c r="U457" s="25"/>
      <c r="V457" s="16">
        <f t="shared" ref="V457:V520" si="69">IF($J457&lt;&gt;" ", IF(($I457+$J457*$K457)&gt;$U457, ($I457+$J457*$K457)-$U457,0), IF($I457&gt;$U457, $I457-$U457, 0))</f>
        <v>198000</v>
      </c>
      <c r="W457" s="16">
        <f t="shared" ref="W457:W520" si="70">IF($J457&lt;&gt;" ", ROUNDUP(($I457+$J457*$K457)/200,0), ROUNDUP($I457/200,0))</f>
        <v>990</v>
      </c>
      <c r="X457" s="25"/>
      <c r="Y457" s="16">
        <f t="shared" si="65"/>
        <v>0</v>
      </c>
      <c r="Z457" s="16">
        <f t="shared" si="66"/>
        <v>0</v>
      </c>
      <c r="AA457" s="25"/>
      <c r="AB457" s="16">
        <f t="shared" si="67"/>
        <v>0</v>
      </c>
      <c r="AC457" s="16">
        <f t="shared" si="68"/>
        <v>0</v>
      </c>
    </row>
    <row r="458" spans="1:29" x14ac:dyDescent="0.25">
      <c r="A458" s="13" t="str">
        <f>IF(AND(INTRO!$E$37="Non-endemic",INTRO!$E$41="Non-endemic")," ",IF(COUNTRY_INFO!A458=0," ",COUNTRY_INFO!A458))</f>
        <v>Nigeria</v>
      </c>
      <c r="B458" s="13" t="str">
        <f>IF(AND(INTRO!$E$37="Non-endemic",INTRO!$E$41="Non-endemic")," ",IF(COUNTRY_INFO!B458=0," ",COUNTRY_INFO!B458))</f>
        <v>Kebbi</v>
      </c>
      <c r="C458" s="13" t="str">
        <f>IF(AND(INTRO!$E$37="Non-endemic",INTRO!$E$41="Non-endemic")," ",IF(COUNTRY_INFO!C458=0," ",COUNTRY_INFO!C458))</f>
        <v>Argungu</v>
      </c>
      <c r="D458" s="14">
        <f>IF(AND(INTRO!$E$37="Non-endemic",INTRO!$E$41="Non-endemic"),0,IF(AND(OR(COUNTRY_INFO!$H458=0,COUNTRY_INFO!$H458=4,COUNTRY_INFO!$H458=99),OR(COUNTRY_INFO!$J458=0,COUNTRY_INFO!$J458=4)),0,COUNTRY_INFO!$E458))</f>
        <v>52581</v>
      </c>
      <c r="E458" s="14">
        <f>IF(AND(INTRO!$E$37="Non-endemic",INTRO!$E$41="Non-endemic"),0,IF(AND(OR(COUNTRY_INFO!$H458=0,COUNTRY_INFO!$H458=4,COUNTRY_INFO!$H458=99),OR(COUNTRY_INFO!$J458=0,COUNTRY_INFO!$J458=4)),0,COUNTRY_INFO!$F458))</f>
        <v>73613</v>
      </c>
      <c r="F458" s="14">
        <f t="shared" ref="F458:F521" si="71">SUM(D458:E458)</f>
        <v>126194</v>
      </c>
      <c r="G458" s="15">
        <f>IF(AND(INTRO!$E$37="Non-endemic",INTRO!$E$41="Non-endemic"),0,COUNTRY_INFO!Q458)</f>
        <v>1</v>
      </c>
      <c r="H458" s="15">
        <f>IF(AND(INTRO!$E$37="Non-endemic",INTRO!$E$41="Non-endemic"),0,COUNTRY_INFO!S458)</f>
        <v>0</v>
      </c>
      <c r="I458" s="14">
        <f>IF(INTRO!$E$39="Non-endemic",IF($G458=1,DEC!$I458,0),IF($G458=1,IVM!$G458,0))</f>
        <v>210323</v>
      </c>
      <c r="J458" s="3" t="str">
        <f>IF($G458=0, " ", IF(COUNTRY_INFO!$H458=1, IF(COUNTRY_INFO!$L458=1, 0," ")," "))</f>
        <v xml:space="preserve"> </v>
      </c>
      <c r="K458" s="3"/>
      <c r="L458" s="28" t="s">
        <v>974</v>
      </c>
      <c r="M458" s="44">
        <f>IF($L458="ALB", IF(INTRO!$E$39="Non-endemic",IF($H458&lt;&gt;0,$D458*($H458-$G458),0),$D458*$H458), 0)</f>
        <v>0</v>
      </c>
      <c r="N458" s="14">
        <f t="shared" si="63"/>
        <v>0</v>
      </c>
      <c r="O458" s="3"/>
      <c r="P458" s="14">
        <f t="shared" ref="P458:P521" si="72">SUM(M458:O458)</f>
        <v>0</v>
      </c>
      <c r="Q458" s="44">
        <f>IF($L458="MBD", IF(INTRO!$E$39="Non-endemic",IF($H458&lt;&gt;0,$D458*($H458-$G458),0),$D458*$H458),0)</f>
        <v>0</v>
      </c>
      <c r="R458" s="14">
        <f t="shared" si="64"/>
        <v>0</v>
      </c>
      <c r="S458" s="3"/>
      <c r="T458" s="14">
        <f t="shared" ref="T458:T521" si="73">SUM(Q458:S458)</f>
        <v>0</v>
      </c>
      <c r="U458" s="25"/>
      <c r="V458" s="16">
        <f t="shared" si="69"/>
        <v>210323</v>
      </c>
      <c r="W458" s="16">
        <f t="shared" si="70"/>
        <v>1052</v>
      </c>
      <c r="X458" s="25"/>
      <c r="Y458" s="16">
        <f t="shared" si="65"/>
        <v>0</v>
      </c>
      <c r="Z458" s="16">
        <f t="shared" si="66"/>
        <v>0</v>
      </c>
      <c r="AA458" s="25"/>
      <c r="AB458" s="16">
        <f t="shared" si="67"/>
        <v>0</v>
      </c>
      <c r="AC458" s="16">
        <f t="shared" si="68"/>
        <v>0</v>
      </c>
    </row>
    <row r="459" spans="1:29" x14ac:dyDescent="0.25">
      <c r="A459" s="13" t="str">
        <f>IF(AND(INTRO!$E$37="Non-endemic",INTRO!$E$41="Non-endemic")," ",IF(COUNTRY_INFO!A459=0," ",COUNTRY_INFO!A459))</f>
        <v>Nigeria</v>
      </c>
      <c r="B459" s="13" t="str">
        <f>IF(AND(INTRO!$E$37="Non-endemic",INTRO!$E$41="Non-endemic")," ",IF(COUNTRY_INFO!B459=0," ",COUNTRY_INFO!B459))</f>
        <v>Kebbi</v>
      </c>
      <c r="C459" s="13" t="str">
        <f>IF(AND(INTRO!$E$37="Non-endemic",INTRO!$E$41="Non-endemic")," ",IF(COUNTRY_INFO!C459=0," ",COUNTRY_INFO!C459))</f>
        <v>Augie</v>
      </c>
      <c r="D459" s="14">
        <f>IF(AND(INTRO!$E$37="Non-endemic",INTRO!$E$41="Non-endemic"),0,IF(AND(OR(COUNTRY_INFO!$H459=0,COUNTRY_INFO!$H459=4,COUNTRY_INFO!$H459=99),OR(COUNTRY_INFO!$J459=0,COUNTRY_INFO!$J459=4)),0,COUNTRY_INFO!$E459))</f>
        <v>31548</v>
      </c>
      <c r="E459" s="14">
        <f>IF(AND(INTRO!$E$37="Non-endemic",INTRO!$E$41="Non-endemic"),0,IF(AND(OR(COUNTRY_INFO!$H459=0,COUNTRY_INFO!$H459=4,COUNTRY_INFO!$H459=99),OR(COUNTRY_INFO!$J459=0,COUNTRY_INFO!$J459=4)),0,COUNTRY_INFO!$F459))</f>
        <v>44167</v>
      </c>
      <c r="F459" s="14">
        <f t="shared" si="71"/>
        <v>75715</v>
      </c>
      <c r="G459" s="15">
        <f>IF(AND(INTRO!$E$37="Non-endemic",INTRO!$E$41="Non-endemic"),0,COUNTRY_INFO!Q459)</f>
        <v>1</v>
      </c>
      <c r="H459" s="15">
        <f>IF(AND(INTRO!$E$37="Non-endemic",INTRO!$E$41="Non-endemic"),0,COUNTRY_INFO!S459)</f>
        <v>0</v>
      </c>
      <c r="I459" s="14">
        <f>IF(INTRO!$E$39="Non-endemic",IF($G459=1,DEC!$I459,0),IF($G459=1,IVM!$G459,0))</f>
        <v>126191</v>
      </c>
      <c r="J459" s="3" t="str">
        <f>IF($G459=0, " ", IF(COUNTRY_INFO!$H459=1, IF(COUNTRY_INFO!$L459=1, 0," ")," "))</f>
        <v xml:space="preserve"> </v>
      </c>
      <c r="K459" s="3"/>
      <c r="L459" s="28" t="s">
        <v>974</v>
      </c>
      <c r="M459" s="44">
        <f>IF($L459="ALB", IF(INTRO!$E$39="Non-endemic",IF($H459&lt;&gt;0,$D459*($H459-$G459),0),$D459*$H459), 0)</f>
        <v>0</v>
      </c>
      <c r="N459" s="14">
        <f t="shared" si="63"/>
        <v>0</v>
      </c>
      <c r="O459" s="3"/>
      <c r="P459" s="14">
        <f t="shared" si="72"/>
        <v>0</v>
      </c>
      <c r="Q459" s="44">
        <f>IF($L459="MBD", IF(INTRO!$E$39="Non-endemic",IF($H459&lt;&gt;0,$D459*($H459-$G459),0),$D459*$H459),0)</f>
        <v>0</v>
      </c>
      <c r="R459" s="14">
        <f t="shared" si="64"/>
        <v>0</v>
      </c>
      <c r="S459" s="3"/>
      <c r="T459" s="14">
        <f t="shared" si="73"/>
        <v>0</v>
      </c>
      <c r="U459" s="25"/>
      <c r="V459" s="16">
        <f t="shared" si="69"/>
        <v>126191</v>
      </c>
      <c r="W459" s="16">
        <f t="shared" si="70"/>
        <v>631</v>
      </c>
      <c r="X459" s="25"/>
      <c r="Y459" s="16">
        <f t="shared" si="65"/>
        <v>0</v>
      </c>
      <c r="Z459" s="16">
        <f t="shared" si="66"/>
        <v>0</v>
      </c>
      <c r="AA459" s="25"/>
      <c r="AB459" s="16">
        <f t="shared" si="67"/>
        <v>0</v>
      </c>
      <c r="AC459" s="16">
        <f t="shared" si="68"/>
        <v>0</v>
      </c>
    </row>
    <row r="460" spans="1:29" x14ac:dyDescent="0.25">
      <c r="A460" s="13" t="str">
        <f>IF(AND(INTRO!$E$37="Non-endemic",INTRO!$E$41="Non-endemic")," ",IF(COUNTRY_INFO!A460=0," ",COUNTRY_INFO!A460))</f>
        <v>Nigeria</v>
      </c>
      <c r="B460" s="13" t="str">
        <f>IF(AND(INTRO!$E$37="Non-endemic",INTRO!$E$41="Non-endemic")," ",IF(COUNTRY_INFO!B460=0," ",COUNTRY_INFO!B460))</f>
        <v>Kebbi</v>
      </c>
      <c r="C460" s="13" t="str">
        <f>IF(AND(INTRO!$E$37="Non-endemic",INTRO!$E$41="Non-endemic")," ",IF(COUNTRY_INFO!C460=0," ",COUNTRY_INFO!C460))</f>
        <v>Bagudo</v>
      </c>
      <c r="D460" s="14">
        <f>IF(AND(INTRO!$E$37="Non-endemic",INTRO!$E$41="Non-endemic"),0,IF(AND(OR(COUNTRY_INFO!$H460=0,COUNTRY_INFO!$H460=4,COUNTRY_INFO!$H460=99),OR(COUNTRY_INFO!$J460=0,COUNTRY_INFO!$J460=4)),0,COUNTRY_INFO!$E460))</f>
        <v>63967</v>
      </c>
      <c r="E460" s="14">
        <f>IF(AND(INTRO!$E$37="Non-endemic",INTRO!$E$41="Non-endemic"),0,IF(AND(OR(COUNTRY_INFO!$H460=0,COUNTRY_INFO!$H460=4,COUNTRY_INFO!$H460=99),OR(COUNTRY_INFO!$J460=0,COUNTRY_INFO!$J460=4)),0,COUNTRY_INFO!$F460))</f>
        <v>89554</v>
      </c>
      <c r="F460" s="14">
        <f t="shared" si="71"/>
        <v>153521</v>
      </c>
      <c r="G460" s="15">
        <f>IF(AND(INTRO!$E$37="Non-endemic",INTRO!$E$41="Non-endemic"),0,COUNTRY_INFO!Q460)</f>
        <v>1</v>
      </c>
      <c r="H460" s="15">
        <f>IF(AND(INTRO!$E$37="Non-endemic",INTRO!$E$41="Non-endemic"),0,COUNTRY_INFO!S460)</f>
        <v>1</v>
      </c>
      <c r="I460" s="14">
        <f>IF(INTRO!$E$39="Non-endemic",IF($G460=1,DEC!$I460,0),IF($G460=1,IVM!$G460,0))</f>
        <v>255869</v>
      </c>
      <c r="J460" s="3" t="str">
        <f>IF($G460=0, " ", IF(COUNTRY_INFO!$H460=1, IF(COUNTRY_INFO!$L460=1, 0," ")," "))</f>
        <v xml:space="preserve"> </v>
      </c>
      <c r="K460" s="3"/>
      <c r="L460" s="28" t="s">
        <v>974</v>
      </c>
      <c r="M460" s="44">
        <f>IF($L460="ALB", IF(INTRO!$E$39="Non-endemic",IF($H460&lt;&gt;0,$D460*($H460-$G460),0),$D460*$H460), 0)</f>
        <v>0</v>
      </c>
      <c r="N460" s="14">
        <f t="shared" si="63"/>
        <v>0</v>
      </c>
      <c r="O460" s="3"/>
      <c r="P460" s="14">
        <f t="shared" si="72"/>
        <v>0</v>
      </c>
      <c r="Q460" s="44">
        <f>IF($L460="MBD", IF(INTRO!$E$39="Non-endemic",IF($H460&lt;&gt;0,$D460*($H460-$G460),0),$D460*$H460),0)</f>
        <v>63967</v>
      </c>
      <c r="R460" s="14">
        <f t="shared" si="64"/>
        <v>0</v>
      </c>
      <c r="S460" s="3"/>
      <c r="T460" s="14">
        <f t="shared" si="73"/>
        <v>63967</v>
      </c>
      <c r="U460" s="25"/>
      <c r="V460" s="16">
        <f t="shared" si="69"/>
        <v>255869</v>
      </c>
      <c r="W460" s="16">
        <f t="shared" si="70"/>
        <v>1280</v>
      </c>
      <c r="X460" s="25"/>
      <c r="Y460" s="16">
        <f t="shared" si="65"/>
        <v>0</v>
      </c>
      <c r="Z460" s="16">
        <f t="shared" si="66"/>
        <v>0</v>
      </c>
      <c r="AA460" s="25"/>
      <c r="AB460" s="16">
        <f t="shared" si="67"/>
        <v>0</v>
      </c>
      <c r="AC460" s="16">
        <f t="shared" si="68"/>
        <v>0</v>
      </c>
    </row>
    <row r="461" spans="1:29" x14ac:dyDescent="0.25">
      <c r="A461" s="13" t="str">
        <f>IF(AND(INTRO!$E$37="Non-endemic",INTRO!$E$41="Non-endemic")," ",IF(COUNTRY_INFO!A461=0," ",COUNTRY_INFO!A461))</f>
        <v>Nigeria</v>
      </c>
      <c r="B461" s="13" t="str">
        <f>IF(AND(INTRO!$E$37="Non-endemic",INTRO!$E$41="Non-endemic")," ",IF(COUNTRY_INFO!B461=0," ",COUNTRY_INFO!B461))</f>
        <v>Kebbi</v>
      </c>
      <c r="C461" s="13" t="str">
        <f>IF(AND(INTRO!$E$37="Non-endemic",INTRO!$E$41="Non-endemic")," ",IF(COUNTRY_INFO!C461=0," ",COUNTRY_INFO!C461))</f>
        <v>Birnin Kebbi</v>
      </c>
      <c r="D461" s="14">
        <f>IF(AND(INTRO!$E$37="Non-endemic",INTRO!$E$41="Non-endemic"),0,IF(AND(OR(COUNTRY_INFO!$H461=0,COUNTRY_INFO!$H461=4,COUNTRY_INFO!$H461=99),OR(COUNTRY_INFO!$J461=0,COUNTRY_INFO!$J461=4)),0,COUNTRY_INFO!$E461))</f>
        <v>72199</v>
      </c>
      <c r="E461" s="14">
        <f>IF(AND(INTRO!$E$37="Non-endemic",INTRO!$E$41="Non-endemic"),0,IF(AND(OR(COUNTRY_INFO!$H461=0,COUNTRY_INFO!$H461=4,COUNTRY_INFO!$H461=99),OR(COUNTRY_INFO!$J461=0,COUNTRY_INFO!$J461=4)),0,COUNTRY_INFO!$F461))</f>
        <v>101079</v>
      </c>
      <c r="F461" s="14">
        <f t="shared" si="71"/>
        <v>173278</v>
      </c>
      <c r="G461" s="15">
        <f>IF(AND(INTRO!$E$37="Non-endemic",INTRO!$E$41="Non-endemic"),0,COUNTRY_INFO!Q461)</f>
        <v>1</v>
      </c>
      <c r="H461" s="15">
        <f>IF(AND(INTRO!$E$37="Non-endemic",INTRO!$E$41="Non-endemic"),0,COUNTRY_INFO!S461)</f>
        <v>0</v>
      </c>
      <c r="I461" s="14">
        <f>IF(INTRO!$E$39="Non-endemic",IF($G461=1,DEC!$I461,0),IF($G461=1,IVM!$G461,0))</f>
        <v>288796</v>
      </c>
      <c r="J461" s="3" t="str">
        <f>IF($G461=0, " ", IF(COUNTRY_INFO!$H461=1, IF(COUNTRY_INFO!$L461=1, 0," ")," "))</f>
        <v xml:space="preserve"> </v>
      </c>
      <c r="K461" s="3"/>
      <c r="L461" s="28" t="s">
        <v>974</v>
      </c>
      <c r="M461" s="44">
        <f>IF($L461="ALB", IF(INTRO!$E$39="Non-endemic",IF($H461&lt;&gt;0,$D461*($H461-$G461),0),$D461*$H461), 0)</f>
        <v>0</v>
      </c>
      <c r="N461" s="14">
        <f t="shared" si="63"/>
        <v>0</v>
      </c>
      <c r="O461" s="3"/>
      <c r="P461" s="14">
        <f t="shared" si="72"/>
        <v>0</v>
      </c>
      <c r="Q461" s="44">
        <f>IF($L461="MBD", IF(INTRO!$E$39="Non-endemic",IF($H461&lt;&gt;0,$D461*($H461-$G461),0),$D461*$H461),0)</f>
        <v>0</v>
      </c>
      <c r="R461" s="14">
        <f t="shared" si="64"/>
        <v>0</v>
      </c>
      <c r="S461" s="3"/>
      <c r="T461" s="14">
        <f t="shared" si="73"/>
        <v>0</v>
      </c>
      <c r="U461" s="25"/>
      <c r="V461" s="16">
        <f t="shared" si="69"/>
        <v>288796</v>
      </c>
      <c r="W461" s="16">
        <f t="shared" si="70"/>
        <v>1444</v>
      </c>
      <c r="X461" s="25"/>
      <c r="Y461" s="16">
        <f t="shared" si="65"/>
        <v>0</v>
      </c>
      <c r="Z461" s="16">
        <f t="shared" si="66"/>
        <v>0</v>
      </c>
      <c r="AA461" s="25"/>
      <c r="AB461" s="16">
        <f t="shared" si="67"/>
        <v>0</v>
      </c>
      <c r="AC461" s="16">
        <f t="shared" si="68"/>
        <v>0</v>
      </c>
    </row>
    <row r="462" spans="1:29" x14ac:dyDescent="0.25">
      <c r="A462" s="13" t="str">
        <f>IF(AND(INTRO!$E$37="Non-endemic",INTRO!$E$41="Non-endemic")," ",IF(COUNTRY_INFO!A462=0," ",COUNTRY_INFO!A462))</f>
        <v>Nigeria</v>
      </c>
      <c r="B462" s="13" t="str">
        <f>IF(AND(INTRO!$E$37="Non-endemic",INTRO!$E$41="Non-endemic")," ",IF(COUNTRY_INFO!B462=0," ",COUNTRY_INFO!B462))</f>
        <v>Kebbi</v>
      </c>
      <c r="C462" s="13" t="str">
        <f>IF(AND(INTRO!$E$37="Non-endemic",INTRO!$E$41="Non-endemic")," ",IF(COUNTRY_INFO!C462=0," ",COUNTRY_INFO!C462))</f>
        <v>Bunza</v>
      </c>
      <c r="D462" s="14">
        <f>IF(AND(INTRO!$E$37="Non-endemic",INTRO!$E$41="Non-endemic"),0,IF(AND(OR(COUNTRY_INFO!$H462=0,COUNTRY_INFO!$H462=4,COUNTRY_INFO!$H462=99),OR(COUNTRY_INFO!$J462=0,COUNTRY_INFO!$J462=4)),0,COUNTRY_INFO!$E462))</f>
        <v>32670</v>
      </c>
      <c r="E462" s="14">
        <f>IF(AND(INTRO!$E$37="Non-endemic",INTRO!$E$41="Non-endemic"),0,IF(AND(OR(COUNTRY_INFO!$H462=0,COUNTRY_INFO!$H462=4,COUNTRY_INFO!$H462=99),OR(COUNTRY_INFO!$J462=0,COUNTRY_INFO!$J462=4)),0,COUNTRY_INFO!$F462))</f>
        <v>45738</v>
      </c>
      <c r="F462" s="14">
        <f t="shared" si="71"/>
        <v>78408</v>
      </c>
      <c r="G462" s="15">
        <f>IF(AND(INTRO!$E$37="Non-endemic",INTRO!$E$41="Non-endemic"),0,COUNTRY_INFO!Q462)</f>
        <v>1</v>
      </c>
      <c r="H462" s="15">
        <f>IF(AND(INTRO!$E$37="Non-endemic",INTRO!$E$41="Non-endemic"),0,COUNTRY_INFO!S462)</f>
        <v>0</v>
      </c>
      <c r="I462" s="14">
        <f>IF(INTRO!$E$39="Non-endemic",IF($G462=1,DEC!$I462,0),IF($G462=1,IVM!$G462,0))</f>
        <v>130681</v>
      </c>
      <c r="J462" s="3" t="str">
        <f>IF($G462=0, " ", IF(COUNTRY_INFO!$H462=1, IF(COUNTRY_INFO!$L462=1, 0," ")," "))</f>
        <v xml:space="preserve"> </v>
      </c>
      <c r="K462" s="3"/>
      <c r="L462" s="28" t="s">
        <v>974</v>
      </c>
      <c r="M462" s="44">
        <f>IF($L462="ALB", IF(INTRO!$E$39="Non-endemic",IF($H462&lt;&gt;0,$D462*($H462-$G462),0),$D462*$H462), 0)</f>
        <v>0</v>
      </c>
      <c r="N462" s="14">
        <f t="shared" si="63"/>
        <v>0</v>
      </c>
      <c r="O462" s="3"/>
      <c r="P462" s="14">
        <f t="shared" si="72"/>
        <v>0</v>
      </c>
      <c r="Q462" s="44">
        <f>IF($L462="MBD", IF(INTRO!$E$39="Non-endemic",IF($H462&lt;&gt;0,$D462*($H462-$G462),0),$D462*$H462),0)</f>
        <v>0</v>
      </c>
      <c r="R462" s="14">
        <f t="shared" si="64"/>
        <v>0</v>
      </c>
      <c r="S462" s="3"/>
      <c r="T462" s="14">
        <f t="shared" si="73"/>
        <v>0</v>
      </c>
      <c r="U462" s="25"/>
      <c r="V462" s="16">
        <f t="shared" si="69"/>
        <v>130681</v>
      </c>
      <c r="W462" s="16">
        <f t="shared" si="70"/>
        <v>654</v>
      </c>
      <c r="X462" s="25"/>
      <c r="Y462" s="16">
        <f t="shared" si="65"/>
        <v>0</v>
      </c>
      <c r="Z462" s="16">
        <f t="shared" si="66"/>
        <v>0</v>
      </c>
      <c r="AA462" s="25"/>
      <c r="AB462" s="16">
        <f t="shared" si="67"/>
        <v>0</v>
      </c>
      <c r="AC462" s="16">
        <f t="shared" si="68"/>
        <v>0</v>
      </c>
    </row>
    <row r="463" spans="1:29" x14ac:dyDescent="0.25">
      <c r="A463" s="13" t="str">
        <f>IF(AND(INTRO!$E$37="Non-endemic",INTRO!$E$41="Non-endemic")," ",IF(COUNTRY_INFO!A463=0," ",COUNTRY_INFO!A463))</f>
        <v>Nigeria</v>
      </c>
      <c r="B463" s="13" t="str">
        <f>IF(AND(INTRO!$E$37="Non-endemic",INTRO!$E$41="Non-endemic")," ",IF(COUNTRY_INFO!B463=0," ",COUNTRY_INFO!B463))</f>
        <v>Kebbi</v>
      </c>
      <c r="C463" s="13" t="str">
        <f>IF(AND(INTRO!$E$37="Non-endemic",INTRO!$E$41="Non-endemic")," ",IF(COUNTRY_INFO!C463=0," ",COUNTRY_INFO!C463))</f>
        <v>Dandi</v>
      </c>
      <c r="D463" s="14">
        <f>IF(AND(INTRO!$E$37="Non-endemic",INTRO!$E$41="Non-endemic"),0,IF(AND(OR(COUNTRY_INFO!$H463=0,COUNTRY_INFO!$H463=4,COUNTRY_INFO!$H463=99),OR(COUNTRY_INFO!$J463=0,COUNTRY_INFO!$J463=4)),0,COUNTRY_INFO!$E463))</f>
        <v>38806</v>
      </c>
      <c r="E463" s="14">
        <f>IF(AND(INTRO!$E$37="Non-endemic",INTRO!$E$41="Non-endemic"),0,IF(AND(OR(COUNTRY_INFO!$H463=0,COUNTRY_INFO!$H463=4,COUNTRY_INFO!$H463=99),OR(COUNTRY_INFO!$J463=0,COUNTRY_INFO!$J463=4)),0,COUNTRY_INFO!$F463))</f>
        <v>54329</v>
      </c>
      <c r="F463" s="14">
        <f t="shared" si="71"/>
        <v>93135</v>
      </c>
      <c r="G463" s="15">
        <f>IF(AND(INTRO!$E$37="Non-endemic",INTRO!$E$41="Non-endemic"),0,COUNTRY_INFO!Q463)</f>
        <v>1</v>
      </c>
      <c r="H463" s="15">
        <f>IF(AND(INTRO!$E$37="Non-endemic",INTRO!$E$41="Non-endemic"),0,COUNTRY_INFO!S463)</f>
        <v>1</v>
      </c>
      <c r="I463" s="14">
        <f>IF(INTRO!$E$39="Non-endemic",IF($G463=1,DEC!$I463,0),IF($G463=1,IVM!$G463,0))</f>
        <v>155225</v>
      </c>
      <c r="J463" s="3" t="str">
        <f>IF($G463=0, " ", IF(COUNTRY_INFO!$H463=1, IF(COUNTRY_INFO!$L463=1, 0," ")," "))</f>
        <v xml:space="preserve"> </v>
      </c>
      <c r="K463" s="3"/>
      <c r="L463" s="28" t="s">
        <v>974</v>
      </c>
      <c r="M463" s="44">
        <f>IF($L463="ALB", IF(INTRO!$E$39="Non-endemic",IF($H463&lt;&gt;0,$D463*($H463-$G463),0),$D463*$H463), 0)</f>
        <v>0</v>
      </c>
      <c r="N463" s="14">
        <f t="shared" si="63"/>
        <v>0</v>
      </c>
      <c r="O463" s="3"/>
      <c r="P463" s="14">
        <f t="shared" si="72"/>
        <v>0</v>
      </c>
      <c r="Q463" s="44">
        <f>IF($L463="MBD", IF(INTRO!$E$39="Non-endemic",IF($H463&lt;&gt;0,$D463*($H463-$G463),0),$D463*$H463),0)</f>
        <v>38806</v>
      </c>
      <c r="R463" s="14">
        <f t="shared" si="64"/>
        <v>0</v>
      </c>
      <c r="S463" s="3"/>
      <c r="T463" s="14">
        <f t="shared" si="73"/>
        <v>38806</v>
      </c>
      <c r="U463" s="25"/>
      <c r="V463" s="16">
        <f t="shared" si="69"/>
        <v>155225</v>
      </c>
      <c r="W463" s="16">
        <f t="shared" si="70"/>
        <v>777</v>
      </c>
      <c r="X463" s="25"/>
      <c r="Y463" s="16">
        <f t="shared" si="65"/>
        <v>0</v>
      </c>
      <c r="Z463" s="16">
        <f t="shared" si="66"/>
        <v>0</v>
      </c>
      <c r="AA463" s="25"/>
      <c r="AB463" s="16">
        <f t="shared" si="67"/>
        <v>0</v>
      </c>
      <c r="AC463" s="16">
        <f t="shared" si="68"/>
        <v>0</v>
      </c>
    </row>
    <row r="464" spans="1:29" x14ac:dyDescent="0.25">
      <c r="A464" s="13" t="str">
        <f>IF(AND(INTRO!$E$37="Non-endemic",INTRO!$E$41="Non-endemic")," ",IF(COUNTRY_INFO!A464=0," ",COUNTRY_INFO!A464))</f>
        <v>Nigeria</v>
      </c>
      <c r="B464" s="13" t="str">
        <f>IF(AND(INTRO!$E$37="Non-endemic",INTRO!$E$41="Non-endemic")," ",IF(COUNTRY_INFO!B464=0," ",COUNTRY_INFO!B464))</f>
        <v>Kebbi</v>
      </c>
      <c r="C464" s="13" t="str">
        <f>IF(AND(INTRO!$E$37="Non-endemic",INTRO!$E$41="Non-endemic")," ",IF(COUNTRY_INFO!C464=0," ",COUNTRY_INFO!C464))</f>
        <v>Fakai</v>
      </c>
      <c r="D464" s="14">
        <f>IF(AND(INTRO!$E$37="Non-endemic",INTRO!$E$41="Non-endemic"),0,IF(AND(OR(COUNTRY_INFO!$H464=0,COUNTRY_INFO!$H464=4,COUNTRY_INFO!$H464=99),OR(COUNTRY_INFO!$J464=0,COUNTRY_INFO!$J464=4)),0,COUNTRY_INFO!$E464))</f>
        <v>32603</v>
      </c>
      <c r="E464" s="14">
        <f>IF(AND(INTRO!$E$37="Non-endemic",INTRO!$E$41="Non-endemic"),0,IF(AND(OR(COUNTRY_INFO!$H464=0,COUNTRY_INFO!$H464=4,COUNTRY_INFO!$H464=99),OR(COUNTRY_INFO!$J464=0,COUNTRY_INFO!$J464=4)),0,COUNTRY_INFO!$F464))</f>
        <v>45645</v>
      </c>
      <c r="F464" s="14">
        <f t="shared" si="71"/>
        <v>78248</v>
      </c>
      <c r="G464" s="15">
        <f>IF(AND(INTRO!$E$37="Non-endemic",INTRO!$E$41="Non-endemic"),0,COUNTRY_INFO!Q464)</f>
        <v>1</v>
      </c>
      <c r="H464" s="15">
        <f>IF(AND(INTRO!$E$37="Non-endemic",INTRO!$E$41="Non-endemic"),0,COUNTRY_INFO!S464)</f>
        <v>0</v>
      </c>
      <c r="I464" s="14">
        <f>IF(INTRO!$E$39="Non-endemic",IF($G464=1,DEC!$I464,0),IF($G464=1,IVM!$G464,0))</f>
        <v>130414</v>
      </c>
      <c r="J464" s="3" t="str">
        <f>IF($G464=0, " ", IF(COUNTRY_INFO!$H464=1, IF(COUNTRY_INFO!$L464=1, 0," ")," "))</f>
        <v xml:space="preserve"> </v>
      </c>
      <c r="K464" s="3"/>
      <c r="L464" s="28" t="s">
        <v>974</v>
      </c>
      <c r="M464" s="44">
        <f>IF($L464="ALB", IF(INTRO!$E$39="Non-endemic",IF($H464&lt;&gt;0,$D464*($H464-$G464),0),$D464*$H464), 0)</f>
        <v>0</v>
      </c>
      <c r="N464" s="14">
        <f t="shared" si="63"/>
        <v>0</v>
      </c>
      <c r="O464" s="3"/>
      <c r="P464" s="14">
        <f t="shared" si="72"/>
        <v>0</v>
      </c>
      <c r="Q464" s="44">
        <f>IF($L464="MBD", IF(INTRO!$E$39="Non-endemic",IF($H464&lt;&gt;0,$D464*($H464-$G464),0),$D464*$H464),0)</f>
        <v>0</v>
      </c>
      <c r="R464" s="14">
        <f t="shared" si="64"/>
        <v>0</v>
      </c>
      <c r="S464" s="3"/>
      <c r="T464" s="14">
        <f t="shared" si="73"/>
        <v>0</v>
      </c>
      <c r="U464" s="25"/>
      <c r="V464" s="16">
        <f t="shared" si="69"/>
        <v>130414</v>
      </c>
      <c r="W464" s="16">
        <f t="shared" si="70"/>
        <v>653</v>
      </c>
      <c r="X464" s="25"/>
      <c r="Y464" s="16">
        <f t="shared" si="65"/>
        <v>0</v>
      </c>
      <c r="Z464" s="16">
        <f t="shared" si="66"/>
        <v>0</v>
      </c>
      <c r="AA464" s="25"/>
      <c r="AB464" s="16">
        <f t="shared" si="67"/>
        <v>0</v>
      </c>
      <c r="AC464" s="16">
        <f t="shared" si="68"/>
        <v>0</v>
      </c>
    </row>
    <row r="465" spans="1:29" x14ac:dyDescent="0.25">
      <c r="A465" s="13" t="str">
        <f>IF(AND(INTRO!$E$37="Non-endemic",INTRO!$E$41="Non-endemic")," ",IF(COUNTRY_INFO!A465=0," ",COUNTRY_INFO!A465))</f>
        <v>Nigeria</v>
      </c>
      <c r="B465" s="13" t="str">
        <f>IF(AND(INTRO!$E$37="Non-endemic",INTRO!$E$41="Non-endemic")," ",IF(COUNTRY_INFO!B465=0," ",COUNTRY_INFO!B465))</f>
        <v>Kebbi</v>
      </c>
      <c r="C465" s="13" t="str">
        <f>IF(AND(INTRO!$E$37="Non-endemic",INTRO!$E$41="Non-endemic")," ",IF(COUNTRY_INFO!C465=0," ",COUNTRY_INFO!C465))</f>
        <v>Gwandu</v>
      </c>
      <c r="D465" s="14">
        <f>IF(AND(INTRO!$E$37="Non-endemic",INTRO!$E$41="Non-endemic"),0,IF(AND(OR(COUNTRY_INFO!$H465=0,COUNTRY_INFO!$H465=4,COUNTRY_INFO!$H465=99),OR(COUNTRY_INFO!$J465=0,COUNTRY_INFO!$J465=4)),0,COUNTRY_INFO!$E465))</f>
        <v>40621</v>
      </c>
      <c r="E465" s="14">
        <f>IF(AND(INTRO!$E$37="Non-endemic",INTRO!$E$41="Non-endemic"),0,IF(AND(OR(COUNTRY_INFO!$H465=0,COUNTRY_INFO!$H465=4,COUNTRY_INFO!$H465=99),OR(COUNTRY_INFO!$J465=0,COUNTRY_INFO!$J465=4)),0,COUNTRY_INFO!$F465))</f>
        <v>56869</v>
      </c>
      <c r="F465" s="14">
        <f t="shared" si="71"/>
        <v>97490</v>
      </c>
      <c r="G465" s="15">
        <f>IF(AND(INTRO!$E$37="Non-endemic",INTRO!$E$41="Non-endemic"),0,COUNTRY_INFO!Q465)</f>
        <v>1</v>
      </c>
      <c r="H465" s="15">
        <f>IF(AND(INTRO!$E$37="Non-endemic",INTRO!$E$41="Non-endemic"),0,COUNTRY_INFO!S465)</f>
        <v>0</v>
      </c>
      <c r="I465" s="14">
        <f>IF(INTRO!$E$39="Non-endemic",IF($G465=1,DEC!$I465,0),IF($G465=1,IVM!$G465,0))</f>
        <v>162483</v>
      </c>
      <c r="J465" s="3" t="str">
        <f>IF($G465=0, " ", IF(COUNTRY_INFO!$H465=1, IF(COUNTRY_INFO!$L465=1, 0," ")," "))</f>
        <v xml:space="preserve"> </v>
      </c>
      <c r="K465" s="3"/>
      <c r="L465" s="28" t="s">
        <v>974</v>
      </c>
      <c r="M465" s="44">
        <f>IF($L465="ALB", IF(INTRO!$E$39="Non-endemic",IF($H465&lt;&gt;0,$D465*($H465-$G465),0),$D465*$H465), 0)</f>
        <v>0</v>
      </c>
      <c r="N465" s="14">
        <f t="shared" si="63"/>
        <v>0</v>
      </c>
      <c r="O465" s="3"/>
      <c r="P465" s="14">
        <f t="shared" si="72"/>
        <v>0</v>
      </c>
      <c r="Q465" s="44">
        <f>IF($L465="MBD", IF(INTRO!$E$39="Non-endemic",IF($H465&lt;&gt;0,$D465*($H465-$G465),0),$D465*$H465),0)</f>
        <v>0</v>
      </c>
      <c r="R465" s="14">
        <f t="shared" si="64"/>
        <v>0</v>
      </c>
      <c r="S465" s="3"/>
      <c r="T465" s="14">
        <f t="shared" si="73"/>
        <v>0</v>
      </c>
      <c r="U465" s="25"/>
      <c r="V465" s="16">
        <f t="shared" si="69"/>
        <v>162483</v>
      </c>
      <c r="W465" s="16">
        <f t="shared" si="70"/>
        <v>813</v>
      </c>
      <c r="X465" s="25"/>
      <c r="Y465" s="16">
        <f t="shared" si="65"/>
        <v>0</v>
      </c>
      <c r="Z465" s="16">
        <f t="shared" si="66"/>
        <v>0</v>
      </c>
      <c r="AA465" s="25"/>
      <c r="AB465" s="16">
        <f t="shared" si="67"/>
        <v>0</v>
      </c>
      <c r="AC465" s="16">
        <f t="shared" si="68"/>
        <v>0</v>
      </c>
    </row>
    <row r="466" spans="1:29" x14ac:dyDescent="0.25">
      <c r="A466" s="13" t="str">
        <f>IF(AND(INTRO!$E$37="Non-endemic",INTRO!$E$41="Non-endemic")," ",IF(COUNTRY_INFO!A466=0," ",COUNTRY_INFO!A466))</f>
        <v>Nigeria</v>
      </c>
      <c r="B466" s="13" t="str">
        <f>IF(AND(INTRO!$E$37="Non-endemic",INTRO!$E$41="Non-endemic")," ",IF(COUNTRY_INFO!B466=0," ",COUNTRY_INFO!B466))</f>
        <v>Kebbi</v>
      </c>
      <c r="C466" s="13" t="str">
        <f>IF(AND(INTRO!$E$37="Non-endemic",INTRO!$E$41="Non-endemic")," ",IF(COUNTRY_INFO!C466=0," ",COUNTRY_INFO!C466))</f>
        <v>Jega</v>
      </c>
      <c r="D466" s="14">
        <f>IF(AND(INTRO!$E$37="Non-endemic",INTRO!$E$41="Non-endemic"),0,IF(AND(OR(COUNTRY_INFO!$H466=0,COUNTRY_INFO!$H466=4,COUNTRY_INFO!$H466=99),OR(COUNTRY_INFO!$J466=0,COUNTRY_INFO!$J466=4)),0,COUNTRY_INFO!$E466))</f>
        <v>52007</v>
      </c>
      <c r="E466" s="14">
        <f>IF(AND(INTRO!$E$37="Non-endemic",INTRO!$E$41="Non-endemic"),0,IF(AND(OR(COUNTRY_INFO!$H466=0,COUNTRY_INFO!$H466=4,COUNTRY_INFO!$H466=99),OR(COUNTRY_INFO!$J466=0,COUNTRY_INFO!$J466=4)),0,COUNTRY_INFO!$F466))</f>
        <v>72810</v>
      </c>
      <c r="F466" s="14">
        <f t="shared" si="71"/>
        <v>124817</v>
      </c>
      <c r="G466" s="15">
        <f>IF(AND(INTRO!$E$37="Non-endemic",INTRO!$E$41="Non-endemic"),0,COUNTRY_INFO!Q466)</f>
        <v>1</v>
      </c>
      <c r="H466" s="15">
        <f>IF(AND(INTRO!$E$37="Non-endemic",INTRO!$E$41="Non-endemic"),0,COUNTRY_INFO!S466)</f>
        <v>0</v>
      </c>
      <c r="I466" s="14">
        <f>IF(INTRO!$E$39="Non-endemic",IF($G466=1,DEC!$I466,0),IF($G466=1,IVM!$G466,0))</f>
        <v>208029</v>
      </c>
      <c r="J466" s="3" t="str">
        <f>IF($G466=0, " ", IF(COUNTRY_INFO!$H466=1, IF(COUNTRY_INFO!$L466=1, 0," ")," "))</f>
        <v xml:space="preserve"> </v>
      </c>
      <c r="K466" s="3"/>
      <c r="L466" s="28" t="s">
        <v>974</v>
      </c>
      <c r="M466" s="44">
        <f>IF($L466="ALB", IF(INTRO!$E$39="Non-endemic",IF($H466&lt;&gt;0,$D466*($H466-$G466),0),$D466*$H466), 0)</f>
        <v>0</v>
      </c>
      <c r="N466" s="14">
        <f t="shared" si="63"/>
        <v>0</v>
      </c>
      <c r="O466" s="3"/>
      <c r="P466" s="14">
        <f t="shared" si="72"/>
        <v>0</v>
      </c>
      <c r="Q466" s="44">
        <f>IF($L466="MBD", IF(INTRO!$E$39="Non-endemic",IF($H466&lt;&gt;0,$D466*($H466-$G466),0),$D466*$H466),0)</f>
        <v>0</v>
      </c>
      <c r="R466" s="14">
        <f t="shared" si="64"/>
        <v>0</v>
      </c>
      <c r="S466" s="3"/>
      <c r="T466" s="14">
        <f t="shared" si="73"/>
        <v>0</v>
      </c>
      <c r="U466" s="25"/>
      <c r="V466" s="16">
        <f t="shared" si="69"/>
        <v>208029</v>
      </c>
      <c r="W466" s="16">
        <f t="shared" si="70"/>
        <v>1041</v>
      </c>
      <c r="X466" s="25"/>
      <c r="Y466" s="16">
        <f t="shared" si="65"/>
        <v>0</v>
      </c>
      <c r="Z466" s="16">
        <f t="shared" si="66"/>
        <v>0</v>
      </c>
      <c r="AA466" s="25"/>
      <c r="AB466" s="16">
        <f t="shared" si="67"/>
        <v>0</v>
      </c>
      <c r="AC466" s="16">
        <f t="shared" si="68"/>
        <v>0</v>
      </c>
    </row>
    <row r="467" spans="1:29" x14ac:dyDescent="0.25">
      <c r="A467" s="13" t="str">
        <f>IF(AND(INTRO!$E$37="Non-endemic",INTRO!$E$41="Non-endemic")," ",IF(COUNTRY_INFO!A467=0," ",COUNTRY_INFO!A467))</f>
        <v>Nigeria</v>
      </c>
      <c r="B467" s="13" t="str">
        <f>IF(AND(INTRO!$E$37="Non-endemic",INTRO!$E$41="Non-endemic")," ",IF(COUNTRY_INFO!B467=0," ",COUNTRY_INFO!B467))</f>
        <v>Kebbi</v>
      </c>
      <c r="C467" s="13" t="str">
        <f>IF(AND(INTRO!$E$37="Non-endemic",INTRO!$E$41="Non-endemic")," ",IF(COUNTRY_INFO!C467=0," ",COUNTRY_INFO!C467))</f>
        <v>Kalgo</v>
      </c>
      <c r="D467" s="14">
        <f>IF(AND(INTRO!$E$37="Non-endemic",INTRO!$E$41="Non-endemic"),0,IF(AND(OR(COUNTRY_INFO!$H467=0,COUNTRY_INFO!$H467=4,COUNTRY_INFO!$H467=99),OR(COUNTRY_INFO!$J467=0,COUNTRY_INFO!$J467=4)),0,COUNTRY_INFO!$E467))</f>
        <v>22972</v>
      </c>
      <c r="E467" s="14">
        <f>IF(AND(INTRO!$E$37="Non-endemic",INTRO!$E$41="Non-endemic"),0,IF(AND(OR(COUNTRY_INFO!$H467=0,COUNTRY_INFO!$H467=4,COUNTRY_INFO!$H467=99),OR(COUNTRY_INFO!$J467=0,COUNTRY_INFO!$J467=4)),0,COUNTRY_INFO!$F467))</f>
        <v>32160</v>
      </c>
      <c r="F467" s="14">
        <f t="shared" si="71"/>
        <v>55132</v>
      </c>
      <c r="G467" s="15">
        <f>IF(AND(INTRO!$E$37="Non-endemic",INTRO!$E$41="Non-endemic"),0,COUNTRY_INFO!Q467)</f>
        <v>1</v>
      </c>
      <c r="H467" s="15">
        <f>IF(AND(INTRO!$E$37="Non-endemic",INTRO!$E$41="Non-endemic"),0,COUNTRY_INFO!S467)</f>
        <v>0</v>
      </c>
      <c r="I467" s="14">
        <f>IF(INTRO!$E$39="Non-endemic",IF($G467=1,DEC!$I467,0),IF($G467=1,IVM!$G467,0))</f>
        <v>91886</v>
      </c>
      <c r="J467" s="3" t="str">
        <f>IF($G467=0, " ", IF(COUNTRY_INFO!$H467=1, IF(COUNTRY_INFO!$L467=1, 0," ")," "))</f>
        <v xml:space="preserve"> </v>
      </c>
      <c r="K467" s="3"/>
      <c r="L467" s="28" t="s">
        <v>974</v>
      </c>
      <c r="M467" s="44">
        <f>IF($L467="ALB", IF(INTRO!$E$39="Non-endemic",IF($H467&lt;&gt;0,$D467*($H467-$G467),0),$D467*$H467), 0)</f>
        <v>0</v>
      </c>
      <c r="N467" s="14">
        <f t="shared" si="63"/>
        <v>0</v>
      </c>
      <c r="O467" s="3"/>
      <c r="P467" s="14">
        <f t="shared" si="72"/>
        <v>0</v>
      </c>
      <c r="Q467" s="44">
        <f>IF($L467="MBD", IF(INTRO!$E$39="Non-endemic",IF($H467&lt;&gt;0,$D467*($H467-$G467),0),$D467*$H467),0)</f>
        <v>0</v>
      </c>
      <c r="R467" s="14">
        <f t="shared" si="64"/>
        <v>0</v>
      </c>
      <c r="S467" s="3"/>
      <c r="T467" s="14">
        <f t="shared" si="73"/>
        <v>0</v>
      </c>
      <c r="U467" s="25"/>
      <c r="V467" s="16">
        <f t="shared" si="69"/>
        <v>91886</v>
      </c>
      <c r="W467" s="16">
        <f t="shared" si="70"/>
        <v>460</v>
      </c>
      <c r="X467" s="25"/>
      <c r="Y467" s="16">
        <f t="shared" si="65"/>
        <v>0</v>
      </c>
      <c r="Z467" s="16">
        <f t="shared" si="66"/>
        <v>0</v>
      </c>
      <c r="AA467" s="25"/>
      <c r="AB467" s="16">
        <f t="shared" si="67"/>
        <v>0</v>
      </c>
      <c r="AC467" s="16">
        <f t="shared" si="68"/>
        <v>0</v>
      </c>
    </row>
    <row r="468" spans="1:29" x14ac:dyDescent="0.25">
      <c r="A468" s="13" t="str">
        <f>IF(AND(INTRO!$E$37="Non-endemic",INTRO!$E$41="Non-endemic")," ",IF(COUNTRY_INFO!A468=0," ",COUNTRY_INFO!A468))</f>
        <v>Nigeria</v>
      </c>
      <c r="B468" s="13" t="str">
        <f>IF(AND(INTRO!$E$37="Non-endemic",INTRO!$E$41="Non-endemic")," ",IF(COUNTRY_INFO!B468=0," ",COUNTRY_INFO!B468))</f>
        <v>Kebbi</v>
      </c>
      <c r="C468" s="13" t="str">
        <f>IF(AND(INTRO!$E$37="Non-endemic",INTRO!$E$41="Non-endemic")," ",IF(COUNTRY_INFO!C468=0," ",COUNTRY_INFO!C468))</f>
        <v>Koko/Besse</v>
      </c>
      <c r="D468" s="14">
        <f>IF(AND(INTRO!$E$37="Non-endemic",INTRO!$E$41="Non-endemic"),0,IF(AND(OR(COUNTRY_INFO!$H468=0,COUNTRY_INFO!$H468=4,COUNTRY_INFO!$H468=99),OR(COUNTRY_INFO!$J468=0,COUNTRY_INFO!$J468=4)),0,COUNTRY_INFO!$E468))</f>
        <v>41585</v>
      </c>
      <c r="E468" s="14">
        <f>IF(AND(INTRO!$E$37="Non-endemic",INTRO!$E$41="Non-endemic"),0,IF(AND(OR(COUNTRY_INFO!$H468=0,COUNTRY_INFO!$H468=4,COUNTRY_INFO!$H468=99),OR(COUNTRY_INFO!$J468=0,COUNTRY_INFO!$J468=4)),0,COUNTRY_INFO!$F468))</f>
        <v>58219</v>
      </c>
      <c r="F468" s="14">
        <f t="shared" si="71"/>
        <v>99804</v>
      </c>
      <c r="G468" s="15">
        <f>IF(AND(INTRO!$E$37="Non-endemic",INTRO!$E$41="Non-endemic"),0,COUNTRY_INFO!Q468)</f>
        <v>1</v>
      </c>
      <c r="H468" s="15">
        <f>IF(AND(INTRO!$E$37="Non-endemic",INTRO!$E$41="Non-endemic"),0,COUNTRY_INFO!S468)</f>
        <v>0</v>
      </c>
      <c r="I468" s="14">
        <f>IF(INTRO!$E$39="Non-endemic",IF($G468=1,DEC!$I468,0),IF($G468=1,IVM!$G468,0))</f>
        <v>166341</v>
      </c>
      <c r="J468" s="3" t="str">
        <f>IF($G468=0, " ", IF(COUNTRY_INFO!$H468=1, IF(COUNTRY_INFO!$L468=1, 0," ")," "))</f>
        <v xml:space="preserve"> </v>
      </c>
      <c r="K468" s="3"/>
      <c r="L468" s="28" t="s">
        <v>974</v>
      </c>
      <c r="M468" s="44">
        <f>IF($L468="ALB", IF(INTRO!$E$39="Non-endemic",IF($H468&lt;&gt;0,$D468*($H468-$G468),0),$D468*$H468), 0)</f>
        <v>0</v>
      </c>
      <c r="N468" s="14">
        <f t="shared" si="63"/>
        <v>0</v>
      </c>
      <c r="O468" s="3"/>
      <c r="P468" s="14">
        <f t="shared" si="72"/>
        <v>0</v>
      </c>
      <c r="Q468" s="44">
        <f>IF($L468="MBD", IF(INTRO!$E$39="Non-endemic",IF($H468&lt;&gt;0,$D468*($H468-$G468),0),$D468*$H468),0)</f>
        <v>0</v>
      </c>
      <c r="R468" s="14">
        <f t="shared" si="64"/>
        <v>0</v>
      </c>
      <c r="S468" s="3"/>
      <c r="T468" s="14">
        <f t="shared" si="73"/>
        <v>0</v>
      </c>
      <c r="U468" s="25"/>
      <c r="V468" s="16">
        <f t="shared" si="69"/>
        <v>166341</v>
      </c>
      <c r="W468" s="16">
        <f t="shared" si="70"/>
        <v>832</v>
      </c>
      <c r="X468" s="25"/>
      <c r="Y468" s="16">
        <f t="shared" si="65"/>
        <v>0</v>
      </c>
      <c r="Z468" s="16">
        <f t="shared" si="66"/>
        <v>0</v>
      </c>
      <c r="AA468" s="25"/>
      <c r="AB468" s="16">
        <f t="shared" si="67"/>
        <v>0</v>
      </c>
      <c r="AC468" s="16">
        <f t="shared" si="68"/>
        <v>0</v>
      </c>
    </row>
    <row r="469" spans="1:29" x14ac:dyDescent="0.25">
      <c r="A469" s="13" t="str">
        <f>IF(AND(INTRO!$E$37="Non-endemic",INTRO!$E$41="Non-endemic")," ",IF(COUNTRY_INFO!A469=0," ",COUNTRY_INFO!A469))</f>
        <v>Nigeria</v>
      </c>
      <c r="B469" s="13" t="str">
        <f>IF(AND(INTRO!$E$37="Non-endemic",INTRO!$E$41="Non-endemic")," ",IF(COUNTRY_INFO!B469=0," ",COUNTRY_INFO!B469))</f>
        <v>Kebbi</v>
      </c>
      <c r="C469" s="13" t="str">
        <f>IF(AND(INTRO!$E$37="Non-endemic",INTRO!$E$41="Non-endemic")," ",IF(COUNTRY_INFO!C469=0," ",COUNTRY_INFO!C469))</f>
        <v>Maiyama</v>
      </c>
      <c r="D469" s="14">
        <f>IF(AND(INTRO!$E$37="Non-endemic",INTRO!$E$41="Non-endemic"),0,IF(AND(OR(COUNTRY_INFO!$H469=0,COUNTRY_INFO!$H469=4,COUNTRY_INFO!$H469=99),OR(COUNTRY_INFO!$J469=0,COUNTRY_INFO!$J469=4)),0,COUNTRY_INFO!$E469))</f>
        <v>47256</v>
      </c>
      <c r="E469" s="14">
        <f>IF(AND(INTRO!$E$37="Non-endemic",INTRO!$E$41="Non-endemic"),0,IF(AND(OR(COUNTRY_INFO!$H469=0,COUNTRY_INFO!$H469=4,COUNTRY_INFO!$H469=99),OR(COUNTRY_INFO!$J469=0,COUNTRY_INFO!$J469=4)),0,COUNTRY_INFO!$F469))</f>
        <v>66158</v>
      </c>
      <c r="F469" s="14">
        <f t="shared" si="71"/>
        <v>113414</v>
      </c>
      <c r="G469" s="15">
        <f>IF(AND(INTRO!$E$37="Non-endemic",INTRO!$E$41="Non-endemic"),0,COUNTRY_INFO!Q469)</f>
        <v>1</v>
      </c>
      <c r="H469" s="15">
        <f>IF(AND(INTRO!$E$37="Non-endemic",INTRO!$E$41="Non-endemic"),0,COUNTRY_INFO!S469)</f>
        <v>0</v>
      </c>
      <c r="I469" s="14">
        <f>IF(INTRO!$E$39="Non-endemic",IF($G469=1,DEC!$I469,0),IF($G469=1,IVM!$G469,0))</f>
        <v>189023</v>
      </c>
      <c r="J469" s="3" t="str">
        <f>IF($G469=0, " ", IF(COUNTRY_INFO!$H469=1, IF(COUNTRY_INFO!$L469=1, 0," ")," "))</f>
        <v xml:space="preserve"> </v>
      </c>
      <c r="K469" s="3"/>
      <c r="L469" s="28" t="s">
        <v>974</v>
      </c>
      <c r="M469" s="44">
        <f>IF($L469="ALB", IF(INTRO!$E$39="Non-endemic",IF($H469&lt;&gt;0,$D469*($H469-$G469),0),$D469*$H469), 0)</f>
        <v>0</v>
      </c>
      <c r="N469" s="14">
        <f t="shared" si="63"/>
        <v>0</v>
      </c>
      <c r="O469" s="3"/>
      <c r="P469" s="14">
        <f t="shared" si="72"/>
        <v>0</v>
      </c>
      <c r="Q469" s="44">
        <f>IF($L469="MBD", IF(INTRO!$E$39="Non-endemic",IF($H469&lt;&gt;0,$D469*($H469-$G469),0),$D469*$H469),0)</f>
        <v>0</v>
      </c>
      <c r="R469" s="14">
        <f t="shared" si="64"/>
        <v>0</v>
      </c>
      <c r="S469" s="3"/>
      <c r="T469" s="14">
        <f t="shared" si="73"/>
        <v>0</v>
      </c>
      <c r="U469" s="25"/>
      <c r="V469" s="16">
        <f t="shared" si="69"/>
        <v>189023</v>
      </c>
      <c r="W469" s="16">
        <f t="shared" si="70"/>
        <v>946</v>
      </c>
      <c r="X469" s="25"/>
      <c r="Y469" s="16">
        <f t="shared" si="65"/>
        <v>0</v>
      </c>
      <c r="Z469" s="16">
        <f t="shared" si="66"/>
        <v>0</v>
      </c>
      <c r="AA469" s="25"/>
      <c r="AB469" s="16">
        <f t="shared" si="67"/>
        <v>0</v>
      </c>
      <c r="AC469" s="16">
        <f t="shared" si="68"/>
        <v>0</v>
      </c>
    </row>
    <row r="470" spans="1:29" x14ac:dyDescent="0.25">
      <c r="A470" s="13" t="str">
        <f>IF(AND(INTRO!$E$37="Non-endemic",INTRO!$E$41="Non-endemic")," ",IF(COUNTRY_INFO!A470=0," ",COUNTRY_INFO!A470))</f>
        <v>Nigeria</v>
      </c>
      <c r="B470" s="13" t="str">
        <f>IF(AND(INTRO!$E$37="Non-endemic",INTRO!$E$41="Non-endemic")," ",IF(COUNTRY_INFO!B470=0," ",COUNTRY_INFO!B470))</f>
        <v>Kebbi</v>
      </c>
      <c r="C470" s="13" t="str">
        <f>IF(AND(INTRO!$E$37="Non-endemic",INTRO!$E$41="Non-endemic")," ",IF(COUNTRY_INFO!C470=0," ",COUNTRY_INFO!C470))</f>
        <v>Ngaski</v>
      </c>
      <c r="D470" s="14">
        <f>IF(AND(INTRO!$E$37="Non-endemic",INTRO!$E$41="Non-endemic"),0,IF(AND(OR(COUNTRY_INFO!$H470=0,COUNTRY_INFO!$H470=4,COUNTRY_INFO!$H470=99),OR(COUNTRY_INFO!$J470=0,COUNTRY_INFO!$J470=4)),0,COUNTRY_INFO!$E470))</f>
        <v>33559</v>
      </c>
      <c r="E470" s="14">
        <f>IF(AND(INTRO!$E$37="Non-endemic",INTRO!$E$41="Non-endemic"),0,IF(AND(OR(COUNTRY_INFO!$H470=0,COUNTRY_INFO!$H470=4,COUNTRY_INFO!$H470=99),OR(COUNTRY_INFO!$J470=0,COUNTRY_INFO!$J470=4)),0,COUNTRY_INFO!$F470))</f>
        <v>46983</v>
      </c>
      <c r="F470" s="14">
        <f t="shared" si="71"/>
        <v>80542</v>
      </c>
      <c r="G470" s="15">
        <f>IF(AND(INTRO!$E$37="Non-endemic",INTRO!$E$41="Non-endemic"),0,COUNTRY_INFO!Q470)</f>
        <v>1</v>
      </c>
      <c r="H470" s="15">
        <f>IF(AND(INTRO!$E$37="Non-endemic",INTRO!$E$41="Non-endemic"),0,COUNTRY_INFO!S470)</f>
        <v>0</v>
      </c>
      <c r="I470" s="14">
        <f>IF(INTRO!$E$39="Non-endemic",IF($G470=1,DEC!$I470,0),IF($G470=1,IVM!$G470,0))</f>
        <v>134237</v>
      </c>
      <c r="J470" s="3" t="str">
        <f>IF($G470=0, " ", IF(COUNTRY_INFO!$H470=1, IF(COUNTRY_INFO!$L470=1, 0," ")," "))</f>
        <v xml:space="preserve"> </v>
      </c>
      <c r="K470" s="3"/>
      <c r="L470" s="28" t="s">
        <v>974</v>
      </c>
      <c r="M470" s="44">
        <f>IF($L470="ALB", IF(INTRO!$E$39="Non-endemic",IF($H470&lt;&gt;0,$D470*($H470-$G470),0),$D470*$H470), 0)</f>
        <v>0</v>
      </c>
      <c r="N470" s="14">
        <f t="shared" si="63"/>
        <v>0</v>
      </c>
      <c r="O470" s="3"/>
      <c r="P470" s="14">
        <f t="shared" si="72"/>
        <v>0</v>
      </c>
      <c r="Q470" s="44">
        <f>IF($L470="MBD", IF(INTRO!$E$39="Non-endemic",IF($H470&lt;&gt;0,$D470*($H470-$G470),0),$D470*$H470),0)</f>
        <v>0</v>
      </c>
      <c r="R470" s="14">
        <f t="shared" si="64"/>
        <v>0</v>
      </c>
      <c r="S470" s="3"/>
      <c r="T470" s="14">
        <f t="shared" si="73"/>
        <v>0</v>
      </c>
      <c r="U470" s="25"/>
      <c r="V470" s="16">
        <f t="shared" si="69"/>
        <v>134237</v>
      </c>
      <c r="W470" s="16">
        <f t="shared" si="70"/>
        <v>672</v>
      </c>
      <c r="X470" s="25"/>
      <c r="Y470" s="16">
        <f t="shared" si="65"/>
        <v>0</v>
      </c>
      <c r="Z470" s="16">
        <f t="shared" si="66"/>
        <v>0</v>
      </c>
      <c r="AA470" s="25"/>
      <c r="AB470" s="16">
        <f t="shared" si="67"/>
        <v>0</v>
      </c>
      <c r="AC470" s="16">
        <f t="shared" si="68"/>
        <v>0</v>
      </c>
    </row>
    <row r="471" spans="1:29" x14ac:dyDescent="0.25">
      <c r="A471" s="13" t="str">
        <f>IF(AND(INTRO!$E$37="Non-endemic",INTRO!$E$41="Non-endemic")," ",IF(COUNTRY_INFO!A471=0," ",COUNTRY_INFO!A471))</f>
        <v>Nigeria</v>
      </c>
      <c r="B471" s="13" t="str">
        <f>IF(AND(INTRO!$E$37="Non-endemic",INTRO!$E$41="Non-endemic")," ",IF(COUNTRY_INFO!B471=0," ",COUNTRY_INFO!B471))</f>
        <v>Kebbi</v>
      </c>
      <c r="C471" s="13" t="str">
        <f>IF(AND(INTRO!$E$37="Non-endemic",INTRO!$E$41="Non-endemic")," ",IF(COUNTRY_INFO!C471=0," ",COUNTRY_INFO!C471))</f>
        <v>Sakaba</v>
      </c>
      <c r="D471" s="14">
        <f>IF(AND(INTRO!$E$37="Non-endemic",INTRO!$E$41="Non-endemic"),0,IF(AND(OR(COUNTRY_INFO!$H471=0,COUNTRY_INFO!$H471=4,COUNTRY_INFO!$H471=99),OR(COUNTRY_INFO!$J471=0,COUNTRY_INFO!$J471=4)),0,COUNTRY_INFO!$E471))</f>
        <v>24191</v>
      </c>
      <c r="E471" s="14">
        <f>IF(AND(INTRO!$E$37="Non-endemic",INTRO!$E$41="Non-endemic"),0,IF(AND(OR(COUNTRY_INFO!$H471=0,COUNTRY_INFO!$H471=4,COUNTRY_INFO!$H471=99),OR(COUNTRY_INFO!$J471=0,COUNTRY_INFO!$J471=4)),0,COUNTRY_INFO!$F471))</f>
        <v>33867</v>
      </c>
      <c r="F471" s="14">
        <f t="shared" si="71"/>
        <v>58058</v>
      </c>
      <c r="G471" s="15">
        <f>IF(AND(INTRO!$E$37="Non-endemic",INTRO!$E$41="Non-endemic"),0,COUNTRY_INFO!Q471)</f>
        <v>1</v>
      </c>
      <c r="H471" s="15">
        <f>IF(AND(INTRO!$E$37="Non-endemic",INTRO!$E$41="Non-endemic"),0,COUNTRY_INFO!S471)</f>
        <v>0</v>
      </c>
      <c r="I471" s="14">
        <f>IF(INTRO!$E$39="Non-endemic",IF($G471=1,DEC!$I471,0),IF($G471=1,IVM!$G471,0))</f>
        <v>96764</v>
      </c>
      <c r="J471" s="3" t="str">
        <f>IF($G471=0, " ", IF(COUNTRY_INFO!$H471=1, IF(COUNTRY_INFO!$L471=1, 0," ")," "))</f>
        <v xml:space="preserve"> </v>
      </c>
      <c r="K471" s="3"/>
      <c r="L471" s="28" t="s">
        <v>974</v>
      </c>
      <c r="M471" s="44">
        <f>IF($L471="ALB", IF(INTRO!$E$39="Non-endemic",IF($H471&lt;&gt;0,$D471*($H471-$G471),0),$D471*$H471), 0)</f>
        <v>0</v>
      </c>
      <c r="N471" s="14">
        <f t="shared" si="63"/>
        <v>0</v>
      </c>
      <c r="O471" s="3"/>
      <c r="P471" s="14">
        <f t="shared" si="72"/>
        <v>0</v>
      </c>
      <c r="Q471" s="44">
        <f>IF($L471="MBD", IF(INTRO!$E$39="Non-endemic",IF($H471&lt;&gt;0,$D471*($H471-$G471),0),$D471*$H471),0)</f>
        <v>0</v>
      </c>
      <c r="R471" s="14">
        <f t="shared" si="64"/>
        <v>0</v>
      </c>
      <c r="S471" s="3"/>
      <c r="T471" s="14">
        <f t="shared" si="73"/>
        <v>0</v>
      </c>
      <c r="U471" s="25"/>
      <c r="V471" s="16">
        <f t="shared" si="69"/>
        <v>96764</v>
      </c>
      <c r="W471" s="16">
        <f t="shared" si="70"/>
        <v>484</v>
      </c>
      <c r="X471" s="25"/>
      <c r="Y471" s="16">
        <f t="shared" si="65"/>
        <v>0</v>
      </c>
      <c r="Z471" s="16">
        <f t="shared" si="66"/>
        <v>0</v>
      </c>
      <c r="AA471" s="25"/>
      <c r="AB471" s="16">
        <f t="shared" si="67"/>
        <v>0</v>
      </c>
      <c r="AC471" s="16">
        <f t="shared" si="68"/>
        <v>0</v>
      </c>
    </row>
    <row r="472" spans="1:29" x14ac:dyDescent="0.25">
      <c r="A472" s="13" t="str">
        <f>IF(AND(INTRO!$E$37="Non-endemic",INTRO!$E$41="Non-endemic")," ",IF(COUNTRY_INFO!A472=0," ",COUNTRY_INFO!A472))</f>
        <v>Nigeria</v>
      </c>
      <c r="B472" s="13" t="str">
        <f>IF(AND(INTRO!$E$37="Non-endemic",INTRO!$E$41="Non-endemic")," ",IF(COUNTRY_INFO!B472=0," ",COUNTRY_INFO!B472))</f>
        <v>Kebbi</v>
      </c>
      <c r="C472" s="13" t="str">
        <f>IF(AND(INTRO!$E$37="Non-endemic",INTRO!$E$41="Non-endemic")," ",IF(COUNTRY_INFO!C472=0," ",COUNTRY_INFO!C472))</f>
        <v>Shanga</v>
      </c>
      <c r="D472" s="14">
        <f>IF(AND(INTRO!$E$37="Non-endemic",INTRO!$E$41="Non-endemic"),0,IF(AND(OR(COUNTRY_INFO!$H472=0,COUNTRY_INFO!$H472=4,COUNTRY_INFO!$H472=99),OR(COUNTRY_INFO!$J472=0,COUNTRY_INFO!$J472=4)),0,COUNTRY_INFO!$E472))</f>
        <v>34199</v>
      </c>
      <c r="E472" s="14">
        <f>IF(AND(INTRO!$E$37="Non-endemic",INTRO!$E$41="Non-endemic"),0,IF(AND(OR(COUNTRY_INFO!$H472=0,COUNTRY_INFO!$H472=4,COUNTRY_INFO!$H472=99),OR(COUNTRY_INFO!$J472=0,COUNTRY_INFO!$J472=4)),0,COUNTRY_INFO!$F472))</f>
        <v>47879</v>
      </c>
      <c r="F472" s="14">
        <f t="shared" si="71"/>
        <v>82078</v>
      </c>
      <c r="G472" s="15">
        <f>IF(AND(INTRO!$E$37="Non-endemic",INTRO!$E$41="Non-endemic"),0,COUNTRY_INFO!Q472)</f>
        <v>1</v>
      </c>
      <c r="H472" s="15">
        <f>IF(AND(INTRO!$E$37="Non-endemic",INTRO!$E$41="Non-endemic"),0,COUNTRY_INFO!S472)</f>
        <v>0</v>
      </c>
      <c r="I472" s="14">
        <f>IF(INTRO!$E$39="Non-endemic",IF($G472=1,DEC!$I472,0),IF($G472=1,IVM!$G472,0))</f>
        <v>136798</v>
      </c>
      <c r="J472" s="3" t="str">
        <f>IF($G472=0, " ", IF(COUNTRY_INFO!$H472=1, IF(COUNTRY_INFO!$L472=1, 0," ")," "))</f>
        <v xml:space="preserve"> </v>
      </c>
      <c r="K472" s="3"/>
      <c r="L472" s="28" t="s">
        <v>974</v>
      </c>
      <c r="M472" s="44">
        <f>IF($L472="ALB", IF(INTRO!$E$39="Non-endemic",IF($H472&lt;&gt;0,$D472*($H472-$G472),0),$D472*$H472), 0)</f>
        <v>0</v>
      </c>
      <c r="N472" s="14">
        <f t="shared" si="63"/>
        <v>0</v>
      </c>
      <c r="O472" s="3"/>
      <c r="P472" s="14">
        <f t="shared" si="72"/>
        <v>0</v>
      </c>
      <c r="Q472" s="44">
        <f>IF($L472="MBD", IF(INTRO!$E$39="Non-endemic",IF($H472&lt;&gt;0,$D472*($H472-$G472),0),$D472*$H472),0)</f>
        <v>0</v>
      </c>
      <c r="R472" s="14">
        <f t="shared" si="64"/>
        <v>0</v>
      </c>
      <c r="S472" s="3"/>
      <c r="T472" s="14">
        <f t="shared" si="73"/>
        <v>0</v>
      </c>
      <c r="U472" s="25"/>
      <c r="V472" s="16">
        <f t="shared" si="69"/>
        <v>136798</v>
      </c>
      <c r="W472" s="16">
        <f t="shared" si="70"/>
        <v>684</v>
      </c>
      <c r="X472" s="25"/>
      <c r="Y472" s="16">
        <f t="shared" si="65"/>
        <v>0</v>
      </c>
      <c r="Z472" s="16">
        <f t="shared" si="66"/>
        <v>0</v>
      </c>
      <c r="AA472" s="25"/>
      <c r="AB472" s="16">
        <f t="shared" si="67"/>
        <v>0</v>
      </c>
      <c r="AC472" s="16">
        <f t="shared" si="68"/>
        <v>0</v>
      </c>
    </row>
    <row r="473" spans="1:29" x14ac:dyDescent="0.25">
      <c r="A473" s="13" t="str">
        <f>IF(AND(INTRO!$E$37="Non-endemic",INTRO!$E$41="Non-endemic")," ",IF(COUNTRY_INFO!A473=0," ",COUNTRY_INFO!A473))</f>
        <v>Nigeria</v>
      </c>
      <c r="B473" s="13" t="str">
        <f>IF(AND(INTRO!$E$37="Non-endemic",INTRO!$E$41="Non-endemic")," ",IF(COUNTRY_INFO!B473=0," ",COUNTRY_INFO!B473))</f>
        <v>Kebbi</v>
      </c>
      <c r="C473" s="13" t="str">
        <f>IF(AND(INTRO!$E$37="Non-endemic",INTRO!$E$41="Non-endemic")," ",IF(COUNTRY_INFO!C473=0," ",COUNTRY_INFO!C473))</f>
        <v>Suru</v>
      </c>
      <c r="D473" s="14">
        <f>IF(AND(INTRO!$E$37="Non-endemic",INTRO!$E$41="Non-endemic"),0,IF(AND(OR(COUNTRY_INFO!$H473=0,COUNTRY_INFO!$H473=4,COUNTRY_INFO!$H473=99),OR(COUNTRY_INFO!$J473=0,COUNTRY_INFO!$J473=4)),0,COUNTRY_INFO!$E473))</f>
        <v>40409</v>
      </c>
      <c r="E473" s="14">
        <f>IF(AND(INTRO!$E$37="Non-endemic",INTRO!$E$41="Non-endemic"),0,IF(AND(OR(COUNTRY_INFO!$H473=0,COUNTRY_INFO!$H473=4,COUNTRY_INFO!$H473=99),OR(COUNTRY_INFO!$J473=0,COUNTRY_INFO!$J473=4)),0,COUNTRY_INFO!$F473))</f>
        <v>56572</v>
      </c>
      <c r="F473" s="14">
        <f t="shared" si="71"/>
        <v>96981</v>
      </c>
      <c r="G473" s="15">
        <f>IF(AND(INTRO!$E$37="Non-endemic",INTRO!$E$41="Non-endemic"),0,COUNTRY_INFO!Q473)</f>
        <v>1</v>
      </c>
      <c r="H473" s="15">
        <f>IF(AND(INTRO!$E$37="Non-endemic",INTRO!$E$41="Non-endemic"),0,COUNTRY_INFO!S473)</f>
        <v>0</v>
      </c>
      <c r="I473" s="14">
        <f>IF(INTRO!$E$39="Non-endemic",IF($G473=1,DEC!$I473,0),IF($G473=1,IVM!$G473,0))</f>
        <v>161634</v>
      </c>
      <c r="J473" s="3" t="str">
        <f>IF($G473=0, " ", IF(COUNTRY_INFO!$H473=1, IF(COUNTRY_INFO!$L473=1, 0," ")," "))</f>
        <v xml:space="preserve"> </v>
      </c>
      <c r="K473" s="3"/>
      <c r="L473" s="28" t="s">
        <v>974</v>
      </c>
      <c r="M473" s="44">
        <f>IF($L473="ALB", IF(INTRO!$E$39="Non-endemic",IF($H473&lt;&gt;0,$D473*($H473-$G473),0),$D473*$H473), 0)</f>
        <v>0</v>
      </c>
      <c r="N473" s="14">
        <f t="shared" si="63"/>
        <v>0</v>
      </c>
      <c r="O473" s="3"/>
      <c r="P473" s="14">
        <f t="shared" si="72"/>
        <v>0</v>
      </c>
      <c r="Q473" s="44">
        <f>IF($L473="MBD", IF(INTRO!$E$39="Non-endemic",IF($H473&lt;&gt;0,$D473*($H473-$G473),0),$D473*$H473),0)</f>
        <v>0</v>
      </c>
      <c r="R473" s="14">
        <f t="shared" si="64"/>
        <v>0</v>
      </c>
      <c r="S473" s="3"/>
      <c r="T473" s="14">
        <f t="shared" si="73"/>
        <v>0</v>
      </c>
      <c r="U473" s="25"/>
      <c r="V473" s="16">
        <f t="shared" si="69"/>
        <v>161634</v>
      </c>
      <c r="W473" s="16">
        <f t="shared" si="70"/>
        <v>809</v>
      </c>
      <c r="X473" s="25"/>
      <c r="Y473" s="16">
        <f t="shared" si="65"/>
        <v>0</v>
      </c>
      <c r="Z473" s="16">
        <f t="shared" si="66"/>
        <v>0</v>
      </c>
      <c r="AA473" s="25"/>
      <c r="AB473" s="16">
        <f t="shared" si="67"/>
        <v>0</v>
      </c>
      <c r="AC473" s="16">
        <f t="shared" si="68"/>
        <v>0</v>
      </c>
    </row>
    <row r="474" spans="1:29" x14ac:dyDescent="0.25">
      <c r="A474" s="13" t="str">
        <f>IF(AND(INTRO!$E$37="Non-endemic",INTRO!$E$41="Non-endemic")," ",IF(COUNTRY_INFO!A474=0," ",COUNTRY_INFO!A474))</f>
        <v>Nigeria</v>
      </c>
      <c r="B474" s="13" t="str">
        <f>IF(AND(INTRO!$E$37="Non-endemic",INTRO!$E$41="Non-endemic")," ",IF(COUNTRY_INFO!B474=0," ",COUNTRY_INFO!B474))</f>
        <v>Kebbi</v>
      </c>
      <c r="C474" s="13" t="str">
        <f>IF(AND(INTRO!$E$37="Non-endemic",INTRO!$E$41="Non-endemic")," ",IF(COUNTRY_INFO!C474=0," ",COUNTRY_INFO!C474))</f>
        <v>Wasagu/Danko</v>
      </c>
      <c r="D474" s="14">
        <f>IF(AND(INTRO!$E$37="Non-endemic",INTRO!$E$41="Non-endemic"),0,IF(AND(OR(COUNTRY_INFO!$H474=0,COUNTRY_INFO!$H474=4,COUNTRY_INFO!$H474=99),OR(COUNTRY_INFO!$J474=0,COUNTRY_INFO!$J474=4)),0,COUNTRY_INFO!$E474))</f>
        <v>71334</v>
      </c>
      <c r="E474" s="14">
        <f>IF(AND(INTRO!$E$37="Non-endemic",INTRO!$E$41="Non-endemic"),0,IF(AND(OR(COUNTRY_INFO!$H474=0,COUNTRY_INFO!$H474=4,COUNTRY_INFO!$H474=99),OR(COUNTRY_INFO!$J474=0,COUNTRY_INFO!$J474=4)),0,COUNTRY_INFO!$F474))</f>
        <v>99867</v>
      </c>
      <c r="F474" s="14">
        <f t="shared" si="71"/>
        <v>171201</v>
      </c>
      <c r="G474" s="15">
        <f>IF(AND(INTRO!$E$37="Non-endemic",INTRO!$E$41="Non-endemic"),0,COUNTRY_INFO!Q474)</f>
        <v>1</v>
      </c>
      <c r="H474" s="15">
        <f>IF(AND(INTRO!$E$37="Non-endemic",INTRO!$E$41="Non-endemic"),0,COUNTRY_INFO!S474)</f>
        <v>0</v>
      </c>
      <c r="I474" s="14">
        <f>IF(INTRO!$E$39="Non-endemic",IF($G474=1,DEC!$I474,0),IF($G474=1,IVM!$G474,0))</f>
        <v>285335</v>
      </c>
      <c r="J474" s="3" t="str">
        <f>IF($G474=0, " ", IF(COUNTRY_INFO!$H474=1, IF(COUNTRY_INFO!$L474=1, 0," ")," "))</f>
        <v xml:space="preserve"> </v>
      </c>
      <c r="K474" s="3"/>
      <c r="L474" s="28" t="s">
        <v>974</v>
      </c>
      <c r="M474" s="44">
        <f>IF($L474="ALB", IF(INTRO!$E$39="Non-endemic",IF($H474&lt;&gt;0,$D474*($H474-$G474),0),$D474*$H474), 0)</f>
        <v>0</v>
      </c>
      <c r="N474" s="14">
        <f t="shared" si="63"/>
        <v>0</v>
      </c>
      <c r="O474" s="3"/>
      <c r="P474" s="14">
        <f t="shared" si="72"/>
        <v>0</v>
      </c>
      <c r="Q474" s="44">
        <f>IF($L474="MBD", IF(INTRO!$E$39="Non-endemic",IF($H474&lt;&gt;0,$D474*($H474-$G474),0),$D474*$H474),0)</f>
        <v>0</v>
      </c>
      <c r="R474" s="14">
        <f t="shared" si="64"/>
        <v>0</v>
      </c>
      <c r="S474" s="3"/>
      <c r="T474" s="14">
        <f t="shared" si="73"/>
        <v>0</v>
      </c>
      <c r="U474" s="25"/>
      <c r="V474" s="16">
        <f t="shared" si="69"/>
        <v>285335</v>
      </c>
      <c r="W474" s="16">
        <f t="shared" si="70"/>
        <v>1427</v>
      </c>
      <c r="X474" s="25"/>
      <c r="Y474" s="16">
        <f t="shared" si="65"/>
        <v>0</v>
      </c>
      <c r="Z474" s="16">
        <f t="shared" si="66"/>
        <v>0</v>
      </c>
      <c r="AA474" s="25"/>
      <c r="AB474" s="16">
        <f t="shared" si="67"/>
        <v>0</v>
      </c>
      <c r="AC474" s="16">
        <f t="shared" si="68"/>
        <v>0</v>
      </c>
    </row>
    <row r="475" spans="1:29" x14ac:dyDescent="0.25">
      <c r="A475" s="13" t="str">
        <f>IF(AND(INTRO!$E$37="Non-endemic",INTRO!$E$41="Non-endemic")," ",IF(COUNTRY_INFO!A475=0," ",COUNTRY_INFO!A475))</f>
        <v>Nigeria</v>
      </c>
      <c r="B475" s="13" t="str">
        <f>IF(AND(INTRO!$E$37="Non-endemic",INTRO!$E$41="Non-endemic")," ",IF(COUNTRY_INFO!B475=0," ",COUNTRY_INFO!B475))</f>
        <v>Kebbi</v>
      </c>
      <c r="C475" s="13" t="str">
        <f>IF(AND(INTRO!$E$37="Non-endemic",INTRO!$E$41="Non-endemic")," ",IF(COUNTRY_INFO!C475=0," ",COUNTRY_INFO!C475))</f>
        <v>Yauri</v>
      </c>
      <c r="D475" s="14">
        <f>IF(AND(INTRO!$E$37="Non-endemic",INTRO!$E$41="Non-endemic"),0,IF(AND(OR(COUNTRY_INFO!$H475=0,COUNTRY_INFO!$H475=4,COUNTRY_INFO!$H475=99),OR(COUNTRY_INFO!$J475=0,COUNTRY_INFO!$J475=4)),0,COUNTRY_INFO!$E475))</f>
        <v>26838</v>
      </c>
      <c r="E475" s="14">
        <f>IF(AND(INTRO!$E$37="Non-endemic",INTRO!$E$41="Non-endemic"),0,IF(AND(OR(COUNTRY_INFO!$H475=0,COUNTRY_INFO!$H475=4,COUNTRY_INFO!$H475=99),OR(COUNTRY_INFO!$J475=0,COUNTRY_INFO!$J475=4)),0,COUNTRY_INFO!$F475))</f>
        <v>37573</v>
      </c>
      <c r="F475" s="14">
        <f t="shared" si="71"/>
        <v>64411</v>
      </c>
      <c r="G475" s="15">
        <f>IF(AND(INTRO!$E$37="Non-endemic",INTRO!$E$41="Non-endemic"),0,COUNTRY_INFO!Q475)</f>
        <v>1</v>
      </c>
      <c r="H475" s="15">
        <f>IF(AND(INTRO!$E$37="Non-endemic",INTRO!$E$41="Non-endemic"),0,COUNTRY_INFO!S475)</f>
        <v>0</v>
      </c>
      <c r="I475" s="14">
        <f>IF(INTRO!$E$39="Non-endemic",IF($G475=1,DEC!$I475,0),IF($G475=1,IVM!$G475,0))</f>
        <v>107351</v>
      </c>
      <c r="J475" s="3" t="str">
        <f>IF($G475=0, " ", IF(COUNTRY_INFO!$H475=1, IF(COUNTRY_INFO!$L475=1, 0," ")," "))</f>
        <v xml:space="preserve"> </v>
      </c>
      <c r="K475" s="3"/>
      <c r="L475" s="28" t="s">
        <v>974</v>
      </c>
      <c r="M475" s="44">
        <f>IF($L475="ALB", IF(INTRO!$E$39="Non-endemic",IF($H475&lt;&gt;0,$D475*($H475-$G475),0),$D475*$H475), 0)</f>
        <v>0</v>
      </c>
      <c r="N475" s="14">
        <f t="shared" si="63"/>
        <v>0</v>
      </c>
      <c r="O475" s="3"/>
      <c r="P475" s="14">
        <f t="shared" si="72"/>
        <v>0</v>
      </c>
      <c r="Q475" s="44">
        <f>IF($L475="MBD", IF(INTRO!$E$39="Non-endemic",IF($H475&lt;&gt;0,$D475*($H475-$G475),0),$D475*$H475),0)</f>
        <v>0</v>
      </c>
      <c r="R475" s="14">
        <f t="shared" si="64"/>
        <v>0</v>
      </c>
      <c r="S475" s="3"/>
      <c r="T475" s="14">
        <f t="shared" si="73"/>
        <v>0</v>
      </c>
      <c r="U475" s="25"/>
      <c r="V475" s="16">
        <f t="shared" si="69"/>
        <v>107351</v>
      </c>
      <c r="W475" s="16">
        <f t="shared" si="70"/>
        <v>537</v>
      </c>
      <c r="X475" s="25"/>
      <c r="Y475" s="16">
        <f t="shared" si="65"/>
        <v>0</v>
      </c>
      <c r="Z475" s="16">
        <f t="shared" si="66"/>
        <v>0</v>
      </c>
      <c r="AA475" s="25"/>
      <c r="AB475" s="16">
        <f t="shared" si="67"/>
        <v>0</v>
      </c>
      <c r="AC475" s="16">
        <f t="shared" si="68"/>
        <v>0</v>
      </c>
    </row>
    <row r="476" spans="1:29" x14ac:dyDescent="0.25">
      <c r="A476" s="13" t="str">
        <f>IF(AND(INTRO!$E$37="Non-endemic",INTRO!$E$41="Non-endemic")," ",IF(COUNTRY_INFO!A476=0," ",COUNTRY_INFO!A476))</f>
        <v>Nigeria</v>
      </c>
      <c r="B476" s="13" t="str">
        <f>IF(AND(INTRO!$E$37="Non-endemic",INTRO!$E$41="Non-endemic")," ",IF(COUNTRY_INFO!B476=0," ",COUNTRY_INFO!B476))</f>
        <v>Kebbi</v>
      </c>
      <c r="C476" s="13" t="str">
        <f>IF(AND(INTRO!$E$37="Non-endemic",INTRO!$E$41="Non-endemic")," ",IF(COUNTRY_INFO!C476=0," ",COUNTRY_INFO!C476))</f>
        <v>Zuru</v>
      </c>
      <c r="D476" s="14">
        <f>IF(AND(INTRO!$E$37="Non-endemic",INTRO!$E$41="Non-endemic"),0,IF(AND(OR(COUNTRY_INFO!$H476=0,COUNTRY_INFO!$H476=4,COUNTRY_INFO!$H476=99),OR(COUNTRY_INFO!$J476=0,COUNTRY_INFO!$J476=4)),0,COUNTRY_INFO!$E476))</f>
        <v>44528</v>
      </c>
      <c r="E476" s="14">
        <f>IF(AND(INTRO!$E$37="Non-endemic",INTRO!$E$41="Non-endemic"),0,IF(AND(OR(COUNTRY_INFO!$H476=0,COUNTRY_INFO!$H476=4,COUNTRY_INFO!$H476=99),OR(COUNTRY_INFO!$J476=0,COUNTRY_INFO!$J476=4)),0,COUNTRY_INFO!$F476))</f>
        <v>62340</v>
      </c>
      <c r="F476" s="14">
        <f t="shared" si="71"/>
        <v>106868</v>
      </c>
      <c r="G476" s="15">
        <f>IF(AND(INTRO!$E$37="Non-endemic",INTRO!$E$41="Non-endemic"),0,COUNTRY_INFO!Q476)</f>
        <v>1</v>
      </c>
      <c r="H476" s="15">
        <f>IF(AND(INTRO!$E$37="Non-endemic",INTRO!$E$41="Non-endemic"),0,COUNTRY_INFO!S476)</f>
        <v>0</v>
      </c>
      <c r="I476" s="14">
        <f>IF(INTRO!$E$39="Non-endemic",IF($G476=1,DEC!$I476,0),IF($G476=1,IVM!$G476,0))</f>
        <v>178114</v>
      </c>
      <c r="J476" s="3" t="str">
        <f>IF($G476=0, " ", IF(COUNTRY_INFO!$H476=1, IF(COUNTRY_INFO!$L476=1, 0," ")," "))</f>
        <v xml:space="preserve"> </v>
      </c>
      <c r="K476" s="3"/>
      <c r="L476" s="28" t="s">
        <v>974</v>
      </c>
      <c r="M476" s="44">
        <f>IF($L476="ALB", IF(INTRO!$E$39="Non-endemic",IF($H476&lt;&gt;0,$D476*($H476-$G476),0),$D476*$H476), 0)</f>
        <v>0</v>
      </c>
      <c r="N476" s="14">
        <f t="shared" si="63"/>
        <v>0</v>
      </c>
      <c r="O476" s="3"/>
      <c r="P476" s="14">
        <f t="shared" si="72"/>
        <v>0</v>
      </c>
      <c r="Q476" s="44">
        <f>IF($L476="MBD", IF(INTRO!$E$39="Non-endemic",IF($H476&lt;&gt;0,$D476*($H476-$G476),0),$D476*$H476),0)</f>
        <v>0</v>
      </c>
      <c r="R476" s="14">
        <f t="shared" si="64"/>
        <v>0</v>
      </c>
      <c r="S476" s="3"/>
      <c r="T476" s="14">
        <f t="shared" si="73"/>
        <v>0</v>
      </c>
      <c r="U476" s="25"/>
      <c r="V476" s="16">
        <f t="shared" si="69"/>
        <v>178114</v>
      </c>
      <c r="W476" s="16">
        <f t="shared" si="70"/>
        <v>891</v>
      </c>
      <c r="X476" s="25"/>
      <c r="Y476" s="16">
        <f t="shared" si="65"/>
        <v>0</v>
      </c>
      <c r="Z476" s="16">
        <f t="shared" si="66"/>
        <v>0</v>
      </c>
      <c r="AA476" s="25"/>
      <c r="AB476" s="16">
        <f t="shared" si="67"/>
        <v>0</v>
      </c>
      <c r="AC476" s="16">
        <f t="shared" si="68"/>
        <v>0</v>
      </c>
    </row>
    <row r="477" spans="1:29" x14ac:dyDescent="0.25">
      <c r="A477" s="13" t="str">
        <f>IF(AND(INTRO!$E$37="Non-endemic",INTRO!$E$41="Non-endemic")," ",IF(COUNTRY_INFO!A477=0," ",COUNTRY_INFO!A477))</f>
        <v>Nigeria</v>
      </c>
      <c r="B477" s="13" t="str">
        <f>IF(AND(INTRO!$E$37="Non-endemic",INTRO!$E$41="Non-endemic")," ",IF(COUNTRY_INFO!B477=0," ",COUNTRY_INFO!B477))</f>
        <v>Kogi</v>
      </c>
      <c r="C477" s="13" t="str">
        <f>IF(AND(INTRO!$E$37="Non-endemic",INTRO!$E$41="Non-endemic")," ",IF(COUNTRY_INFO!C477=0," ",COUNTRY_INFO!C477))</f>
        <v>Adavi</v>
      </c>
      <c r="D477" s="14">
        <f>IF(AND(INTRO!$E$37="Non-endemic",INTRO!$E$41="Non-endemic"),0,IF(AND(OR(COUNTRY_INFO!$H477=0,COUNTRY_INFO!$H477=4,COUNTRY_INFO!$H477=99),OR(COUNTRY_INFO!$J477=0,COUNTRY_INFO!$J477=4)),0,COUNTRY_INFO!$E477))</f>
        <v>54386</v>
      </c>
      <c r="E477" s="14">
        <f>IF(AND(INTRO!$E$37="Non-endemic",INTRO!$E$41="Non-endemic"),0,IF(AND(OR(COUNTRY_INFO!$H477=0,COUNTRY_INFO!$H477=4,COUNTRY_INFO!$H477=99),OR(COUNTRY_INFO!$J477=0,COUNTRY_INFO!$J477=4)),0,COUNTRY_INFO!$F477))</f>
        <v>76140</v>
      </c>
      <c r="F477" s="14">
        <f t="shared" si="71"/>
        <v>130526</v>
      </c>
      <c r="G477" s="15">
        <f>IF(AND(INTRO!$E$37="Non-endemic",INTRO!$E$41="Non-endemic"),0,COUNTRY_INFO!Q477)</f>
        <v>0</v>
      </c>
      <c r="H477" s="15">
        <f>IF(AND(INTRO!$E$37="Non-endemic",INTRO!$E$41="Non-endemic"),0,COUNTRY_INFO!S477)</f>
        <v>1</v>
      </c>
      <c r="I477" s="14">
        <f>IF(INTRO!$E$39="Non-endemic",IF($G477=1,DEC!$I477,0),IF($G477=1,IVM!$G477,0))</f>
        <v>0</v>
      </c>
      <c r="J477" s="3" t="str">
        <f>IF($G477=0, " ", IF(COUNTRY_INFO!$H477=1, IF(COUNTRY_INFO!$L477=1, 0," ")," "))</f>
        <v xml:space="preserve"> </v>
      </c>
      <c r="K477" s="3"/>
      <c r="L477" s="28" t="s">
        <v>974</v>
      </c>
      <c r="M477" s="44">
        <f>IF($L477="ALB", IF(INTRO!$E$39="Non-endemic",IF($H477&lt;&gt;0,$D477*($H477-$G477),0),$D477*$H477), 0)</f>
        <v>0</v>
      </c>
      <c r="N477" s="14">
        <f t="shared" si="63"/>
        <v>0</v>
      </c>
      <c r="O477" s="3"/>
      <c r="P477" s="14">
        <f t="shared" si="72"/>
        <v>0</v>
      </c>
      <c r="Q477" s="44">
        <f>IF($L477="MBD", IF(INTRO!$E$39="Non-endemic",IF($H477&lt;&gt;0,$D477*($H477-$G477),0),$D477*$H477),0)</f>
        <v>54386</v>
      </c>
      <c r="R477" s="14">
        <f t="shared" si="64"/>
        <v>76140</v>
      </c>
      <c r="S477" s="3"/>
      <c r="T477" s="14">
        <f t="shared" si="73"/>
        <v>130526</v>
      </c>
      <c r="U477" s="25"/>
      <c r="V477" s="16">
        <f t="shared" si="69"/>
        <v>0</v>
      </c>
      <c r="W477" s="16">
        <f t="shared" si="70"/>
        <v>0</v>
      </c>
      <c r="X477" s="25"/>
      <c r="Y477" s="16">
        <f t="shared" si="65"/>
        <v>0</v>
      </c>
      <c r="Z477" s="16">
        <f t="shared" si="66"/>
        <v>0</v>
      </c>
      <c r="AA477" s="25"/>
      <c r="AB477" s="16">
        <f t="shared" si="67"/>
        <v>76140</v>
      </c>
      <c r="AC477" s="16">
        <f t="shared" si="68"/>
        <v>508</v>
      </c>
    </row>
    <row r="478" spans="1:29" x14ac:dyDescent="0.25">
      <c r="A478" s="13" t="str">
        <f>IF(AND(INTRO!$E$37="Non-endemic",INTRO!$E$41="Non-endemic")," ",IF(COUNTRY_INFO!A478=0," ",COUNTRY_INFO!A478))</f>
        <v>Nigeria</v>
      </c>
      <c r="B478" s="13" t="str">
        <f>IF(AND(INTRO!$E$37="Non-endemic",INTRO!$E$41="Non-endemic")," ",IF(COUNTRY_INFO!B478=0," ",COUNTRY_INFO!B478))</f>
        <v>Kogi</v>
      </c>
      <c r="C478" s="13" t="str">
        <f>IF(AND(INTRO!$E$37="Non-endemic",INTRO!$E$41="Non-endemic")," ",IF(COUNTRY_INFO!C478=0," ",COUNTRY_INFO!C478))</f>
        <v>Ajaokuta</v>
      </c>
      <c r="D478" s="14">
        <f>IF(AND(INTRO!$E$37="Non-endemic",INTRO!$E$41="Non-endemic"),0,IF(AND(OR(COUNTRY_INFO!$H478=0,COUNTRY_INFO!$H478=4,COUNTRY_INFO!$H478=99),OR(COUNTRY_INFO!$J478=0,COUNTRY_INFO!$J478=4)),0,COUNTRY_INFO!$E478))</f>
        <v>32902</v>
      </c>
      <c r="E478" s="14">
        <f>IF(AND(INTRO!$E$37="Non-endemic",INTRO!$E$41="Non-endemic"),0,IF(AND(OR(COUNTRY_INFO!$H478=0,COUNTRY_INFO!$H478=4,COUNTRY_INFO!$H478=99),OR(COUNTRY_INFO!$J478=0,COUNTRY_INFO!$J478=4)),0,COUNTRY_INFO!$F478))</f>
        <v>46062</v>
      </c>
      <c r="F478" s="14">
        <f t="shared" si="71"/>
        <v>78964</v>
      </c>
      <c r="G478" s="15">
        <f>IF(AND(INTRO!$E$37="Non-endemic",INTRO!$E$41="Non-endemic"),0,COUNTRY_INFO!Q478)</f>
        <v>1</v>
      </c>
      <c r="H478" s="15">
        <f>IF(AND(INTRO!$E$37="Non-endemic",INTRO!$E$41="Non-endemic"),0,COUNTRY_INFO!S478)</f>
        <v>1</v>
      </c>
      <c r="I478" s="14">
        <f>IF(INTRO!$E$39="Non-endemic",IF($G478=1,DEC!$I478,0),IF($G478=1,IVM!$G478,0))</f>
        <v>131606</v>
      </c>
      <c r="J478" s="3" t="str">
        <f>IF($G478=0, " ", IF(COUNTRY_INFO!$H478=1, IF(COUNTRY_INFO!$L478=1, 0," ")," "))</f>
        <v xml:space="preserve"> </v>
      </c>
      <c r="K478" s="3"/>
      <c r="L478" s="28" t="s">
        <v>974</v>
      </c>
      <c r="M478" s="44">
        <f>IF($L478="ALB", IF(INTRO!$E$39="Non-endemic",IF($H478&lt;&gt;0,$D478*($H478-$G478),0),$D478*$H478), 0)</f>
        <v>0</v>
      </c>
      <c r="N478" s="14">
        <f t="shared" si="63"/>
        <v>0</v>
      </c>
      <c r="O478" s="3"/>
      <c r="P478" s="14">
        <f t="shared" si="72"/>
        <v>0</v>
      </c>
      <c r="Q478" s="44">
        <f>IF($L478="MBD", IF(INTRO!$E$39="Non-endemic",IF($H478&lt;&gt;0,$D478*($H478-$G478),0),$D478*$H478),0)</f>
        <v>32902</v>
      </c>
      <c r="R478" s="14">
        <f t="shared" si="64"/>
        <v>0</v>
      </c>
      <c r="S478" s="3"/>
      <c r="T478" s="14">
        <f t="shared" si="73"/>
        <v>32902</v>
      </c>
      <c r="U478" s="25"/>
      <c r="V478" s="16">
        <f t="shared" si="69"/>
        <v>131606</v>
      </c>
      <c r="W478" s="16">
        <f t="shared" si="70"/>
        <v>659</v>
      </c>
      <c r="X478" s="25"/>
      <c r="Y478" s="16">
        <f t="shared" si="65"/>
        <v>0</v>
      </c>
      <c r="Z478" s="16">
        <f t="shared" si="66"/>
        <v>0</v>
      </c>
      <c r="AA478" s="25"/>
      <c r="AB478" s="16">
        <f t="shared" si="67"/>
        <v>0</v>
      </c>
      <c r="AC478" s="16">
        <f t="shared" si="68"/>
        <v>0</v>
      </c>
    </row>
    <row r="479" spans="1:29" x14ac:dyDescent="0.25">
      <c r="A479" s="13" t="str">
        <f>IF(AND(INTRO!$E$37="Non-endemic",INTRO!$E$41="Non-endemic")," ",IF(COUNTRY_INFO!A479=0," ",COUNTRY_INFO!A479))</f>
        <v>Nigeria</v>
      </c>
      <c r="B479" s="13" t="str">
        <f>IF(AND(INTRO!$E$37="Non-endemic",INTRO!$E$41="Non-endemic")," ",IF(COUNTRY_INFO!B479=0," ",COUNTRY_INFO!B479))</f>
        <v>Kogi</v>
      </c>
      <c r="C479" s="13" t="str">
        <f>IF(AND(INTRO!$E$37="Non-endemic",INTRO!$E$41="Non-endemic")," ",IF(COUNTRY_INFO!C479=0," ",COUNTRY_INFO!C479))</f>
        <v>Ankpa</v>
      </c>
      <c r="D479" s="14">
        <f>IF(AND(INTRO!$E$37="Non-endemic",INTRO!$E$41="Non-endemic"),0,IF(AND(OR(COUNTRY_INFO!$H479=0,COUNTRY_INFO!$H479=4,COUNTRY_INFO!$H479=99),OR(COUNTRY_INFO!$J479=0,COUNTRY_INFO!$J479=4)),0,COUNTRY_INFO!$E479))</f>
        <v>71912</v>
      </c>
      <c r="E479" s="14">
        <f>IF(AND(INTRO!$E$37="Non-endemic",INTRO!$E$41="Non-endemic"),0,IF(AND(OR(COUNTRY_INFO!$H479=0,COUNTRY_INFO!$H479=4,COUNTRY_INFO!$H479=99),OR(COUNTRY_INFO!$J479=0,COUNTRY_INFO!$J479=4)),0,COUNTRY_INFO!$F479))</f>
        <v>100677</v>
      </c>
      <c r="F479" s="14">
        <f t="shared" si="71"/>
        <v>172589</v>
      </c>
      <c r="G479" s="15">
        <f>IF(AND(INTRO!$E$37="Non-endemic",INTRO!$E$41="Non-endemic"),0,COUNTRY_INFO!Q479)</f>
        <v>1</v>
      </c>
      <c r="H479" s="15">
        <f>IF(AND(INTRO!$E$37="Non-endemic",INTRO!$E$41="Non-endemic"),0,COUNTRY_INFO!S479)</f>
        <v>1</v>
      </c>
      <c r="I479" s="14">
        <f>IF(INTRO!$E$39="Non-endemic",IF($G479=1,DEC!$I479,0),IF($G479=1,IVM!$G479,0))</f>
        <v>287648</v>
      </c>
      <c r="J479" s="3" t="str">
        <f>IF($G479=0, " ", IF(COUNTRY_INFO!$H479=1, IF(COUNTRY_INFO!$L479=1, 0," ")," "))</f>
        <v xml:space="preserve"> </v>
      </c>
      <c r="K479" s="3"/>
      <c r="L479" s="28" t="s">
        <v>974</v>
      </c>
      <c r="M479" s="44">
        <f>IF($L479="ALB", IF(INTRO!$E$39="Non-endemic",IF($H479&lt;&gt;0,$D479*($H479-$G479),0),$D479*$H479), 0)</f>
        <v>0</v>
      </c>
      <c r="N479" s="14">
        <f t="shared" si="63"/>
        <v>0</v>
      </c>
      <c r="O479" s="3"/>
      <c r="P479" s="14">
        <f t="shared" si="72"/>
        <v>0</v>
      </c>
      <c r="Q479" s="44">
        <f>IF($L479="MBD", IF(INTRO!$E$39="Non-endemic",IF($H479&lt;&gt;0,$D479*($H479-$G479),0),$D479*$H479),0)</f>
        <v>71912</v>
      </c>
      <c r="R479" s="14">
        <f t="shared" si="64"/>
        <v>0</v>
      </c>
      <c r="S479" s="3"/>
      <c r="T479" s="14">
        <f t="shared" si="73"/>
        <v>71912</v>
      </c>
      <c r="U479" s="25"/>
      <c r="V479" s="16">
        <f t="shared" si="69"/>
        <v>287648</v>
      </c>
      <c r="W479" s="16">
        <f t="shared" si="70"/>
        <v>1439</v>
      </c>
      <c r="X479" s="25"/>
      <c r="Y479" s="16">
        <f t="shared" si="65"/>
        <v>0</v>
      </c>
      <c r="Z479" s="16">
        <f t="shared" si="66"/>
        <v>0</v>
      </c>
      <c r="AA479" s="25"/>
      <c r="AB479" s="16">
        <f t="shared" si="67"/>
        <v>0</v>
      </c>
      <c r="AC479" s="16">
        <f t="shared" si="68"/>
        <v>0</v>
      </c>
    </row>
    <row r="480" spans="1:29" x14ac:dyDescent="0.25">
      <c r="A480" s="13" t="str">
        <f>IF(AND(INTRO!$E$37="Non-endemic",INTRO!$E$41="Non-endemic")," ",IF(COUNTRY_INFO!A480=0," ",COUNTRY_INFO!A480))</f>
        <v>Nigeria</v>
      </c>
      <c r="B480" s="13" t="str">
        <f>IF(AND(INTRO!$E$37="Non-endemic",INTRO!$E$41="Non-endemic")," ",IF(COUNTRY_INFO!B480=0," ",COUNTRY_INFO!B480))</f>
        <v>Kogi</v>
      </c>
      <c r="C480" s="13" t="str">
        <f>IF(AND(INTRO!$E$37="Non-endemic",INTRO!$E$41="Non-endemic")," ",IF(COUNTRY_INFO!C480=0," ",COUNTRY_INFO!C480))</f>
        <v>Bassa</v>
      </c>
      <c r="D480" s="14">
        <f>IF(AND(INTRO!$E$37="Non-endemic",INTRO!$E$41="Non-endemic"),0,IF(AND(OR(COUNTRY_INFO!$H480=0,COUNTRY_INFO!$H480=4,COUNTRY_INFO!$H480=99),OR(COUNTRY_INFO!$J480=0,COUNTRY_INFO!$J480=4)),0,COUNTRY_INFO!$E480))</f>
        <v>37655</v>
      </c>
      <c r="E480" s="14">
        <f>IF(AND(INTRO!$E$37="Non-endemic",INTRO!$E$41="Non-endemic"),0,IF(AND(OR(COUNTRY_INFO!$H480=0,COUNTRY_INFO!$H480=4,COUNTRY_INFO!$H480=99),OR(COUNTRY_INFO!$J480=0,COUNTRY_INFO!$J480=4)),0,COUNTRY_INFO!$F480))</f>
        <v>52717</v>
      </c>
      <c r="F480" s="14">
        <f t="shared" si="71"/>
        <v>90372</v>
      </c>
      <c r="G480" s="15">
        <f>IF(AND(INTRO!$E$37="Non-endemic",INTRO!$E$41="Non-endemic"),0,COUNTRY_INFO!Q480)</f>
        <v>1</v>
      </c>
      <c r="H480" s="15">
        <f>IF(AND(INTRO!$E$37="Non-endemic",INTRO!$E$41="Non-endemic"),0,COUNTRY_INFO!S480)</f>
        <v>1</v>
      </c>
      <c r="I480" s="14">
        <f>IF(INTRO!$E$39="Non-endemic",IF($G480=1,DEC!$I480,0),IF($G480=1,IVM!$G480,0))</f>
        <v>150620</v>
      </c>
      <c r="J480" s="3" t="str">
        <f>IF($G480=0, " ", IF(COUNTRY_INFO!$H480=1, IF(COUNTRY_INFO!$L480=1, 0," ")," "))</f>
        <v xml:space="preserve"> </v>
      </c>
      <c r="K480" s="3"/>
      <c r="L480" s="28" t="s">
        <v>974</v>
      </c>
      <c r="M480" s="44">
        <f>IF($L480="ALB", IF(INTRO!$E$39="Non-endemic",IF($H480&lt;&gt;0,$D480*($H480-$G480),0),$D480*$H480), 0)</f>
        <v>0</v>
      </c>
      <c r="N480" s="14">
        <f t="shared" si="63"/>
        <v>0</v>
      </c>
      <c r="O480" s="3"/>
      <c r="P480" s="14">
        <f t="shared" si="72"/>
        <v>0</v>
      </c>
      <c r="Q480" s="44">
        <f>IF($L480="MBD", IF(INTRO!$E$39="Non-endemic",IF($H480&lt;&gt;0,$D480*($H480-$G480),0),$D480*$H480),0)</f>
        <v>37655</v>
      </c>
      <c r="R480" s="14">
        <f t="shared" si="64"/>
        <v>0</v>
      </c>
      <c r="S480" s="3"/>
      <c r="T480" s="14">
        <f t="shared" si="73"/>
        <v>37655</v>
      </c>
      <c r="U480" s="25"/>
      <c r="V480" s="16">
        <f t="shared" si="69"/>
        <v>150620</v>
      </c>
      <c r="W480" s="16">
        <f t="shared" si="70"/>
        <v>754</v>
      </c>
      <c r="X480" s="25"/>
      <c r="Y480" s="16">
        <f t="shared" si="65"/>
        <v>0</v>
      </c>
      <c r="Z480" s="16">
        <f t="shared" si="66"/>
        <v>0</v>
      </c>
      <c r="AA480" s="25"/>
      <c r="AB480" s="16">
        <f t="shared" si="67"/>
        <v>0</v>
      </c>
      <c r="AC480" s="16">
        <f t="shared" si="68"/>
        <v>0</v>
      </c>
    </row>
    <row r="481" spans="1:29" x14ac:dyDescent="0.25">
      <c r="A481" s="13" t="str">
        <f>IF(AND(INTRO!$E$37="Non-endemic",INTRO!$E$41="Non-endemic")," ",IF(COUNTRY_INFO!A481=0," ",COUNTRY_INFO!A481))</f>
        <v>Nigeria</v>
      </c>
      <c r="B481" s="13" t="str">
        <f>IF(AND(INTRO!$E$37="Non-endemic",INTRO!$E$41="Non-endemic")," ",IF(COUNTRY_INFO!B481=0," ",COUNTRY_INFO!B481))</f>
        <v>Kogi</v>
      </c>
      <c r="C481" s="13" t="str">
        <f>IF(AND(INTRO!$E$37="Non-endemic",INTRO!$E$41="Non-endemic")," ",IF(COUNTRY_INFO!C481=0," ",COUNTRY_INFO!C481))</f>
        <v>Dekina</v>
      </c>
      <c r="D481" s="14">
        <f>IF(AND(INTRO!$E$37="Non-endemic",INTRO!$E$41="Non-endemic"),0,IF(AND(OR(COUNTRY_INFO!$H481=0,COUNTRY_INFO!$H481=4,COUNTRY_INFO!$H481=99),OR(COUNTRY_INFO!$J481=0,COUNTRY_INFO!$J481=4)),0,COUNTRY_INFO!$E481))</f>
        <v>70018</v>
      </c>
      <c r="E481" s="14">
        <f>IF(AND(INTRO!$E$37="Non-endemic",INTRO!$E$41="Non-endemic"),0,IF(AND(OR(COUNTRY_INFO!$H481=0,COUNTRY_INFO!$H481=4,COUNTRY_INFO!$H481=99),OR(COUNTRY_INFO!$J481=0,COUNTRY_INFO!$J481=4)),0,COUNTRY_INFO!$F481))</f>
        <v>98025</v>
      </c>
      <c r="F481" s="14">
        <f t="shared" si="71"/>
        <v>168043</v>
      </c>
      <c r="G481" s="15">
        <f>IF(AND(INTRO!$E$37="Non-endemic",INTRO!$E$41="Non-endemic"),0,COUNTRY_INFO!Q481)</f>
        <v>0</v>
      </c>
      <c r="H481" s="15">
        <f>IF(AND(INTRO!$E$37="Non-endemic",INTRO!$E$41="Non-endemic"),0,COUNTRY_INFO!S481)</f>
        <v>1</v>
      </c>
      <c r="I481" s="14">
        <f>IF(INTRO!$E$39="Non-endemic",IF($G481=1,DEC!$I481,0),IF($G481=1,IVM!$G481,0))</f>
        <v>0</v>
      </c>
      <c r="J481" s="3" t="str">
        <f>IF($G481=0, " ", IF(COUNTRY_INFO!$H481=1, IF(COUNTRY_INFO!$L481=1, 0," ")," "))</f>
        <v xml:space="preserve"> </v>
      </c>
      <c r="K481" s="3"/>
      <c r="L481" s="28" t="s">
        <v>974</v>
      </c>
      <c r="M481" s="44">
        <f>IF($L481="ALB", IF(INTRO!$E$39="Non-endemic",IF($H481&lt;&gt;0,$D481*($H481-$G481),0),$D481*$H481), 0)</f>
        <v>0</v>
      </c>
      <c r="N481" s="14">
        <f t="shared" si="63"/>
        <v>0</v>
      </c>
      <c r="O481" s="3"/>
      <c r="P481" s="14">
        <f t="shared" si="72"/>
        <v>0</v>
      </c>
      <c r="Q481" s="44">
        <f>IF($L481="MBD", IF(INTRO!$E$39="Non-endemic",IF($H481&lt;&gt;0,$D481*($H481-$G481),0),$D481*$H481),0)</f>
        <v>70018</v>
      </c>
      <c r="R481" s="14">
        <f t="shared" si="64"/>
        <v>98025</v>
      </c>
      <c r="S481" s="3"/>
      <c r="T481" s="14">
        <f t="shared" si="73"/>
        <v>168043</v>
      </c>
      <c r="U481" s="25"/>
      <c r="V481" s="16">
        <f t="shared" si="69"/>
        <v>0</v>
      </c>
      <c r="W481" s="16">
        <f t="shared" si="70"/>
        <v>0</v>
      </c>
      <c r="X481" s="25"/>
      <c r="Y481" s="16">
        <f t="shared" si="65"/>
        <v>0</v>
      </c>
      <c r="Z481" s="16">
        <f t="shared" si="66"/>
        <v>0</v>
      </c>
      <c r="AA481" s="25"/>
      <c r="AB481" s="16">
        <f t="shared" si="67"/>
        <v>98025</v>
      </c>
      <c r="AC481" s="16">
        <f t="shared" si="68"/>
        <v>654</v>
      </c>
    </row>
    <row r="482" spans="1:29" x14ac:dyDescent="0.25">
      <c r="A482" s="13" t="str">
        <f>IF(AND(INTRO!$E$37="Non-endemic",INTRO!$E$41="Non-endemic")," ",IF(COUNTRY_INFO!A482=0," ",COUNTRY_INFO!A482))</f>
        <v>Nigeria</v>
      </c>
      <c r="B482" s="13" t="str">
        <f>IF(AND(INTRO!$E$37="Non-endemic",INTRO!$E$41="Non-endemic")," ",IF(COUNTRY_INFO!B482=0," ",COUNTRY_INFO!B482))</f>
        <v>Kogi</v>
      </c>
      <c r="C482" s="13" t="str">
        <f>IF(AND(INTRO!$E$37="Non-endemic",INTRO!$E$41="Non-endemic")," ",IF(COUNTRY_INFO!C482=0," ",COUNTRY_INFO!C482))</f>
        <v>Ibaji</v>
      </c>
      <c r="D482" s="14">
        <f>IF(AND(INTRO!$E$37="Non-endemic",INTRO!$E$41="Non-endemic"),0,IF(AND(OR(COUNTRY_INFO!$H482=0,COUNTRY_INFO!$H482=4,COUNTRY_INFO!$H482=99),OR(COUNTRY_INFO!$J482=0,COUNTRY_INFO!$J482=4)),0,COUNTRY_INFO!$E482))</f>
        <v>34464</v>
      </c>
      <c r="E482" s="14">
        <f>IF(AND(INTRO!$E$37="Non-endemic",INTRO!$E$41="Non-endemic"),0,IF(AND(OR(COUNTRY_INFO!$H482=0,COUNTRY_INFO!$H482=4,COUNTRY_INFO!$H482=99),OR(COUNTRY_INFO!$J482=0,COUNTRY_INFO!$J482=4)),0,COUNTRY_INFO!$F482))</f>
        <v>48249</v>
      </c>
      <c r="F482" s="14">
        <f t="shared" si="71"/>
        <v>82713</v>
      </c>
      <c r="G482" s="15">
        <f>IF(AND(INTRO!$E$37="Non-endemic",INTRO!$E$41="Non-endemic"),0,COUNTRY_INFO!Q482)</f>
        <v>0</v>
      </c>
      <c r="H482" s="15">
        <f>IF(AND(INTRO!$E$37="Non-endemic",INTRO!$E$41="Non-endemic"),0,COUNTRY_INFO!S482)</f>
        <v>1</v>
      </c>
      <c r="I482" s="14">
        <f>IF(INTRO!$E$39="Non-endemic",IF($G482=1,DEC!$I482,0),IF($G482=1,IVM!$G482,0))</f>
        <v>0</v>
      </c>
      <c r="J482" s="3" t="str">
        <f>IF($G482=0, " ", IF(COUNTRY_INFO!$H482=1, IF(COUNTRY_INFO!$L482=1, 0," ")," "))</f>
        <v xml:space="preserve"> </v>
      </c>
      <c r="K482" s="3"/>
      <c r="L482" s="28" t="s">
        <v>974</v>
      </c>
      <c r="M482" s="44">
        <f>IF($L482="ALB", IF(INTRO!$E$39="Non-endemic",IF($H482&lt;&gt;0,$D482*($H482-$G482),0),$D482*$H482), 0)</f>
        <v>0</v>
      </c>
      <c r="N482" s="14">
        <f t="shared" si="63"/>
        <v>0</v>
      </c>
      <c r="O482" s="3"/>
      <c r="P482" s="14">
        <f t="shared" si="72"/>
        <v>0</v>
      </c>
      <c r="Q482" s="44">
        <f>IF($L482="MBD", IF(INTRO!$E$39="Non-endemic",IF($H482&lt;&gt;0,$D482*($H482-$G482),0),$D482*$H482),0)</f>
        <v>34464</v>
      </c>
      <c r="R482" s="14">
        <f t="shared" si="64"/>
        <v>48249</v>
      </c>
      <c r="S482" s="3"/>
      <c r="T482" s="14">
        <f t="shared" si="73"/>
        <v>82713</v>
      </c>
      <c r="U482" s="25"/>
      <c r="V482" s="16">
        <f t="shared" si="69"/>
        <v>0</v>
      </c>
      <c r="W482" s="16">
        <f t="shared" si="70"/>
        <v>0</v>
      </c>
      <c r="X482" s="25"/>
      <c r="Y482" s="16">
        <f t="shared" si="65"/>
        <v>0</v>
      </c>
      <c r="Z482" s="16">
        <f t="shared" si="66"/>
        <v>0</v>
      </c>
      <c r="AA482" s="25"/>
      <c r="AB482" s="16">
        <f t="shared" si="67"/>
        <v>48249</v>
      </c>
      <c r="AC482" s="16">
        <f t="shared" si="68"/>
        <v>322</v>
      </c>
    </row>
    <row r="483" spans="1:29" x14ac:dyDescent="0.25">
      <c r="A483" s="13" t="str">
        <f>IF(AND(INTRO!$E$37="Non-endemic",INTRO!$E$41="Non-endemic")," ",IF(COUNTRY_INFO!A483=0," ",COUNTRY_INFO!A483))</f>
        <v>Nigeria</v>
      </c>
      <c r="B483" s="13" t="str">
        <f>IF(AND(INTRO!$E$37="Non-endemic",INTRO!$E$41="Non-endemic")," ",IF(COUNTRY_INFO!B483=0," ",COUNTRY_INFO!B483))</f>
        <v>Kogi</v>
      </c>
      <c r="C483" s="13" t="str">
        <f>IF(AND(INTRO!$E$37="Non-endemic",INTRO!$E$41="Non-endemic")," ",IF(COUNTRY_INFO!C483=0," ",COUNTRY_INFO!C483))</f>
        <v>Idah</v>
      </c>
      <c r="D483" s="14">
        <f>IF(AND(INTRO!$E$37="Non-endemic",INTRO!$E$41="Non-endemic"),0,IF(AND(OR(COUNTRY_INFO!$H483=0,COUNTRY_INFO!$H483=4,COUNTRY_INFO!$H483=99),OR(COUNTRY_INFO!$J483=0,COUNTRY_INFO!$J483=4)),0,COUNTRY_INFO!$E483))</f>
        <v>21468</v>
      </c>
      <c r="E483" s="14">
        <f>IF(AND(INTRO!$E$37="Non-endemic",INTRO!$E$41="Non-endemic"),0,IF(AND(OR(COUNTRY_INFO!$H483=0,COUNTRY_INFO!$H483=4,COUNTRY_INFO!$H483=99),OR(COUNTRY_INFO!$J483=0,COUNTRY_INFO!$J483=4)),0,COUNTRY_INFO!$F483))</f>
        <v>30056</v>
      </c>
      <c r="F483" s="14">
        <f t="shared" si="71"/>
        <v>51524</v>
      </c>
      <c r="G483" s="15">
        <f>IF(AND(INTRO!$E$37="Non-endemic",INTRO!$E$41="Non-endemic"),0,COUNTRY_INFO!Q483)</f>
        <v>0</v>
      </c>
      <c r="H483" s="15">
        <f>IF(AND(INTRO!$E$37="Non-endemic",INTRO!$E$41="Non-endemic"),0,COUNTRY_INFO!S483)</f>
        <v>1</v>
      </c>
      <c r="I483" s="14">
        <f>IF(INTRO!$E$39="Non-endemic",IF($G483=1,DEC!$I483,0),IF($G483=1,IVM!$G483,0))</f>
        <v>0</v>
      </c>
      <c r="J483" s="3" t="str">
        <f>IF($G483=0, " ", IF(COUNTRY_INFO!$H483=1, IF(COUNTRY_INFO!$L483=1, 0," ")," "))</f>
        <v xml:space="preserve"> </v>
      </c>
      <c r="K483" s="3"/>
      <c r="L483" s="28" t="s">
        <v>974</v>
      </c>
      <c r="M483" s="44">
        <f>IF($L483="ALB", IF(INTRO!$E$39="Non-endemic",IF($H483&lt;&gt;0,$D483*($H483-$G483),0),$D483*$H483), 0)</f>
        <v>0</v>
      </c>
      <c r="N483" s="14">
        <f t="shared" si="63"/>
        <v>0</v>
      </c>
      <c r="O483" s="3"/>
      <c r="P483" s="14">
        <f t="shared" si="72"/>
        <v>0</v>
      </c>
      <c r="Q483" s="44">
        <f>IF($L483="MBD", IF(INTRO!$E$39="Non-endemic",IF($H483&lt;&gt;0,$D483*($H483-$G483),0),$D483*$H483),0)</f>
        <v>21468</v>
      </c>
      <c r="R483" s="14">
        <f t="shared" si="64"/>
        <v>30056</v>
      </c>
      <c r="S483" s="3"/>
      <c r="T483" s="14">
        <f t="shared" si="73"/>
        <v>51524</v>
      </c>
      <c r="U483" s="25"/>
      <c r="V483" s="16">
        <f t="shared" si="69"/>
        <v>0</v>
      </c>
      <c r="W483" s="16">
        <f t="shared" si="70"/>
        <v>0</v>
      </c>
      <c r="X483" s="25"/>
      <c r="Y483" s="16">
        <f t="shared" si="65"/>
        <v>0</v>
      </c>
      <c r="Z483" s="16">
        <f t="shared" si="66"/>
        <v>0</v>
      </c>
      <c r="AA483" s="25"/>
      <c r="AB483" s="16">
        <f t="shared" si="67"/>
        <v>30056</v>
      </c>
      <c r="AC483" s="16">
        <f t="shared" si="68"/>
        <v>201</v>
      </c>
    </row>
    <row r="484" spans="1:29" x14ac:dyDescent="0.25">
      <c r="A484" s="13" t="str">
        <f>IF(AND(INTRO!$E$37="Non-endemic",INTRO!$E$41="Non-endemic")," ",IF(COUNTRY_INFO!A484=0," ",COUNTRY_INFO!A484))</f>
        <v>Nigeria</v>
      </c>
      <c r="B484" s="13" t="str">
        <f>IF(AND(INTRO!$E$37="Non-endemic",INTRO!$E$41="Non-endemic")," ",IF(COUNTRY_INFO!B484=0," ",COUNTRY_INFO!B484))</f>
        <v>Kogi</v>
      </c>
      <c r="C484" s="13" t="str">
        <f>IF(AND(INTRO!$E$37="Non-endemic",INTRO!$E$41="Non-endemic")," ",IF(COUNTRY_INFO!C484=0," ",COUNTRY_INFO!C484))</f>
        <v>Igalamela-Odulu</v>
      </c>
      <c r="D484" s="14">
        <f>IF(AND(INTRO!$E$37="Non-endemic",INTRO!$E$41="Non-endemic"),0,IF(AND(OR(COUNTRY_INFO!$H484=0,COUNTRY_INFO!$H484=4,COUNTRY_INFO!$H484=99),OR(COUNTRY_INFO!$J484=0,COUNTRY_INFO!$J484=4)),0,COUNTRY_INFO!$E484))</f>
        <v>39814</v>
      </c>
      <c r="E484" s="14">
        <f>IF(AND(INTRO!$E$37="Non-endemic",INTRO!$E$41="Non-endemic"),0,IF(AND(OR(COUNTRY_INFO!$H484=0,COUNTRY_INFO!$H484=4,COUNTRY_INFO!$H484=99),OR(COUNTRY_INFO!$J484=0,COUNTRY_INFO!$J484=4)),0,COUNTRY_INFO!$F484))</f>
        <v>55740</v>
      </c>
      <c r="F484" s="14">
        <f t="shared" si="71"/>
        <v>95554</v>
      </c>
      <c r="G484" s="15">
        <f>IF(AND(INTRO!$E$37="Non-endemic",INTRO!$E$41="Non-endemic"),0,COUNTRY_INFO!Q484)</f>
        <v>0</v>
      </c>
      <c r="H484" s="15">
        <f>IF(AND(INTRO!$E$37="Non-endemic",INTRO!$E$41="Non-endemic"),0,COUNTRY_INFO!S484)</f>
        <v>1</v>
      </c>
      <c r="I484" s="14">
        <f>IF(INTRO!$E$39="Non-endemic",IF($G484=1,DEC!$I484,0),IF($G484=1,IVM!$G484,0))</f>
        <v>0</v>
      </c>
      <c r="J484" s="3" t="str">
        <f>IF($G484=0, " ", IF(COUNTRY_INFO!$H484=1, IF(COUNTRY_INFO!$L484=1, 0," ")," "))</f>
        <v xml:space="preserve"> </v>
      </c>
      <c r="K484" s="3"/>
      <c r="L484" s="28" t="s">
        <v>974</v>
      </c>
      <c r="M484" s="44">
        <f>IF($L484="ALB", IF(INTRO!$E$39="Non-endemic",IF($H484&lt;&gt;0,$D484*($H484-$G484),0),$D484*$H484), 0)</f>
        <v>0</v>
      </c>
      <c r="N484" s="14">
        <f t="shared" si="63"/>
        <v>0</v>
      </c>
      <c r="O484" s="3"/>
      <c r="P484" s="14">
        <f t="shared" si="72"/>
        <v>0</v>
      </c>
      <c r="Q484" s="44">
        <f>IF($L484="MBD", IF(INTRO!$E$39="Non-endemic",IF($H484&lt;&gt;0,$D484*($H484-$G484),0),$D484*$H484),0)</f>
        <v>39814</v>
      </c>
      <c r="R484" s="14">
        <f t="shared" si="64"/>
        <v>55740</v>
      </c>
      <c r="S484" s="3"/>
      <c r="T484" s="14">
        <f t="shared" si="73"/>
        <v>95554</v>
      </c>
      <c r="U484" s="25"/>
      <c r="V484" s="16">
        <f t="shared" si="69"/>
        <v>0</v>
      </c>
      <c r="W484" s="16">
        <f t="shared" si="70"/>
        <v>0</v>
      </c>
      <c r="X484" s="25"/>
      <c r="Y484" s="16">
        <f t="shared" si="65"/>
        <v>0</v>
      </c>
      <c r="Z484" s="16">
        <f t="shared" si="66"/>
        <v>0</v>
      </c>
      <c r="AA484" s="25"/>
      <c r="AB484" s="16">
        <f t="shared" si="67"/>
        <v>55740</v>
      </c>
      <c r="AC484" s="16">
        <f t="shared" si="68"/>
        <v>372</v>
      </c>
    </row>
    <row r="485" spans="1:29" x14ac:dyDescent="0.25">
      <c r="A485" s="13" t="str">
        <f>IF(AND(INTRO!$E$37="Non-endemic",INTRO!$E$41="Non-endemic")," ",IF(COUNTRY_INFO!A485=0," ",COUNTRY_INFO!A485))</f>
        <v>Nigeria</v>
      </c>
      <c r="B485" s="13" t="str">
        <f>IF(AND(INTRO!$E$37="Non-endemic",INTRO!$E$41="Non-endemic")," ",IF(COUNTRY_INFO!B485=0," ",COUNTRY_INFO!B485))</f>
        <v>Kogi</v>
      </c>
      <c r="C485" s="13" t="str">
        <f>IF(AND(INTRO!$E$37="Non-endemic",INTRO!$E$41="Non-endemic")," ",IF(COUNTRY_INFO!C485=0," ",COUNTRY_INFO!C485))</f>
        <v>Ijumu</v>
      </c>
      <c r="D485" s="14">
        <f>IF(AND(INTRO!$E$37="Non-endemic",INTRO!$E$41="Non-endemic"),0,IF(AND(OR(COUNTRY_INFO!$H485=0,COUNTRY_INFO!$H485=4,COUNTRY_INFO!$H485=99),OR(COUNTRY_INFO!$J485=0,COUNTRY_INFO!$J485=4)),0,COUNTRY_INFO!$E485))</f>
        <v>32258</v>
      </c>
      <c r="E485" s="14">
        <f>IF(AND(INTRO!$E$37="Non-endemic",INTRO!$E$41="Non-endemic"),0,IF(AND(OR(COUNTRY_INFO!$H485=0,COUNTRY_INFO!$H485=4,COUNTRY_INFO!$H485=99),OR(COUNTRY_INFO!$J485=0,COUNTRY_INFO!$J485=4)),0,COUNTRY_INFO!$F485))</f>
        <v>45162</v>
      </c>
      <c r="F485" s="14">
        <f t="shared" si="71"/>
        <v>77420</v>
      </c>
      <c r="G485" s="15">
        <f>IF(AND(INTRO!$E$37="Non-endemic",INTRO!$E$41="Non-endemic"),0,COUNTRY_INFO!Q485)</f>
        <v>1</v>
      </c>
      <c r="H485" s="15">
        <f>IF(AND(INTRO!$E$37="Non-endemic",INTRO!$E$41="Non-endemic"),0,COUNTRY_INFO!S485)</f>
        <v>1</v>
      </c>
      <c r="I485" s="14">
        <f>IF(INTRO!$E$39="Non-endemic",IF($G485=1,DEC!$I485,0),IF($G485=1,IVM!$G485,0))</f>
        <v>129033</v>
      </c>
      <c r="J485" s="3" t="str">
        <f>IF($G485=0, " ", IF(COUNTRY_INFO!$H485=1, IF(COUNTRY_INFO!$L485=1, 0," ")," "))</f>
        <v xml:space="preserve"> </v>
      </c>
      <c r="K485" s="3"/>
      <c r="L485" s="28" t="s">
        <v>974</v>
      </c>
      <c r="M485" s="44">
        <f>IF($L485="ALB", IF(INTRO!$E$39="Non-endemic",IF($H485&lt;&gt;0,$D485*($H485-$G485),0),$D485*$H485), 0)</f>
        <v>0</v>
      </c>
      <c r="N485" s="14">
        <f t="shared" si="63"/>
        <v>0</v>
      </c>
      <c r="O485" s="3"/>
      <c r="P485" s="14">
        <f t="shared" si="72"/>
        <v>0</v>
      </c>
      <c r="Q485" s="44">
        <f>IF($L485="MBD", IF(INTRO!$E$39="Non-endemic",IF($H485&lt;&gt;0,$D485*($H485-$G485),0),$D485*$H485),0)</f>
        <v>32258</v>
      </c>
      <c r="R485" s="14">
        <f t="shared" si="64"/>
        <v>0</v>
      </c>
      <c r="S485" s="3"/>
      <c r="T485" s="14">
        <f t="shared" si="73"/>
        <v>32258</v>
      </c>
      <c r="U485" s="25"/>
      <c r="V485" s="16">
        <f t="shared" si="69"/>
        <v>129033</v>
      </c>
      <c r="W485" s="16">
        <f t="shared" si="70"/>
        <v>646</v>
      </c>
      <c r="X485" s="25"/>
      <c r="Y485" s="16">
        <f t="shared" si="65"/>
        <v>0</v>
      </c>
      <c r="Z485" s="16">
        <f t="shared" si="66"/>
        <v>0</v>
      </c>
      <c r="AA485" s="25"/>
      <c r="AB485" s="16">
        <f t="shared" si="67"/>
        <v>0</v>
      </c>
      <c r="AC485" s="16">
        <f t="shared" si="68"/>
        <v>0</v>
      </c>
    </row>
    <row r="486" spans="1:29" x14ac:dyDescent="0.25">
      <c r="A486" s="13" t="str">
        <f>IF(AND(INTRO!$E$37="Non-endemic",INTRO!$E$41="Non-endemic")," ",IF(COUNTRY_INFO!A486=0," ",COUNTRY_INFO!A486))</f>
        <v>Nigeria</v>
      </c>
      <c r="B486" s="13" t="str">
        <f>IF(AND(INTRO!$E$37="Non-endemic",INTRO!$E$41="Non-endemic")," ",IF(COUNTRY_INFO!B486=0," ",COUNTRY_INFO!B486))</f>
        <v>Kogi</v>
      </c>
      <c r="C486" s="13" t="str">
        <f>IF(AND(INTRO!$E$37="Non-endemic",INTRO!$E$41="Non-endemic")," ",IF(COUNTRY_INFO!C486=0," ",COUNTRY_INFO!C486))</f>
        <v>Kabba/Bunu</v>
      </c>
      <c r="D486" s="14">
        <f>IF(AND(INTRO!$E$37="Non-endemic",INTRO!$E$41="Non-endemic"),0,IF(AND(OR(COUNTRY_INFO!$H486=0,COUNTRY_INFO!$H486=4,COUNTRY_INFO!$H486=99),OR(COUNTRY_INFO!$J486=0,COUNTRY_INFO!$J486=4)),0,COUNTRY_INFO!$E486))</f>
        <v>39122</v>
      </c>
      <c r="E486" s="14">
        <f>IF(AND(INTRO!$E$37="Non-endemic",INTRO!$E$41="Non-endemic"),0,IF(AND(OR(COUNTRY_INFO!$H486=0,COUNTRY_INFO!$H486=4,COUNTRY_INFO!$H486=99),OR(COUNTRY_INFO!$J486=0,COUNTRY_INFO!$J486=4)),0,COUNTRY_INFO!$F486))</f>
        <v>54770</v>
      </c>
      <c r="F486" s="14">
        <f t="shared" si="71"/>
        <v>93892</v>
      </c>
      <c r="G486" s="15">
        <f>IF(AND(INTRO!$E$37="Non-endemic",INTRO!$E$41="Non-endemic"),0,COUNTRY_INFO!Q486)</f>
        <v>1</v>
      </c>
      <c r="H486" s="15">
        <f>IF(AND(INTRO!$E$37="Non-endemic",INTRO!$E$41="Non-endemic"),0,COUNTRY_INFO!S486)</f>
        <v>0</v>
      </c>
      <c r="I486" s="14">
        <f>IF(INTRO!$E$39="Non-endemic",IF($G486=1,DEC!$I486,0),IF($G486=1,IVM!$G486,0))</f>
        <v>156487</v>
      </c>
      <c r="J486" s="3" t="str">
        <f>IF($G486=0, " ", IF(COUNTRY_INFO!$H486=1, IF(COUNTRY_INFO!$L486=1, 0," ")," "))</f>
        <v xml:space="preserve"> </v>
      </c>
      <c r="K486" s="3"/>
      <c r="L486" s="28" t="s">
        <v>974</v>
      </c>
      <c r="M486" s="44">
        <f>IF($L486="ALB", IF(INTRO!$E$39="Non-endemic",IF($H486&lt;&gt;0,$D486*($H486-$G486),0),$D486*$H486), 0)</f>
        <v>0</v>
      </c>
      <c r="N486" s="14">
        <f t="shared" si="63"/>
        <v>0</v>
      </c>
      <c r="O486" s="3"/>
      <c r="P486" s="14">
        <f t="shared" si="72"/>
        <v>0</v>
      </c>
      <c r="Q486" s="44">
        <f>IF($L486="MBD", IF(INTRO!$E$39="Non-endemic",IF($H486&lt;&gt;0,$D486*($H486-$G486),0),$D486*$H486),0)</f>
        <v>0</v>
      </c>
      <c r="R486" s="14">
        <f t="shared" si="64"/>
        <v>0</v>
      </c>
      <c r="S486" s="3"/>
      <c r="T486" s="14">
        <f t="shared" si="73"/>
        <v>0</v>
      </c>
      <c r="U486" s="25"/>
      <c r="V486" s="16">
        <f t="shared" si="69"/>
        <v>156487</v>
      </c>
      <c r="W486" s="16">
        <f t="shared" si="70"/>
        <v>783</v>
      </c>
      <c r="X486" s="25"/>
      <c r="Y486" s="16">
        <f t="shared" si="65"/>
        <v>0</v>
      </c>
      <c r="Z486" s="16">
        <f t="shared" si="66"/>
        <v>0</v>
      </c>
      <c r="AA486" s="25"/>
      <c r="AB486" s="16">
        <f t="shared" si="67"/>
        <v>0</v>
      </c>
      <c r="AC486" s="16">
        <f t="shared" si="68"/>
        <v>0</v>
      </c>
    </row>
    <row r="487" spans="1:29" x14ac:dyDescent="0.25">
      <c r="A487" s="13" t="str">
        <f>IF(AND(INTRO!$E$37="Non-endemic",INTRO!$E$41="Non-endemic")," ",IF(COUNTRY_INFO!A487=0," ",COUNTRY_INFO!A487))</f>
        <v>Nigeria</v>
      </c>
      <c r="B487" s="13" t="str">
        <f>IF(AND(INTRO!$E$37="Non-endemic",INTRO!$E$41="Non-endemic")," ",IF(COUNTRY_INFO!B487=0," ",COUNTRY_INFO!B487))</f>
        <v>Kogi</v>
      </c>
      <c r="C487" s="13" t="str">
        <f>IF(AND(INTRO!$E$37="Non-endemic",INTRO!$E$41="Non-endemic")," ",IF(COUNTRY_INFO!C487=0," ",COUNTRY_INFO!C487))</f>
        <v>Kogi</v>
      </c>
      <c r="D487" s="14">
        <f>IF(AND(INTRO!$E$37="Non-endemic",INTRO!$E$41="Non-endemic"),0,IF(AND(OR(COUNTRY_INFO!$H487=0,COUNTRY_INFO!$H487=4,COUNTRY_INFO!$H487=99),OR(COUNTRY_INFO!$J487=0,COUNTRY_INFO!$J487=4)),0,COUNTRY_INFO!$E487))</f>
        <v>31175</v>
      </c>
      <c r="E487" s="14">
        <f>IF(AND(INTRO!$E$37="Non-endemic",INTRO!$E$41="Non-endemic"),0,IF(AND(OR(COUNTRY_INFO!$H487=0,COUNTRY_INFO!$H487=4,COUNTRY_INFO!$H487=99),OR(COUNTRY_INFO!$J487=0,COUNTRY_INFO!$J487=4)),0,COUNTRY_INFO!$F487))</f>
        <v>43644</v>
      </c>
      <c r="F487" s="14">
        <f t="shared" si="71"/>
        <v>74819</v>
      </c>
      <c r="G487" s="15">
        <f>IF(AND(INTRO!$E$37="Non-endemic",INTRO!$E$41="Non-endemic"),0,COUNTRY_INFO!Q487)</f>
        <v>0</v>
      </c>
      <c r="H487" s="15">
        <f>IF(AND(INTRO!$E$37="Non-endemic",INTRO!$E$41="Non-endemic"),0,COUNTRY_INFO!S487)</f>
        <v>1</v>
      </c>
      <c r="I487" s="14">
        <f>IF(INTRO!$E$39="Non-endemic",IF($G487=1,DEC!$I487,0),IF($G487=1,IVM!$G487,0))</f>
        <v>0</v>
      </c>
      <c r="J487" s="3" t="str">
        <f>IF($G487=0, " ", IF(COUNTRY_INFO!$H487=1, IF(COUNTRY_INFO!$L487=1, 0," ")," "))</f>
        <v xml:space="preserve"> </v>
      </c>
      <c r="K487" s="3"/>
      <c r="L487" s="28" t="s">
        <v>974</v>
      </c>
      <c r="M487" s="44">
        <f>IF($L487="ALB", IF(INTRO!$E$39="Non-endemic",IF($H487&lt;&gt;0,$D487*($H487-$G487),0),$D487*$H487), 0)</f>
        <v>0</v>
      </c>
      <c r="N487" s="14">
        <f t="shared" si="63"/>
        <v>0</v>
      </c>
      <c r="O487" s="3"/>
      <c r="P487" s="14">
        <f t="shared" si="72"/>
        <v>0</v>
      </c>
      <c r="Q487" s="44">
        <f>IF($L487="MBD", IF(INTRO!$E$39="Non-endemic",IF($H487&lt;&gt;0,$D487*($H487-$G487),0),$D487*$H487),0)</f>
        <v>31175</v>
      </c>
      <c r="R487" s="14">
        <f t="shared" si="64"/>
        <v>43644</v>
      </c>
      <c r="S487" s="3"/>
      <c r="T487" s="14">
        <f t="shared" si="73"/>
        <v>74819</v>
      </c>
      <c r="U487" s="25"/>
      <c r="V487" s="16">
        <f t="shared" si="69"/>
        <v>0</v>
      </c>
      <c r="W487" s="16">
        <f t="shared" si="70"/>
        <v>0</v>
      </c>
      <c r="X487" s="25"/>
      <c r="Y487" s="16">
        <f t="shared" si="65"/>
        <v>0</v>
      </c>
      <c r="Z487" s="16">
        <f t="shared" si="66"/>
        <v>0</v>
      </c>
      <c r="AA487" s="25"/>
      <c r="AB487" s="16">
        <f t="shared" si="67"/>
        <v>43644</v>
      </c>
      <c r="AC487" s="16">
        <f t="shared" si="68"/>
        <v>291</v>
      </c>
    </row>
    <row r="488" spans="1:29" x14ac:dyDescent="0.25">
      <c r="A488" s="13" t="str">
        <f>IF(AND(INTRO!$E$37="Non-endemic",INTRO!$E$41="Non-endemic")," ",IF(COUNTRY_INFO!A488=0," ",COUNTRY_INFO!A488))</f>
        <v>Nigeria</v>
      </c>
      <c r="B488" s="13" t="str">
        <f>IF(AND(INTRO!$E$37="Non-endemic",INTRO!$E$41="Non-endemic")," ",IF(COUNTRY_INFO!B488=0," ",COUNTRY_INFO!B488))</f>
        <v>Kogi</v>
      </c>
      <c r="C488" s="13" t="str">
        <f>IF(AND(INTRO!$E$37="Non-endemic",INTRO!$E$41="Non-endemic")," ",IF(COUNTRY_INFO!C488=0," ",COUNTRY_INFO!C488))</f>
        <v>Lokoja</v>
      </c>
      <c r="D488" s="14">
        <f>IF(AND(INTRO!$E$37="Non-endemic",INTRO!$E$41="Non-endemic"),0,IF(AND(OR(COUNTRY_INFO!$H488=0,COUNTRY_INFO!$H488=4,COUNTRY_INFO!$H488=99),OR(COUNTRY_INFO!$J488=0,COUNTRY_INFO!$J488=4)),0,COUNTRY_INFO!$E488))</f>
        <v>52521</v>
      </c>
      <c r="E488" s="14">
        <f>IF(AND(INTRO!$E$37="Non-endemic",INTRO!$E$41="Non-endemic"),0,IF(AND(OR(COUNTRY_INFO!$H488=0,COUNTRY_INFO!$H488=4,COUNTRY_INFO!$H488=99),OR(COUNTRY_INFO!$J488=0,COUNTRY_INFO!$J488=4)),0,COUNTRY_INFO!$F488))</f>
        <v>73529</v>
      </c>
      <c r="F488" s="14">
        <f t="shared" si="71"/>
        <v>126050</v>
      </c>
      <c r="G488" s="15">
        <f>IF(AND(INTRO!$E$37="Non-endemic",INTRO!$E$41="Non-endemic"),0,COUNTRY_INFO!Q488)</f>
        <v>1</v>
      </c>
      <c r="H488" s="15">
        <f>IF(AND(INTRO!$E$37="Non-endemic",INTRO!$E$41="Non-endemic"),0,COUNTRY_INFO!S488)</f>
        <v>1</v>
      </c>
      <c r="I488" s="14">
        <f>IF(INTRO!$E$39="Non-endemic",IF($G488=1,DEC!$I488,0),IF($G488=1,IVM!$G488,0))</f>
        <v>210083</v>
      </c>
      <c r="J488" s="3" t="str">
        <f>IF($G488=0, " ", IF(COUNTRY_INFO!$H488=1, IF(COUNTRY_INFO!$L488=1, 0," ")," "))</f>
        <v xml:space="preserve"> </v>
      </c>
      <c r="K488" s="3"/>
      <c r="L488" s="28" t="s">
        <v>974</v>
      </c>
      <c r="M488" s="44">
        <f>IF($L488="ALB", IF(INTRO!$E$39="Non-endemic",IF($H488&lt;&gt;0,$D488*($H488-$G488),0),$D488*$H488), 0)</f>
        <v>0</v>
      </c>
      <c r="N488" s="14">
        <f t="shared" si="63"/>
        <v>0</v>
      </c>
      <c r="O488" s="3"/>
      <c r="P488" s="14">
        <f t="shared" si="72"/>
        <v>0</v>
      </c>
      <c r="Q488" s="44">
        <f>IF($L488="MBD", IF(INTRO!$E$39="Non-endemic",IF($H488&lt;&gt;0,$D488*($H488-$G488),0),$D488*$H488),0)</f>
        <v>52521</v>
      </c>
      <c r="R488" s="14">
        <f t="shared" si="64"/>
        <v>0</v>
      </c>
      <c r="S488" s="3"/>
      <c r="T488" s="14">
        <f t="shared" si="73"/>
        <v>52521</v>
      </c>
      <c r="U488" s="25"/>
      <c r="V488" s="16">
        <f t="shared" si="69"/>
        <v>210083</v>
      </c>
      <c r="W488" s="16">
        <f t="shared" si="70"/>
        <v>1051</v>
      </c>
      <c r="X488" s="25"/>
      <c r="Y488" s="16">
        <f t="shared" si="65"/>
        <v>0</v>
      </c>
      <c r="Z488" s="16">
        <f t="shared" si="66"/>
        <v>0</v>
      </c>
      <c r="AA488" s="25"/>
      <c r="AB488" s="16">
        <f t="shared" si="67"/>
        <v>0</v>
      </c>
      <c r="AC488" s="16">
        <f t="shared" si="68"/>
        <v>0</v>
      </c>
    </row>
    <row r="489" spans="1:29" x14ac:dyDescent="0.25">
      <c r="A489" s="13" t="str">
        <f>IF(AND(INTRO!$E$37="Non-endemic",INTRO!$E$41="Non-endemic")," ",IF(COUNTRY_INFO!A489=0," ",COUNTRY_INFO!A489))</f>
        <v>Nigeria</v>
      </c>
      <c r="B489" s="13" t="str">
        <f>IF(AND(INTRO!$E$37="Non-endemic",INTRO!$E$41="Non-endemic")," ",IF(COUNTRY_INFO!B489=0," ",COUNTRY_INFO!B489))</f>
        <v>Kogi</v>
      </c>
      <c r="C489" s="13" t="str">
        <f>IF(AND(INTRO!$E$37="Non-endemic",INTRO!$E$41="Non-endemic")," ",IF(COUNTRY_INFO!C489=0," ",COUNTRY_INFO!C489))</f>
        <v>Mopa-Muro</v>
      </c>
      <c r="D489" s="14">
        <f>IF(AND(INTRO!$E$37="Non-endemic",INTRO!$E$41="Non-endemic"),0,IF(AND(OR(COUNTRY_INFO!$H489=0,COUNTRY_INFO!$H489=4,COUNTRY_INFO!$H489=99),OR(COUNTRY_INFO!$J489=0,COUNTRY_INFO!$J489=4)),0,COUNTRY_INFO!$E489))</f>
        <v>11845</v>
      </c>
      <c r="E489" s="14">
        <f>IF(AND(INTRO!$E$37="Non-endemic",INTRO!$E$41="Non-endemic"),0,IF(AND(OR(COUNTRY_INFO!$H489=0,COUNTRY_INFO!$H489=4,COUNTRY_INFO!$H489=99),OR(COUNTRY_INFO!$J489=0,COUNTRY_INFO!$J489=4)),0,COUNTRY_INFO!$F489))</f>
        <v>16583</v>
      </c>
      <c r="F489" s="14">
        <f t="shared" si="71"/>
        <v>28428</v>
      </c>
      <c r="G489" s="15">
        <f>IF(AND(INTRO!$E$37="Non-endemic",INTRO!$E$41="Non-endemic"),0,COUNTRY_INFO!Q489)</f>
        <v>0</v>
      </c>
      <c r="H489" s="15">
        <f>IF(AND(INTRO!$E$37="Non-endemic",INTRO!$E$41="Non-endemic"),0,COUNTRY_INFO!S489)</f>
        <v>1</v>
      </c>
      <c r="I489" s="14">
        <f>IF(INTRO!$E$39="Non-endemic",IF($G489=1,DEC!$I489,0),IF($G489=1,IVM!$G489,0))</f>
        <v>0</v>
      </c>
      <c r="J489" s="3" t="str">
        <f>IF($G489=0, " ", IF(COUNTRY_INFO!$H489=1, IF(COUNTRY_INFO!$L489=1, 0," ")," "))</f>
        <v xml:space="preserve"> </v>
      </c>
      <c r="K489" s="3"/>
      <c r="L489" s="28" t="s">
        <v>974</v>
      </c>
      <c r="M489" s="44">
        <f>IF($L489="ALB", IF(INTRO!$E$39="Non-endemic",IF($H489&lt;&gt;0,$D489*($H489-$G489),0),$D489*$H489), 0)</f>
        <v>0</v>
      </c>
      <c r="N489" s="14">
        <f t="shared" si="63"/>
        <v>0</v>
      </c>
      <c r="O489" s="3"/>
      <c r="P489" s="14">
        <f t="shared" si="72"/>
        <v>0</v>
      </c>
      <c r="Q489" s="44">
        <f>IF($L489="MBD", IF(INTRO!$E$39="Non-endemic",IF($H489&lt;&gt;0,$D489*($H489-$G489),0),$D489*$H489),0)</f>
        <v>11845</v>
      </c>
      <c r="R489" s="14">
        <f t="shared" si="64"/>
        <v>16583</v>
      </c>
      <c r="S489" s="3"/>
      <c r="T489" s="14">
        <f t="shared" si="73"/>
        <v>28428</v>
      </c>
      <c r="U489" s="25"/>
      <c r="V489" s="16">
        <f t="shared" si="69"/>
        <v>0</v>
      </c>
      <c r="W489" s="16">
        <f t="shared" si="70"/>
        <v>0</v>
      </c>
      <c r="X489" s="25"/>
      <c r="Y489" s="16">
        <f t="shared" si="65"/>
        <v>0</v>
      </c>
      <c r="Z489" s="16">
        <f t="shared" si="66"/>
        <v>0</v>
      </c>
      <c r="AA489" s="25"/>
      <c r="AB489" s="16">
        <f t="shared" si="67"/>
        <v>16583</v>
      </c>
      <c r="AC489" s="16">
        <f t="shared" si="68"/>
        <v>111</v>
      </c>
    </row>
    <row r="490" spans="1:29" x14ac:dyDescent="0.25">
      <c r="A490" s="13" t="str">
        <f>IF(AND(INTRO!$E$37="Non-endemic",INTRO!$E$41="Non-endemic")," ",IF(COUNTRY_INFO!A490=0," ",COUNTRY_INFO!A490))</f>
        <v>Nigeria</v>
      </c>
      <c r="B490" s="13" t="str">
        <f>IF(AND(INTRO!$E$37="Non-endemic",INTRO!$E$41="Non-endemic")," ",IF(COUNTRY_INFO!B490=0," ",COUNTRY_INFO!B490))</f>
        <v>Kogi</v>
      </c>
      <c r="C490" s="13" t="str">
        <f>IF(AND(INTRO!$E$37="Non-endemic",INTRO!$E$41="Non-endemic")," ",IF(COUNTRY_INFO!C490=0," ",COUNTRY_INFO!C490))</f>
        <v>Ofu</v>
      </c>
      <c r="D490" s="14">
        <f>IF(AND(INTRO!$E$37="Non-endemic",INTRO!$E$41="Non-endemic"),0,IF(AND(OR(COUNTRY_INFO!$H490=0,COUNTRY_INFO!$H490=4,COUNTRY_INFO!$H490=99),OR(COUNTRY_INFO!$J490=0,COUNTRY_INFO!$J490=4)),0,COUNTRY_INFO!$E490))</f>
        <v>51689</v>
      </c>
      <c r="E490" s="14">
        <f>IF(AND(INTRO!$E$37="Non-endemic",INTRO!$E$41="Non-endemic"),0,IF(AND(OR(COUNTRY_INFO!$H490=0,COUNTRY_INFO!$H490=4,COUNTRY_INFO!$H490=99),OR(COUNTRY_INFO!$J490=0,COUNTRY_INFO!$J490=4)),0,COUNTRY_INFO!$F490))</f>
        <v>72365</v>
      </c>
      <c r="F490" s="14">
        <f t="shared" si="71"/>
        <v>124054</v>
      </c>
      <c r="G490" s="15">
        <f>IF(AND(INTRO!$E$37="Non-endemic",INTRO!$E$41="Non-endemic"),0,COUNTRY_INFO!Q490)</f>
        <v>0</v>
      </c>
      <c r="H490" s="15">
        <f>IF(AND(INTRO!$E$37="Non-endemic",INTRO!$E$41="Non-endemic"),0,COUNTRY_INFO!S490)</f>
        <v>1</v>
      </c>
      <c r="I490" s="14">
        <f>IF(INTRO!$E$39="Non-endemic",IF($G490=1,DEC!$I490,0),IF($G490=1,IVM!$G490,0))</f>
        <v>0</v>
      </c>
      <c r="J490" s="3" t="str">
        <f>IF($G490=0, " ", IF(COUNTRY_INFO!$H490=1, IF(COUNTRY_INFO!$L490=1, 0," ")," "))</f>
        <v xml:space="preserve"> </v>
      </c>
      <c r="K490" s="3"/>
      <c r="L490" s="28" t="s">
        <v>974</v>
      </c>
      <c r="M490" s="44">
        <f>IF($L490="ALB", IF(INTRO!$E$39="Non-endemic",IF($H490&lt;&gt;0,$D490*($H490-$G490),0),$D490*$H490), 0)</f>
        <v>0</v>
      </c>
      <c r="N490" s="14">
        <f t="shared" si="63"/>
        <v>0</v>
      </c>
      <c r="O490" s="3"/>
      <c r="P490" s="14">
        <f t="shared" si="72"/>
        <v>0</v>
      </c>
      <c r="Q490" s="44">
        <f>IF($L490="MBD", IF(INTRO!$E$39="Non-endemic",IF($H490&lt;&gt;0,$D490*($H490-$G490),0),$D490*$H490),0)</f>
        <v>51689</v>
      </c>
      <c r="R490" s="14">
        <f t="shared" si="64"/>
        <v>72365</v>
      </c>
      <c r="S490" s="3"/>
      <c r="T490" s="14">
        <f t="shared" si="73"/>
        <v>124054</v>
      </c>
      <c r="U490" s="25"/>
      <c r="V490" s="16">
        <f t="shared" si="69"/>
        <v>0</v>
      </c>
      <c r="W490" s="16">
        <f t="shared" si="70"/>
        <v>0</v>
      </c>
      <c r="X490" s="25"/>
      <c r="Y490" s="16">
        <f t="shared" si="65"/>
        <v>0</v>
      </c>
      <c r="Z490" s="16">
        <f t="shared" si="66"/>
        <v>0</v>
      </c>
      <c r="AA490" s="25"/>
      <c r="AB490" s="16">
        <f t="shared" si="67"/>
        <v>72365</v>
      </c>
      <c r="AC490" s="16">
        <f t="shared" si="68"/>
        <v>483</v>
      </c>
    </row>
    <row r="491" spans="1:29" x14ac:dyDescent="0.25">
      <c r="A491" s="13" t="str">
        <f>IF(AND(INTRO!$E$37="Non-endemic",INTRO!$E$41="Non-endemic")," ",IF(COUNTRY_INFO!A491=0," ",COUNTRY_INFO!A491))</f>
        <v>Nigeria</v>
      </c>
      <c r="B491" s="13" t="str">
        <f>IF(AND(INTRO!$E$37="Non-endemic",INTRO!$E$41="Non-endemic")," ",IF(COUNTRY_INFO!B491=0," ",COUNTRY_INFO!B491))</f>
        <v>Kogi</v>
      </c>
      <c r="C491" s="13" t="str">
        <f>IF(AND(INTRO!$E$37="Non-endemic",INTRO!$E$41="Non-endemic")," ",IF(COUNTRY_INFO!C491=0," ",COUNTRY_INFO!C491))</f>
        <v>Ogori/Magongo</v>
      </c>
      <c r="D491" s="14">
        <f>IF(AND(INTRO!$E$37="Non-endemic",INTRO!$E$41="Non-endemic"),0,IF(AND(OR(COUNTRY_INFO!$H491=0,COUNTRY_INFO!$H491=4,COUNTRY_INFO!$H491=99),OR(COUNTRY_INFO!$J491=0,COUNTRY_INFO!$J491=4)),0,COUNTRY_INFO!$E491))</f>
        <v>10657</v>
      </c>
      <c r="E491" s="14">
        <f>IF(AND(INTRO!$E$37="Non-endemic",INTRO!$E$41="Non-endemic"),0,IF(AND(OR(COUNTRY_INFO!$H491=0,COUNTRY_INFO!$H491=4,COUNTRY_INFO!$H491=99),OR(COUNTRY_INFO!$J491=0,COUNTRY_INFO!$J491=4)),0,COUNTRY_INFO!$F491))</f>
        <v>14920</v>
      </c>
      <c r="F491" s="14">
        <f t="shared" si="71"/>
        <v>25577</v>
      </c>
      <c r="G491" s="15">
        <f>IF(AND(INTRO!$E$37="Non-endemic",INTRO!$E$41="Non-endemic"),0,COUNTRY_INFO!Q491)</f>
        <v>0</v>
      </c>
      <c r="H491" s="15">
        <f>IF(AND(INTRO!$E$37="Non-endemic",INTRO!$E$41="Non-endemic"),0,COUNTRY_INFO!S491)</f>
        <v>1</v>
      </c>
      <c r="I491" s="14">
        <f>IF(INTRO!$E$39="Non-endemic",IF($G491=1,DEC!$I491,0),IF($G491=1,IVM!$G491,0))</f>
        <v>0</v>
      </c>
      <c r="J491" s="3" t="str">
        <f>IF($G491=0, " ", IF(COUNTRY_INFO!$H491=1, IF(COUNTRY_INFO!$L491=1, 0," ")," "))</f>
        <v xml:space="preserve"> </v>
      </c>
      <c r="K491" s="3"/>
      <c r="L491" s="28" t="s">
        <v>974</v>
      </c>
      <c r="M491" s="44">
        <f>IF($L491="ALB", IF(INTRO!$E$39="Non-endemic",IF($H491&lt;&gt;0,$D491*($H491-$G491),0),$D491*$H491), 0)</f>
        <v>0</v>
      </c>
      <c r="N491" s="14">
        <f t="shared" si="63"/>
        <v>0</v>
      </c>
      <c r="O491" s="3"/>
      <c r="P491" s="14">
        <f t="shared" si="72"/>
        <v>0</v>
      </c>
      <c r="Q491" s="44">
        <f>IF($L491="MBD", IF(INTRO!$E$39="Non-endemic",IF($H491&lt;&gt;0,$D491*($H491-$G491),0),$D491*$H491),0)</f>
        <v>10657</v>
      </c>
      <c r="R491" s="14">
        <f t="shared" si="64"/>
        <v>14920</v>
      </c>
      <c r="S491" s="3"/>
      <c r="T491" s="14">
        <f t="shared" si="73"/>
        <v>25577</v>
      </c>
      <c r="U491" s="25"/>
      <c r="V491" s="16">
        <f t="shared" si="69"/>
        <v>0</v>
      </c>
      <c r="W491" s="16">
        <f t="shared" si="70"/>
        <v>0</v>
      </c>
      <c r="X491" s="25"/>
      <c r="Y491" s="16">
        <f t="shared" si="65"/>
        <v>0</v>
      </c>
      <c r="Z491" s="16">
        <f t="shared" si="66"/>
        <v>0</v>
      </c>
      <c r="AA491" s="25"/>
      <c r="AB491" s="16">
        <f t="shared" si="67"/>
        <v>14920</v>
      </c>
      <c r="AC491" s="16">
        <f t="shared" si="68"/>
        <v>100</v>
      </c>
    </row>
    <row r="492" spans="1:29" x14ac:dyDescent="0.25">
      <c r="A492" s="13" t="str">
        <f>IF(AND(INTRO!$E$37="Non-endemic",INTRO!$E$41="Non-endemic")," ",IF(COUNTRY_INFO!A492=0," ",COUNTRY_INFO!A492))</f>
        <v>Nigeria</v>
      </c>
      <c r="B492" s="13" t="str">
        <f>IF(AND(INTRO!$E$37="Non-endemic",INTRO!$E$41="Non-endemic")," ",IF(COUNTRY_INFO!B492=0," ",COUNTRY_INFO!B492))</f>
        <v>Kogi</v>
      </c>
      <c r="C492" s="13" t="str">
        <f>IF(AND(INTRO!$E$37="Non-endemic",INTRO!$E$41="Non-endemic")," ",IF(COUNTRY_INFO!C492=0," ",COUNTRY_INFO!C492))</f>
        <v>Okehi</v>
      </c>
      <c r="D492" s="14">
        <f>IF(AND(INTRO!$E$37="Non-endemic",INTRO!$E$41="Non-endemic"),0,IF(AND(OR(COUNTRY_INFO!$H492=0,COUNTRY_INFO!$H492=4,COUNTRY_INFO!$H492=99),OR(COUNTRY_INFO!$J492=0,COUNTRY_INFO!$J492=4)),0,COUNTRY_INFO!$E492))</f>
        <v>53795</v>
      </c>
      <c r="E492" s="14">
        <f>IF(AND(INTRO!$E$37="Non-endemic",INTRO!$E$41="Non-endemic"),0,IF(AND(OR(COUNTRY_INFO!$H492=0,COUNTRY_INFO!$H492=4,COUNTRY_INFO!$H492=99),OR(COUNTRY_INFO!$J492=0,COUNTRY_INFO!$J492=4)),0,COUNTRY_INFO!$F492))</f>
        <v>75313</v>
      </c>
      <c r="F492" s="14">
        <f t="shared" si="71"/>
        <v>129108</v>
      </c>
      <c r="G492" s="15">
        <f>IF(AND(INTRO!$E$37="Non-endemic",INTRO!$E$41="Non-endemic"),0,COUNTRY_INFO!Q492)</f>
        <v>1</v>
      </c>
      <c r="H492" s="15">
        <f>IF(AND(INTRO!$E$37="Non-endemic",INTRO!$E$41="Non-endemic"),0,COUNTRY_INFO!S492)</f>
        <v>1</v>
      </c>
      <c r="I492" s="14">
        <f>IF(INTRO!$E$39="Non-endemic",IF($G492=1,DEC!$I492,0),IF($G492=1,IVM!$G492,0))</f>
        <v>215181</v>
      </c>
      <c r="J492" s="3" t="str">
        <f>IF($G492=0, " ", IF(COUNTRY_INFO!$H492=1, IF(COUNTRY_INFO!$L492=1, 0," ")," "))</f>
        <v xml:space="preserve"> </v>
      </c>
      <c r="K492" s="3"/>
      <c r="L492" s="28" t="s">
        <v>974</v>
      </c>
      <c r="M492" s="44">
        <f>IF($L492="ALB", IF(INTRO!$E$39="Non-endemic",IF($H492&lt;&gt;0,$D492*($H492-$G492),0),$D492*$H492), 0)</f>
        <v>0</v>
      </c>
      <c r="N492" s="14">
        <f t="shared" si="63"/>
        <v>0</v>
      </c>
      <c r="O492" s="3"/>
      <c r="P492" s="14">
        <f t="shared" si="72"/>
        <v>0</v>
      </c>
      <c r="Q492" s="44">
        <f>IF($L492="MBD", IF(INTRO!$E$39="Non-endemic",IF($H492&lt;&gt;0,$D492*($H492-$G492),0),$D492*$H492),0)</f>
        <v>53795</v>
      </c>
      <c r="R492" s="14">
        <f t="shared" si="64"/>
        <v>0</v>
      </c>
      <c r="S492" s="3"/>
      <c r="T492" s="14">
        <f t="shared" si="73"/>
        <v>53795</v>
      </c>
      <c r="U492" s="25"/>
      <c r="V492" s="16">
        <f t="shared" si="69"/>
        <v>215181</v>
      </c>
      <c r="W492" s="16">
        <f t="shared" si="70"/>
        <v>1076</v>
      </c>
      <c r="X492" s="25"/>
      <c r="Y492" s="16">
        <f t="shared" si="65"/>
        <v>0</v>
      </c>
      <c r="Z492" s="16">
        <f t="shared" si="66"/>
        <v>0</v>
      </c>
      <c r="AA492" s="25"/>
      <c r="AB492" s="16">
        <f t="shared" si="67"/>
        <v>0</v>
      </c>
      <c r="AC492" s="16">
        <f t="shared" si="68"/>
        <v>0</v>
      </c>
    </row>
    <row r="493" spans="1:29" x14ac:dyDescent="0.25">
      <c r="A493" s="13" t="str">
        <f>IF(AND(INTRO!$E$37="Non-endemic",INTRO!$E$41="Non-endemic")," ",IF(COUNTRY_INFO!A493=0," ",COUNTRY_INFO!A493))</f>
        <v>Nigeria</v>
      </c>
      <c r="B493" s="13" t="str">
        <f>IF(AND(INTRO!$E$37="Non-endemic",INTRO!$E$41="Non-endemic")," ",IF(COUNTRY_INFO!B493=0," ",COUNTRY_INFO!B493))</f>
        <v>Kogi</v>
      </c>
      <c r="C493" s="13" t="str">
        <f>IF(AND(INTRO!$E$37="Non-endemic",INTRO!$E$41="Non-endemic")," ",IF(COUNTRY_INFO!C493=0," ",COUNTRY_INFO!C493))</f>
        <v>Okene</v>
      </c>
      <c r="D493" s="14">
        <f>IF(AND(INTRO!$E$37="Non-endemic",INTRO!$E$41="Non-endemic"),0,IF(AND(OR(COUNTRY_INFO!$H493=0,COUNTRY_INFO!$H493=4,COUNTRY_INFO!$H493=99),OR(COUNTRY_INFO!$J493=0,COUNTRY_INFO!$J493=4)),0,COUNTRY_INFO!$E493))</f>
        <v>86143</v>
      </c>
      <c r="E493" s="14">
        <f>IF(AND(INTRO!$E$37="Non-endemic",INTRO!$E$41="Non-endemic"),0,IF(AND(OR(COUNTRY_INFO!$H493=0,COUNTRY_INFO!$H493=4,COUNTRY_INFO!$H493=99),OR(COUNTRY_INFO!$J493=0,COUNTRY_INFO!$J493=4)),0,COUNTRY_INFO!$F493))</f>
        <v>120600</v>
      </c>
      <c r="F493" s="14">
        <f t="shared" si="71"/>
        <v>206743</v>
      </c>
      <c r="G493" s="15">
        <f>IF(AND(INTRO!$E$37="Non-endemic",INTRO!$E$41="Non-endemic"),0,COUNTRY_INFO!Q493)</f>
        <v>1</v>
      </c>
      <c r="H493" s="15">
        <f>IF(AND(INTRO!$E$37="Non-endemic",INTRO!$E$41="Non-endemic"),0,COUNTRY_INFO!S493)</f>
        <v>1</v>
      </c>
      <c r="I493" s="14">
        <f>IF(INTRO!$E$39="Non-endemic",IF($G493=1,DEC!$I493,0),IF($G493=1,IVM!$G493,0))</f>
        <v>344571</v>
      </c>
      <c r="J493" s="3" t="str">
        <f>IF($G493=0, " ", IF(COUNTRY_INFO!$H493=1, IF(COUNTRY_INFO!$L493=1, 0," ")," "))</f>
        <v xml:space="preserve"> </v>
      </c>
      <c r="K493" s="3"/>
      <c r="L493" s="28" t="s">
        <v>974</v>
      </c>
      <c r="M493" s="44">
        <f>IF($L493="ALB", IF(INTRO!$E$39="Non-endemic",IF($H493&lt;&gt;0,$D493*($H493-$G493),0),$D493*$H493), 0)</f>
        <v>0</v>
      </c>
      <c r="N493" s="14">
        <f t="shared" si="63"/>
        <v>0</v>
      </c>
      <c r="O493" s="3"/>
      <c r="P493" s="14">
        <f t="shared" si="72"/>
        <v>0</v>
      </c>
      <c r="Q493" s="44">
        <f>IF($L493="MBD", IF(INTRO!$E$39="Non-endemic",IF($H493&lt;&gt;0,$D493*($H493-$G493),0),$D493*$H493),0)</f>
        <v>86143</v>
      </c>
      <c r="R493" s="14">
        <f t="shared" si="64"/>
        <v>0</v>
      </c>
      <c r="S493" s="3"/>
      <c r="T493" s="14">
        <f t="shared" si="73"/>
        <v>86143</v>
      </c>
      <c r="U493" s="25"/>
      <c r="V493" s="16">
        <f t="shared" si="69"/>
        <v>344571</v>
      </c>
      <c r="W493" s="16">
        <f t="shared" si="70"/>
        <v>1723</v>
      </c>
      <c r="X493" s="25"/>
      <c r="Y493" s="16">
        <f t="shared" si="65"/>
        <v>0</v>
      </c>
      <c r="Z493" s="16">
        <f t="shared" si="66"/>
        <v>0</v>
      </c>
      <c r="AA493" s="25"/>
      <c r="AB493" s="16">
        <f t="shared" si="67"/>
        <v>0</v>
      </c>
      <c r="AC493" s="16">
        <f t="shared" si="68"/>
        <v>0</v>
      </c>
    </row>
    <row r="494" spans="1:29" x14ac:dyDescent="0.25">
      <c r="A494" s="13" t="str">
        <f>IF(AND(INTRO!$E$37="Non-endemic",INTRO!$E$41="Non-endemic")," ",IF(COUNTRY_INFO!A494=0," ",COUNTRY_INFO!A494))</f>
        <v>Nigeria</v>
      </c>
      <c r="B494" s="13" t="str">
        <f>IF(AND(INTRO!$E$37="Non-endemic",INTRO!$E$41="Non-endemic")," ",IF(COUNTRY_INFO!B494=0," ",COUNTRY_INFO!B494))</f>
        <v>Kogi</v>
      </c>
      <c r="C494" s="13" t="str">
        <f>IF(AND(INTRO!$E$37="Non-endemic",INTRO!$E$41="Non-endemic")," ",IF(COUNTRY_INFO!C494=0," ",COUNTRY_INFO!C494))</f>
        <v>Olamaboro</v>
      </c>
      <c r="D494" s="14">
        <f>IF(AND(INTRO!$E$37="Non-endemic",INTRO!$E$41="Non-endemic"),0,IF(AND(OR(COUNTRY_INFO!$H494=0,COUNTRY_INFO!$H494=4,COUNTRY_INFO!$H494=99),OR(COUNTRY_INFO!$J494=0,COUNTRY_INFO!$J494=4)),0,COUNTRY_INFO!$E494))</f>
        <v>43077</v>
      </c>
      <c r="E494" s="14">
        <f>IF(AND(INTRO!$E$37="Non-endemic",INTRO!$E$41="Non-endemic"),0,IF(AND(OR(COUNTRY_INFO!$H494=0,COUNTRY_INFO!$H494=4,COUNTRY_INFO!$H494=99),OR(COUNTRY_INFO!$J494=0,COUNTRY_INFO!$J494=4)),0,COUNTRY_INFO!$F494))</f>
        <v>60308</v>
      </c>
      <c r="F494" s="14">
        <f t="shared" si="71"/>
        <v>103385</v>
      </c>
      <c r="G494" s="15">
        <f>IF(AND(INTRO!$E$37="Non-endemic",INTRO!$E$41="Non-endemic"),0,COUNTRY_INFO!Q494)</f>
        <v>1</v>
      </c>
      <c r="H494" s="15">
        <f>IF(AND(INTRO!$E$37="Non-endemic",INTRO!$E$41="Non-endemic"),0,COUNTRY_INFO!S494)</f>
        <v>1</v>
      </c>
      <c r="I494" s="14">
        <f>IF(INTRO!$E$39="Non-endemic",IF($G494=1,DEC!$I494,0),IF($G494=1,IVM!$G494,0))</f>
        <v>0</v>
      </c>
      <c r="J494" s="3">
        <v>172309</v>
      </c>
      <c r="K494" s="3">
        <v>1</v>
      </c>
      <c r="L494" s="28" t="s">
        <v>974</v>
      </c>
      <c r="M494" s="44">
        <f>IF($L494="ALB", IF(INTRO!$E$39="Non-endemic",IF($H494&lt;&gt;0,$D494*($H494-$G494),0),$D494*$H494), 0)</f>
        <v>0</v>
      </c>
      <c r="N494" s="14">
        <f t="shared" si="63"/>
        <v>0</v>
      </c>
      <c r="O494" s="3"/>
      <c r="P494" s="14">
        <f t="shared" si="72"/>
        <v>0</v>
      </c>
      <c r="Q494" s="44">
        <f>IF($L494="MBD", IF(INTRO!$E$39="Non-endemic",IF($H494&lt;&gt;0,$D494*($H494-$G494),0),$D494*$H494),0)</f>
        <v>43077</v>
      </c>
      <c r="R494" s="14">
        <f t="shared" si="64"/>
        <v>60308</v>
      </c>
      <c r="S494" s="3"/>
      <c r="T494" s="14">
        <f t="shared" si="73"/>
        <v>103385</v>
      </c>
      <c r="U494" s="25"/>
      <c r="V494" s="16">
        <f t="shared" si="69"/>
        <v>172309</v>
      </c>
      <c r="W494" s="16">
        <f t="shared" si="70"/>
        <v>862</v>
      </c>
      <c r="X494" s="25"/>
      <c r="Y494" s="16">
        <f t="shared" si="65"/>
        <v>0</v>
      </c>
      <c r="Z494" s="16">
        <f t="shared" si="66"/>
        <v>0</v>
      </c>
      <c r="AA494" s="25"/>
      <c r="AB494" s="16">
        <f t="shared" si="67"/>
        <v>60308</v>
      </c>
      <c r="AC494" s="16">
        <f t="shared" si="68"/>
        <v>403</v>
      </c>
    </row>
    <row r="495" spans="1:29" x14ac:dyDescent="0.25">
      <c r="A495" s="13" t="str">
        <f>IF(AND(INTRO!$E$37="Non-endemic",INTRO!$E$41="Non-endemic")," ",IF(COUNTRY_INFO!A495=0," ",COUNTRY_INFO!A495))</f>
        <v>Nigeria</v>
      </c>
      <c r="B495" s="13" t="str">
        <f>IF(AND(INTRO!$E$37="Non-endemic",INTRO!$E$41="Non-endemic")," ",IF(COUNTRY_INFO!B495=0," ",COUNTRY_INFO!B495))</f>
        <v>Kogi</v>
      </c>
      <c r="C495" s="13" t="str">
        <f>IF(AND(INTRO!$E$37="Non-endemic",INTRO!$E$41="Non-endemic")," ",IF(COUNTRY_INFO!C495=0," ",COUNTRY_INFO!C495))</f>
        <v>Omala</v>
      </c>
      <c r="D495" s="14">
        <f>IF(AND(INTRO!$E$37="Non-endemic",INTRO!$E$41="Non-endemic"),0,IF(AND(OR(COUNTRY_INFO!$H495=0,COUNTRY_INFO!$H495=4,COUNTRY_INFO!$H495=99),OR(COUNTRY_INFO!$J495=0,COUNTRY_INFO!$J495=4)),0,COUNTRY_INFO!$E495))</f>
        <v>29158</v>
      </c>
      <c r="E495" s="14">
        <f>IF(AND(INTRO!$E$37="Non-endemic",INTRO!$E$41="Non-endemic"),0,IF(AND(OR(COUNTRY_INFO!$H495=0,COUNTRY_INFO!$H495=4,COUNTRY_INFO!$H495=99),OR(COUNTRY_INFO!$J495=0,COUNTRY_INFO!$J495=4)),0,COUNTRY_INFO!$F495))</f>
        <v>40821</v>
      </c>
      <c r="F495" s="14">
        <f t="shared" si="71"/>
        <v>69979</v>
      </c>
      <c r="G495" s="15">
        <f>IF(AND(INTRO!$E$37="Non-endemic",INTRO!$E$41="Non-endemic"),0,COUNTRY_INFO!Q495)</f>
        <v>1</v>
      </c>
      <c r="H495" s="15">
        <f>IF(AND(INTRO!$E$37="Non-endemic",INTRO!$E$41="Non-endemic"),0,COUNTRY_INFO!S495)</f>
        <v>1</v>
      </c>
      <c r="I495" s="14">
        <f>IF(INTRO!$E$39="Non-endemic",IF($G495=1,DEC!$I495,0),IF($G495=1,IVM!$G495,0))</f>
        <v>116631</v>
      </c>
      <c r="J495" s="3" t="str">
        <f>IF($G495=0, " ", IF(COUNTRY_INFO!$H495=1, IF(COUNTRY_INFO!$L495=1, 0," ")," "))</f>
        <v xml:space="preserve"> </v>
      </c>
      <c r="K495" s="3"/>
      <c r="L495" s="28" t="s">
        <v>974</v>
      </c>
      <c r="M495" s="44">
        <f>IF($L495="ALB", IF(INTRO!$E$39="Non-endemic",IF($H495&lt;&gt;0,$D495*($H495-$G495),0),$D495*$H495), 0)</f>
        <v>0</v>
      </c>
      <c r="N495" s="14">
        <f t="shared" si="63"/>
        <v>0</v>
      </c>
      <c r="O495" s="3"/>
      <c r="P495" s="14">
        <f t="shared" si="72"/>
        <v>0</v>
      </c>
      <c r="Q495" s="44">
        <f>IF($L495="MBD", IF(INTRO!$E$39="Non-endemic",IF($H495&lt;&gt;0,$D495*($H495-$G495),0),$D495*$H495),0)</f>
        <v>29158</v>
      </c>
      <c r="R495" s="14">
        <f t="shared" si="64"/>
        <v>0</v>
      </c>
      <c r="S495" s="3"/>
      <c r="T495" s="14">
        <f t="shared" si="73"/>
        <v>29158</v>
      </c>
      <c r="U495" s="25"/>
      <c r="V495" s="16">
        <f t="shared" si="69"/>
        <v>116631</v>
      </c>
      <c r="W495" s="16">
        <f t="shared" si="70"/>
        <v>584</v>
      </c>
      <c r="X495" s="25"/>
      <c r="Y495" s="16">
        <f t="shared" si="65"/>
        <v>0</v>
      </c>
      <c r="Z495" s="16">
        <f t="shared" si="66"/>
        <v>0</v>
      </c>
      <c r="AA495" s="25"/>
      <c r="AB495" s="16">
        <f t="shared" si="67"/>
        <v>0</v>
      </c>
      <c r="AC495" s="16">
        <f t="shared" si="68"/>
        <v>0</v>
      </c>
    </row>
    <row r="496" spans="1:29" x14ac:dyDescent="0.25">
      <c r="A496" s="13" t="str">
        <f>IF(AND(INTRO!$E$37="Non-endemic",INTRO!$E$41="Non-endemic")," ",IF(COUNTRY_INFO!A496=0," ",COUNTRY_INFO!A496))</f>
        <v>Nigeria</v>
      </c>
      <c r="B496" s="13" t="str">
        <f>IF(AND(INTRO!$E$37="Non-endemic",INTRO!$E$41="Non-endemic")," ",IF(COUNTRY_INFO!B496=0," ",COUNTRY_INFO!B496))</f>
        <v>Kogi</v>
      </c>
      <c r="C496" s="13" t="str">
        <f>IF(AND(INTRO!$E$37="Non-endemic",INTRO!$E$41="Non-endemic")," ",IF(COUNTRY_INFO!C496=0," ",COUNTRY_INFO!C496))</f>
        <v>Yagba East</v>
      </c>
      <c r="D496" s="14">
        <f>IF(AND(INTRO!$E$37="Non-endemic",INTRO!$E$41="Non-endemic"),0,IF(AND(OR(COUNTRY_INFO!$H496=0,COUNTRY_INFO!$H496=4,COUNTRY_INFO!$H496=99),OR(COUNTRY_INFO!$J496=0,COUNTRY_INFO!$J496=4)),0,COUNTRY_INFO!$E496))</f>
        <v>40084</v>
      </c>
      <c r="E496" s="14">
        <f>IF(AND(INTRO!$E$37="Non-endemic",INTRO!$E$41="Non-endemic"),0,IF(AND(OR(COUNTRY_INFO!$H496=0,COUNTRY_INFO!$H496=4,COUNTRY_INFO!$H496=99),OR(COUNTRY_INFO!$J496=0,COUNTRY_INFO!$J496=4)),0,COUNTRY_INFO!$F496))</f>
        <v>56117</v>
      </c>
      <c r="F496" s="14">
        <f t="shared" si="71"/>
        <v>96201</v>
      </c>
      <c r="G496" s="15">
        <f>IF(AND(INTRO!$E$37="Non-endemic",INTRO!$E$41="Non-endemic"),0,COUNTRY_INFO!Q496)</f>
        <v>1</v>
      </c>
      <c r="H496" s="15">
        <f>IF(AND(INTRO!$E$37="Non-endemic",INTRO!$E$41="Non-endemic"),0,COUNTRY_INFO!S496)</f>
        <v>0</v>
      </c>
      <c r="I496" s="14">
        <f>IF(INTRO!$E$39="Non-endemic",IF($G496=1,DEC!$I496,0),IF($G496=1,IVM!$G496,0))</f>
        <v>160335</v>
      </c>
      <c r="J496" s="3" t="str">
        <f>IF($G496=0, " ", IF(COUNTRY_INFO!$H496=1, IF(COUNTRY_INFO!$L496=1, 0," ")," "))</f>
        <v xml:space="preserve"> </v>
      </c>
      <c r="K496" s="3"/>
      <c r="L496" s="28" t="s">
        <v>974</v>
      </c>
      <c r="M496" s="44">
        <f>IF($L496="ALB", IF(INTRO!$E$39="Non-endemic",IF($H496&lt;&gt;0,$D496*($H496-$G496),0),$D496*$H496), 0)</f>
        <v>0</v>
      </c>
      <c r="N496" s="14">
        <f t="shared" si="63"/>
        <v>0</v>
      </c>
      <c r="O496" s="3"/>
      <c r="P496" s="14">
        <f t="shared" si="72"/>
        <v>0</v>
      </c>
      <c r="Q496" s="44">
        <f>IF($L496="MBD", IF(INTRO!$E$39="Non-endemic",IF($H496&lt;&gt;0,$D496*($H496-$G496),0),$D496*$H496),0)</f>
        <v>0</v>
      </c>
      <c r="R496" s="14">
        <f t="shared" si="64"/>
        <v>0</v>
      </c>
      <c r="S496" s="3"/>
      <c r="T496" s="14">
        <f t="shared" si="73"/>
        <v>0</v>
      </c>
      <c r="U496" s="25"/>
      <c r="V496" s="16">
        <f t="shared" si="69"/>
        <v>160335</v>
      </c>
      <c r="W496" s="16">
        <f t="shared" si="70"/>
        <v>802</v>
      </c>
      <c r="X496" s="25"/>
      <c r="Y496" s="16">
        <f t="shared" si="65"/>
        <v>0</v>
      </c>
      <c r="Z496" s="16">
        <f t="shared" si="66"/>
        <v>0</v>
      </c>
      <c r="AA496" s="25"/>
      <c r="AB496" s="16">
        <f t="shared" si="67"/>
        <v>0</v>
      </c>
      <c r="AC496" s="16">
        <f t="shared" si="68"/>
        <v>0</v>
      </c>
    </row>
    <row r="497" spans="1:29" x14ac:dyDescent="0.25">
      <c r="A497" s="13" t="str">
        <f>IF(AND(INTRO!$E$37="Non-endemic",INTRO!$E$41="Non-endemic")," ",IF(COUNTRY_INFO!A497=0," ",COUNTRY_INFO!A497))</f>
        <v>Nigeria</v>
      </c>
      <c r="B497" s="13" t="str">
        <f>IF(AND(INTRO!$E$37="Non-endemic",INTRO!$E$41="Non-endemic")," ",IF(COUNTRY_INFO!B497=0," ",COUNTRY_INFO!B497))</f>
        <v>Kogi</v>
      </c>
      <c r="C497" s="13" t="str">
        <f>IF(AND(INTRO!$E$37="Non-endemic",INTRO!$E$41="Non-endemic")," ",IF(COUNTRY_INFO!C497=0," ",COUNTRY_INFO!C497))</f>
        <v>Yagba West</v>
      </c>
      <c r="D497" s="14">
        <f>IF(AND(INTRO!$E$37="Non-endemic",INTRO!$E$41="Non-endemic"),0,IF(AND(OR(COUNTRY_INFO!$H497=0,COUNTRY_INFO!$H497=4,COUNTRY_INFO!$H497=99),OR(COUNTRY_INFO!$J497=0,COUNTRY_INFO!$J497=4)),0,COUNTRY_INFO!$E497))</f>
        <v>37697</v>
      </c>
      <c r="E497" s="14">
        <f>IF(AND(INTRO!$E$37="Non-endemic",INTRO!$E$41="Non-endemic"),0,IF(AND(OR(COUNTRY_INFO!$H497=0,COUNTRY_INFO!$H497=4,COUNTRY_INFO!$H497=99),OR(COUNTRY_INFO!$J497=0,COUNTRY_INFO!$J497=4)),0,COUNTRY_INFO!$F497))</f>
        <v>52776</v>
      </c>
      <c r="F497" s="14">
        <f t="shared" si="71"/>
        <v>90473</v>
      </c>
      <c r="G497" s="15">
        <f>IF(AND(INTRO!$E$37="Non-endemic",INTRO!$E$41="Non-endemic"),0,COUNTRY_INFO!Q497)</f>
        <v>0</v>
      </c>
      <c r="H497" s="15">
        <f>IF(AND(INTRO!$E$37="Non-endemic",INTRO!$E$41="Non-endemic"),0,COUNTRY_INFO!S497)</f>
        <v>0</v>
      </c>
      <c r="I497" s="14">
        <f>IF(INTRO!$E$39="Non-endemic",IF($G497=1,DEC!$I497,0),IF($G497=1,IVM!$G497,0))</f>
        <v>0</v>
      </c>
      <c r="J497" s="3" t="str">
        <f>IF($G497=0, " ", IF(COUNTRY_INFO!$H497=1, IF(COUNTRY_INFO!$L497=1, 0," ")," "))</f>
        <v xml:space="preserve"> </v>
      </c>
      <c r="K497" s="3"/>
      <c r="L497" s="28" t="s">
        <v>974</v>
      </c>
      <c r="M497" s="44">
        <f>IF($L497="ALB", IF(INTRO!$E$39="Non-endemic",IF($H497&lt;&gt;0,$D497*($H497-$G497),0),$D497*$H497), 0)</f>
        <v>0</v>
      </c>
      <c r="N497" s="14">
        <f t="shared" si="63"/>
        <v>0</v>
      </c>
      <c r="O497" s="3"/>
      <c r="P497" s="14">
        <f t="shared" si="72"/>
        <v>0</v>
      </c>
      <c r="Q497" s="44">
        <f>IF($L497="MBD", IF(INTRO!$E$39="Non-endemic",IF($H497&lt;&gt;0,$D497*($H497-$G497),0),$D497*$H497),0)</f>
        <v>0</v>
      </c>
      <c r="R497" s="14">
        <f t="shared" si="64"/>
        <v>0</v>
      </c>
      <c r="S497" s="3"/>
      <c r="T497" s="14">
        <f t="shared" si="73"/>
        <v>0</v>
      </c>
      <c r="U497" s="25"/>
      <c r="V497" s="16">
        <f t="shared" si="69"/>
        <v>0</v>
      </c>
      <c r="W497" s="16">
        <f t="shared" si="70"/>
        <v>0</v>
      </c>
      <c r="X497" s="25"/>
      <c r="Y497" s="16">
        <f t="shared" si="65"/>
        <v>0</v>
      </c>
      <c r="Z497" s="16">
        <f t="shared" si="66"/>
        <v>0</v>
      </c>
      <c r="AA497" s="25"/>
      <c r="AB497" s="16">
        <f t="shared" si="67"/>
        <v>0</v>
      </c>
      <c r="AC497" s="16">
        <f t="shared" si="68"/>
        <v>0</v>
      </c>
    </row>
    <row r="498" spans="1:29" x14ac:dyDescent="0.25">
      <c r="A498" s="13" t="str">
        <f>IF(AND(INTRO!$E$37="Non-endemic",INTRO!$E$41="Non-endemic")," ",IF(COUNTRY_INFO!A498=0," ",COUNTRY_INFO!A498))</f>
        <v>Nigeria</v>
      </c>
      <c r="B498" s="13" t="str">
        <f>IF(AND(INTRO!$E$37="Non-endemic",INTRO!$E$41="Non-endemic")," ",IF(COUNTRY_INFO!B498=0," ",COUNTRY_INFO!B498))</f>
        <v>Kwara</v>
      </c>
      <c r="C498" s="13" t="str">
        <f>IF(AND(INTRO!$E$37="Non-endemic",INTRO!$E$41="Non-endemic")," ",IF(COUNTRY_INFO!C498=0," ",COUNTRY_INFO!C498))</f>
        <v>Asa</v>
      </c>
      <c r="D498" s="14">
        <f>IF(AND(INTRO!$E$37="Non-endemic",INTRO!$E$41="Non-endemic"),0,IF(AND(OR(COUNTRY_INFO!$H498=0,COUNTRY_INFO!$H498=4,COUNTRY_INFO!$H498=99),OR(COUNTRY_INFO!$J498=0,COUNTRY_INFO!$J498=4)),0,COUNTRY_INFO!$E498))</f>
        <v>34008</v>
      </c>
      <c r="E498" s="14">
        <f>IF(AND(INTRO!$E$37="Non-endemic",INTRO!$E$41="Non-endemic"),0,IF(AND(OR(COUNTRY_INFO!$H498=0,COUNTRY_INFO!$H498=4,COUNTRY_INFO!$H498=99),OR(COUNTRY_INFO!$J498=0,COUNTRY_INFO!$J498=4)),0,COUNTRY_INFO!$F498))</f>
        <v>47611</v>
      </c>
      <c r="F498" s="14">
        <f t="shared" si="71"/>
        <v>81619</v>
      </c>
      <c r="G498" s="15">
        <f>IF(AND(INTRO!$E$37="Non-endemic",INTRO!$E$41="Non-endemic"),0,COUNTRY_INFO!Q498)</f>
        <v>1</v>
      </c>
      <c r="H498" s="15">
        <f>IF(AND(INTRO!$E$37="Non-endemic",INTRO!$E$41="Non-endemic"),0,COUNTRY_INFO!S498)</f>
        <v>1</v>
      </c>
      <c r="I498" s="14">
        <f>IF(INTRO!$E$39="Non-endemic",IF($G498=1,DEC!$I498,0),IF($G498=1,IVM!$G498,0))</f>
        <v>136032</v>
      </c>
      <c r="J498" s="3" t="str">
        <f>IF($G498=0, " ", IF(COUNTRY_INFO!$H498=1, IF(COUNTRY_INFO!$L498=1, 0," ")," "))</f>
        <v xml:space="preserve"> </v>
      </c>
      <c r="K498" s="3"/>
      <c r="L498" s="28" t="s">
        <v>974</v>
      </c>
      <c r="M498" s="44">
        <f>IF($L498="ALB", IF(INTRO!$E$39="Non-endemic",IF($H498&lt;&gt;0,$D498*($H498-$G498),0),$D498*$H498), 0)</f>
        <v>0</v>
      </c>
      <c r="N498" s="14">
        <f t="shared" si="63"/>
        <v>0</v>
      </c>
      <c r="O498" s="3"/>
      <c r="P498" s="14">
        <f t="shared" si="72"/>
        <v>0</v>
      </c>
      <c r="Q498" s="44">
        <f>IF($L498="MBD", IF(INTRO!$E$39="Non-endemic",IF($H498&lt;&gt;0,$D498*($H498-$G498),0),$D498*$H498),0)</f>
        <v>34008</v>
      </c>
      <c r="R498" s="14">
        <f t="shared" si="64"/>
        <v>0</v>
      </c>
      <c r="S498" s="3"/>
      <c r="T498" s="14">
        <f t="shared" si="73"/>
        <v>34008</v>
      </c>
      <c r="U498" s="25"/>
      <c r="V498" s="16">
        <f t="shared" si="69"/>
        <v>136032</v>
      </c>
      <c r="W498" s="16">
        <f t="shared" si="70"/>
        <v>681</v>
      </c>
      <c r="X498" s="25"/>
      <c r="Y498" s="16">
        <f t="shared" si="65"/>
        <v>0</v>
      </c>
      <c r="Z498" s="16">
        <f t="shared" si="66"/>
        <v>0</v>
      </c>
      <c r="AA498" s="25"/>
      <c r="AB498" s="16">
        <f t="shared" si="67"/>
        <v>0</v>
      </c>
      <c r="AC498" s="16">
        <f t="shared" si="68"/>
        <v>0</v>
      </c>
    </row>
    <row r="499" spans="1:29" x14ac:dyDescent="0.25">
      <c r="A499" s="13" t="str">
        <f>IF(AND(INTRO!$E$37="Non-endemic",INTRO!$E$41="Non-endemic")," ",IF(COUNTRY_INFO!A499=0," ",COUNTRY_INFO!A499))</f>
        <v>Nigeria</v>
      </c>
      <c r="B499" s="13" t="str">
        <f>IF(AND(INTRO!$E$37="Non-endemic",INTRO!$E$41="Non-endemic")," ",IF(COUNTRY_INFO!B499=0," ",COUNTRY_INFO!B499))</f>
        <v>Kwara</v>
      </c>
      <c r="C499" s="13" t="str">
        <f>IF(AND(INTRO!$E$37="Non-endemic",INTRO!$E$41="Non-endemic")," ",IF(COUNTRY_INFO!C499=0," ",COUNTRY_INFO!C499))</f>
        <v>Oyun</v>
      </c>
      <c r="D499" s="14">
        <f>IF(AND(INTRO!$E$37="Non-endemic",INTRO!$E$41="Non-endemic"),0,IF(AND(OR(COUNTRY_INFO!$H499=0,COUNTRY_INFO!$H499=4,COUNTRY_INFO!$H499=99),OR(COUNTRY_INFO!$J499=0,COUNTRY_INFO!$J499=4)),0,COUNTRY_INFO!$E499))</f>
        <v>25352</v>
      </c>
      <c r="E499" s="14">
        <f>IF(AND(INTRO!$E$37="Non-endemic",INTRO!$E$41="Non-endemic"),0,IF(AND(OR(COUNTRY_INFO!$H499=0,COUNTRY_INFO!$H499=4,COUNTRY_INFO!$H499=99),OR(COUNTRY_INFO!$J499=0,COUNTRY_INFO!$J499=4)),0,COUNTRY_INFO!$F499))</f>
        <v>35493</v>
      </c>
      <c r="F499" s="14">
        <f t="shared" si="71"/>
        <v>60845</v>
      </c>
      <c r="G499" s="15">
        <f>IF(AND(INTRO!$E$37="Non-endemic",INTRO!$E$41="Non-endemic"),0,COUNTRY_INFO!Q499)</f>
        <v>1</v>
      </c>
      <c r="H499" s="15">
        <f>IF(AND(INTRO!$E$37="Non-endemic",INTRO!$E$41="Non-endemic"),0,COUNTRY_INFO!S499)</f>
        <v>0</v>
      </c>
      <c r="I499" s="14">
        <f>IF(INTRO!$E$39="Non-endemic",IF($G499=1,DEC!$I499,0),IF($G499=1,IVM!$G499,0))</f>
        <v>101408</v>
      </c>
      <c r="J499" s="3" t="str">
        <f>IF($G499=0, " ", IF(COUNTRY_INFO!$H499=1, IF(COUNTRY_INFO!$L499=1, 0," ")," "))</f>
        <v xml:space="preserve"> </v>
      </c>
      <c r="K499" s="3"/>
      <c r="L499" s="28" t="s">
        <v>974</v>
      </c>
      <c r="M499" s="44">
        <f>IF($L499="ALB", IF(INTRO!$E$39="Non-endemic",IF($H499&lt;&gt;0,$D499*($H499-$G499),0),$D499*$H499), 0)</f>
        <v>0</v>
      </c>
      <c r="N499" s="14">
        <f t="shared" si="63"/>
        <v>0</v>
      </c>
      <c r="O499" s="3"/>
      <c r="P499" s="14">
        <f t="shared" si="72"/>
        <v>0</v>
      </c>
      <c r="Q499" s="44">
        <f>IF($L499="MBD", IF(INTRO!$E$39="Non-endemic",IF($H499&lt;&gt;0,$D499*($H499-$G499),0),$D499*$H499),0)</f>
        <v>0</v>
      </c>
      <c r="R499" s="14">
        <f t="shared" si="64"/>
        <v>0</v>
      </c>
      <c r="S499" s="3"/>
      <c r="T499" s="14">
        <f t="shared" si="73"/>
        <v>0</v>
      </c>
      <c r="U499" s="25"/>
      <c r="V499" s="16">
        <f t="shared" si="69"/>
        <v>101408</v>
      </c>
      <c r="W499" s="16">
        <f t="shared" si="70"/>
        <v>508</v>
      </c>
      <c r="X499" s="25"/>
      <c r="Y499" s="16">
        <f t="shared" si="65"/>
        <v>0</v>
      </c>
      <c r="Z499" s="16">
        <f t="shared" si="66"/>
        <v>0</v>
      </c>
      <c r="AA499" s="25"/>
      <c r="AB499" s="16">
        <f t="shared" si="67"/>
        <v>0</v>
      </c>
      <c r="AC499" s="16">
        <f t="shared" si="68"/>
        <v>0</v>
      </c>
    </row>
    <row r="500" spans="1:29" x14ac:dyDescent="0.25">
      <c r="A500" s="13" t="str">
        <f>IF(AND(INTRO!$E$37="Non-endemic",INTRO!$E$41="Non-endemic")," ",IF(COUNTRY_INFO!A500=0," ",COUNTRY_INFO!A500))</f>
        <v>Nigeria</v>
      </c>
      <c r="B500" s="13" t="str">
        <f>IF(AND(INTRO!$E$37="Non-endemic",INTRO!$E$41="Non-endemic")," ",IF(COUNTRY_INFO!B500=0," ",COUNTRY_INFO!B500))</f>
        <v>Kwara</v>
      </c>
      <c r="C500" s="13" t="str">
        <f>IF(AND(INTRO!$E$37="Non-endemic",INTRO!$E$41="Non-endemic")," ",IF(COUNTRY_INFO!C500=0," ",COUNTRY_INFO!C500))</f>
        <v>Baruten</v>
      </c>
      <c r="D500" s="14">
        <f>IF(AND(INTRO!$E$37="Non-endemic",INTRO!$E$41="Non-endemic"),0,IF(AND(OR(COUNTRY_INFO!$H500=0,COUNTRY_INFO!$H500=4,COUNTRY_INFO!$H500=99),OR(COUNTRY_INFO!$J500=0,COUNTRY_INFO!$J500=4)),0,COUNTRY_INFO!$E500))</f>
        <v>56340</v>
      </c>
      <c r="E500" s="14">
        <f>IF(AND(INTRO!$E$37="Non-endemic",INTRO!$E$41="Non-endemic"),0,IF(AND(OR(COUNTRY_INFO!$H500=0,COUNTRY_INFO!$H500=4,COUNTRY_INFO!$H500=99),OR(COUNTRY_INFO!$J500=0,COUNTRY_INFO!$J500=4)),0,COUNTRY_INFO!$F500))</f>
        <v>78876</v>
      </c>
      <c r="F500" s="14">
        <f t="shared" si="71"/>
        <v>135216</v>
      </c>
      <c r="G500" s="15">
        <f>IF(AND(INTRO!$E$37="Non-endemic",INTRO!$E$41="Non-endemic"),0,COUNTRY_INFO!Q500)</f>
        <v>1</v>
      </c>
      <c r="H500" s="15">
        <f>IF(AND(INTRO!$E$37="Non-endemic",INTRO!$E$41="Non-endemic"),0,COUNTRY_INFO!S500)</f>
        <v>1</v>
      </c>
      <c r="I500" s="14">
        <f>IF(INTRO!$E$39="Non-endemic",IF($G500=1,DEC!$I500,0),IF($G500=1,IVM!$G500,0))</f>
        <v>225360</v>
      </c>
      <c r="J500" s="3" t="str">
        <f>IF($G500=0, " ", IF(COUNTRY_INFO!$H500=1, IF(COUNTRY_INFO!$L500=1, 0," ")," "))</f>
        <v xml:space="preserve"> </v>
      </c>
      <c r="K500" s="3"/>
      <c r="L500" s="28" t="s">
        <v>974</v>
      </c>
      <c r="M500" s="44">
        <f>IF($L500="ALB", IF(INTRO!$E$39="Non-endemic",IF($H500&lt;&gt;0,$D500*($H500-$G500),0),$D500*$H500), 0)</f>
        <v>0</v>
      </c>
      <c r="N500" s="14">
        <f t="shared" si="63"/>
        <v>0</v>
      </c>
      <c r="O500" s="3"/>
      <c r="P500" s="14">
        <f t="shared" si="72"/>
        <v>0</v>
      </c>
      <c r="Q500" s="44">
        <f>IF($L500="MBD", IF(INTRO!$E$39="Non-endemic",IF($H500&lt;&gt;0,$D500*($H500-$G500),0),$D500*$H500),0)</f>
        <v>56340</v>
      </c>
      <c r="R500" s="14">
        <f t="shared" si="64"/>
        <v>0</v>
      </c>
      <c r="S500" s="3"/>
      <c r="T500" s="14">
        <f t="shared" si="73"/>
        <v>56340</v>
      </c>
      <c r="U500" s="25"/>
      <c r="V500" s="16">
        <f t="shared" si="69"/>
        <v>225360</v>
      </c>
      <c r="W500" s="16">
        <f t="shared" si="70"/>
        <v>1127</v>
      </c>
      <c r="X500" s="25"/>
      <c r="Y500" s="16">
        <f t="shared" si="65"/>
        <v>0</v>
      </c>
      <c r="Z500" s="16">
        <f t="shared" si="66"/>
        <v>0</v>
      </c>
      <c r="AA500" s="25"/>
      <c r="AB500" s="16">
        <f t="shared" si="67"/>
        <v>0</v>
      </c>
      <c r="AC500" s="16">
        <f t="shared" si="68"/>
        <v>0</v>
      </c>
    </row>
    <row r="501" spans="1:29" x14ac:dyDescent="0.25">
      <c r="A501" s="13" t="str">
        <f>IF(AND(INTRO!$E$37="Non-endemic",INTRO!$E$41="Non-endemic")," ",IF(COUNTRY_INFO!A501=0," ",COUNTRY_INFO!A501))</f>
        <v>Nigeria</v>
      </c>
      <c r="B501" s="13" t="str">
        <f>IF(AND(INTRO!$E$37="Non-endemic",INTRO!$E$41="Non-endemic")," ",IF(COUNTRY_INFO!B501=0," ",COUNTRY_INFO!B501))</f>
        <v>Kwara</v>
      </c>
      <c r="C501" s="13" t="str">
        <f>IF(AND(INTRO!$E$37="Non-endemic",INTRO!$E$41="Non-endemic")," ",IF(COUNTRY_INFO!C501=0," ",COUNTRY_INFO!C501))</f>
        <v>Edu</v>
      </c>
      <c r="D501" s="14">
        <f>IF(AND(INTRO!$E$37="Non-endemic",INTRO!$E$41="Non-endemic"),0,IF(AND(OR(COUNTRY_INFO!$H501=0,COUNTRY_INFO!$H501=4,COUNTRY_INFO!$H501=99),OR(COUNTRY_INFO!$J501=0,COUNTRY_INFO!$J501=4)),0,COUNTRY_INFO!$E501))</f>
        <v>54191</v>
      </c>
      <c r="E501" s="14">
        <f>IF(AND(INTRO!$E$37="Non-endemic",INTRO!$E$41="Non-endemic"),0,IF(AND(OR(COUNTRY_INFO!$H501=0,COUNTRY_INFO!$H501=4,COUNTRY_INFO!$H501=99),OR(COUNTRY_INFO!$J501=0,COUNTRY_INFO!$J501=4)),0,COUNTRY_INFO!$F501))</f>
        <v>75867</v>
      </c>
      <c r="F501" s="14">
        <f t="shared" si="71"/>
        <v>130058</v>
      </c>
      <c r="G501" s="15">
        <f>IF(AND(INTRO!$E$37="Non-endemic",INTRO!$E$41="Non-endemic"),0,COUNTRY_INFO!Q501)</f>
        <v>0</v>
      </c>
      <c r="H501" s="15">
        <f>IF(AND(INTRO!$E$37="Non-endemic",INTRO!$E$41="Non-endemic"),0,COUNTRY_INFO!S501)</f>
        <v>0</v>
      </c>
      <c r="I501" s="14">
        <f>IF(INTRO!$E$39="Non-endemic",IF($G501=1,DEC!$I501,0),IF($G501=1,IVM!$G501,0))</f>
        <v>0</v>
      </c>
      <c r="J501" s="3" t="str">
        <f>IF($G501=0, " ", IF(COUNTRY_INFO!$H501=1, IF(COUNTRY_INFO!$L501=1, 0," ")," "))</f>
        <v xml:space="preserve"> </v>
      </c>
      <c r="K501" s="3"/>
      <c r="L501" s="28" t="s">
        <v>974</v>
      </c>
      <c r="M501" s="44">
        <f>IF($L501="ALB", IF(INTRO!$E$39="Non-endemic",IF($H501&lt;&gt;0,$D501*($H501-$G501),0),$D501*$H501), 0)</f>
        <v>0</v>
      </c>
      <c r="N501" s="14">
        <f t="shared" si="63"/>
        <v>0</v>
      </c>
      <c r="O501" s="3"/>
      <c r="P501" s="14">
        <f t="shared" si="72"/>
        <v>0</v>
      </c>
      <c r="Q501" s="44">
        <f>IF($L501="MBD", IF(INTRO!$E$39="Non-endemic",IF($H501&lt;&gt;0,$D501*($H501-$G501),0),$D501*$H501),0)</f>
        <v>0</v>
      </c>
      <c r="R501" s="14">
        <f t="shared" si="64"/>
        <v>0</v>
      </c>
      <c r="S501" s="3"/>
      <c r="T501" s="14">
        <f t="shared" si="73"/>
        <v>0</v>
      </c>
      <c r="U501" s="25"/>
      <c r="V501" s="16">
        <f t="shared" si="69"/>
        <v>0</v>
      </c>
      <c r="W501" s="16">
        <f t="shared" si="70"/>
        <v>0</v>
      </c>
      <c r="X501" s="25"/>
      <c r="Y501" s="16">
        <f t="shared" si="65"/>
        <v>0</v>
      </c>
      <c r="Z501" s="16">
        <f t="shared" si="66"/>
        <v>0</v>
      </c>
      <c r="AA501" s="25"/>
      <c r="AB501" s="16">
        <f t="shared" si="67"/>
        <v>0</v>
      </c>
      <c r="AC501" s="16">
        <f t="shared" si="68"/>
        <v>0</v>
      </c>
    </row>
    <row r="502" spans="1:29" x14ac:dyDescent="0.25">
      <c r="A502" s="13" t="str">
        <f>IF(AND(INTRO!$E$37="Non-endemic",INTRO!$E$41="Non-endemic")," ",IF(COUNTRY_INFO!A502=0," ",COUNTRY_INFO!A502))</f>
        <v>Nigeria</v>
      </c>
      <c r="B502" s="13" t="str">
        <f>IF(AND(INTRO!$E$37="Non-endemic",INTRO!$E$41="Non-endemic")," ",IF(COUNTRY_INFO!B502=0," ",COUNTRY_INFO!B502))</f>
        <v>Kwara</v>
      </c>
      <c r="C502" s="13" t="str">
        <f>IF(AND(INTRO!$E$37="Non-endemic",INTRO!$E$41="Non-endemic")," ",IF(COUNTRY_INFO!C502=0," ",COUNTRY_INFO!C502))</f>
        <v>Ekitti</v>
      </c>
      <c r="D502" s="14">
        <f>IF(AND(INTRO!$E$37="Non-endemic",INTRO!$E$41="Non-endemic"),0,IF(AND(OR(COUNTRY_INFO!$H502=0,COUNTRY_INFO!$H502=4,COUNTRY_INFO!$H502=99),OR(COUNTRY_INFO!$J502=0,COUNTRY_INFO!$J502=4)),0,COUNTRY_INFO!$E502))</f>
        <v>14753</v>
      </c>
      <c r="E502" s="14">
        <f>IF(AND(INTRO!$E$37="Non-endemic",INTRO!$E$41="Non-endemic"),0,IF(AND(OR(COUNTRY_INFO!$H502=0,COUNTRY_INFO!$H502=4,COUNTRY_INFO!$H502=99),OR(COUNTRY_INFO!$J502=0,COUNTRY_INFO!$J502=4)),0,COUNTRY_INFO!$F502))</f>
        <v>20655</v>
      </c>
      <c r="F502" s="14">
        <f t="shared" si="71"/>
        <v>35408</v>
      </c>
      <c r="G502" s="15">
        <f>IF(AND(INTRO!$E$37="Non-endemic",INTRO!$E$41="Non-endemic"),0,COUNTRY_INFO!Q502)</f>
        <v>1</v>
      </c>
      <c r="H502" s="15">
        <f>IF(AND(INTRO!$E$37="Non-endemic",INTRO!$E$41="Non-endemic"),0,COUNTRY_INFO!S502)</f>
        <v>1</v>
      </c>
      <c r="I502" s="14">
        <f>IF(INTRO!$E$39="Non-endemic",IF($G502=1,DEC!$I502,0),IF($G502=1,IVM!$G502,0))</f>
        <v>59014</v>
      </c>
      <c r="J502" s="3" t="str">
        <f>IF($G502=0, " ", IF(COUNTRY_INFO!$H502=1, IF(COUNTRY_INFO!$L502=1, 0," ")," "))</f>
        <v xml:space="preserve"> </v>
      </c>
      <c r="K502" s="3"/>
      <c r="L502" s="28" t="s">
        <v>974</v>
      </c>
      <c r="M502" s="44">
        <f>IF($L502="ALB", IF(INTRO!$E$39="Non-endemic",IF($H502&lt;&gt;0,$D502*($H502-$G502),0),$D502*$H502), 0)</f>
        <v>0</v>
      </c>
      <c r="N502" s="14">
        <f t="shared" si="63"/>
        <v>0</v>
      </c>
      <c r="O502" s="3"/>
      <c r="P502" s="14">
        <f t="shared" si="72"/>
        <v>0</v>
      </c>
      <c r="Q502" s="44">
        <f>IF($L502="MBD", IF(INTRO!$E$39="Non-endemic",IF($H502&lt;&gt;0,$D502*($H502-$G502),0),$D502*$H502),0)</f>
        <v>14753</v>
      </c>
      <c r="R502" s="14">
        <f t="shared" si="64"/>
        <v>0</v>
      </c>
      <c r="S502" s="3"/>
      <c r="T502" s="14">
        <f t="shared" si="73"/>
        <v>14753</v>
      </c>
      <c r="U502" s="25"/>
      <c r="V502" s="16">
        <f t="shared" si="69"/>
        <v>59014</v>
      </c>
      <c r="W502" s="16">
        <f t="shared" si="70"/>
        <v>296</v>
      </c>
      <c r="X502" s="25"/>
      <c r="Y502" s="16">
        <f t="shared" si="65"/>
        <v>0</v>
      </c>
      <c r="Z502" s="16">
        <f t="shared" si="66"/>
        <v>0</v>
      </c>
      <c r="AA502" s="25"/>
      <c r="AB502" s="16">
        <f t="shared" si="67"/>
        <v>0</v>
      </c>
      <c r="AC502" s="16">
        <f t="shared" si="68"/>
        <v>0</v>
      </c>
    </row>
    <row r="503" spans="1:29" x14ac:dyDescent="0.25">
      <c r="A503" s="13" t="str">
        <f>IF(AND(INTRO!$E$37="Non-endemic",INTRO!$E$41="Non-endemic")," ",IF(COUNTRY_INFO!A503=0," ",COUNTRY_INFO!A503))</f>
        <v>Nigeria</v>
      </c>
      <c r="B503" s="13" t="str">
        <f>IF(AND(INTRO!$E$37="Non-endemic",INTRO!$E$41="Non-endemic")," ",IF(COUNTRY_INFO!B503=0," ",COUNTRY_INFO!B503))</f>
        <v>Kwara</v>
      </c>
      <c r="C503" s="13" t="str">
        <f>IF(AND(INTRO!$E$37="Non-endemic",INTRO!$E$41="Non-endemic")," ",IF(COUNTRY_INFO!C503=0," ",COUNTRY_INFO!C503))</f>
        <v>Ifelodun</v>
      </c>
      <c r="D503" s="14">
        <f>IF(AND(INTRO!$E$37="Non-endemic",INTRO!$E$41="Non-endemic"),0,IF(AND(OR(COUNTRY_INFO!$H503=0,COUNTRY_INFO!$H503=4,COUNTRY_INFO!$H503=99),OR(COUNTRY_INFO!$J503=0,COUNTRY_INFO!$J503=4)),0,COUNTRY_INFO!$E503))</f>
        <v>55421</v>
      </c>
      <c r="E503" s="14">
        <f>IF(AND(INTRO!$E$37="Non-endemic",INTRO!$E$41="Non-endemic"),0,IF(AND(OR(COUNTRY_INFO!$H503=0,COUNTRY_INFO!$H503=4,COUNTRY_INFO!$H503=99),OR(COUNTRY_INFO!$J503=0,COUNTRY_INFO!$J503=4)),0,COUNTRY_INFO!$F503))</f>
        <v>77589</v>
      </c>
      <c r="F503" s="14">
        <f t="shared" si="71"/>
        <v>133010</v>
      </c>
      <c r="G503" s="15">
        <f>IF(AND(INTRO!$E$37="Non-endemic",INTRO!$E$41="Non-endemic"),0,COUNTRY_INFO!Q503)</f>
        <v>0</v>
      </c>
      <c r="H503" s="15">
        <f>IF(AND(INTRO!$E$37="Non-endemic",INTRO!$E$41="Non-endemic"),0,COUNTRY_INFO!S503)</f>
        <v>1</v>
      </c>
      <c r="I503" s="14">
        <f>IF(INTRO!$E$39="Non-endemic",IF($G503=1,DEC!$I503,0),IF($G503=1,IVM!$G503,0))</f>
        <v>0</v>
      </c>
      <c r="J503" s="3" t="str">
        <f>IF($G503=0, " ", IF(COUNTRY_INFO!$H503=1, IF(COUNTRY_INFO!$L503=1, 0," ")," "))</f>
        <v xml:space="preserve"> </v>
      </c>
      <c r="K503" s="3"/>
      <c r="L503" s="28" t="s">
        <v>974</v>
      </c>
      <c r="M503" s="44">
        <f>IF($L503="ALB", IF(INTRO!$E$39="Non-endemic",IF($H503&lt;&gt;0,$D503*($H503-$G503),0),$D503*$H503), 0)</f>
        <v>0</v>
      </c>
      <c r="N503" s="14">
        <f t="shared" si="63"/>
        <v>0</v>
      </c>
      <c r="O503" s="3"/>
      <c r="P503" s="14">
        <f t="shared" si="72"/>
        <v>0</v>
      </c>
      <c r="Q503" s="44">
        <f>IF($L503="MBD", IF(INTRO!$E$39="Non-endemic",IF($H503&lt;&gt;0,$D503*($H503-$G503),0),$D503*$H503),0)</f>
        <v>55421</v>
      </c>
      <c r="R503" s="14">
        <f t="shared" si="64"/>
        <v>77589</v>
      </c>
      <c r="S503" s="3"/>
      <c r="T503" s="14">
        <f t="shared" si="73"/>
        <v>133010</v>
      </c>
      <c r="U503" s="25"/>
      <c r="V503" s="16">
        <f t="shared" si="69"/>
        <v>0</v>
      </c>
      <c r="W503" s="16">
        <f t="shared" si="70"/>
        <v>0</v>
      </c>
      <c r="X503" s="25"/>
      <c r="Y503" s="16">
        <f t="shared" si="65"/>
        <v>0</v>
      </c>
      <c r="Z503" s="16">
        <f t="shared" si="66"/>
        <v>0</v>
      </c>
      <c r="AA503" s="25"/>
      <c r="AB503" s="16">
        <f t="shared" si="67"/>
        <v>77589</v>
      </c>
      <c r="AC503" s="16">
        <f t="shared" si="68"/>
        <v>518</v>
      </c>
    </row>
    <row r="504" spans="1:29" x14ac:dyDescent="0.25">
      <c r="A504" s="13" t="str">
        <f>IF(AND(INTRO!$E$37="Non-endemic",INTRO!$E$41="Non-endemic")," ",IF(COUNTRY_INFO!A504=0," ",COUNTRY_INFO!A504))</f>
        <v>Nigeria</v>
      </c>
      <c r="B504" s="13" t="str">
        <f>IF(AND(INTRO!$E$37="Non-endemic",INTRO!$E$41="Non-endemic")," ",IF(COUNTRY_INFO!B504=0," ",COUNTRY_INFO!B504))</f>
        <v>Kwara</v>
      </c>
      <c r="C504" s="13" t="str">
        <f>IF(AND(INTRO!$E$37="Non-endemic",INTRO!$E$41="Non-endemic")," ",IF(COUNTRY_INFO!C504=0," ",COUNTRY_INFO!C504))</f>
        <v>Ilorin East</v>
      </c>
      <c r="D504" s="14">
        <f>IF(AND(INTRO!$E$37="Non-endemic",INTRO!$E$41="Non-endemic"),0,IF(AND(OR(COUNTRY_INFO!$H504=0,COUNTRY_INFO!$H504=4,COUNTRY_INFO!$H504=99),OR(COUNTRY_INFO!$J504=0,COUNTRY_INFO!$J504=4)),0,COUNTRY_INFO!$E504))</f>
        <v>54955</v>
      </c>
      <c r="E504" s="14">
        <f>IF(AND(INTRO!$E$37="Non-endemic",INTRO!$E$41="Non-endemic"),0,IF(AND(OR(COUNTRY_INFO!$H504=0,COUNTRY_INFO!$H504=4,COUNTRY_INFO!$H504=99),OR(COUNTRY_INFO!$J504=0,COUNTRY_INFO!$J504=4)),0,COUNTRY_INFO!$F504))</f>
        <v>76937</v>
      </c>
      <c r="F504" s="14">
        <f t="shared" si="71"/>
        <v>131892</v>
      </c>
      <c r="G504" s="15">
        <f>IF(AND(INTRO!$E$37="Non-endemic",INTRO!$E$41="Non-endemic"),0,COUNTRY_INFO!Q504)</f>
        <v>0</v>
      </c>
      <c r="H504" s="15">
        <f>IF(AND(INTRO!$E$37="Non-endemic",INTRO!$E$41="Non-endemic"),0,COUNTRY_INFO!S504)</f>
        <v>1</v>
      </c>
      <c r="I504" s="14">
        <f>IF(INTRO!$E$39="Non-endemic",IF($G504=1,DEC!$I504,0),IF($G504=1,IVM!$G504,0))</f>
        <v>0</v>
      </c>
      <c r="J504" s="3" t="str">
        <f>IF($G504=0, " ", IF(COUNTRY_INFO!$H504=1, IF(COUNTRY_INFO!$L504=1, 0," ")," "))</f>
        <v xml:space="preserve"> </v>
      </c>
      <c r="K504" s="3"/>
      <c r="L504" s="28" t="s">
        <v>974</v>
      </c>
      <c r="M504" s="44">
        <f>IF($L504="ALB", IF(INTRO!$E$39="Non-endemic",IF($H504&lt;&gt;0,$D504*($H504-$G504),0),$D504*$H504), 0)</f>
        <v>0</v>
      </c>
      <c r="N504" s="14">
        <f t="shared" si="63"/>
        <v>0</v>
      </c>
      <c r="O504" s="3"/>
      <c r="P504" s="14">
        <f t="shared" si="72"/>
        <v>0</v>
      </c>
      <c r="Q504" s="44">
        <f>IF($L504="MBD", IF(INTRO!$E$39="Non-endemic",IF($H504&lt;&gt;0,$D504*($H504-$G504),0),$D504*$H504),0)</f>
        <v>54955</v>
      </c>
      <c r="R504" s="14">
        <f t="shared" si="64"/>
        <v>76937</v>
      </c>
      <c r="S504" s="3"/>
      <c r="T504" s="14">
        <f t="shared" si="73"/>
        <v>131892</v>
      </c>
      <c r="U504" s="25"/>
      <c r="V504" s="16">
        <f t="shared" si="69"/>
        <v>0</v>
      </c>
      <c r="W504" s="16">
        <f t="shared" si="70"/>
        <v>0</v>
      </c>
      <c r="X504" s="25"/>
      <c r="Y504" s="16">
        <f t="shared" si="65"/>
        <v>0</v>
      </c>
      <c r="Z504" s="16">
        <f t="shared" si="66"/>
        <v>0</v>
      </c>
      <c r="AA504" s="25"/>
      <c r="AB504" s="16">
        <f t="shared" si="67"/>
        <v>76937</v>
      </c>
      <c r="AC504" s="16">
        <f t="shared" si="68"/>
        <v>513</v>
      </c>
    </row>
    <row r="505" spans="1:29" x14ac:dyDescent="0.25">
      <c r="A505" s="13" t="str">
        <f>IF(AND(INTRO!$E$37="Non-endemic",INTRO!$E$41="Non-endemic")," ",IF(COUNTRY_INFO!A505=0," ",COUNTRY_INFO!A505))</f>
        <v>Nigeria</v>
      </c>
      <c r="B505" s="13" t="str">
        <f>IF(AND(INTRO!$E$37="Non-endemic",INTRO!$E$41="Non-endemic")," ",IF(COUNTRY_INFO!B505=0," ",COUNTRY_INFO!B505))</f>
        <v>Kwara</v>
      </c>
      <c r="C505" s="13" t="str">
        <f>IF(AND(INTRO!$E$37="Non-endemic",INTRO!$E$41="Non-endemic")," ",IF(COUNTRY_INFO!C505=0," ",COUNTRY_INFO!C505))</f>
        <v>Ilorin South</v>
      </c>
      <c r="D505" s="14">
        <f>IF(AND(INTRO!$E$37="Non-endemic",INTRO!$E$41="Non-endemic"),0,IF(AND(OR(COUNTRY_INFO!$H505=0,COUNTRY_INFO!$H505=4,COUNTRY_INFO!$H505=99),OR(COUNTRY_INFO!$J505=0,COUNTRY_INFO!$J505=4)),0,COUNTRY_INFO!$E505))</f>
        <v>56133</v>
      </c>
      <c r="E505" s="14">
        <f>IF(AND(INTRO!$E$37="Non-endemic",INTRO!$E$41="Non-endemic"),0,IF(AND(OR(COUNTRY_INFO!$H505=0,COUNTRY_INFO!$H505=4,COUNTRY_INFO!$H505=99),OR(COUNTRY_INFO!$J505=0,COUNTRY_INFO!$J505=4)),0,COUNTRY_INFO!$F505))</f>
        <v>78587</v>
      </c>
      <c r="F505" s="14">
        <f t="shared" si="71"/>
        <v>134720</v>
      </c>
      <c r="G505" s="15">
        <f>IF(AND(INTRO!$E$37="Non-endemic",INTRO!$E$41="Non-endemic"),0,COUNTRY_INFO!Q505)</f>
        <v>1</v>
      </c>
      <c r="H505" s="15">
        <f>IF(AND(INTRO!$E$37="Non-endemic",INTRO!$E$41="Non-endemic"),0,COUNTRY_INFO!S505)</f>
        <v>1</v>
      </c>
      <c r="I505" s="14">
        <f>IF(INTRO!$E$39="Non-endemic",IF($G505=1,DEC!$I505,0),IF($G505=1,IVM!$G505,0))</f>
        <v>224533</v>
      </c>
      <c r="J505" s="3" t="str">
        <f>IF($G505=0, " ", IF(COUNTRY_INFO!$H505=1, IF(COUNTRY_INFO!$L505=1, 0," ")," "))</f>
        <v xml:space="preserve"> </v>
      </c>
      <c r="K505" s="3"/>
      <c r="L505" s="28" t="s">
        <v>974</v>
      </c>
      <c r="M505" s="44">
        <f>IF($L505="ALB", IF(INTRO!$E$39="Non-endemic",IF($H505&lt;&gt;0,$D505*($H505-$G505),0),$D505*$H505), 0)</f>
        <v>0</v>
      </c>
      <c r="N505" s="14">
        <f t="shared" si="63"/>
        <v>0</v>
      </c>
      <c r="O505" s="3"/>
      <c r="P505" s="14">
        <f t="shared" si="72"/>
        <v>0</v>
      </c>
      <c r="Q505" s="44">
        <f>IF($L505="MBD", IF(INTRO!$E$39="Non-endemic",IF($H505&lt;&gt;0,$D505*($H505-$G505),0),$D505*$H505),0)</f>
        <v>56133</v>
      </c>
      <c r="R505" s="14">
        <f t="shared" si="64"/>
        <v>0</v>
      </c>
      <c r="S505" s="3"/>
      <c r="T505" s="14">
        <f t="shared" si="73"/>
        <v>56133</v>
      </c>
      <c r="U505" s="25"/>
      <c r="V505" s="16">
        <f t="shared" si="69"/>
        <v>224533</v>
      </c>
      <c r="W505" s="16">
        <f t="shared" si="70"/>
        <v>1123</v>
      </c>
      <c r="X505" s="25"/>
      <c r="Y505" s="16">
        <f t="shared" si="65"/>
        <v>0</v>
      </c>
      <c r="Z505" s="16">
        <f t="shared" si="66"/>
        <v>0</v>
      </c>
      <c r="AA505" s="25"/>
      <c r="AB505" s="16">
        <f t="shared" si="67"/>
        <v>0</v>
      </c>
      <c r="AC505" s="16">
        <f t="shared" si="68"/>
        <v>0</v>
      </c>
    </row>
    <row r="506" spans="1:29" x14ac:dyDescent="0.25">
      <c r="A506" s="13" t="str">
        <f>IF(AND(INTRO!$E$37="Non-endemic",INTRO!$E$41="Non-endemic")," ",IF(COUNTRY_INFO!A506=0," ",COUNTRY_INFO!A506))</f>
        <v>Nigeria</v>
      </c>
      <c r="B506" s="13" t="str">
        <f>IF(AND(INTRO!$E$37="Non-endemic",INTRO!$E$41="Non-endemic")," ",IF(COUNTRY_INFO!B506=0," ",COUNTRY_INFO!B506))</f>
        <v>Kwara</v>
      </c>
      <c r="C506" s="13" t="str">
        <f>IF(AND(INTRO!$E$37="Non-endemic",INTRO!$E$41="Non-endemic")," ",IF(COUNTRY_INFO!C506=0," ",COUNTRY_INFO!C506))</f>
        <v>Ilorin West</v>
      </c>
      <c r="D506" s="14">
        <f>IF(AND(INTRO!$E$37="Non-endemic",INTRO!$E$41="Non-endemic"),0,IF(AND(OR(COUNTRY_INFO!$H506=0,COUNTRY_INFO!$H506=4,COUNTRY_INFO!$H506=99),OR(COUNTRY_INFO!$J506=0,COUNTRY_INFO!$J506=4)),0,COUNTRY_INFO!$E506))</f>
        <v>98087</v>
      </c>
      <c r="E506" s="14">
        <f>IF(AND(INTRO!$E$37="Non-endemic",INTRO!$E$41="Non-endemic"),0,IF(AND(OR(COUNTRY_INFO!$H506=0,COUNTRY_INFO!$H506=4,COUNTRY_INFO!$H506=99),OR(COUNTRY_INFO!$J506=0,COUNTRY_INFO!$J506=4)),0,COUNTRY_INFO!$F506))</f>
        <v>137322</v>
      </c>
      <c r="F506" s="14">
        <f t="shared" si="71"/>
        <v>235409</v>
      </c>
      <c r="G506" s="15">
        <f>IF(AND(INTRO!$E$37="Non-endemic",INTRO!$E$41="Non-endemic"),0,COUNTRY_INFO!Q506)</f>
        <v>0</v>
      </c>
      <c r="H506" s="15">
        <f>IF(AND(INTRO!$E$37="Non-endemic",INTRO!$E$41="Non-endemic"),0,COUNTRY_INFO!S506)</f>
        <v>2</v>
      </c>
      <c r="I506" s="14">
        <f>IF(INTRO!$E$39="Non-endemic",IF($G506=1,DEC!$I506,0),IF($G506=1,IVM!$G506,0))</f>
        <v>0</v>
      </c>
      <c r="J506" s="3" t="str">
        <f>IF($G506=0, " ", IF(COUNTRY_INFO!$H506=1, IF(COUNTRY_INFO!$L506=1, 0," ")," "))</f>
        <v xml:space="preserve"> </v>
      </c>
      <c r="K506" s="3"/>
      <c r="L506" s="28" t="s">
        <v>974</v>
      </c>
      <c r="M506" s="44">
        <f>IF($L506="ALB", IF(INTRO!$E$39="Non-endemic",IF($H506&lt;&gt;0,$D506*($H506-$G506),0),$D506*$H506), 0)</f>
        <v>0</v>
      </c>
      <c r="N506" s="14">
        <f t="shared" si="63"/>
        <v>0</v>
      </c>
      <c r="O506" s="3"/>
      <c r="P506" s="14">
        <f t="shared" si="72"/>
        <v>0</v>
      </c>
      <c r="Q506" s="44">
        <f>IF($L506="MBD", IF(INTRO!$E$39="Non-endemic",IF($H506&lt;&gt;0,$D506*($H506-$G506),0),$D506*$H506),0)</f>
        <v>196174</v>
      </c>
      <c r="R506" s="14">
        <f t="shared" si="64"/>
        <v>274644</v>
      </c>
      <c r="S506" s="3"/>
      <c r="T506" s="14">
        <f t="shared" si="73"/>
        <v>470818</v>
      </c>
      <c r="U506" s="25"/>
      <c r="V506" s="16">
        <f t="shared" si="69"/>
        <v>0</v>
      </c>
      <c r="W506" s="16">
        <f t="shared" si="70"/>
        <v>0</v>
      </c>
      <c r="X506" s="25"/>
      <c r="Y506" s="16">
        <f t="shared" si="65"/>
        <v>0</v>
      </c>
      <c r="Z506" s="16">
        <f t="shared" si="66"/>
        <v>0</v>
      </c>
      <c r="AA506" s="25"/>
      <c r="AB506" s="16">
        <f t="shared" si="67"/>
        <v>274644</v>
      </c>
      <c r="AC506" s="16">
        <f t="shared" si="68"/>
        <v>1831</v>
      </c>
    </row>
    <row r="507" spans="1:29" x14ac:dyDescent="0.25">
      <c r="A507" s="13" t="str">
        <f>IF(AND(INTRO!$E$37="Non-endemic",INTRO!$E$41="Non-endemic")," ",IF(COUNTRY_INFO!A507=0," ",COUNTRY_INFO!A507))</f>
        <v>Nigeria</v>
      </c>
      <c r="B507" s="13" t="str">
        <f>IF(AND(INTRO!$E$37="Non-endemic",INTRO!$E$41="Non-endemic")," ",IF(COUNTRY_INFO!B507=0," ",COUNTRY_INFO!B507))</f>
        <v>Kwara</v>
      </c>
      <c r="C507" s="13" t="str">
        <f>IF(AND(INTRO!$E$37="Non-endemic",INTRO!$E$41="Non-endemic")," ",IF(COUNTRY_INFO!C507=0," ",COUNTRY_INFO!C507))</f>
        <v>Irepodun</v>
      </c>
      <c r="D507" s="14">
        <f>IF(AND(INTRO!$E$37="Non-endemic",INTRO!$E$41="Non-endemic"),0,IF(AND(OR(COUNTRY_INFO!$H507=0,COUNTRY_INFO!$H507=4,COUNTRY_INFO!$H507=99),OR(COUNTRY_INFO!$J507=0,COUNTRY_INFO!$J507=4)),0,COUNTRY_INFO!$E507))</f>
        <v>39973</v>
      </c>
      <c r="E507" s="14">
        <f>IF(AND(INTRO!$E$37="Non-endemic",INTRO!$E$41="Non-endemic"),0,IF(AND(OR(COUNTRY_INFO!$H507=0,COUNTRY_INFO!$H507=4,COUNTRY_INFO!$H507=99),OR(COUNTRY_INFO!$J507=0,COUNTRY_INFO!$J507=4)),0,COUNTRY_INFO!$F507))</f>
        <v>55962</v>
      </c>
      <c r="F507" s="14">
        <f t="shared" si="71"/>
        <v>95935</v>
      </c>
      <c r="G507" s="15">
        <f>IF(AND(INTRO!$E$37="Non-endemic",INTRO!$E$41="Non-endemic"),0,COUNTRY_INFO!Q507)</f>
        <v>1</v>
      </c>
      <c r="H507" s="15">
        <f>IF(AND(INTRO!$E$37="Non-endemic",INTRO!$E$41="Non-endemic"),0,COUNTRY_INFO!S507)</f>
        <v>1</v>
      </c>
      <c r="I507" s="14">
        <f>IF(INTRO!$E$39="Non-endemic",IF($G507=1,DEC!$I507,0),IF($G507=1,IVM!$G507,0))</f>
        <v>159891</v>
      </c>
      <c r="J507" s="3" t="str">
        <f>IF($G507=0, " ", IF(COUNTRY_INFO!$H507=1, IF(COUNTRY_INFO!$L507=1, 0," ")," "))</f>
        <v xml:space="preserve"> </v>
      </c>
      <c r="K507" s="3"/>
      <c r="L507" s="28" t="s">
        <v>974</v>
      </c>
      <c r="M507" s="44">
        <f>IF($L507="ALB", IF(INTRO!$E$39="Non-endemic",IF($H507&lt;&gt;0,$D507*($H507-$G507),0),$D507*$H507), 0)</f>
        <v>0</v>
      </c>
      <c r="N507" s="14">
        <f t="shared" si="63"/>
        <v>0</v>
      </c>
      <c r="O507" s="3"/>
      <c r="P507" s="14">
        <f t="shared" si="72"/>
        <v>0</v>
      </c>
      <c r="Q507" s="44">
        <f>IF($L507="MBD", IF(INTRO!$E$39="Non-endemic",IF($H507&lt;&gt;0,$D507*($H507-$G507),0),$D507*$H507),0)</f>
        <v>39973</v>
      </c>
      <c r="R507" s="14">
        <f t="shared" si="64"/>
        <v>0</v>
      </c>
      <c r="S507" s="3"/>
      <c r="T507" s="14">
        <f t="shared" si="73"/>
        <v>39973</v>
      </c>
      <c r="U507" s="25"/>
      <c r="V507" s="16">
        <f t="shared" si="69"/>
        <v>159891</v>
      </c>
      <c r="W507" s="16">
        <f t="shared" si="70"/>
        <v>800</v>
      </c>
      <c r="X507" s="25"/>
      <c r="Y507" s="16">
        <f t="shared" si="65"/>
        <v>0</v>
      </c>
      <c r="Z507" s="16">
        <f t="shared" si="66"/>
        <v>0</v>
      </c>
      <c r="AA507" s="25"/>
      <c r="AB507" s="16">
        <f t="shared" si="67"/>
        <v>0</v>
      </c>
      <c r="AC507" s="16">
        <f t="shared" si="68"/>
        <v>0</v>
      </c>
    </row>
    <row r="508" spans="1:29" x14ac:dyDescent="0.25">
      <c r="A508" s="13" t="str">
        <f>IF(AND(INTRO!$E$37="Non-endemic",INTRO!$E$41="Non-endemic")," ",IF(COUNTRY_INFO!A508=0," ",COUNTRY_INFO!A508))</f>
        <v>Nigeria</v>
      </c>
      <c r="B508" s="13" t="str">
        <f>IF(AND(INTRO!$E$37="Non-endemic",INTRO!$E$41="Non-endemic")," ",IF(COUNTRY_INFO!B508=0," ",COUNTRY_INFO!B508))</f>
        <v>Kwara</v>
      </c>
      <c r="C508" s="13" t="str">
        <f>IF(AND(INTRO!$E$37="Non-endemic",INTRO!$E$41="Non-endemic")," ",IF(COUNTRY_INFO!C508=0," ",COUNTRY_INFO!C508))</f>
        <v>Isin</v>
      </c>
      <c r="D508" s="14">
        <f>IF(AND(INTRO!$E$37="Non-endemic",INTRO!$E$41="Non-endemic"),0,IF(AND(OR(COUNTRY_INFO!$H508=0,COUNTRY_INFO!$H508=4,COUNTRY_INFO!$H508=99),OR(COUNTRY_INFO!$J508=0,COUNTRY_INFO!$J508=4)),0,COUNTRY_INFO!$E508))</f>
        <v>16068</v>
      </c>
      <c r="E508" s="14">
        <f>IF(AND(INTRO!$E$37="Non-endemic",INTRO!$E$41="Non-endemic"),0,IF(AND(OR(COUNTRY_INFO!$H508=0,COUNTRY_INFO!$H508=4,COUNTRY_INFO!$H508=99),OR(COUNTRY_INFO!$J508=0,COUNTRY_INFO!$J508=4)),0,COUNTRY_INFO!$F508))</f>
        <v>22495</v>
      </c>
      <c r="F508" s="14">
        <f t="shared" si="71"/>
        <v>38563</v>
      </c>
      <c r="G508" s="15">
        <f>IF(AND(INTRO!$E$37="Non-endemic",INTRO!$E$41="Non-endemic"),0,COUNTRY_INFO!Q508)</f>
        <v>1</v>
      </c>
      <c r="H508" s="15">
        <f>IF(AND(INTRO!$E$37="Non-endemic",INTRO!$E$41="Non-endemic"),0,COUNTRY_INFO!S508)</f>
        <v>1</v>
      </c>
      <c r="I508" s="14">
        <f>IF(INTRO!$E$39="Non-endemic",IF($G508=1,DEC!$I508,0),IF($G508=1,IVM!$G508,0))</f>
        <v>64272</v>
      </c>
      <c r="J508" s="3" t="str">
        <f>IF($G508=0, " ", IF(COUNTRY_INFO!$H508=1, IF(COUNTRY_INFO!$L508=1, 0," ")," "))</f>
        <v xml:space="preserve"> </v>
      </c>
      <c r="K508" s="3"/>
      <c r="L508" s="28" t="s">
        <v>974</v>
      </c>
      <c r="M508" s="44">
        <f>IF($L508="ALB", IF(INTRO!$E$39="Non-endemic",IF($H508&lt;&gt;0,$D508*($H508-$G508),0),$D508*$H508), 0)</f>
        <v>0</v>
      </c>
      <c r="N508" s="14">
        <f t="shared" si="63"/>
        <v>0</v>
      </c>
      <c r="O508" s="3"/>
      <c r="P508" s="14">
        <f t="shared" si="72"/>
        <v>0</v>
      </c>
      <c r="Q508" s="44">
        <f>IF($L508="MBD", IF(INTRO!$E$39="Non-endemic",IF($H508&lt;&gt;0,$D508*($H508-$G508),0),$D508*$H508),0)</f>
        <v>16068</v>
      </c>
      <c r="R508" s="14">
        <f t="shared" si="64"/>
        <v>0</v>
      </c>
      <c r="S508" s="3"/>
      <c r="T508" s="14">
        <f t="shared" si="73"/>
        <v>16068</v>
      </c>
      <c r="U508" s="25"/>
      <c r="V508" s="16">
        <f t="shared" si="69"/>
        <v>64272</v>
      </c>
      <c r="W508" s="16">
        <f t="shared" si="70"/>
        <v>322</v>
      </c>
      <c r="X508" s="25"/>
      <c r="Y508" s="16">
        <f t="shared" si="65"/>
        <v>0</v>
      </c>
      <c r="Z508" s="16">
        <f t="shared" si="66"/>
        <v>0</v>
      </c>
      <c r="AA508" s="25"/>
      <c r="AB508" s="16">
        <f t="shared" si="67"/>
        <v>0</v>
      </c>
      <c r="AC508" s="16">
        <f t="shared" si="68"/>
        <v>0</v>
      </c>
    </row>
    <row r="509" spans="1:29" x14ac:dyDescent="0.25">
      <c r="A509" s="13" t="str">
        <f>IF(AND(INTRO!$E$37="Non-endemic",INTRO!$E$41="Non-endemic")," ",IF(COUNTRY_INFO!A509=0," ",COUNTRY_INFO!A509))</f>
        <v>Nigeria</v>
      </c>
      <c r="B509" s="13" t="str">
        <f>IF(AND(INTRO!$E$37="Non-endemic",INTRO!$E$41="Non-endemic")," ",IF(COUNTRY_INFO!B509=0," ",COUNTRY_INFO!B509))</f>
        <v>Kwara</v>
      </c>
      <c r="C509" s="13" t="str">
        <f>IF(AND(INTRO!$E$37="Non-endemic",INTRO!$E$41="Non-endemic")," ",IF(COUNTRY_INFO!C509=0," ",COUNTRY_INFO!C509))</f>
        <v>Kaima</v>
      </c>
      <c r="D509" s="14">
        <f>IF(AND(INTRO!$E$37="Non-endemic",INTRO!$E$41="Non-endemic"),0,IF(AND(OR(COUNTRY_INFO!$H509=0,COUNTRY_INFO!$H509=4,COUNTRY_INFO!$H509=99),OR(COUNTRY_INFO!$J509=0,COUNTRY_INFO!$J509=4)),0,COUNTRY_INFO!$E509))</f>
        <v>33397</v>
      </c>
      <c r="E509" s="14">
        <f>IF(AND(INTRO!$E$37="Non-endemic",INTRO!$E$41="Non-endemic"),0,IF(AND(OR(COUNTRY_INFO!$H509=0,COUNTRY_INFO!$H509=4,COUNTRY_INFO!$H509=99),OR(COUNTRY_INFO!$J509=0,COUNTRY_INFO!$J509=4)),0,COUNTRY_INFO!$F509))</f>
        <v>46756</v>
      </c>
      <c r="F509" s="14">
        <f t="shared" si="71"/>
        <v>80153</v>
      </c>
      <c r="G509" s="15">
        <f>IF(AND(INTRO!$E$37="Non-endemic",INTRO!$E$41="Non-endemic"),0,COUNTRY_INFO!Q509)</f>
        <v>1</v>
      </c>
      <c r="H509" s="15">
        <f>IF(AND(INTRO!$E$37="Non-endemic",INTRO!$E$41="Non-endemic"),0,COUNTRY_INFO!S509)</f>
        <v>1</v>
      </c>
      <c r="I509" s="14">
        <f>IF(INTRO!$E$39="Non-endemic",IF($G509=1,DEC!$I509,0),IF($G509=1,IVM!$G509,0))</f>
        <v>133589</v>
      </c>
      <c r="J509" s="3" t="str">
        <f>IF($G509=0, " ", IF(COUNTRY_INFO!$H509=1, IF(COUNTRY_INFO!$L509=1, 0," ")," "))</f>
        <v xml:space="preserve"> </v>
      </c>
      <c r="K509" s="3"/>
      <c r="L509" s="28" t="s">
        <v>974</v>
      </c>
      <c r="M509" s="44">
        <f>IF($L509="ALB", IF(INTRO!$E$39="Non-endemic",IF($H509&lt;&gt;0,$D509*($H509-$G509),0),$D509*$H509), 0)</f>
        <v>0</v>
      </c>
      <c r="N509" s="14">
        <f t="shared" si="63"/>
        <v>0</v>
      </c>
      <c r="O509" s="3"/>
      <c r="P509" s="14">
        <f t="shared" si="72"/>
        <v>0</v>
      </c>
      <c r="Q509" s="44">
        <f>IF($L509="MBD", IF(INTRO!$E$39="Non-endemic",IF($H509&lt;&gt;0,$D509*($H509-$G509),0),$D509*$H509),0)</f>
        <v>33397</v>
      </c>
      <c r="R509" s="14">
        <f t="shared" si="64"/>
        <v>0</v>
      </c>
      <c r="S509" s="3"/>
      <c r="T509" s="14">
        <f t="shared" si="73"/>
        <v>33397</v>
      </c>
      <c r="U509" s="25"/>
      <c r="V509" s="16">
        <f t="shared" si="69"/>
        <v>133589</v>
      </c>
      <c r="W509" s="16">
        <f t="shared" si="70"/>
        <v>668</v>
      </c>
      <c r="X509" s="25"/>
      <c r="Y509" s="16">
        <f t="shared" si="65"/>
        <v>0</v>
      </c>
      <c r="Z509" s="16">
        <f t="shared" si="66"/>
        <v>0</v>
      </c>
      <c r="AA509" s="25"/>
      <c r="AB509" s="16">
        <f t="shared" si="67"/>
        <v>0</v>
      </c>
      <c r="AC509" s="16">
        <f t="shared" si="68"/>
        <v>0</v>
      </c>
    </row>
    <row r="510" spans="1:29" x14ac:dyDescent="0.25">
      <c r="A510" s="13" t="str">
        <f>IF(AND(INTRO!$E$37="Non-endemic",INTRO!$E$41="Non-endemic")," ",IF(COUNTRY_INFO!A510=0," ",COUNTRY_INFO!A510))</f>
        <v>Nigeria</v>
      </c>
      <c r="B510" s="13" t="str">
        <f>IF(AND(INTRO!$E$37="Non-endemic",INTRO!$E$41="Non-endemic")," ",IF(COUNTRY_INFO!B510=0," ",COUNTRY_INFO!B510))</f>
        <v>Kwara</v>
      </c>
      <c r="C510" s="13" t="str">
        <f>IF(AND(INTRO!$E$37="Non-endemic",INTRO!$E$41="Non-endemic")," ",IF(COUNTRY_INFO!C510=0," ",COUNTRY_INFO!C510))</f>
        <v>Moro</v>
      </c>
      <c r="D510" s="14">
        <f>IF(AND(INTRO!$E$37="Non-endemic",INTRO!$E$41="Non-endemic"),0,IF(AND(OR(COUNTRY_INFO!$H510=0,COUNTRY_INFO!$H510=4,COUNTRY_INFO!$H510=99),OR(COUNTRY_INFO!$J510=0,COUNTRY_INFO!$J510=4)),0,COUNTRY_INFO!$E510))</f>
        <v>29263</v>
      </c>
      <c r="E510" s="14">
        <f>IF(AND(INTRO!$E$37="Non-endemic",INTRO!$E$41="Non-endemic"),0,IF(AND(OR(COUNTRY_INFO!$H510=0,COUNTRY_INFO!$H510=4,COUNTRY_INFO!$H510=99),OR(COUNTRY_INFO!$J510=0,COUNTRY_INFO!$J510=4)),0,COUNTRY_INFO!$F510))</f>
        <v>40968</v>
      </c>
      <c r="F510" s="14">
        <f t="shared" si="71"/>
        <v>70231</v>
      </c>
      <c r="G510" s="15">
        <f>IF(AND(INTRO!$E$37="Non-endemic",INTRO!$E$41="Non-endemic"),0,COUNTRY_INFO!Q510)</f>
        <v>1</v>
      </c>
      <c r="H510" s="15">
        <f>IF(AND(INTRO!$E$37="Non-endemic",INTRO!$E$41="Non-endemic"),0,COUNTRY_INFO!S510)</f>
        <v>1</v>
      </c>
      <c r="I510" s="14">
        <f>IF(INTRO!$E$39="Non-endemic",IF($G510=1,DEC!$I510,0),IF($G510=1,IVM!$G510,0))</f>
        <v>117051</v>
      </c>
      <c r="J510" s="3" t="str">
        <f>IF($G510=0, " ", IF(COUNTRY_INFO!$H510=1, IF(COUNTRY_INFO!$L510=1, 0," ")," "))</f>
        <v xml:space="preserve"> </v>
      </c>
      <c r="K510" s="3"/>
      <c r="L510" s="28" t="s">
        <v>974</v>
      </c>
      <c r="M510" s="44">
        <f>IF($L510="ALB", IF(INTRO!$E$39="Non-endemic",IF($H510&lt;&gt;0,$D510*($H510-$G510),0),$D510*$H510), 0)</f>
        <v>0</v>
      </c>
      <c r="N510" s="14">
        <f t="shared" si="63"/>
        <v>0</v>
      </c>
      <c r="O510" s="3"/>
      <c r="P510" s="14">
        <f t="shared" si="72"/>
        <v>0</v>
      </c>
      <c r="Q510" s="44">
        <f>IF($L510="MBD", IF(INTRO!$E$39="Non-endemic",IF($H510&lt;&gt;0,$D510*($H510-$G510),0),$D510*$H510),0)</f>
        <v>29263</v>
      </c>
      <c r="R510" s="14">
        <f t="shared" si="64"/>
        <v>0</v>
      </c>
      <c r="S510" s="3"/>
      <c r="T510" s="14">
        <f t="shared" si="73"/>
        <v>29263</v>
      </c>
      <c r="U510" s="25"/>
      <c r="V510" s="16">
        <f t="shared" si="69"/>
        <v>117051</v>
      </c>
      <c r="W510" s="16">
        <f t="shared" si="70"/>
        <v>586</v>
      </c>
      <c r="X510" s="25"/>
      <c r="Y510" s="16">
        <f t="shared" si="65"/>
        <v>0</v>
      </c>
      <c r="Z510" s="16">
        <f t="shared" si="66"/>
        <v>0</v>
      </c>
      <c r="AA510" s="25"/>
      <c r="AB510" s="16">
        <f t="shared" si="67"/>
        <v>0</v>
      </c>
      <c r="AC510" s="16">
        <f t="shared" si="68"/>
        <v>0</v>
      </c>
    </row>
    <row r="511" spans="1:29" x14ac:dyDescent="0.25">
      <c r="A511" s="13" t="str">
        <f>IF(AND(INTRO!$E$37="Non-endemic",INTRO!$E$41="Non-endemic")," ",IF(COUNTRY_INFO!A511=0," ",COUNTRY_INFO!A511))</f>
        <v>Nigeria</v>
      </c>
      <c r="B511" s="13" t="str">
        <f>IF(AND(INTRO!$E$37="Non-endemic",INTRO!$E$41="Non-endemic")," ",IF(COUNTRY_INFO!B511=0," ",COUNTRY_INFO!B511))</f>
        <v>Kwara</v>
      </c>
      <c r="C511" s="13" t="str">
        <f>IF(AND(INTRO!$E$37="Non-endemic",INTRO!$E$41="Non-endemic")," ",IF(COUNTRY_INFO!C511=0," ",COUNTRY_INFO!C511))</f>
        <v>Offa</v>
      </c>
      <c r="D511" s="14">
        <f>IF(AND(INTRO!$E$37="Non-endemic",INTRO!$E$41="Non-endemic"),0,IF(AND(OR(COUNTRY_INFO!$H511=0,COUNTRY_INFO!$H511=4,COUNTRY_INFO!$H511=99),OR(COUNTRY_INFO!$J511=0,COUNTRY_INFO!$J511=4)),0,COUNTRY_INFO!$E511))</f>
        <v>24120</v>
      </c>
      <c r="E511" s="14">
        <f>IF(AND(INTRO!$E$37="Non-endemic",INTRO!$E$41="Non-endemic"),0,IF(AND(OR(COUNTRY_INFO!$H511=0,COUNTRY_INFO!$H511=4,COUNTRY_INFO!$H511=99),OR(COUNTRY_INFO!$J511=0,COUNTRY_INFO!$J511=4)),0,COUNTRY_INFO!$F511))</f>
        <v>33768</v>
      </c>
      <c r="F511" s="14">
        <f t="shared" si="71"/>
        <v>57888</v>
      </c>
      <c r="G511" s="15">
        <f>IF(AND(INTRO!$E$37="Non-endemic",INTRO!$E$41="Non-endemic"),0,COUNTRY_INFO!Q511)</f>
        <v>0</v>
      </c>
      <c r="H511" s="15">
        <f>IF(AND(INTRO!$E$37="Non-endemic",INTRO!$E$41="Non-endemic"),0,COUNTRY_INFO!S511)</f>
        <v>1</v>
      </c>
      <c r="I511" s="14">
        <f>IF(INTRO!$E$39="Non-endemic",IF($G511=1,DEC!$I511,0),IF($G511=1,IVM!$G511,0))</f>
        <v>0</v>
      </c>
      <c r="J511" s="3" t="str">
        <f>IF($G511=0, " ", IF(COUNTRY_INFO!$H511=1, IF(COUNTRY_INFO!$L511=1, 0," ")," "))</f>
        <v xml:space="preserve"> </v>
      </c>
      <c r="K511" s="3"/>
      <c r="L511" s="28" t="s">
        <v>974</v>
      </c>
      <c r="M511" s="44">
        <f>IF($L511="ALB", IF(INTRO!$E$39="Non-endemic",IF($H511&lt;&gt;0,$D511*($H511-$G511),0),$D511*$H511), 0)</f>
        <v>0</v>
      </c>
      <c r="N511" s="14">
        <f t="shared" si="63"/>
        <v>0</v>
      </c>
      <c r="O511" s="3"/>
      <c r="P511" s="14">
        <f t="shared" si="72"/>
        <v>0</v>
      </c>
      <c r="Q511" s="44">
        <f>IF($L511="MBD", IF(INTRO!$E$39="Non-endemic",IF($H511&lt;&gt;0,$D511*($H511-$G511),0),$D511*$H511),0)</f>
        <v>24120</v>
      </c>
      <c r="R511" s="14">
        <f t="shared" si="64"/>
        <v>33768</v>
      </c>
      <c r="S511" s="3"/>
      <c r="T511" s="14">
        <f t="shared" si="73"/>
        <v>57888</v>
      </c>
      <c r="U511" s="25"/>
      <c r="V511" s="16">
        <f t="shared" si="69"/>
        <v>0</v>
      </c>
      <c r="W511" s="16">
        <f t="shared" si="70"/>
        <v>0</v>
      </c>
      <c r="X511" s="25"/>
      <c r="Y511" s="16">
        <f t="shared" si="65"/>
        <v>0</v>
      </c>
      <c r="Z511" s="16">
        <f t="shared" si="66"/>
        <v>0</v>
      </c>
      <c r="AA511" s="25"/>
      <c r="AB511" s="16">
        <f t="shared" si="67"/>
        <v>33768</v>
      </c>
      <c r="AC511" s="16">
        <f t="shared" si="68"/>
        <v>226</v>
      </c>
    </row>
    <row r="512" spans="1:29" x14ac:dyDescent="0.25">
      <c r="A512" s="13" t="str">
        <f>IF(AND(INTRO!$E$37="Non-endemic",INTRO!$E$41="Non-endemic")," ",IF(COUNTRY_INFO!A512=0," ",COUNTRY_INFO!A512))</f>
        <v>Nigeria</v>
      </c>
      <c r="B512" s="13" t="str">
        <f>IF(AND(INTRO!$E$37="Non-endemic",INTRO!$E$41="Non-endemic")," ",IF(COUNTRY_INFO!B512=0," ",COUNTRY_INFO!B512))</f>
        <v>Kwara</v>
      </c>
      <c r="C512" s="13" t="str">
        <f>IF(AND(INTRO!$E$37="Non-endemic",INTRO!$E$41="Non-endemic")," ",IF(COUNTRY_INFO!C512=0," ",COUNTRY_INFO!C512))</f>
        <v>Oke-Ero</v>
      </c>
      <c r="D512" s="14">
        <f>IF(AND(INTRO!$E$37="Non-endemic",INTRO!$E$41="Non-endemic"),0,IF(AND(OR(COUNTRY_INFO!$H512=0,COUNTRY_INFO!$H512=4,COUNTRY_INFO!$H512=99),OR(COUNTRY_INFO!$J512=0,COUNTRY_INFO!$J512=4)),0,COUNTRY_INFO!$E512))</f>
        <v>15498</v>
      </c>
      <c r="E512" s="14">
        <f>IF(AND(INTRO!$E$37="Non-endemic",INTRO!$E$41="Non-endemic"),0,IF(AND(OR(COUNTRY_INFO!$H512=0,COUNTRY_INFO!$H512=4,COUNTRY_INFO!$H512=99),OR(COUNTRY_INFO!$J512=0,COUNTRY_INFO!$J512=4)),0,COUNTRY_INFO!$F512))</f>
        <v>21698</v>
      </c>
      <c r="F512" s="14">
        <f t="shared" si="71"/>
        <v>37196</v>
      </c>
      <c r="G512" s="15">
        <f>IF(AND(INTRO!$E$37="Non-endemic",INTRO!$E$41="Non-endemic"),0,COUNTRY_INFO!Q512)</f>
        <v>1</v>
      </c>
      <c r="H512" s="15">
        <f>IF(AND(INTRO!$E$37="Non-endemic",INTRO!$E$41="Non-endemic"),0,COUNTRY_INFO!S512)</f>
        <v>0</v>
      </c>
      <c r="I512" s="14">
        <f>IF(INTRO!$E$39="Non-endemic",IF($G512=1,DEC!$I512,0),IF($G512=1,IVM!$G512,0))</f>
        <v>61993</v>
      </c>
      <c r="J512" s="3" t="str">
        <f>IF($G512=0, " ", IF(COUNTRY_INFO!$H512=1, IF(COUNTRY_INFO!$L512=1, 0," ")," "))</f>
        <v xml:space="preserve"> </v>
      </c>
      <c r="K512" s="3"/>
      <c r="L512" s="28" t="s">
        <v>974</v>
      </c>
      <c r="M512" s="44">
        <f>IF($L512="ALB", IF(INTRO!$E$39="Non-endemic",IF($H512&lt;&gt;0,$D512*($H512-$G512),0),$D512*$H512), 0)</f>
        <v>0</v>
      </c>
      <c r="N512" s="14">
        <f t="shared" si="63"/>
        <v>0</v>
      </c>
      <c r="O512" s="3"/>
      <c r="P512" s="14">
        <f t="shared" si="72"/>
        <v>0</v>
      </c>
      <c r="Q512" s="44">
        <f>IF($L512="MBD", IF(INTRO!$E$39="Non-endemic",IF($H512&lt;&gt;0,$D512*($H512-$G512),0),$D512*$H512),0)</f>
        <v>0</v>
      </c>
      <c r="R512" s="14">
        <f t="shared" si="64"/>
        <v>0</v>
      </c>
      <c r="S512" s="3"/>
      <c r="T512" s="14">
        <f t="shared" si="73"/>
        <v>0</v>
      </c>
      <c r="U512" s="25"/>
      <c r="V512" s="16">
        <f t="shared" si="69"/>
        <v>61993</v>
      </c>
      <c r="W512" s="16">
        <f t="shared" si="70"/>
        <v>310</v>
      </c>
      <c r="X512" s="25"/>
      <c r="Y512" s="16">
        <f t="shared" si="65"/>
        <v>0</v>
      </c>
      <c r="Z512" s="16">
        <f t="shared" si="66"/>
        <v>0</v>
      </c>
      <c r="AA512" s="25"/>
      <c r="AB512" s="16">
        <f t="shared" si="67"/>
        <v>0</v>
      </c>
      <c r="AC512" s="16">
        <f t="shared" si="68"/>
        <v>0</v>
      </c>
    </row>
    <row r="513" spans="1:29" x14ac:dyDescent="0.25">
      <c r="A513" s="13" t="str">
        <f>IF(AND(INTRO!$E$37="Non-endemic",INTRO!$E$41="Non-endemic")," ",IF(COUNTRY_INFO!A513=0," ",COUNTRY_INFO!A513))</f>
        <v>Nigeria</v>
      </c>
      <c r="B513" s="13" t="str">
        <f>IF(AND(INTRO!$E$37="Non-endemic",INTRO!$E$41="Non-endemic")," ",IF(COUNTRY_INFO!B513=0," ",COUNTRY_INFO!B513))</f>
        <v>Kwara</v>
      </c>
      <c r="C513" s="13" t="str">
        <f>IF(AND(INTRO!$E$37="Non-endemic",INTRO!$E$41="Non-endemic")," ",IF(COUNTRY_INFO!C513=0," ",COUNTRY_INFO!C513))</f>
        <v>Pategi</v>
      </c>
      <c r="D513" s="14">
        <f>IF(AND(INTRO!$E$37="Non-endemic",INTRO!$E$41="Non-endemic"),0,IF(AND(OR(COUNTRY_INFO!$H513=0,COUNTRY_INFO!$H513=4,COUNTRY_INFO!$H513=99),OR(COUNTRY_INFO!$J513=0,COUNTRY_INFO!$J513=4)),0,COUNTRY_INFO!$E513))</f>
        <v>30211</v>
      </c>
      <c r="E513" s="14">
        <f>IF(AND(INTRO!$E$37="Non-endemic",INTRO!$E$41="Non-endemic"),0,IF(AND(OR(COUNTRY_INFO!$H513=0,COUNTRY_INFO!$H513=4,COUNTRY_INFO!$H513=99),OR(COUNTRY_INFO!$J513=0,COUNTRY_INFO!$J513=4)),0,COUNTRY_INFO!$F513))</f>
        <v>42295</v>
      </c>
      <c r="F513" s="14">
        <f t="shared" si="71"/>
        <v>72506</v>
      </c>
      <c r="G513" s="15">
        <f>IF(AND(INTRO!$E$37="Non-endemic",INTRO!$E$41="Non-endemic"),0,COUNTRY_INFO!Q513)</f>
        <v>1</v>
      </c>
      <c r="H513" s="15">
        <f>IF(AND(INTRO!$E$37="Non-endemic",INTRO!$E$41="Non-endemic"),0,COUNTRY_INFO!S513)</f>
        <v>0</v>
      </c>
      <c r="I513" s="14">
        <f>IF(INTRO!$E$39="Non-endemic",IF($G513=1,DEC!$I513,0),IF($G513=1,IVM!$G513,0))</f>
        <v>120843</v>
      </c>
      <c r="J513" s="3" t="str">
        <f>IF($G513=0, " ", IF(COUNTRY_INFO!$H513=1, IF(COUNTRY_INFO!$L513=1, 0," ")," "))</f>
        <v xml:space="preserve"> </v>
      </c>
      <c r="K513" s="3"/>
      <c r="L513" s="28" t="s">
        <v>974</v>
      </c>
      <c r="M513" s="44">
        <f>IF($L513="ALB", IF(INTRO!$E$39="Non-endemic",IF($H513&lt;&gt;0,$D513*($H513-$G513),0),$D513*$H513), 0)</f>
        <v>0</v>
      </c>
      <c r="N513" s="14">
        <f t="shared" si="63"/>
        <v>0</v>
      </c>
      <c r="O513" s="3"/>
      <c r="P513" s="14">
        <f t="shared" si="72"/>
        <v>0</v>
      </c>
      <c r="Q513" s="44">
        <f>IF($L513="MBD", IF(INTRO!$E$39="Non-endemic",IF($H513&lt;&gt;0,$D513*($H513-$G513),0),$D513*$H513),0)</f>
        <v>0</v>
      </c>
      <c r="R513" s="14">
        <f t="shared" si="64"/>
        <v>0</v>
      </c>
      <c r="S513" s="3"/>
      <c r="T513" s="14">
        <f t="shared" si="73"/>
        <v>0</v>
      </c>
      <c r="U513" s="25"/>
      <c r="V513" s="16">
        <f t="shared" si="69"/>
        <v>120843</v>
      </c>
      <c r="W513" s="16">
        <f t="shared" si="70"/>
        <v>605</v>
      </c>
      <c r="X513" s="25"/>
      <c r="Y513" s="16">
        <f t="shared" si="65"/>
        <v>0</v>
      </c>
      <c r="Z513" s="16">
        <f t="shared" si="66"/>
        <v>0</v>
      </c>
      <c r="AA513" s="25"/>
      <c r="AB513" s="16">
        <f t="shared" si="67"/>
        <v>0</v>
      </c>
      <c r="AC513" s="16">
        <f t="shared" si="68"/>
        <v>0</v>
      </c>
    </row>
    <row r="514" spans="1:29" x14ac:dyDescent="0.25">
      <c r="A514" s="13" t="str">
        <f>IF(AND(INTRO!$E$37="Non-endemic",INTRO!$E$41="Non-endemic")," ",IF(COUNTRY_INFO!A514=0," ",COUNTRY_INFO!A514))</f>
        <v>Nigeria</v>
      </c>
      <c r="B514" s="13" t="str">
        <f>IF(AND(INTRO!$E$37="Non-endemic",INTRO!$E$41="Non-endemic")," ",IF(COUNTRY_INFO!B514=0," ",COUNTRY_INFO!B514))</f>
        <v>Lagos</v>
      </c>
      <c r="C514" s="13" t="str">
        <f>IF(AND(INTRO!$E$37="Non-endemic",INTRO!$E$41="Non-endemic")," ",IF(COUNTRY_INFO!C514=0," ",COUNTRY_INFO!C514))</f>
        <v>Agege</v>
      </c>
      <c r="D514" s="14">
        <f>IF(AND(INTRO!$E$37="Non-endemic",INTRO!$E$41="Non-endemic"),0,IF(AND(OR(COUNTRY_INFO!$H514=0,COUNTRY_INFO!$H514=4,COUNTRY_INFO!$H514=99),OR(COUNTRY_INFO!$J514=0,COUNTRY_INFO!$J514=4)),0,COUNTRY_INFO!$E514))</f>
        <v>123713</v>
      </c>
      <c r="E514" s="14">
        <f>IF(AND(INTRO!$E$37="Non-endemic",INTRO!$E$41="Non-endemic"),0,IF(AND(OR(COUNTRY_INFO!$H514=0,COUNTRY_INFO!$H514=4,COUNTRY_INFO!$H514=99),OR(COUNTRY_INFO!$J514=0,COUNTRY_INFO!$J514=4)),0,COUNTRY_INFO!$F514))</f>
        <v>173199</v>
      </c>
      <c r="F514" s="14">
        <f t="shared" si="71"/>
        <v>296912</v>
      </c>
      <c r="G514" s="15">
        <f>IF(AND(INTRO!$E$37="Non-endemic",INTRO!$E$41="Non-endemic"),0,COUNTRY_INFO!Q514)</f>
        <v>0</v>
      </c>
      <c r="H514" s="15">
        <f>IF(AND(INTRO!$E$37="Non-endemic",INTRO!$E$41="Non-endemic"),0,COUNTRY_INFO!S514)</f>
        <v>0</v>
      </c>
      <c r="I514" s="14">
        <f>IF(INTRO!$E$39="Non-endemic",IF($G514=1,DEC!$I514,0),IF($G514=1,IVM!$G514,0))</f>
        <v>0</v>
      </c>
      <c r="J514" s="3" t="str">
        <f>IF($G514=0, " ", IF(COUNTRY_INFO!$H514=1, IF(COUNTRY_INFO!$L514=1, 0," ")," "))</f>
        <v xml:space="preserve"> </v>
      </c>
      <c r="K514" s="3"/>
      <c r="L514" s="28" t="s">
        <v>974</v>
      </c>
      <c r="M514" s="44">
        <f>IF($L514="ALB", IF(INTRO!$E$39="Non-endemic",IF($H514&lt;&gt;0,$D514*($H514-$G514),0),$D514*$H514), 0)</f>
        <v>0</v>
      </c>
      <c r="N514" s="14">
        <f t="shared" si="63"/>
        <v>0</v>
      </c>
      <c r="O514" s="3"/>
      <c r="P514" s="14">
        <f t="shared" si="72"/>
        <v>0</v>
      </c>
      <c r="Q514" s="44">
        <f>IF($L514="MBD", IF(INTRO!$E$39="Non-endemic",IF($H514&lt;&gt;0,$D514*($H514-$G514),0),$D514*$H514),0)</f>
        <v>0</v>
      </c>
      <c r="R514" s="14">
        <f t="shared" si="64"/>
        <v>0</v>
      </c>
      <c r="S514" s="3"/>
      <c r="T514" s="14">
        <f t="shared" si="73"/>
        <v>0</v>
      </c>
      <c r="U514" s="25"/>
      <c r="V514" s="16">
        <f t="shared" si="69"/>
        <v>0</v>
      </c>
      <c r="W514" s="16">
        <f t="shared" si="70"/>
        <v>0</v>
      </c>
      <c r="X514" s="25"/>
      <c r="Y514" s="16">
        <f t="shared" si="65"/>
        <v>0</v>
      </c>
      <c r="Z514" s="16">
        <f t="shared" si="66"/>
        <v>0</v>
      </c>
      <c r="AA514" s="25"/>
      <c r="AB514" s="16">
        <f t="shared" si="67"/>
        <v>0</v>
      </c>
      <c r="AC514" s="16">
        <f t="shared" si="68"/>
        <v>0</v>
      </c>
    </row>
    <row r="515" spans="1:29" x14ac:dyDescent="0.25">
      <c r="A515" s="13" t="str">
        <f>IF(AND(INTRO!$E$37="Non-endemic",INTRO!$E$41="Non-endemic")," ",IF(COUNTRY_INFO!A515=0," ",COUNTRY_INFO!A515))</f>
        <v>Nigeria</v>
      </c>
      <c r="B515" s="13" t="str">
        <f>IF(AND(INTRO!$E$37="Non-endemic",INTRO!$E$41="Non-endemic")," ",IF(COUNTRY_INFO!B515=0," ",COUNTRY_INFO!B515))</f>
        <v>Lagos</v>
      </c>
      <c r="C515" s="13" t="str">
        <f>IF(AND(INTRO!$E$37="Non-endemic",INTRO!$E$41="Non-endemic")," ",IF(COUNTRY_INFO!C515=0," ",COUNTRY_INFO!C515))</f>
        <v>Ajeromi-Ifeledun</v>
      </c>
      <c r="D515" s="14">
        <f>IF(AND(INTRO!$E$37="Non-endemic",INTRO!$E$41="Non-endemic"),0,IF(AND(OR(COUNTRY_INFO!$H515=0,COUNTRY_INFO!$H515=4,COUNTRY_INFO!$H515=99),OR(COUNTRY_INFO!$J515=0,COUNTRY_INFO!$J515=4)),0,COUNTRY_INFO!$E515))</f>
        <v>184009</v>
      </c>
      <c r="E515" s="14">
        <f>IF(AND(INTRO!$E$37="Non-endemic",INTRO!$E$41="Non-endemic"),0,IF(AND(OR(COUNTRY_INFO!$H515=0,COUNTRY_INFO!$H515=4,COUNTRY_INFO!$H515=99),OR(COUNTRY_INFO!$J515=0,COUNTRY_INFO!$J515=4)),0,COUNTRY_INFO!$F515))</f>
        <v>257613</v>
      </c>
      <c r="F515" s="14">
        <f t="shared" si="71"/>
        <v>441622</v>
      </c>
      <c r="G515" s="15">
        <f>IF(AND(INTRO!$E$37="Non-endemic",INTRO!$E$41="Non-endemic"),0,COUNTRY_INFO!Q515)</f>
        <v>0</v>
      </c>
      <c r="H515" s="15">
        <f>IF(AND(INTRO!$E$37="Non-endemic",INTRO!$E$41="Non-endemic"),0,COUNTRY_INFO!S515)</f>
        <v>1</v>
      </c>
      <c r="I515" s="14">
        <f>IF(INTRO!$E$39="Non-endemic",IF($G515=1,DEC!$I515,0),IF($G515=1,IVM!$G515,0))</f>
        <v>0</v>
      </c>
      <c r="J515" s="3" t="str">
        <f>IF($G515=0, " ", IF(COUNTRY_INFO!$H515=1, IF(COUNTRY_INFO!$L515=1, 0," ")," "))</f>
        <v xml:space="preserve"> </v>
      </c>
      <c r="K515" s="3"/>
      <c r="L515" s="28" t="s">
        <v>974</v>
      </c>
      <c r="M515" s="44">
        <f>IF($L515="ALB", IF(INTRO!$E$39="Non-endemic",IF($H515&lt;&gt;0,$D515*($H515-$G515),0),$D515*$H515), 0)</f>
        <v>0</v>
      </c>
      <c r="N515" s="14">
        <f t="shared" si="63"/>
        <v>0</v>
      </c>
      <c r="O515" s="3"/>
      <c r="P515" s="14">
        <f t="shared" si="72"/>
        <v>0</v>
      </c>
      <c r="Q515" s="44">
        <f>IF($L515="MBD", IF(INTRO!$E$39="Non-endemic",IF($H515&lt;&gt;0,$D515*($H515-$G515),0),$D515*$H515),0)</f>
        <v>184009</v>
      </c>
      <c r="R515" s="14">
        <f t="shared" si="64"/>
        <v>257613</v>
      </c>
      <c r="S515" s="3"/>
      <c r="T515" s="14">
        <f t="shared" si="73"/>
        <v>441622</v>
      </c>
      <c r="U515" s="25"/>
      <c r="V515" s="16">
        <f t="shared" si="69"/>
        <v>0</v>
      </c>
      <c r="W515" s="16">
        <f t="shared" si="70"/>
        <v>0</v>
      </c>
      <c r="X515" s="25"/>
      <c r="Y515" s="16">
        <f t="shared" si="65"/>
        <v>0</v>
      </c>
      <c r="Z515" s="16">
        <f t="shared" si="66"/>
        <v>0</v>
      </c>
      <c r="AA515" s="25"/>
      <c r="AB515" s="16">
        <f t="shared" si="67"/>
        <v>257613</v>
      </c>
      <c r="AC515" s="16">
        <f t="shared" si="68"/>
        <v>1718</v>
      </c>
    </row>
    <row r="516" spans="1:29" x14ac:dyDescent="0.25">
      <c r="A516" s="13" t="str">
        <f>IF(AND(INTRO!$E$37="Non-endemic",INTRO!$E$41="Non-endemic")," ",IF(COUNTRY_INFO!A516=0," ",COUNTRY_INFO!A516))</f>
        <v>Nigeria</v>
      </c>
      <c r="B516" s="13" t="str">
        <f>IF(AND(INTRO!$E$37="Non-endemic",INTRO!$E$41="Non-endemic")," ",IF(COUNTRY_INFO!B516=0," ",COUNTRY_INFO!B516))</f>
        <v>Lagos</v>
      </c>
      <c r="C516" s="13" t="str">
        <f>IF(AND(INTRO!$E$37="Non-endemic",INTRO!$E$41="Non-endemic")," ",IF(COUNTRY_INFO!C516=0," ",COUNTRY_INFO!C516))</f>
        <v>Alimosho</v>
      </c>
      <c r="D516" s="14">
        <f>IF(AND(INTRO!$E$37="Non-endemic",INTRO!$E$41="Non-endemic"),0,IF(AND(OR(COUNTRY_INFO!$H516=0,COUNTRY_INFO!$H516=4,COUNTRY_INFO!$H516=99),OR(COUNTRY_INFO!$J516=0,COUNTRY_INFO!$J516=4)),0,COUNTRY_INFO!$E516))</f>
        <v>343677</v>
      </c>
      <c r="E516" s="14">
        <f>IF(AND(INTRO!$E$37="Non-endemic",INTRO!$E$41="Non-endemic"),0,IF(AND(OR(COUNTRY_INFO!$H516=0,COUNTRY_INFO!$H516=4,COUNTRY_INFO!$H516=99),OR(COUNTRY_INFO!$J516=0,COUNTRY_INFO!$J516=4)),0,COUNTRY_INFO!$F516))</f>
        <v>481147</v>
      </c>
      <c r="F516" s="14">
        <f t="shared" si="71"/>
        <v>824824</v>
      </c>
      <c r="G516" s="15">
        <f>IF(AND(INTRO!$E$37="Non-endemic",INTRO!$E$41="Non-endemic"),0,COUNTRY_INFO!Q516)</f>
        <v>0</v>
      </c>
      <c r="H516" s="15">
        <f>IF(AND(INTRO!$E$37="Non-endemic",INTRO!$E$41="Non-endemic"),0,COUNTRY_INFO!S516)</f>
        <v>0</v>
      </c>
      <c r="I516" s="14">
        <f>IF(INTRO!$E$39="Non-endemic",IF($G516=1,DEC!$I516,0),IF($G516=1,IVM!$G516,0))</f>
        <v>0</v>
      </c>
      <c r="J516" s="3" t="str">
        <f>IF($G516=0, " ", IF(COUNTRY_INFO!$H516=1, IF(COUNTRY_INFO!$L516=1, 0," ")," "))</f>
        <v xml:space="preserve"> </v>
      </c>
      <c r="K516" s="3"/>
      <c r="L516" s="28" t="s">
        <v>974</v>
      </c>
      <c r="M516" s="44">
        <f>IF($L516="ALB", IF(INTRO!$E$39="Non-endemic",IF($H516&lt;&gt;0,$D516*($H516-$G516),0),$D516*$H516), 0)</f>
        <v>0</v>
      </c>
      <c r="N516" s="14">
        <f t="shared" si="63"/>
        <v>0</v>
      </c>
      <c r="O516" s="3"/>
      <c r="P516" s="14">
        <f t="shared" si="72"/>
        <v>0</v>
      </c>
      <c r="Q516" s="44">
        <f>IF($L516="MBD", IF(INTRO!$E$39="Non-endemic",IF($H516&lt;&gt;0,$D516*($H516-$G516),0),$D516*$H516),0)</f>
        <v>0</v>
      </c>
      <c r="R516" s="14">
        <f t="shared" si="64"/>
        <v>0</v>
      </c>
      <c r="S516" s="3"/>
      <c r="T516" s="14">
        <f t="shared" si="73"/>
        <v>0</v>
      </c>
      <c r="U516" s="25"/>
      <c r="V516" s="16">
        <f t="shared" si="69"/>
        <v>0</v>
      </c>
      <c r="W516" s="16">
        <f t="shared" si="70"/>
        <v>0</v>
      </c>
      <c r="X516" s="25"/>
      <c r="Y516" s="16">
        <f t="shared" si="65"/>
        <v>0</v>
      </c>
      <c r="Z516" s="16">
        <f t="shared" si="66"/>
        <v>0</v>
      </c>
      <c r="AA516" s="25"/>
      <c r="AB516" s="16">
        <f t="shared" si="67"/>
        <v>0</v>
      </c>
      <c r="AC516" s="16">
        <f t="shared" si="68"/>
        <v>0</v>
      </c>
    </row>
    <row r="517" spans="1:29" x14ac:dyDescent="0.25">
      <c r="A517" s="13" t="str">
        <f>IF(AND(INTRO!$E$37="Non-endemic",INTRO!$E$41="Non-endemic")," ",IF(COUNTRY_INFO!A517=0," ",COUNTRY_INFO!A517))</f>
        <v>Nigeria</v>
      </c>
      <c r="B517" s="13" t="str">
        <f>IF(AND(INTRO!$E$37="Non-endemic",INTRO!$E$41="Non-endemic")," ",IF(COUNTRY_INFO!B517=0," ",COUNTRY_INFO!B517))</f>
        <v>Lagos</v>
      </c>
      <c r="C517" s="13" t="str">
        <f>IF(AND(INTRO!$E$37="Non-endemic",INTRO!$E$41="Non-endemic")," ",IF(COUNTRY_INFO!C517=0," ",COUNTRY_INFO!C517))</f>
        <v>Amuwo-Odofin</v>
      </c>
      <c r="D517" s="14">
        <f>IF(AND(INTRO!$E$37="Non-endemic",INTRO!$E$41="Non-endemic"),0,IF(AND(OR(COUNTRY_INFO!$H517=0,COUNTRY_INFO!$H517=4,COUNTRY_INFO!$H517=99),OR(COUNTRY_INFO!$J517=0,COUNTRY_INFO!$J517=4)),0,COUNTRY_INFO!$E517))</f>
        <v>85580</v>
      </c>
      <c r="E517" s="14">
        <f>IF(AND(INTRO!$E$37="Non-endemic",INTRO!$E$41="Non-endemic"),0,IF(AND(OR(COUNTRY_INFO!$H517=0,COUNTRY_INFO!$H517=4,COUNTRY_INFO!$H517=99),OR(COUNTRY_INFO!$J517=0,COUNTRY_INFO!$J517=4)),0,COUNTRY_INFO!$F517))</f>
        <v>119811</v>
      </c>
      <c r="F517" s="14">
        <f t="shared" si="71"/>
        <v>205391</v>
      </c>
      <c r="G517" s="15">
        <f>IF(AND(INTRO!$E$37="Non-endemic",INTRO!$E$41="Non-endemic"),0,COUNTRY_INFO!Q517)</f>
        <v>0</v>
      </c>
      <c r="H517" s="15">
        <f>IF(AND(INTRO!$E$37="Non-endemic",INTRO!$E$41="Non-endemic"),0,COUNTRY_INFO!S517)</f>
        <v>2</v>
      </c>
      <c r="I517" s="14">
        <f>IF(INTRO!$E$39="Non-endemic",IF($G517=1,DEC!$I517,0),IF($G517=1,IVM!$G517,0))</f>
        <v>0</v>
      </c>
      <c r="J517" s="3" t="str">
        <f>IF($G517=0, " ", IF(COUNTRY_INFO!$H517=1, IF(COUNTRY_INFO!$L517=1, 0," ")," "))</f>
        <v xml:space="preserve"> </v>
      </c>
      <c r="K517" s="3"/>
      <c r="L517" s="28" t="s">
        <v>974</v>
      </c>
      <c r="M517" s="44">
        <f>IF($L517="ALB", IF(INTRO!$E$39="Non-endemic",IF($H517&lt;&gt;0,$D517*($H517-$G517),0),$D517*$H517), 0)</f>
        <v>0</v>
      </c>
      <c r="N517" s="14">
        <f t="shared" si="63"/>
        <v>0</v>
      </c>
      <c r="O517" s="3"/>
      <c r="P517" s="14">
        <f t="shared" si="72"/>
        <v>0</v>
      </c>
      <c r="Q517" s="44">
        <f>IF($L517="MBD", IF(INTRO!$E$39="Non-endemic",IF($H517&lt;&gt;0,$D517*($H517-$G517),0),$D517*$H517),0)</f>
        <v>171160</v>
      </c>
      <c r="R517" s="14">
        <f t="shared" si="64"/>
        <v>239622</v>
      </c>
      <c r="S517" s="3"/>
      <c r="T517" s="14">
        <f t="shared" si="73"/>
        <v>410782</v>
      </c>
      <c r="U517" s="25"/>
      <c r="V517" s="16">
        <f t="shared" si="69"/>
        <v>0</v>
      </c>
      <c r="W517" s="16">
        <f t="shared" si="70"/>
        <v>0</v>
      </c>
      <c r="X517" s="25"/>
      <c r="Y517" s="16">
        <f t="shared" si="65"/>
        <v>0</v>
      </c>
      <c r="Z517" s="16">
        <f t="shared" si="66"/>
        <v>0</v>
      </c>
      <c r="AA517" s="25"/>
      <c r="AB517" s="16">
        <f t="shared" si="67"/>
        <v>239622</v>
      </c>
      <c r="AC517" s="16">
        <f t="shared" si="68"/>
        <v>1598</v>
      </c>
    </row>
    <row r="518" spans="1:29" x14ac:dyDescent="0.25">
      <c r="A518" s="13" t="str">
        <f>IF(AND(INTRO!$E$37="Non-endemic",INTRO!$E$41="Non-endemic")," ",IF(COUNTRY_INFO!A518=0," ",COUNTRY_INFO!A518))</f>
        <v>Nigeria</v>
      </c>
      <c r="B518" s="13" t="str">
        <f>IF(AND(INTRO!$E$37="Non-endemic",INTRO!$E$41="Non-endemic")," ",IF(COUNTRY_INFO!B518=0," ",COUNTRY_INFO!B518))</f>
        <v>Lagos</v>
      </c>
      <c r="C518" s="13" t="str">
        <f>IF(AND(INTRO!$E$37="Non-endemic",INTRO!$E$41="Non-endemic")," ",IF(COUNTRY_INFO!C518=0," ",COUNTRY_INFO!C518))</f>
        <v>Apapa</v>
      </c>
      <c r="D518" s="14">
        <f>IF(AND(INTRO!$E$37="Non-endemic",INTRO!$E$41="Non-endemic"),0,IF(AND(OR(COUNTRY_INFO!$H518=0,COUNTRY_INFO!$H518=4,COUNTRY_INFO!$H518=99),OR(COUNTRY_INFO!$J518=0,COUNTRY_INFO!$J518=4)),0,COUNTRY_INFO!$E518))</f>
        <v>58466</v>
      </c>
      <c r="E518" s="14">
        <f>IF(AND(INTRO!$E$37="Non-endemic",INTRO!$E$41="Non-endemic"),0,IF(AND(OR(COUNTRY_INFO!$H518=0,COUNTRY_INFO!$H518=4,COUNTRY_INFO!$H518=99),OR(COUNTRY_INFO!$J518=0,COUNTRY_INFO!$J518=4)),0,COUNTRY_INFO!$F518))</f>
        <v>81852</v>
      </c>
      <c r="F518" s="14">
        <f t="shared" si="71"/>
        <v>140318</v>
      </c>
      <c r="G518" s="15">
        <f>IF(AND(INTRO!$E$37="Non-endemic",INTRO!$E$41="Non-endemic"),0,COUNTRY_INFO!Q518)</f>
        <v>0</v>
      </c>
      <c r="H518" s="15">
        <f>IF(AND(INTRO!$E$37="Non-endemic",INTRO!$E$41="Non-endemic"),0,COUNTRY_INFO!S518)</f>
        <v>1</v>
      </c>
      <c r="I518" s="14">
        <f>IF(INTRO!$E$39="Non-endemic",IF($G518=1,DEC!$I518,0),IF($G518=1,IVM!$G518,0))</f>
        <v>0</v>
      </c>
      <c r="J518" s="3" t="str">
        <f>IF($G518=0, " ", IF(COUNTRY_INFO!$H518=1, IF(COUNTRY_INFO!$L518=1, 0," ")," "))</f>
        <v xml:space="preserve"> </v>
      </c>
      <c r="K518" s="3"/>
      <c r="L518" s="28" t="s">
        <v>974</v>
      </c>
      <c r="M518" s="44">
        <f>IF($L518="ALB", IF(INTRO!$E$39="Non-endemic",IF($H518&lt;&gt;0,$D518*($H518-$G518),0),$D518*$H518), 0)</f>
        <v>0</v>
      </c>
      <c r="N518" s="14">
        <f t="shared" si="63"/>
        <v>0</v>
      </c>
      <c r="O518" s="3"/>
      <c r="P518" s="14">
        <f t="shared" si="72"/>
        <v>0</v>
      </c>
      <c r="Q518" s="44">
        <f>IF($L518="MBD", IF(INTRO!$E$39="Non-endemic",IF($H518&lt;&gt;0,$D518*($H518-$G518),0),$D518*$H518),0)</f>
        <v>58466</v>
      </c>
      <c r="R518" s="14">
        <f t="shared" si="64"/>
        <v>81852</v>
      </c>
      <c r="S518" s="3"/>
      <c r="T518" s="14">
        <f t="shared" si="73"/>
        <v>140318</v>
      </c>
      <c r="U518" s="25"/>
      <c r="V518" s="16">
        <f t="shared" si="69"/>
        <v>0</v>
      </c>
      <c r="W518" s="16">
        <f t="shared" si="70"/>
        <v>0</v>
      </c>
      <c r="X518" s="25"/>
      <c r="Y518" s="16">
        <f t="shared" si="65"/>
        <v>0</v>
      </c>
      <c r="Z518" s="16">
        <f t="shared" si="66"/>
        <v>0</v>
      </c>
      <c r="AA518" s="25"/>
      <c r="AB518" s="16">
        <f t="shared" si="67"/>
        <v>81852</v>
      </c>
      <c r="AC518" s="16">
        <f t="shared" si="68"/>
        <v>546</v>
      </c>
    </row>
    <row r="519" spans="1:29" x14ac:dyDescent="0.25">
      <c r="A519" s="13" t="str">
        <f>IF(AND(INTRO!$E$37="Non-endemic",INTRO!$E$41="Non-endemic")," ",IF(COUNTRY_INFO!A519=0," ",COUNTRY_INFO!A519))</f>
        <v>Nigeria</v>
      </c>
      <c r="B519" s="13" t="str">
        <f>IF(AND(INTRO!$E$37="Non-endemic",INTRO!$E$41="Non-endemic")," ",IF(COUNTRY_INFO!B519=0," ",COUNTRY_INFO!B519))</f>
        <v>Lagos</v>
      </c>
      <c r="C519" s="13" t="str">
        <f>IF(AND(INTRO!$E$37="Non-endemic",INTRO!$E$41="Non-endemic")," ",IF(COUNTRY_INFO!C519=0," ",COUNTRY_INFO!C519))</f>
        <v>Badagry</v>
      </c>
      <c r="D519" s="14">
        <f>IF(AND(INTRO!$E$37="Non-endemic",INTRO!$E$41="Non-endemic"),0,IF(AND(OR(COUNTRY_INFO!$H519=0,COUNTRY_INFO!$H519=4,COUNTRY_INFO!$H519=99),OR(COUNTRY_INFO!$J519=0,COUNTRY_INFO!$J519=4)),0,COUNTRY_INFO!$E519))</f>
        <v>64849</v>
      </c>
      <c r="E519" s="14">
        <f>IF(AND(INTRO!$E$37="Non-endemic",INTRO!$E$41="Non-endemic"),0,IF(AND(OR(COUNTRY_INFO!$H519=0,COUNTRY_INFO!$H519=4,COUNTRY_INFO!$H519=99),OR(COUNTRY_INFO!$J519=0,COUNTRY_INFO!$J519=4)),0,COUNTRY_INFO!$F519))</f>
        <v>90788</v>
      </c>
      <c r="F519" s="14">
        <f t="shared" si="71"/>
        <v>155637</v>
      </c>
      <c r="G519" s="15">
        <f>IF(AND(INTRO!$E$37="Non-endemic",INTRO!$E$41="Non-endemic"),0,COUNTRY_INFO!Q519)</f>
        <v>0</v>
      </c>
      <c r="H519" s="15">
        <f>IF(AND(INTRO!$E$37="Non-endemic",INTRO!$E$41="Non-endemic"),0,COUNTRY_INFO!S519)</f>
        <v>1</v>
      </c>
      <c r="I519" s="14">
        <f>IF(INTRO!$E$39="Non-endemic",IF($G519=1,DEC!$I519,0),IF($G519=1,IVM!$G519,0))</f>
        <v>0</v>
      </c>
      <c r="J519" s="3" t="str">
        <f>IF($G519=0, " ", IF(COUNTRY_INFO!$H519=1, IF(COUNTRY_INFO!$L519=1, 0," ")," "))</f>
        <v xml:space="preserve"> </v>
      </c>
      <c r="K519" s="3"/>
      <c r="L519" s="28" t="s">
        <v>974</v>
      </c>
      <c r="M519" s="44">
        <f>IF($L519="ALB", IF(INTRO!$E$39="Non-endemic",IF($H519&lt;&gt;0,$D519*($H519-$G519),0),$D519*$H519), 0)</f>
        <v>0</v>
      </c>
      <c r="N519" s="14">
        <f t="shared" si="63"/>
        <v>0</v>
      </c>
      <c r="O519" s="3"/>
      <c r="P519" s="14">
        <f t="shared" si="72"/>
        <v>0</v>
      </c>
      <c r="Q519" s="44">
        <f>IF($L519="MBD", IF(INTRO!$E$39="Non-endemic",IF($H519&lt;&gt;0,$D519*($H519-$G519),0),$D519*$H519),0)</f>
        <v>64849</v>
      </c>
      <c r="R519" s="14">
        <f t="shared" si="64"/>
        <v>90788</v>
      </c>
      <c r="S519" s="3"/>
      <c r="T519" s="14">
        <f t="shared" si="73"/>
        <v>155637</v>
      </c>
      <c r="U519" s="25"/>
      <c r="V519" s="16">
        <f t="shared" si="69"/>
        <v>0</v>
      </c>
      <c r="W519" s="16">
        <f t="shared" si="70"/>
        <v>0</v>
      </c>
      <c r="X519" s="25"/>
      <c r="Y519" s="16">
        <f t="shared" si="65"/>
        <v>0</v>
      </c>
      <c r="Z519" s="16">
        <f t="shared" si="66"/>
        <v>0</v>
      </c>
      <c r="AA519" s="25"/>
      <c r="AB519" s="16">
        <f t="shared" si="67"/>
        <v>90788</v>
      </c>
      <c r="AC519" s="16">
        <f t="shared" si="68"/>
        <v>606</v>
      </c>
    </row>
    <row r="520" spans="1:29" x14ac:dyDescent="0.25">
      <c r="A520" s="13" t="str">
        <f>IF(AND(INTRO!$E$37="Non-endemic",INTRO!$E$41="Non-endemic")," ",IF(COUNTRY_INFO!A520=0," ",COUNTRY_INFO!A520))</f>
        <v>Nigeria</v>
      </c>
      <c r="B520" s="13" t="str">
        <f>IF(AND(INTRO!$E$37="Non-endemic",INTRO!$E$41="Non-endemic")," ",IF(COUNTRY_INFO!B520=0," ",COUNTRY_INFO!B520))</f>
        <v>Lagos</v>
      </c>
      <c r="C520" s="13" t="str">
        <f>IF(AND(INTRO!$E$37="Non-endemic",INTRO!$E$41="Non-endemic")," ",IF(COUNTRY_INFO!C520=0," ",COUNTRY_INFO!C520))</f>
        <v>Epe</v>
      </c>
      <c r="D520" s="14">
        <f>IF(AND(INTRO!$E$37="Non-endemic",INTRO!$E$41="Non-endemic"),0,IF(AND(OR(COUNTRY_INFO!$H520=0,COUNTRY_INFO!$H520=4,COUNTRY_INFO!$H520=99),OR(COUNTRY_INFO!$J520=0,COUNTRY_INFO!$J520=4)),0,COUNTRY_INFO!$E520))</f>
        <v>48795</v>
      </c>
      <c r="E520" s="14">
        <f>IF(AND(INTRO!$E$37="Non-endemic",INTRO!$E$41="Non-endemic"),0,IF(AND(OR(COUNTRY_INFO!$H520=0,COUNTRY_INFO!$H520=4,COUNTRY_INFO!$H520=99),OR(COUNTRY_INFO!$J520=0,COUNTRY_INFO!$J520=4)),0,COUNTRY_INFO!$F520))</f>
        <v>68313</v>
      </c>
      <c r="F520" s="14">
        <f t="shared" si="71"/>
        <v>117108</v>
      </c>
      <c r="G520" s="15">
        <f>IF(AND(INTRO!$E$37="Non-endemic",INTRO!$E$41="Non-endemic"),0,COUNTRY_INFO!Q520)</f>
        <v>0</v>
      </c>
      <c r="H520" s="15">
        <f>IF(AND(INTRO!$E$37="Non-endemic",INTRO!$E$41="Non-endemic"),0,COUNTRY_INFO!S520)</f>
        <v>1</v>
      </c>
      <c r="I520" s="14">
        <f>IF(INTRO!$E$39="Non-endemic",IF($G520=1,DEC!$I520,0),IF($G520=1,IVM!$G520,0))</f>
        <v>0</v>
      </c>
      <c r="J520" s="3" t="str">
        <f>IF($G520=0, " ", IF(COUNTRY_INFO!$H520=1, IF(COUNTRY_INFO!$L520=1, 0," ")," "))</f>
        <v xml:space="preserve"> </v>
      </c>
      <c r="K520" s="3"/>
      <c r="L520" s="28" t="s">
        <v>974</v>
      </c>
      <c r="M520" s="44">
        <f>IF($L520="ALB", IF(INTRO!$E$39="Non-endemic",IF($H520&lt;&gt;0,$D520*($H520-$G520),0),$D520*$H520), 0)</f>
        <v>0</v>
      </c>
      <c r="N520" s="14">
        <f t="shared" ref="N520:N583" si="74">IF($L520="ALB", IF($H520&lt;&gt;0, IF($I520=0, $E520*$H520, $E520*($H520-$G520)),0), 0)</f>
        <v>0</v>
      </c>
      <c r="O520" s="3"/>
      <c r="P520" s="14">
        <f t="shared" si="72"/>
        <v>0</v>
      </c>
      <c r="Q520" s="44">
        <f>IF($L520="MBD", IF(INTRO!$E$39="Non-endemic",IF($H520&lt;&gt;0,$D520*($H520-$G520),0),$D520*$H520),0)</f>
        <v>48795</v>
      </c>
      <c r="R520" s="14">
        <f t="shared" ref="R520:R583" si="75">IF($L520="MBD", IF($H520&lt;&gt;0,IF($I520=0, $E520*$H520, $E520*($H520-$G520)),0), 0 )</f>
        <v>68313</v>
      </c>
      <c r="S520" s="3"/>
      <c r="T520" s="14">
        <f t="shared" si="73"/>
        <v>117108</v>
      </c>
      <c r="U520" s="25"/>
      <c r="V520" s="16">
        <f t="shared" si="69"/>
        <v>0</v>
      </c>
      <c r="W520" s="16">
        <f t="shared" si="70"/>
        <v>0</v>
      </c>
      <c r="X520" s="25"/>
      <c r="Y520" s="16">
        <f t="shared" ref="Y520:Y583" si="76">IF($N520&gt;$X520,$N520-$X520,0)</f>
        <v>0</v>
      </c>
      <c r="Z520" s="16">
        <f t="shared" ref="Z520:Z583" si="77">ROUNDUP($N520/200,0)</f>
        <v>0</v>
      </c>
      <c r="AA520" s="25"/>
      <c r="AB520" s="16">
        <f t="shared" ref="AB520:AB583" si="78">IF($R520&gt;$AA520,$R520-$AA520,0)</f>
        <v>68313</v>
      </c>
      <c r="AC520" s="16">
        <f t="shared" ref="AC520:AC583" si="79">ROUNDUP($R520/150,0)</f>
        <v>456</v>
      </c>
    </row>
    <row r="521" spans="1:29" x14ac:dyDescent="0.25">
      <c r="A521" s="13" t="str">
        <f>IF(AND(INTRO!$E$37="Non-endemic",INTRO!$E$41="Non-endemic")," ",IF(COUNTRY_INFO!A521=0," ",COUNTRY_INFO!A521))</f>
        <v>Nigeria</v>
      </c>
      <c r="B521" s="13" t="str">
        <f>IF(AND(INTRO!$E$37="Non-endemic",INTRO!$E$41="Non-endemic")," ",IF(COUNTRY_INFO!B521=0," ",COUNTRY_INFO!B521))</f>
        <v>Lagos</v>
      </c>
      <c r="C521" s="13" t="str">
        <f>IF(AND(INTRO!$E$37="Non-endemic",INTRO!$E$41="Non-endemic")," ",IF(COUNTRY_INFO!C521=0," ",COUNTRY_INFO!C521))</f>
        <v>Eti-Osa</v>
      </c>
      <c r="D521" s="14">
        <f>IF(AND(INTRO!$E$37="Non-endemic",INTRO!$E$41="Non-endemic"),0,IF(AND(OR(COUNTRY_INFO!$H521=0,COUNTRY_INFO!$H521=4,COUNTRY_INFO!$H521=99),OR(COUNTRY_INFO!$J521=0,COUNTRY_INFO!$J521=4)),0,COUNTRY_INFO!$E521))</f>
        <v>77408</v>
      </c>
      <c r="E521" s="14">
        <f>IF(AND(INTRO!$E$37="Non-endemic",INTRO!$E$41="Non-endemic"),0,IF(AND(OR(COUNTRY_INFO!$H521=0,COUNTRY_INFO!$H521=4,COUNTRY_INFO!$H521=99),OR(COUNTRY_INFO!$J521=0,COUNTRY_INFO!$J521=4)),0,COUNTRY_INFO!$F521))</f>
        <v>108371</v>
      </c>
      <c r="F521" s="14">
        <f t="shared" si="71"/>
        <v>185779</v>
      </c>
      <c r="G521" s="15">
        <f>IF(AND(INTRO!$E$37="Non-endemic",INTRO!$E$41="Non-endemic"),0,COUNTRY_INFO!Q521)</f>
        <v>1</v>
      </c>
      <c r="H521" s="15">
        <f>IF(AND(INTRO!$E$37="Non-endemic",INTRO!$E$41="Non-endemic"),0,COUNTRY_INFO!S521)</f>
        <v>1</v>
      </c>
      <c r="I521" s="14">
        <f>IF(INTRO!$E$39="Non-endemic",IF($G521=1,DEC!$I521,0),IF($G521=1,IVM!$G521,0))</f>
        <v>309631</v>
      </c>
      <c r="J521" s="3" t="str">
        <f>IF($G521=0, " ", IF(COUNTRY_INFO!$H521=1, IF(COUNTRY_INFO!$L521=1, 0," ")," "))</f>
        <v xml:space="preserve"> </v>
      </c>
      <c r="K521" s="3"/>
      <c r="L521" s="28" t="s">
        <v>974</v>
      </c>
      <c r="M521" s="44">
        <f>IF($L521="ALB", IF(INTRO!$E$39="Non-endemic",IF($H521&lt;&gt;0,$D521*($H521-$G521),0),$D521*$H521), 0)</f>
        <v>0</v>
      </c>
      <c r="N521" s="14">
        <f t="shared" si="74"/>
        <v>0</v>
      </c>
      <c r="O521" s="3"/>
      <c r="P521" s="14">
        <f t="shared" si="72"/>
        <v>0</v>
      </c>
      <c r="Q521" s="44">
        <f>IF($L521="MBD", IF(INTRO!$E$39="Non-endemic",IF($H521&lt;&gt;0,$D521*($H521-$G521),0),$D521*$H521),0)</f>
        <v>77408</v>
      </c>
      <c r="R521" s="14">
        <f t="shared" si="75"/>
        <v>0</v>
      </c>
      <c r="S521" s="3"/>
      <c r="T521" s="14">
        <f t="shared" si="73"/>
        <v>77408</v>
      </c>
      <c r="U521" s="25"/>
      <c r="V521" s="16">
        <f t="shared" ref="V521:V584" si="80">IF($J521&lt;&gt;" ", IF(($I521+$J521*$K521)&gt;$U521, ($I521+$J521*$K521)-$U521,0), IF($I521&gt;$U521, $I521-$U521, 0))</f>
        <v>309631</v>
      </c>
      <c r="W521" s="16">
        <f t="shared" ref="W521:W584" si="81">IF($J521&lt;&gt;" ", ROUNDUP(($I521+$J521*$K521)/200,0), ROUNDUP($I521/200,0))</f>
        <v>1549</v>
      </c>
      <c r="X521" s="25"/>
      <c r="Y521" s="16">
        <f t="shared" si="76"/>
        <v>0</v>
      </c>
      <c r="Z521" s="16">
        <f t="shared" si="77"/>
        <v>0</v>
      </c>
      <c r="AA521" s="25"/>
      <c r="AB521" s="16">
        <f t="shared" si="78"/>
        <v>0</v>
      </c>
      <c r="AC521" s="16">
        <f t="shared" si="79"/>
        <v>0</v>
      </c>
    </row>
    <row r="522" spans="1:29" x14ac:dyDescent="0.25">
      <c r="A522" s="13" t="str">
        <f>IF(AND(INTRO!$E$37="Non-endemic",INTRO!$E$41="Non-endemic")," ",IF(COUNTRY_INFO!A522=0," ",COUNTRY_INFO!A522))</f>
        <v>Nigeria</v>
      </c>
      <c r="B522" s="13" t="str">
        <f>IF(AND(INTRO!$E$37="Non-endemic",INTRO!$E$41="Non-endemic")," ",IF(COUNTRY_INFO!B522=0," ",COUNTRY_INFO!B522))</f>
        <v>Lagos</v>
      </c>
      <c r="C522" s="13" t="str">
        <f>IF(AND(INTRO!$E$37="Non-endemic",INTRO!$E$41="Non-endemic")," ",IF(COUNTRY_INFO!C522=0," ",COUNTRY_INFO!C522))</f>
        <v>Ibeju/Lekki</v>
      </c>
      <c r="D522" s="14">
        <f>IF(AND(INTRO!$E$37="Non-endemic",INTRO!$E$41="Non-endemic"),0,IF(AND(OR(COUNTRY_INFO!$H522=0,COUNTRY_INFO!$H522=4,COUNTRY_INFO!$H522=99),OR(COUNTRY_INFO!$J522=0,COUNTRY_INFO!$J522=4)),0,COUNTRY_INFO!$E522))</f>
        <v>31600</v>
      </c>
      <c r="E522" s="14">
        <f>IF(AND(INTRO!$E$37="Non-endemic",INTRO!$E$41="Non-endemic"),0,IF(AND(OR(COUNTRY_INFO!$H522=0,COUNTRY_INFO!$H522=4,COUNTRY_INFO!$H522=99),OR(COUNTRY_INFO!$J522=0,COUNTRY_INFO!$J522=4)),0,COUNTRY_INFO!$F522))</f>
        <v>44240</v>
      </c>
      <c r="F522" s="14">
        <f t="shared" ref="F522:F585" si="82">SUM(D522:E522)</f>
        <v>75840</v>
      </c>
      <c r="G522" s="15">
        <f>IF(AND(INTRO!$E$37="Non-endemic",INTRO!$E$41="Non-endemic"),0,COUNTRY_INFO!Q522)</f>
        <v>0</v>
      </c>
      <c r="H522" s="15">
        <f>IF(AND(INTRO!$E$37="Non-endemic",INTRO!$E$41="Non-endemic"),0,COUNTRY_INFO!S522)</f>
        <v>2</v>
      </c>
      <c r="I522" s="14">
        <f>IF(INTRO!$E$39="Non-endemic",IF($G522=1,DEC!$I522,0),IF($G522=1,IVM!$G522,0))</f>
        <v>0</v>
      </c>
      <c r="J522" s="3" t="str">
        <f>IF($G522=0, " ", IF(COUNTRY_INFO!$H522=1, IF(COUNTRY_INFO!$L522=1, 0," ")," "))</f>
        <v xml:space="preserve"> </v>
      </c>
      <c r="K522" s="3"/>
      <c r="L522" s="28" t="s">
        <v>974</v>
      </c>
      <c r="M522" s="44">
        <f>IF($L522="ALB", IF(INTRO!$E$39="Non-endemic",IF($H522&lt;&gt;0,$D522*($H522-$G522),0),$D522*$H522), 0)</f>
        <v>0</v>
      </c>
      <c r="N522" s="14">
        <f t="shared" si="74"/>
        <v>0</v>
      </c>
      <c r="O522" s="3"/>
      <c r="P522" s="14">
        <f t="shared" ref="P522:P585" si="83">SUM(M522:O522)</f>
        <v>0</v>
      </c>
      <c r="Q522" s="44">
        <f>IF($L522="MBD", IF(INTRO!$E$39="Non-endemic",IF($H522&lt;&gt;0,$D522*($H522-$G522),0),$D522*$H522),0)</f>
        <v>63200</v>
      </c>
      <c r="R522" s="14">
        <f t="shared" si="75"/>
        <v>88480</v>
      </c>
      <c r="S522" s="3"/>
      <c r="T522" s="14">
        <f t="shared" ref="T522:T585" si="84">SUM(Q522:S522)</f>
        <v>151680</v>
      </c>
      <c r="U522" s="25"/>
      <c r="V522" s="16">
        <f t="shared" si="80"/>
        <v>0</v>
      </c>
      <c r="W522" s="16">
        <f t="shared" si="81"/>
        <v>0</v>
      </c>
      <c r="X522" s="25"/>
      <c r="Y522" s="16">
        <f t="shared" si="76"/>
        <v>0</v>
      </c>
      <c r="Z522" s="16">
        <f t="shared" si="77"/>
        <v>0</v>
      </c>
      <c r="AA522" s="25"/>
      <c r="AB522" s="16">
        <f t="shared" si="78"/>
        <v>88480</v>
      </c>
      <c r="AC522" s="16">
        <f t="shared" si="79"/>
        <v>590</v>
      </c>
    </row>
    <row r="523" spans="1:29" x14ac:dyDescent="0.25">
      <c r="A523" s="13" t="str">
        <f>IF(AND(INTRO!$E$37="Non-endemic",INTRO!$E$41="Non-endemic")," ",IF(COUNTRY_INFO!A523=0," ",COUNTRY_INFO!A523))</f>
        <v>Nigeria</v>
      </c>
      <c r="B523" s="13" t="str">
        <f>IF(AND(INTRO!$E$37="Non-endemic",INTRO!$E$41="Non-endemic")," ",IF(COUNTRY_INFO!B523=0," ",COUNTRY_INFO!B523))</f>
        <v>Lagos</v>
      </c>
      <c r="C523" s="13" t="str">
        <f>IF(AND(INTRO!$E$37="Non-endemic",INTRO!$E$41="Non-endemic")," ",IF(COUNTRY_INFO!C523=0," ",COUNTRY_INFO!C523))</f>
        <v>Ifako-Ijaye</v>
      </c>
      <c r="D523" s="14">
        <f>IF(AND(INTRO!$E$37="Non-endemic",INTRO!$E$41="Non-endemic"),0,IF(AND(OR(COUNTRY_INFO!$H523=0,COUNTRY_INFO!$H523=4,COUNTRY_INFO!$H523=99),OR(COUNTRY_INFO!$J523=0,COUNTRY_INFO!$J523=4)),0,COUNTRY_INFO!$E523))</f>
        <v>115090</v>
      </c>
      <c r="E523" s="14">
        <f>IF(AND(INTRO!$E$37="Non-endemic",INTRO!$E$41="Non-endemic"),0,IF(AND(OR(COUNTRY_INFO!$H523=0,COUNTRY_INFO!$H523=4,COUNTRY_INFO!$H523=99),OR(COUNTRY_INFO!$J523=0,COUNTRY_INFO!$J523=4)),0,COUNTRY_INFO!$F523))</f>
        <v>161126</v>
      </c>
      <c r="F523" s="14">
        <f t="shared" si="82"/>
        <v>276216</v>
      </c>
      <c r="G523" s="15">
        <f>IF(AND(INTRO!$E$37="Non-endemic",INTRO!$E$41="Non-endemic"),0,COUNTRY_INFO!Q523)</f>
        <v>0</v>
      </c>
      <c r="H523" s="15">
        <f>IF(AND(INTRO!$E$37="Non-endemic",INTRO!$E$41="Non-endemic"),0,COUNTRY_INFO!S523)</f>
        <v>0</v>
      </c>
      <c r="I523" s="14">
        <f>IF(INTRO!$E$39="Non-endemic",IF($G523=1,DEC!$I523,0),IF($G523=1,IVM!$G523,0))</f>
        <v>0</v>
      </c>
      <c r="J523" s="3" t="str">
        <f>IF($G523=0, " ", IF(COUNTRY_INFO!$H523=1, IF(COUNTRY_INFO!$L523=1, 0," ")," "))</f>
        <v xml:space="preserve"> </v>
      </c>
      <c r="K523" s="3"/>
      <c r="L523" s="28" t="s">
        <v>974</v>
      </c>
      <c r="M523" s="44">
        <f>IF($L523="ALB", IF(INTRO!$E$39="Non-endemic",IF($H523&lt;&gt;0,$D523*($H523-$G523),0),$D523*$H523), 0)</f>
        <v>0</v>
      </c>
      <c r="N523" s="14">
        <f t="shared" si="74"/>
        <v>0</v>
      </c>
      <c r="O523" s="3"/>
      <c r="P523" s="14">
        <f t="shared" si="83"/>
        <v>0</v>
      </c>
      <c r="Q523" s="44">
        <f>IF($L523="MBD", IF(INTRO!$E$39="Non-endemic",IF($H523&lt;&gt;0,$D523*($H523-$G523),0),$D523*$H523),0)</f>
        <v>0</v>
      </c>
      <c r="R523" s="14">
        <f t="shared" si="75"/>
        <v>0</v>
      </c>
      <c r="S523" s="3"/>
      <c r="T523" s="14">
        <f t="shared" si="84"/>
        <v>0</v>
      </c>
      <c r="U523" s="25"/>
      <c r="V523" s="16">
        <f t="shared" si="80"/>
        <v>0</v>
      </c>
      <c r="W523" s="16">
        <f t="shared" si="81"/>
        <v>0</v>
      </c>
      <c r="X523" s="25"/>
      <c r="Y523" s="16">
        <f t="shared" si="76"/>
        <v>0</v>
      </c>
      <c r="Z523" s="16">
        <f t="shared" si="77"/>
        <v>0</v>
      </c>
      <c r="AA523" s="25"/>
      <c r="AB523" s="16">
        <f t="shared" si="78"/>
        <v>0</v>
      </c>
      <c r="AC523" s="16">
        <f t="shared" si="79"/>
        <v>0</v>
      </c>
    </row>
    <row r="524" spans="1:29" x14ac:dyDescent="0.25">
      <c r="A524" s="13" t="str">
        <f>IF(AND(INTRO!$E$37="Non-endemic",INTRO!$E$41="Non-endemic")," ",IF(COUNTRY_INFO!A524=0," ",COUNTRY_INFO!A524))</f>
        <v>Nigeria</v>
      </c>
      <c r="B524" s="13" t="str">
        <f>IF(AND(INTRO!$E$37="Non-endemic",INTRO!$E$41="Non-endemic")," ",IF(COUNTRY_INFO!B524=0," ",COUNTRY_INFO!B524))</f>
        <v>Lagos</v>
      </c>
      <c r="C524" s="13" t="str">
        <f>IF(AND(INTRO!$E$37="Non-endemic",INTRO!$E$41="Non-endemic")," ",IF(COUNTRY_INFO!C524=0," ",COUNTRY_INFO!C524))</f>
        <v>Ikeja</v>
      </c>
      <c r="D524" s="14">
        <f>IF(AND(INTRO!$E$37="Non-endemic",INTRO!$E$41="Non-endemic"),0,IF(AND(OR(COUNTRY_INFO!$H524=0,COUNTRY_INFO!$H524=4,COUNTRY_INFO!$H524=99),OR(COUNTRY_INFO!$J524=0,COUNTRY_INFO!$J524=4)),0,COUNTRY_INFO!$E524))</f>
        <v>84243</v>
      </c>
      <c r="E524" s="14">
        <f>IF(AND(INTRO!$E$37="Non-endemic",INTRO!$E$41="Non-endemic"),0,IF(AND(OR(COUNTRY_INFO!$H524=0,COUNTRY_INFO!$H524=4,COUNTRY_INFO!$H524=99),OR(COUNTRY_INFO!$J524=0,COUNTRY_INFO!$J524=4)),0,COUNTRY_INFO!$F524))</f>
        <v>117940</v>
      </c>
      <c r="F524" s="14">
        <f t="shared" si="82"/>
        <v>202183</v>
      </c>
      <c r="G524" s="15">
        <f>IF(AND(INTRO!$E$37="Non-endemic",INTRO!$E$41="Non-endemic"),0,COUNTRY_INFO!Q524)</f>
        <v>0</v>
      </c>
      <c r="H524" s="15">
        <f>IF(AND(INTRO!$E$37="Non-endemic",INTRO!$E$41="Non-endemic"),0,COUNTRY_INFO!S524)</f>
        <v>0</v>
      </c>
      <c r="I524" s="14">
        <f>IF(INTRO!$E$39="Non-endemic",IF($G524=1,DEC!$I524,0),IF($G524=1,IVM!$G524,0))</f>
        <v>0</v>
      </c>
      <c r="J524" s="3" t="str">
        <f>IF($G524=0, " ", IF(COUNTRY_INFO!$H524=1, IF(COUNTRY_INFO!$L524=1, 0," ")," "))</f>
        <v xml:space="preserve"> </v>
      </c>
      <c r="K524" s="3"/>
      <c r="L524" s="28" t="s">
        <v>974</v>
      </c>
      <c r="M524" s="44">
        <f>IF($L524="ALB", IF(INTRO!$E$39="Non-endemic",IF($H524&lt;&gt;0,$D524*($H524-$G524),0),$D524*$H524), 0)</f>
        <v>0</v>
      </c>
      <c r="N524" s="14">
        <f t="shared" si="74"/>
        <v>0</v>
      </c>
      <c r="O524" s="3"/>
      <c r="P524" s="14">
        <f t="shared" si="83"/>
        <v>0</v>
      </c>
      <c r="Q524" s="44">
        <f>IF($L524="MBD", IF(INTRO!$E$39="Non-endemic",IF($H524&lt;&gt;0,$D524*($H524-$G524),0),$D524*$H524),0)</f>
        <v>0</v>
      </c>
      <c r="R524" s="14">
        <f t="shared" si="75"/>
        <v>0</v>
      </c>
      <c r="S524" s="3"/>
      <c r="T524" s="14">
        <f t="shared" si="84"/>
        <v>0</v>
      </c>
      <c r="U524" s="25"/>
      <c r="V524" s="16">
        <f t="shared" si="80"/>
        <v>0</v>
      </c>
      <c r="W524" s="16">
        <f t="shared" si="81"/>
        <v>0</v>
      </c>
      <c r="X524" s="25"/>
      <c r="Y524" s="16">
        <f t="shared" si="76"/>
        <v>0</v>
      </c>
      <c r="Z524" s="16">
        <f t="shared" si="77"/>
        <v>0</v>
      </c>
      <c r="AA524" s="25"/>
      <c r="AB524" s="16">
        <f t="shared" si="78"/>
        <v>0</v>
      </c>
      <c r="AC524" s="16">
        <f t="shared" si="79"/>
        <v>0</v>
      </c>
    </row>
    <row r="525" spans="1:29" x14ac:dyDescent="0.25">
      <c r="A525" s="13" t="str">
        <f>IF(AND(INTRO!$E$37="Non-endemic",INTRO!$E$41="Non-endemic")," ",IF(COUNTRY_INFO!A525=0," ",COUNTRY_INFO!A525))</f>
        <v>Nigeria</v>
      </c>
      <c r="B525" s="13" t="str">
        <f>IF(AND(INTRO!$E$37="Non-endemic",INTRO!$E$41="Non-endemic")," ",IF(COUNTRY_INFO!B525=0," ",COUNTRY_INFO!B525))</f>
        <v>Lagos</v>
      </c>
      <c r="C525" s="13" t="str">
        <f>IF(AND(INTRO!$E$37="Non-endemic",INTRO!$E$41="Non-endemic")," ",IF(COUNTRY_INFO!C525=0," ",COUNTRY_INFO!C525))</f>
        <v>Ikorodu</v>
      </c>
      <c r="D525" s="14">
        <f>IF(AND(INTRO!$E$37="Non-endemic",INTRO!$E$41="Non-endemic"),0,IF(AND(OR(COUNTRY_INFO!$H525=0,COUNTRY_INFO!$H525=4,COUNTRY_INFO!$H525=99),OR(COUNTRY_INFO!$J525=0,COUNTRY_INFO!$J525=4)),0,COUNTRY_INFO!$E525))</f>
        <v>144070</v>
      </c>
      <c r="E525" s="14">
        <f>IF(AND(INTRO!$E$37="Non-endemic",INTRO!$E$41="Non-endemic"),0,IF(AND(OR(COUNTRY_INFO!$H525=0,COUNTRY_INFO!$H525=4,COUNTRY_INFO!$H525=99),OR(COUNTRY_INFO!$J525=0,COUNTRY_INFO!$J525=4)),0,COUNTRY_INFO!$F525))</f>
        <v>201697</v>
      </c>
      <c r="F525" s="14">
        <f t="shared" si="82"/>
        <v>345767</v>
      </c>
      <c r="G525" s="15">
        <f>IF(AND(INTRO!$E$37="Non-endemic",INTRO!$E$41="Non-endemic"),0,COUNTRY_INFO!Q525)</f>
        <v>1</v>
      </c>
      <c r="H525" s="15">
        <f>IF(AND(INTRO!$E$37="Non-endemic",INTRO!$E$41="Non-endemic"),0,COUNTRY_INFO!S525)</f>
        <v>0</v>
      </c>
      <c r="I525" s="14">
        <f>IF(INTRO!$E$39="Non-endemic",IF($G525=1,DEC!$I525,0),IF($G525=1,IVM!$G525,0))</f>
        <v>576278</v>
      </c>
      <c r="J525" s="3" t="str">
        <f>IF($G525=0, " ", IF(COUNTRY_INFO!$H525=1, IF(COUNTRY_INFO!$L525=1, 0," ")," "))</f>
        <v xml:space="preserve"> </v>
      </c>
      <c r="K525" s="3"/>
      <c r="L525" s="28" t="s">
        <v>974</v>
      </c>
      <c r="M525" s="44">
        <f>IF($L525="ALB", IF(INTRO!$E$39="Non-endemic",IF($H525&lt;&gt;0,$D525*($H525-$G525),0),$D525*$H525), 0)</f>
        <v>0</v>
      </c>
      <c r="N525" s="14">
        <f t="shared" si="74"/>
        <v>0</v>
      </c>
      <c r="O525" s="3"/>
      <c r="P525" s="14">
        <f t="shared" si="83"/>
        <v>0</v>
      </c>
      <c r="Q525" s="44">
        <f>IF($L525="MBD", IF(INTRO!$E$39="Non-endemic",IF($H525&lt;&gt;0,$D525*($H525-$G525),0),$D525*$H525),0)</f>
        <v>0</v>
      </c>
      <c r="R525" s="14">
        <f t="shared" si="75"/>
        <v>0</v>
      </c>
      <c r="S525" s="3"/>
      <c r="T525" s="14">
        <f t="shared" si="84"/>
        <v>0</v>
      </c>
      <c r="U525" s="25"/>
      <c r="V525" s="16">
        <f t="shared" si="80"/>
        <v>576278</v>
      </c>
      <c r="W525" s="16">
        <f t="shared" si="81"/>
        <v>2882</v>
      </c>
      <c r="X525" s="25"/>
      <c r="Y525" s="16">
        <f t="shared" si="76"/>
        <v>0</v>
      </c>
      <c r="Z525" s="16">
        <f t="shared" si="77"/>
        <v>0</v>
      </c>
      <c r="AA525" s="25"/>
      <c r="AB525" s="16">
        <f t="shared" si="78"/>
        <v>0</v>
      </c>
      <c r="AC525" s="16">
        <f t="shared" si="79"/>
        <v>0</v>
      </c>
    </row>
    <row r="526" spans="1:29" x14ac:dyDescent="0.25">
      <c r="A526" s="13" t="str">
        <f>IF(AND(INTRO!$E$37="Non-endemic",INTRO!$E$41="Non-endemic")," ",IF(COUNTRY_INFO!A526=0," ",COUNTRY_INFO!A526))</f>
        <v>Nigeria</v>
      </c>
      <c r="B526" s="13" t="str">
        <f>IF(AND(INTRO!$E$37="Non-endemic",INTRO!$E$41="Non-endemic")," ",IF(COUNTRY_INFO!B526=0," ",COUNTRY_INFO!B526))</f>
        <v>Lagos</v>
      </c>
      <c r="C526" s="13" t="str">
        <f>IF(AND(INTRO!$E$37="Non-endemic",INTRO!$E$41="Non-endemic")," ",IF(COUNTRY_INFO!C526=0," ",COUNTRY_INFO!C526))</f>
        <v>Kosofe</v>
      </c>
      <c r="D526" s="14">
        <f>IF(AND(INTRO!$E$37="Non-endemic",INTRO!$E$41="Non-endemic"),0,IF(AND(OR(COUNTRY_INFO!$H526=0,COUNTRY_INFO!$H526=4,COUNTRY_INFO!$H526=99),OR(COUNTRY_INFO!$J526=0,COUNTRY_INFO!$J526=4)),0,COUNTRY_INFO!$E526))</f>
        <v>178976</v>
      </c>
      <c r="E526" s="14">
        <f>IF(AND(INTRO!$E$37="Non-endemic",INTRO!$E$41="Non-endemic"),0,IF(AND(OR(COUNTRY_INFO!$H526=0,COUNTRY_INFO!$H526=4,COUNTRY_INFO!$H526=99),OR(COUNTRY_INFO!$J526=0,COUNTRY_INFO!$J526=4)),0,COUNTRY_INFO!$F526))</f>
        <v>250566</v>
      </c>
      <c r="F526" s="14">
        <f t="shared" si="82"/>
        <v>429542</v>
      </c>
      <c r="G526" s="15">
        <f>IF(AND(INTRO!$E$37="Non-endemic",INTRO!$E$41="Non-endemic"),0,COUNTRY_INFO!Q526)</f>
        <v>1</v>
      </c>
      <c r="H526" s="15">
        <f>IF(AND(INTRO!$E$37="Non-endemic",INTRO!$E$41="Non-endemic"),0,COUNTRY_INFO!S526)</f>
        <v>1</v>
      </c>
      <c r="I526" s="14">
        <f>IF(INTRO!$E$39="Non-endemic",IF($G526=1,DEC!$I526,0),IF($G526=1,IVM!$G526,0))</f>
        <v>715903</v>
      </c>
      <c r="J526" s="3" t="str">
        <f>IF($G526=0, " ", IF(COUNTRY_INFO!$H526=1, IF(COUNTRY_INFO!$L526=1, 0," ")," "))</f>
        <v xml:space="preserve"> </v>
      </c>
      <c r="K526" s="3"/>
      <c r="L526" s="28" t="s">
        <v>974</v>
      </c>
      <c r="M526" s="44">
        <f>IF($L526="ALB", IF(INTRO!$E$39="Non-endemic",IF($H526&lt;&gt;0,$D526*($H526-$G526),0),$D526*$H526), 0)</f>
        <v>0</v>
      </c>
      <c r="N526" s="14">
        <f t="shared" si="74"/>
        <v>0</v>
      </c>
      <c r="O526" s="3"/>
      <c r="P526" s="14">
        <f t="shared" si="83"/>
        <v>0</v>
      </c>
      <c r="Q526" s="44">
        <f>IF($L526="MBD", IF(INTRO!$E$39="Non-endemic",IF($H526&lt;&gt;0,$D526*($H526-$G526),0),$D526*$H526),0)</f>
        <v>178976</v>
      </c>
      <c r="R526" s="14">
        <f t="shared" si="75"/>
        <v>0</v>
      </c>
      <c r="S526" s="3"/>
      <c r="T526" s="14">
        <f t="shared" si="84"/>
        <v>178976</v>
      </c>
      <c r="U526" s="25"/>
      <c r="V526" s="16">
        <f t="shared" si="80"/>
        <v>715903</v>
      </c>
      <c r="W526" s="16">
        <f t="shared" si="81"/>
        <v>3580</v>
      </c>
      <c r="X526" s="25"/>
      <c r="Y526" s="16">
        <f t="shared" si="76"/>
        <v>0</v>
      </c>
      <c r="Z526" s="16">
        <f t="shared" si="77"/>
        <v>0</v>
      </c>
      <c r="AA526" s="25"/>
      <c r="AB526" s="16">
        <f t="shared" si="78"/>
        <v>0</v>
      </c>
      <c r="AC526" s="16">
        <f t="shared" si="79"/>
        <v>0</v>
      </c>
    </row>
    <row r="527" spans="1:29" x14ac:dyDescent="0.25">
      <c r="A527" s="13" t="str">
        <f>IF(AND(INTRO!$E$37="Non-endemic",INTRO!$E$41="Non-endemic")," ",IF(COUNTRY_INFO!A527=0," ",COUNTRY_INFO!A527))</f>
        <v>Nigeria</v>
      </c>
      <c r="B527" s="13" t="str">
        <f>IF(AND(INTRO!$E$37="Non-endemic",INTRO!$E$41="Non-endemic")," ",IF(COUNTRY_INFO!B527=0," ",COUNTRY_INFO!B527))</f>
        <v>Lagos</v>
      </c>
      <c r="C527" s="13" t="str">
        <f>IF(AND(INTRO!$E$37="Non-endemic",INTRO!$E$41="Non-endemic")," ",IF(COUNTRY_INFO!C527=0," ",COUNTRY_INFO!C527))</f>
        <v>Lagos Island</v>
      </c>
      <c r="D527" s="14">
        <f>IF(AND(INTRO!$E$37="Non-endemic",INTRO!$E$41="Non-endemic"),0,IF(AND(OR(COUNTRY_INFO!$H527=0,COUNTRY_INFO!$H527=4,COUNTRY_INFO!$H527=99),OR(COUNTRY_INFO!$J527=0,COUNTRY_INFO!$J527=4)),0,COUNTRY_INFO!$E527))</f>
        <v>56334</v>
      </c>
      <c r="E527" s="14">
        <f>IF(AND(INTRO!$E$37="Non-endemic",INTRO!$E$41="Non-endemic"),0,IF(AND(OR(COUNTRY_INFO!$H527=0,COUNTRY_INFO!$H527=4,COUNTRY_INFO!$H527=99),OR(COUNTRY_INFO!$J527=0,COUNTRY_INFO!$J527=4)),0,COUNTRY_INFO!$F527))</f>
        <v>78867</v>
      </c>
      <c r="F527" s="14">
        <f t="shared" si="82"/>
        <v>135201</v>
      </c>
      <c r="G527" s="15">
        <f>IF(AND(INTRO!$E$37="Non-endemic",INTRO!$E$41="Non-endemic"),0,COUNTRY_INFO!Q527)</f>
        <v>0</v>
      </c>
      <c r="H527" s="15">
        <f>IF(AND(INTRO!$E$37="Non-endemic",INTRO!$E$41="Non-endemic"),0,COUNTRY_INFO!S527)</f>
        <v>1</v>
      </c>
      <c r="I527" s="14">
        <f>IF(INTRO!$E$39="Non-endemic",IF($G527=1,DEC!$I527,0),IF($G527=1,IVM!$G527,0))</f>
        <v>0</v>
      </c>
      <c r="J527" s="3" t="str">
        <f>IF($G527=0, " ", IF(COUNTRY_INFO!$H527=1, IF(COUNTRY_INFO!$L527=1, 0," ")," "))</f>
        <v xml:space="preserve"> </v>
      </c>
      <c r="K527" s="3"/>
      <c r="L527" s="28" t="s">
        <v>974</v>
      </c>
      <c r="M527" s="44">
        <f>IF($L527="ALB", IF(INTRO!$E$39="Non-endemic",IF($H527&lt;&gt;0,$D527*($H527-$G527),0),$D527*$H527), 0)</f>
        <v>0</v>
      </c>
      <c r="N527" s="14">
        <f t="shared" si="74"/>
        <v>0</v>
      </c>
      <c r="O527" s="3"/>
      <c r="P527" s="14">
        <f t="shared" si="83"/>
        <v>0</v>
      </c>
      <c r="Q527" s="44">
        <f>IF($L527="MBD", IF(INTRO!$E$39="Non-endemic",IF($H527&lt;&gt;0,$D527*($H527-$G527),0),$D527*$H527),0)</f>
        <v>56334</v>
      </c>
      <c r="R527" s="14">
        <f t="shared" si="75"/>
        <v>78867</v>
      </c>
      <c r="S527" s="3"/>
      <c r="T527" s="14">
        <f t="shared" si="84"/>
        <v>135201</v>
      </c>
      <c r="U527" s="25"/>
      <c r="V527" s="16">
        <f t="shared" si="80"/>
        <v>0</v>
      </c>
      <c r="W527" s="16">
        <f t="shared" si="81"/>
        <v>0</v>
      </c>
      <c r="X527" s="25"/>
      <c r="Y527" s="16">
        <f t="shared" si="76"/>
        <v>0</v>
      </c>
      <c r="Z527" s="16">
        <f t="shared" si="77"/>
        <v>0</v>
      </c>
      <c r="AA527" s="25"/>
      <c r="AB527" s="16">
        <f t="shared" si="78"/>
        <v>78867</v>
      </c>
      <c r="AC527" s="16">
        <f t="shared" si="79"/>
        <v>526</v>
      </c>
    </row>
    <row r="528" spans="1:29" x14ac:dyDescent="0.25">
      <c r="A528" s="13" t="str">
        <f>IF(AND(INTRO!$E$37="Non-endemic",INTRO!$E$41="Non-endemic")," ",IF(COUNTRY_INFO!A528=0," ",COUNTRY_INFO!A528))</f>
        <v>Nigeria</v>
      </c>
      <c r="B528" s="13" t="str">
        <f>IF(AND(INTRO!$E$37="Non-endemic",INTRO!$E$41="Non-endemic")," ",IF(COUNTRY_INFO!B528=0," ",COUNTRY_INFO!B528))</f>
        <v>Lagos</v>
      </c>
      <c r="C528" s="13" t="str">
        <f>IF(AND(INTRO!$E$37="Non-endemic",INTRO!$E$41="Non-endemic")," ",IF(COUNTRY_INFO!C528=0," ",COUNTRY_INFO!C528))</f>
        <v>Lagos Mainland</v>
      </c>
      <c r="D528" s="14">
        <f>IF(AND(INTRO!$E$37="Non-endemic",INTRO!$E$41="Non-endemic"),0,IF(AND(OR(COUNTRY_INFO!$H528=0,COUNTRY_INFO!$H528=4,COUNTRY_INFO!$H528=99),OR(COUNTRY_INFO!$J528=0,COUNTRY_INFO!$J528=4)),0,COUNTRY_INFO!$E528))</f>
        <v>85460</v>
      </c>
      <c r="E528" s="14">
        <f>IF(AND(INTRO!$E$37="Non-endemic",INTRO!$E$41="Non-endemic"),0,IF(AND(OR(COUNTRY_INFO!$H528=0,COUNTRY_INFO!$H528=4,COUNTRY_INFO!$H528=99),OR(COUNTRY_INFO!$J528=0,COUNTRY_INFO!$J528=4)),0,COUNTRY_INFO!$F528))</f>
        <v>119643</v>
      </c>
      <c r="F528" s="14">
        <f t="shared" si="82"/>
        <v>205103</v>
      </c>
      <c r="G528" s="15">
        <f>IF(AND(INTRO!$E$37="Non-endemic",INTRO!$E$41="Non-endemic"),0,COUNTRY_INFO!Q528)</f>
        <v>0</v>
      </c>
      <c r="H528" s="15">
        <f>IF(AND(INTRO!$E$37="Non-endemic",INTRO!$E$41="Non-endemic"),0,COUNTRY_INFO!S528)</f>
        <v>1</v>
      </c>
      <c r="I528" s="14">
        <f>IF(INTRO!$E$39="Non-endemic",IF($G528=1,DEC!$I528,0),IF($G528=1,IVM!$G528,0))</f>
        <v>0</v>
      </c>
      <c r="J528" s="3" t="str">
        <f>IF($G528=0, " ", IF(COUNTRY_INFO!$H528=1, IF(COUNTRY_INFO!$L528=1, 0," ")," "))</f>
        <v xml:space="preserve"> </v>
      </c>
      <c r="K528" s="3"/>
      <c r="L528" s="28" t="s">
        <v>974</v>
      </c>
      <c r="M528" s="44">
        <f>IF($L528="ALB", IF(INTRO!$E$39="Non-endemic",IF($H528&lt;&gt;0,$D528*($H528-$G528),0),$D528*$H528), 0)</f>
        <v>0</v>
      </c>
      <c r="N528" s="14">
        <f t="shared" si="74"/>
        <v>0</v>
      </c>
      <c r="O528" s="3"/>
      <c r="P528" s="14">
        <f t="shared" si="83"/>
        <v>0</v>
      </c>
      <c r="Q528" s="44">
        <f>IF($L528="MBD", IF(INTRO!$E$39="Non-endemic",IF($H528&lt;&gt;0,$D528*($H528-$G528),0),$D528*$H528),0)</f>
        <v>85460</v>
      </c>
      <c r="R528" s="14">
        <f t="shared" si="75"/>
        <v>119643</v>
      </c>
      <c r="S528" s="3"/>
      <c r="T528" s="14">
        <f t="shared" si="84"/>
        <v>205103</v>
      </c>
      <c r="U528" s="25"/>
      <c r="V528" s="16">
        <f t="shared" si="80"/>
        <v>0</v>
      </c>
      <c r="W528" s="16">
        <f t="shared" si="81"/>
        <v>0</v>
      </c>
      <c r="X528" s="25"/>
      <c r="Y528" s="16">
        <f t="shared" si="76"/>
        <v>0</v>
      </c>
      <c r="Z528" s="16">
        <f t="shared" si="77"/>
        <v>0</v>
      </c>
      <c r="AA528" s="25"/>
      <c r="AB528" s="16">
        <f t="shared" si="78"/>
        <v>119643</v>
      </c>
      <c r="AC528" s="16">
        <f t="shared" si="79"/>
        <v>798</v>
      </c>
    </row>
    <row r="529" spans="1:29" x14ac:dyDescent="0.25">
      <c r="A529" s="13" t="str">
        <f>IF(AND(INTRO!$E$37="Non-endemic",INTRO!$E$41="Non-endemic")," ",IF(COUNTRY_INFO!A529=0," ",COUNTRY_INFO!A529))</f>
        <v>Nigeria</v>
      </c>
      <c r="B529" s="13" t="str">
        <f>IF(AND(INTRO!$E$37="Non-endemic",INTRO!$E$41="Non-endemic")," ",IF(COUNTRY_INFO!B529=0," ",COUNTRY_INFO!B529))</f>
        <v>Lagos</v>
      </c>
      <c r="C529" s="13" t="str">
        <f>IF(AND(INTRO!$E$37="Non-endemic",INTRO!$E$41="Non-endemic")," ",IF(COUNTRY_INFO!C529=0," ",COUNTRY_INFO!C529))</f>
        <v>Mushin</v>
      </c>
      <c r="D529" s="14">
        <f>IF(AND(INTRO!$E$37="Non-endemic",INTRO!$E$41="Non-endemic"),0,IF(AND(OR(COUNTRY_INFO!$H529=0,COUNTRY_INFO!$H529=4,COUNTRY_INFO!$H529=99),OR(COUNTRY_INFO!$J529=0,COUNTRY_INFO!$J529=4)),0,COUNTRY_INFO!$E529))</f>
        <v>170265</v>
      </c>
      <c r="E529" s="14">
        <f>IF(AND(INTRO!$E$37="Non-endemic",INTRO!$E$41="Non-endemic"),0,IF(AND(OR(COUNTRY_INFO!$H529=0,COUNTRY_INFO!$H529=4,COUNTRY_INFO!$H529=99),OR(COUNTRY_INFO!$J529=0,COUNTRY_INFO!$J529=4)),0,COUNTRY_INFO!$F529))</f>
        <v>238371</v>
      </c>
      <c r="F529" s="14">
        <f t="shared" si="82"/>
        <v>408636</v>
      </c>
      <c r="G529" s="15">
        <f>IF(AND(INTRO!$E$37="Non-endemic",INTRO!$E$41="Non-endemic"),0,COUNTRY_INFO!Q529)</f>
        <v>1</v>
      </c>
      <c r="H529" s="15">
        <f>IF(AND(INTRO!$E$37="Non-endemic",INTRO!$E$41="Non-endemic"),0,COUNTRY_INFO!S529)</f>
        <v>0</v>
      </c>
      <c r="I529" s="14">
        <f>IF(INTRO!$E$39="Non-endemic",IF($G529=1,DEC!$I529,0),IF($G529=1,IVM!$G529,0))</f>
        <v>681061</v>
      </c>
      <c r="J529" s="3" t="str">
        <f>IF($G529=0, " ", IF(COUNTRY_INFO!$H529=1, IF(COUNTRY_INFO!$L529=1, 0," ")," "))</f>
        <v xml:space="preserve"> </v>
      </c>
      <c r="K529" s="3"/>
      <c r="L529" s="28" t="s">
        <v>974</v>
      </c>
      <c r="M529" s="44">
        <f>IF($L529="ALB", IF(INTRO!$E$39="Non-endemic",IF($H529&lt;&gt;0,$D529*($H529-$G529),0),$D529*$H529), 0)</f>
        <v>0</v>
      </c>
      <c r="N529" s="14">
        <f t="shared" si="74"/>
        <v>0</v>
      </c>
      <c r="O529" s="3"/>
      <c r="P529" s="14">
        <f t="shared" si="83"/>
        <v>0</v>
      </c>
      <c r="Q529" s="44">
        <f>IF($L529="MBD", IF(INTRO!$E$39="Non-endemic",IF($H529&lt;&gt;0,$D529*($H529-$G529),0),$D529*$H529),0)</f>
        <v>0</v>
      </c>
      <c r="R529" s="14">
        <f t="shared" si="75"/>
        <v>0</v>
      </c>
      <c r="S529" s="3"/>
      <c r="T529" s="14">
        <f t="shared" si="84"/>
        <v>0</v>
      </c>
      <c r="U529" s="25"/>
      <c r="V529" s="16">
        <f t="shared" si="80"/>
        <v>681061</v>
      </c>
      <c r="W529" s="16">
        <f t="shared" si="81"/>
        <v>3406</v>
      </c>
      <c r="X529" s="25"/>
      <c r="Y529" s="16">
        <f t="shared" si="76"/>
        <v>0</v>
      </c>
      <c r="Z529" s="16">
        <f t="shared" si="77"/>
        <v>0</v>
      </c>
      <c r="AA529" s="25"/>
      <c r="AB529" s="16">
        <f t="shared" si="78"/>
        <v>0</v>
      </c>
      <c r="AC529" s="16">
        <f t="shared" si="79"/>
        <v>0</v>
      </c>
    </row>
    <row r="530" spans="1:29" x14ac:dyDescent="0.25">
      <c r="A530" s="13" t="str">
        <f>IF(AND(INTRO!$E$37="Non-endemic",INTRO!$E$41="Non-endemic")," ",IF(COUNTRY_INFO!A530=0," ",COUNTRY_INFO!A530))</f>
        <v>Nigeria</v>
      </c>
      <c r="B530" s="13" t="str">
        <f>IF(AND(INTRO!$E$37="Non-endemic",INTRO!$E$41="Non-endemic")," ",IF(COUNTRY_INFO!B530=0," ",COUNTRY_INFO!B530))</f>
        <v>Lagos</v>
      </c>
      <c r="C530" s="13" t="str">
        <f>IF(AND(INTRO!$E$37="Non-endemic",INTRO!$E$41="Non-endemic")," ",IF(COUNTRY_INFO!C530=0," ",COUNTRY_INFO!C530))</f>
        <v>Ojo</v>
      </c>
      <c r="D530" s="14">
        <f>IF(AND(INTRO!$E$37="Non-endemic",INTRO!$E$41="Non-endemic"),0,IF(AND(OR(COUNTRY_INFO!$H530=0,COUNTRY_INFO!$H530=4,COUNTRY_INFO!$H530=99),OR(COUNTRY_INFO!$J530=0,COUNTRY_INFO!$J530=4)),0,COUNTRY_INFO!$E530))</f>
        <v>160868</v>
      </c>
      <c r="E530" s="14">
        <f>IF(AND(INTRO!$E$37="Non-endemic",INTRO!$E$41="Non-endemic"),0,IF(AND(OR(COUNTRY_INFO!$H530=0,COUNTRY_INFO!$H530=4,COUNTRY_INFO!$H530=99),OR(COUNTRY_INFO!$J530=0,COUNTRY_INFO!$J530=4)),0,COUNTRY_INFO!$F530))</f>
        <v>225215</v>
      </c>
      <c r="F530" s="14">
        <f t="shared" si="82"/>
        <v>386083</v>
      </c>
      <c r="G530" s="15">
        <f>IF(AND(INTRO!$E$37="Non-endemic",INTRO!$E$41="Non-endemic"),0,COUNTRY_INFO!Q530)</f>
        <v>0</v>
      </c>
      <c r="H530" s="15">
        <f>IF(AND(INTRO!$E$37="Non-endemic",INTRO!$E$41="Non-endemic"),0,COUNTRY_INFO!S530)</f>
        <v>2</v>
      </c>
      <c r="I530" s="14">
        <f>IF(INTRO!$E$39="Non-endemic",IF($G530=1,DEC!$I530,0),IF($G530=1,IVM!$G530,0))</f>
        <v>0</v>
      </c>
      <c r="J530" s="3" t="str">
        <f>IF($G530=0, " ", IF(COUNTRY_INFO!$H530=1, IF(COUNTRY_INFO!$L530=1, 0," ")," "))</f>
        <v xml:space="preserve"> </v>
      </c>
      <c r="K530" s="3"/>
      <c r="L530" s="28" t="s">
        <v>974</v>
      </c>
      <c r="M530" s="44">
        <f>IF($L530="ALB", IF(INTRO!$E$39="Non-endemic",IF($H530&lt;&gt;0,$D530*($H530-$G530),0),$D530*$H530), 0)</f>
        <v>0</v>
      </c>
      <c r="N530" s="14">
        <f t="shared" si="74"/>
        <v>0</v>
      </c>
      <c r="O530" s="3"/>
      <c r="P530" s="14">
        <f t="shared" si="83"/>
        <v>0</v>
      </c>
      <c r="Q530" s="44">
        <f>IF($L530="MBD", IF(INTRO!$E$39="Non-endemic",IF($H530&lt;&gt;0,$D530*($H530-$G530),0),$D530*$H530),0)</f>
        <v>321736</v>
      </c>
      <c r="R530" s="14">
        <f t="shared" si="75"/>
        <v>450430</v>
      </c>
      <c r="S530" s="3"/>
      <c r="T530" s="14">
        <f t="shared" si="84"/>
        <v>772166</v>
      </c>
      <c r="U530" s="25"/>
      <c r="V530" s="16">
        <f t="shared" si="80"/>
        <v>0</v>
      </c>
      <c r="W530" s="16">
        <f t="shared" si="81"/>
        <v>0</v>
      </c>
      <c r="X530" s="25"/>
      <c r="Y530" s="16">
        <f t="shared" si="76"/>
        <v>0</v>
      </c>
      <c r="Z530" s="16">
        <f t="shared" si="77"/>
        <v>0</v>
      </c>
      <c r="AA530" s="25"/>
      <c r="AB530" s="16">
        <f t="shared" si="78"/>
        <v>450430</v>
      </c>
      <c r="AC530" s="16">
        <f t="shared" si="79"/>
        <v>3003</v>
      </c>
    </row>
    <row r="531" spans="1:29" x14ac:dyDescent="0.25">
      <c r="A531" s="13" t="str">
        <f>IF(AND(INTRO!$E$37="Non-endemic",INTRO!$E$41="Non-endemic")," ",IF(COUNTRY_INFO!A531=0," ",COUNTRY_INFO!A531))</f>
        <v>Nigeria</v>
      </c>
      <c r="B531" s="13" t="str">
        <f>IF(AND(INTRO!$E$37="Non-endemic",INTRO!$E$41="Non-endemic")," ",IF(COUNTRY_INFO!B531=0," ",COUNTRY_INFO!B531))</f>
        <v>Lagos</v>
      </c>
      <c r="C531" s="13" t="str">
        <f>IF(AND(INTRO!$E$37="Non-endemic",INTRO!$E$41="Non-endemic")," ",IF(COUNTRY_INFO!C531=0," ",COUNTRY_INFO!C531))</f>
        <v>Oshodi-Isolo</v>
      </c>
      <c r="D531" s="14">
        <f>IF(AND(INTRO!$E$37="Non-endemic",INTRO!$E$41="Non-endemic"),0,IF(AND(OR(COUNTRY_INFO!$H531=0,COUNTRY_INFO!$H531=4,COUNTRY_INFO!$H531=99),OR(COUNTRY_INFO!$J531=0,COUNTRY_INFO!$J531=4)),0,COUNTRY_INFO!$E531))</f>
        <v>167172</v>
      </c>
      <c r="E531" s="14">
        <f>IF(AND(INTRO!$E$37="Non-endemic",INTRO!$E$41="Non-endemic"),0,IF(AND(OR(COUNTRY_INFO!$H531=0,COUNTRY_INFO!$H531=4,COUNTRY_INFO!$H531=99),OR(COUNTRY_INFO!$J531=0,COUNTRY_INFO!$J531=4)),0,COUNTRY_INFO!$F531))</f>
        <v>234041</v>
      </c>
      <c r="F531" s="14">
        <f t="shared" si="82"/>
        <v>401213</v>
      </c>
      <c r="G531" s="15">
        <f>IF(AND(INTRO!$E$37="Non-endemic",INTRO!$E$41="Non-endemic"),0,COUNTRY_INFO!Q531)</f>
        <v>1</v>
      </c>
      <c r="H531" s="15">
        <f>IF(AND(INTRO!$E$37="Non-endemic",INTRO!$E$41="Non-endemic"),0,COUNTRY_INFO!S531)</f>
        <v>0</v>
      </c>
      <c r="I531" s="14">
        <f>IF(INTRO!$E$39="Non-endemic",IF($G531=1,DEC!$I531,0),IF($G531=1,IVM!$G531,0))</f>
        <v>668688</v>
      </c>
      <c r="J531" s="3" t="str">
        <f>IF($G531=0, " ", IF(COUNTRY_INFO!$H531=1, IF(COUNTRY_INFO!$L531=1, 0," ")," "))</f>
        <v xml:space="preserve"> </v>
      </c>
      <c r="K531" s="3"/>
      <c r="L531" s="28" t="s">
        <v>974</v>
      </c>
      <c r="M531" s="44">
        <f>IF($L531="ALB", IF(INTRO!$E$39="Non-endemic",IF($H531&lt;&gt;0,$D531*($H531-$G531),0),$D531*$H531), 0)</f>
        <v>0</v>
      </c>
      <c r="N531" s="14">
        <f t="shared" si="74"/>
        <v>0</v>
      </c>
      <c r="O531" s="3"/>
      <c r="P531" s="14">
        <f t="shared" si="83"/>
        <v>0</v>
      </c>
      <c r="Q531" s="44">
        <f>IF($L531="MBD", IF(INTRO!$E$39="Non-endemic",IF($H531&lt;&gt;0,$D531*($H531-$G531),0),$D531*$H531),0)</f>
        <v>0</v>
      </c>
      <c r="R531" s="14">
        <f t="shared" si="75"/>
        <v>0</v>
      </c>
      <c r="S531" s="3"/>
      <c r="T531" s="14">
        <f t="shared" si="84"/>
        <v>0</v>
      </c>
      <c r="U531" s="25"/>
      <c r="V531" s="16">
        <f t="shared" si="80"/>
        <v>668688</v>
      </c>
      <c r="W531" s="16">
        <f t="shared" si="81"/>
        <v>3344</v>
      </c>
      <c r="X531" s="25"/>
      <c r="Y531" s="16">
        <f t="shared" si="76"/>
        <v>0</v>
      </c>
      <c r="Z531" s="16">
        <f t="shared" si="77"/>
        <v>0</v>
      </c>
      <c r="AA531" s="25"/>
      <c r="AB531" s="16">
        <f t="shared" si="78"/>
        <v>0</v>
      </c>
      <c r="AC531" s="16">
        <f t="shared" si="79"/>
        <v>0</v>
      </c>
    </row>
    <row r="532" spans="1:29" x14ac:dyDescent="0.25">
      <c r="A532" s="13" t="str">
        <f>IF(AND(INTRO!$E$37="Non-endemic",INTRO!$E$41="Non-endemic")," ",IF(COUNTRY_INFO!A532=0," ",COUNTRY_INFO!A532))</f>
        <v>Nigeria</v>
      </c>
      <c r="B532" s="13" t="str">
        <f>IF(AND(INTRO!$E$37="Non-endemic",INTRO!$E$41="Non-endemic")," ",IF(COUNTRY_INFO!B532=0," ",COUNTRY_INFO!B532))</f>
        <v>Lagos</v>
      </c>
      <c r="C532" s="13" t="str">
        <f>IF(AND(INTRO!$E$37="Non-endemic",INTRO!$E$41="Non-endemic")," ",IF(COUNTRY_INFO!C532=0," ",COUNTRY_INFO!C532))</f>
        <v>Shomolu</v>
      </c>
      <c r="D532" s="14">
        <f>IF(AND(INTRO!$E$37="Non-endemic",INTRO!$E$41="Non-endemic"),0,IF(AND(OR(COUNTRY_INFO!$H532=0,COUNTRY_INFO!$H532=4,COUNTRY_INFO!$H532=99),OR(COUNTRY_INFO!$J532=0,COUNTRY_INFO!$J532=4)),0,COUNTRY_INFO!$E532))</f>
        <v>108310</v>
      </c>
      <c r="E532" s="14">
        <f>IF(AND(INTRO!$E$37="Non-endemic",INTRO!$E$41="Non-endemic"),0,IF(AND(OR(COUNTRY_INFO!$H532=0,COUNTRY_INFO!$H532=4,COUNTRY_INFO!$H532=99),OR(COUNTRY_INFO!$J532=0,COUNTRY_INFO!$J532=4)),0,COUNTRY_INFO!$F532))</f>
        <v>151634</v>
      </c>
      <c r="F532" s="14">
        <f t="shared" si="82"/>
        <v>259944</v>
      </c>
      <c r="G532" s="15">
        <f>IF(AND(INTRO!$E$37="Non-endemic",INTRO!$E$41="Non-endemic"),0,COUNTRY_INFO!Q532)</f>
        <v>0</v>
      </c>
      <c r="H532" s="15">
        <f>IF(AND(INTRO!$E$37="Non-endemic",INTRO!$E$41="Non-endemic"),0,COUNTRY_INFO!S532)</f>
        <v>1</v>
      </c>
      <c r="I532" s="14">
        <f>IF(INTRO!$E$39="Non-endemic",IF($G532=1,DEC!$I532,0),IF($G532=1,IVM!$G532,0))</f>
        <v>0</v>
      </c>
      <c r="J532" s="3" t="str">
        <f>IF($G532=0, " ", IF(COUNTRY_INFO!$H532=1, IF(COUNTRY_INFO!$L532=1, 0," ")," "))</f>
        <v xml:space="preserve"> </v>
      </c>
      <c r="K532" s="3"/>
      <c r="L532" s="28" t="s">
        <v>974</v>
      </c>
      <c r="M532" s="44">
        <f>IF($L532="ALB", IF(INTRO!$E$39="Non-endemic",IF($H532&lt;&gt;0,$D532*($H532-$G532),0),$D532*$H532), 0)</f>
        <v>0</v>
      </c>
      <c r="N532" s="14">
        <f t="shared" si="74"/>
        <v>0</v>
      </c>
      <c r="O532" s="3"/>
      <c r="P532" s="14">
        <f t="shared" si="83"/>
        <v>0</v>
      </c>
      <c r="Q532" s="44">
        <f>IF($L532="MBD", IF(INTRO!$E$39="Non-endemic",IF($H532&lt;&gt;0,$D532*($H532-$G532),0),$D532*$H532),0)</f>
        <v>108310</v>
      </c>
      <c r="R532" s="14">
        <f t="shared" si="75"/>
        <v>151634</v>
      </c>
      <c r="S532" s="3"/>
      <c r="T532" s="14">
        <f t="shared" si="84"/>
        <v>259944</v>
      </c>
      <c r="U532" s="25"/>
      <c r="V532" s="16">
        <f t="shared" si="80"/>
        <v>0</v>
      </c>
      <c r="W532" s="16">
        <f t="shared" si="81"/>
        <v>0</v>
      </c>
      <c r="X532" s="25"/>
      <c r="Y532" s="16">
        <f t="shared" si="76"/>
        <v>0</v>
      </c>
      <c r="Z532" s="16">
        <f t="shared" si="77"/>
        <v>0</v>
      </c>
      <c r="AA532" s="25"/>
      <c r="AB532" s="16">
        <f t="shared" si="78"/>
        <v>151634</v>
      </c>
      <c r="AC532" s="16">
        <f t="shared" si="79"/>
        <v>1011</v>
      </c>
    </row>
    <row r="533" spans="1:29" x14ac:dyDescent="0.25">
      <c r="A533" s="13" t="str">
        <f>IF(AND(INTRO!$E$37="Non-endemic",INTRO!$E$41="Non-endemic")," ",IF(COUNTRY_INFO!A533=0," ",COUNTRY_INFO!A533))</f>
        <v>Nigeria</v>
      </c>
      <c r="B533" s="13" t="str">
        <f>IF(AND(INTRO!$E$37="Non-endemic",INTRO!$E$41="Non-endemic")," ",IF(COUNTRY_INFO!B533=0," ",COUNTRY_INFO!B533))</f>
        <v>Lagos</v>
      </c>
      <c r="C533" s="13" t="str">
        <f>IF(AND(INTRO!$E$37="Non-endemic",INTRO!$E$41="Non-endemic")," ",IF(COUNTRY_INFO!C533=0," ",COUNTRY_INFO!C533))</f>
        <v>Surulere</v>
      </c>
      <c r="D533" s="14">
        <f>IF(AND(INTRO!$E$37="Non-endemic",INTRO!$E$41="Non-endemic"),0,IF(AND(OR(COUNTRY_INFO!$H533=0,COUNTRY_INFO!$H533=4,COUNTRY_INFO!$H533=99),OR(COUNTRY_INFO!$J533=0,COUNTRY_INFO!$J533=4)),0,COUNTRY_INFO!$E533))</f>
        <v>135557</v>
      </c>
      <c r="E533" s="14">
        <f>IF(AND(INTRO!$E$37="Non-endemic",INTRO!$E$41="Non-endemic"),0,IF(AND(OR(COUNTRY_INFO!$H533=0,COUNTRY_INFO!$H533=4,COUNTRY_INFO!$H533=99),OR(COUNTRY_INFO!$J533=0,COUNTRY_INFO!$J533=4)),0,COUNTRY_INFO!$F533))</f>
        <v>189780</v>
      </c>
      <c r="F533" s="14">
        <f t="shared" si="82"/>
        <v>325337</v>
      </c>
      <c r="G533" s="15">
        <f>IF(AND(INTRO!$E$37="Non-endemic",INTRO!$E$41="Non-endemic"),0,COUNTRY_INFO!Q533)</f>
        <v>1</v>
      </c>
      <c r="H533" s="15">
        <f>IF(AND(INTRO!$E$37="Non-endemic",INTRO!$E$41="Non-endemic"),0,COUNTRY_INFO!S533)</f>
        <v>0</v>
      </c>
      <c r="I533" s="14">
        <f>IF(INTRO!$E$39="Non-endemic",IF($G533=1,DEC!$I533,0),IF($G533=1,IVM!$G533,0))</f>
        <v>542228</v>
      </c>
      <c r="J533" s="3" t="str">
        <f>IF($G533=0, " ", IF(COUNTRY_INFO!$H533=1, IF(COUNTRY_INFO!$L533=1, 0," ")," "))</f>
        <v xml:space="preserve"> </v>
      </c>
      <c r="K533" s="3"/>
      <c r="L533" s="28" t="s">
        <v>974</v>
      </c>
      <c r="M533" s="44">
        <f>IF($L533="ALB", IF(INTRO!$E$39="Non-endemic",IF($H533&lt;&gt;0,$D533*($H533-$G533),0),$D533*$H533), 0)</f>
        <v>0</v>
      </c>
      <c r="N533" s="14">
        <f t="shared" si="74"/>
        <v>0</v>
      </c>
      <c r="O533" s="3"/>
      <c r="P533" s="14">
        <f t="shared" si="83"/>
        <v>0</v>
      </c>
      <c r="Q533" s="44">
        <f>IF($L533="MBD", IF(INTRO!$E$39="Non-endemic",IF($H533&lt;&gt;0,$D533*($H533-$G533),0),$D533*$H533),0)</f>
        <v>0</v>
      </c>
      <c r="R533" s="14">
        <f t="shared" si="75"/>
        <v>0</v>
      </c>
      <c r="S533" s="3"/>
      <c r="T533" s="14">
        <f t="shared" si="84"/>
        <v>0</v>
      </c>
      <c r="U533" s="25"/>
      <c r="V533" s="16">
        <f t="shared" si="80"/>
        <v>542228</v>
      </c>
      <c r="W533" s="16">
        <f t="shared" si="81"/>
        <v>2712</v>
      </c>
      <c r="X533" s="25"/>
      <c r="Y533" s="16">
        <f t="shared" si="76"/>
        <v>0</v>
      </c>
      <c r="Z533" s="16">
        <f t="shared" si="77"/>
        <v>0</v>
      </c>
      <c r="AA533" s="25"/>
      <c r="AB533" s="16">
        <f t="shared" si="78"/>
        <v>0</v>
      </c>
      <c r="AC533" s="16">
        <f t="shared" si="79"/>
        <v>0</v>
      </c>
    </row>
    <row r="534" spans="1:29" x14ac:dyDescent="0.25">
      <c r="A534" s="13" t="str">
        <f>IF(AND(INTRO!$E$37="Non-endemic",INTRO!$E$41="Non-endemic")," ",IF(COUNTRY_INFO!A534=0," ",COUNTRY_INFO!A534))</f>
        <v>Nigeria</v>
      </c>
      <c r="B534" s="13" t="str">
        <f>IF(AND(INTRO!$E$37="Non-endemic",INTRO!$E$41="Non-endemic")," ",IF(COUNTRY_INFO!B534=0," ",COUNTRY_INFO!B534))</f>
        <v>Nassarawa</v>
      </c>
      <c r="C534" s="13" t="str">
        <f>IF(AND(INTRO!$E$37="Non-endemic",INTRO!$E$41="Non-endemic")," ",IF(COUNTRY_INFO!C534=0," ",COUNTRY_INFO!C534))</f>
        <v>Akwanga</v>
      </c>
      <c r="D534" s="14">
        <f>IF(AND(INTRO!$E$37="Non-endemic",INTRO!$E$41="Non-endemic"),0,IF(AND(OR(COUNTRY_INFO!$H534=0,COUNTRY_INFO!$H534=4,COUNTRY_INFO!$H534=99),OR(COUNTRY_INFO!$J534=0,COUNTRY_INFO!$J534=4)),0,COUNTRY_INFO!$E534))</f>
        <v>30510</v>
      </c>
      <c r="E534" s="14">
        <f>IF(AND(INTRO!$E$37="Non-endemic",INTRO!$E$41="Non-endemic"),0,IF(AND(OR(COUNTRY_INFO!$H534=0,COUNTRY_INFO!$H534=4,COUNTRY_INFO!$H534=99),OR(COUNTRY_INFO!$J534=0,COUNTRY_INFO!$J534=4)),0,COUNTRY_INFO!$F534))</f>
        <v>42714</v>
      </c>
      <c r="F534" s="14">
        <f t="shared" si="82"/>
        <v>73224</v>
      </c>
      <c r="G534" s="15">
        <f>IF(AND(INTRO!$E$37="Non-endemic",INTRO!$E$41="Non-endemic"),0,COUNTRY_INFO!Q534)</f>
        <v>0</v>
      </c>
      <c r="H534" s="15">
        <f>IF(AND(INTRO!$E$37="Non-endemic",INTRO!$E$41="Non-endemic"),0,COUNTRY_INFO!S534)</f>
        <v>0</v>
      </c>
      <c r="I534" s="14">
        <f>IF(INTRO!$E$39="Non-endemic",IF($G534=1,DEC!$I534,0),IF($G534=1,IVM!$G534,0))</f>
        <v>0</v>
      </c>
      <c r="J534" s="3" t="str">
        <f>IF($G534=0, " ", IF(COUNTRY_INFO!$H534=1, IF(COUNTRY_INFO!$L534=1, 0," ")," "))</f>
        <v xml:space="preserve"> </v>
      </c>
      <c r="K534" s="3"/>
      <c r="L534" s="28" t="s">
        <v>974</v>
      </c>
      <c r="M534" s="44">
        <f>IF($L534="ALB", IF(INTRO!$E$39="Non-endemic",IF($H534&lt;&gt;0,$D534*($H534-$G534),0),$D534*$H534), 0)</f>
        <v>0</v>
      </c>
      <c r="N534" s="14">
        <f t="shared" si="74"/>
        <v>0</v>
      </c>
      <c r="O534" s="3"/>
      <c r="P534" s="14">
        <f t="shared" si="83"/>
        <v>0</v>
      </c>
      <c r="Q534" s="44">
        <f>IF($L534="MBD", IF(INTRO!$E$39="Non-endemic",IF($H534&lt;&gt;0,$D534*($H534-$G534),0),$D534*$H534),0)</f>
        <v>0</v>
      </c>
      <c r="R534" s="14">
        <f t="shared" si="75"/>
        <v>0</v>
      </c>
      <c r="S534" s="3"/>
      <c r="T534" s="14">
        <f t="shared" si="84"/>
        <v>0</v>
      </c>
      <c r="U534" s="25"/>
      <c r="V534" s="16">
        <f t="shared" si="80"/>
        <v>0</v>
      </c>
      <c r="W534" s="16">
        <f t="shared" si="81"/>
        <v>0</v>
      </c>
      <c r="X534" s="25"/>
      <c r="Y534" s="16">
        <f t="shared" si="76"/>
        <v>0</v>
      </c>
      <c r="Z534" s="16">
        <f t="shared" si="77"/>
        <v>0</v>
      </c>
      <c r="AA534" s="25"/>
      <c r="AB534" s="16">
        <f t="shared" si="78"/>
        <v>0</v>
      </c>
      <c r="AC534" s="16">
        <f t="shared" si="79"/>
        <v>0</v>
      </c>
    </row>
    <row r="535" spans="1:29" x14ac:dyDescent="0.25">
      <c r="A535" s="13" t="str">
        <f>IF(AND(INTRO!$E$37="Non-endemic",INTRO!$E$41="Non-endemic")," ",IF(COUNTRY_INFO!A535=0," ",COUNTRY_INFO!A535))</f>
        <v>Nigeria</v>
      </c>
      <c r="B535" s="13" t="str">
        <f>IF(AND(INTRO!$E$37="Non-endemic",INTRO!$E$41="Non-endemic")," ",IF(COUNTRY_INFO!B535=0," ",COUNTRY_INFO!B535))</f>
        <v>Nassarawa</v>
      </c>
      <c r="C535" s="13" t="str">
        <f>IF(AND(INTRO!$E$37="Non-endemic",INTRO!$E$41="Non-endemic")," ",IF(COUNTRY_INFO!C535=0," ",COUNTRY_INFO!C535))</f>
        <v>Awe</v>
      </c>
      <c r="D535" s="14">
        <f>IF(AND(INTRO!$E$37="Non-endemic",INTRO!$E$41="Non-endemic"),0,IF(AND(OR(COUNTRY_INFO!$H535=0,COUNTRY_INFO!$H535=4,COUNTRY_INFO!$H535=99),OR(COUNTRY_INFO!$J535=0,COUNTRY_INFO!$J535=4)),0,COUNTRY_INFO!$E535))</f>
        <v>30280</v>
      </c>
      <c r="E535" s="14">
        <f>IF(AND(INTRO!$E$37="Non-endemic",INTRO!$E$41="Non-endemic"),0,IF(AND(OR(COUNTRY_INFO!$H535=0,COUNTRY_INFO!$H535=4,COUNTRY_INFO!$H535=99),OR(COUNTRY_INFO!$J535=0,COUNTRY_INFO!$J535=4)),0,COUNTRY_INFO!$F535))</f>
        <v>42392</v>
      </c>
      <c r="F535" s="14">
        <f t="shared" si="82"/>
        <v>72672</v>
      </c>
      <c r="G535" s="15">
        <f>IF(AND(INTRO!$E$37="Non-endemic",INTRO!$E$41="Non-endemic"),0,COUNTRY_INFO!Q535)</f>
        <v>0</v>
      </c>
      <c r="H535" s="15">
        <f>IF(AND(INTRO!$E$37="Non-endemic",INTRO!$E$41="Non-endemic"),0,COUNTRY_INFO!S535)</f>
        <v>1</v>
      </c>
      <c r="I535" s="14">
        <f>IF(INTRO!$E$39="Non-endemic",IF($G535=1,DEC!$I535,0),IF($G535=1,IVM!$G535,0))</f>
        <v>0</v>
      </c>
      <c r="J535" s="3" t="str">
        <f>IF($G535=0, " ", IF(COUNTRY_INFO!$H535=1, IF(COUNTRY_INFO!$L535=1, 0," ")," "))</f>
        <v xml:space="preserve"> </v>
      </c>
      <c r="K535" s="3"/>
      <c r="L535" s="28" t="s">
        <v>974</v>
      </c>
      <c r="M535" s="44">
        <f>IF($L535="ALB", IF(INTRO!$E$39="Non-endemic",IF($H535&lt;&gt;0,$D535*($H535-$G535),0),$D535*$H535), 0)</f>
        <v>0</v>
      </c>
      <c r="N535" s="14">
        <f t="shared" si="74"/>
        <v>0</v>
      </c>
      <c r="O535" s="3"/>
      <c r="P535" s="14">
        <f t="shared" si="83"/>
        <v>0</v>
      </c>
      <c r="Q535" s="44">
        <f>IF($L535="MBD", IF(INTRO!$E$39="Non-endemic",IF($H535&lt;&gt;0,$D535*($H535-$G535),0),$D535*$H535),0)</f>
        <v>30280</v>
      </c>
      <c r="R535" s="14">
        <f t="shared" si="75"/>
        <v>42392</v>
      </c>
      <c r="S535" s="3"/>
      <c r="T535" s="14">
        <f t="shared" si="84"/>
        <v>72672</v>
      </c>
      <c r="U535" s="25"/>
      <c r="V535" s="16">
        <f t="shared" si="80"/>
        <v>0</v>
      </c>
      <c r="W535" s="16">
        <f t="shared" si="81"/>
        <v>0</v>
      </c>
      <c r="X535" s="25"/>
      <c r="Y535" s="16">
        <f t="shared" si="76"/>
        <v>0</v>
      </c>
      <c r="Z535" s="16">
        <f t="shared" si="77"/>
        <v>0</v>
      </c>
      <c r="AA535" s="25"/>
      <c r="AB535" s="16">
        <f t="shared" si="78"/>
        <v>42392</v>
      </c>
      <c r="AC535" s="16">
        <f t="shared" si="79"/>
        <v>283</v>
      </c>
    </row>
    <row r="536" spans="1:29" x14ac:dyDescent="0.25">
      <c r="A536" s="13" t="str">
        <f>IF(AND(INTRO!$E$37="Non-endemic",INTRO!$E$41="Non-endemic")," ",IF(COUNTRY_INFO!A536=0," ",COUNTRY_INFO!A536))</f>
        <v>Nigeria</v>
      </c>
      <c r="B536" s="13" t="str">
        <f>IF(AND(INTRO!$E$37="Non-endemic",INTRO!$E$41="Non-endemic")," ",IF(COUNTRY_INFO!B536=0," ",COUNTRY_INFO!B536))</f>
        <v>Nassarawa</v>
      </c>
      <c r="C536" s="13" t="str">
        <f>IF(AND(INTRO!$E$37="Non-endemic",INTRO!$E$41="Non-endemic")," ",IF(COUNTRY_INFO!C536=0," ",COUNTRY_INFO!C536))</f>
        <v>Doma</v>
      </c>
      <c r="D536" s="14">
        <f>IF(AND(INTRO!$E$37="Non-endemic",INTRO!$E$41="Non-endemic"),0,IF(AND(OR(COUNTRY_INFO!$H536=0,COUNTRY_INFO!$H536=4,COUNTRY_INFO!$H536=99),OR(COUNTRY_INFO!$J536=0,COUNTRY_INFO!$J536=4)),0,COUNTRY_INFO!$E536))</f>
        <v>37551</v>
      </c>
      <c r="E536" s="14">
        <f>IF(AND(INTRO!$E$37="Non-endemic",INTRO!$E$41="Non-endemic"),0,IF(AND(OR(COUNTRY_INFO!$H536=0,COUNTRY_INFO!$H536=4,COUNTRY_INFO!$H536=99),OR(COUNTRY_INFO!$J536=0,COUNTRY_INFO!$J536=4)),0,COUNTRY_INFO!$F536))</f>
        <v>52572</v>
      </c>
      <c r="F536" s="14">
        <f t="shared" si="82"/>
        <v>90123</v>
      </c>
      <c r="G536" s="15">
        <f>IF(AND(INTRO!$E$37="Non-endemic",INTRO!$E$41="Non-endemic"),0,COUNTRY_INFO!Q536)</f>
        <v>0</v>
      </c>
      <c r="H536" s="15">
        <f>IF(AND(INTRO!$E$37="Non-endemic",INTRO!$E$41="Non-endemic"),0,COUNTRY_INFO!S536)</f>
        <v>0</v>
      </c>
      <c r="I536" s="14">
        <f>IF(INTRO!$E$39="Non-endemic",IF($G536=1,DEC!$I536,0),IF($G536=1,IVM!$G536,0))</f>
        <v>0</v>
      </c>
      <c r="J536" s="3" t="str">
        <f>IF($G536=0, " ", IF(COUNTRY_INFO!$H536=1, IF(COUNTRY_INFO!$L536=1, 0," ")," "))</f>
        <v xml:space="preserve"> </v>
      </c>
      <c r="K536" s="3"/>
      <c r="L536" s="28" t="s">
        <v>974</v>
      </c>
      <c r="M536" s="44">
        <f>IF($L536="ALB", IF(INTRO!$E$39="Non-endemic",IF($H536&lt;&gt;0,$D536*($H536-$G536),0),$D536*$H536), 0)</f>
        <v>0</v>
      </c>
      <c r="N536" s="14">
        <f t="shared" si="74"/>
        <v>0</v>
      </c>
      <c r="O536" s="3"/>
      <c r="P536" s="14">
        <f t="shared" si="83"/>
        <v>0</v>
      </c>
      <c r="Q536" s="44">
        <f>IF($L536="MBD", IF(INTRO!$E$39="Non-endemic",IF($H536&lt;&gt;0,$D536*($H536-$G536),0),$D536*$H536),0)</f>
        <v>0</v>
      </c>
      <c r="R536" s="14">
        <f t="shared" si="75"/>
        <v>0</v>
      </c>
      <c r="S536" s="3"/>
      <c r="T536" s="14">
        <f t="shared" si="84"/>
        <v>0</v>
      </c>
      <c r="U536" s="25"/>
      <c r="V536" s="16">
        <f t="shared" si="80"/>
        <v>0</v>
      </c>
      <c r="W536" s="16">
        <f t="shared" si="81"/>
        <v>0</v>
      </c>
      <c r="X536" s="25"/>
      <c r="Y536" s="16">
        <f t="shared" si="76"/>
        <v>0</v>
      </c>
      <c r="Z536" s="16">
        <f t="shared" si="77"/>
        <v>0</v>
      </c>
      <c r="AA536" s="25"/>
      <c r="AB536" s="16">
        <f t="shared" si="78"/>
        <v>0</v>
      </c>
      <c r="AC536" s="16">
        <f t="shared" si="79"/>
        <v>0</v>
      </c>
    </row>
    <row r="537" spans="1:29" x14ac:dyDescent="0.25">
      <c r="A537" s="13" t="str">
        <f>IF(AND(INTRO!$E$37="Non-endemic",INTRO!$E$41="Non-endemic")," ",IF(COUNTRY_INFO!A537=0," ",COUNTRY_INFO!A537))</f>
        <v>Nigeria</v>
      </c>
      <c r="B537" s="13" t="str">
        <f>IF(AND(INTRO!$E$37="Non-endemic",INTRO!$E$41="Non-endemic")," ",IF(COUNTRY_INFO!B537=0," ",COUNTRY_INFO!B537))</f>
        <v>Nassarawa</v>
      </c>
      <c r="C537" s="13" t="str">
        <f>IF(AND(INTRO!$E$37="Non-endemic",INTRO!$E$41="Non-endemic")," ",IF(COUNTRY_INFO!C537=0," ",COUNTRY_INFO!C537))</f>
        <v>Karu</v>
      </c>
      <c r="D537" s="14">
        <f>IF(AND(INTRO!$E$37="Non-endemic",INTRO!$E$41="Non-endemic"),0,IF(AND(OR(COUNTRY_INFO!$H537=0,COUNTRY_INFO!$H537=4,COUNTRY_INFO!$H537=99),OR(COUNTRY_INFO!$J537=0,COUNTRY_INFO!$J537=4)),0,COUNTRY_INFO!$E537))</f>
        <v>55269</v>
      </c>
      <c r="E537" s="14">
        <f>IF(AND(INTRO!$E$37="Non-endemic",INTRO!$E$41="Non-endemic"),0,IF(AND(OR(COUNTRY_INFO!$H537=0,COUNTRY_INFO!$H537=4,COUNTRY_INFO!$H537=99),OR(COUNTRY_INFO!$J537=0,COUNTRY_INFO!$J537=4)),0,COUNTRY_INFO!$F537))</f>
        <v>77376</v>
      </c>
      <c r="F537" s="14">
        <f t="shared" si="82"/>
        <v>132645</v>
      </c>
      <c r="G537" s="15">
        <f>IF(AND(INTRO!$E$37="Non-endemic",INTRO!$E$41="Non-endemic"),0,COUNTRY_INFO!Q537)</f>
        <v>0</v>
      </c>
      <c r="H537" s="15">
        <f>IF(AND(INTRO!$E$37="Non-endemic",INTRO!$E$41="Non-endemic"),0,COUNTRY_INFO!S537)</f>
        <v>0</v>
      </c>
      <c r="I537" s="14">
        <f>IF(INTRO!$E$39="Non-endemic",IF($G537=1,DEC!$I537,0),IF($G537=1,IVM!$G537,0))</f>
        <v>0</v>
      </c>
      <c r="J537" s="3" t="str">
        <f>IF($G537=0, " ", IF(COUNTRY_INFO!$H537=1, IF(COUNTRY_INFO!$L537=1, 0," ")," "))</f>
        <v xml:space="preserve"> </v>
      </c>
      <c r="K537" s="3"/>
      <c r="L537" s="28" t="s">
        <v>974</v>
      </c>
      <c r="M537" s="44">
        <f>IF($L537="ALB", IF(INTRO!$E$39="Non-endemic",IF($H537&lt;&gt;0,$D537*($H537-$G537),0),$D537*$H537), 0)</f>
        <v>0</v>
      </c>
      <c r="N537" s="14">
        <f t="shared" si="74"/>
        <v>0</v>
      </c>
      <c r="O537" s="3"/>
      <c r="P537" s="14">
        <f t="shared" si="83"/>
        <v>0</v>
      </c>
      <c r="Q537" s="44">
        <f>IF($L537="MBD", IF(INTRO!$E$39="Non-endemic",IF($H537&lt;&gt;0,$D537*($H537-$G537),0),$D537*$H537),0)</f>
        <v>0</v>
      </c>
      <c r="R537" s="14">
        <f t="shared" si="75"/>
        <v>0</v>
      </c>
      <c r="S537" s="3"/>
      <c r="T537" s="14">
        <f t="shared" si="84"/>
        <v>0</v>
      </c>
      <c r="U537" s="25"/>
      <c r="V537" s="16">
        <f t="shared" si="80"/>
        <v>0</v>
      </c>
      <c r="W537" s="16">
        <f t="shared" si="81"/>
        <v>0</v>
      </c>
      <c r="X537" s="25"/>
      <c r="Y537" s="16">
        <f t="shared" si="76"/>
        <v>0</v>
      </c>
      <c r="Z537" s="16">
        <f t="shared" si="77"/>
        <v>0</v>
      </c>
      <c r="AA537" s="25"/>
      <c r="AB537" s="16">
        <f t="shared" si="78"/>
        <v>0</v>
      </c>
      <c r="AC537" s="16">
        <f t="shared" si="79"/>
        <v>0</v>
      </c>
    </row>
    <row r="538" spans="1:29" x14ac:dyDescent="0.25">
      <c r="A538" s="13" t="str">
        <f>IF(AND(INTRO!$E$37="Non-endemic",INTRO!$E$41="Non-endemic")," ",IF(COUNTRY_INFO!A538=0," ",COUNTRY_INFO!A538))</f>
        <v>Nigeria</v>
      </c>
      <c r="B538" s="13" t="str">
        <f>IF(AND(INTRO!$E$37="Non-endemic",INTRO!$E$41="Non-endemic")," ",IF(COUNTRY_INFO!B538=0," ",COUNTRY_INFO!B538))</f>
        <v>Nassarawa</v>
      </c>
      <c r="C538" s="13" t="str">
        <f>IF(AND(INTRO!$E$37="Non-endemic",INTRO!$E$41="Non-endemic")," ",IF(COUNTRY_INFO!C538=0," ",COUNTRY_INFO!C538))</f>
        <v>Keana</v>
      </c>
      <c r="D538" s="14">
        <f>IF(AND(INTRO!$E$37="Non-endemic",INTRO!$E$41="Non-endemic"),0,IF(AND(OR(COUNTRY_INFO!$H538=0,COUNTRY_INFO!$H538=4,COUNTRY_INFO!$H538=99),OR(COUNTRY_INFO!$J538=0,COUNTRY_INFO!$J538=4)),0,COUNTRY_INFO!$E538))</f>
        <v>21317</v>
      </c>
      <c r="E538" s="14">
        <f>IF(AND(INTRO!$E$37="Non-endemic",INTRO!$E$41="Non-endemic"),0,IF(AND(OR(COUNTRY_INFO!$H538=0,COUNTRY_INFO!$H538=4,COUNTRY_INFO!$H538=99),OR(COUNTRY_INFO!$J538=0,COUNTRY_INFO!$J538=4)),0,COUNTRY_INFO!$F538))</f>
        <v>29844</v>
      </c>
      <c r="F538" s="14">
        <f t="shared" si="82"/>
        <v>51161</v>
      </c>
      <c r="G538" s="15">
        <f>IF(AND(INTRO!$E$37="Non-endemic",INTRO!$E$41="Non-endemic"),0,COUNTRY_INFO!Q538)</f>
        <v>0</v>
      </c>
      <c r="H538" s="15">
        <f>IF(AND(INTRO!$E$37="Non-endemic",INTRO!$E$41="Non-endemic"),0,COUNTRY_INFO!S538)</f>
        <v>0</v>
      </c>
      <c r="I538" s="14">
        <f>IF(INTRO!$E$39="Non-endemic",IF($G538=1,DEC!$I538,0),IF($G538=1,IVM!$G538,0))</f>
        <v>0</v>
      </c>
      <c r="J538" s="3" t="str">
        <f>IF($G538=0, " ", IF(COUNTRY_INFO!$H538=1, IF(COUNTRY_INFO!$L538=1, 0," ")," "))</f>
        <v xml:space="preserve"> </v>
      </c>
      <c r="K538" s="3"/>
      <c r="L538" s="28" t="s">
        <v>974</v>
      </c>
      <c r="M538" s="44">
        <f>IF($L538="ALB", IF(INTRO!$E$39="Non-endemic",IF($H538&lt;&gt;0,$D538*($H538-$G538),0),$D538*$H538), 0)</f>
        <v>0</v>
      </c>
      <c r="N538" s="14">
        <f t="shared" si="74"/>
        <v>0</v>
      </c>
      <c r="O538" s="3"/>
      <c r="P538" s="14">
        <f t="shared" si="83"/>
        <v>0</v>
      </c>
      <c r="Q538" s="44">
        <f>IF($L538="MBD", IF(INTRO!$E$39="Non-endemic",IF($H538&lt;&gt;0,$D538*($H538-$G538),0),$D538*$H538),0)</f>
        <v>0</v>
      </c>
      <c r="R538" s="14">
        <f t="shared" si="75"/>
        <v>0</v>
      </c>
      <c r="S538" s="3"/>
      <c r="T538" s="14">
        <f t="shared" si="84"/>
        <v>0</v>
      </c>
      <c r="U538" s="25"/>
      <c r="V538" s="16">
        <f t="shared" si="80"/>
        <v>0</v>
      </c>
      <c r="W538" s="16">
        <f t="shared" si="81"/>
        <v>0</v>
      </c>
      <c r="X538" s="25"/>
      <c r="Y538" s="16">
        <f t="shared" si="76"/>
        <v>0</v>
      </c>
      <c r="Z538" s="16">
        <f t="shared" si="77"/>
        <v>0</v>
      </c>
      <c r="AA538" s="25"/>
      <c r="AB538" s="16">
        <f t="shared" si="78"/>
        <v>0</v>
      </c>
      <c r="AC538" s="16">
        <f t="shared" si="79"/>
        <v>0</v>
      </c>
    </row>
    <row r="539" spans="1:29" x14ac:dyDescent="0.25">
      <c r="A539" s="13" t="str">
        <f>IF(AND(INTRO!$E$37="Non-endemic",INTRO!$E$41="Non-endemic")," ",IF(COUNTRY_INFO!A539=0," ",COUNTRY_INFO!A539))</f>
        <v>Nigeria</v>
      </c>
      <c r="B539" s="13" t="str">
        <f>IF(AND(INTRO!$E$37="Non-endemic",INTRO!$E$41="Non-endemic")," ",IF(COUNTRY_INFO!B539=0," ",COUNTRY_INFO!B539))</f>
        <v>Nassarawa</v>
      </c>
      <c r="C539" s="13" t="str">
        <f>IF(AND(INTRO!$E$37="Non-endemic",INTRO!$E$41="Non-endemic")," ",IF(COUNTRY_INFO!C539=0," ",COUNTRY_INFO!C539))</f>
        <v>Keffi</v>
      </c>
      <c r="D539" s="14">
        <f>IF(AND(INTRO!$E$37="Non-endemic",INTRO!$E$41="Non-endemic"),0,IF(AND(OR(COUNTRY_INFO!$H539=0,COUNTRY_INFO!$H539=4,COUNTRY_INFO!$H539=99),OR(COUNTRY_INFO!$J539=0,COUNTRY_INFO!$J539=4)),0,COUNTRY_INFO!$E539))</f>
        <v>24925</v>
      </c>
      <c r="E539" s="14">
        <f>IF(AND(INTRO!$E$37="Non-endemic",INTRO!$E$41="Non-endemic"),0,IF(AND(OR(COUNTRY_INFO!$H539=0,COUNTRY_INFO!$H539=4,COUNTRY_INFO!$H539=99),OR(COUNTRY_INFO!$J539=0,COUNTRY_INFO!$J539=4)),0,COUNTRY_INFO!$F539))</f>
        <v>34894</v>
      </c>
      <c r="F539" s="14">
        <f t="shared" si="82"/>
        <v>59819</v>
      </c>
      <c r="G539" s="15">
        <f>IF(AND(INTRO!$E$37="Non-endemic",INTRO!$E$41="Non-endemic"),0,COUNTRY_INFO!Q539)</f>
        <v>0</v>
      </c>
      <c r="H539" s="15">
        <f>IF(AND(INTRO!$E$37="Non-endemic",INTRO!$E$41="Non-endemic"),0,COUNTRY_INFO!S539)</f>
        <v>0</v>
      </c>
      <c r="I539" s="14">
        <f>IF(INTRO!$E$39="Non-endemic",IF($G539=1,DEC!$I539,0),IF($G539=1,IVM!$G539,0))</f>
        <v>0</v>
      </c>
      <c r="J539" s="3" t="str">
        <f>IF($G539=0, " ", IF(COUNTRY_INFO!$H539=1, IF(COUNTRY_INFO!$L539=1, 0," ")," "))</f>
        <v xml:space="preserve"> </v>
      </c>
      <c r="K539" s="3"/>
      <c r="L539" s="28" t="s">
        <v>974</v>
      </c>
      <c r="M539" s="44">
        <f>IF($L539="ALB", IF(INTRO!$E$39="Non-endemic",IF($H539&lt;&gt;0,$D539*($H539-$G539),0),$D539*$H539), 0)</f>
        <v>0</v>
      </c>
      <c r="N539" s="14">
        <f t="shared" si="74"/>
        <v>0</v>
      </c>
      <c r="O539" s="3"/>
      <c r="P539" s="14">
        <f t="shared" si="83"/>
        <v>0</v>
      </c>
      <c r="Q539" s="44">
        <f>IF($L539="MBD", IF(INTRO!$E$39="Non-endemic",IF($H539&lt;&gt;0,$D539*($H539-$G539),0),$D539*$H539),0)</f>
        <v>0</v>
      </c>
      <c r="R539" s="14">
        <f t="shared" si="75"/>
        <v>0</v>
      </c>
      <c r="S539" s="3"/>
      <c r="T539" s="14">
        <f t="shared" si="84"/>
        <v>0</v>
      </c>
      <c r="U539" s="25"/>
      <c r="V539" s="16">
        <f t="shared" si="80"/>
        <v>0</v>
      </c>
      <c r="W539" s="16">
        <f t="shared" si="81"/>
        <v>0</v>
      </c>
      <c r="X539" s="25"/>
      <c r="Y539" s="16">
        <f t="shared" si="76"/>
        <v>0</v>
      </c>
      <c r="Z539" s="16">
        <f t="shared" si="77"/>
        <v>0</v>
      </c>
      <c r="AA539" s="25"/>
      <c r="AB539" s="16">
        <f t="shared" si="78"/>
        <v>0</v>
      </c>
      <c r="AC539" s="16">
        <f t="shared" si="79"/>
        <v>0</v>
      </c>
    </row>
    <row r="540" spans="1:29" x14ac:dyDescent="0.25">
      <c r="A540" s="13" t="str">
        <f>IF(AND(INTRO!$E$37="Non-endemic",INTRO!$E$41="Non-endemic")," ",IF(COUNTRY_INFO!A540=0," ",COUNTRY_INFO!A540))</f>
        <v>Nigeria</v>
      </c>
      <c r="B540" s="13" t="str">
        <f>IF(AND(INTRO!$E$37="Non-endemic",INTRO!$E$41="Non-endemic")," ",IF(COUNTRY_INFO!B540=0," ",COUNTRY_INFO!B540))</f>
        <v>Nassarawa</v>
      </c>
      <c r="C540" s="13" t="str">
        <f>IF(AND(INTRO!$E$37="Non-endemic",INTRO!$E$41="Non-endemic")," ",IF(COUNTRY_INFO!C540=0," ",COUNTRY_INFO!C540))</f>
        <v>Kokona</v>
      </c>
      <c r="D540" s="14">
        <f>IF(AND(INTRO!$E$37="Non-endemic",INTRO!$E$41="Non-endemic"),0,IF(AND(OR(COUNTRY_INFO!$H540=0,COUNTRY_INFO!$H540=4,COUNTRY_INFO!$H540=99),OR(COUNTRY_INFO!$J540=0,COUNTRY_INFO!$J540=4)),0,COUNTRY_INFO!$E540))</f>
        <v>29520</v>
      </c>
      <c r="E540" s="14">
        <f>IF(AND(INTRO!$E$37="Non-endemic",INTRO!$E$41="Non-endemic"),0,IF(AND(OR(COUNTRY_INFO!$H540=0,COUNTRY_INFO!$H540=4,COUNTRY_INFO!$H540=99),OR(COUNTRY_INFO!$J540=0,COUNTRY_INFO!$J540=4)),0,COUNTRY_INFO!$F540))</f>
        <v>41328</v>
      </c>
      <c r="F540" s="14">
        <f t="shared" si="82"/>
        <v>70848</v>
      </c>
      <c r="G540" s="15">
        <f>IF(AND(INTRO!$E$37="Non-endemic",INTRO!$E$41="Non-endemic"),0,COUNTRY_INFO!Q540)</f>
        <v>0</v>
      </c>
      <c r="H540" s="15">
        <f>IF(AND(INTRO!$E$37="Non-endemic",INTRO!$E$41="Non-endemic"),0,COUNTRY_INFO!S540)</f>
        <v>1</v>
      </c>
      <c r="I540" s="14">
        <f>IF(INTRO!$E$39="Non-endemic",IF($G540=1,DEC!$I540,0),IF($G540=1,IVM!$G540,0))</f>
        <v>0</v>
      </c>
      <c r="J540" s="3" t="str">
        <f>IF($G540=0, " ", IF(COUNTRY_INFO!$H540=1, IF(COUNTRY_INFO!$L540=1, 0," ")," "))</f>
        <v xml:space="preserve"> </v>
      </c>
      <c r="K540" s="3"/>
      <c r="L540" s="28" t="s">
        <v>974</v>
      </c>
      <c r="M540" s="44">
        <f>IF($L540="ALB", IF(INTRO!$E$39="Non-endemic",IF($H540&lt;&gt;0,$D540*($H540-$G540),0),$D540*$H540), 0)</f>
        <v>0</v>
      </c>
      <c r="N540" s="14">
        <f t="shared" si="74"/>
        <v>0</v>
      </c>
      <c r="O540" s="3"/>
      <c r="P540" s="14">
        <f t="shared" si="83"/>
        <v>0</v>
      </c>
      <c r="Q540" s="44">
        <f>IF($L540="MBD", IF(INTRO!$E$39="Non-endemic",IF($H540&lt;&gt;0,$D540*($H540-$G540),0),$D540*$H540),0)</f>
        <v>29520</v>
      </c>
      <c r="R540" s="14">
        <f t="shared" si="75"/>
        <v>41328</v>
      </c>
      <c r="S540" s="3"/>
      <c r="T540" s="14">
        <f t="shared" si="84"/>
        <v>70848</v>
      </c>
      <c r="U540" s="25"/>
      <c r="V540" s="16">
        <f t="shared" si="80"/>
        <v>0</v>
      </c>
      <c r="W540" s="16">
        <f t="shared" si="81"/>
        <v>0</v>
      </c>
      <c r="X540" s="25"/>
      <c r="Y540" s="16">
        <f t="shared" si="76"/>
        <v>0</v>
      </c>
      <c r="Z540" s="16">
        <f t="shared" si="77"/>
        <v>0</v>
      </c>
      <c r="AA540" s="25"/>
      <c r="AB540" s="16">
        <f t="shared" si="78"/>
        <v>41328</v>
      </c>
      <c r="AC540" s="16">
        <f t="shared" si="79"/>
        <v>276</v>
      </c>
    </row>
    <row r="541" spans="1:29" x14ac:dyDescent="0.25">
      <c r="A541" s="13" t="str">
        <f>IF(AND(INTRO!$E$37="Non-endemic",INTRO!$E$41="Non-endemic")," ",IF(COUNTRY_INFO!A541=0," ",COUNTRY_INFO!A541))</f>
        <v>Nigeria</v>
      </c>
      <c r="B541" s="13" t="str">
        <f>IF(AND(INTRO!$E$37="Non-endemic",INTRO!$E$41="Non-endemic")," ",IF(COUNTRY_INFO!B541=0," ",COUNTRY_INFO!B541))</f>
        <v>Nassarawa</v>
      </c>
      <c r="C541" s="13" t="str">
        <f>IF(AND(INTRO!$E$37="Non-endemic",INTRO!$E$41="Non-endemic")," ",IF(COUNTRY_INFO!C541=0," ",COUNTRY_INFO!C541))</f>
        <v>Lafia</v>
      </c>
      <c r="D541" s="14">
        <f>IF(AND(INTRO!$E$37="Non-endemic",INTRO!$E$41="Non-endemic"),0,IF(AND(OR(COUNTRY_INFO!$H541=0,COUNTRY_INFO!$H541=4,COUNTRY_INFO!$H541=99),OR(COUNTRY_INFO!$J541=0,COUNTRY_INFO!$J541=4)),0,COUNTRY_INFO!$E541))</f>
        <v>88954</v>
      </c>
      <c r="E541" s="14">
        <f>IF(AND(INTRO!$E$37="Non-endemic",INTRO!$E$41="Non-endemic"),0,IF(AND(OR(COUNTRY_INFO!$H541=0,COUNTRY_INFO!$H541=4,COUNTRY_INFO!$H541=99),OR(COUNTRY_INFO!$J541=0,COUNTRY_INFO!$J541=4)),0,COUNTRY_INFO!$F541))</f>
        <v>124536</v>
      </c>
      <c r="F541" s="14">
        <f t="shared" si="82"/>
        <v>213490</v>
      </c>
      <c r="G541" s="15">
        <f>IF(AND(INTRO!$E$37="Non-endemic",INTRO!$E$41="Non-endemic"),0,COUNTRY_INFO!Q541)</f>
        <v>0</v>
      </c>
      <c r="H541" s="15">
        <f>IF(AND(INTRO!$E$37="Non-endemic",INTRO!$E$41="Non-endemic"),0,COUNTRY_INFO!S541)</f>
        <v>0</v>
      </c>
      <c r="I541" s="14">
        <f>IF(INTRO!$E$39="Non-endemic",IF($G541=1,DEC!$I541,0),IF($G541=1,IVM!$G541,0))</f>
        <v>0</v>
      </c>
      <c r="J541" s="3" t="str">
        <f>IF($G541=0, " ", IF(COUNTRY_INFO!$H541=1, IF(COUNTRY_INFO!$L541=1, 0," ")," "))</f>
        <v xml:space="preserve"> </v>
      </c>
      <c r="K541" s="3"/>
      <c r="L541" s="28" t="s">
        <v>974</v>
      </c>
      <c r="M541" s="44">
        <f>IF($L541="ALB", IF(INTRO!$E$39="Non-endemic",IF($H541&lt;&gt;0,$D541*($H541-$G541),0),$D541*$H541), 0)</f>
        <v>0</v>
      </c>
      <c r="N541" s="14">
        <f t="shared" si="74"/>
        <v>0</v>
      </c>
      <c r="O541" s="3"/>
      <c r="P541" s="14">
        <f t="shared" si="83"/>
        <v>0</v>
      </c>
      <c r="Q541" s="44">
        <f>IF($L541="MBD", IF(INTRO!$E$39="Non-endemic",IF($H541&lt;&gt;0,$D541*($H541-$G541),0),$D541*$H541),0)</f>
        <v>0</v>
      </c>
      <c r="R541" s="14">
        <f t="shared" si="75"/>
        <v>0</v>
      </c>
      <c r="S541" s="3"/>
      <c r="T541" s="14">
        <f t="shared" si="84"/>
        <v>0</v>
      </c>
      <c r="U541" s="25"/>
      <c r="V541" s="16">
        <f t="shared" si="80"/>
        <v>0</v>
      </c>
      <c r="W541" s="16">
        <f t="shared" si="81"/>
        <v>0</v>
      </c>
      <c r="X541" s="25"/>
      <c r="Y541" s="16">
        <f t="shared" si="76"/>
        <v>0</v>
      </c>
      <c r="Z541" s="16">
        <f t="shared" si="77"/>
        <v>0</v>
      </c>
      <c r="AA541" s="25"/>
      <c r="AB541" s="16">
        <f t="shared" si="78"/>
        <v>0</v>
      </c>
      <c r="AC541" s="16">
        <f t="shared" si="79"/>
        <v>0</v>
      </c>
    </row>
    <row r="542" spans="1:29" x14ac:dyDescent="0.25">
      <c r="A542" s="13" t="str">
        <f>IF(AND(INTRO!$E$37="Non-endemic",INTRO!$E$41="Non-endemic")," ",IF(COUNTRY_INFO!A542=0," ",COUNTRY_INFO!A542))</f>
        <v>Nigeria</v>
      </c>
      <c r="B542" s="13" t="str">
        <f>IF(AND(INTRO!$E$37="Non-endemic",INTRO!$E$41="Non-endemic")," ",IF(COUNTRY_INFO!B542=0," ",COUNTRY_INFO!B542))</f>
        <v>Nassarawa</v>
      </c>
      <c r="C542" s="13" t="str">
        <f>IF(AND(INTRO!$E$37="Non-endemic",INTRO!$E$41="Non-endemic")," ",IF(COUNTRY_INFO!C542=0," ",COUNTRY_INFO!C542))</f>
        <v>Nasarawa</v>
      </c>
      <c r="D542" s="14">
        <f>IF(AND(INTRO!$E$37="Non-endemic",INTRO!$E$41="Non-endemic"),0,IF(AND(OR(COUNTRY_INFO!$H542=0,COUNTRY_INFO!$H542=4,COUNTRY_INFO!$H542=99),OR(COUNTRY_INFO!$J542=0,COUNTRY_INFO!$J542=4)),0,COUNTRY_INFO!$E542))</f>
        <v>51061</v>
      </c>
      <c r="E542" s="14">
        <f>IF(AND(INTRO!$E$37="Non-endemic",INTRO!$E$41="Non-endemic"),0,IF(AND(OR(COUNTRY_INFO!$H542=0,COUNTRY_INFO!$H542=4,COUNTRY_INFO!$H542=99),OR(COUNTRY_INFO!$J542=0,COUNTRY_INFO!$J542=4)),0,COUNTRY_INFO!$F542))</f>
        <v>71486</v>
      </c>
      <c r="F542" s="14">
        <f t="shared" si="82"/>
        <v>122547</v>
      </c>
      <c r="G542" s="15">
        <f>IF(AND(INTRO!$E$37="Non-endemic",INTRO!$E$41="Non-endemic"),0,COUNTRY_INFO!Q542)</f>
        <v>0</v>
      </c>
      <c r="H542" s="15">
        <f>IF(AND(INTRO!$E$37="Non-endemic",INTRO!$E$41="Non-endemic"),0,COUNTRY_INFO!S542)</f>
        <v>1</v>
      </c>
      <c r="I542" s="14">
        <f>IF(INTRO!$E$39="Non-endemic",IF($G542=1,DEC!$I542,0),IF($G542=1,IVM!$G542,0))</f>
        <v>0</v>
      </c>
      <c r="J542" s="3" t="str">
        <f>IF($G542=0, " ", IF(COUNTRY_INFO!$H542=1, IF(COUNTRY_INFO!$L542=1, 0," ")," "))</f>
        <v xml:space="preserve"> </v>
      </c>
      <c r="K542" s="3"/>
      <c r="L542" s="28" t="s">
        <v>974</v>
      </c>
      <c r="M542" s="44">
        <f>IF($L542="ALB", IF(INTRO!$E$39="Non-endemic",IF($H542&lt;&gt;0,$D542*($H542-$G542),0),$D542*$H542), 0)</f>
        <v>0</v>
      </c>
      <c r="N542" s="14">
        <f t="shared" si="74"/>
        <v>0</v>
      </c>
      <c r="O542" s="3"/>
      <c r="P542" s="14">
        <f t="shared" si="83"/>
        <v>0</v>
      </c>
      <c r="Q542" s="44">
        <f>IF($L542="MBD", IF(INTRO!$E$39="Non-endemic",IF($H542&lt;&gt;0,$D542*($H542-$G542),0),$D542*$H542),0)</f>
        <v>51061</v>
      </c>
      <c r="R542" s="14">
        <f t="shared" si="75"/>
        <v>71486</v>
      </c>
      <c r="S542" s="3"/>
      <c r="T542" s="14">
        <f t="shared" si="84"/>
        <v>122547</v>
      </c>
      <c r="U542" s="25"/>
      <c r="V542" s="16">
        <f t="shared" si="80"/>
        <v>0</v>
      </c>
      <c r="W542" s="16">
        <f t="shared" si="81"/>
        <v>0</v>
      </c>
      <c r="X542" s="25"/>
      <c r="Y542" s="16">
        <f t="shared" si="76"/>
        <v>0</v>
      </c>
      <c r="Z542" s="16">
        <f t="shared" si="77"/>
        <v>0</v>
      </c>
      <c r="AA542" s="25"/>
      <c r="AB542" s="16">
        <f t="shared" si="78"/>
        <v>71486</v>
      </c>
      <c r="AC542" s="16">
        <f t="shared" si="79"/>
        <v>477</v>
      </c>
    </row>
    <row r="543" spans="1:29" x14ac:dyDescent="0.25">
      <c r="A543" s="13" t="str">
        <f>IF(AND(INTRO!$E$37="Non-endemic",INTRO!$E$41="Non-endemic")," ",IF(COUNTRY_INFO!A543=0," ",COUNTRY_INFO!A543))</f>
        <v>Nigeria</v>
      </c>
      <c r="B543" s="13" t="str">
        <f>IF(AND(INTRO!$E$37="Non-endemic",INTRO!$E$41="Non-endemic")," ",IF(COUNTRY_INFO!B543=0," ",COUNTRY_INFO!B543))</f>
        <v>Nassarawa</v>
      </c>
      <c r="C543" s="13" t="str">
        <f>IF(AND(INTRO!$E$37="Non-endemic",INTRO!$E$41="Non-endemic")," ",IF(COUNTRY_INFO!C543=0," ",COUNTRY_INFO!C543))</f>
        <v>Nasarawa-Eggon</v>
      </c>
      <c r="D543" s="14">
        <f>IF(AND(INTRO!$E$37="Non-endemic",INTRO!$E$41="Non-endemic"),0,IF(AND(OR(COUNTRY_INFO!$H543=0,COUNTRY_INFO!$H543=4,COUNTRY_INFO!$H543=99),OR(COUNTRY_INFO!$J543=0,COUNTRY_INFO!$J543=4)),0,COUNTRY_INFO!$E543))</f>
        <v>40112</v>
      </c>
      <c r="E543" s="14">
        <f>IF(AND(INTRO!$E$37="Non-endemic",INTRO!$E$41="Non-endemic"),0,IF(AND(OR(COUNTRY_INFO!$H543=0,COUNTRY_INFO!$H543=4,COUNTRY_INFO!$H543=99),OR(COUNTRY_INFO!$J543=0,COUNTRY_INFO!$J543=4)),0,COUNTRY_INFO!$F543))</f>
        <v>56157</v>
      </c>
      <c r="F543" s="14">
        <f t="shared" si="82"/>
        <v>96269</v>
      </c>
      <c r="G543" s="15">
        <f>IF(AND(INTRO!$E$37="Non-endemic",INTRO!$E$41="Non-endemic"),0,COUNTRY_INFO!Q543)</f>
        <v>0</v>
      </c>
      <c r="H543" s="15">
        <f>IF(AND(INTRO!$E$37="Non-endemic",INTRO!$E$41="Non-endemic"),0,COUNTRY_INFO!S543)</f>
        <v>0</v>
      </c>
      <c r="I543" s="14">
        <f>IF(INTRO!$E$39="Non-endemic",IF($G543=1,DEC!$I543,0),IF($G543=1,IVM!$G543,0))</f>
        <v>0</v>
      </c>
      <c r="J543" s="3" t="str">
        <f>IF($G543=0, " ", IF(COUNTRY_INFO!$H543=1, IF(COUNTRY_INFO!$L543=1, 0," ")," "))</f>
        <v xml:space="preserve"> </v>
      </c>
      <c r="K543" s="3"/>
      <c r="L543" s="28" t="s">
        <v>974</v>
      </c>
      <c r="M543" s="44">
        <f>IF($L543="ALB", IF(INTRO!$E$39="Non-endemic",IF($H543&lt;&gt;0,$D543*($H543-$G543),0),$D543*$H543), 0)</f>
        <v>0</v>
      </c>
      <c r="N543" s="14">
        <f t="shared" si="74"/>
        <v>0</v>
      </c>
      <c r="O543" s="3"/>
      <c r="P543" s="14">
        <f t="shared" si="83"/>
        <v>0</v>
      </c>
      <c r="Q543" s="44">
        <f>IF($L543="MBD", IF(INTRO!$E$39="Non-endemic",IF($H543&lt;&gt;0,$D543*($H543-$G543),0),$D543*$H543),0)</f>
        <v>0</v>
      </c>
      <c r="R543" s="14">
        <f t="shared" si="75"/>
        <v>0</v>
      </c>
      <c r="S543" s="3"/>
      <c r="T543" s="14">
        <f t="shared" si="84"/>
        <v>0</v>
      </c>
      <c r="U543" s="25"/>
      <c r="V543" s="16">
        <f t="shared" si="80"/>
        <v>0</v>
      </c>
      <c r="W543" s="16">
        <f t="shared" si="81"/>
        <v>0</v>
      </c>
      <c r="X543" s="25"/>
      <c r="Y543" s="16">
        <f t="shared" si="76"/>
        <v>0</v>
      </c>
      <c r="Z543" s="16">
        <f t="shared" si="77"/>
        <v>0</v>
      </c>
      <c r="AA543" s="25"/>
      <c r="AB543" s="16">
        <f t="shared" si="78"/>
        <v>0</v>
      </c>
      <c r="AC543" s="16">
        <f t="shared" si="79"/>
        <v>0</v>
      </c>
    </row>
    <row r="544" spans="1:29" x14ac:dyDescent="0.25">
      <c r="A544" s="13" t="str">
        <f>IF(AND(INTRO!$E$37="Non-endemic",INTRO!$E$41="Non-endemic")," ",IF(COUNTRY_INFO!A544=0," ",COUNTRY_INFO!A544))</f>
        <v>Nigeria</v>
      </c>
      <c r="B544" s="13" t="str">
        <f>IF(AND(INTRO!$E$37="Non-endemic",INTRO!$E$41="Non-endemic")," ",IF(COUNTRY_INFO!B544=0," ",COUNTRY_INFO!B544))</f>
        <v>Nassarawa</v>
      </c>
      <c r="C544" s="13" t="str">
        <f>IF(AND(INTRO!$E$37="Non-endemic",INTRO!$E$41="Non-endemic")," ",IF(COUNTRY_INFO!C544=0," ",COUNTRY_INFO!C544))</f>
        <v>Obi</v>
      </c>
      <c r="D544" s="14">
        <f>IF(AND(INTRO!$E$37="Non-endemic",INTRO!$E$41="Non-endemic"),0,IF(AND(OR(COUNTRY_INFO!$H544=0,COUNTRY_INFO!$H544=4,COUNTRY_INFO!$H544=99),OR(COUNTRY_INFO!$J544=0,COUNTRY_INFO!$J544=4)),0,COUNTRY_INFO!$E544))</f>
        <v>40044</v>
      </c>
      <c r="E544" s="14">
        <f>IF(AND(INTRO!$E$37="Non-endemic",INTRO!$E$41="Non-endemic"),0,IF(AND(OR(COUNTRY_INFO!$H544=0,COUNTRY_INFO!$H544=4,COUNTRY_INFO!$H544=99),OR(COUNTRY_INFO!$J544=0,COUNTRY_INFO!$J544=4)),0,COUNTRY_INFO!$F544))</f>
        <v>56061</v>
      </c>
      <c r="F544" s="14">
        <f t="shared" si="82"/>
        <v>96105</v>
      </c>
      <c r="G544" s="15">
        <f>IF(AND(INTRO!$E$37="Non-endemic",INTRO!$E$41="Non-endemic"),0,COUNTRY_INFO!Q544)</f>
        <v>0</v>
      </c>
      <c r="H544" s="15">
        <f>IF(AND(INTRO!$E$37="Non-endemic",INTRO!$E$41="Non-endemic"),0,COUNTRY_INFO!S544)</f>
        <v>1</v>
      </c>
      <c r="I544" s="14">
        <f>IF(INTRO!$E$39="Non-endemic",IF($G544=1,DEC!$I544,0),IF($G544=1,IVM!$G544,0))</f>
        <v>0</v>
      </c>
      <c r="J544" s="3" t="str">
        <f>IF($G544=0, " ", IF(COUNTRY_INFO!$H544=1, IF(COUNTRY_INFO!$L544=1, 0," ")," "))</f>
        <v xml:space="preserve"> </v>
      </c>
      <c r="K544" s="3"/>
      <c r="L544" s="28" t="s">
        <v>974</v>
      </c>
      <c r="M544" s="44">
        <f>IF($L544="ALB", IF(INTRO!$E$39="Non-endemic",IF($H544&lt;&gt;0,$D544*($H544-$G544),0),$D544*$H544), 0)</f>
        <v>0</v>
      </c>
      <c r="N544" s="14">
        <f t="shared" si="74"/>
        <v>0</v>
      </c>
      <c r="O544" s="3"/>
      <c r="P544" s="14">
        <f t="shared" si="83"/>
        <v>0</v>
      </c>
      <c r="Q544" s="44">
        <f>IF($L544="MBD", IF(INTRO!$E$39="Non-endemic",IF($H544&lt;&gt;0,$D544*($H544-$G544),0),$D544*$H544),0)</f>
        <v>40044</v>
      </c>
      <c r="R544" s="14">
        <f t="shared" si="75"/>
        <v>56061</v>
      </c>
      <c r="S544" s="3"/>
      <c r="T544" s="14">
        <f t="shared" si="84"/>
        <v>96105</v>
      </c>
      <c r="U544" s="25"/>
      <c r="V544" s="16">
        <f t="shared" si="80"/>
        <v>0</v>
      </c>
      <c r="W544" s="16">
        <f t="shared" si="81"/>
        <v>0</v>
      </c>
      <c r="X544" s="25"/>
      <c r="Y544" s="16">
        <f t="shared" si="76"/>
        <v>0</v>
      </c>
      <c r="Z544" s="16">
        <f t="shared" si="77"/>
        <v>0</v>
      </c>
      <c r="AA544" s="25"/>
      <c r="AB544" s="16">
        <f t="shared" si="78"/>
        <v>56061</v>
      </c>
      <c r="AC544" s="16">
        <f t="shared" si="79"/>
        <v>374</v>
      </c>
    </row>
    <row r="545" spans="1:29" x14ac:dyDescent="0.25">
      <c r="A545" s="13" t="str">
        <f>IF(AND(INTRO!$E$37="Non-endemic",INTRO!$E$41="Non-endemic")," ",IF(COUNTRY_INFO!A545=0," ",COUNTRY_INFO!A545))</f>
        <v>Nigeria</v>
      </c>
      <c r="B545" s="13" t="str">
        <f>IF(AND(INTRO!$E$37="Non-endemic",INTRO!$E$41="Non-endemic")," ",IF(COUNTRY_INFO!B545=0," ",COUNTRY_INFO!B545))</f>
        <v>Nassarawa</v>
      </c>
      <c r="C545" s="13" t="str">
        <f>IF(AND(INTRO!$E$37="Non-endemic",INTRO!$E$41="Non-endemic")," ",IF(COUNTRY_INFO!C545=0," ",COUNTRY_INFO!C545))</f>
        <v>Toto</v>
      </c>
      <c r="D545" s="14">
        <f>IF(AND(INTRO!$E$37="Non-endemic",INTRO!$E$41="Non-endemic"),0,IF(AND(OR(COUNTRY_INFO!$H545=0,COUNTRY_INFO!$H545=4,COUNTRY_INFO!$H545=99),OR(COUNTRY_INFO!$J545=0,COUNTRY_INFO!$J545=4)),0,COUNTRY_INFO!$E545))</f>
        <v>32029</v>
      </c>
      <c r="E545" s="14">
        <f>IF(AND(INTRO!$E$37="Non-endemic",INTRO!$E$41="Non-endemic"),0,IF(AND(OR(COUNTRY_INFO!$H545=0,COUNTRY_INFO!$H545=4,COUNTRY_INFO!$H545=99),OR(COUNTRY_INFO!$J545=0,COUNTRY_INFO!$J545=4)),0,COUNTRY_INFO!$F545))</f>
        <v>44841</v>
      </c>
      <c r="F545" s="14">
        <f t="shared" si="82"/>
        <v>76870</v>
      </c>
      <c r="G545" s="15">
        <f>IF(AND(INTRO!$E$37="Non-endemic",INTRO!$E$41="Non-endemic"),0,COUNTRY_INFO!Q545)</f>
        <v>0</v>
      </c>
      <c r="H545" s="15">
        <f>IF(AND(INTRO!$E$37="Non-endemic",INTRO!$E$41="Non-endemic"),0,COUNTRY_INFO!S545)</f>
        <v>0</v>
      </c>
      <c r="I545" s="14">
        <f>IF(INTRO!$E$39="Non-endemic",IF($G545=1,DEC!$I545,0),IF($G545=1,IVM!$G545,0))</f>
        <v>0</v>
      </c>
      <c r="J545" s="3" t="str">
        <f>IF($G545=0, " ", IF(COUNTRY_INFO!$H545=1, IF(COUNTRY_INFO!$L545=1, 0," ")," "))</f>
        <v xml:space="preserve"> </v>
      </c>
      <c r="K545" s="3"/>
      <c r="L545" s="28" t="s">
        <v>974</v>
      </c>
      <c r="M545" s="44">
        <f>IF($L545="ALB", IF(INTRO!$E$39="Non-endemic",IF($H545&lt;&gt;0,$D545*($H545-$G545),0),$D545*$H545), 0)</f>
        <v>0</v>
      </c>
      <c r="N545" s="14">
        <f t="shared" si="74"/>
        <v>0</v>
      </c>
      <c r="O545" s="3"/>
      <c r="P545" s="14">
        <f t="shared" si="83"/>
        <v>0</v>
      </c>
      <c r="Q545" s="44">
        <f>IF($L545="MBD", IF(INTRO!$E$39="Non-endemic",IF($H545&lt;&gt;0,$D545*($H545-$G545),0),$D545*$H545),0)</f>
        <v>0</v>
      </c>
      <c r="R545" s="14">
        <f t="shared" si="75"/>
        <v>0</v>
      </c>
      <c r="S545" s="3"/>
      <c r="T545" s="14">
        <f t="shared" si="84"/>
        <v>0</v>
      </c>
      <c r="U545" s="25"/>
      <c r="V545" s="16">
        <f t="shared" si="80"/>
        <v>0</v>
      </c>
      <c r="W545" s="16">
        <f t="shared" si="81"/>
        <v>0</v>
      </c>
      <c r="X545" s="25"/>
      <c r="Y545" s="16">
        <f t="shared" si="76"/>
        <v>0</v>
      </c>
      <c r="Z545" s="16">
        <f t="shared" si="77"/>
        <v>0</v>
      </c>
      <c r="AA545" s="25"/>
      <c r="AB545" s="16">
        <f t="shared" si="78"/>
        <v>0</v>
      </c>
      <c r="AC545" s="16">
        <f t="shared" si="79"/>
        <v>0</v>
      </c>
    </row>
    <row r="546" spans="1:29" x14ac:dyDescent="0.25">
      <c r="A546" s="13" t="str">
        <f>IF(AND(INTRO!$E$37="Non-endemic",INTRO!$E$41="Non-endemic")," ",IF(COUNTRY_INFO!A546=0," ",COUNTRY_INFO!A546))</f>
        <v>Nigeria</v>
      </c>
      <c r="B546" s="13" t="str">
        <f>IF(AND(INTRO!$E$37="Non-endemic",INTRO!$E$41="Non-endemic")," ",IF(COUNTRY_INFO!B546=0," ",COUNTRY_INFO!B546))</f>
        <v>Nassarawa</v>
      </c>
      <c r="C546" s="13" t="str">
        <f>IF(AND(INTRO!$E$37="Non-endemic",INTRO!$E$41="Non-endemic")," ",IF(COUNTRY_INFO!C546=0," ",COUNTRY_INFO!C546))</f>
        <v>Wamba</v>
      </c>
      <c r="D546" s="14">
        <f>IF(AND(INTRO!$E$37="Non-endemic",INTRO!$E$41="Non-endemic"),0,IF(AND(OR(COUNTRY_INFO!$H546=0,COUNTRY_INFO!$H546=4,COUNTRY_INFO!$H546=99),OR(COUNTRY_INFO!$J546=0,COUNTRY_INFO!$J546=4)),0,COUNTRY_INFO!$E546))</f>
        <v>19607</v>
      </c>
      <c r="E546" s="14">
        <f>IF(AND(INTRO!$E$37="Non-endemic",INTRO!$E$41="Non-endemic"),0,IF(AND(OR(COUNTRY_INFO!$H546=0,COUNTRY_INFO!$H546=4,COUNTRY_INFO!$H546=99),OR(COUNTRY_INFO!$J546=0,COUNTRY_INFO!$J546=4)),0,COUNTRY_INFO!$F546))</f>
        <v>27450</v>
      </c>
      <c r="F546" s="14">
        <f t="shared" si="82"/>
        <v>47057</v>
      </c>
      <c r="G546" s="15">
        <f>IF(AND(INTRO!$E$37="Non-endemic",INTRO!$E$41="Non-endemic"),0,COUNTRY_INFO!Q546)</f>
        <v>0</v>
      </c>
      <c r="H546" s="15">
        <f>IF(AND(INTRO!$E$37="Non-endemic",INTRO!$E$41="Non-endemic"),0,COUNTRY_INFO!S546)</f>
        <v>0</v>
      </c>
      <c r="I546" s="14">
        <f>IF(INTRO!$E$39="Non-endemic",IF($G546=1,DEC!$I546,0),IF($G546=1,IVM!$G546,0))</f>
        <v>0</v>
      </c>
      <c r="J546" s="3" t="str">
        <f>IF($G546=0, " ", IF(COUNTRY_INFO!$H546=1, IF(COUNTRY_INFO!$L546=1, 0," ")," "))</f>
        <v xml:space="preserve"> </v>
      </c>
      <c r="K546" s="3"/>
      <c r="L546" s="28" t="s">
        <v>974</v>
      </c>
      <c r="M546" s="44">
        <f>IF($L546="ALB", IF(INTRO!$E$39="Non-endemic",IF($H546&lt;&gt;0,$D546*($H546-$G546),0),$D546*$H546), 0)</f>
        <v>0</v>
      </c>
      <c r="N546" s="14">
        <f t="shared" si="74"/>
        <v>0</v>
      </c>
      <c r="O546" s="3"/>
      <c r="P546" s="14">
        <f t="shared" si="83"/>
        <v>0</v>
      </c>
      <c r="Q546" s="44">
        <f>IF($L546="MBD", IF(INTRO!$E$39="Non-endemic",IF($H546&lt;&gt;0,$D546*($H546-$G546),0),$D546*$H546),0)</f>
        <v>0</v>
      </c>
      <c r="R546" s="14">
        <f t="shared" si="75"/>
        <v>0</v>
      </c>
      <c r="S546" s="3"/>
      <c r="T546" s="14">
        <f t="shared" si="84"/>
        <v>0</v>
      </c>
      <c r="U546" s="25"/>
      <c r="V546" s="16">
        <f t="shared" si="80"/>
        <v>0</v>
      </c>
      <c r="W546" s="16">
        <f t="shared" si="81"/>
        <v>0</v>
      </c>
      <c r="X546" s="25"/>
      <c r="Y546" s="16">
        <f t="shared" si="76"/>
        <v>0</v>
      </c>
      <c r="Z546" s="16">
        <f t="shared" si="77"/>
        <v>0</v>
      </c>
      <c r="AA546" s="25"/>
      <c r="AB546" s="16">
        <f t="shared" si="78"/>
        <v>0</v>
      </c>
      <c r="AC546" s="16">
        <f t="shared" si="79"/>
        <v>0</v>
      </c>
    </row>
    <row r="547" spans="1:29" x14ac:dyDescent="0.25">
      <c r="A547" s="13" t="str">
        <f>IF(AND(INTRO!$E$37="Non-endemic",INTRO!$E$41="Non-endemic")," ",IF(COUNTRY_INFO!A547=0," ",COUNTRY_INFO!A547))</f>
        <v>Nigeria</v>
      </c>
      <c r="B547" s="13" t="str">
        <f>IF(AND(INTRO!$E$37="Non-endemic",INTRO!$E$41="Non-endemic")," ",IF(COUNTRY_INFO!B547=0," ",COUNTRY_INFO!B547))</f>
        <v>Niger</v>
      </c>
      <c r="C547" s="13" t="str">
        <f>IF(AND(INTRO!$E$37="Non-endemic",INTRO!$E$41="Non-endemic")," ",IF(COUNTRY_INFO!C547=0," ",COUNTRY_INFO!C547))</f>
        <v>Agaie</v>
      </c>
      <c r="D547" s="14">
        <f>IF(AND(INTRO!$E$37="Non-endemic",INTRO!$E$41="Non-endemic"),0,IF(AND(OR(COUNTRY_INFO!$H547=0,COUNTRY_INFO!$H547=4,COUNTRY_INFO!$H547=99),OR(COUNTRY_INFO!$J547=0,COUNTRY_INFO!$J547=4)),0,COUNTRY_INFO!$E547))</f>
        <v>35749</v>
      </c>
      <c r="E547" s="14">
        <f>IF(AND(INTRO!$E$37="Non-endemic",INTRO!$E$41="Non-endemic"),0,IF(AND(OR(COUNTRY_INFO!$H547=0,COUNTRY_INFO!$H547=4,COUNTRY_INFO!$H547=99),OR(COUNTRY_INFO!$J547=0,COUNTRY_INFO!$J547=4)),0,COUNTRY_INFO!$F547))</f>
        <v>50049</v>
      </c>
      <c r="F547" s="14">
        <f t="shared" si="82"/>
        <v>85798</v>
      </c>
      <c r="G547" s="15">
        <f>IF(AND(INTRO!$E$37="Non-endemic",INTRO!$E$41="Non-endemic"),0,COUNTRY_INFO!Q547)</f>
        <v>1</v>
      </c>
      <c r="H547" s="15">
        <f>IF(AND(INTRO!$E$37="Non-endemic",INTRO!$E$41="Non-endemic"),0,COUNTRY_INFO!S547)</f>
        <v>1</v>
      </c>
      <c r="I547" s="14">
        <f>IF(INTRO!$E$39="Non-endemic",IF($G547=1,DEC!$I547,0),IF($G547=1,IVM!$G547,0))</f>
        <v>142996</v>
      </c>
      <c r="J547" s="3" t="str">
        <f>IF($G547=0, " ", IF(COUNTRY_INFO!$H547=1, IF(COUNTRY_INFO!$L547=1, 0," ")," "))</f>
        <v xml:space="preserve"> </v>
      </c>
      <c r="K547" s="3"/>
      <c r="L547" s="28" t="s">
        <v>974</v>
      </c>
      <c r="M547" s="44">
        <f>IF($L547="ALB", IF(INTRO!$E$39="Non-endemic",IF($H547&lt;&gt;0,$D547*($H547-$G547),0),$D547*$H547), 0)</f>
        <v>0</v>
      </c>
      <c r="N547" s="14">
        <f t="shared" si="74"/>
        <v>0</v>
      </c>
      <c r="O547" s="3"/>
      <c r="P547" s="14">
        <f t="shared" si="83"/>
        <v>0</v>
      </c>
      <c r="Q547" s="44">
        <f>IF($L547="MBD", IF(INTRO!$E$39="Non-endemic",IF($H547&lt;&gt;0,$D547*($H547-$G547),0),$D547*$H547),0)</f>
        <v>35749</v>
      </c>
      <c r="R547" s="14">
        <f t="shared" si="75"/>
        <v>0</v>
      </c>
      <c r="S547" s="3"/>
      <c r="T547" s="14">
        <f t="shared" si="84"/>
        <v>35749</v>
      </c>
      <c r="U547" s="25"/>
      <c r="V547" s="16">
        <f t="shared" si="80"/>
        <v>142996</v>
      </c>
      <c r="W547" s="16">
        <f t="shared" si="81"/>
        <v>715</v>
      </c>
      <c r="X547" s="25"/>
      <c r="Y547" s="16">
        <f t="shared" si="76"/>
        <v>0</v>
      </c>
      <c r="Z547" s="16">
        <f t="shared" si="77"/>
        <v>0</v>
      </c>
      <c r="AA547" s="25"/>
      <c r="AB547" s="16">
        <f t="shared" si="78"/>
        <v>0</v>
      </c>
      <c r="AC547" s="16">
        <f t="shared" si="79"/>
        <v>0</v>
      </c>
    </row>
    <row r="548" spans="1:29" x14ac:dyDescent="0.25">
      <c r="A548" s="13" t="str">
        <f>IF(AND(INTRO!$E$37="Non-endemic",INTRO!$E$41="Non-endemic")," ",IF(COUNTRY_INFO!A548=0," ",COUNTRY_INFO!A548))</f>
        <v>Nigeria</v>
      </c>
      <c r="B548" s="13" t="str">
        <f>IF(AND(INTRO!$E$37="Non-endemic",INTRO!$E$41="Non-endemic")," ",IF(COUNTRY_INFO!B548=0," ",COUNTRY_INFO!B548))</f>
        <v>Niger</v>
      </c>
      <c r="C548" s="13" t="str">
        <f>IF(AND(INTRO!$E$37="Non-endemic",INTRO!$E$41="Non-endemic")," ",IF(COUNTRY_INFO!C548=0," ",COUNTRY_INFO!C548))</f>
        <v>Agwara</v>
      </c>
      <c r="D548" s="14">
        <f>IF(AND(INTRO!$E$37="Non-endemic",INTRO!$E$41="Non-endemic"),0,IF(AND(OR(COUNTRY_INFO!$H548=0,COUNTRY_INFO!$H548=4,COUNTRY_INFO!$H548=99),OR(COUNTRY_INFO!$J548=0,COUNTRY_INFO!$J548=4)),0,COUNTRY_INFO!$E548))</f>
        <v>15443</v>
      </c>
      <c r="E548" s="14">
        <f>IF(AND(INTRO!$E$37="Non-endemic",INTRO!$E$41="Non-endemic"),0,IF(AND(OR(COUNTRY_INFO!$H548=0,COUNTRY_INFO!$H548=4,COUNTRY_INFO!$H548=99),OR(COUNTRY_INFO!$J548=0,COUNTRY_INFO!$J548=4)),0,COUNTRY_INFO!$F548))</f>
        <v>21620</v>
      </c>
      <c r="F548" s="14">
        <f t="shared" si="82"/>
        <v>37063</v>
      </c>
      <c r="G548" s="15">
        <f>IF(AND(INTRO!$E$37="Non-endemic",INTRO!$E$41="Non-endemic"),0,COUNTRY_INFO!Q548)</f>
        <v>1</v>
      </c>
      <c r="H548" s="15">
        <f>IF(AND(INTRO!$E$37="Non-endemic",INTRO!$E$41="Non-endemic"),0,COUNTRY_INFO!S548)</f>
        <v>1</v>
      </c>
      <c r="I548" s="14">
        <f>IF(INTRO!$E$39="Non-endemic",IF($G548=1,DEC!$I548,0),IF($G548=1,IVM!$G548,0))</f>
        <v>61771</v>
      </c>
      <c r="J548" s="3" t="str">
        <f>IF($G548=0, " ", IF(COUNTRY_INFO!$H548=1, IF(COUNTRY_INFO!$L548=1, 0," ")," "))</f>
        <v xml:space="preserve"> </v>
      </c>
      <c r="K548" s="3"/>
      <c r="L548" s="28" t="s">
        <v>974</v>
      </c>
      <c r="M548" s="44">
        <f>IF($L548="ALB", IF(INTRO!$E$39="Non-endemic",IF($H548&lt;&gt;0,$D548*($H548-$G548),0),$D548*$H548), 0)</f>
        <v>0</v>
      </c>
      <c r="N548" s="14">
        <f t="shared" si="74"/>
        <v>0</v>
      </c>
      <c r="O548" s="3"/>
      <c r="P548" s="14">
        <f t="shared" si="83"/>
        <v>0</v>
      </c>
      <c r="Q548" s="44">
        <f>IF($L548="MBD", IF(INTRO!$E$39="Non-endemic",IF($H548&lt;&gt;0,$D548*($H548-$G548),0),$D548*$H548),0)</f>
        <v>15443</v>
      </c>
      <c r="R548" s="14">
        <f t="shared" si="75"/>
        <v>0</v>
      </c>
      <c r="S548" s="3"/>
      <c r="T548" s="14">
        <f t="shared" si="84"/>
        <v>15443</v>
      </c>
      <c r="U548" s="25"/>
      <c r="V548" s="16">
        <f t="shared" si="80"/>
        <v>61771</v>
      </c>
      <c r="W548" s="16">
        <f t="shared" si="81"/>
        <v>309</v>
      </c>
      <c r="X548" s="25"/>
      <c r="Y548" s="16">
        <f t="shared" si="76"/>
        <v>0</v>
      </c>
      <c r="Z548" s="16">
        <f t="shared" si="77"/>
        <v>0</v>
      </c>
      <c r="AA548" s="25"/>
      <c r="AB548" s="16">
        <f t="shared" si="78"/>
        <v>0</v>
      </c>
      <c r="AC548" s="16">
        <f t="shared" si="79"/>
        <v>0</v>
      </c>
    </row>
    <row r="549" spans="1:29" x14ac:dyDescent="0.25">
      <c r="A549" s="13" t="str">
        <f>IF(AND(INTRO!$E$37="Non-endemic",INTRO!$E$41="Non-endemic")," ",IF(COUNTRY_INFO!A549=0," ",COUNTRY_INFO!A549))</f>
        <v>Nigeria</v>
      </c>
      <c r="B549" s="13" t="str">
        <f>IF(AND(INTRO!$E$37="Non-endemic",INTRO!$E$41="Non-endemic")," ",IF(COUNTRY_INFO!B549=0," ",COUNTRY_INFO!B549))</f>
        <v>Niger</v>
      </c>
      <c r="C549" s="13" t="str">
        <f>IF(AND(INTRO!$E$37="Non-endemic",INTRO!$E$41="Non-endemic")," ",IF(COUNTRY_INFO!C549=0," ",COUNTRY_INFO!C549))</f>
        <v>Bida</v>
      </c>
      <c r="D549" s="14">
        <f>IF(AND(INTRO!$E$37="Non-endemic",INTRO!$E$41="Non-endemic"),0,IF(AND(OR(COUNTRY_INFO!$H549=0,COUNTRY_INFO!$H549=4,COUNTRY_INFO!$H549=99),OR(COUNTRY_INFO!$J549=0,COUNTRY_INFO!$J549=4)),0,COUNTRY_INFO!$E549))</f>
        <v>50617</v>
      </c>
      <c r="E549" s="14">
        <f>IF(AND(INTRO!$E$37="Non-endemic",INTRO!$E$41="Non-endemic"),0,IF(AND(OR(COUNTRY_INFO!$H549=0,COUNTRY_INFO!$H549=4,COUNTRY_INFO!$H549=99),OR(COUNTRY_INFO!$J549=0,COUNTRY_INFO!$J549=4)),0,COUNTRY_INFO!$F549))</f>
        <v>70863</v>
      </c>
      <c r="F549" s="14">
        <f t="shared" si="82"/>
        <v>121480</v>
      </c>
      <c r="G549" s="15">
        <f>IF(AND(INTRO!$E$37="Non-endemic",INTRO!$E$41="Non-endemic"),0,COUNTRY_INFO!Q549)</f>
        <v>0</v>
      </c>
      <c r="H549" s="15">
        <f>IF(AND(INTRO!$E$37="Non-endemic",INTRO!$E$41="Non-endemic"),0,COUNTRY_INFO!S549)</f>
        <v>1</v>
      </c>
      <c r="I549" s="14">
        <f>IF(INTRO!$E$39="Non-endemic",IF($G549=1,DEC!$I549,0),IF($G549=1,IVM!$G549,0))</f>
        <v>0</v>
      </c>
      <c r="J549" s="3" t="str">
        <f>IF($G549=0, " ", IF(COUNTRY_INFO!$H549=1, IF(COUNTRY_INFO!$L549=1, 0," ")," "))</f>
        <v xml:space="preserve"> </v>
      </c>
      <c r="K549" s="3"/>
      <c r="L549" s="28" t="s">
        <v>974</v>
      </c>
      <c r="M549" s="44">
        <f>IF($L549="ALB", IF(INTRO!$E$39="Non-endemic",IF($H549&lt;&gt;0,$D549*($H549-$G549),0),$D549*$H549), 0)</f>
        <v>0</v>
      </c>
      <c r="N549" s="14">
        <f t="shared" si="74"/>
        <v>0</v>
      </c>
      <c r="O549" s="3"/>
      <c r="P549" s="14">
        <f t="shared" si="83"/>
        <v>0</v>
      </c>
      <c r="Q549" s="44">
        <f>IF($L549="MBD", IF(INTRO!$E$39="Non-endemic",IF($H549&lt;&gt;0,$D549*($H549-$G549),0),$D549*$H549),0)</f>
        <v>50617</v>
      </c>
      <c r="R549" s="14">
        <f t="shared" si="75"/>
        <v>70863</v>
      </c>
      <c r="S549" s="3"/>
      <c r="T549" s="14">
        <f t="shared" si="84"/>
        <v>121480</v>
      </c>
      <c r="U549" s="25"/>
      <c r="V549" s="16">
        <f t="shared" si="80"/>
        <v>0</v>
      </c>
      <c r="W549" s="16">
        <f t="shared" si="81"/>
        <v>0</v>
      </c>
      <c r="X549" s="25"/>
      <c r="Y549" s="16">
        <f t="shared" si="76"/>
        <v>0</v>
      </c>
      <c r="Z549" s="16">
        <f t="shared" si="77"/>
        <v>0</v>
      </c>
      <c r="AA549" s="25"/>
      <c r="AB549" s="16">
        <f t="shared" si="78"/>
        <v>70863</v>
      </c>
      <c r="AC549" s="16">
        <f t="shared" si="79"/>
        <v>473</v>
      </c>
    </row>
    <row r="550" spans="1:29" x14ac:dyDescent="0.25">
      <c r="A550" s="13" t="str">
        <f>IF(AND(INTRO!$E$37="Non-endemic",INTRO!$E$41="Non-endemic")," ",IF(COUNTRY_INFO!A550=0," ",COUNTRY_INFO!A550))</f>
        <v>Nigeria</v>
      </c>
      <c r="B550" s="13" t="str">
        <f>IF(AND(INTRO!$E$37="Non-endemic",INTRO!$E$41="Non-endemic")," ",IF(COUNTRY_INFO!B550=0," ",COUNTRY_INFO!B550))</f>
        <v>Niger</v>
      </c>
      <c r="C550" s="13" t="str">
        <f>IF(AND(INTRO!$E$37="Non-endemic",INTRO!$E$41="Non-endemic")," ",IF(COUNTRY_INFO!C550=0," ",COUNTRY_INFO!C550))</f>
        <v>Borgu</v>
      </c>
      <c r="D550" s="14">
        <f>IF(AND(INTRO!$E$37="Non-endemic",INTRO!$E$41="Non-endemic"),0,IF(AND(OR(COUNTRY_INFO!$H550=0,COUNTRY_INFO!$H550=4,COUNTRY_INFO!$H550=99),OR(COUNTRY_INFO!$J550=0,COUNTRY_INFO!$J550=4)),0,COUNTRY_INFO!$E550))</f>
        <v>46255</v>
      </c>
      <c r="E550" s="14">
        <f>IF(AND(INTRO!$E$37="Non-endemic",INTRO!$E$41="Non-endemic"),0,IF(AND(OR(COUNTRY_INFO!$H550=0,COUNTRY_INFO!$H550=4,COUNTRY_INFO!$H550=99),OR(COUNTRY_INFO!$J550=0,COUNTRY_INFO!$J550=4)),0,COUNTRY_INFO!$F550))</f>
        <v>64757</v>
      </c>
      <c r="F550" s="14">
        <f t="shared" si="82"/>
        <v>111012</v>
      </c>
      <c r="G550" s="15">
        <f>IF(AND(INTRO!$E$37="Non-endemic",INTRO!$E$41="Non-endemic"),0,COUNTRY_INFO!Q550)</f>
        <v>1</v>
      </c>
      <c r="H550" s="15">
        <f>IF(AND(INTRO!$E$37="Non-endemic",INTRO!$E$41="Non-endemic"),0,COUNTRY_INFO!S550)</f>
        <v>0</v>
      </c>
      <c r="I550" s="14">
        <f>IF(INTRO!$E$39="Non-endemic",IF($G550=1,DEC!$I550,0),IF($G550=1,IVM!$G550,0))</f>
        <v>185019</v>
      </c>
      <c r="J550" s="3" t="str">
        <f>IF($G550=0, " ", IF(COUNTRY_INFO!$H550=1, IF(COUNTRY_INFO!$L550=1, 0," ")," "))</f>
        <v xml:space="preserve"> </v>
      </c>
      <c r="K550" s="3"/>
      <c r="L550" s="28" t="s">
        <v>974</v>
      </c>
      <c r="M550" s="44">
        <f>IF($L550="ALB", IF(INTRO!$E$39="Non-endemic",IF($H550&lt;&gt;0,$D550*($H550-$G550),0),$D550*$H550), 0)</f>
        <v>0</v>
      </c>
      <c r="N550" s="14">
        <f t="shared" si="74"/>
        <v>0</v>
      </c>
      <c r="O550" s="3"/>
      <c r="P550" s="14">
        <f t="shared" si="83"/>
        <v>0</v>
      </c>
      <c r="Q550" s="44">
        <f>IF($L550="MBD", IF(INTRO!$E$39="Non-endemic",IF($H550&lt;&gt;0,$D550*($H550-$G550),0),$D550*$H550),0)</f>
        <v>0</v>
      </c>
      <c r="R550" s="14">
        <f t="shared" si="75"/>
        <v>0</v>
      </c>
      <c r="S550" s="3"/>
      <c r="T550" s="14">
        <f t="shared" si="84"/>
        <v>0</v>
      </c>
      <c r="U550" s="25"/>
      <c r="V550" s="16">
        <f t="shared" si="80"/>
        <v>185019</v>
      </c>
      <c r="W550" s="16">
        <f t="shared" si="81"/>
        <v>926</v>
      </c>
      <c r="X550" s="25"/>
      <c r="Y550" s="16">
        <f t="shared" si="76"/>
        <v>0</v>
      </c>
      <c r="Z550" s="16">
        <f t="shared" si="77"/>
        <v>0</v>
      </c>
      <c r="AA550" s="25"/>
      <c r="AB550" s="16">
        <f t="shared" si="78"/>
        <v>0</v>
      </c>
      <c r="AC550" s="16">
        <f t="shared" si="79"/>
        <v>0</v>
      </c>
    </row>
    <row r="551" spans="1:29" x14ac:dyDescent="0.25">
      <c r="A551" s="13" t="str">
        <f>IF(AND(INTRO!$E$37="Non-endemic",INTRO!$E$41="Non-endemic")," ",IF(COUNTRY_INFO!A551=0," ",COUNTRY_INFO!A551))</f>
        <v>Nigeria</v>
      </c>
      <c r="B551" s="13" t="str">
        <f>IF(AND(INTRO!$E$37="Non-endemic",INTRO!$E$41="Non-endemic")," ",IF(COUNTRY_INFO!B551=0," ",COUNTRY_INFO!B551))</f>
        <v>Niger</v>
      </c>
      <c r="C551" s="13" t="str">
        <f>IF(AND(INTRO!$E$37="Non-endemic",INTRO!$E$41="Non-endemic")," ",IF(COUNTRY_INFO!C551=0," ",COUNTRY_INFO!C551))</f>
        <v>Bosso</v>
      </c>
      <c r="D551" s="14">
        <f>IF(AND(INTRO!$E$37="Non-endemic",INTRO!$E$41="Non-endemic"),0,IF(AND(OR(COUNTRY_INFO!$H551=0,COUNTRY_INFO!$H551=4,COUNTRY_INFO!$H551=99),OR(COUNTRY_INFO!$J551=0,COUNTRY_INFO!$J551=4)),0,COUNTRY_INFO!$E551))</f>
        <v>39636</v>
      </c>
      <c r="E551" s="14">
        <f>IF(AND(INTRO!$E$37="Non-endemic",INTRO!$E$41="Non-endemic"),0,IF(AND(OR(COUNTRY_INFO!$H551=0,COUNTRY_INFO!$H551=4,COUNTRY_INFO!$H551=99),OR(COUNTRY_INFO!$J551=0,COUNTRY_INFO!$J551=4)),0,COUNTRY_INFO!$F551))</f>
        <v>55491</v>
      </c>
      <c r="F551" s="14">
        <f t="shared" si="82"/>
        <v>95127</v>
      </c>
      <c r="G551" s="15">
        <f>IF(AND(INTRO!$E$37="Non-endemic",INTRO!$E$41="Non-endemic"),0,COUNTRY_INFO!Q551)</f>
        <v>1</v>
      </c>
      <c r="H551" s="15">
        <f>IF(AND(INTRO!$E$37="Non-endemic",INTRO!$E$41="Non-endemic"),0,COUNTRY_INFO!S551)</f>
        <v>1</v>
      </c>
      <c r="I551" s="14">
        <f>IF(INTRO!$E$39="Non-endemic",IF($G551=1,DEC!$I551,0),IF($G551=1,IVM!$G551,0))</f>
        <v>158545</v>
      </c>
      <c r="J551" s="3" t="str">
        <f>IF($G551=0, " ", IF(COUNTRY_INFO!$H551=1, IF(COUNTRY_INFO!$L551=1, 0," ")," "))</f>
        <v xml:space="preserve"> </v>
      </c>
      <c r="K551" s="3"/>
      <c r="L551" s="28" t="s">
        <v>974</v>
      </c>
      <c r="M551" s="44">
        <f>IF($L551="ALB", IF(INTRO!$E$39="Non-endemic",IF($H551&lt;&gt;0,$D551*($H551-$G551),0),$D551*$H551), 0)</f>
        <v>0</v>
      </c>
      <c r="N551" s="14">
        <f t="shared" si="74"/>
        <v>0</v>
      </c>
      <c r="O551" s="3"/>
      <c r="P551" s="14">
        <f t="shared" si="83"/>
        <v>0</v>
      </c>
      <c r="Q551" s="44">
        <f>IF($L551="MBD", IF(INTRO!$E$39="Non-endemic",IF($H551&lt;&gt;0,$D551*($H551-$G551),0),$D551*$H551),0)</f>
        <v>39636</v>
      </c>
      <c r="R551" s="14">
        <f t="shared" si="75"/>
        <v>0</v>
      </c>
      <c r="S551" s="3"/>
      <c r="T551" s="14">
        <f t="shared" si="84"/>
        <v>39636</v>
      </c>
      <c r="U551" s="25"/>
      <c r="V551" s="16">
        <f t="shared" si="80"/>
        <v>158545</v>
      </c>
      <c r="W551" s="16">
        <f t="shared" si="81"/>
        <v>793</v>
      </c>
      <c r="X551" s="25"/>
      <c r="Y551" s="16">
        <f t="shared" si="76"/>
        <v>0</v>
      </c>
      <c r="Z551" s="16">
        <f t="shared" si="77"/>
        <v>0</v>
      </c>
      <c r="AA551" s="25"/>
      <c r="AB551" s="16">
        <f t="shared" si="78"/>
        <v>0</v>
      </c>
      <c r="AC551" s="16">
        <f t="shared" si="79"/>
        <v>0</v>
      </c>
    </row>
    <row r="552" spans="1:29" x14ac:dyDescent="0.25">
      <c r="A552" s="13" t="str">
        <f>IF(AND(INTRO!$E$37="Non-endemic",INTRO!$E$41="Non-endemic")," ",IF(COUNTRY_INFO!A552=0," ",COUNTRY_INFO!A552))</f>
        <v>Nigeria</v>
      </c>
      <c r="B552" s="13" t="str">
        <f>IF(AND(INTRO!$E$37="Non-endemic",INTRO!$E$41="Non-endemic")," ",IF(COUNTRY_INFO!B552=0," ",COUNTRY_INFO!B552))</f>
        <v>Niger</v>
      </c>
      <c r="C552" s="13" t="str">
        <f>IF(AND(INTRO!$E$37="Non-endemic",INTRO!$E$41="Non-endemic")," ",IF(COUNTRY_INFO!C552=0," ",COUNTRY_INFO!C552))</f>
        <v>Chanchaga</v>
      </c>
      <c r="D552" s="14">
        <f>IF(AND(INTRO!$E$37="Non-endemic",INTRO!$E$41="Non-endemic"),0,IF(AND(OR(COUNTRY_INFO!$H552=0,COUNTRY_INFO!$H552=4,COUNTRY_INFO!$H552=99),OR(COUNTRY_INFO!$J552=0,COUNTRY_INFO!$J552=4)),0,COUNTRY_INFO!$E552))</f>
        <v>54180</v>
      </c>
      <c r="E552" s="14">
        <f>IF(AND(INTRO!$E$37="Non-endemic",INTRO!$E$41="Non-endemic"),0,IF(AND(OR(COUNTRY_INFO!$H552=0,COUNTRY_INFO!$H552=4,COUNTRY_INFO!$H552=99),OR(COUNTRY_INFO!$J552=0,COUNTRY_INFO!$J552=4)),0,COUNTRY_INFO!$F552))</f>
        <v>75852</v>
      </c>
      <c r="F552" s="14">
        <f t="shared" si="82"/>
        <v>130032</v>
      </c>
      <c r="G552" s="15">
        <f>IF(AND(INTRO!$E$37="Non-endemic",INTRO!$E$41="Non-endemic"),0,COUNTRY_INFO!Q552)</f>
        <v>1</v>
      </c>
      <c r="H552" s="15">
        <f>IF(AND(INTRO!$E$37="Non-endemic",INTRO!$E$41="Non-endemic"),0,COUNTRY_INFO!S552)</f>
        <v>1</v>
      </c>
      <c r="I552" s="14">
        <f>IF(INTRO!$E$39="Non-endemic",IF($G552=1,DEC!$I552,0),IF($G552=1,IVM!$G552,0))</f>
        <v>216720</v>
      </c>
      <c r="J552" s="3" t="str">
        <f>IF($G552=0, " ", IF(COUNTRY_INFO!$H552=1, IF(COUNTRY_INFO!$L552=1, 0," ")," "))</f>
        <v xml:space="preserve"> </v>
      </c>
      <c r="K552" s="3"/>
      <c r="L552" s="28" t="s">
        <v>974</v>
      </c>
      <c r="M552" s="44">
        <f>IF($L552="ALB", IF(INTRO!$E$39="Non-endemic",IF($H552&lt;&gt;0,$D552*($H552-$G552),0),$D552*$H552), 0)</f>
        <v>0</v>
      </c>
      <c r="N552" s="14">
        <f t="shared" si="74"/>
        <v>0</v>
      </c>
      <c r="O552" s="3"/>
      <c r="P552" s="14">
        <f t="shared" si="83"/>
        <v>0</v>
      </c>
      <c r="Q552" s="44">
        <f>IF($L552="MBD", IF(INTRO!$E$39="Non-endemic",IF($H552&lt;&gt;0,$D552*($H552-$G552),0),$D552*$H552),0)</f>
        <v>54180</v>
      </c>
      <c r="R552" s="14">
        <f t="shared" si="75"/>
        <v>0</v>
      </c>
      <c r="S552" s="3"/>
      <c r="T552" s="14">
        <f t="shared" si="84"/>
        <v>54180</v>
      </c>
      <c r="U552" s="25"/>
      <c r="V552" s="16">
        <f t="shared" si="80"/>
        <v>216720</v>
      </c>
      <c r="W552" s="16">
        <f t="shared" si="81"/>
        <v>1084</v>
      </c>
      <c r="X552" s="25"/>
      <c r="Y552" s="16">
        <f t="shared" si="76"/>
        <v>0</v>
      </c>
      <c r="Z552" s="16">
        <f t="shared" si="77"/>
        <v>0</v>
      </c>
      <c r="AA552" s="25"/>
      <c r="AB552" s="16">
        <f t="shared" si="78"/>
        <v>0</v>
      </c>
      <c r="AC552" s="16">
        <f t="shared" si="79"/>
        <v>0</v>
      </c>
    </row>
    <row r="553" spans="1:29" x14ac:dyDescent="0.25">
      <c r="A553" s="13" t="str">
        <f>IF(AND(INTRO!$E$37="Non-endemic",INTRO!$E$41="Non-endemic")," ",IF(COUNTRY_INFO!A553=0," ",COUNTRY_INFO!A553))</f>
        <v>Nigeria</v>
      </c>
      <c r="B553" s="13" t="str">
        <f>IF(AND(INTRO!$E$37="Non-endemic",INTRO!$E$41="Non-endemic")," ",IF(COUNTRY_INFO!B553=0," ",COUNTRY_INFO!B553))</f>
        <v>Niger</v>
      </c>
      <c r="C553" s="13" t="str">
        <f>IF(AND(INTRO!$E$37="Non-endemic",INTRO!$E$41="Non-endemic")," ",IF(COUNTRY_INFO!C553=0," ",COUNTRY_INFO!C553))</f>
        <v>Edati</v>
      </c>
      <c r="D553" s="14">
        <f>IF(AND(INTRO!$E$37="Non-endemic",INTRO!$E$41="Non-endemic"),0,IF(AND(OR(COUNTRY_INFO!$H553=0,COUNTRY_INFO!$H553=4,COUNTRY_INFO!$H553=99),OR(COUNTRY_INFO!$J553=0,COUNTRY_INFO!$J553=4)),0,COUNTRY_INFO!$E553))</f>
        <v>43123</v>
      </c>
      <c r="E553" s="14">
        <f>IF(AND(INTRO!$E$37="Non-endemic",INTRO!$E$41="Non-endemic"),0,IF(AND(OR(COUNTRY_INFO!$H553=0,COUNTRY_INFO!$H553=4,COUNTRY_INFO!$H553=99),OR(COUNTRY_INFO!$J553=0,COUNTRY_INFO!$J553=4)),0,COUNTRY_INFO!$F553))</f>
        <v>60372</v>
      </c>
      <c r="F553" s="14">
        <f t="shared" si="82"/>
        <v>103495</v>
      </c>
      <c r="G553" s="15">
        <f>IF(AND(INTRO!$E$37="Non-endemic",INTRO!$E$41="Non-endemic"),0,COUNTRY_INFO!Q553)</f>
        <v>1</v>
      </c>
      <c r="H553" s="15">
        <f>IF(AND(INTRO!$E$37="Non-endemic",INTRO!$E$41="Non-endemic"),0,COUNTRY_INFO!S553)</f>
        <v>1</v>
      </c>
      <c r="I553" s="14">
        <f>IF(INTRO!$E$39="Non-endemic",IF($G553=1,DEC!$I553,0),IF($G553=1,IVM!$G553,0))</f>
        <v>172491</v>
      </c>
      <c r="J553" s="3" t="str">
        <f>IF($G553=0, " ", IF(COUNTRY_INFO!$H553=1, IF(COUNTRY_INFO!$L553=1, 0," ")," "))</f>
        <v xml:space="preserve"> </v>
      </c>
      <c r="K553" s="3"/>
      <c r="L553" s="28" t="s">
        <v>974</v>
      </c>
      <c r="M553" s="44">
        <f>IF($L553="ALB", IF(INTRO!$E$39="Non-endemic",IF($H553&lt;&gt;0,$D553*($H553-$G553),0),$D553*$H553), 0)</f>
        <v>0</v>
      </c>
      <c r="N553" s="14">
        <f t="shared" si="74"/>
        <v>0</v>
      </c>
      <c r="O553" s="3"/>
      <c r="P553" s="14">
        <f t="shared" si="83"/>
        <v>0</v>
      </c>
      <c r="Q553" s="44">
        <f>IF($L553="MBD", IF(INTRO!$E$39="Non-endemic",IF($H553&lt;&gt;0,$D553*($H553-$G553),0),$D553*$H553),0)</f>
        <v>43123</v>
      </c>
      <c r="R553" s="14">
        <f t="shared" si="75"/>
        <v>0</v>
      </c>
      <c r="S553" s="3"/>
      <c r="T553" s="14">
        <f t="shared" si="84"/>
        <v>43123</v>
      </c>
      <c r="U553" s="25"/>
      <c r="V553" s="16">
        <f t="shared" si="80"/>
        <v>172491</v>
      </c>
      <c r="W553" s="16">
        <f t="shared" si="81"/>
        <v>863</v>
      </c>
      <c r="X553" s="25"/>
      <c r="Y553" s="16">
        <f t="shared" si="76"/>
        <v>0</v>
      </c>
      <c r="Z553" s="16">
        <f t="shared" si="77"/>
        <v>0</v>
      </c>
      <c r="AA553" s="25"/>
      <c r="AB553" s="16">
        <f t="shared" si="78"/>
        <v>0</v>
      </c>
      <c r="AC553" s="16">
        <f t="shared" si="79"/>
        <v>0</v>
      </c>
    </row>
    <row r="554" spans="1:29" x14ac:dyDescent="0.25">
      <c r="A554" s="13" t="str">
        <f>IF(AND(INTRO!$E$37="Non-endemic",INTRO!$E$41="Non-endemic")," ",IF(COUNTRY_INFO!A554=0," ",COUNTRY_INFO!A554))</f>
        <v>Nigeria</v>
      </c>
      <c r="B554" s="13" t="str">
        <f>IF(AND(INTRO!$E$37="Non-endemic",INTRO!$E$41="Non-endemic")," ",IF(COUNTRY_INFO!B554=0," ",COUNTRY_INFO!B554))</f>
        <v>Niger</v>
      </c>
      <c r="C554" s="13" t="str">
        <f>IF(AND(INTRO!$E$37="Non-endemic",INTRO!$E$41="Non-endemic")," ",IF(COUNTRY_INFO!C554=0," ",COUNTRY_INFO!C554))</f>
        <v>Gbako</v>
      </c>
      <c r="D554" s="14">
        <f>IF(AND(INTRO!$E$37="Non-endemic",INTRO!$E$41="Non-endemic"),0,IF(AND(OR(COUNTRY_INFO!$H554=0,COUNTRY_INFO!$H554=4,COUNTRY_INFO!$H554=99),OR(COUNTRY_INFO!$J554=0,COUNTRY_INFO!$J554=4)),0,COUNTRY_INFO!$E554))</f>
        <v>34286</v>
      </c>
      <c r="E554" s="14">
        <f>IF(AND(INTRO!$E$37="Non-endemic",INTRO!$E$41="Non-endemic"),0,IF(AND(OR(COUNTRY_INFO!$H554=0,COUNTRY_INFO!$H554=4,COUNTRY_INFO!$H554=99),OR(COUNTRY_INFO!$J554=0,COUNTRY_INFO!$J554=4)),0,COUNTRY_INFO!$F554))</f>
        <v>48000</v>
      </c>
      <c r="F554" s="14">
        <f t="shared" si="82"/>
        <v>82286</v>
      </c>
      <c r="G554" s="15">
        <f>IF(AND(INTRO!$E$37="Non-endemic",INTRO!$E$41="Non-endemic"),0,COUNTRY_INFO!Q554)</f>
        <v>0</v>
      </c>
      <c r="H554" s="15">
        <f>IF(AND(INTRO!$E$37="Non-endemic",INTRO!$E$41="Non-endemic"),0,COUNTRY_INFO!S554)</f>
        <v>2</v>
      </c>
      <c r="I554" s="14">
        <f>IF(INTRO!$E$39="Non-endemic",IF($G554=1,DEC!$I554,0),IF($G554=1,IVM!$G554,0))</f>
        <v>0</v>
      </c>
      <c r="J554" s="3" t="str">
        <f>IF($G554=0, " ", IF(COUNTRY_INFO!$H554=1, IF(COUNTRY_INFO!$L554=1, 0," ")," "))</f>
        <v xml:space="preserve"> </v>
      </c>
      <c r="K554" s="3"/>
      <c r="L554" s="28" t="s">
        <v>974</v>
      </c>
      <c r="M554" s="44">
        <f>IF($L554="ALB", IF(INTRO!$E$39="Non-endemic",IF($H554&lt;&gt;0,$D554*($H554-$G554),0),$D554*$H554), 0)</f>
        <v>0</v>
      </c>
      <c r="N554" s="14">
        <f t="shared" si="74"/>
        <v>0</v>
      </c>
      <c r="O554" s="3"/>
      <c r="P554" s="14">
        <f t="shared" si="83"/>
        <v>0</v>
      </c>
      <c r="Q554" s="44">
        <f>IF($L554="MBD", IF(INTRO!$E$39="Non-endemic",IF($H554&lt;&gt;0,$D554*($H554-$G554),0),$D554*$H554),0)</f>
        <v>68572</v>
      </c>
      <c r="R554" s="14">
        <f t="shared" si="75"/>
        <v>96000</v>
      </c>
      <c r="S554" s="3"/>
      <c r="T554" s="14">
        <f t="shared" si="84"/>
        <v>164572</v>
      </c>
      <c r="U554" s="25"/>
      <c r="V554" s="16">
        <f t="shared" si="80"/>
        <v>0</v>
      </c>
      <c r="W554" s="16">
        <f t="shared" si="81"/>
        <v>0</v>
      </c>
      <c r="X554" s="25"/>
      <c r="Y554" s="16">
        <f t="shared" si="76"/>
        <v>0</v>
      </c>
      <c r="Z554" s="16">
        <f t="shared" si="77"/>
        <v>0</v>
      </c>
      <c r="AA554" s="25"/>
      <c r="AB554" s="16">
        <f t="shared" si="78"/>
        <v>96000</v>
      </c>
      <c r="AC554" s="16">
        <f t="shared" si="79"/>
        <v>640</v>
      </c>
    </row>
    <row r="555" spans="1:29" x14ac:dyDescent="0.25">
      <c r="A555" s="13" t="str">
        <f>IF(AND(INTRO!$E$37="Non-endemic",INTRO!$E$41="Non-endemic")," ",IF(COUNTRY_INFO!A555=0," ",COUNTRY_INFO!A555))</f>
        <v>Nigeria</v>
      </c>
      <c r="B555" s="13" t="str">
        <f>IF(AND(INTRO!$E$37="Non-endemic",INTRO!$E$41="Non-endemic")," ",IF(COUNTRY_INFO!B555=0," ",COUNTRY_INFO!B555))</f>
        <v>Niger</v>
      </c>
      <c r="C555" s="13" t="str">
        <f>IF(AND(INTRO!$E$37="Non-endemic",INTRO!$E$41="Non-endemic")," ",IF(COUNTRY_INFO!C555=0," ",COUNTRY_INFO!C555))</f>
        <v>Gurara</v>
      </c>
      <c r="D555" s="14">
        <f>IF(AND(INTRO!$E$37="Non-endemic",INTRO!$E$41="Non-endemic"),0,IF(AND(OR(COUNTRY_INFO!$H555=0,COUNTRY_INFO!$H555=4,COUNTRY_INFO!$H555=99),OR(COUNTRY_INFO!$J555=0,COUNTRY_INFO!$J555=4)),0,COUNTRY_INFO!$E555))</f>
        <v>24470</v>
      </c>
      <c r="E555" s="14">
        <f>IF(AND(INTRO!$E$37="Non-endemic",INTRO!$E$41="Non-endemic"),0,IF(AND(OR(COUNTRY_INFO!$H555=0,COUNTRY_INFO!$H555=4,COUNTRY_INFO!$H555=99),OR(COUNTRY_INFO!$J555=0,COUNTRY_INFO!$J555=4)),0,COUNTRY_INFO!$F555))</f>
        <v>34258</v>
      </c>
      <c r="F555" s="14">
        <f t="shared" si="82"/>
        <v>58728</v>
      </c>
      <c r="G555" s="15">
        <f>IF(AND(INTRO!$E$37="Non-endemic",INTRO!$E$41="Non-endemic"),0,COUNTRY_INFO!Q555)</f>
        <v>0</v>
      </c>
      <c r="H555" s="15">
        <f>IF(AND(INTRO!$E$37="Non-endemic",INTRO!$E$41="Non-endemic"),0,COUNTRY_INFO!S555)</f>
        <v>1</v>
      </c>
      <c r="I555" s="14">
        <f>IF(INTRO!$E$39="Non-endemic",IF($G555=1,DEC!$I555,0),IF($G555=1,IVM!$G555,0))</f>
        <v>0</v>
      </c>
      <c r="J555" s="3" t="str">
        <f>IF($G555=0, " ", IF(COUNTRY_INFO!$H555=1, IF(COUNTRY_INFO!$L555=1, 0," ")," "))</f>
        <v xml:space="preserve"> </v>
      </c>
      <c r="K555" s="3"/>
      <c r="L555" s="28" t="s">
        <v>974</v>
      </c>
      <c r="M555" s="44">
        <f>IF($L555="ALB", IF(INTRO!$E$39="Non-endemic",IF($H555&lt;&gt;0,$D555*($H555-$G555),0),$D555*$H555), 0)</f>
        <v>0</v>
      </c>
      <c r="N555" s="14">
        <f t="shared" si="74"/>
        <v>0</v>
      </c>
      <c r="O555" s="3"/>
      <c r="P555" s="14">
        <f t="shared" si="83"/>
        <v>0</v>
      </c>
      <c r="Q555" s="44">
        <f>IF($L555="MBD", IF(INTRO!$E$39="Non-endemic",IF($H555&lt;&gt;0,$D555*($H555-$G555),0),$D555*$H555),0)</f>
        <v>24470</v>
      </c>
      <c r="R555" s="14">
        <f t="shared" si="75"/>
        <v>34258</v>
      </c>
      <c r="S555" s="3"/>
      <c r="T555" s="14">
        <f t="shared" si="84"/>
        <v>58728</v>
      </c>
      <c r="U555" s="25"/>
      <c r="V555" s="16">
        <f t="shared" si="80"/>
        <v>0</v>
      </c>
      <c r="W555" s="16">
        <f t="shared" si="81"/>
        <v>0</v>
      </c>
      <c r="X555" s="25"/>
      <c r="Y555" s="16">
        <f t="shared" si="76"/>
        <v>0</v>
      </c>
      <c r="Z555" s="16">
        <f t="shared" si="77"/>
        <v>0</v>
      </c>
      <c r="AA555" s="25"/>
      <c r="AB555" s="16">
        <f t="shared" si="78"/>
        <v>34258</v>
      </c>
      <c r="AC555" s="16">
        <f t="shared" si="79"/>
        <v>229</v>
      </c>
    </row>
    <row r="556" spans="1:29" x14ac:dyDescent="0.25">
      <c r="A556" s="13" t="str">
        <f>IF(AND(INTRO!$E$37="Non-endemic",INTRO!$E$41="Non-endemic")," ",IF(COUNTRY_INFO!A556=0," ",COUNTRY_INFO!A556))</f>
        <v>Nigeria</v>
      </c>
      <c r="B556" s="13" t="str">
        <f>IF(AND(INTRO!$E$37="Non-endemic",INTRO!$E$41="Non-endemic")," ",IF(COUNTRY_INFO!B556=0," ",COUNTRY_INFO!B556))</f>
        <v>Niger</v>
      </c>
      <c r="C556" s="13" t="str">
        <f>IF(AND(INTRO!$E$37="Non-endemic",INTRO!$E$41="Non-endemic")," ",IF(COUNTRY_INFO!C556=0," ",COUNTRY_INFO!C556))</f>
        <v>Katcha</v>
      </c>
      <c r="D556" s="14">
        <f>IF(AND(INTRO!$E$37="Non-endemic",INTRO!$E$41="Non-endemic"),0,IF(AND(OR(COUNTRY_INFO!$H556=0,COUNTRY_INFO!$H556=4,COUNTRY_INFO!$H556=99),OR(COUNTRY_INFO!$J556=0,COUNTRY_INFO!$J556=4)),0,COUNTRY_INFO!$E556))</f>
        <v>32863</v>
      </c>
      <c r="E556" s="14">
        <f>IF(AND(INTRO!$E$37="Non-endemic",INTRO!$E$41="Non-endemic"),0,IF(AND(OR(COUNTRY_INFO!$H556=0,COUNTRY_INFO!$H556=4,COUNTRY_INFO!$H556=99),OR(COUNTRY_INFO!$J556=0,COUNTRY_INFO!$J556=4)),0,COUNTRY_INFO!$F556))</f>
        <v>46008</v>
      </c>
      <c r="F556" s="14">
        <f t="shared" si="82"/>
        <v>78871</v>
      </c>
      <c r="G556" s="15">
        <f>IF(AND(INTRO!$E$37="Non-endemic",INTRO!$E$41="Non-endemic"),0,COUNTRY_INFO!Q556)</f>
        <v>0</v>
      </c>
      <c r="H556" s="15">
        <f>IF(AND(INTRO!$E$37="Non-endemic",INTRO!$E$41="Non-endemic"),0,COUNTRY_INFO!S556)</f>
        <v>1</v>
      </c>
      <c r="I556" s="14">
        <f>IF(INTRO!$E$39="Non-endemic",IF($G556=1,DEC!$I556,0),IF($G556=1,IVM!$G556,0))</f>
        <v>0</v>
      </c>
      <c r="J556" s="3" t="str">
        <f>IF($G556=0, " ", IF(COUNTRY_INFO!$H556=1, IF(COUNTRY_INFO!$L556=1, 0," ")," "))</f>
        <v xml:space="preserve"> </v>
      </c>
      <c r="K556" s="3"/>
      <c r="L556" s="28" t="s">
        <v>974</v>
      </c>
      <c r="M556" s="44">
        <f>IF($L556="ALB", IF(INTRO!$E$39="Non-endemic",IF($H556&lt;&gt;0,$D556*($H556-$G556),0),$D556*$H556), 0)</f>
        <v>0</v>
      </c>
      <c r="N556" s="14">
        <f t="shared" si="74"/>
        <v>0</v>
      </c>
      <c r="O556" s="3"/>
      <c r="P556" s="14">
        <f t="shared" si="83"/>
        <v>0</v>
      </c>
      <c r="Q556" s="44">
        <f>IF($L556="MBD", IF(INTRO!$E$39="Non-endemic",IF($H556&lt;&gt;0,$D556*($H556-$G556),0),$D556*$H556),0)</f>
        <v>32863</v>
      </c>
      <c r="R556" s="14">
        <f t="shared" si="75"/>
        <v>46008</v>
      </c>
      <c r="S556" s="3"/>
      <c r="T556" s="14">
        <f t="shared" si="84"/>
        <v>78871</v>
      </c>
      <c r="U556" s="25"/>
      <c r="V556" s="16">
        <f t="shared" si="80"/>
        <v>0</v>
      </c>
      <c r="W556" s="16">
        <f t="shared" si="81"/>
        <v>0</v>
      </c>
      <c r="X556" s="25"/>
      <c r="Y556" s="16">
        <f t="shared" si="76"/>
        <v>0</v>
      </c>
      <c r="Z556" s="16">
        <f t="shared" si="77"/>
        <v>0</v>
      </c>
      <c r="AA556" s="25"/>
      <c r="AB556" s="16">
        <f t="shared" si="78"/>
        <v>46008</v>
      </c>
      <c r="AC556" s="16">
        <f t="shared" si="79"/>
        <v>307</v>
      </c>
    </row>
    <row r="557" spans="1:29" x14ac:dyDescent="0.25">
      <c r="A557" s="13" t="str">
        <f>IF(AND(INTRO!$E$37="Non-endemic",INTRO!$E$41="Non-endemic")," ",IF(COUNTRY_INFO!A557=0," ",COUNTRY_INFO!A557))</f>
        <v>Nigeria</v>
      </c>
      <c r="B557" s="13" t="str">
        <f>IF(AND(INTRO!$E$37="Non-endemic",INTRO!$E$41="Non-endemic")," ",IF(COUNTRY_INFO!B557=0," ",COUNTRY_INFO!B557))</f>
        <v>Niger</v>
      </c>
      <c r="C557" s="13" t="str">
        <f>IF(AND(INTRO!$E$37="Non-endemic",INTRO!$E$41="Non-endemic")," ",IF(COUNTRY_INFO!C557=0," ",COUNTRY_INFO!C557))</f>
        <v>Kontogora</v>
      </c>
      <c r="D557" s="14">
        <f>IF(AND(INTRO!$E$37="Non-endemic",INTRO!$E$41="Non-endemic"),0,IF(AND(OR(COUNTRY_INFO!$H557=0,COUNTRY_INFO!$H557=4,COUNTRY_INFO!$H557=99),OR(COUNTRY_INFO!$J557=0,COUNTRY_INFO!$J557=4)),0,COUNTRY_INFO!$E557))</f>
        <v>40870</v>
      </c>
      <c r="E557" s="14">
        <f>IF(AND(INTRO!$E$37="Non-endemic",INTRO!$E$41="Non-endemic"),0,IF(AND(OR(COUNTRY_INFO!$H557=0,COUNTRY_INFO!$H557=4,COUNTRY_INFO!$H557=99),OR(COUNTRY_INFO!$J557=0,COUNTRY_INFO!$J557=4)),0,COUNTRY_INFO!$F557))</f>
        <v>57217</v>
      </c>
      <c r="F557" s="14">
        <f t="shared" si="82"/>
        <v>98087</v>
      </c>
      <c r="G557" s="15">
        <f>IF(AND(INTRO!$E$37="Non-endemic",INTRO!$E$41="Non-endemic"),0,COUNTRY_INFO!Q557)</f>
        <v>1</v>
      </c>
      <c r="H557" s="15">
        <f>IF(AND(INTRO!$E$37="Non-endemic",INTRO!$E$41="Non-endemic"),0,COUNTRY_INFO!S557)</f>
        <v>1</v>
      </c>
      <c r="I557" s="14">
        <f>IF(INTRO!$E$39="Non-endemic",IF($G557=1,DEC!$I557,0),IF($G557=1,IVM!$G557,0))</f>
        <v>163478</v>
      </c>
      <c r="J557" s="3" t="str">
        <f>IF($G557=0, " ", IF(COUNTRY_INFO!$H557=1, IF(COUNTRY_INFO!$L557=1, 0," ")," "))</f>
        <v xml:space="preserve"> </v>
      </c>
      <c r="K557" s="3"/>
      <c r="L557" s="28" t="s">
        <v>974</v>
      </c>
      <c r="M557" s="44">
        <f>IF($L557="ALB", IF(INTRO!$E$39="Non-endemic",IF($H557&lt;&gt;0,$D557*($H557-$G557),0),$D557*$H557), 0)</f>
        <v>0</v>
      </c>
      <c r="N557" s="14">
        <f t="shared" si="74"/>
        <v>0</v>
      </c>
      <c r="O557" s="3"/>
      <c r="P557" s="14">
        <f t="shared" si="83"/>
        <v>0</v>
      </c>
      <c r="Q557" s="44">
        <f>IF($L557="MBD", IF(INTRO!$E$39="Non-endemic",IF($H557&lt;&gt;0,$D557*($H557-$G557),0),$D557*$H557),0)</f>
        <v>40870</v>
      </c>
      <c r="R557" s="14">
        <f t="shared" si="75"/>
        <v>0</v>
      </c>
      <c r="S557" s="3"/>
      <c r="T557" s="14">
        <f t="shared" si="84"/>
        <v>40870</v>
      </c>
      <c r="U557" s="25"/>
      <c r="V557" s="16">
        <f t="shared" si="80"/>
        <v>163478</v>
      </c>
      <c r="W557" s="16">
        <f t="shared" si="81"/>
        <v>818</v>
      </c>
      <c r="X557" s="25"/>
      <c r="Y557" s="16">
        <f t="shared" si="76"/>
        <v>0</v>
      </c>
      <c r="Z557" s="16">
        <f t="shared" si="77"/>
        <v>0</v>
      </c>
      <c r="AA557" s="25"/>
      <c r="AB557" s="16">
        <f t="shared" si="78"/>
        <v>0</v>
      </c>
      <c r="AC557" s="16">
        <f t="shared" si="79"/>
        <v>0</v>
      </c>
    </row>
    <row r="558" spans="1:29" x14ac:dyDescent="0.25">
      <c r="A558" s="13" t="str">
        <f>IF(AND(INTRO!$E$37="Non-endemic",INTRO!$E$41="Non-endemic")," ",IF(COUNTRY_INFO!A558=0," ",COUNTRY_INFO!A558))</f>
        <v>Nigeria</v>
      </c>
      <c r="B558" s="13" t="str">
        <f>IF(AND(INTRO!$E$37="Non-endemic",INTRO!$E$41="Non-endemic")," ",IF(COUNTRY_INFO!B558=0," ",COUNTRY_INFO!B558))</f>
        <v>Niger</v>
      </c>
      <c r="C558" s="13" t="str">
        <f>IF(AND(INTRO!$E$37="Non-endemic",INTRO!$E$41="Non-endemic")," ",IF(COUNTRY_INFO!C558=0," ",COUNTRY_INFO!C558))</f>
        <v>Lapai</v>
      </c>
      <c r="D558" s="14">
        <f>IF(AND(INTRO!$E$37="Non-endemic",INTRO!$E$41="Non-endemic"),0,IF(AND(OR(COUNTRY_INFO!$H558=0,COUNTRY_INFO!$H558=4,COUNTRY_INFO!$H558=99),OR(COUNTRY_INFO!$J558=0,COUNTRY_INFO!$J558=4)),0,COUNTRY_INFO!$E558))</f>
        <v>29622</v>
      </c>
      <c r="E558" s="14">
        <f>IF(AND(INTRO!$E$37="Non-endemic",INTRO!$E$41="Non-endemic"),0,IF(AND(OR(COUNTRY_INFO!$H558=0,COUNTRY_INFO!$H558=4,COUNTRY_INFO!$H558=99),OR(COUNTRY_INFO!$J558=0,COUNTRY_INFO!$J558=4)),0,COUNTRY_INFO!$F558))</f>
        <v>41470</v>
      </c>
      <c r="F558" s="14">
        <f t="shared" si="82"/>
        <v>71092</v>
      </c>
      <c r="G558" s="15">
        <f>IF(AND(INTRO!$E$37="Non-endemic",INTRO!$E$41="Non-endemic"),0,COUNTRY_INFO!Q558)</f>
        <v>1</v>
      </c>
      <c r="H558" s="15">
        <f>IF(AND(INTRO!$E$37="Non-endemic",INTRO!$E$41="Non-endemic"),0,COUNTRY_INFO!S558)</f>
        <v>2</v>
      </c>
      <c r="I558" s="14">
        <f>IF(INTRO!$E$39="Non-endemic",IF($G558=1,DEC!$I558,0),IF($G558=1,IVM!$G558,0))</f>
        <v>118486</v>
      </c>
      <c r="J558" s="3" t="str">
        <f>IF($G558=0, " ", IF(COUNTRY_INFO!$H558=1, IF(COUNTRY_INFO!$L558=1, 0," ")," "))</f>
        <v xml:space="preserve"> </v>
      </c>
      <c r="K558" s="3"/>
      <c r="L558" s="28" t="s">
        <v>974</v>
      </c>
      <c r="M558" s="44">
        <f>IF($L558="ALB", IF(INTRO!$E$39="Non-endemic",IF($H558&lt;&gt;0,$D558*($H558-$G558),0),$D558*$H558), 0)</f>
        <v>0</v>
      </c>
      <c r="N558" s="14">
        <f t="shared" si="74"/>
        <v>0</v>
      </c>
      <c r="O558" s="3"/>
      <c r="P558" s="14">
        <f t="shared" si="83"/>
        <v>0</v>
      </c>
      <c r="Q558" s="44">
        <f>IF($L558="MBD", IF(INTRO!$E$39="Non-endemic",IF($H558&lt;&gt;0,$D558*($H558-$G558),0),$D558*$H558),0)</f>
        <v>59244</v>
      </c>
      <c r="R558" s="14">
        <f t="shared" si="75"/>
        <v>41470</v>
      </c>
      <c r="S558" s="3"/>
      <c r="T558" s="14">
        <f t="shared" si="84"/>
        <v>100714</v>
      </c>
      <c r="U558" s="25"/>
      <c r="V558" s="16">
        <f t="shared" si="80"/>
        <v>118486</v>
      </c>
      <c r="W558" s="16">
        <f t="shared" si="81"/>
        <v>593</v>
      </c>
      <c r="X558" s="25"/>
      <c r="Y558" s="16">
        <f t="shared" si="76"/>
        <v>0</v>
      </c>
      <c r="Z558" s="16">
        <f t="shared" si="77"/>
        <v>0</v>
      </c>
      <c r="AA558" s="25"/>
      <c r="AB558" s="16">
        <f t="shared" si="78"/>
        <v>41470</v>
      </c>
      <c r="AC558" s="16">
        <f t="shared" si="79"/>
        <v>277</v>
      </c>
    </row>
    <row r="559" spans="1:29" x14ac:dyDescent="0.25">
      <c r="A559" s="13" t="str">
        <f>IF(AND(INTRO!$E$37="Non-endemic",INTRO!$E$41="Non-endemic")," ",IF(COUNTRY_INFO!A559=0," ",COUNTRY_INFO!A559))</f>
        <v>Nigeria</v>
      </c>
      <c r="B559" s="13" t="str">
        <f>IF(AND(INTRO!$E$37="Non-endemic",INTRO!$E$41="Non-endemic")," ",IF(COUNTRY_INFO!B559=0," ",COUNTRY_INFO!B559))</f>
        <v>Niger</v>
      </c>
      <c r="C559" s="13" t="str">
        <f>IF(AND(INTRO!$E$37="Non-endemic",INTRO!$E$41="Non-endemic")," ",IF(COUNTRY_INFO!C559=0," ",COUNTRY_INFO!C559))</f>
        <v>Lavun</v>
      </c>
      <c r="D559" s="14">
        <f>IF(AND(INTRO!$E$37="Non-endemic",INTRO!$E$41="Non-endemic"),0,IF(AND(OR(COUNTRY_INFO!$H559=0,COUNTRY_INFO!$H559=4,COUNTRY_INFO!$H559=99),OR(COUNTRY_INFO!$J559=0,COUNTRY_INFO!$J559=4)),0,COUNTRY_INFO!$E559))</f>
        <v>56463</v>
      </c>
      <c r="E559" s="14">
        <f>IF(AND(INTRO!$E$37="Non-endemic",INTRO!$E$41="Non-endemic"),0,IF(AND(OR(COUNTRY_INFO!$H559=0,COUNTRY_INFO!$H559=4,COUNTRY_INFO!$H559=99),OR(COUNTRY_INFO!$J559=0,COUNTRY_INFO!$J559=4)),0,COUNTRY_INFO!$F559))</f>
        <v>79048</v>
      </c>
      <c r="F559" s="14">
        <f t="shared" si="82"/>
        <v>135511</v>
      </c>
      <c r="G559" s="15">
        <f>IF(AND(INTRO!$E$37="Non-endemic",INTRO!$E$41="Non-endemic"),0,COUNTRY_INFO!Q559)</f>
        <v>1</v>
      </c>
      <c r="H559" s="15">
        <f>IF(AND(INTRO!$E$37="Non-endemic",INTRO!$E$41="Non-endemic"),0,COUNTRY_INFO!S559)</f>
        <v>1</v>
      </c>
      <c r="I559" s="14">
        <f>IF(INTRO!$E$39="Non-endemic",IF($G559=1,DEC!$I559,0),IF($G559=1,IVM!$G559,0))</f>
        <v>225852</v>
      </c>
      <c r="J559" s="3" t="str">
        <f>IF($G559=0, " ", IF(COUNTRY_INFO!$H559=1, IF(COUNTRY_INFO!$L559=1, 0," ")," "))</f>
        <v xml:space="preserve"> </v>
      </c>
      <c r="K559" s="3"/>
      <c r="L559" s="28" t="s">
        <v>974</v>
      </c>
      <c r="M559" s="44">
        <f>IF($L559="ALB", IF(INTRO!$E$39="Non-endemic",IF($H559&lt;&gt;0,$D559*($H559-$G559),0),$D559*$H559), 0)</f>
        <v>0</v>
      </c>
      <c r="N559" s="14">
        <f t="shared" si="74"/>
        <v>0</v>
      </c>
      <c r="O559" s="3"/>
      <c r="P559" s="14">
        <f t="shared" si="83"/>
        <v>0</v>
      </c>
      <c r="Q559" s="44">
        <f>IF($L559="MBD", IF(INTRO!$E$39="Non-endemic",IF($H559&lt;&gt;0,$D559*($H559-$G559),0),$D559*$H559),0)</f>
        <v>56463</v>
      </c>
      <c r="R559" s="14">
        <f t="shared" si="75"/>
        <v>0</v>
      </c>
      <c r="S559" s="3"/>
      <c r="T559" s="14">
        <f t="shared" si="84"/>
        <v>56463</v>
      </c>
      <c r="U559" s="25"/>
      <c r="V559" s="16">
        <f t="shared" si="80"/>
        <v>225852</v>
      </c>
      <c r="W559" s="16">
        <f t="shared" si="81"/>
        <v>1130</v>
      </c>
      <c r="X559" s="25"/>
      <c r="Y559" s="16">
        <f t="shared" si="76"/>
        <v>0</v>
      </c>
      <c r="Z559" s="16">
        <f t="shared" si="77"/>
        <v>0</v>
      </c>
      <c r="AA559" s="25"/>
      <c r="AB559" s="16">
        <f t="shared" si="78"/>
        <v>0</v>
      </c>
      <c r="AC559" s="16">
        <f t="shared" si="79"/>
        <v>0</v>
      </c>
    </row>
    <row r="560" spans="1:29" x14ac:dyDescent="0.25">
      <c r="A560" s="13" t="str">
        <f>IF(AND(INTRO!$E$37="Non-endemic",INTRO!$E$41="Non-endemic")," ",IF(COUNTRY_INFO!A560=0," ",COUNTRY_INFO!A560))</f>
        <v>Nigeria</v>
      </c>
      <c r="B560" s="13" t="str">
        <f>IF(AND(INTRO!$E$37="Non-endemic",INTRO!$E$41="Non-endemic")," ",IF(COUNTRY_INFO!B560=0," ",COUNTRY_INFO!B560))</f>
        <v>Niger</v>
      </c>
      <c r="C560" s="13" t="str">
        <f>IF(AND(INTRO!$E$37="Non-endemic",INTRO!$E$41="Non-endemic")," ",IF(COUNTRY_INFO!C560=0," ",COUNTRY_INFO!C560))</f>
        <v>Magama</v>
      </c>
      <c r="D560" s="14">
        <f>IF(AND(INTRO!$E$37="Non-endemic",INTRO!$E$41="Non-endemic"),0,IF(AND(OR(COUNTRY_INFO!$H560=0,COUNTRY_INFO!$H560=4,COUNTRY_INFO!$H560=99),OR(COUNTRY_INFO!$J560=0,COUNTRY_INFO!$J560=4)),0,COUNTRY_INFO!$E560))</f>
        <v>48861</v>
      </c>
      <c r="E560" s="14">
        <f>IF(AND(INTRO!$E$37="Non-endemic",INTRO!$E$41="Non-endemic"),0,IF(AND(OR(COUNTRY_INFO!$H560=0,COUNTRY_INFO!$H560=4,COUNTRY_INFO!$H560=99),OR(COUNTRY_INFO!$J560=0,COUNTRY_INFO!$J560=4)),0,COUNTRY_INFO!$F560))</f>
        <v>68405</v>
      </c>
      <c r="F560" s="14">
        <f t="shared" si="82"/>
        <v>117266</v>
      </c>
      <c r="G560" s="15">
        <f>IF(AND(INTRO!$E$37="Non-endemic",INTRO!$E$41="Non-endemic"),0,COUNTRY_INFO!Q560)</f>
        <v>1</v>
      </c>
      <c r="H560" s="15">
        <f>IF(AND(INTRO!$E$37="Non-endemic",INTRO!$E$41="Non-endemic"),0,COUNTRY_INFO!S560)</f>
        <v>1</v>
      </c>
      <c r="I560" s="14">
        <f>IF(INTRO!$E$39="Non-endemic",IF($G560=1,DEC!$I560,0),IF($G560=1,IVM!$G560,0))</f>
        <v>195443</v>
      </c>
      <c r="J560" s="3" t="str">
        <f>IF($G560=0, " ", IF(COUNTRY_INFO!$H560=1, IF(COUNTRY_INFO!$L560=1, 0," ")," "))</f>
        <v xml:space="preserve"> </v>
      </c>
      <c r="K560" s="3"/>
      <c r="L560" s="28" t="s">
        <v>974</v>
      </c>
      <c r="M560" s="44">
        <f>IF($L560="ALB", IF(INTRO!$E$39="Non-endemic",IF($H560&lt;&gt;0,$D560*($H560-$G560),0),$D560*$H560), 0)</f>
        <v>0</v>
      </c>
      <c r="N560" s="14">
        <f t="shared" si="74"/>
        <v>0</v>
      </c>
      <c r="O560" s="3"/>
      <c r="P560" s="14">
        <f t="shared" si="83"/>
        <v>0</v>
      </c>
      <c r="Q560" s="44">
        <f>IF($L560="MBD", IF(INTRO!$E$39="Non-endemic",IF($H560&lt;&gt;0,$D560*($H560-$G560),0),$D560*$H560),0)</f>
        <v>48861</v>
      </c>
      <c r="R560" s="14">
        <f t="shared" si="75"/>
        <v>0</v>
      </c>
      <c r="S560" s="3"/>
      <c r="T560" s="14">
        <f t="shared" si="84"/>
        <v>48861</v>
      </c>
      <c r="U560" s="25"/>
      <c r="V560" s="16">
        <f t="shared" si="80"/>
        <v>195443</v>
      </c>
      <c r="W560" s="16">
        <f t="shared" si="81"/>
        <v>978</v>
      </c>
      <c r="X560" s="25"/>
      <c r="Y560" s="16">
        <f t="shared" si="76"/>
        <v>0</v>
      </c>
      <c r="Z560" s="16">
        <f t="shared" si="77"/>
        <v>0</v>
      </c>
      <c r="AA560" s="25"/>
      <c r="AB560" s="16">
        <f t="shared" si="78"/>
        <v>0</v>
      </c>
      <c r="AC560" s="16">
        <f t="shared" si="79"/>
        <v>0</v>
      </c>
    </row>
    <row r="561" spans="1:29" x14ac:dyDescent="0.25">
      <c r="A561" s="13" t="str">
        <f>IF(AND(INTRO!$E$37="Non-endemic",INTRO!$E$41="Non-endemic")," ",IF(COUNTRY_INFO!A561=0," ",COUNTRY_INFO!A561))</f>
        <v>Nigeria</v>
      </c>
      <c r="B561" s="13" t="str">
        <f>IF(AND(INTRO!$E$37="Non-endemic",INTRO!$E$41="Non-endemic")," ",IF(COUNTRY_INFO!B561=0," ",COUNTRY_INFO!B561))</f>
        <v>Niger</v>
      </c>
      <c r="C561" s="13" t="str">
        <f>IF(AND(INTRO!$E$37="Non-endemic",INTRO!$E$41="Non-endemic")," ",IF(COUNTRY_INFO!C561=0," ",COUNTRY_INFO!C561))</f>
        <v>Mariga</v>
      </c>
      <c r="D561" s="14">
        <f>IF(AND(INTRO!$E$37="Non-endemic",INTRO!$E$41="Non-endemic"),0,IF(AND(OR(COUNTRY_INFO!$H561=0,COUNTRY_INFO!$H561=4,COUNTRY_INFO!$H561=99),OR(COUNTRY_INFO!$J561=0,COUNTRY_INFO!$J561=4)),0,COUNTRY_INFO!$E561))</f>
        <v>53642</v>
      </c>
      <c r="E561" s="14">
        <f>IF(AND(INTRO!$E$37="Non-endemic",INTRO!$E$41="Non-endemic"),0,IF(AND(OR(COUNTRY_INFO!$H561=0,COUNTRY_INFO!$H561=4,COUNTRY_INFO!$H561=99),OR(COUNTRY_INFO!$J561=0,COUNTRY_INFO!$J561=4)),0,COUNTRY_INFO!$F561))</f>
        <v>75099</v>
      </c>
      <c r="F561" s="14">
        <f t="shared" si="82"/>
        <v>128741</v>
      </c>
      <c r="G561" s="15">
        <f>IF(AND(INTRO!$E$37="Non-endemic",INTRO!$E$41="Non-endemic"),0,COUNTRY_INFO!Q561)</f>
        <v>1</v>
      </c>
      <c r="H561" s="15">
        <f>IF(AND(INTRO!$E$37="Non-endemic",INTRO!$E$41="Non-endemic"),0,COUNTRY_INFO!S561)</f>
        <v>1</v>
      </c>
      <c r="I561" s="14">
        <f>IF(INTRO!$E$39="Non-endemic",IF($G561=1,DEC!$I561,0),IF($G561=1,IVM!$G561,0))</f>
        <v>214569</v>
      </c>
      <c r="J561" s="3" t="str">
        <f>IF($G561=0, " ", IF(COUNTRY_INFO!$H561=1, IF(COUNTRY_INFO!$L561=1, 0," ")," "))</f>
        <v xml:space="preserve"> </v>
      </c>
      <c r="K561" s="3"/>
      <c r="L561" s="28" t="s">
        <v>974</v>
      </c>
      <c r="M561" s="44">
        <f>IF($L561="ALB", IF(INTRO!$E$39="Non-endemic",IF($H561&lt;&gt;0,$D561*($H561-$G561),0),$D561*$H561), 0)</f>
        <v>0</v>
      </c>
      <c r="N561" s="14">
        <f t="shared" si="74"/>
        <v>0</v>
      </c>
      <c r="O561" s="3"/>
      <c r="P561" s="14">
        <f t="shared" si="83"/>
        <v>0</v>
      </c>
      <c r="Q561" s="44">
        <f>IF($L561="MBD", IF(INTRO!$E$39="Non-endemic",IF($H561&lt;&gt;0,$D561*($H561-$G561),0),$D561*$H561),0)</f>
        <v>53642</v>
      </c>
      <c r="R561" s="14">
        <f t="shared" si="75"/>
        <v>0</v>
      </c>
      <c r="S561" s="3"/>
      <c r="T561" s="14">
        <f t="shared" si="84"/>
        <v>53642</v>
      </c>
      <c r="U561" s="25"/>
      <c r="V561" s="16">
        <f t="shared" si="80"/>
        <v>214569</v>
      </c>
      <c r="W561" s="16">
        <f t="shared" si="81"/>
        <v>1073</v>
      </c>
      <c r="X561" s="25"/>
      <c r="Y561" s="16">
        <f t="shared" si="76"/>
        <v>0</v>
      </c>
      <c r="Z561" s="16">
        <f t="shared" si="77"/>
        <v>0</v>
      </c>
      <c r="AA561" s="25"/>
      <c r="AB561" s="16">
        <f t="shared" si="78"/>
        <v>0</v>
      </c>
      <c r="AC561" s="16">
        <f t="shared" si="79"/>
        <v>0</v>
      </c>
    </row>
    <row r="562" spans="1:29" x14ac:dyDescent="0.25">
      <c r="A562" s="13" t="str">
        <f>IF(AND(INTRO!$E$37="Non-endemic",INTRO!$E$41="Non-endemic")," ",IF(COUNTRY_INFO!A562=0," ",COUNTRY_INFO!A562))</f>
        <v>Nigeria</v>
      </c>
      <c r="B562" s="13" t="str">
        <f>IF(AND(INTRO!$E$37="Non-endemic",INTRO!$E$41="Non-endemic")," ",IF(COUNTRY_INFO!B562=0," ",COUNTRY_INFO!B562))</f>
        <v>Niger</v>
      </c>
      <c r="C562" s="13" t="str">
        <f>IF(AND(INTRO!$E$37="Non-endemic",INTRO!$E$41="Non-endemic")," ",IF(COUNTRY_INFO!C562=0," ",COUNTRY_INFO!C562))</f>
        <v>Mashegu</v>
      </c>
      <c r="D562" s="14">
        <f>IF(AND(INTRO!$E$37="Non-endemic",INTRO!$E$41="Non-endemic"),0,IF(AND(OR(COUNTRY_INFO!$H562=0,COUNTRY_INFO!$H562=4,COUNTRY_INFO!$H562=99),OR(COUNTRY_INFO!$J562=0,COUNTRY_INFO!$J562=4)),0,COUNTRY_INFO!$E562))</f>
        <v>57836</v>
      </c>
      <c r="E562" s="14">
        <f>IF(AND(INTRO!$E$37="Non-endemic",INTRO!$E$41="Non-endemic"),0,IF(AND(OR(COUNTRY_INFO!$H562=0,COUNTRY_INFO!$H562=4,COUNTRY_INFO!$H562=99),OR(COUNTRY_INFO!$J562=0,COUNTRY_INFO!$J562=4)),0,COUNTRY_INFO!$F562))</f>
        <v>80971</v>
      </c>
      <c r="F562" s="14">
        <f t="shared" si="82"/>
        <v>138807</v>
      </c>
      <c r="G562" s="15">
        <f>IF(AND(INTRO!$E$37="Non-endemic",INTRO!$E$41="Non-endemic"),0,COUNTRY_INFO!Q562)</f>
        <v>1</v>
      </c>
      <c r="H562" s="15">
        <f>IF(AND(INTRO!$E$37="Non-endemic",INTRO!$E$41="Non-endemic"),0,COUNTRY_INFO!S562)</f>
        <v>1</v>
      </c>
      <c r="I562" s="14">
        <f>IF(INTRO!$E$39="Non-endemic",IF($G562=1,DEC!$I562,0),IF($G562=1,IVM!$G562,0))</f>
        <v>231345</v>
      </c>
      <c r="J562" s="3" t="str">
        <f>IF($G562=0, " ", IF(COUNTRY_INFO!$H562=1, IF(COUNTRY_INFO!$L562=1, 0," ")," "))</f>
        <v xml:space="preserve"> </v>
      </c>
      <c r="K562" s="3"/>
      <c r="L562" s="28" t="s">
        <v>974</v>
      </c>
      <c r="M562" s="44">
        <f>IF($L562="ALB", IF(INTRO!$E$39="Non-endemic",IF($H562&lt;&gt;0,$D562*($H562-$G562),0),$D562*$H562), 0)</f>
        <v>0</v>
      </c>
      <c r="N562" s="14">
        <f t="shared" si="74"/>
        <v>0</v>
      </c>
      <c r="O562" s="3"/>
      <c r="P562" s="14">
        <f t="shared" si="83"/>
        <v>0</v>
      </c>
      <c r="Q562" s="44">
        <f>IF($L562="MBD", IF(INTRO!$E$39="Non-endemic",IF($H562&lt;&gt;0,$D562*($H562-$G562),0),$D562*$H562),0)</f>
        <v>57836</v>
      </c>
      <c r="R562" s="14">
        <f t="shared" si="75"/>
        <v>0</v>
      </c>
      <c r="S562" s="3"/>
      <c r="T562" s="14">
        <f t="shared" si="84"/>
        <v>57836</v>
      </c>
      <c r="U562" s="25"/>
      <c r="V562" s="16">
        <f t="shared" si="80"/>
        <v>231345</v>
      </c>
      <c r="W562" s="16">
        <f t="shared" si="81"/>
        <v>1157</v>
      </c>
      <c r="X562" s="25"/>
      <c r="Y562" s="16">
        <f t="shared" si="76"/>
        <v>0</v>
      </c>
      <c r="Z562" s="16">
        <f t="shared" si="77"/>
        <v>0</v>
      </c>
      <c r="AA562" s="25"/>
      <c r="AB562" s="16">
        <f t="shared" si="78"/>
        <v>0</v>
      </c>
      <c r="AC562" s="16">
        <f t="shared" si="79"/>
        <v>0</v>
      </c>
    </row>
    <row r="563" spans="1:29" x14ac:dyDescent="0.25">
      <c r="A563" s="13" t="str">
        <f>IF(AND(INTRO!$E$37="Non-endemic",INTRO!$E$41="Non-endemic")," ",IF(COUNTRY_INFO!A563=0," ",COUNTRY_INFO!A563))</f>
        <v>Nigeria</v>
      </c>
      <c r="B563" s="13" t="str">
        <f>IF(AND(INTRO!$E$37="Non-endemic",INTRO!$E$41="Non-endemic")," ",IF(COUNTRY_INFO!B563=0," ",COUNTRY_INFO!B563))</f>
        <v>Niger</v>
      </c>
      <c r="C563" s="13" t="str">
        <f>IF(AND(INTRO!$E$37="Non-endemic",INTRO!$E$41="Non-endemic")," ",IF(COUNTRY_INFO!C563=0," ",COUNTRY_INFO!C563))</f>
        <v>Mokwa</v>
      </c>
      <c r="D563" s="14">
        <f>IF(AND(INTRO!$E$37="Non-endemic",INTRO!$E$41="Non-endemic"),0,IF(AND(OR(COUNTRY_INFO!$H563=0,COUNTRY_INFO!$H563=4,COUNTRY_INFO!$H563=99),OR(COUNTRY_INFO!$J563=0,COUNTRY_INFO!$J563=4)),0,COUNTRY_INFO!$E563))</f>
        <v>65883</v>
      </c>
      <c r="E563" s="14">
        <f>IF(AND(INTRO!$E$37="Non-endemic",INTRO!$E$41="Non-endemic"),0,IF(AND(OR(COUNTRY_INFO!$H563=0,COUNTRY_INFO!$H563=4,COUNTRY_INFO!$H563=99),OR(COUNTRY_INFO!$J563=0,COUNTRY_INFO!$J563=4)),0,COUNTRY_INFO!$F563))</f>
        <v>92236</v>
      </c>
      <c r="F563" s="14">
        <f t="shared" si="82"/>
        <v>158119</v>
      </c>
      <c r="G563" s="15">
        <f>IF(AND(INTRO!$E$37="Non-endemic",INTRO!$E$41="Non-endemic"),0,COUNTRY_INFO!Q563)</f>
        <v>1</v>
      </c>
      <c r="H563" s="15">
        <f>IF(AND(INTRO!$E$37="Non-endemic",INTRO!$E$41="Non-endemic"),0,COUNTRY_INFO!S563)</f>
        <v>1</v>
      </c>
      <c r="I563" s="14">
        <f>IF(INTRO!$E$39="Non-endemic",IF($G563=1,DEC!$I563,0),IF($G563=1,IVM!$G563,0))</f>
        <v>263531</v>
      </c>
      <c r="J563" s="3" t="str">
        <f>IF($G563=0, " ", IF(COUNTRY_INFO!$H563=1, IF(COUNTRY_INFO!$L563=1, 0," ")," "))</f>
        <v xml:space="preserve"> </v>
      </c>
      <c r="K563" s="3"/>
      <c r="L563" s="28" t="s">
        <v>974</v>
      </c>
      <c r="M563" s="44">
        <f>IF($L563="ALB", IF(INTRO!$E$39="Non-endemic",IF($H563&lt;&gt;0,$D563*($H563-$G563),0),$D563*$H563), 0)</f>
        <v>0</v>
      </c>
      <c r="N563" s="14">
        <f t="shared" si="74"/>
        <v>0</v>
      </c>
      <c r="O563" s="3"/>
      <c r="P563" s="14">
        <f t="shared" si="83"/>
        <v>0</v>
      </c>
      <c r="Q563" s="44">
        <f>IF($L563="MBD", IF(INTRO!$E$39="Non-endemic",IF($H563&lt;&gt;0,$D563*($H563-$G563),0),$D563*$H563),0)</f>
        <v>65883</v>
      </c>
      <c r="R563" s="14">
        <f t="shared" si="75"/>
        <v>0</v>
      </c>
      <c r="S563" s="3"/>
      <c r="T563" s="14">
        <f t="shared" si="84"/>
        <v>65883</v>
      </c>
      <c r="U563" s="25"/>
      <c r="V563" s="16">
        <f t="shared" si="80"/>
        <v>263531</v>
      </c>
      <c r="W563" s="16">
        <f t="shared" si="81"/>
        <v>1318</v>
      </c>
      <c r="X563" s="25"/>
      <c r="Y563" s="16">
        <f t="shared" si="76"/>
        <v>0</v>
      </c>
      <c r="Z563" s="16">
        <f t="shared" si="77"/>
        <v>0</v>
      </c>
      <c r="AA563" s="25"/>
      <c r="AB563" s="16">
        <f t="shared" si="78"/>
        <v>0</v>
      </c>
      <c r="AC563" s="16">
        <f t="shared" si="79"/>
        <v>0</v>
      </c>
    </row>
    <row r="564" spans="1:29" x14ac:dyDescent="0.25">
      <c r="A564" s="13" t="str">
        <f>IF(AND(INTRO!$E$37="Non-endemic",INTRO!$E$41="Non-endemic")," ",IF(COUNTRY_INFO!A564=0," ",COUNTRY_INFO!A564))</f>
        <v>Nigeria</v>
      </c>
      <c r="B564" s="13" t="str">
        <f>IF(AND(INTRO!$E$37="Non-endemic",INTRO!$E$41="Non-endemic")," ",IF(COUNTRY_INFO!B564=0," ",COUNTRY_INFO!B564))</f>
        <v>Niger</v>
      </c>
      <c r="C564" s="13" t="str">
        <f>IF(AND(INTRO!$E$37="Non-endemic",INTRO!$E$41="Non-endemic")," ",IF(COUNTRY_INFO!C564=0," ",COUNTRY_INFO!C564))</f>
        <v>Munya</v>
      </c>
      <c r="D564" s="14">
        <f>IF(AND(INTRO!$E$37="Non-endemic",INTRO!$E$41="Non-endemic"),0,IF(AND(OR(COUNTRY_INFO!$H564=0,COUNTRY_INFO!$H564=4,COUNTRY_INFO!$H564=99),OR(COUNTRY_INFO!$J564=0,COUNTRY_INFO!$J564=4)),0,COUNTRY_INFO!$E564))</f>
        <v>27880</v>
      </c>
      <c r="E564" s="14">
        <f>IF(AND(INTRO!$E$37="Non-endemic",INTRO!$E$41="Non-endemic"),0,IF(AND(OR(COUNTRY_INFO!$H564=0,COUNTRY_INFO!$H564=4,COUNTRY_INFO!$H564=99),OR(COUNTRY_INFO!$J564=0,COUNTRY_INFO!$J564=4)),0,COUNTRY_INFO!$F564))</f>
        <v>39032</v>
      </c>
      <c r="F564" s="14">
        <f t="shared" si="82"/>
        <v>66912</v>
      </c>
      <c r="G564" s="15">
        <f>IF(AND(INTRO!$E$37="Non-endemic",INTRO!$E$41="Non-endemic"),0,COUNTRY_INFO!Q564)</f>
        <v>0</v>
      </c>
      <c r="H564" s="15">
        <f>IF(AND(INTRO!$E$37="Non-endemic",INTRO!$E$41="Non-endemic"),0,COUNTRY_INFO!S564)</f>
        <v>2</v>
      </c>
      <c r="I564" s="14">
        <f>IF(INTRO!$E$39="Non-endemic",IF($G564=1,DEC!$I564,0),IF($G564=1,IVM!$G564,0))</f>
        <v>0</v>
      </c>
      <c r="J564" s="3" t="str">
        <f>IF($G564=0, " ", IF(COUNTRY_INFO!$H564=1, IF(COUNTRY_INFO!$L564=1, 0," ")," "))</f>
        <v xml:space="preserve"> </v>
      </c>
      <c r="K564" s="3"/>
      <c r="L564" s="28" t="s">
        <v>974</v>
      </c>
      <c r="M564" s="44">
        <f>IF($L564="ALB", IF(INTRO!$E$39="Non-endemic",IF($H564&lt;&gt;0,$D564*($H564-$G564),0),$D564*$H564), 0)</f>
        <v>0</v>
      </c>
      <c r="N564" s="14">
        <f t="shared" si="74"/>
        <v>0</v>
      </c>
      <c r="O564" s="3"/>
      <c r="P564" s="14">
        <f t="shared" si="83"/>
        <v>0</v>
      </c>
      <c r="Q564" s="44">
        <f>IF($L564="MBD", IF(INTRO!$E$39="Non-endemic",IF($H564&lt;&gt;0,$D564*($H564-$G564),0),$D564*$H564),0)</f>
        <v>55760</v>
      </c>
      <c r="R564" s="14">
        <f t="shared" si="75"/>
        <v>78064</v>
      </c>
      <c r="S564" s="3"/>
      <c r="T564" s="14">
        <f t="shared" si="84"/>
        <v>133824</v>
      </c>
      <c r="U564" s="25"/>
      <c r="V564" s="16">
        <f t="shared" si="80"/>
        <v>0</v>
      </c>
      <c r="W564" s="16">
        <f t="shared" si="81"/>
        <v>0</v>
      </c>
      <c r="X564" s="25"/>
      <c r="Y564" s="16">
        <f t="shared" si="76"/>
        <v>0</v>
      </c>
      <c r="Z564" s="16">
        <f t="shared" si="77"/>
        <v>0</v>
      </c>
      <c r="AA564" s="25"/>
      <c r="AB564" s="16">
        <f t="shared" si="78"/>
        <v>78064</v>
      </c>
      <c r="AC564" s="16">
        <f t="shared" si="79"/>
        <v>521</v>
      </c>
    </row>
    <row r="565" spans="1:29" x14ac:dyDescent="0.25">
      <c r="A565" s="13" t="str">
        <f>IF(AND(INTRO!$E$37="Non-endemic",INTRO!$E$41="Non-endemic")," ",IF(COUNTRY_INFO!A565=0," ",COUNTRY_INFO!A565))</f>
        <v>Nigeria</v>
      </c>
      <c r="B565" s="13" t="str">
        <f>IF(AND(INTRO!$E$37="Non-endemic",INTRO!$E$41="Non-endemic")," ",IF(COUNTRY_INFO!B565=0," ",COUNTRY_INFO!B565))</f>
        <v>Niger</v>
      </c>
      <c r="C565" s="13" t="str">
        <f>IF(AND(INTRO!$E$37="Non-endemic",INTRO!$E$41="Non-endemic")," ",IF(COUNTRY_INFO!C565=0," ",COUNTRY_INFO!C565))</f>
        <v>Paikoro</v>
      </c>
      <c r="D565" s="14">
        <f>IF(AND(INTRO!$E$37="Non-endemic",INTRO!$E$41="Non-endemic"),0,IF(AND(OR(COUNTRY_INFO!$H565=0,COUNTRY_INFO!$H565=4,COUNTRY_INFO!$H565=99),OR(COUNTRY_INFO!$J565=0,COUNTRY_INFO!$J565=4)),0,COUNTRY_INFO!$E565))</f>
        <v>42522</v>
      </c>
      <c r="E565" s="14">
        <f>IF(AND(INTRO!$E$37="Non-endemic",INTRO!$E$41="Non-endemic"),0,IF(AND(OR(COUNTRY_INFO!$H565=0,COUNTRY_INFO!$H565=4,COUNTRY_INFO!$H565=99),OR(COUNTRY_INFO!$J565=0,COUNTRY_INFO!$J565=4)),0,COUNTRY_INFO!$F565))</f>
        <v>59530</v>
      </c>
      <c r="F565" s="14">
        <f t="shared" si="82"/>
        <v>102052</v>
      </c>
      <c r="G565" s="15">
        <f>IF(AND(INTRO!$E$37="Non-endemic",INTRO!$E$41="Non-endemic"),0,COUNTRY_INFO!Q565)</f>
        <v>1</v>
      </c>
      <c r="H565" s="15">
        <f>IF(AND(INTRO!$E$37="Non-endemic",INTRO!$E$41="Non-endemic"),0,COUNTRY_INFO!S565)</f>
        <v>1</v>
      </c>
      <c r="I565" s="14">
        <f>IF(INTRO!$E$39="Non-endemic",IF($G565=1,DEC!$I565,0),IF($G565=1,IVM!$G565,0))</f>
        <v>170086</v>
      </c>
      <c r="J565" s="3" t="str">
        <f>IF($G565=0, " ", IF(COUNTRY_INFO!$H565=1, IF(COUNTRY_INFO!$L565=1, 0," ")," "))</f>
        <v xml:space="preserve"> </v>
      </c>
      <c r="K565" s="3"/>
      <c r="L565" s="28" t="s">
        <v>974</v>
      </c>
      <c r="M565" s="44">
        <f>IF($L565="ALB", IF(INTRO!$E$39="Non-endemic",IF($H565&lt;&gt;0,$D565*($H565-$G565),0),$D565*$H565), 0)</f>
        <v>0</v>
      </c>
      <c r="N565" s="14">
        <f t="shared" si="74"/>
        <v>0</v>
      </c>
      <c r="O565" s="3"/>
      <c r="P565" s="14">
        <f t="shared" si="83"/>
        <v>0</v>
      </c>
      <c r="Q565" s="44">
        <f>IF($L565="MBD", IF(INTRO!$E$39="Non-endemic",IF($H565&lt;&gt;0,$D565*($H565-$G565),0),$D565*$H565),0)</f>
        <v>42522</v>
      </c>
      <c r="R565" s="14">
        <f t="shared" si="75"/>
        <v>0</v>
      </c>
      <c r="S565" s="3"/>
      <c r="T565" s="14">
        <f t="shared" si="84"/>
        <v>42522</v>
      </c>
      <c r="U565" s="25"/>
      <c r="V565" s="16">
        <f t="shared" si="80"/>
        <v>170086</v>
      </c>
      <c r="W565" s="16">
        <f t="shared" si="81"/>
        <v>851</v>
      </c>
      <c r="X565" s="25"/>
      <c r="Y565" s="16">
        <f t="shared" si="76"/>
        <v>0</v>
      </c>
      <c r="Z565" s="16">
        <f t="shared" si="77"/>
        <v>0</v>
      </c>
      <c r="AA565" s="25"/>
      <c r="AB565" s="16">
        <f t="shared" si="78"/>
        <v>0</v>
      </c>
      <c r="AC565" s="16">
        <f t="shared" si="79"/>
        <v>0</v>
      </c>
    </row>
    <row r="566" spans="1:29" x14ac:dyDescent="0.25">
      <c r="A566" s="13" t="str">
        <f>IF(AND(INTRO!$E$37="Non-endemic",INTRO!$E$41="Non-endemic")," ",IF(COUNTRY_INFO!A566=0," ",COUNTRY_INFO!A566))</f>
        <v>Nigeria</v>
      </c>
      <c r="B566" s="13" t="str">
        <f>IF(AND(INTRO!$E$37="Non-endemic",INTRO!$E$41="Non-endemic")," ",IF(COUNTRY_INFO!B566=0," ",COUNTRY_INFO!B566))</f>
        <v>Niger</v>
      </c>
      <c r="C566" s="13" t="str">
        <f>IF(AND(INTRO!$E$37="Non-endemic",INTRO!$E$41="Non-endemic")," ",IF(COUNTRY_INFO!C566=0," ",COUNTRY_INFO!C566))</f>
        <v>Rafi</v>
      </c>
      <c r="D566" s="14">
        <f>IF(AND(INTRO!$E$37="Non-endemic",INTRO!$E$41="Non-endemic"),0,IF(AND(OR(COUNTRY_INFO!$H566=0,COUNTRY_INFO!$H566=4,COUNTRY_INFO!$H566=99),OR(COUNTRY_INFO!$J566=0,COUNTRY_INFO!$J566=4)),0,COUNTRY_INFO!$E566))</f>
        <v>48935</v>
      </c>
      <c r="E566" s="14">
        <f>IF(AND(INTRO!$E$37="Non-endemic",INTRO!$E$41="Non-endemic"),0,IF(AND(OR(COUNTRY_INFO!$H566=0,COUNTRY_INFO!$H566=4,COUNTRY_INFO!$H566=99),OR(COUNTRY_INFO!$J566=0,COUNTRY_INFO!$J566=4)),0,COUNTRY_INFO!$F566))</f>
        <v>68509</v>
      </c>
      <c r="F566" s="14">
        <f t="shared" si="82"/>
        <v>117444</v>
      </c>
      <c r="G566" s="15">
        <f>IF(AND(INTRO!$E$37="Non-endemic",INTRO!$E$41="Non-endemic"),0,COUNTRY_INFO!Q566)</f>
        <v>1</v>
      </c>
      <c r="H566" s="15">
        <f>IF(AND(INTRO!$E$37="Non-endemic",INTRO!$E$41="Non-endemic"),0,COUNTRY_INFO!S566)</f>
        <v>0</v>
      </c>
      <c r="I566" s="14">
        <f>IF(INTRO!$E$39="Non-endemic",IF($G566=1,DEC!$I566,0),IF($G566=1,IVM!$G566,0))</f>
        <v>195740</v>
      </c>
      <c r="J566" s="3" t="str">
        <f>IF($G566=0, " ", IF(COUNTRY_INFO!$H566=1, IF(COUNTRY_INFO!$L566=1, 0," ")," "))</f>
        <v xml:space="preserve"> </v>
      </c>
      <c r="K566" s="3"/>
      <c r="L566" s="28" t="s">
        <v>974</v>
      </c>
      <c r="M566" s="44">
        <f>IF($L566="ALB", IF(INTRO!$E$39="Non-endemic",IF($H566&lt;&gt;0,$D566*($H566-$G566),0),$D566*$H566), 0)</f>
        <v>0</v>
      </c>
      <c r="N566" s="14">
        <f t="shared" si="74"/>
        <v>0</v>
      </c>
      <c r="O566" s="3"/>
      <c r="P566" s="14">
        <f t="shared" si="83"/>
        <v>0</v>
      </c>
      <c r="Q566" s="44">
        <f>IF($L566="MBD", IF(INTRO!$E$39="Non-endemic",IF($H566&lt;&gt;0,$D566*($H566-$G566),0),$D566*$H566),0)</f>
        <v>0</v>
      </c>
      <c r="R566" s="14">
        <f t="shared" si="75"/>
        <v>0</v>
      </c>
      <c r="S566" s="3"/>
      <c r="T566" s="14">
        <f t="shared" si="84"/>
        <v>0</v>
      </c>
      <c r="U566" s="25"/>
      <c r="V566" s="16">
        <f t="shared" si="80"/>
        <v>195740</v>
      </c>
      <c r="W566" s="16">
        <f t="shared" si="81"/>
        <v>979</v>
      </c>
      <c r="X566" s="25"/>
      <c r="Y566" s="16">
        <f t="shared" si="76"/>
        <v>0</v>
      </c>
      <c r="Z566" s="16">
        <f t="shared" si="77"/>
        <v>0</v>
      </c>
      <c r="AA566" s="25"/>
      <c r="AB566" s="16">
        <f t="shared" si="78"/>
        <v>0</v>
      </c>
      <c r="AC566" s="16">
        <f t="shared" si="79"/>
        <v>0</v>
      </c>
    </row>
    <row r="567" spans="1:29" x14ac:dyDescent="0.25">
      <c r="A567" s="13" t="str">
        <f>IF(AND(INTRO!$E$37="Non-endemic",INTRO!$E$41="Non-endemic")," ",IF(COUNTRY_INFO!A567=0," ",COUNTRY_INFO!A567))</f>
        <v>Nigeria</v>
      </c>
      <c r="B567" s="13" t="str">
        <f>IF(AND(INTRO!$E$37="Non-endemic",INTRO!$E$41="Non-endemic")," ",IF(COUNTRY_INFO!B567=0," ",COUNTRY_INFO!B567))</f>
        <v>Niger</v>
      </c>
      <c r="C567" s="13" t="str">
        <f>IF(AND(INTRO!$E$37="Non-endemic",INTRO!$E$41="Non-endemic")," ",IF(COUNTRY_INFO!C567=0," ",COUNTRY_INFO!C567))</f>
        <v>Rijau</v>
      </c>
      <c r="D567" s="14">
        <f>IF(AND(INTRO!$E$37="Non-endemic",INTRO!$E$41="Non-endemic"),0,IF(AND(OR(COUNTRY_INFO!$H567=0,COUNTRY_INFO!$H567=4,COUNTRY_INFO!$H567=99),OR(COUNTRY_INFO!$J567=0,COUNTRY_INFO!$J567=4)),0,COUNTRY_INFO!$E567))</f>
        <v>47354</v>
      </c>
      <c r="E567" s="14">
        <f>IF(AND(INTRO!$E$37="Non-endemic",INTRO!$E$41="Non-endemic"),0,IF(AND(OR(COUNTRY_INFO!$H567=0,COUNTRY_INFO!$H567=4,COUNTRY_INFO!$H567=99),OR(COUNTRY_INFO!$J567=0,COUNTRY_INFO!$J567=4)),0,COUNTRY_INFO!$F567))</f>
        <v>66296</v>
      </c>
      <c r="F567" s="14">
        <f t="shared" si="82"/>
        <v>113650</v>
      </c>
      <c r="G567" s="15">
        <f>IF(AND(INTRO!$E$37="Non-endemic",INTRO!$E$41="Non-endemic"),0,COUNTRY_INFO!Q567)</f>
        <v>1</v>
      </c>
      <c r="H567" s="15">
        <f>IF(AND(INTRO!$E$37="Non-endemic",INTRO!$E$41="Non-endemic"),0,COUNTRY_INFO!S567)</f>
        <v>1</v>
      </c>
      <c r="I567" s="14">
        <f>IF(INTRO!$E$39="Non-endemic",IF($G567=1,DEC!$I567,0),IF($G567=1,IVM!$G567,0))</f>
        <v>189417</v>
      </c>
      <c r="J567" s="3" t="str">
        <f>IF($G567=0, " ", IF(COUNTRY_INFO!$H567=1, IF(COUNTRY_INFO!$L567=1, 0," ")," "))</f>
        <v xml:space="preserve"> </v>
      </c>
      <c r="K567" s="3"/>
      <c r="L567" s="28" t="s">
        <v>974</v>
      </c>
      <c r="M567" s="44">
        <f>IF($L567="ALB", IF(INTRO!$E$39="Non-endemic",IF($H567&lt;&gt;0,$D567*($H567-$G567),0),$D567*$H567), 0)</f>
        <v>0</v>
      </c>
      <c r="N567" s="14">
        <f t="shared" si="74"/>
        <v>0</v>
      </c>
      <c r="O567" s="3"/>
      <c r="P567" s="14">
        <f t="shared" si="83"/>
        <v>0</v>
      </c>
      <c r="Q567" s="44">
        <f>IF($L567="MBD", IF(INTRO!$E$39="Non-endemic",IF($H567&lt;&gt;0,$D567*($H567-$G567),0),$D567*$H567),0)</f>
        <v>47354</v>
      </c>
      <c r="R567" s="14">
        <f t="shared" si="75"/>
        <v>0</v>
      </c>
      <c r="S567" s="3"/>
      <c r="T567" s="14">
        <f t="shared" si="84"/>
        <v>47354</v>
      </c>
      <c r="U567" s="25"/>
      <c r="V567" s="16">
        <f t="shared" si="80"/>
        <v>189417</v>
      </c>
      <c r="W567" s="16">
        <f t="shared" si="81"/>
        <v>948</v>
      </c>
      <c r="X567" s="25"/>
      <c r="Y567" s="16">
        <f t="shared" si="76"/>
        <v>0</v>
      </c>
      <c r="Z567" s="16">
        <f t="shared" si="77"/>
        <v>0</v>
      </c>
      <c r="AA567" s="25"/>
      <c r="AB567" s="16">
        <f t="shared" si="78"/>
        <v>0</v>
      </c>
      <c r="AC567" s="16">
        <f t="shared" si="79"/>
        <v>0</v>
      </c>
    </row>
    <row r="568" spans="1:29" x14ac:dyDescent="0.25">
      <c r="A568" s="13" t="str">
        <f>IF(AND(INTRO!$E$37="Non-endemic",INTRO!$E$41="Non-endemic")," ",IF(COUNTRY_INFO!A568=0," ",COUNTRY_INFO!A568))</f>
        <v>Nigeria</v>
      </c>
      <c r="B568" s="13" t="str">
        <f>IF(AND(INTRO!$E$37="Non-endemic",INTRO!$E$41="Non-endemic")," ",IF(COUNTRY_INFO!B568=0," ",COUNTRY_INFO!B568))</f>
        <v>Niger</v>
      </c>
      <c r="C568" s="13" t="str">
        <f>IF(AND(INTRO!$E$37="Non-endemic",INTRO!$E$41="Non-endemic")," ",IF(COUNTRY_INFO!C568=0," ",COUNTRY_INFO!C568))</f>
        <v>Shiroro</v>
      </c>
      <c r="D568" s="14">
        <f>IF(AND(INTRO!$E$37="Non-endemic",INTRO!$E$41="Non-endemic"),0,IF(AND(OR(COUNTRY_INFO!$H568=0,COUNTRY_INFO!$H568=4,COUNTRY_INFO!$H568=99),OR(COUNTRY_INFO!$J568=0,COUNTRY_INFO!$J568=4)),0,COUNTRY_INFO!$E568))</f>
        <v>63318</v>
      </c>
      <c r="E568" s="14">
        <f>IF(AND(INTRO!$E$37="Non-endemic",INTRO!$E$41="Non-endemic"),0,IF(AND(OR(COUNTRY_INFO!$H568=0,COUNTRY_INFO!$H568=4,COUNTRY_INFO!$H568=99),OR(COUNTRY_INFO!$J568=0,COUNTRY_INFO!$J568=4)),0,COUNTRY_INFO!$F568))</f>
        <v>88646</v>
      </c>
      <c r="F568" s="14">
        <f t="shared" si="82"/>
        <v>151964</v>
      </c>
      <c r="G568" s="15">
        <f>IF(AND(INTRO!$E$37="Non-endemic",INTRO!$E$41="Non-endemic"),0,COUNTRY_INFO!Q568)</f>
        <v>1</v>
      </c>
      <c r="H568" s="15">
        <f>IF(AND(INTRO!$E$37="Non-endemic",INTRO!$E$41="Non-endemic"),0,COUNTRY_INFO!S568)</f>
        <v>1</v>
      </c>
      <c r="I568" s="14">
        <f>IF(INTRO!$E$39="Non-endemic",IF($G568=1,DEC!$I568,0),IF($G568=1,IVM!$G568,0))</f>
        <v>253274</v>
      </c>
      <c r="J568" s="3" t="str">
        <f>IF($G568=0, " ", IF(COUNTRY_INFO!$H568=1, IF(COUNTRY_INFO!$L568=1, 0," ")," "))</f>
        <v xml:space="preserve"> </v>
      </c>
      <c r="K568" s="3"/>
      <c r="L568" s="28" t="s">
        <v>974</v>
      </c>
      <c r="M568" s="44">
        <f>IF($L568="ALB", IF(INTRO!$E$39="Non-endemic",IF($H568&lt;&gt;0,$D568*($H568-$G568),0),$D568*$H568), 0)</f>
        <v>0</v>
      </c>
      <c r="N568" s="14">
        <f t="shared" si="74"/>
        <v>0</v>
      </c>
      <c r="O568" s="3"/>
      <c r="P568" s="14">
        <f t="shared" si="83"/>
        <v>0</v>
      </c>
      <c r="Q568" s="44">
        <f>IF($L568="MBD", IF(INTRO!$E$39="Non-endemic",IF($H568&lt;&gt;0,$D568*($H568-$G568),0),$D568*$H568),0)</f>
        <v>63318</v>
      </c>
      <c r="R568" s="14">
        <f t="shared" si="75"/>
        <v>0</v>
      </c>
      <c r="S568" s="3"/>
      <c r="T568" s="14">
        <f t="shared" si="84"/>
        <v>63318</v>
      </c>
      <c r="U568" s="25"/>
      <c r="V568" s="16">
        <f t="shared" si="80"/>
        <v>253274</v>
      </c>
      <c r="W568" s="16">
        <f t="shared" si="81"/>
        <v>1267</v>
      </c>
      <c r="X568" s="25"/>
      <c r="Y568" s="16">
        <f t="shared" si="76"/>
        <v>0</v>
      </c>
      <c r="Z568" s="16">
        <f t="shared" si="77"/>
        <v>0</v>
      </c>
      <c r="AA568" s="25"/>
      <c r="AB568" s="16">
        <f t="shared" si="78"/>
        <v>0</v>
      </c>
      <c r="AC568" s="16">
        <f t="shared" si="79"/>
        <v>0</v>
      </c>
    </row>
    <row r="569" spans="1:29" x14ac:dyDescent="0.25">
      <c r="A569" s="13" t="str">
        <f>IF(AND(INTRO!$E$37="Non-endemic",INTRO!$E$41="Non-endemic")," ",IF(COUNTRY_INFO!A569=0," ",COUNTRY_INFO!A569))</f>
        <v>Nigeria</v>
      </c>
      <c r="B569" s="13" t="str">
        <f>IF(AND(INTRO!$E$37="Non-endemic",INTRO!$E$41="Non-endemic")," ",IF(COUNTRY_INFO!B569=0," ",COUNTRY_INFO!B569))</f>
        <v>Niger</v>
      </c>
      <c r="C569" s="13" t="str">
        <f>IF(AND(INTRO!$E$37="Non-endemic",INTRO!$E$41="Non-endemic")," ",IF(COUNTRY_INFO!C569=0," ",COUNTRY_INFO!C569))</f>
        <v>Suleja</v>
      </c>
      <c r="D569" s="14">
        <f>IF(AND(INTRO!$E$37="Non-endemic",INTRO!$E$41="Non-endemic"),0,IF(AND(OR(COUNTRY_INFO!$H569=0,COUNTRY_INFO!$H569=4,COUNTRY_INFO!$H569=99),OR(COUNTRY_INFO!$J569=0,COUNTRY_INFO!$J569=4)),0,COUNTRY_INFO!$E569))</f>
        <v>58255</v>
      </c>
      <c r="E569" s="14">
        <f>IF(AND(INTRO!$E$37="Non-endemic",INTRO!$E$41="Non-endemic"),0,IF(AND(OR(COUNTRY_INFO!$H569=0,COUNTRY_INFO!$H569=4,COUNTRY_INFO!$H569=99),OR(COUNTRY_INFO!$J569=0,COUNTRY_INFO!$J569=4)),0,COUNTRY_INFO!$F569))</f>
        <v>81557</v>
      </c>
      <c r="F569" s="14">
        <f t="shared" si="82"/>
        <v>139812</v>
      </c>
      <c r="G569" s="15">
        <f>IF(AND(INTRO!$E$37="Non-endemic",INTRO!$E$41="Non-endemic"),0,COUNTRY_INFO!Q569)</f>
        <v>0</v>
      </c>
      <c r="H569" s="15">
        <f>IF(AND(INTRO!$E$37="Non-endemic",INTRO!$E$41="Non-endemic"),0,COUNTRY_INFO!S569)</f>
        <v>1</v>
      </c>
      <c r="I569" s="14">
        <f>IF(INTRO!$E$39="Non-endemic",IF($G569=1,DEC!$I569,0),IF($G569=1,IVM!$G569,0))</f>
        <v>0</v>
      </c>
      <c r="J569" s="3" t="str">
        <f>IF($G569=0, " ", IF(COUNTRY_INFO!$H569=1, IF(COUNTRY_INFO!$L569=1, 0," ")," "))</f>
        <v xml:space="preserve"> </v>
      </c>
      <c r="K569" s="3"/>
      <c r="L569" s="28" t="s">
        <v>974</v>
      </c>
      <c r="M569" s="44">
        <f>IF($L569="ALB", IF(INTRO!$E$39="Non-endemic",IF($H569&lt;&gt;0,$D569*($H569-$G569),0),$D569*$H569), 0)</f>
        <v>0</v>
      </c>
      <c r="N569" s="14">
        <f t="shared" si="74"/>
        <v>0</v>
      </c>
      <c r="O569" s="3"/>
      <c r="P569" s="14">
        <f t="shared" si="83"/>
        <v>0</v>
      </c>
      <c r="Q569" s="44">
        <f>IF($L569="MBD", IF(INTRO!$E$39="Non-endemic",IF($H569&lt;&gt;0,$D569*($H569-$G569),0),$D569*$H569),0)</f>
        <v>58255</v>
      </c>
      <c r="R569" s="14">
        <f t="shared" si="75"/>
        <v>81557</v>
      </c>
      <c r="S569" s="3"/>
      <c r="T569" s="14">
        <f t="shared" si="84"/>
        <v>139812</v>
      </c>
      <c r="U569" s="25"/>
      <c r="V569" s="16">
        <f t="shared" si="80"/>
        <v>0</v>
      </c>
      <c r="W569" s="16">
        <f t="shared" si="81"/>
        <v>0</v>
      </c>
      <c r="X569" s="25"/>
      <c r="Y569" s="16">
        <f t="shared" si="76"/>
        <v>0</v>
      </c>
      <c r="Z569" s="16">
        <f t="shared" si="77"/>
        <v>0</v>
      </c>
      <c r="AA569" s="25"/>
      <c r="AB569" s="16">
        <f t="shared" si="78"/>
        <v>81557</v>
      </c>
      <c r="AC569" s="16">
        <f t="shared" si="79"/>
        <v>544</v>
      </c>
    </row>
    <row r="570" spans="1:29" x14ac:dyDescent="0.25">
      <c r="A570" s="13" t="str">
        <f>IF(AND(INTRO!$E$37="Non-endemic",INTRO!$E$41="Non-endemic")," ",IF(COUNTRY_INFO!A570=0," ",COUNTRY_INFO!A570))</f>
        <v>Nigeria</v>
      </c>
      <c r="B570" s="13" t="str">
        <f>IF(AND(INTRO!$E$37="Non-endemic",INTRO!$E$41="Non-endemic")," ",IF(COUNTRY_INFO!B570=0," ",COUNTRY_INFO!B570))</f>
        <v>Niger</v>
      </c>
      <c r="C570" s="13" t="str">
        <f>IF(AND(INTRO!$E$37="Non-endemic",INTRO!$E$41="Non-endemic")," ",IF(COUNTRY_INFO!C570=0," ",COUNTRY_INFO!C570))</f>
        <v>Tafa</v>
      </c>
      <c r="D570" s="14">
        <f>IF(AND(INTRO!$E$37="Non-endemic",INTRO!$E$41="Non-endemic"),0,IF(AND(OR(COUNTRY_INFO!$H570=0,COUNTRY_INFO!$H570=4,COUNTRY_INFO!$H570=99),OR(COUNTRY_INFO!$J570=0,COUNTRY_INFO!$J570=4)),0,COUNTRY_INFO!$E570))</f>
        <v>22471</v>
      </c>
      <c r="E570" s="14">
        <f>IF(AND(INTRO!$E$37="Non-endemic",INTRO!$E$41="Non-endemic"),0,IF(AND(OR(COUNTRY_INFO!$H570=0,COUNTRY_INFO!$H570=4,COUNTRY_INFO!$H570=99),OR(COUNTRY_INFO!$J570=0,COUNTRY_INFO!$J570=4)),0,COUNTRY_INFO!$F570))</f>
        <v>31460</v>
      </c>
      <c r="F570" s="14">
        <f t="shared" si="82"/>
        <v>53931</v>
      </c>
      <c r="G570" s="15">
        <f>IF(AND(INTRO!$E$37="Non-endemic",INTRO!$E$41="Non-endemic"),0,COUNTRY_INFO!Q570)</f>
        <v>1</v>
      </c>
      <c r="H570" s="15">
        <f>IF(AND(INTRO!$E$37="Non-endemic",INTRO!$E$41="Non-endemic"),0,COUNTRY_INFO!S570)</f>
        <v>0</v>
      </c>
      <c r="I570" s="14">
        <f>IF(INTRO!$E$39="Non-endemic",IF($G570=1,DEC!$I570,0),IF($G570=1,IVM!$G570,0))</f>
        <v>89886</v>
      </c>
      <c r="J570" s="3" t="str">
        <f>IF($G570=0, " ", IF(COUNTRY_INFO!$H570=1, IF(COUNTRY_INFO!$L570=1, 0," ")," "))</f>
        <v xml:space="preserve"> </v>
      </c>
      <c r="K570" s="3"/>
      <c r="L570" s="28" t="s">
        <v>974</v>
      </c>
      <c r="M570" s="44">
        <f>IF($L570="ALB", IF(INTRO!$E$39="Non-endemic",IF($H570&lt;&gt;0,$D570*($H570-$G570),0),$D570*$H570), 0)</f>
        <v>0</v>
      </c>
      <c r="N570" s="14">
        <f t="shared" si="74"/>
        <v>0</v>
      </c>
      <c r="O570" s="3"/>
      <c r="P570" s="14">
        <f t="shared" si="83"/>
        <v>0</v>
      </c>
      <c r="Q570" s="44">
        <f>IF($L570="MBD", IF(INTRO!$E$39="Non-endemic",IF($H570&lt;&gt;0,$D570*($H570-$G570),0),$D570*$H570),0)</f>
        <v>0</v>
      </c>
      <c r="R570" s="14">
        <f t="shared" si="75"/>
        <v>0</v>
      </c>
      <c r="S570" s="3"/>
      <c r="T570" s="14">
        <f t="shared" si="84"/>
        <v>0</v>
      </c>
      <c r="U570" s="25"/>
      <c r="V570" s="16">
        <f t="shared" si="80"/>
        <v>89886</v>
      </c>
      <c r="W570" s="16">
        <f t="shared" si="81"/>
        <v>450</v>
      </c>
      <c r="X570" s="25"/>
      <c r="Y570" s="16">
        <f t="shared" si="76"/>
        <v>0</v>
      </c>
      <c r="Z570" s="16">
        <f t="shared" si="77"/>
        <v>0</v>
      </c>
      <c r="AA570" s="25"/>
      <c r="AB570" s="16">
        <f t="shared" si="78"/>
        <v>0</v>
      </c>
      <c r="AC570" s="16">
        <f t="shared" si="79"/>
        <v>0</v>
      </c>
    </row>
    <row r="571" spans="1:29" x14ac:dyDescent="0.25">
      <c r="A571" s="13" t="str">
        <f>IF(AND(INTRO!$E$37="Non-endemic",INTRO!$E$41="Non-endemic")," ",IF(COUNTRY_INFO!A571=0," ",COUNTRY_INFO!A571))</f>
        <v>Nigeria</v>
      </c>
      <c r="B571" s="13" t="str">
        <f>IF(AND(INTRO!$E$37="Non-endemic",INTRO!$E$41="Non-endemic")," ",IF(COUNTRY_INFO!B571=0," ",COUNTRY_INFO!B571))</f>
        <v>Niger</v>
      </c>
      <c r="C571" s="13" t="str">
        <f>IF(AND(INTRO!$E$37="Non-endemic",INTRO!$E$41="Non-endemic")," ",IF(COUNTRY_INFO!C571=0," ",COUNTRY_INFO!C571))</f>
        <v>Wushishi</v>
      </c>
      <c r="D571" s="14">
        <f>IF(AND(INTRO!$E$37="Non-endemic",INTRO!$E$41="Non-endemic"),0,IF(AND(OR(COUNTRY_INFO!$H571=0,COUNTRY_INFO!$H571=4,COUNTRY_INFO!$H571=99),OR(COUNTRY_INFO!$J571=0,COUNTRY_INFO!$J571=4)),0,COUNTRY_INFO!$E571))</f>
        <v>21998</v>
      </c>
      <c r="E571" s="14">
        <f>IF(AND(INTRO!$E$37="Non-endemic",INTRO!$E$41="Non-endemic"),0,IF(AND(OR(COUNTRY_INFO!$H571=0,COUNTRY_INFO!$H571=4,COUNTRY_INFO!$H571=99),OR(COUNTRY_INFO!$J571=0,COUNTRY_INFO!$J571=4)),0,COUNTRY_INFO!$F571))</f>
        <v>30797</v>
      </c>
      <c r="F571" s="14">
        <f t="shared" si="82"/>
        <v>52795</v>
      </c>
      <c r="G571" s="15">
        <f>IF(AND(INTRO!$E$37="Non-endemic",INTRO!$E$41="Non-endemic"),0,COUNTRY_INFO!Q571)</f>
        <v>1</v>
      </c>
      <c r="H571" s="15">
        <f>IF(AND(INTRO!$E$37="Non-endemic",INTRO!$E$41="Non-endemic"),0,COUNTRY_INFO!S571)</f>
        <v>1</v>
      </c>
      <c r="I571" s="14">
        <f>IF(INTRO!$E$39="Non-endemic",IF($G571=1,DEC!$I571,0),IF($G571=1,IVM!$G571,0))</f>
        <v>87991</v>
      </c>
      <c r="J571" s="3" t="str">
        <f>IF($G571=0, " ", IF(COUNTRY_INFO!$H571=1, IF(COUNTRY_INFO!$L571=1, 0," ")," "))</f>
        <v xml:space="preserve"> </v>
      </c>
      <c r="K571" s="3"/>
      <c r="L571" s="28" t="s">
        <v>974</v>
      </c>
      <c r="M571" s="44">
        <f>IF($L571="ALB", IF(INTRO!$E$39="Non-endemic",IF($H571&lt;&gt;0,$D571*($H571-$G571),0),$D571*$H571), 0)</f>
        <v>0</v>
      </c>
      <c r="N571" s="14">
        <f t="shared" si="74"/>
        <v>0</v>
      </c>
      <c r="O571" s="3"/>
      <c r="P571" s="14">
        <f t="shared" si="83"/>
        <v>0</v>
      </c>
      <c r="Q571" s="44">
        <f>IF($L571="MBD", IF(INTRO!$E$39="Non-endemic",IF($H571&lt;&gt;0,$D571*($H571-$G571),0),$D571*$H571),0)</f>
        <v>21998</v>
      </c>
      <c r="R571" s="14">
        <f t="shared" si="75"/>
        <v>0</v>
      </c>
      <c r="S571" s="3"/>
      <c r="T571" s="14">
        <f t="shared" si="84"/>
        <v>21998</v>
      </c>
      <c r="U571" s="25"/>
      <c r="V571" s="16">
        <f t="shared" si="80"/>
        <v>87991</v>
      </c>
      <c r="W571" s="16">
        <f t="shared" si="81"/>
        <v>440</v>
      </c>
      <c r="X571" s="25"/>
      <c r="Y571" s="16">
        <f t="shared" si="76"/>
        <v>0</v>
      </c>
      <c r="Z571" s="16">
        <f t="shared" si="77"/>
        <v>0</v>
      </c>
      <c r="AA571" s="25"/>
      <c r="AB571" s="16">
        <f t="shared" si="78"/>
        <v>0</v>
      </c>
      <c r="AC571" s="16">
        <f t="shared" si="79"/>
        <v>0</v>
      </c>
    </row>
    <row r="572" spans="1:29" x14ac:dyDescent="0.25">
      <c r="A572" s="13" t="str">
        <f>IF(AND(INTRO!$E$37="Non-endemic",INTRO!$E$41="Non-endemic")," ",IF(COUNTRY_INFO!A572=0," ",COUNTRY_INFO!A572))</f>
        <v>Nigeria</v>
      </c>
      <c r="B572" s="13" t="str">
        <f>IF(AND(INTRO!$E$37="Non-endemic",INTRO!$E$41="Non-endemic")," ",IF(COUNTRY_INFO!B572=0," ",COUNTRY_INFO!B572))</f>
        <v>Ogun</v>
      </c>
      <c r="C572" s="13" t="str">
        <f>IF(AND(INTRO!$E$37="Non-endemic",INTRO!$E$41="Non-endemic")," ",IF(COUNTRY_INFO!C572=0," ",COUNTRY_INFO!C572))</f>
        <v>Abeokuta North</v>
      </c>
      <c r="D572" s="14">
        <f>IF(AND(INTRO!$E$37="Non-endemic",INTRO!$E$41="Non-endemic"),0,IF(AND(OR(COUNTRY_INFO!$H572=0,COUNTRY_INFO!$H572=4,COUNTRY_INFO!$H572=99),OR(COUNTRY_INFO!$J572=0,COUNTRY_INFO!$J572=4)),0,COUNTRY_INFO!$E572))</f>
        <v>54153</v>
      </c>
      <c r="E572" s="14">
        <f>IF(AND(INTRO!$E$37="Non-endemic",INTRO!$E$41="Non-endemic"),0,IF(AND(OR(COUNTRY_INFO!$H572=0,COUNTRY_INFO!$H572=4,COUNTRY_INFO!$H572=99),OR(COUNTRY_INFO!$J572=0,COUNTRY_INFO!$J572=4)),0,COUNTRY_INFO!$F572))</f>
        <v>75814</v>
      </c>
      <c r="F572" s="14">
        <f t="shared" si="82"/>
        <v>129967</v>
      </c>
      <c r="G572" s="15">
        <f>IF(AND(INTRO!$E$37="Non-endemic",INTRO!$E$41="Non-endemic"),0,COUNTRY_INFO!Q572)</f>
        <v>1</v>
      </c>
      <c r="H572" s="15">
        <f>IF(AND(INTRO!$E$37="Non-endemic",INTRO!$E$41="Non-endemic"),0,COUNTRY_INFO!S572)</f>
        <v>1</v>
      </c>
      <c r="I572" s="14">
        <f>IF(INTRO!$E$39="Non-endemic",IF($G572=1,DEC!$I572,0),IF($G572=1,IVM!$G572,0))</f>
        <v>216612</v>
      </c>
      <c r="J572" s="3" t="str">
        <f>IF($G572=0, " ", IF(COUNTRY_INFO!$H572=1, IF(COUNTRY_INFO!$L572=1, 0," ")," "))</f>
        <v xml:space="preserve"> </v>
      </c>
      <c r="K572" s="3"/>
      <c r="L572" s="28" t="s">
        <v>974</v>
      </c>
      <c r="M572" s="44">
        <f>IF($L572="ALB", IF(INTRO!$E$39="Non-endemic",IF($H572&lt;&gt;0,$D572*($H572-$G572),0),$D572*$H572), 0)</f>
        <v>0</v>
      </c>
      <c r="N572" s="14">
        <f t="shared" si="74"/>
        <v>0</v>
      </c>
      <c r="O572" s="3"/>
      <c r="P572" s="14">
        <f t="shared" si="83"/>
        <v>0</v>
      </c>
      <c r="Q572" s="44">
        <f>IF($L572="MBD", IF(INTRO!$E$39="Non-endemic",IF($H572&lt;&gt;0,$D572*($H572-$G572),0),$D572*$H572),0)</f>
        <v>54153</v>
      </c>
      <c r="R572" s="14">
        <f t="shared" si="75"/>
        <v>0</v>
      </c>
      <c r="S572" s="3"/>
      <c r="T572" s="14">
        <f t="shared" si="84"/>
        <v>54153</v>
      </c>
      <c r="U572" s="25"/>
      <c r="V572" s="16">
        <f t="shared" si="80"/>
        <v>216612</v>
      </c>
      <c r="W572" s="16">
        <f t="shared" si="81"/>
        <v>1084</v>
      </c>
      <c r="X572" s="25"/>
      <c r="Y572" s="16">
        <f t="shared" si="76"/>
        <v>0</v>
      </c>
      <c r="Z572" s="16">
        <f t="shared" si="77"/>
        <v>0</v>
      </c>
      <c r="AA572" s="25"/>
      <c r="AB572" s="16">
        <f t="shared" si="78"/>
        <v>0</v>
      </c>
      <c r="AC572" s="16">
        <f t="shared" si="79"/>
        <v>0</v>
      </c>
    </row>
    <row r="573" spans="1:29" x14ac:dyDescent="0.25">
      <c r="A573" s="13" t="str">
        <f>IF(AND(INTRO!$E$37="Non-endemic",INTRO!$E$41="Non-endemic")," ",IF(COUNTRY_INFO!A573=0," ",COUNTRY_INFO!A573))</f>
        <v>Nigeria</v>
      </c>
      <c r="B573" s="13" t="str">
        <f>IF(AND(INTRO!$E$37="Non-endemic",INTRO!$E$41="Non-endemic")," ",IF(COUNTRY_INFO!B573=0," ",COUNTRY_INFO!B573))</f>
        <v>Ogun</v>
      </c>
      <c r="C573" s="13" t="str">
        <f>IF(AND(INTRO!$E$37="Non-endemic",INTRO!$E$41="Non-endemic")," ",IF(COUNTRY_INFO!C573=0," ",COUNTRY_INFO!C573))</f>
        <v>Abeokuta South</v>
      </c>
      <c r="D573" s="14">
        <f>IF(AND(INTRO!$E$37="Non-endemic",INTRO!$E$41="Non-endemic"),0,IF(AND(OR(COUNTRY_INFO!$H573=0,COUNTRY_INFO!$H573=4,COUNTRY_INFO!$H573=99),OR(COUNTRY_INFO!$J573=0,COUNTRY_INFO!$J573=4)),0,COUNTRY_INFO!$E573))</f>
        <v>67319</v>
      </c>
      <c r="E573" s="14">
        <f>IF(AND(INTRO!$E$37="Non-endemic",INTRO!$E$41="Non-endemic"),0,IF(AND(OR(COUNTRY_INFO!$H573=0,COUNTRY_INFO!$H573=4,COUNTRY_INFO!$H573=99),OR(COUNTRY_INFO!$J573=0,COUNTRY_INFO!$J573=4)),0,COUNTRY_INFO!$F573))</f>
        <v>94247</v>
      </c>
      <c r="F573" s="14">
        <f t="shared" si="82"/>
        <v>161566</v>
      </c>
      <c r="G573" s="15">
        <f>IF(AND(INTRO!$E$37="Non-endemic",INTRO!$E$41="Non-endemic"),0,COUNTRY_INFO!Q573)</f>
        <v>1</v>
      </c>
      <c r="H573" s="15">
        <f>IF(AND(INTRO!$E$37="Non-endemic",INTRO!$E$41="Non-endemic"),0,COUNTRY_INFO!S573)</f>
        <v>1</v>
      </c>
      <c r="I573" s="14">
        <f>IF(INTRO!$E$39="Non-endemic",IF($G573=1,DEC!$I573,0),IF($G573=1,IVM!$G573,0))</f>
        <v>269277</v>
      </c>
      <c r="J573" s="3" t="str">
        <f>IF($G573=0, " ", IF(COUNTRY_INFO!$H573=1, IF(COUNTRY_INFO!$L573=1, 0," ")," "))</f>
        <v xml:space="preserve"> </v>
      </c>
      <c r="K573" s="3"/>
      <c r="L573" s="28" t="s">
        <v>974</v>
      </c>
      <c r="M573" s="44">
        <f>IF($L573="ALB", IF(INTRO!$E$39="Non-endemic",IF($H573&lt;&gt;0,$D573*($H573-$G573),0),$D573*$H573), 0)</f>
        <v>0</v>
      </c>
      <c r="N573" s="14">
        <f t="shared" si="74"/>
        <v>0</v>
      </c>
      <c r="O573" s="3"/>
      <c r="P573" s="14">
        <f t="shared" si="83"/>
        <v>0</v>
      </c>
      <c r="Q573" s="44">
        <f>IF($L573="MBD", IF(INTRO!$E$39="Non-endemic",IF($H573&lt;&gt;0,$D573*($H573-$G573),0),$D573*$H573),0)</f>
        <v>67319</v>
      </c>
      <c r="R573" s="14">
        <f t="shared" si="75"/>
        <v>0</v>
      </c>
      <c r="S573" s="3"/>
      <c r="T573" s="14">
        <f t="shared" si="84"/>
        <v>67319</v>
      </c>
      <c r="U573" s="25"/>
      <c r="V573" s="16">
        <f t="shared" si="80"/>
        <v>269277</v>
      </c>
      <c r="W573" s="16">
        <f t="shared" si="81"/>
        <v>1347</v>
      </c>
      <c r="X573" s="25"/>
      <c r="Y573" s="16">
        <f t="shared" si="76"/>
        <v>0</v>
      </c>
      <c r="Z573" s="16">
        <f t="shared" si="77"/>
        <v>0</v>
      </c>
      <c r="AA573" s="25"/>
      <c r="AB573" s="16">
        <f t="shared" si="78"/>
        <v>0</v>
      </c>
      <c r="AC573" s="16">
        <f t="shared" si="79"/>
        <v>0</v>
      </c>
    </row>
    <row r="574" spans="1:29" x14ac:dyDescent="0.25">
      <c r="A574" s="13" t="str">
        <f>IF(AND(INTRO!$E$37="Non-endemic",INTRO!$E$41="Non-endemic")," ",IF(COUNTRY_INFO!A574=0," ",COUNTRY_INFO!A574))</f>
        <v>Nigeria</v>
      </c>
      <c r="B574" s="13" t="str">
        <f>IF(AND(INTRO!$E$37="Non-endemic",INTRO!$E$41="Non-endemic")," ",IF(COUNTRY_INFO!B574=0," ",COUNTRY_INFO!B574))</f>
        <v>Ogun</v>
      </c>
      <c r="C574" s="13" t="str">
        <f>IF(AND(INTRO!$E$37="Non-endemic",INTRO!$E$41="Non-endemic")," ",IF(COUNTRY_INFO!C574=0," ",COUNTRY_INFO!C574))</f>
        <v>Ado-Odo/Ota</v>
      </c>
      <c r="D574" s="14">
        <f>IF(AND(INTRO!$E$37="Non-endemic",INTRO!$E$41="Non-endemic"),0,IF(AND(OR(COUNTRY_INFO!$H574=0,COUNTRY_INFO!$H574=4,COUNTRY_INFO!$H574=99),OR(COUNTRY_INFO!$J574=0,COUNTRY_INFO!$J574=4)),0,COUNTRY_INFO!$E574))</f>
        <v>141634</v>
      </c>
      <c r="E574" s="14">
        <f>IF(AND(INTRO!$E$37="Non-endemic",INTRO!$E$41="Non-endemic"),0,IF(AND(OR(COUNTRY_INFO!$H574=0,COUNTRY_INFO!$H574=4,COUNTRY_INFO!$H574=99),OR(COUNTRY_INFO!$J574=0,COUNTRY_INFO!$J574=4)),0,COUNTRY_INFO!$F574))</f>
        <v>198288</v>
      </c>
      <c r="F574" s="14">
        <f t="shared" si="82"/>
        <v>339922</v>
      </c>
      <c r="G574" s="15">
        <f>IF(AND(INTRO!$E$37="Non-endemic",INTRO!$E$41="Non-endemic"),0,COUNTRY_INFO!Q574)</f>
        <v>1</v>
      </c>
      <c r="H574" s="15">
        <f>IF(AND(INTRO!$E$37="Non-endemic",INTRO!$E$41="Non-endemic"),0,COUNTRY_INFO!S574)</f>
        <v>1</v>
      </c>
      <c r="I574" s="14">
        <f>IF(INTRO!$E$39="Non-endemic",IF($G574=1,DEC!$I574,0),IF($G574=1,IVM!$G574,0))</f>
        <v>566537</v>
      </c>
      <c r="J574" s="3" t="str">
        <f>IF($G574=0, " ", IF(COUNTRY_INFO!$H574=1, IF(COUNTRY_INFO!$L574=1, 0," ")," "))</f>
        <v xml:space="preserve"> </v>
      </c>
      <c r="K574" s="3"/>
      <c r="L574" s="28" t="s">
        <v>974</v>
      </c>
      <c r="M574" s="44">
        <f>IF($L574="ALB", IF(INTRO!$E$39="Non-endemic",IF($H574&lt;&gt;0,$D574*($H574-$G574),0),$D574*$H574), 0)</f>
        <v>0</v>
      </c>
      <c r="N574" s="14">
        <f t="shared" si="74"/>
        <v>0</v>
      </c>
      <c r="O574" s="3"/>
      <c r="P574" s="14">
        <f t="shared" si="83"/>
        <v>0</v>
      </c>
      <c r="Q574" s="44">
        <f>IF($L574="MBD", IF(INTRO!$E$39="Non-endemic",IF($H574&lt;&gt;0,$D574*($H574-$G574),0),$D574*$H574),0)</f>
        <v>141634</v>
      </c>
      <c r="R574" s="14">
        <f t="shared" si="75"/>
        <v>0</v>
      </c>
      <c r="S574" s="3"/>
      <c r="T574" s="14">
        <f t="shared" si="84"/>
        <v>141634</v>
      </c>
      <c r="U574" s="25"/>
      <c r="V574" s="16">
        <f t="shared" si="80"/>
        <v>566537</v>
      </c>
      <c r="W574" s="16">
        <f t="shared" si="81"/>
        <v>2833</v>
      </c>
      <c r="X574" s="25"/>
      <c r="Y574" s="16">
        <f t="shared" si="76"/>
        <v>0</v>
      </c>
      <c r="Z574" s="16">
        <f t="shared" si="77"/>
        <v>0</v>
      </c>
      <c r="AA574" s="25"/>
      <c r="AB574" s="16">
        <f t="shared" si="78"/>
        <v>0</v>
      </c>
      <c r="AC574" s="16">
        <f t="shared" si="79"/>
        <v>0</v>
      </c>
    </row>
    <row r="575" spans="1:29" x14ac:dyDescent="0.25">
      <c r="A575" s="13" t="str">
        <f>IF(AND(INTRO!$E$37="Non-endemic",INTRO!$E$41="Non-endemic")," ",IF(COUNTRY_INFO!A575=0," ",COUNTRY_INFO!A575))</f>
        <v>Nigeria</v>
      </c>
      <c r="B575" s="13" t="str">
        <f>IF(AND(INTRO!$E$37="Non-endemic",INTRO!$E$41="Non-endemic")," ",IF(COUNTRY_INFO!B575=0," ",COUNTRY_INFO!B575))</f>
        <v>Ogun</v>
      </c>
      <c r="C575" s="13" t="str">
        <f>IF(AND(INTRO!$E$37="Non-endemic",INTRO!$E$41="Non-endemic")," ",IF(COUNTRY_INFO!C575=0," ",COUNTRY_INFO!C575))</f>
        <v>Egbado north</v>
      </c>
      <c r="D575" s="14">
        <f>IF(AND(INTRO!$E$37="Non-endemic",INTRO!$E$41="Non-endemic"),0,IF(AND(OR(COUNTRY_INFO!$H575=0,COUNTRY_INFO!$H575=4,COUNTRY_INFO!$H575=99),OR(COUNTRY_INFO!$J575=0,COUNTRY_INFO!$J575=4)),0,COUNTRY_INFO!$E575))</f>
        <v>48907</v>
      </c>
      <c r="E575" s="14">
        <f>IF(AND(INTRO!$E$37="Non-endemic",INTRO!$E$41="Non-endemic"),0,IF(AND(OR(COUNTRY_INFO!$H575=0,COUNTRY_INFO!$H575=4,COUNTRY_INFO!$H575=99),OR(COUNTRY_INFO!$J575=0,COUNTRY_INFO!$J575=4)),0,COUNTRY_INFO!$F575))</f>
        <v>68470</v>
      </c>
      <c r="F575" s="14">
        <f t="shared" si="82"/>
        <v>117377</v>
      </c>
      <c r="G575" s="15">
        <f>IF(AND(INTRO!$E$37="Non-endemic",INTRO!$E$41="Non-endemic"),0,COUNTRY_INFO!Q575)</f>
        <v>1</v>
      </c>
      <c r="H575" s="15">
        <f>IF(AND(INTRO!$E$37="Non-endemic",INTRO!$E$41="Non-endemic"),0,COUNTRY_INFO!S575)</f>
        <v>0</v>
      </c>
      <c r="I575" s="14">
        <f>IF(INTRO!$E$39="Non-endemic",IF($G575=1,DEC!$I575,0),IF($G575=1,IVM!$G575,0))</f>
        <v>195629</v>
      </c>
      <c r="J575" s="3" t="str">
        <f>IF($G575=0, " ", IF(COUNTRY_INFO!$H575=1, IF(COUNTRY_INFO!$L575=1, 0," ")," "))</f>
        <v xml:space="preserve"> </v>
      </c>
      <c r="K575" s="3"/>
      <c r="L575" s="28" t="s">
        <v>974</v>
      </c>
      <c r="M575" s="44">
        <f>IF($L575="ALB", IF(INTRO!$E$39="Non-endemic",IF($H575&lt;&gt;0,$D575*($H575-$G575),0),$D575*$H575), 0)</f>
        <v>0</v>
      </c>
      <c r="N575" s="14">
        <f t="shared" si="74"/>
        <v>0</v>
      </c>
      <c r="O575" s="3"/>
      <c r="P575" s="14">
        <f t="shared" si="83"/>
        <v>0</v>
      </c>
      <c r="Q575" s="44">
        <f>IF($L575="MBD", IF(INTRO!$E$39="Non-endemic",IF($H575&lt;&gt;0,$D575*($H575-$G575),0),$D575*$H575),0)</f>
        <v>0</v>
      </c>
      <c r="R575" s="14">
        <f t="shared" si="75"/>
        <v>0</v>
      </c>
      <c r="S575" s="3"/>
      <c r="T575" s="14">
        <f t="shared" si="84"/>
        <v>0</v>
      </c>
      <c r="U575" s="25"/>
      <c r="V575" s="16">
        <f t="shared" si="80"/>
        <v>195629</v>
      </c>
      <c r="W575" s="16">
        <f t="shared" si="81"/>
        <v>979</v>
      </c>
      <c r="X575" s="25"/>
      <c r="Y575" s="16">
        <f t="shared" si="76"/>
        <v>0</v>
      </c>
      <c r="Z575" s="16">
        <f t="shared" si="77"/>
        <v>0</v>
      </c>
      <c r="AA575" s="25"/>
      <c r="AB575" s="16">
        <f t="shared" si="78"/>
        <v>0</v>
      </c>
      <c r="AC575" s="16">
        <f t="shared" si="79"/>
        <v>0</v>
      </c>
    </row>
    <row r="576" spans="1:29" x14ac:dyDescent="0.25">
      <c r="A576" s="13" t="str">
        <f>IF(AND(INTRO!$E$37="Non-endemic",INTRO!$E$41="Non-endemic")," ",IF(COUNTRY_INFO!A576=0," ",COUNTRY_INFO!A576))</f>
        <v>Nigeria</v>
      </c>
      <c r="B576" s="13" t="str">
        <f>IF(AND(INTRO!$E$37="Non-endemic",INTRO!$E$41="Non-endemic")," ",IF(COUNTRY_INFO!B576=0," ",COUNTRY_INFO!B576))</f>
        <v>Ogun</v>
      </c>
      <c r="C576" s="13" t="str">
        <f>IF(AND(INTRO!$E$37="Non-endemic",INTRO!$E$41="Non-endemic")," ",IF(COUNTRY_INFO!C576=0," ",COUNTRY_INFO!C576))</f>
        <v>Egbado south</v>
      </c>
      <c r="D576" s="14">
        <f>IF(AND(INTRO!$E$37="Non-endemic",INTRO!$E$41="Non-endemic"),0,IF(AND(OR(COUNTRY_INFO!$H576=0,COUNTRY_INFO!$H576=4,COUNTRY_INFO!$H576=99),OR(COUNTRY_INFO!$J576=0,COUNTRY_INFO!$J576=4)),0,COUNTRY_INFO!$E576))</f>
        <v>45417</v>
      </c>
      <c r="E576" s="14">
        <f>IF(AND(INTRO!$E$37="Non-endemic",INTRO!$E$41="Non-endemic"),0,IF(AND(OR(COUNTRY_INFO!$H576=0,COUNTRY_INFO!$H576=4,COUNTRY_INFO!$H576=99),OR(COUNTRY_INFO!$J576=0,COUNTRY_INFO!$J576=4)),0,COUNTRY_INFO!$F576))</f>
        <v>63584</v>
      </c>
      <c r="F576" s="14">
        <f t="shared" si="82"/>
        <v>109001</v>
      </c>
      <c r="G576" s="15">
        <f>IF(AND(INTRO!$E$37="Non-endemic",INTRO!$E$41="Non-endemic"),0,COUNTRY_INFO!Q576)</f>
        <v>1</v>
      </c>
      <c r="H576" s="15">
        <f>IF(AND(INTRO!$E$37="Non-endemic",INTRO!$E$41="Non-endemic"),0,COUNTRY_INFO!S576)</f>
        <v>0</v>
      </c>
      <c r="I576" s="14">
        <f>IF(INTRO!$E$39="Non-endemic",IF($G576=1,DEC!$I576,0),IF($G576=1,IVM!$G576,0))</f>
        <v>0</v>
      </c>
      <c r="J576" s="3">
        <v>181668</v>
      </c>
      <c r="K576" s="3">
        <v>1</v>
      </c>
      <c r="L576" s="28" t="s">
        <v>974</v>
      </c>
      <c r="M576" s="44">
        <f>IF($L576="ALB", IF(INTRO!$E$39="Non-endemic",IF($H576&lt;&gt;0,$D576*($H576-$G576),0),$D576*$H576), 0)</f>
        <v>0</v>
      </c>
      <c r="N576" s="14">
        <f t="shared" si="74"/>
        <v>0</v>
      </c>
      <c r="O576" s="3"/>
      <c r="P576" s="14">
        <f t="shared" si="83"/>
        <v>0</v>
      </c>
      <c r="Q576" s="44">
        <f>IF($L576="MBD", IF(INTRO!$E$39="Non-endemic",IF($H576&lt;&gt;0,$D576*($H576-$G576),0),$D576*$H576),0)</f>
        <v>0</v>
      </c>
      <c r="R576" s="14">
        <f t="shared" si="75"/>
        <v>0</v>
      </c>
      <c r="S576" s="3"/>
      <c r="T576" s="14">
        <f t="shared" si="84"/>
        <v>0</v>
      </c>
      <c r="U576" s="25"/>
      <c r="V576" s="16">
        <f t="shared" si="80"/>
        <v>181668</v>
      </c>
      <c r="W576" s="16">
        <f t="shared" si="81"/>
        <v>909</v>
      </c>
      <c r="X576" s="25"/>
      <c r="Y576" s="16">
        <f t="shared" si="76"/>
        <v>0</v>
      </c>
      <c r="Z576" s="16">
        <f t="shared" si="77"/>
        <v>0</v>
      </c>
      <c r="AA576" s="25"/>
      <c r="AB576" s="16">
        <f t="shared" si="78"/>
        <v>0</v>
      </c>
      <c r="AC576" s="16">
        <f t="shared" si="79"/>
        <v>0</v>
      </c>
    </row>
    <row r="577" spans="1:29" x14ac:dyDescent="0.25">
      <c r="A577" s="13" t="str">
        <f>IF(AND(INTRO!$E$37="Non-endemic",INTRO!$E$41="Non-endemic")," ",IF(COUNTRY_INFO!A577=0," ",COUNTRY_INFO!A577))</f>
        <v>Nigeria</v>
      </c>
      <c r="B577" s="13" t="str">
        <f>IF(AND(INTRO!$E$37="Non-endemic",INTRO!$E$41="Non-endemic")," ",IF(COUNTRY_INFO!B577=0," ",COUNTRY_INFO!B577))</f>
        <v>Ogun</v>
      </c>
      <c r="C577" s="13" t="str">
        <f>IF(AND(INTRO!$E$37="Non-endemic",INTRO!$E$41="Non-endemic")," ",IF(COUNTRY_INFO!C577=0," ",COUNTRY_INFO!C577))</f>
        <v>Ewekoro</v>
      </c>
      <c r="D577" s="14">
        <f>IF(AND(INTRO!$E$37="Non-endemic",INTRO!$E$41="Non-endemic"),0,IF(AND(OR(COUNTRY_INFO!$H577=0,COUNTRY_INFO!$H577=4,COUNTRY_INFO!$H577=99),OR(COUNTRY_INFO!$J577=0,COUNTRY_INFO!$J577=4)),0,COUNTRY_INFO!$E577))</f>
        <v>14836</v>
      </c>
      <c r="E577" s="14">
        <f>IF(AND(INTRO!$E$37="Non-endemic",INTRO!$E$41="Non-endemic"),0,IF(AND(OR(COUNTRY_INFO!$H577=0,COUNTRY_INFO!$H577=4,COUNTRY_INFO!$H577=99),OR(COUNTRY_INFO!$J577=0,COUNTRY_INFO!$J577=4)),0,COUNTRY_INFO!$F577))</f>
        <v>20770</v>
      </c>
      <c r="F577" s="14">
        <f t="shared" si="82"/>
        <v>35606</v>
      </c>
      <c r="G577" s="15">
        <f>IF(AND(INTRO!$E$37="Non-endemic",INTRO!$E$41="Non-endemic"),0,COUNTRY_INFO!Q577)</f>
        <v>1</v>
      </c>
      <c r="H577" s="15">
        <f>IF(AND(INTRO!$E$37="Non-endemic",INTRO!$E$41="Non-endemic"),0,COUNTRY_INFO!S577)</f>
        <v>1</v>
      </c>
      <c r="I577" s="14">
        <f>IF(INTRO!$E$39="Non-endemic",IF($G577=1,DEC!$I577,0),IF($G577=1,IVM!$G577,0))</f>
        <v>59343</v>
      </c>
      <c r="J577" s="3" t="str">
        <f>IF($G577=0, " ", IF(COUNTRY_INFO!$H577=1, IF(COUNTRY_INFO!$L577=1, 0," ")," "))</f>
        <v xml:space="preserve"> </v>
      </c>
      <c r="K577" s="3"/>
      <c r="L577" s="28" t="s">
        <v>974</v>
      </c>
      <c r="M577" s="44">
        <f>IF($L577="ALB", IF(INTRO!$E$39="Non-endemic",IF($H577&lt;&gt;0,$D577*($H577-$G577),0),$D577*$H577), 0)</f>
        <v>0</v>
      </c>
      <c r="N577" s="14">
        <f t="shared" si="74"/>
        <v>0</v>
      </c>
      <c r="O577" s="3"/>
      <c r="P577" s="14">
        <f t="shared" si="83"/>
        <v>0</v>
      </c>
      <c r="Q577" s="44">
        <f>IF($L577="MBD", IF(INTRO!$E$39="Non-endemic",IF($H577&lt;&gt;0,$D577*($H577-$G577),0),$D577*$H577),0)</f>
        <v>14836</v>
      </c>
      <c r="R577" s="14">
        <f t="shared" si="75"/>
        <v>0</v>
      </c>
      <c r="S577" s="3"/>
      <c r="T577" s="14">
        <f t="shared" si="84"/>
        <v>14836</v>
      </c>
      <c r="U577" s="25"/>
      <c r="V577" s="16">
        <f t="shared" si="80"/>
        <v>59343</v>
      </c>
      <c r="W577" s="16">
        <f t="shared" si="81"/>
        <v>297</v>
      </c>
      <c r="X577" s="25"/>
      <c r="Y577" s="16">
        <f t="shared" si="76"/>
        <v>0</v>
      </c>
      <c r="Z577" s="16">
        <f t="shared" si="77"/>
        <v>0</v>
      </c>
      <c r="AA577" s="25"/>
      <c r="AB577" s="16">
        <f t="shared" si="78"/>
        <v>0</v>
      </c>
      <c r="AC577" s="16">
        <f t="shared" si="79"/>
        <v>0</v>
      </c>
    </row>
    <row r="578" spans="1:29" x14ac:dyDescent="0.25">
      <c r="A578" s="13" t="str">
        <f>IF(AND(INTRO!$E$37="Non-endemic",INTRO!$E$41="Non-endemic")," ",IF(COUNTRY_INFO!A578=0," ",COUNTRY_INFO!A578))</f>
        <v>Nigeria</v>
      </c>
      <c r="B578" s="13" t="str">
        <f>IF(AND(INTRO!$E$37="Non-endemic",INTRO!$E$41="Non-endemic")," ",IF(COUNTRY_INFO!B578=0," ",COUNTRY_INFO!B578))</f>
        <v>Ogun</v>
      </c>
      <c r="C578" s="13" t="str">
        <f>IF(AND(INTRO!$E$37="Non-endemic",INTRO!$E$41="Non-endemic")," ",IF(COUNTRY_INFO!C578=0," ",COUNTRY_INFO!C578))</f>
        <v>Ifo</v>
      </c>
      <c r="D578" s="14">
        <f>IF(AND(INTRO!$E$37="Non-endemic",INTRO!$E$41="Non-endemic"),0,IF(AND(OR(COUNTRY_INFO!$H578=0,COUNTRY_INFO!$H578=4,COUNTRY_INFO!$H578=99),OR(COUNTRY_INFO!$J578=0,COUNTRY_INFO!$J578=4)),0,COUNTRY_INFO!$E578))</f>
        <v>141169</v>
      </c>
      <c r="E578" s="14">
        <f>IF(AND(INTRO!$E$37="Non-endemic",INTRO!$E$41="Non-endemic"),0,IF(AND(OR(COUNTRY_INFO!$H578=0,COUNTRY_INFO!$H578=4,COUNTRY_INFO!$H578=99),OR(COUNTRY_INFO!$J578=0,COUNTRY_INFO!$J578=4)),0,COUNTRY_INFO!$F578))</f>
        <v>197637</v>
      </c>
      <c r="F578" s="14">
        <f t="shared" si="82"/>
        <v>338806</v>
      </c>
      <c r="G578" s="15">
        <f>IF(AND(INTRO!$E$37="Non-endemic",INTRO!$E$41="Non-endemic"),0,COUNTRY_INFO!Q578)</f>
        <v>0</v>
      </c>
      <c r="H578" s="15">
        <f>IF(AND(INTRO!$E$37="Non-endemic",INTRO!$E$41="Non-endemic"),0,COUNTRY_INFO!S578)</f>
        <v>0</v>
      </c>
      <c r="I578" s="14">
        <f>IF(INTRO!$E$39="Non-endemic",IF($G578=1,DEC!$I578,0),IF($G578=1,IVM!$G578,0))</f>
        <v>0</v>
      </c>
      <c r="J578" s="3" t="str">
        <f>IF($G578=0, " ", IF(COUNTRY_INFO!$H578=1, IF(COUNTRY_INFO!$L578=1, 0," ")," "))</f>
        <v xml:space="preserve"> </v>
      </c>
      <c r="K578" s="3"/>
      <c r="L578" s="28" t="s">
        <v>974</v>
      </c>
      <c r="M578" s="44">
        <f>IF($L578="ALB", IF(INTRO!$E$39="Non-endemic",IF($H578&lt;&gt;0,$D578*($H578-$G578),0),$D578*$H578), 0)</f>
        <v>0</v>
      </c>
      <c r="N578" s="14">
        <f t="shared" si="74"/>
        <v>0</v>
      </c>
      <c r="O578" s="3"/>
      <c r="P578" s="14">
        <f t="shared" si="83"/>
        <v>0</v>
      </c>
      <c r="Q578" s="44">
        <f>IF($L578="MBD", IF(INTRO!$E$39="Non-endemic",IF($H578&lt;&gt;0,$D578*($H578-$G578),0),$D578*$H578),0)</f>
        <v>0</v>
      </c>
      <c r="R578" s="14">
        <f t="shared" si="75"/>
        <v>0</v>
      </c>
      <c r="S578" s="3"/>
      <c r="T578" s="14">
        <f t="shared" si="84"/>
        <v>0</v>
      </c>
      <c r="U578" s="25"/>
      <c r="V578" s="16">
        <f t="shared" si="80"/>
        <v>0</v>
      </c>
      <c r="W578" s="16">
        <f t="shared" si="81"/>
        <v>0</v>
      </c>
      <c r="X578" s="25"/>
      <c r="Y578" s="16">
        <f t="shared" si="76"/>
        <v>0</v>
      </c>
      <c r="Z578" s="16">
        <f t="shared" si="77"/>
        <v>0</v>
      </c>
      <c r="AA578" s="25"/>
      <c r="AB578" s="16">
        <f t="shared" si="78"/>
        <v>0</v>
      </c>
      <c r="AC578" s="16">
        <f t="shared" si="79"/>
        <v>0</v>
      </c>
    </row>
    <row r="579" spans="1:29" x14ac:dyDescent="0.25">
      <c r="A579" s="13" t="str">
        <f>IF(AND(INTRO!$E$37="Non-endemic",INTRO!$E$41="Non-endemic")," ",IF(COUNTRY_INFO!A579=0," ",COUNTRY_INFO!A579))</f>
        <v>Nigeria</v>
      </c>
      <c r="B579" s="13" t="str">
        <f>IF(AND(INTRO!$E$37="Non-endemic",INTRO!$E$41="Non-endemic")," ",IF(COUNTRY_INFO!B579=0," ",COUNTRY_INFO!B579))</f>
        <v>Ogun</v>
      </c>
      <c r="C579" s="13" t="str">
        <f>IF(AND(INTRO!$E$37="Non-endemic",INTRO!$E$41="Non-endemic")," ",IF(COUNTRY_INFO!C579=0," ",COUNTRY_INFO!C579))</f>
        <v>Ijebu East</v>
      </c>
      <c r="D579" s="14">
        <f>IF(AND(INTRO!$E$37="Non-endemic",INTRO!$E$41="Non-endemic"),0,IF(AND(OR(COUNTRY_INFO!$H579=0,COUNTRY_INFO!$H579=4,COUNTRY_INFO!$H579=99),OR(COUNTRY_INFO!$J579=0,COUNTRY_INFO!$J579=4)),0,COUNTRY_INFO!$E579))</f>
        <v>29640</v>
      </c>
      <c r="E579" s="14">
        <f>IF(AND(INTRO!$E$37="Non-endemic",INTRO!$E$41="Non-endemic"),0,IF(AND(OR(COUNTRY_INFO!$H579=0,COUNTRY_INFO!$H579=4,COUNTRY_INFO!$H579=99),OR(COUNTRY_INFO!$J579=0,COUNTRY_INFO!$J579=4)),0,COUNTRY_INFO!$F579))</f>
        <v>41496</v>
      </c>
      <c r="F579" s="14">
        <f t="shared" si="82"/>
        <v>71136</v>
      </c>
      <c r="G579" s="15">
        <f>IF(AND(INTRO!$E$37="Non-endemic",INTRO!$E$41="Non-endemic"),0,COUNTRY_INFO!Q579)</f>
        <v>1</v>
      </c>
      <c r="H579" s="15">
        <f>IF(AND(INTRO!$E$37="Non-endemic",INTRO!$E$41="Non-endemic"),0,COUNTRY_INFO!S579)</f>
        <v>2</v>
      </c>
      <c r="I579" s="14">
        <f>IF(INTRO!$E$39="Non-endemic",IF($G579=1,DEC!$I579,0),IF($G579=1,IVM!$G579,0))</f>
        <v>118561</v>
      </c>
      <c r="J579" s="3" t="str">
        <f>IF($G579=0, " ", IF(COUNTRY_INFO!$H579=1, IF(COUNTRY_INFO!$L579=1, 0," ")," "))</f>
        <v xml:space="preserve"> </v>
      </c>
      <c r="K579" s="3"/>
      <c r="L579" s="28" t="s">
        <v>974</v>
      </c>
      <c r="M579" s="44">
        <f>IF($L579="ALB", IF(INTRO!$E$39="Non-endemic",IF($H579&lt;&gt;0,$D579*($H579-$G579),0),$D579*$H579), 0)</f>
        <v>0</v>
      </c>
      <c r="N579" s="14">
        <f t="shared" si="74"/>
        <v>0</v>
      </c>
      <c r="O579" s="3"/>
      <c r="P579" s="14">
        <f t="shared" si="83"/>
        <v>0</v>
      </c>
      <c r="Q579" s="44">
        <f>IF($L579="MBD", IF(INTRO!$E$39="Non-endemic",IF($H579&lt;&gt;0,$D579*($H579-$G579),0),$D579*$H579),0)</f>
        <v>59280</v>
      </c>
      <c r="R579" s="14">
        <f t="shared" si="75"/>
        <v>41496</v>
      </c>
      <c r="S579" s="3"/>
      <c r="T579" s="14">
        <f t="shared" si="84"/>
        <v>100776</v>
      </c>
      <c r="U579" s="25"/>
      <c r="V579" s="16">
        <f t="shared" si="80"/>
        <v>118561</v>
      </c>
      <c r="W579" s="16">
        <f t="shared" si="81"/>
        <v>593</v>
      </c>
      <c r="X579" s="25"/>
      <c r="Y579" s="16">
        <f t="shared" si="76"/>
        <v>0</v>
      </c>
      <c r="Z579" s="16">
        <f t="shared" si="77"/>
        <v>0</v>
      </c>
      <c r="AA579" s="25"/>
      <c r="AB579" s="16">
        <f t="shared" si="78"/>
        <v>41496</v>
      </c>
      <c r="AC579" s="16">
        <f t="shared" si="79"/>
        <v>277</v>
      </c>
    </row>
    <row r="580" spans="1:29" x14ac:dyDescent="0.25">
      <c r="A580" s="13" t="str">
        <f>IF(AND(INTRO!$E$37="Non-endemic",INTRO!$E$41="Non-endemic")," ",IF(COUNTRY_INFO!A580=0," ",COUNTRY_INFO!A580))</f>
        <v>Nigeria</v>
      </c>
      <c r="B580" s="13" t="str">
        <f>IF(AND(INTRO!$E$37="Non-endemic",INTRO!$E$41="Non-endemic")," ",IF(COUNTRY_INFO!B580=0," ",COUNTRY_INFO!B580))</f>
        <v>Ogun</v>
      </c>
      <c r="C580" s="13" t="str">
        <f>IF(AND(INTRO!$E$37="Non-endemic",INTRO!$E$41="Non-endemic")," ",IF(COUNTRY_INFO!C580=0," ",COUNTRY_INFO!C580))</f>
        <v>Ijebu north</v>
      </c>
      <c r="D580" s="14">
        <f>IF(AND(INTRO!$E$37="Non-endemic",INTRO!$E$41="Non-endemic"),0,IF(AND(OR(COUNTRY_INFO!$H580=0,COUNTRY_INFO!$H580=4,COUNTRY_INFO!$H580=99),OR(COUNTRY_INFO!$J580=0,COUNTRY_INFO!$J580=4)),0,COUNTRY_INFO!$E580))</f>
        <v>76480</v>
      </c>
      <c r="E580" s="14">
        <f>IF(AND(INTRO!$E$37="Non-endemic",INTRO!$E$41="Non-endemic"),0,IF(AND(OR(COUNTRY_INFO!$H580=0,COUNTRY_INFO!$H580=4,COUNTRY_INFO!$H580=99),OR(COUNTRY_INFO!$J580=0,COUNTRY_INFO!$J580=4)),0,COUNTRY_INFO!$F580))</f>
        <v>107072</v>
      </c>
      <c r="F580" s="14">
        <f t="shared" si="82"/>
        <v>183552</v>
      </c>
      <c r="G580" s="15">
        <f>IF(AND(INTRO!$E$37="Non-endemic",INTRO!$E$41="Non-endemic"),0,COUNTRY_INFO!Q580)</f>
        <v>0</v>
      </c>
      <c r="H580" s="15">
        <f>IF(AND(INTRO!$E$37="Non-endemic",INTRO!$E$41="Non-endemic"),0,COUNTRY_INFO!S580)</f>
        <v>2</v>
      </c>
      <c r="I580" s="14">
        <f>IF(INTRO!$E$39="Non-endemic",IF($G580=1,DEC!$I580,0),IF($G580=1,IVM!$G580,0))</f>
        <v>0</v>
      </c>
      <c r="J580" s="3" t="str">
        <f>IF($G580=0, " ", IF(COUNTRY_INFO!$H580=1, IF(COUNTRY_INFO!$L580=1, 0," ")," "))</f>
        <v xml:space="preserve"> </v>
      </c>
      <c r="K580" s="3"/>
      <c r="L580" s="28" t="s">
        <v>974</v>
      </c>
      <c r="M580" s="44">
        <f>IF($L580="ALB", IF(INTRO!$E$39="Non-endemic",IF($H580&lt;&gt;0,$D580*($H580-$G580),0),$D580*$H580), 0)</f>
        <v>0</v>
      </c>
      <c r="N580" s="14">
        <f t="shared" si="74"/>
        <v>0</v>
      </c>
      <c r="O580" s="3"/>
      <c r="P580" s="14">
        <f t="shared" si="83"/>
        <v>0</v>
      </c>
      <c r="Q580" s="44">
        <f>IF($L580="MBD", IF(INTRO!$E$39="Non-endemic",IF($H580&lt;&gt;0,$D580*($H580-$G580),0),$D580*$H580),0)</f>
        <v>152960</v>
      </c>
      <c r="R580" s="14">
        <f t="shared" si="75"/>
        <v>214144</v>
      </c>
      <c r="S580" s="3"/>
      <c r="T580" s="14">
        <f t="shared" si="84"/>
        <v>367104</v>
      </c>
      <c r="U580" s="25"/>
      <c r="V580" s="16">
        <f t="shared" si="80"/>
        <v>0</v>
      </c>
      <c r="W580" s="16">
        <f t="shared" si="81"/>
        <v>0</v>
      </c>
      <c r="X580" s="25"/>
      <c r="Y580" s="16">
        <f t="shared" si="76"/>
        <v>0</v>
      </c>
      <c r="Z580" s="16">
        <f t="shared" si="77"/>
        <v>0</v>
      </c>
      <c r="AA580" s="25"/>
      <c r="AB580" s="16">
        <f t="shared" si="78"/>
        <v>214144</v>
      </c>
      <c r="AC580" s="16">
        <f t="shared" si="79"/>
        <v>1428</v>
      </c>
    </row>
    <row r="581" spans="1:29" x14ac:dyDescent="0.25">
      <c r="A581" s="13" t="str">
        <f>IF(AND(INTRO!$E$37="Non-endemic",INTRO!$E$41="Non-endemic")," ",IF(COUNTRY_INFO!A581=0," ",COUNTRY_INFO!A581))</f>
        <v>Nigeria</v>
      </c>
      <c r="B581" s="13" t="str">
        <f>IF(AND(INTRO!$E$37="Non-endemic",INTRO!$E$41="Non-endemic")," ",IF(COUNTRY_INFO!B581=0," ",COUNTRY_INFO!B581))</f>
        <v>Ogun</v>
      </c>
      <c r="C581" s="13" t="str">
        <f>IF(AND(INTRO!$E$37="Non-endemic",INTRO!$E$41="Non-endemic")," ",IF(COUNTRY_INFO!C581=0," ",COUNTRY_INFO!C581))</f>
        <v>Ijebu North East</v>
      </c>
      <c r="D581" s="14">
        <f>IF(AND(INTRO!$E$37="Non-endemic",INTRO!$E$41="Non-endemic"),0,IF(AND(OR(COUNTRY_INFO!$H581=0,COUNTRY_INFO!$H581=4,COUNTRY_INFO!$H581=99),OR(COUNTRY_INFO!$J581=0,COUNTRY_INFO!$J581=4)),0,COUNTRY_INFO!$E581))</f>
        <v>18192</v>
      </c>
      <c r="E581" s="14">
        <f>IF(AND(INTRO!$E$37="Non-endemic",INTRO!$E$41="Non-endemic"),0,IF(AND(OR(COUNTRY_INFO!$H581=0,COUNTRY_INFO!$H581=4,COUNTRY_INFO!$H581=99),OR(COUNTRY_INFO!$J581=0,COUNTRY_INFO!$J581=4)),0,COUNTRY_INFO!$F581))</f>
        <v>25469</v>
      </c>
      <c r="F581" s="14">
        <f t="shared" si="82"/>
        <v>43661</v>
      </c>
      <c r="G581" s="15">
        <f>IF(AND(INTRO!$E$37="Non-endemic",INTRO!$E$41="Non-endemic"),0,COUNTRY_INFO!Q581)</f>
        <v>0</v>
      </c>
      <c r="H581" s="15">
        <f>IF(AND(INTRO!$E$37="Non-endemic",INTRO!$E$41="Non-endemic"),0,COUNTRY_INFO!S581)</f>
        <v>1</v>
      </c>
      <c r="I581" s="14">
        <f>IF(INTRO!$E$39="Non-endemic",IF($G581=1,DEC!$I581,0),IF($G581=1,IVM!$G581,0))</f>
        <v>0</v>
      </c>
      <c r="J581" s="3" t="str">
        <f>IF($G581=0, " ", IF(COUNTRY_INFO!$H581=1, IF(COUNTRY_INFO!$L581=1, 0," ")," "))</f>
        <v xml:space="preserve"> </v>
      </c>
      <c r="K581" s="3"/>
      <c r="L581" s="28" t="s">
        <v>974</v>
      </c>
      <c r="M581" s="44">
        <f>IF($L581="ALB", IF(INTRO!$E$39="Non-endemic",IF($H581&lt;&gt;0,$D581*($H581-$G581),0),$D581*$H581), 0)</f>
        <v>0</v>
      </c>
      <c r="N581" s="14">
        <f t="shared" si="74"/>
        <v>0</v>
      </c>
      <c r="O581" s="3"/>
      <c r="P581" s="14">
        <f t="shared" si="83"/>
        <v>0</v>
      </c>
      <c r="Q581" s="44">
        <f>IF($L581="MBD", IF(INTRO!$E$39="Non-endemic",IF($H581&lt;&gt;0,$D581*($H581-$G581),0),$D581*$H581),0)</f>
        <v>18192</v>
      </c>
      <c r="R581" s="14">
        <f t="shared" si="75"/>
        <v>25469</v>
      </c>
      <c r="S581" s="3"/>
      <c r="T581" s="14">
        <f t="shared" si="84"/>
        <v>43661</v>
      </c>
      <c r="U581" s="25"/>
      <c r="V581" s="16">
        <f t="shared" si="80"/>
        <v>0</v>
      </c>
      <c r="W581" s="16">
        <f t="shared" si="81"/>
        <v>0</v>
      </c>
      <c r="X581" s="25"/>
      <c r="Y581" s="16">
        <f t="shared" si="76"/>
        <v>0</v>
      </c>
      <c r="Z581" s="16">
        <f t="shared" si="77"/>
        <v>0</v>
      </c>
      <c r="AA581" s="25"/>
      <c r="AB581" s="16">
        <f t="shared" si="78"/>
        <v>25469</v>
      </c>
      <c r="AC581" s="16">
        <f t="shared" si="79"/>
        <v>170</v>
      </c>
    </row>
    <row r="582" spans="1:29" x14ac:dyDescent="0.25">
      <c r="A582" s="13" t="str">
        <f>IF(AND(INTRO!$E$37="Non-endemic",INTRO!$E$41="Non-endemic")," ",IF(COUNTRY_INFO!A582=0," ",COUNTRY_INFO!A582))</f>
        <v>Nigeria</v>
      </c>
      <c r="B582" s="13" t="str">
        <f>IF(AND(INTRO!$E$37="Non-endemic",INTRO!$E$41="Non-endemic")," ",IF(COUNTRY_INFO!B582=0," ",COUNTRY_INFO!B582))</f>
        <v>Ogun</v>
      </c>
      <c r="C582" s="13" t="str">
        <f>IF(AND(INTRO!$E$37="Non-endemic",INTRO!$E$41="Non-endemic")," ",IF(COUNTRY_INFO!C582=0," ",COUNTRY_INFO!C582))</f>
        <v>Ijebu Ode</v>
      </c>
      <c r="D582" s="14">
        <f>IF(AND(INTRO!$E$37="Non-endemic",INTRO!$E$41="Non-endemic"),0,IF(AND(OR(COUNTRY_INFO!$H582=0,COUNTRY_INFO!$H582=4,COUNTRY_INFO!$H582=99),OR(COUNTRY_INFO!$J582=0,COUNTRY_INFO!$J582=4)),0,COUNTRY_INFO!$E582))</f>
        <v>41431</v>
      </c>
      <c r="E582" s="14">
        <f>IF(AND(INTRO!$E$37="Non-endemic",INTRO!$E$41="Non-endemic"),0,IF(AND(OR(COUNTRY_INFO!$H582=0,COUNTRY_INFO!$H582=4,COUNTRY_INFO!$H582=99),OR(COUNTRY_INFO!$J582=0,COUNTRY_INFO!$J582=4)),0,COUNTRY_INFO!$F582))</f>
        <v>58004</v>
      </c>
      <c r="F582" s="14">
        <f t="shared" si="82"/>
        <v>99435</v>
      </c>
      <c r="G582" s="15">
        <f>IF(AND(INTRO!$E$37="Non-endemic",INTRO!$E$41="Non-endemic"),0,COUNTRY_INFO!Q582)</f>
        <v>1</v>
      </c>
      <c r="H582" s="15">
        <f>IF(AND(INTRO!$E$37="Non-endemic",INTRO!$E$41="Non-endemic"),0,COUNTRY_INFO!S582)</f>
        <v>1</v>
      </c>
      <c r="I582" s="14">
        <f>IF(INTRO!$E$39="Non-endemic",IF($G582=1,DEC!$I582,0),IF($G582=1,IVM!$G582,0))</f>
        <v>165725</v>
      </c>
      <c r="J582" s="3" t="str">
        <f>IF($G582=0, " ", IF(COUNTRY_INFO!$H582=1, IF(COUNTRY_INFO!$L582=1, 0," ")," "))</f>
        <v xml:space="preserve"> </v>
      </c>
      <c r="K582" s="3"/>
      <c r="L582" s="28" t="s">
        <v>974</v>
      </c>
      <c r="M582" s="44">
        <f>IF($L582="ALB", IF(INTRO!$E$39="Non-endemic",IF($H582&lt;&gt;0,$D582*($H582-$G582),0),$D582*$H582), 0)</f>
        <v>0</v>
      </c>
      <c r="N582" s="14">
        <f t="shared" si="74"/>
        <v>0</v>
      </c>
      <c r="O582" s="3"/>
      <c r="P582" s="14">
        <f t="shared" si="83"/>
        <v>0</v>
      </c>
      <c r="Q582" s="44">
        <f>IF($L582="MBD", IF(INTRO!$E$39="Non-endemic",IF($H582&lt;&gt;0,$D582*($H582-$G582),0),$D582*$H582),0)</f>
        <v>41431</v>
      </c>
      <c r="R582" s="14">
        <f t="shared" si="75"/>
        <v>0</v>
      </c>
      <c r="S582" s="3"/>
      <c r="T582" s="14">
        <f t="shared" si="84"/>
        <v>41431</v>
      </c>
      <c r="U582" s="25"/>
      <c r="V582" s="16">
        <f t="shared" si="80"/>
        <v>165725</v>
      </c>
      <c r="W582" s="16">
        <f t="shared" si="81"/>
        <v>829</v>
      </c>
      <c r="X582" s="25"/>
      <c r="Y582" s="16">
        <f t="shared" si="76"/>
        <v>0</v>
      </c>
      <c r="Z582" s="16">
        <f t="shared" si="77"/>
        <v>0</v>
      </c>
      <c r="AA582" s="25"/>
      <c r="AB582" s="16">
        <f t="shared" si="78"/>
        <v>0</v>
      </c>
      <c r="AC582" s="16">
        <f t="shared" si="79"/>
        <v>0</v>
      </c>
    </row>
    <row r="583" spans="1:29" x14ac:dyDescent="0.25">
      <c r="A583" s="13" t="str">
        <f>IF(AND(INTRO!$E$37="Non-endemic",INTRO!$E$41="Non-endemic")," ",IF(COUNTRY_INFO!A583=0," ",COUNTRY_INFO!A583))</f>
        <v>Nigeria</v>
      </c>
      <c r="B583" s="13" t="str">
        <f>IF(AND(INTRO!$E$37="Non-endemic",INTRO!$E$41="Non-endemic")," ",IF(COUNTRY_INFO!B583=0," ",COUNTRY_INFO!B583))</f>
        <v>Ogun</v>
      </c>
      <c r="C583" s="13" t="str">
        <f>IF(AND(INTRO!$E$37="Non-endemic",INTRO!$E$41="Non-endemic")," ",IF(COUNTRY_INFO!C583=0," ",COUNTRY_INFO!C583))</f>
        <v>Ikenne</v>
      </c>
      <c r="D583" s="14">
        <f>IF(AND(INTRO!$E$37="Non-endemic",INTRO!$E$41="Non-endemic"),0,IF(AND(OR(COUNTRY_INFO!$H583=0,COUNTRY_INFO!$H583=4,COUNTRY_INFO!$H583=99),OR(COUNTRY_INFO!$J583=0,COUNTRY_INFO!$J583=4)),0,COUNTRY_INFO!$E583))</f>
        <v>31937</v>
      </c>
      <c r="E583" s="14">
        <f>IF(AND(INTRO!$E$37="Non-endemic",INTRO!$E$41="Non-endemic"),0,IF(AND(OR(COUNTRY_INFO!$H583=0,COUNTRY_INFO!$H583=4,COUNTRY_INFO!$H583=99),OR(COUNTRY_INFO!$J583=0,COUNTRY_INFO!$J583=4)),0,COUNTRY_INFO!$F583))</f>
        <v>44712</v>
      </c>
      <c r="F583" s="14">
        <f t="shared" si="82"/>
        <v>76649</v>
      </c>
      <c r="G583" s="15">
        <f>IF(AND(INTRO!$E$37="Non-endemic",INTRO!$E$41="Non-endemic"),0,COUNTRY_INFO!Q583)</f>
        <v>0</v>
      </c>
      <c r="H583" s="15">
        <f>IF(AND(INTRO!$E$37="Non-endemic",INTRO!$E$41="Non-endemic"),0,COUNTRY_INFO!S583)</f>
        <v>1</v>
      </c>
      <c r="I583" s="14">
        <f>IF(INTRO!$E$39="Non-endemic",IF($G583=1,DEC!$I583,0),IF($G583=1,IVM!$G583,0))</f>
        <v>0</v>
      </c>
      <c r="J583" s="3" t="str">
        <f>IF($G583=0, " ", IF(COUNTRY_INFO!$H583=1, IF(COUNTRY_INFO!$L583=1, 0," ")," "))</f>
        <v xml:space="preserve"> </v>
      </c>
      <c r="K583" s="3"/>
      <c r="L583" s="28" t="s">
        <v>974</v>
      </c>
      <c r="M583" s="44">
        <f>IF($L583="ALB", IF(INTRO!$E$39="Non-endemic",IF($H583&lt;&gt;0,$D583*($H583-$G583),0),$D583*$H583), 0)</f>
        <v>0</v>
      </c>
      <c r="N583" s="14">
        <f t="shared" si="74"/>
        <v>0</v>
      </c>
      <c r="O583" s="3"/>
      <c r="P583" s="14">
        <f t="shared" si="83"/>
        <v>0</v>
      </c>
      <c r="Q583" s="44">
        <f>IF($L583="MBD", IF(INTRO!$E$39="Non-endemic",IF($H583&lt;&gt;0,$D583*($H583-$G583),0),$D583*$H583),0)</f>
        <v>31937</v>
      </c>
      <c r="R583" s="14">
        <f t="shared" si="75"/>
        <v>44712</v>
      </c>
      <c r="S583" s="3"/>
      <c r="T583" s="14">
        <f t="shared" si="84"/>
        <v>76649</v>
      </c>
      <c r="U583" s="25"/>
      <c r="V583" s="16">
        <f t="shared" si="80"/>
        <v>0</v>
      </c>
      <c r="W583" s="16">
        <f t="shared" si="81"/>
        <v>0</v>
      </c>
      <c r="X583" s="25"/>
      <c r="Y583" s="16">
        <f t="shared" si="76"/>
        <v>0</v>
      </c>
      <c r="Z583" s="16">
        <f t="shared" si="77"/>
        <v>0</v>
      </c>
      <c r="AA583" s="25"/>
      <c r="AB583" s="16">
        <f t="shared" si="78"/>
        <v>44712</v>
      </c>
      <c r="AC583" s="16">
        <f t="shared" si="79"/>
        <v>299</v>
      </c>
    </row>
    <row r="584" spans="1:29" x14ac:dyDescent="0.25">
      <c r="A584" s="13" t="str">
        <f>IF(AND(INTRO!$E$37="Non-endemic",INTRO!$E$41="Non-endemic")," ",IF(COUNTRY_INFO!A584=0," ",COUNTRY_INFO!A584))</f>
        <v>Nigeria</v>
      </c>
      <c r="B584" s="13" t="str">
        <f>IF(AND(INTRO!$E$37="Non-endemic",INTRO!$E$41="Non-endemic")," ",IF(COUNTRY_INFO!B584=0," ",COUNTRY_INFO!B584))</f>
        <v>Ogun</v>
      </c>
      <c r="C584" s="13" t="str">
        <f>IF(AND(INTRO!$E$37="Non-endemic",INTRO!$E$41="Non-endemic")," ",IF(COUNTRY_INFO!C584=0," ",COUNTRY_INFO!C584))</f>
        <v>Imeko Afon</v>
      </c>
      <c r="D584" s="14">
        <f>IF(AND(INTRO!$E$37="Non-endemic",INTRO!$E$41="Non-endemic"),0,IF(AND(OR(COUNTRY_INFO!$H584=0,COUNTRY_INFO!$H584=4,COUNTRY_INFO!$H584=99),OR(COUNTRY_INFO!$J584=0,COUNTRY_INFO!$J584=4)),0,COUNTRY_INFO!$E584))</f>
        <v>22115</v>
      </c>
      <c r="E584" s="14">
        <f>IF(AND(INTRO!$E$37="Non-endemic",INTRO!$E$41="Non-endemic"),0,IF(AND(OR(COUNTRY_INFO!$H584=0,COUNTRY_INFO!$H584=4,COUNTRY_INFO!$H584=99),OR(COUNTRY_INFO!$J584=0,COUNTRY_INFO!$J584=4)),0,COUNTRY_INFO!$F584))</f>
        <v>30960</v>
      </c>
      <c r="F584" s="14">
        <f t="shared" si="82"/>
        <v>53075</v>
      </c>
      <c r="G584" s="15">
        <f>IF(AND(INTRO!$E$37="Non-endemic",INTRO!$E$41="Non-endemic"),0,COUNTRY_INFO!Q584)</f>
        <v>1</v>
      </c>
      <c r="H584" s="15">
        <f>IF(AND(INTRO!$E$37="Non-endemic",INTRO!$E$41="Non-endemic"),0,COUNTRY_INFO!S584)</f>
        <v>0</v>
      </c>
      <c r="I584" s="14">
        <f>IF(INTRO!$E$39="Non-endemic",IF($G584=1,DEC!$I584,0),IF($G584=1,IVM!$G584,0))</f>
        <v>0</v>
      </c>
      <c r="J584" s="3">
        <v>88458</v>
      </c>
      <c r="K584" s="3">
        <v>1</v>
      </c>
      <c r="L584" s="28" t="s">
        <v>974</v>
      </c>
      <c r="M584" s="44">
        <f>IF($L584="ALB", IF(INTRO!$E$39="Non-endemic",IF($H584&lt;&gt;0,$D584*($H584-$G584),0),$D584*$H584), 0)</f>
        <v>0</v>
      </c>
      <c r="N584" s="14">
        <f t="shared" ref="N584:N647" si="85">IF($L584="ALB", IF($H584&lt;&gt;0, IF($I584=0, $E584*$H584, $E584*($H584-$G584)),0), 0)</f>
        <v>0</v>
      </c>
      <c r="O584" s="3"/>
      <c r="P584" s="14">
        <f t="shared" si="83"/>
        <v>0</v>
      </c>
      <c r="Q584" s="44">
        <f>IF($L584="MBD", IF(INTRO!$E$39="Non-endemic",IF($H584&lt;&gt;0,$D584*($H584-$G584),0),$D584*$H584),0)</f>
        <v>0</v>
      </c>
      <c r="R584" s="14">
        <f t="shared" ref="R584:R647" si="86">IF($L584="MBD", IF($H584&lt;&gt;0,IF($I584=0, $E584*$H584, $E584*($H584-$G584)),0), 0 )</f>
        <v>0</v>
      </c>
      <c r="S584" s="3"/>
      <c r="T584" s="14">
        <f t="shared" si="84"/>
        <v>0</v>
      </c>
      <c r="U584" s="25"/>
      <c r="V584" s="16">
        <f t="shared" si="80"/>
        <v>88458</v>
      </c>
      <c r="W584" s="16">
        <f t="shared" si="81"/>
        <v>443</v>
      </c>
      <c r="X584" s="25"/>
      <c r="Y584" s="16">
        <f t="shared" ref="Y584:Y647" si="87">IF($N584&gt;$X584,$N584-$X584,0)</f>
        <v>0</v>
      </c>
      <c r="Z584" s="16">
        <f t="shared" ref="Z584:Z647" si="88">ROUNDUP($N584/200,0)</f>
        <v>0</v>
      </c>
      <c r="AA584" s="25"/>
      <c r="AB584" s="16">
        <f t="shared" ref="AB584:AB647" si="89">IF($R584&gt;$AA584,$R584-$AA584,0)</f>
        <v>0</v>
      </c>
      <c r="AC584" s="16">
        <f t="shared" ref="AC584:AC647" si="90">ROUNDUP($R584/150,0)</f>
        <v>0</v>
      </c>
    </row>
    <row r="585" spans="1:29" x14ac:dyDescent="0.25">
      <c r="A585" s="13" t="str">
        <f>IF(AND(INTRO!$E$37="Non-endemic",INTRO!$E$41="Non-endemic")," ",IF(COUNTRY_INFO!A585=0," ",COUNTRY_INFO!A585))</f>
        <v>Nigeria</v>
      </c>
      <c r="B585" s="13" t="str">
        <f>IF(AND(INTRO!$E$37="Non-endemic",INTRO!$E$41="Non-endemic")," ",IF(COUNTRY_INFO!B585=0," ",COUNTRY_INFO!B585))</f>
        <v>Ogun</v>
      </c>
      <c r="C585" s="13" t="str">
        <f>IF(AND(INTRO!$E$37="Non-endemic",INTRO!$E$41="Non-endemic")," ",IF(COUNTRY_INFO!C585=0," ",COUNTRY_INFO!C585))</f>
        <v>Ipokia</v>
      </c>
      <c r="D585" s="14">
        <f>IF(AND(INTRO!$E$37="Non-endemic",INTRO!$E$41="Non-endemic"),0,IF(AND(OR(COUNTRY_INFO!$H585=0,COUNTRY_INFO!$H585=4,COUNTRY_INFO!$H585=99),OR(COUNTRY_INFO!$J585=0,COUNTRY_INFO!$J585=4)),0,COUNTRY_INFO!$E585))</f>
        <v>40461</v>
      </c>
      <c r="E585" s="14">
        <f>IF(AND(INTRO!$E$37="Non-endemic",INTRO!$E$41="Non-endemic"),0,IF(AND(OR(COUNTRY_INFO!$H585=0,COUNTRY_INFO!$H585=4,COUNTRY_INFO!$H585=99),OR(COUNTRY_INFO!$J585=0,COUNTRY_INFO!$J585=4)),0,COUNTRY_INFO!$F585))</f>
        <v>56646</v>
      </c>
      <c r="F585" s="14">
        <f t="shared" si="82"/>
        <v>97107</v>
      </c>
      <c r="G585" s="15">
        <f>IF(AND(INTRO!$E$37="Non-endemic",INTRO!$E$41="Non-endemic"),0,COUNTRY_INFO!Q585)</f>
        <v>1</v>
      </c>
      <c r="H585" s="15">
        <f>IF(AND(INTRO!$E$37="Non-endemic",INTRO!$E$41="Non-endemic"),0,COUNTRY_INFO!S585)</f>
        <v>1</v>
      </c>
      <c r="I585" s="14">
        <f>IF(INTRO!$E$39="Non-endemic",IF($G585=1,DEC!$I585,0),IF($G585=1,IVM!$G585,0))</f>
        <v>161845</v>
      </c>
      <c r="J585" s="3" t="str">
        <f>IF($G585=0, " ", IF(COUNTRY_INFO!$H585=1, IF(COUNTRY_INFO!$L585=1, 0," ")," "))</f>
        <v xml:space="preserve"> </v>
      </c>
      <c r="K585" s="3"/>
      <c r="L585" s="28" t="s">
        <v>974</v>
      </c>
      <c r="M585" s="44">
        <f>IF($L585="ALB", IF(INTRO!$E$39="Non-endemic",IF($H585&lt;&gt;0,$D585*($H585-$G585),0),$D585*$H585), 0)</f>
        <v>0</v>
      </c>
      <c r="N585" s="14">
        <f t="shared" si="85"/>
        <v>0</v>
      </c>
      <c r="O585" s="3"/>
      <c r="P585" s="14">
        <f t="shared" si="83"/>
        <v>0</v>
      </c>
      <c r="Q585" s="44">
        <f>IF($L585="MBD", IF(INTRO!$E$39="Non-endemic",IF($H585&lt;&gt;0,$D585*($H585-$G585),0),$D585*$H585),0)</f>
        <v>40461</v>
      </c>
      <c r="R585" s="14">
        <f t="shared" si="86"/>
        <v>0</v>
      </c>
      <c r="S585" s="3"/>
      <c r="T585" s="14">
        <f t="shared" si="84"/>
        <v>40461</v>
      </c>
      <c r="U585" s="25"/>
      <c r="V585" s="16">
        <f t="shared" ref="V585:V648" si="91">IF($J585&lt;&gt;" ", IF(($I585+$J585*$K585)&gt;$U585, ($I585+$J585*$K585)-$U585,0), IF($I585&gt;$U585, $I585-$U585, 0))</f>
        <v>161845</v>
      </c>
      <c r="W585" s="16">
        <f t="shared" ref="W585:W648" si="92">IF($J585&lt;&gt;" ", ROUNDUP(($I585+$J585*$K585)/200,0), ROUNDUP($I585/200,0))</f>
        <v>810</v>
      </c>
      <c r="X585" s="25"/>
      <c r="Y585" s="16">
        <f t="shared" si="87"/>
        <v>0</v>
      </c>
      <c r="Z585" s="16">
        <f t="shared" si="88"/>
        <v>0</v>
      </c>
      <c r="AA585" s="25"/>
      <c r="AB585" s="16">
        <f t="shared" si="89"/>
        <v>0</v>
      </c>
      <c r="AC585" s="16">
        <f t="shared" si="90"/>
        <v>0</v>
      </c>
    </row>
    <row r="586" spans="1:29" x14ac:dyDescent="0.25">
      <c r="A586" s="13" t="str">
        <f>IF(AND(INTRO!$E$37="Non-endemic",INTRO!$E$41="Non-endemic")," ",IF(COUNTRY_INFO!A586=0," ",COUNTRY_INFO!A586))</f>
        <v>Nigeria</v>
      </c>
      <c r="B586" s="13" t="str">
        <f>IF(AND(INTRO!$E$37="Non-endemic",INTRO!$E$41="Non-endemic")," ",IF(COUNTRY_INFO!B586=0," ",COUNTRY_INFO!B586))</f>
        <v>Ogun</v>
      </c>
      <c r="C586" s="13" t="str">
        <f>IF(AND(INTRO!$E$37="Non-endemic",INTRO!$E$41="Non-endemic")," ",IF(COUNTRY_INFO!C586=0," ",COUNTRY_INFO!C586))</f>
        <v>Obafemi-Owode</v>
      </c>
      <c r="D586" s="14">
        <f>IF(AND(INTRO!$E$37="Non-endemic",INTRO!$E$41="Non-endemic"),0,IF(AND(OR(COUNTRY_INFO!$H586=0,COUNTRY_INFO!$H586=4,COUNTRY_INFO!$H586=99),OR(COUNTRY_INFO!$J586=0,COUNTRY_INFO!$J586=4)),0,COUNTRY_INFO!$E586))</f>
        <v>61556</v>
      </c>
      <c r="E586" s="14">
        <f>IF(AND(INTRO!$E$37="Non-endemic",INTRO!$E$41="Non-endemic"),0,IF(AND(OR(COUNTRY_INFO!$H586=0,COUNTRY_INFO!$H586=4,COUNTRY_INFO!$H586=99),OR(COUNTRY_INFO!$J586=0,COUNTRY_INFO!$J586=4)),0,COUNTRY_INFO!$F586))</f>
        <v>86178</v>
      </c>
      <c r="F586" s="14">
        <f t="shared" ref="F586:F649" si="93">SUM(D586:E586)</f>
        <v>147734</v>
      </c>
      <c r="G586" s="15">
        <f>IF(AND(INTRO!$E$37="Non-endemic",INTRO!$E$41="Non-endemic"),0,COUNTRY_INFO!Q586)</f>
        <v>1</v>
      </c>
      <c r="H586" s="15">
        <f>IF(AND(INTRO!$E$37="Non-endemic",INTRO!$E$41="Non-endemic"),0,COUNTRY_INFO!S586)</f>
        <v>2</v>
      </c>
      <c r="I586" s="14">
        <f>IF(INTRO!$E$39="Non-endemic",IF($G586=1,DEC!$I586,0),IF($G586=1,IVM!$G586,0))</f>
        <v>246223</v>
      </c>
      <c r="J586" s="3" t="str">
        <f>IF($G586=0, " ", IF(COUNTRY_INFO!$H586=1, IF(COUNTRY_INFO!$L586=1, 0," ")," "))</f>
        <v xml:space="preserve"> </v>
      </c>
      <c r="K586" s="3"/>
      <c r="L586" s="28" t="s">
        <v>974</v>
      </c>
      <c r="M586" s="44">
        <f>IF($L586="ALB", IF(INTRO!$E$39="Non-endemic",IF($H586&lt;&gt;0,$D586*($H586-$G586),0),$D586*$H586), 0)</f>
        <v>0</v>
      </c>
      <c r="N586" s="14">
        <f t="shared" si="85"/>
        <v>0</v>
      </c>
      <c r="O586" s="3"/>
      <c r="P586" s="14">
        <f t="shared" ref="P586:P649" si="94">SUM(M586:O586)</f>
        <v>0</v>
      </c>
      <c r="Q586" s="44">
        <f>IF($L586="MBD", IF(INTRO!$E$39="Non-endemic",IF($H586&lt;&gt;0,$D586*($H586-$G586),0),$D586*$H586),0)</f>
        <v>123112</v>
      </c>
      <c r="R586" s="14">
        <f t="shared" si="86"/>
        <v>86178</v>
      </c>
      <c r="S586" s="3"/>
      <c r="T586" s="14">
        <f t="shared" ref="T586:T649" si="95">SUM(Q586:S586)</f>
        <v>209290</v>
      </c>
      <c r="U586" s="25"/>
      <c r="V586" s="16">
        <f t="shared" si="91"/>
        <v>246223</v>
      </c>
      <c r="W586" s="16">
        <f t="shared" si="92"/>
        <v>1232</v>
      </c>
      <c r="X586" s="25"/>
      <c r="Y586" s="16">
        <f t="shared" si="87"/>
        <v>0</v>
      </c>
      <c r="Z586" s="16">
        <f t="shared" si="88"/>
        <v>0</v>
      </c>
      <c r="AA586" s="25"/>
      <c r="AB586" s="16">
        <f t="shared" si="89"/>
        <v>86178</v>
      </c>
      <c r="AC586" s="16">
        <f t="shared" si="90"/>
        <v>575</v>
      </c>
    </row>
    <row r="587" spans="1:29" x14ac:dyDescent="0.25">
      <c r="A587" s="13" t="str">
        <f>IF(AND(INTRO!$E$37="Non-endemic",INTRO!$E$41="Non-endemic")," ",IF(COUNTRY_INFO!A587=0," ",COUNTRY_INFO!A587))</f>
        <v>Nigeria</v>
      </c>
      <c r="B587" s="13" t="str">
        <f>IF(AND(INTRO!$E$37="Non-endemic",INTRO!$E$41="Non-endemic")," ",IF(COUNTRY_INFO!B587=0," ",COUNTRY_INFO!B587))</f>
        <v>Ogun</v>
      </c>
      <c r="C587" s="13" t="str">
        <f>IF(AND(INTRO!$E$37="Non-endemic",INTRO!$E$41="Non-endemic")," ",IF(COUNTRY_INFO!C587=0," ",COUNTRY_INFO!C587))</f>
        <v>Odeda</v>
      </c>
      <c r="D587" s="14">
        <f>IF(AND(INTRO!$E$37="Non-endemic",INTRO!$E$41="Non-endemic"),0,IF(AND(OR(COUNTRY_INFO!$H587=0,COUNTRY_INFO!$H587=4,COUNTRY_INFO!$H587=99),OR(COUNTRY_INFO!$J587=0,COUNTRY_INFO!$J587=4)),0,COUNTRY_INFO!$E587))</f>
        <v>29439</v>
      </c>
      <c r="E587" s="14">
        <f>IF(AND(INTRO!$E$37="Non-endemic",INTRO!$E$41="Non-endemic"),0,IF(AND(OR(COUNTRY_INFO!$H587=0,COUNTRY_INFO!$H587=4,COUNTRY_INFO!$H587=99),OR(COUNTRY_INFO!$J587=0,COUNTRY_INFO!$J587=4)),0,COUNTRY_INFO!$F587))</f>
        <v>41215</v>
      </c>
      <c r="F587" s="14">
        <f t="shared" si="93"/>
        <v>70654</v>
      </c>
      <c r="G587" s="15">
        <f>IF(AND(INTRO!$E$37="Non-endemic",INTRO!$E$41="Non-endemic"),0,COUNTRY_INFO!Q587)</f>
        <v>0</v>
      </c>
      <c r="H587" s="15">
        <f>IF(AND(INTRO!$E$37="Non-endemic",INTRO!$E$41="Non-endemic"),0,COUNTRY_INFO!S587)</f>
        <v>1</v>
      </c>
      <c r="I587" s="14">
        <f>IF(INTRO!$E$39="Non-endemic",IF($G587=1,DEC!$I587,0),IF($G587=1,IVM!$G587,0))</f>
        <v>0</v>
      </c>
      <c r="J587" s="3" t="str">
        <f>IF($G587=0, " ", IF(COUNTRY_INFO!$H587=1, IF(COUNTRY_INFO!$L587=1, 0," ")," "))</f>
        <v xml:space="preserve"> </v>
      </c>
      <c r="K587" s="3"/>
      <c r="L587" s="28" t="s">
        <v>974</v>
      </c>
      <c r="M587" s="44">
        <f>IF($L587="ALB", IF(INTRO!$E$39="Non-endemic",IF($H587&lt;&gt;0,$D587*($H587-$G587),0),$D587*$H587), 0)</f>
        <v>0</v>
      </c>
      <c r="N587" s="14">
        <f t="shared" si="85"/>
        <v>0</v>
      </c>
      <c r="O587" s="3"/>
      <c r="P587" s="14">
        <f t="shared" si="94"/>
        <v>0</v>
      </c>
      <c r="Q587" s="44">
        <f>IF($L587="MBD", IF(INTRO!$E$39="Non-endemic",IF($H587&lt;&gt;0,$D587*($H587-$G587),0),$D587*$H587),0)</f>
        <v>29439</v>
      </c>
      <c r="R587" s="14">
        <f t="shared" si="86"/>
        <v>41215</v>
      </c>
      <c r="S587" s="3"/>
      <c r="T587" s="14">
        <f t="shared" si="95"/>
        <v>70654</v>
      </c>
      <c r="U587" s="25"/>
      <c r="V587" s="16">
        <f t="shared" si="91"/>
        <v>0</v>
      </c>
      <c r="W587" s="16">
        <f t="shared" si="92"/>
        <v>0</v>
      </c>
      <c r="X587" s="25"/>
      <c r="Y587" s="16">
        <f t="shared" si="87"/>
        <v>0</v>
      </c>
      <c r="Z587" s="16">
        <f t="shared" si="88"/>
        <v>0</v>
      </c>
      <c r="AA587" s="25"/>
      <c r="AB587" s="16">
        <f t="shared" si="89"/>
        <v>41215</v>
      </c>
      <c r="AC587" s="16">
        <f t="shared" si="90"/>
        <v>275</v>
      </c>
    </row>
    <row r="588" spans="1:29" x14ac:dyDescent="0.25">
      <c r="A588" s="13" t="str">
        <f>IF(AND(INTRO!$E$37="Non-endemic",INTRO!$E$41="Non-endemic")," ",IF(COUNTRY_INFO!A588=0," ",COUNTRY_INFO!A588))</f>
        <v>Nigeria</v>
      </c>
      <c r="B588" s="13" t="str">
        <f>IF(AND(INTRO!$E$37="Non-endemic",INTRO!$E$41="Non-endemic")," ",IF(COUNTRY_INFO!B588=0," ",COUNTRY_INFO!B588))</f>
        <v>Ogun</v>
      </c>
      <c r="C588" s="13" t="str">
        <f>IF(AND(INTRO!$E$37="Non-endemic",INTRO!$E$41="Non-endemic")," ",IF(COUNTRY_INFO!C588=0," ",COUNTRY_INFO!C588))</f>
        <v>Odogbolu</v>
      </c>
      <c r="D588" s="14">
        <f>IF(AND(INTRO!$E$37="Non-endemic",INTRO!$E$41="Non-endemic"),0,IF(AND(OR(COUNTRY_INFO!$H588=0,COUNTRY_INFO!$H588=4,COUNTRY_INFO!$H588=99),OR(COUNTRY_INFO!$J588=0,COUNTRY_INFO!$J588=4)),0,COUNTRY_INFO!$E588))</f>
        <v>34193</v>
      </c>
      <c r="E588" s="14">
        <f>IF(AND(INTRO!$E$37="Non-endemic",INTRO!$E$41="Non-endemic"),0,IF(AND(OR(COUNTRY_INFO!$H588=0,COUNTRY_INFO!$H588=4,COUNTRY_INFO!$H588=99),OR(COUNTRY_INFO!$J588=0,COUNTRY_INFO!$J588=4)),0,COUNTRY_INFO!$F588))</f>
        <v>47871</v>
      </c>
      <c r="F588" s="14">
        <f t="shared" si="93"/>
        <v>82064</v>
      </c>
      <c r="G588" s="15">
        <f>IF(AND(INTRO!$E$37="Non-endemic",INTRO!$E$41="Non-endemic"),0,COUNTRY_INFO!Q588)</f>
        <v>1</v>
      </c>
      <c r="H588" s="15">
        <f>IF(AND(INTRO!$E$37="Non-endemic",INTRO!$E$41="Non-endemic"),0,COUNTRY_INFO!S588)</f>
        <v>1</v>
      </c>
      <c r="I588" s="14">
        <f>IF(INTRO!$E$39="Non-endemic",IF($G588=1,DEC!$I588,0),IF($G588=1,IVM!$G588,0))</f>
        <v>136773</v>
      </c>
      <c r="J588" s="3" t="str">
        <f>IF($G588=0, " ", IF(COUNTRY_INFO!$H588=1, IF(COUNTRY_INFO!$L588=1, 0," ")," "))</f>
        <v xml:space="preserve"> </v>
      </c>
      <c r="K588" s="3"/>
      <c r="L588" s="28" t="s">
        <v>974</v>
      </c>
      <c r="M588" s="44">
        <f>IF($L588="ALB", IF(INTRO!$E$39="Non-endemic",IF($H588&lt;&gt;0,$D588*($H588-$G588),0),$D588*$H588), 0)</f>
        <v>0</v>
      </c>
      <c r="N588" s="14">
        <f t="shared" si="85"/>
        <v>0</v>
      </c>
      <c r="O588" s="3"/>
      <c r="P588" s="14">
        <f t="shared" si="94"/>
        <v>0</v>
      </c>
      <c r="Q588" s="44">
        <f>IF($L588="MBD", IF(INTRO!$E$39="Non-endemic",IF($H588&lt;&gt;0,$D588*($H588-$G588),0),$D588*$H588),0)</f>
        <v>34193</v>
      </c>
      <c r="R588" s="14">
        <f t="shared" si="86"/>
        <v>0</v>
      </c>
      <c r="S588" s="3"/>
      <c r="T588" s="14">
        <f t="shared" si="95"/>
        <v>34193</v>
      </c>
      <c r="U588" s="25"/>
      <c r="V588" s="16">
        <f t="shared" si="91"/>
        <v>136773</v>
      </c>
      <c r="W588" s="16">
        <f t="shared" si="92"/>
        <v>684</v>
      </c>
      <c r="X588" s="25"/>
      <c r="Y588" s="16">
        <f t="shared" si="87"/>
        <v>0</v>
      </c>
      <c r="Z588" s="16">
        <f t="shared" si="88"/>
        <v>0</v>
      </c>
      <c r="AA588" s="25"/>
      <c r="AB588" s="16">
        <f t="shared" si="89"/>
        <v>0</v>
      </c>
      <c r="AC588" s="16">
        <f t="shared" si="90"/>
        <v>0</v>
      </c>
    </row>
    <row r="589" spans="1:29" x14ac:dyDescent="0.25">
      <c r="A589" s="13" t="str">
        <f>IF(AND(INTRO!$E$37="Non-endemic",INTRO!$E$41="Non-endemic")," ",IF(COUNTRY_INFO!A589=0," ",COUNTRY_INFO!A589))</f>
        <v>Nigeria</v>
      </c>
      <c r="B589" s="13" t="str">
        <f>IF(AND(INTRO!$E$37="Non-endemic",INTRO!$E$41="Non-endemic")," ",IF(COUNTRY_INFO!B589=0," ",COUNTRY_INFO!B589))</f>
        <v>Ogun</v>
      </c>
      <c r="C589" s="13" t="str">
        <f>IF(AND(INTRO!$E$37="Non-endemic",INTRO!$E$41="Non-endemic")," ",IF(COUNTRY_INFO!C589=0," ",COUNTRY_INFO!C589))</f>
        <v>Ogun Waterside</v>
      </c>
      <c r="D589" s="14">
        <f>IF(AND(INTRO!$E$37="Non-endemic",INTRO!$E$41="Non-endemic"),0,IF(AND(OR(COUNTRY_INFO!$H589=0,COUNTRY_INFO!$H589=4,COUNTRY_INFO!$H589=99),OR(COUNTRY_INFO!$J589=0,COUNTRY_INFO!$J589=4)),0,COUNTRY_INFO!$E589))</f>
        <v>19618</v>
      </c>
      <c r="E589" s="14">
        <f>IF(AND(INTRO!$E$37="Non-endemic",INTRO!$E$41="Non-endemic"),0,IF(AND(OR(COUNTRY_INFO!$H589=0,COUNTRY_INFO!$H589=4,COUNTRY_INFO!$H589=99),OR(COUNTRY_INFO!$J589=0,COUNTRY_INFO!$J589=4)),0,COUNTRY_INFO!$F589))</f>
        <v>27465</v>
      </c>
      <c r="F589" s="14">
        <f t="shared" si="93"/>
        <v>47083</v>
      </c>
      <c r="G589" s="15">
        <f>IF(AND(INTRO!$E$37="Non-endemic",INTRO!$E$41="Non-endemic"),0,COUNTRY_INFO!Q589)</f>
        <v>0</v>
      </c>
      <c r="H589" s="15">
        <f>IF(AND(INTRO!$E$37="Non-endemic",INTRO!$E$41="Non-endemic"),0,COUNTRY_INFO!S589)</f>
        <v>2</v>
      </c>
      <c r="I589" s="14">
        <f>IF(INTRO!$E$39="Non-endemic",IF($G589=1,DEC!$I589,0),IF($G589=1,IVM!$G589,0))</f>
        <v>0</v>
      </c>
      <c r="J589" s="3" t="str">
        <f>IF($G589=0, " ", IF(COUNTRY_INFO!$H589=1, IF(COUNTRY_INFO!$L589=1, 0," ")," "))</f>
        <v xml:space="preserve"> </v>
      </c>
      <c r="K589" s="3"/>
      <c r="L589" s="28" t="s">
        <v>974</v>
      </c>
      <c r="M589" s="44">
        <f>IF($L589="ALB", IF(INTRO!$E$39="Non-endemic",IF($H589&lt;&gt;0,$D589*($H589-$G589),0),$D589*$H589), 0)</f>
        <v>0</v>
      </c>
      <c r="N589" s="14">
        <f t="shared" si="85"/>
        <v>0</v>
      </c>
      <c r="O589" s="3"/>
      <c r="P589" s="14">
        <f t="shared" si="94"/>
        <v>0</v>
      </c>
      <c r="Q589" s="44">
        <f>IF($L589="MBD", IF(INTRO!$E$39="Non-endemic",IF($H589&lt;&gt;0,$D589*($H589-$G589),0),$D589*$H589),0)</f>
        <v>39236</v>
      </c>
      <c r="R589" s="14">
        <f t="shared" si="86"/>
        <v>54930</v>
      </c>
      <c r="S589" s="3"/>
      <c r="T589" s="14">
        <f t="shared" si="95"/>
        <v>94166</v>
      </c>
      <c r="U589" s="25"/>
      <c r="V589" s="16">
        <f t="shared" si="91"/>
        <v>0</v>
      </c>
      <c r="W589" s="16">
        <f t="shared" si="92"/>
        <v>0</v>
      </c>
      <c r="X589" s="25"/>
      <c r="Y589" s="16">
        <f t="shared" si="87"/>
        <v>0</v>
      </c>
      <c r="Z589" s="16">
        <f t="shared" si="88"/>
        <v>0</v>
      </c>
      <c r="AA589" s="25"/>
      <c r="AB589" s="16">
        <f t="shared" si="89"/>
        <v>54930</v>
      </c>
      <c r="AC589" s="16">
        <f t="shared" si="90"/>
        <v>367</v>
      </c>
    </row>
    <row r="590" spans="1:29" x14ac:dyDescent="0.25">
      <c r="A590" s="13" t="str">
        <f>IF(AND(INTRO!$E$37="Non-endemic",INTRO!$E$41="Non-endemic")," ",IF(COUNTRY_INFO!A590=0," ",COUNTRY_INFO!A590))</f>
        <v>Nigeria</v>
      </c>
      <c r="B590" s="13" t="str">
        <f>IF(AND(INTRO!$E$37="Non-endemic",INTRO!$E$41="Non-endemic")," ",IF(COUNTRY_INFO!B590=0," ",COUNTRY_INFO!B590))</f>
        <v>Ogun</v>
      </c>
      <c r="C590" s="13" t="str">
        <f>IF(AND(INTRO!$E$37="Non-endemic",INTRO!$E$41="Non-endemic")," ",IF(COUNTRY_INFO!C590=0," ",COUNTRY_INFO!C590))</f>
        <v>Remo north</v>
      </c>
      <c r="D590" s="14">
        <f>IF(AND(INTRO!$E$37="Non-endemic",INTRO!$E$41="Non-endemic"),0,IF(AND(OR(COUNTRY_INFO!$H590=0,COUNTRY_INFO!$H590=4,COUNTRY_INFO!$H590=99),OR(COUNTRY_INFO!$J590=0,COUNTRY_INFO!$J590=4)),0,COUNTRY_INFO!$E590))</f>
        <v>16115</v>
      </c>
      <c r="E590" s="14">
        <f>IF(AND(INTRO!$E$37="Non-endemic",INTRO!$E$41="Non-endemic"),0,IF(AND(OR(COUNTRY_INFO!$H590=0,COUNTRY_INFO!$H590=4,COUNTRY_INFO!$H590=99),OR(COUNTRY_INFO!$J590=0,COUNTRY_INFO!$J590=4)),0,COUNTRY_INFO!$F590))</f>
        <v>22561</v>
      </c>
      <c r="F590" s="14">
        <f t="shared" si="93"/>
        <v>38676</v>
      </c>
      <c r="G590" s="15">
        <f>IF(AND(INTRO!$E$37="Non-endemic",INTRO!$E$41="Non-endemic"),0,COUNTRY_INFO!Q590)</f>
        <v>1</v>
      </c>
      <c r="H590" s="15">
        <f>IF(AND(INTRO!$E$37="Non-endemic",INTRO!$E$41="Non-endemic"),0,COUNTRY_INFO!S590)</f>
        <v>0</v>
      </c>
      <c r="I590" s="14">
        <f>IF(INTRO!$E$39="Non-endemic",IF($G590=1,DEC!$I590,0),IF($G590=1,IVM!$G590,0))</f>
        <v>64459</v>
      </c>
      <c r="J590" s="3" t="str">
        <f>IF($G590=0, " ", IF(COUNTRY_INFO!$H590=1, IF(COUNTRY_INFO!$L590=1, 0," ")," "))</f>
        <v xml:space="preserve"> </v>
      </c>
      <c r="K590" s="3"/>
      <c r="L590" s="28" t="s">
        <v>974</v>
      </c>
      <c r="M590" s="44">
        <f>IF($L590="ALB", IF(INTRO!$E$39="Non-endemic",IF($H590&lt;&gt;0,$D590*($H590-$G590),0),$D590*$H590), 0)</f>
        <v>0</v>
      </c>
      <c r="N590" s="14">
        <f t="shared" si="85"/>
        <v>0</v>
      </c>
      <c r="O590" s="3"/>
      <c r="P590" s="14">
        <f t="shared" si="94"/>
        <v>0</v>
      </c>
      <c r="Q590" s="44">
        <f>IF($L590="MBD", IF(INTRO!$E$39="Non-endemic",IF($H590&lt;&gt;0,$D590*($H590-$G590),0),$D590*$H590),0)</f>
        <v>0</v>
      </c>
      <c r="R590" s="14">
        <f t="shared" si="86"/>
        <v>0</v>
      </c>
      <c r="S590" s="3"/>
      <c r="T590" s="14">
        <f t="shared" si="95"/>
        <v>0</v>
      </c>
      <c r="U590" s="25"/>
      <c r="V590" s="16">
        <f t="shared" si="91"/>
        <v>64459</v>
      </c>
      <c r="W590" s="16">
        <f t="shared" si="92"/>
        <v>323</v>
      </c>
      <c r="X590" s="25"/>
      <c r="Y590" s="16">
        <f t="shared" si="87"/>
        <v>0</v>
      </c>
      <c r="Z590" s="16">
        <f t="shared" si="88"/>
        <v>0</v>
      </c>
      <c r="AA590" s="25"/>
      <c r="AB590" s="16">
        <f t="shared" si="89"/>
        <v>0</v>
      </c>
      <c r="AC590" s="16">
        <f t="shared" si="90"/>
        <v>0</v>
      </c>
    </row>
    <row r="591" spans="1:29" x14ac:dyDescent="0.25">
      <c r="A591" s="13" t="str">
        <f>IF(AND(INTRO!$E$37="Non-endemic",INTRO!$E$41="Non-endemic")," ",IF(COUNTRY_INFO!A591=0," ",COUNTRY_INFO!A591))</f>
        <v>Nigeria</v>
      </c>
      <c r="B591" s="13" t="str">
        <f>IF(AND(INTRO!$E$37="Non-endemic",INTRO!$E$41="Non-endemic")," ",IF(COUNTRY_INFO!B591=0," ",COUNTRY_INFO!B591))</f>
        <v>Ogun</v>
      </c>
      <c r="C591" s="13" t="str">
        <f>IF(AND(INTRO!$E$37="Non-endemic",INTRO!$E$41="Non-endemic")," ",IF(COUNTRY_INFO!C591=0," ",COUNTRY_INFO!C591))</f>
        <v>Shagamu</v>
      </c>
      <c r="D591" s="14">
        <f>IF(AND(INTRO!$E$37="Non-endemic",INTRO!$E$41="Non-endemic"),0,IF(AND(OR(COUNTRY_INFO!$H591=0,COUNTRY_INFO!$H591=4,COUNTRY_INFO!$H591=99),OR(COUNTRY_INFO!$J591=0,COUNTRY_INFO!$J591=4)),0,COUNTRY_INFO!$E591))</f>
        <v>68162</v>
      </c>
      <c r="E591" s="14">
        <f>IF(AND(INTRO!$E$37="Non-endemic",INTRO!$E$41="Non-endemic"),0,IF(AND(OR(COUNTRY_INFO!$H591=0,COUNTRY_INFO!$H591=4,COUNTRY_INFO!$H591=99),OR(COUNTRY_INFO!$J591=0,COUNTRY_INFO!$J591=4)),0,COUNTRY_INFO!$F591))</f>
        <v>95427</v>
      </c>
      <c r="F591" s="14">
        <f t="shared" si="93"/>
        <v>163589</v>
      </c>
      <c r="G591" s="15">
        <f>IF(AND(INTRO!$E$37="Non-endemic",INTRO!$E$41="Non-endemic"),0,COUNTRY_INFO!Q591)</f>
        <v>1</v>
      </c>
      <c r="H591" s="15">
        <f>IF(AND(INTRO!$E$37="Non-endemic",INTRO!$E$41="Non-endemic"),0,COUNTRY_INFO!S591)</f>
        <v>0</v>
      </c>
      <c r="I591" s="14">
        <f>IF(INTRO!$E$39="Non-endemic",IF($G591=1,DEC!$I591,0),IF($G591=1,IVM!$G591,0))</f>
        <v>272649</v>
      </c>
      <c r="J591" s="3" t="str">
        <f>IF($G591=0, " ", IF(COUNTRY_INFO!$H591=1, IF(COUNTRY_INFO!$L591=1, 0," ")," "))</f>
        <v xml:space="preserve"> </v>
      </c>
      <c r="K591" s="3"/>
      <c r="L591" s="28" t="s">
        <v>974</v>
      </c>
      <c r="M591" s="44">
        <f>IF($L591="ALB", IF(INTRO!$E$39="Non-endemic",IF($H591&lt;&gt;0,$D591*($H591-$G591),0),$D591*$H591), 0)</f>
        <v>0</v>
      </c>
      <c r="N591" s="14">
        <f t="shared" si="85"/>
        <v>0</v>
      </c>
      <c r="O591" s="3"/>
      <c r="P591" s="14">
        <f t="shared" si="94"/>
        <v>0</v>
      </c>
      <c r="Q591" s="44">
        <f>IF($L591="MBD", IF(INTRO!$E$39="Non-endemic",IF($H591&lt;&gt;0,$D591*($H591-$G591),0),$D591*$H591),0)</f>
        <v>0</v>
      </c>
      <c r="R591" s="14">
        <f t="shared" si="86"/>
        <v>0</v>
      </c>
      <c r="S591" s="3"/>
      <c r="T591" s="14">
        <f t="shared" si="95"/>
        <v>0</v>
      </c>
      <c r="U591" s="25"/>
      <c r="V591" s="16">
        <f t="shared" si="91"/>
        <v>272649</v>
      </c>
      <c r="W591" s="16">
        <f t="shared" si="92"/>
        <v>1364</v>
      </c>
      <c r="X591" s="25"/>
      <c r="Y591" s="16">
        <f t="shared" si="87"/>
        <v>0</v>
      </c>
      <c r="Z591" s="16">
        <f t="shared" si="88"/>
        <v>0</v>
      </c>
      <c r="AA591" s="25"/>
      <c r="AB591" s="16">
        <f t="shared" si="89"/>
        <v>0</v>
      </c>
      <c r="AC591" s="16">
        <f t="shared" si="90"/>
        <v>0</v>
      </c>
    </row>
    <row r="592" spans="1:29" x14ac:dyDescent="0.25">
      <c r="A592" s="13" t="str">
        <f>IF(AND(INTRO!$E$37="Non-endemic",INTRO!$E$41="Non-endemic")," ",IF(COUNTRY_INFO!A592=0," ",COUNTRY_INFO!A592))</f>
        <v>Nigeria</v>
      </c>
      <c r="B592" s="13" t="str">
        <f>IF(AND(INTRO!$E$37="Non-endemic",INTRO!$E$41="Non-endemic")," ",IF(COUNTRY_INFO!B592=0," ",COUNTRY_INFO!B592))</f>
        <v>Ondo</v>
      </c>
      <c r="C592" s="13" t="str">
        <f>IF(AND(INTRO!$E$37="Non-endemic",INTRO!$E$41="Non-endemic")," ",IF(COUNTRY_INFO!C592=0," ",COUNTRY_INFO!C592))</f>
        <v>Akoko north East</v>
      </c>
      <c r="D592" s="14">
        <f>IF(AND(INTRO!$E$37="Non-endemic",INTRO!$E$41="Non-endemic"),0,IF(AND(OR(COUNTRY_INFO!$H592=0,COUNTRY_INFO!$H592=4,COUNTRY_INFO!$H592=99),OR(COUNTRY_INFO!$J592=0,COUNTRY_INFO!$J592=4)),0,COUNTRY_INFO!$E592))</f>
        <v>47181</v>
      </c>
      <c r="E592" s="14">
        <f>IF(AND(INTRO!$E$37="Non-endemic",INTRO!$E$41="Non-endemic"),0,IF(AND(OR(COUNTRY_INFO!$H592=0,COUNTRY_INFO!$H592=4,COUNTRY_INFO!$H592=99),OR(COUNTRY_INFO!$J592=0,COUNTRY_INFO!$J592=4)),0,COUNTRY_INFO!$F592))</f>
        <v>66054</v>
      </c>
      <c r="F592" s="14">
        <f t="shared" si="93"/>
        <v>113235</v>
      </c>
      <c r="G592" s="15">
        <f>IF(AND(INTRO!$E$37="Non-endemic",INTRO!$E$41="Non-endemic"),0,COUNTRY_INFO!Q592)</f>
        <v>1</v>
      </c>
      <c r="H592" s="15">
        <f>IF(AND(INTRO!$E$37="Non-endemic",INTRO!$E$41="Non-endemic"),0,COUNTRY_INFO!S592)</f>
        <v>0</v>
      </c>
      <c r="I592" s="14">
        <f>IF(INTRO!$E$39="Non-endemic",IF($G592=1,DEC!$I592,0),IF($G592=1,IVM!$G592,0))</f>
        <v>188725</v>
      </c>
      <c r="J592" s="3" t="str">
        <f>IF($G592=0, " ", IF(COUNTRY_INFO!$H592=1, IF(COUNTRY_INFO!$L592=1, 0," ")," "))</f>
        <v xml:space="preserve"> </v>
      </c>
      <c r="K592" s="3"/>
      <c r="L592" s="28" t="s">
        <v>974</v>
      </c>
      <c r="M592" s="44">
        <f>IF($L592="ALB", IF(INTRO!$E$39="Non-endemic",IF($H592&lt;&gt;0,$D592*($H592-$G592),0),$D592*$H592), 0)</f>
        <v>0</v>
      </c>
      <c r="N592" s="14">
        <f t="shared" si="85"/>
        <v>0</v>
      </c>
      <c r="O592" s="3"/>
      <c r="P592" s="14">
        <f t="shared" si="94"/>
        <v>0</v>
      </c>
      <c r="Q592" s="44">
        <f>IF($L592="MBD", IF(INTRO!$E$39="Non-endemic",IF($H592&lt;&gt;0,$D592*($H592-$G592),0),$D592*$H592),0)</f>
        <v>0</v>
      </c>
      <c r="R592" s="14">
        <f t="shared" si="86"/>
        <v>0</v>
      </c>
      <c r="S592" s="3"/>
      <c r="T592" s="14">
        <f t="shared" si="95"/>
        <v>0</v>
      </c>
      <c r="U592" s="25"/>
      <c r="V592" s="16">
        <f t="shared" si="91"/>
        <v>188725</v>
      </c>
      <c r="W592" s="16">
        <f t="shared" si="92"/>
        <v>944</v>
      </c>
      <c r="X592" s="25"/>
      <c r="Y592" s="16">
        <f t="shared" si="87"/>
        <v>0</v>
      </c>
      <c r="Z592" s="16">
        <f t="shared" si="88"/>
        <v>0</v>
      </c>
      <c r="AA592" s="25"/>
      <c r="AB592" s="16">
        <f t="shared" si="89"/>
        <v>0</v>
      </c>
      <c r="AC592" s="16">
        <f t="shared" si="90"/>
        <v>0</v>
      </c>
    </row>
    <row r="593" spans="1:29" x14ac:dyDescent="0.25">
      <c r="A593" s="13" t="str">
        <f>IF(AND(INTRO!$E$37="Non-endemic",INTRO!$E$41="Non-endemic")," ",IF(COUNTRY_INFO!A593=0," ",COUNTRY_INFO!A593))</f>
        <v>Nigeria</v>
      </c>
      <c r="B593" s="13" t="str">
        <f>IF(AND(INTRO!$E$37="Non-endemic",INTRO!$E$41="Non-endemic")," ",IF(COUNTRY_INFO!B593=0," ",COUNTRY_INFO!B593))</f>
        <v>Ondo</v>
      </c>
      <c r="C593" s="13" t="str">
        <f>IF(AND(INTRO!$E$37="Non-endemic",INTRO!$E$41="Non-endemic")," ",IF(COUNTRY_INFO!C593=0," ",COUNTRY_INFO!C593))</f>
        <v>Akoko north West</v>
      </c>
      <c r="D593" s="14">
        <f>IF(AND(INTRO!$E$37="Non-endemic",INTRO!$E$41="Non-endemic"),0,IF(AND(OR(COUNTRY_INFO!$H593=0,COUNTRY_INFO!$H593=4,COUNTRY_INFO!$H593=99),OR(COUNTRY_INFO!$J593=0,COUNTRY_INFO!$J593=4)),0,COUNTRY_INFO!$E593))</f>
        <v>57505</v>
      </c>
      <c r="E593" s="14">
        <f>IF(AND(INTRO!$E$37="Non-endemic",INTRO!$E$41="Non-endemic"),0,IF(AND(OR(COUNTRY_INFO!$H593=0,COUNTRY_INFO!$H593=4,COUNTRY_INFO!$H593=99),OR(COUNTRY_INFO!$J593=0,COUNTRY_INFO!$J593=4)),0,COUNTRY_INFO!$F593))</f>
        <v>80507</v>
      </c>
      <c r="F593" s="14">
        <f t="shared" si="93"/>
        <v>138012</v>
      </c>
      <c r="G593" s="15">
        <f>IF(AND(INTRO!$E$37="Non-endemic",INTRO!$E$41="Non-endemic"),0,COUNTRY_INFO!Q593)</f>
        <v>1</v>
      </c>
      <c r="H593" s="15">
        <f>IF(AND(INTRO!$E$37="Non-endemic",INTRO!$E$41="Non-endemic"),0,COUNTRY_INFO!S593)</f>
        <v>0</v>
      </c>
      <c r="I593" s="14">
        <f>IF(INTRO!$E$39="Non-endemic",IF($G593=1,DEC!$I593,0),IF($G593=1,IVM!$G593,0))</f>
        <v>230021</v>
      </c>
      <c r="J593" s="3" t="str">
        <f>IF($G593=0, " ", IF(COUNTRY_INFO!$H593=1, IF(COUNTRY_INFO!$L593=1, 0," ")," "))</f>
        <v xml:space="preserve"> </v>
      </c>
      <c r="K593" s="3"/>
      <c r="L593" s="28" t="s">
        <v>974</v>
      </c>
      <c r="M593" s="44">
        <f>IF($L593="ALB", IF(INTRO!$E$39="Non-endemic",IF($H593&lt;&gt;0,$D593*($H593-$G593),0),$D593*$H593), 0)</f>
        <v>0</v>
      </c>
      <c r="N593" s="14">
        <f t="shared" si="85"/>
        <v>0</v>
      </c>
      <c r="O593" s="3"/>
      <c r="P593" s="14">
        <f t="shared" si="94"/>
        <v>0</v>
      </c>
      <c r="Q593" s="44">
        <f>IF($L593="MBD", IF(INTRO!$E$39="Non-endemic",IF($H593&lt;&gt;0,$D593*($H593-$G593),0),$D593*$H593),0)</f>
        <v>0</v>
      </c>
      <c r="R593" s="14">
        <f t="shared" si="86"/>
        <v>0</v>
      </c>
      <c r="S593" s="3"/>
      <c r="T593" s="14">
        <f t="shared" si="95"/>
        <v>0</v>
      </c>
      <c r="U593" s="25"/>
      <c r="V593" s="16">
        <f t="shared" si="91"/>
        <v>230021</v>
      </c>
      <c r="W593" s="16">
        <f t="shared" si="92"/>
        <v>1151</v>
      </c>
      <c r="X593" s="25"/>
      <c r="Y593" s="16">
        <f t="shared" si="87"/>
        <v>0</v>
      </c>
      <c r="Z593" s="16">
        <f t="shared" si="88"/>
        <v>0</v>
      </c>
      <c r="AA593" s="25"/>
      <c r="AB593" s="16">
        <f t="shared" si="89"/>
        <v>0</v>
      </c>
      <c r="AC593" s="16">
        <f t="shared" si="90"/>
        <v>0</v>
      </c>
    </row>
    <row r="594" spans="1:29" x14ac:dyDescent="0.25">
      <c r="A594" s="13" t="str">
        <f>IF(AND(INTRO!$E$37="Non-endemic",INTRO!$E$41="Non-endemic")," ",IF(COUNTRY_INFO!A594=0," ",COUNTRY_INFO!A594))</f>
        <v>Nigeria</v>
      </c>
      <c r="B594" s="13" t="str">
        <f>IF(AND(INTRO!$E$37="Non-endemic",INTRO!$E$41="Non-endemic")," ",IF(COUNTRY_INFO!B594=0," ",COUNTRY_INFO!B594))</f>
        <v>Ondo</v>
      </c>
      <c r="C594" s="13" t="str">
        <f>IF(AND(INTRO!$E$37="Non-endemic",INTRO!$E$41="Non-endemic")," ",IF(COUNTRY_INFO!C594=0," ",COUNTRY_INFO!C594))</f>
        <v>Akoko south East</v>
      </c>
      <c r="D594" s="14">
        <f>IF(AND(INTRO!$E$37="Non-endemic",INTRO!$E$41="Non-endemic"),0,IF(AND(OR(COUNTRY_INFO!$H594=0,COUNTRY_INFO!$H594=4,COUNTRY_INFO!$H594=99),OR(COUNTRY_INFO!$J594=0,COUNTRY_INFO!$J594=4)),0,COUNTRY_INFO!$E594))</f>
        <v>22171</v>
      </c>
      <c r="E594" s="14">
        <f>IF(AND(INTRO!$E$37="Non-endemic",INTRO!$E$41="Non-endemic"),0,IF(AND(OR(COUNTRY_INFO!$H594=0,COUNTRY_INFO!$H594=4,COUNTRY_INFO!$H594=99),OR(COUNTRY_INFO!$J594=0,COUNTRY_INFO!$J594=4)),0,COUNTRY_INFO!$F594))</f>
        <v>31039</v>
      </c>
      <c r="F594" s="14">
        <f t="shared" si="93"/>
        <v>53210</v>
      </c>
      <c r="G594" s="15">
        <f>IF(AND(INTRO!$E$37="Non-endemic",INTRO!$E$41="Non-endemic"),0,COUNTRY_INFO!Q594)</f>
        <v>1</v>
      </c>
      <c r="H594" s="15">
        <f>IF(AND(INTRO!$E$37="Non-endemic",INTRO!$E$41="Non-endemic"),0,COUNTRY_INFO!S594)</f>
        <v>0</v>
      </c>
      <c r="I594" s="14">
        <f>IF(INTRO!$E$39="Non-endemic",IF($G594=1,DEC!$I594,0),IF($G594=1,IVM!$G594,0))</f>
        <v>88683</v>
      </c>
      <c r="J594" s="3" t="str">
        <f>IF($G594=0, " ", IF(COUNTRY_INFO!$H594=1, IF(COUNTRY_INFO!$L594=1, 0," ")," "))</f>
        <v xml:space="preserve"> </v>
      </c>
      <c r="K594" s="3"/>
      <c r="L594" s="28" t="s">
        <v>974</v>
      </c>
      <c r="M594" s="44">
        <f>IF($L594="ALB", IF(INTRO!$E$39="Non-endemic",IF($H594&lt;&gt;0,$D594*($H594-$G594),0),$D594*$H594), 0)</f>
        <v>0</v>
      </c>
      <c r="N594" s="14">
        <f t="shared" si="85"/>
        <v>0</v>
      </c>
      <c r="O594" s="3"/>
      <c r="P594" s="14">
        <f t="shared" si="94"/>
        <v>0</v>
      </c>
      <c r="Q594" s="44">
        <f>IF($L594="MBD", IF(INTRO!$E$39="Non-endemic",IF($H594&lt;&gt;0,$D594*($H594-$G594),0),$D594*$H594),0)</f>
        <v>0</v>
      </c>
      <c r="R594" s="14">
        <f t="shared" si="86"/>
        <v>0</v>
      </c>
      <c r="S594" s="3"/>
      <c r="T594" s="14">
        <f t="shared" si="95"/>
        <v>0</v>
      </c>
      <c r="U594" s="25"/>
      <c r="V594" s="16">
        <f t="shared" si="91"/>
        <v>88683</v>
      </c>
      <c r="W594" s="16">
        <f t="shared" si="92"/>
        <v>444</v>
      </c>
      <c r="X594" s="25"/>
      <c r="Y594" s="16">
        <f t="shared" si="87"/>
        <v>0</v>
      </c>
      <c r="Z594" s="16">
        <f t="shared" si="88"/>
        <v>0</v>
      </c>
      <c r="AA594" s="25"/>
      <c r="AB594" s="16">
        <f t="shared" si="89"/>
        <v>0</v>
      </c>
      <c r="AC594" s="16">
        <f t="shared" si="90"/>
        <v>0</v>
      </c>
    </row>
    <row r="595" spans="1:29" x14ac:dyDescent="0.25">
      <c r="A595" s="13" t="str">
        <f>IF(AND(INTRO!$E$37="Non-endemic",INTRO!$E$41="Non-endemic")," ",IF(COUNTRY_INFO!A595=0," ",COUNTRY_INFO!A595))</f>
        <v>Nigeria</v>
      </c>
      <c r="B595" s="13" t="str">
        <f>IF(AND(INTRO!$E$37="Non-endemic",INTRO!$E$41="Non-endemic")," ",IF(COUNTRY_INFO!B595=0," ",COUNTRY_INFO!B595))</f>
        <v>Ondo</v>
      </c>
      <c r="C595" s="13" t="str">
        <f>IF(AND(INTRO!$E$37="Non-endemic",INTRO!$E$41="Non-endemic")," ",IF(COUNTRY_INFO!C595=0," ",COUNTRY_INFO!C595))</f>
        <v>Akoko south West</v>
      </c>
      <c r="D595" s="14">
        <f>IF(AND(INTRO!$E$37="Non-endemic",INTRO!$E$41="Non-endemic"),0,IF(AND(OR(COUNTRY_INFO!$H595=0,COUNTRY_INFO!$H595=4,COUNTRY_INFO!$H595=99),OR(COUNTRY_INFO!$J595=0,COUNTRY_INFO!$J595=4)),0,COUNTRY_INFO!$E595))</f>
        <v>61727</v>
      </c>
      <c r="E595" s="14">
        <f>IF(AND(INTRO!$E$37="Non-endemic",INTRO!$E$41="Non-endemic"),0,IF(AND(OR(COUNTRY_INFO!$H595=0,COUNTRY_INFO!$H595=4,COUNTRY_INFO!$H595=99),OR(COUNTRY_INFO!$J595=0,COUNTRY_INFO!$J595=4)),0,COUNTRY_INFO!$F595))</f>
        <v>86417</v>
      </c>
      <c r="F595" s="14">
        <f t="shared" si="93"/>
        <v>148144</v>
      </c>
      <c r="G595" s="15">
        <f>IF(AND(INTRO!$E$37="Non-endemic",INTRO!$E$41="Non-endemic"),0,COUNTRY_INFO!Q595)</f>
        <v>1</v>
      </c>
      <c r="H595" s="15">
        <f>IF(AND(INTRO!$E$37="Non-endemic",INTRO!$E$41="Non-endemic"),0,COUNTRY_INFO!S595)</f>
        <v>1</v>
      </c>
      <c r="I595" s="14">
        <f>IF(INTRO!$E$39="Non-endemic",IF($G595=1,DEC!$I595,0),IF($G595=1,IVM!$G595,0))</f>
        <v>246906</v>
      </c>
      <c r="J595" s="3" t="str">
        <f>IF($G595=0, " ", IF(COUNTRY_INFO!$H595=1, IF(COUNTRY_INFO!$L595=1, 0," ")," "))</f>
        <v xml:space="preserve"> </v>
      </c>
      <c r="K595" s="3"/>
      <c r="L595" s="28" t="s">
        <v>974</v>
      </c>
      <c r="M595" s="44">
        <f>IF($L595="ALB", IF(INTRO!$E$39="Non-endemic",IF($H595&lt;&gt;0,$D595*($H595-$G595),0),$D595*$H595), 0)</f>
        <v>0</v>
      </c>
      <c r="N595" s="14">
        <f t="shared" si="85"/>
        <v>0</v>
      </c>
      <c r="O595" s="3"/>
      <c r="P595" s="14">
        <f t="shared" si="94"/>
        <v>0</v>
      </c>
      <c r="Q595" s="44">
        <f>IF($L595="MBD", IF(INTRO!$E$39="Non-endemic",IF($H595&lt;&gt;0,$D595*($H595-$G595),0),$D595*$H595),0)</f>
        <v>61727</v>
      </c>
      <c r="R595" s="14">
        <f t="shared" si="86"/>
        <v>0</v>
      </c>
      <c r="S595" s="3"/>
      <c r="T595" s="14">
        <f t="shared" si="95"/>
        <v>61727</v>
      </c>
      <c r="U595" s="25"/>
      <c r="V595" s="16">
        <f t="shared" si="91"/>
        <v>246906</v>
      </c>
      <c r="W595" s="16">
        <f t="shared" si="92"/>
        <v>1235</v>
      </c>
      <c r="X595" s="25"/>
      <c r="Y595" s="16">
        <f t="shared" si="87"/>
        <v>0</v>
      </c>
      <c r="Z595" s="16">
        <f t="shared" si="88"/>
        <v>0</v>
      </c>
      <c r="AA595" s="25"/>
      <c r="AB595" s="16">
        <f t="shared" si="89"/>
        <v>0</v>
      </c>
      <c r="AC595" s="16">
        <f t="shared" si="90"/>
        <v>0</v>
      </c>
    </row>
    <row r="596" spans="1:29" x14ac:dyDescent="0.25">
      <c r="A596" s="13" t="str">
        <f>IF(AND(INTRO!$E$37="Non-endemic",INTRO!$E$41="Non-endemic")," ",IF(COUNTRY_INFO!A596=0," ",COUNTRY_INFO!A596))</f>
        <v>Nigeria</v>
      </c>
      <c r="B596" s="13" t="str">
        <f>IF(AND(INTRO!$E$37="Non-endemic",INTRO!$E$41="Non-endemic")," ",IF(COUNTRY_INFO!B596=0," ",COUNTRY_INFO!B596))</f>
        <v>Ondo</v>
      </c>
      <c r="C596" s="13" t="str">
        <f>IF(AND(INTRO!$E$37="Non-endemic",INTRO!$E$41="Non-endemic")," ",IF(COUNTRY_INFO!C596=0," ",COUNTRY_INFO!C596))</f>
        <v>Akure North</v>
      </c>
      <c r="D596" s="14">
        <f>IF(AND(INTRO!$E$37="Non-endemic",INTRO!$E$41="Non-endemic"),0,IF(AND(OR(COUNTRY_INFO!$H596=0,COUNTRY_INFO!$H596=4,COUNTRY_INFO!$H596=99),OR(COUNTRY_INFO!$J596=0,COUNTRY_INFO!$J596=4)),0,COUNTRY_INFO!$E596))</f>
        <v>35394</v>
      </c>
      <c r="E596" s="14">
        <f>IF(AND(INTRO!$E$37="Non-endemic",INTRO!$E$41="Non-endemic"),0,IF(AND(OR(COUNTRY_INFO!$H596=0,COUNTRY_INFO!$H596=4,COUNTRY_INFO!$H596=99),OR(COUNTRY_INFO!$J596=0,COUNTRY_INFO!$J596=4)),0,COUNTRY_INFO!$F596))</f>
        <v>49552</v>
      </c>
      <c r="F596" s="14">
        <f t="shared" si="93"/>
        <v>84946</v>
      </c>
      <c r="G596" s="15">
        <f>IF(AND(INTRO!$E$37="Non-endemic",INTRO!$E$41="Non-endemic"),0,COUNTRY_INFO!Q596)</f>
        <v>1</v>
      </c>
      <c r="H596" s="15">
        <f>IF(AND(INTRO!$E$37="Non-endemic",INTRO!$E$41="Non-endemic"),0,COUNTRY_INFO!S596)</f>
        <v>1</v>
      </c>
      <c r="I596" s="14">
        <f>IF(INTRO!$E$39="Non-endemic",IF($G596=1,DEC!$I596,0),IF($G596=1,IVM!$G596,0))</f>
        <v>141576</v>
      </c>
      <c r="J596" s="3" t="str">
        <f>IF($G596=0, " ", IF(COUNTRY_INFO!$H596=1, IF(COUNTRY_INFO!$L596=1, 0," ")," "))</f>
        <v xml:space="preserve"> </v>
      </c>
      <c r="K596" s="3"/>
      <c r="L596" s="28" t="s">
        <v>974</v>
      </c>
      <c r="M596" s="44">
        <f>IF($L596="ALB", IF(INTRO!$E$39="Non-endemic",IF($H596&lt;&gt;0,$D596*($H596-$G596),0),$D596*$H596), 0)</f>
        <v>0</v>
      </c>
      <c r="N596" s="14">
        <f t="shared" si="85"/>
        <v>0</v>
      </c>
      <c r="O596" s="3"/>
      <c r="P596" s="14">
        <f t="shared" si="94"/>
        <v>0</v>
      </c>
      <c r="Q596" s="44">
        <f>IF($L596="MBD", IF(INTRO!$E$39="Non-endemic",IF($H596&lt;&gt;0,$D596*($H596-$G596),0),$D596*$H596),0)</f>
        <v>35394</v>
      </c>
      <c r="R596" s="14">
        <f t="shared" si="86"/>
        <v>0</v>
      </c>
      <c r="S596" s="3"/>
      <c r="T596" s="14">
        <f t="shared" si="95"/>
        <v>35394</v>
      </c>
      <c r="U596" s="25"/>
      <c r="V596" s="16">
        <f t="shared" si="91"/>
        <v>141576</v>
      </c>
      <c r="W596" s="16">
        <f t="shared" si="92"/>
        <v>708</v>
      </c>
      <c r="X596" s="25"/>
      <c r="Y596" s="16">
        <f t="shared" si="87"/>
        <v>0</v>
      </c>
      <c r="Z596" s="16">
        <f t="shared" si="88"/>
        <v>0</v>
      </c>
      <c r="AA596" s="25"/>
      <c r="AB596" s="16">
        <f t="shared" si="89"/>
        <v>0</v>
      </c>
      <c r="AC596" s="16">
        <f t="shared" si="90"/>
        <v>0</v>
      </c>
    </row>
    <row r="597" spans="1:29" x14ac:dyDescent="0.25">
      <c r="A597" s="13" t="str">
        <f>IF(AND(INTRO!$E$37="Non-endemic",INTRO!$E$41="Non-endemic")," ",IF(COUNTRY_INFO!A597=0," ",COUNTRY_INFO!A597))</f>
        <v>Nigeria</v>
      </c>
      <c r="B597" s="13" t="str">
        <f>IF(AND(INTRO!$E$37="Non-endemic",INTRO!$E$41="Non-endemic")," ",IF(COUNTRY_INFO!B597=0," ",COUNTRY_INFO!B597))</f>
        <v>Ondo</v>
      </c>
      <c r="C597" s="13" t="str">
        <f>IF(AND(INTRO!$E$37="Non-endemic",INTRO!$E$41="Non-endemic")," ",IF(COUNTRY_INFO!C597=0," ",COUNTRY_INFO!C597))</f>
        <v>Akure South</v>
      </c>
      <c r="D597" s="14">
        <f>IF(AND(INTRO!$E$37="Non-endemic",INTRO!$E$41="Non-endemic"),0,IF(AND(OR(COUNTRY_INFO!$H597=0,COUNTRY_INFO!$H597=4,COUNTRY_INFO!$H597=99),OR(COUNTRY_INFO!$J597=0,COUNTRY_INFO!$J597=4)),0,COUNTRY_INFO!$E597))</f>
        <v>95006</v>
      </c>
      <c r="E597" s="14">
        <f>IF(AND(INTRO!$E$37="Non-endemic",INTRO!$E$41="Non-endemic"),0,IF(AND(OR(COUNTRY_INFO!$H597=0,COUNTRY_INFO!$H597=4,COUNTRY_INFO!$H597=99),OR(COUNTRY_INFO!$J597=0,COUNTRY_INFO!$J597=4)),0,COUNTRY_INFO!$F597))</f>
        <v>133008</v>
      </c>
      <c r="F597" s="14">
        <f t="shared" si="93"/>
        <v>228014</v>
      </c>
      <c r="G597" s="15">
        <f>IF(AND(INTRO!$E$37="Non-endemic",INTRO!$E$41="Non-endemic"),0,COUNTRY_INFO!Q597)</f>
        <v>0</v>
      </c>
      <c r="H597" s="15">
        <f>IF(AND(INTRO!$E$37="Non-endemic",INTRO!$E$41="Non-endemic"),0,COUNTRY_INFO!S597)</f>
        <v>1</v>
      </c>
      <c r="I597" s="14">
        <f>IF(INTRO!$E$39="Non-endemic",IF($G597=1,DEC!$I597,0),IF($G597=1,IVM!$G597,0))</f>
        <v>0</v>
      </c>
      <c r="J597" s="3" t="str">
        <f>IF($G597=0, " ", IF(COUNTRY_INFO!$H597=1, IF(COUNTRY_INFO!$L597=1, 0," ")," "))</f>
        <v xml:space="preserve"> </v>
      </c>
      <c r="K597" s="3"/>
      <c r="L597" s="28" t="s">
        <v>974</v>
      </c>
      <c r="M597" s="44">
        <f>IF($L597="ALB", IF(INTRO!$E$39="Non-endemic",IF($H597&lt;&gt;0,$D597*($H597-$G597),0),$D597*$H597), 0)</f>
        <v>0</v>
      </c>
      <c r="N597" s="14">
        <f t="shared" si="85"/>
        <v>0</v>
      </c>
      <c r="O597" s="3"/>
      <c r="P597" s="14">
        <f t="shared" si="94"/>
        <v>0</v>
      </c>
      <c r="Q597" s="44">
        <f>IF($L597="MBD", IF(INTRO!$E$39="Non-endemic",IF($H597&lt;&gt;0,$D597*($H597-$G597),0),$D597*$H597),0)</f>
        <v>95006</v>
      </c>
      <c r="R597" s="14">
        <f t="shared" si="86"/>
        <v>133008</v>
      </c>
      <c r="S597" s="3"/>
      <c r="T597" s="14">
        <f t="shared" si="95"/>
        <v>228014</v>
      </c>
      <c r="U597" s="25"/>
      <c r="V597" s="16">
        <f t="shared" si="91"/>
        <v>0</v>
      </c>
      <c r="W597" s="16">
        <f t="shared" si="92"/>
        <v>0</v>
      </c>
      <c r="X597" s="25"/>
      <c r="Y597" s="16">
        <f t="shared" si="87"/>
        <v>0</v>
      </c>
      <c r="Z597" s="16">
        <f t="shared" si="88"/>
        <v>0</v>
      </c>
      <c r="AA597" s="25"/>
      <c r="AB597" s="16">
        <f t="shared" si="89"/>
        <v>133008</v>
      </c>
      <c r="AC597" s="16">
        <f t="shared" si="90"/>
        <v>887</v>
      </c>
    </row>
    <row r="598" spans="1:29" x14ac:dyDescent="0.25">
      <c r="A598" s="13" t="str">
        <f>IF(AND(INTRO!$E$37="Non-endemic",INTRO!$E$41="Non-endemic")," ",IF(COUNTRY_INFO!A598=0," ",COUNTRY_INFO!A598))</f>
        <v>Nigeria</v>
      </c>
      <c r="B598" s="13" t="str">
        <f>IF(AND(INTRO!$E$37="Non-endemic",INTRO!$E$41="Non-endemic")," ",IF(COUNTRY_INFO!B598=0," ",COUNTRY_INFO!B598))</f>
        <v>Ondo</v>
      </c>
      <c r="C598" s="13" t="str">
        <f>IF(AND(INTRO!$E$37="Non-endemic",INTRO!$E$41="Non-endemic")," ",IF(COUNTRY_INFO!C598=0," ",COUNTRY_INFO!C598))</f>
        <v>Ese Odo</v>
      </c>
      <c r="D598" s="14">
        <f>IF(AND(INTRO!$E$37="Non-endemic",INTRO!$E$41="Non-endemic"),0,IF(AND(OR(COUNTRY_INFO!$H598=0,COUNTRY_INFO!$H598=4,COUNTRY_INFO!$H598=99),OR(COUNTRY_INFO!$J598=0,COUNTRY_INFO!$J598=4)),0,COUNTRY_INFO!$E598))</f>
        <v>41686</v>
      </c>
      <c r="E598" s="14">
        <f>IF(AND(INTRO!$E$37="Non-endemic",INTRO!$E$41="Non-endemic"),0,IF(AND(OR(COUNTRY_INFO!$H598=0,COUNTRY_INFO!$H598=4,COUNTRY_INFO!$H598=99),OR(COUNTRY_INFO!$J598=0,COUNTRY_INFO!$J598=4)),0,COUNTRY_INFO!$F598))</f>
        <v>58360</v>
      </c>
      <c r="F598" s="14">
        <f t="shared" si="93"/>
        <v>100046</v>
      </c>
      <c r="G598" s="15">
        <f>IF(AND(INTRO!$E$37="Non-endemic",INTRO!$E$41="Non-endemic"),0,COUNTRY_INFO!Q598)</f>
        <v>1</v>
      </c>
      <c r="H598" s="15">
        <f>IF(AND(INTRO!$E$37="Non-endemic",INTRO!$E$41="Non-endemic"),0,COUNTRY_INFO!S598)</f>
        <v>1</v>
      </c>
      <c r="I598" s="14">
        <f>IF(INTRO!$E$39="Non-endemic",IF($G598=1,DEC!$I598,0),IF($G598=1,IVM!$G598,0))</f>
        <v>166743</v>
      </c>
      <c r="J598" s="3" t="str">
        <f>IF($G598=0, " ", IF(COUNTRY_INFO!$H598=1, IF(COUNTRY_INFO!$L598=1, 0," ")," "))</f>
        <v xml:space="preserve"> </v>
      </c>
      <c r="K598" s="3"/>
      <c r="L598" s="28" t="s">
        <v>974</v>
      </c>
      <c r="M598" s="44">
        <f>IF($L598="ALB", IF(INTRO!$E$39="Non-endemic",IF($H598&lt;&gt;0,$D598*($H598-$G598),0),$D598*$H598), 0)</f>
        <v>0</v>
      </c>
      <c r="N598" s="14">
        <f t="shared" si="85"/>
        <v>0</v>
      </c>
      <c r="O598" s="3"/>
      <c r="P598" s="14">
        <f t="shared" si="94"/>
        <v>0</v>
      </c>
      <c r="Q598" s="44">
        <f>IF($L598="MBD", IF(INTRO!$E$39="Non-endemic",IF($H598&lt;&gt;0,$D598*($H598-$G598),0),$D598*$H598),0)</f>
        <v>41686</v>
      </c>
      <c r="R598" s="14">
        <f t="shared" si="86"/>
        <v>0</v>
      </c>
      <c r="S598" s="3"/>
      <c r="T598" s="14">
        <f t="shared" si="95"/>
        <v>41686</v>
      </c>
      <c r="U598" s="25"/>
      <c r="V598" s="16">
        <f t="shared" si="91"/>
        <v>166743</v>
      </c>
      <c r="W598" s="16">
        <f t="shared" si="92"/>
        <v>834</v>
      </c>
      <c r="X598" s="25"/>
      <c r="Y598" s="16">
        <f t="shared" si="87"/>
        <v>0</v>
      </c>
      <c r="Z598" s="16">
        <f t="shared" si="88"/>
        <v>0</v>
      </c>
      <c r="AA598" s="25"/>
      <c r="AB598" s="16">
        <f t="shared" si="89"/>
        <v>0</v>
      </c>
      <c r="AC598" s="16">
        <f t="shared" si="90"/>
        <v>0</v>
      </c>
    </row>
    <row r="599" spans="1:29" x14ac:dyDescent="0.25">
      <c r="A599" s="13" t="str">
        <f>IF(AND(INTRO!$E$37="Non-endemic",INTRO!$E$41="Non-endemic")," ",IF(COUNTRY_INFO!A599=0," ",COUNTRY_INFO!A599))</f>
        <v>Nigeria</v>
      </c>
      <c r="B599" s="13" t="str">
        <f>IF(AND(INTRO!$E$37="Non-endemic",INTRO!$E$41="Non-endemic")," ",IF(COUNTRY_INFO!B599=0," ",COUNTRY_INFO!B599))</f>
        <v>Ondo</v>
      </c>
      <c r="C599" s="13" t="str">
        <f>IF(AND(INTRO!$E$37="Non-endemic",INTRO!$E$41="Non-endemic")," ",IF(COUNTRY_INFO!C599=0," ",COUNTRY_INFO!C599))</f>
        <v>Idanre</v>
      </c>
      <c r="D599" s="14">
        <f>IF(AND(INTRO!$E$37="Non-endemic",INTRO!$E$41="Non-endemic"),0,IF(AND(OR(COUNTRY_INFO!$H599=0,COUNTRY_INFO!$H599=4,COUNTRY_INFO!$H599=99),OR(COUNTRY_INFO!$J599=0,COUNTRY_INFO!$J599=4)),0,COUNTRY_INFO!$E599))</f>
        <v>34705</v>
      </c>
      <c r="E599" s="14">
        <f>IF(AND(INTRO!$E$37="Non-endemic",INTRO!$E$41="Non-endemic"),0,IF(AND(OR(COUNTRY_INFO!$H599=0,COUNTRY_INFO!$H599=4,COUNTRY_INFO!$H599=99),OR(COUNTRY_INFO!$J599=0,COUNTRY_INFO!$J599=4)),0,COUNTRY_INFO!$F599))</f>
        <v>48586</v>
      </c>
      <c r="F599" s="14">
        <f t="shared" si="93"/>
        <v>83291</v>
      </c>
      <c r="G599" s="15">
        <f>IF(AND(INTRO!$E$37="Non-endemic",INTRO!$E$41="Non-endemic"),0,COUNTRY_INFO!Q599)</f>
        <v>1</v>
      </c>
      <c r="H599" s="15">
        <f>IF(AND(INTRO!$E$37="Non-endemic",INTRO!$E$41="Non-endemic"),0,COUNTRY_INFO!S599)</f>
        <v>0</v>
      </c>
      <c r="I599" s="14">
        <f>IF(INTRO!$E$39="Non-endemic",IF($G599=1,DEC!$I599,0),IF($G599=1,IVM!$G599,0))</f>
        <v>138818</v>
      </c>
      <c r="J599" s="3" t="str">
        <f>IF($G599=0, " ", IF(COUNTRY_INFO!$H599=1, IF(COUNTRY_INFO!$L599=1, 0," ")," "))</f>
        <v xml:space="preserve"> </v>
      </c>
      <c r="K599" s="3"/>
      <c r="L599" s="28" t="s">
        <v>974</v>
      </c>
      <c r="M599" s="44">
        <f>IF($L599="ALB", IF(INTRO!$E$39="Non-endemic",IF($H599&lt;&gt;0,$D599*($H599-$G599),0),$D599*$H599), 0)</f>
        <v>0</v>
      </c>
      <c r="N599" s="14">
        <f t="shared" si="85"/>
        <v>0</v>
      </c>
      <c r="O599" s="3"/>
      <c r="P599" s="14">
        <f t="shared" si="94"/>
        <v>0</v>
      </c>
      <c r="Q599" s="44">
        <f>IF($L599="MBD", IF(INTRO!$E$39="Non-endemic",IF($H599&lt;&gt;0,$D599*($H599-$G599),0),$D599*$H599),0)</f>
        <v>0</v>
      </c>
      <c r="R599" s="14">
        <f t="shared" si="86"/>
        <v>0</v>
      </c>
      <c r="S599" s="3"/>
      <c r="T599" s="14">
        <f t="shared" si="95"/>
        <v>0</v>
      </c>
      <c r="U599" s="25"/>
      <c r="V599" s="16">
        <f t="shared" si="91"/>
        <v>138818</v>
      </c>
      <c r="W599" s="16">
        <f t="shared" si="92"/>
        <v>695</v>
      </c>
      <c r="X599" s="25"/>
      <c r="Y599" s="16">
        <f t="shared" si="87"/>
        <v>0</v>
      </c>
      <c r="Z599" s="16">
        <f t="shared" si="88"/>
        <v>0</v>
      </c>
      <c r="AA599" s="25"/>
      <c r="AB599" s="16">
        <f t="shared" si="89"/>
        <v>0</v>
      </c>
      <c r="AC599" s="16">
        <f t="shared" si="90"/>
        <v>0</v>
      </c>
    </row>
    <row r="600" spans="1:29" x14ac:dyDescent="0.25">
      <c r="A600" s="13" t="str">
        <f>IF(AND(INTRO!$E$37="Non-endemic",INTRO!$E$41="Non-endemic")," ",IF(COUNTRY_INFO!A600=0," ",COUNTRY_INFO!A600))</f>
        <v>Nigeria</v>
      </c>
      <c r="B600" s="13" t="str">
        <f>IF(AND(INTRO!$E$37="Non-endemic",INTRO!$E$41="Non-endemic")," ",IF(COUNTRY_INFO!B600=0," ",COUNTRY_INFO!B600))</f>
        <v>Ondo</v>
      </c>
      <c r="C600" s="13" t="str">
        <f>IF(AND(INTRO!$E$37="Non-endemic",INTRO!$E$41="Non-endemic")," ",IF(COUNTRY_INFO!C600=0," ",COUNTRY_INFO!C600))</f>
        <v>Ifedore</v>
      </c>
      <c r="D600" s="14">
        <f>IF(AND(INTRO!$E$37="Non-endemic",INTRO!$E$41="Non-endemic"),0,IF(AND(OR(COUNTRY_INFO!$H600=0,COUNTRY_INFO!$H600=4,COUNTRY_INFO!$H600=99),OR(COUNTRY_INFO!$J600=0,COUNTRY_INFO!$J600=4)),0,COUNTRY_INFO!$E600))</f>
        <v>47428</v>
      </c>
      <c r="E600" s="14">
        <f>IF(AND(INTRO!$E$37="Non-endemic",INTRO!$E$41="Non-endemic"),0,IF(AND(OR(COUNTRY_INFO!$H600=0,COUNTRY_INFO!$H600=4,COUNTRY_INFO!$H600=99),OR(COUNTRY_INFO!$J600=0,COUNTRY_INFO!$J600=4)),0,COUNTRY_INFO!$F600))</f>
        <v>66399</v>
      </c>
      <c r="F600" s="14">
        <f t="shared" si="93"/>
        <v>113827</v>
      </c>
      <c r="G600" s="15">
        <f>IF(AND(INTRO!$E$37="Non-endemic",INTRO!$E$41="Non-endemic"),0,COUNTRY_INFO!Q600)</f>
        <v>1</v>
      </c>
      <c r="H600" s="15">
        <f>IF(AND(INTRO!$E$37="Non-endemic",INTRO!$E$41="Non-endemic"),0,COUNTRY_INFO!S600)</f>
        <v>1</v>
      </c>
      <c r="I600" s="14">
        <f>IF(INTRO!$E$39="Non-endemic",IF($G600=1,DEC!$I600,0),IF($G600=1,IVM!$G600,0))</f>
        <v>0</v>
      </c>
      <c r="J600" s="3">
        <v>189712</v>
      </c>
      <c r="K600" s="3">
        <v>1</v>
      </c>
      <c r="L600" s="28" t="s">
        <v>974</v>
      </c>
      <c r="M600" s="44">
        <f>IF($L600="ALB", IF(INTRO!$E$39="Non-endemic",IF($H600&lt;&gt;0,$D600*($H600-$G600),0),$D600*$H600), 0)</f>
        <v>0</v>
      </c>
      <c r="N600" s="14">
        <f t="shared" si="85"/>
        <v>0</v>
      </c>
      <c r="O600" s="3"/>
      <c r="P600" s="14">
        <f t="shared" si="94"/>
        <v>0</v>
      </c>
      <c r="Q600" s="44">
        <f>IF($L600="MBD", IF(INTRO!$E$39="Non-endemic",IF($H600&lt;&gt;0,$D600*($H600-$G600),0),$D600*$H600),0)</f>
        <v>47428</v>
      </c>
      <c r="R600" s="14">
        <f t="shared" si="86"/>
        <v>66399</v>
      </c>
      <c r="S600" s="3"/>
      <c r="T600" s="14">
        <f t="shared" si="95"/>
        <v>113827</v>
      </c>
      <c r="U600" s="25"/>
      <c r="V600" s="16">
        <f t="shared" si="91"/>
        <v>189712</v>
      </c>
      <c r="W600" s="16">
        <f t="shared" si="92"/>
        <v>949</v>
      </c>
      <c r="X600" s="25"/>
      <c r="Y600" s="16">
        <f t="shared" si="87"/>
        <v>0</v>
      </c>
      <c r="Z600" s="16">
        <f t="shared" si="88"/>
        <v>0</v>
      </c>
      <c r="AA600" s="25"/>
      <c r="AB600" s="16">
        <f t="shared" si="89"/>
        <v>66399</v>
      </c>
      <c r="AC600" s="16">
        <f t="shared" si="90"/>
        <v>443</v>
      </c>
    </row>
    <row r="601" spans="1:29" x14ac:dyDescent="0.25">
      <c r="A601" s="13" t="str">
        <f>IF(AND(INTRO!$E$37="Non-endemic",INTRO!$E$41="Non-endemic")," ",IF(COUNTRY_INFO!A601=0," ",COUNTRY_INFO!A601))</f>
        <v>Nigeria</v>
      </c>
      <c r="B601" s="13" t="str">
        <f>IF(AND(INTRO!$E$37="Non-endemic",INTRO!$E$41="Non-endemic")," ",IF(COUNTRY_INFO!B601=0," ",COUNTRY_INFO!B601))</f>
        <v>Ondo</v>
      </c>
      <c r="C601" s="13" t="str">
        <f>IF(AND(INTRO!$E$37="Non-endemic",INTRO!$E$41="Non-endemic")," ",IF(COUNTRY_INFO!C601=0," ",COUNTRY_INFO!C601))</f>
        <v>Ilaje</v>
      </c>
      <c r="D601" s="14">
        <f>IF(AND(INTRO!$E$37="Non-endemic",INTRO!$E$41="Non-endemic"),0,IF(AND(OR(COUNTRY_INFO!$H601=0,COUNTRY_INFO!$H601=4,COUNTRY_INFO!$H601=99),OR(COUNTRY_INFO!$J601=0,COUNTRY_INFO!$J601=4)),0,COUNTRY_INFO!$E601))</f>
        <v>78169</v>
      </c>
      <c r="E601" s="14">
        <f>IF(AND(INTRO!$E$37="Non-endemic",INTRO!$E$41="Non-endemic"),0,IF(AND(OR(COUNTRY_INFO!$H601=0,COUNTRY_INFO!$H601=4,COUNTRY_INFO!$H601=99),OR(COUNTRY_INFO!$J601=0,COUNTRY_INFO!$J601=4)),0,COUNTRY_INFO!$F601))</f>
        <v>109437</v>
      </c>
      <c r="F601" s="14">
        <f t="shared" si="93"/>
        <v>187606</v>
      </c>
      <c r="G601" s="15">
        <f>IF(AND(INTRO!$E$37="Non-endemic",INTRO!$E$41="Non-endemic"),0,COUNTRY_INFO!Q601)</f>
        <v>1</v>
      </c>
      <c r="H601" s="15">
        <f>IF(AND(INTRO!$E$37="Non-endemic",INTRO!$E$41="Non-endemic"),0,COUNTRY_INFO!S601)</f>
        <v>2</v>
      </c>
      <c r="I601" s="14">
        <f>IF(INTRO!$E$39="Non-endemic",IF($G601=1,DEC!$I601,0),IF($G601=1,IVM!$G601,0))</f>
        <v>312676</v>
      </c>
      <c r="J601" s="3" t="str">
        <f>IF($G601=0, " ", IF(COUNTRY_INFO!$H601=1, IF(COUNTRY_INFO!$L601=1, 0," ")," "))</f>
        <v xml:space="preserve"> </v>
      </c>
      <c r="K601" s="3"/>
      <c r="L601" s="28" t="s">
        <v>974</v>
      </c>
      <c r="M601" s="44">
        <f>IF($L601="ALB", IF(INTRO!$E$39="Non-endemic",IF($H601&lt;&gt;0,$D601*($H601-$G601),0),$D601*$H601), 0)</f>
        <v>0</v>
      </c>
      <c r="N601" s="14">
        <f t="shared" si="85"/>
        <v>0</v>
      </c>
      <c r="O601" s="3"/>
      <c r="P601" s="14">
        <f t="shared" si="94"/>
        <v>0</v>
      </c>
      <c r="Q601" s="44">
        <f>IF($L601="MBD", IF(INTRO!$E$39="Non-endemic",IF($H601&lt;&gt;0,$D601*($H601-$G601),0),$D601*$H601),0)</f>
        <v>156338</v>
      </c>
      <c r="R601" s="14">
        <f t="shared" si="86"/>
        <v>109437</v>
      </c>
      <c r="S601" s="3"/>
      <c r="T601" s="14">
        <f t="shared" si="95"/>
        <v>265775</v>
      </c>
      <c r="U601" s="25"/>
      <c r="V601" s="16">
        <f t="shared" si="91"/>
        <v>312676</v>
      </c>
      <c r="W601" s="16">
        <f t="shared" si="92"/>
        <v>1564</v>
      </c>
      <c r="X601" s="25"/>
      <c r="Y601" s="16">
        <f t="shared" si="87"/>
        <v>0</v>
      </c>
      <c r="Z601" s="16">
        <f t="shared" si="88"/>
        <v>0</v>
      </c>
      <c r="AA601" s="25"/>
      <c r="AB601" s="16">
        <f t="shared" si="89"/>
        <v>109437</v>
      </c>
      <c r="AC601" s="16">
        <f t="shared" si="90"/>
        <v>730</v>
      </c>
    </row>
    <row r="602" spans="1:29" x14ac:dyDescent="0.25">
      <c r="A602" s="13" t="str">
        <f>IF(AND(INTRO!$E$37="Non-endemic",INTRO!$E$41="Non-endemic")," ",IF(COUNTRY_INFO!A602=0," ",COUNTRY_INFO!A602))</f>
        <v>Nigeria</v>
      </c>
      <c r="B602" s="13" t="str">
        <f>IF(AND(INTRO!$E$37="Non-endemic",INTRO!$E$41="Non-endemic")," ",IF(COUNTRY_INFO!B602=0," ",COUNTRY_INFO!B602))</f>
        <v>Ondo</v>
      </c>
      <c r="C602" s="13" t="str">
        <f>IF(AND(INTRO!$E$37="Non-endemic",INTRO!$E$41="Non-endemic")," ",IF(COUNTRY_INFO!C602=0," ",COUNTRY_INFO!C602))</f>
        <v>Ile-Oluji-Okegbo</v>
      </c>
      <c r="D602" s="14">
        <f>IF(AND(INTRO!$E$37="Non-endemic",INTRO!$E$41="Non-endemic"),0,IF(AND(OR(COUNTRY_INFO!$H602=0,COUNTRY_INFO!$H602=4,COUNTRY_INFO!$H602=99),OR(COUNTRY_INFO!$J602=0,COUNTRY_INFO!$J602=4)),0,COUNTRY_INFO!$E602))</f>
        <v>46498</v>
      </c>
      <c r="E602" s="14">
        <f>IF(AND(INTRO!$E$37="Non-endemic",INTRO!$E$41="Non-endemic"),0,IF(AND(OR(COUNTRY_INFO!$H602=0,COUNTRY_INFO!$H602=4,COUNTRY_INFO!$H602=99),OR(COUNTRY_INFO!$J602=0,COUNTRY_INFO!$J602=4)),0,COUNTRY_INFO!$F602))</f>
        <v>65097</v>
      </c>
      <c r="F602" s="14">
        <f t="shared" si="93"/>
        <v>111595</v>
      </c>
      <c r="G602" s="15">
        <f>IF(AND(INTRO!$E$37="Non-endemic",INTRO!$E$41="Non-endemic"),0,COUNTRY_INFO!Q602)</f>
        <v>1</v>
      </c>
      <c r="H602" s="15">
        <f>IF(AND(INTRO!$E$37="Non-endemic",INTRO!$E$41="Non-endemic"),0,COUNTRY_INFO!S602)</f>
        <v>1</v>
      </c>
      <c r="I602" s="14">
        <f>IF(INTRO!$E$39="Non-endemic",IF($G602=1,DEC!$I602,0),IF($G602=1,IVM!$G602,0))</f>
        <v>185992</v>
      </c>
      <c r="J602" s="3" t="str">
        <f>IF($G602=0, " ", IF(COUNTRY_INFO!$H602=1, IF(COUNTRY_INFO!$L602=1, 0," ")," "))</f>
        <v xml:space="preserve"> </v>
      </c>
      <c r="K602" s="3"/>
      <c r="L602" s="28" t="s">
        <v>974</v>
      </c>
      <c r="M602" s="44">
        <f>IF($L602="ALB", IF(INTRO!$E$39="Non-endemic",IF($H602&lt;&gt;0,$D602*($H602-$G602),0),$D602*$H602), 0)</f>
        <v>0</v>
      </c>
      <c r="N602" s="14">
        <f t="shared" si="85"/>
        <v>0</v>
      </c>
      <c r="O602" s="3"/>
      <c r="P602" s="14">
        <f t="shared" si="94"/>
        <v>0</v>
      </c>
      <c r="Q602" s="44">
        <f>IF($L602="MBD", IF(INTRO!$E$39="Non-endemic",IF($H602&lt;&gt;0,$D602*($H602-$G602),0),$D602*$H602),0)</f>
        <v>46498</v>
      </c>
      <c r="R602" s="14">
        <f t="shared" si="86"/>
        <v>0</v>
      </c>
      <c r="S602" s="3"/>
      <c r="T602" s="14">
        <f t="shared" si="95"/>
        <v>46498</v>
      </c>
      <c r="U602" s="25"/>
      <c r="V602" s="16">
        <f t="shared" si="91"/>
        <v>185992</v>
      </c>
      <c r="W602" s="16">
        <f t="shared" si="92"/>
        <v>930</v>
      </c>
      <c r="X602" s="25"/>
      <c r="Y602" s="16">
        <f t="shared" si="87"/>
        <v>0</v>
      </c>
      <c r="Z602" s="16">
        <f t="shared" si="88"/>
        <v>0</v>
      </c>
      <c r="AA602" s="25"/>
      <c r="AB602" s="16">
        <f t="shared" si="89"/>
        <v>0</v>
      </c>
      <c r="AC602" s="16">
        <f t="shared" si="90"/>
        <v>0</v>
      </c>
    </row>
    <row r="603" spans="1:29" x14ac:dyDescent="0.25">
      <c r="A603" s="13" t="str">
        <f>IF(AND(INTRO!$E$37="Non-endemic",INTRO!$E$41="Non-endemic")," ",IF(COUNTRY_INFO!A603=0," ",COUNTRY_INFO!A603))</f>
        <v>Nigeria</v>
      </c>
      <c r="B603" s="13" t="str">
        <f>IF(AND(INTRO!$E$37="Non-endemic",INTRO!$E$41="Non-endemic")," ",IF(COUNTRY_INFO!B603=0," ",COUNTRY_INFO!B603))</f>
        <v>Ondo</v>
      </c>
      <c r="C603" s="13" t="str">
        <f>IF(AND(INTRO!$E$37="Non-endemic",INTRO!$E$41="Non-endemic")," ",IF(COUNTRY_INFO!C603=0," ",COUNTRY_INFO!C603))</f>
        <v>Irele</v>
      </c>
      <c r="D603" s="14">
        <f>IF(AND(INTRO!$E$37="Non-endemic",INTRO!$E$41="Non-endemic"),0,IF(AND(OR(COUNTRY_INFO!$H603=0,COUNTRY_INFO!$H603=4,COUNTRY_INFO!$H603=99),OR(COUNTRY_INFO!$J603=0,COUNTRY_INFO!$J603=4)),0,COUNTRY_INFO!$E603))</f>
        <v>39046</v>
      </c>
      <c r="E603" s="14">
        <f>IF(AND(INTRO!$E$37="Non-endemic",INTRO!$E$41="Non-endemic"),0,IF(AND(OR(COUNTRY_INFO!$H603=0,COUNTRY_INFO!$H603=4,COUNTRY_INFO!$H603=99),OR(COUNTRY_INFO!$J603=0,COUNTRY_INFO!$J603=4)),0,COUNTRY_INFO!$F603))</f>
        <v>54665</v>
      </c>
      <c r="F603" s="14">
        <f t="shared" si="93"/>
        <v>93711</v>
      </c>
      <c r="G603" s="15">
        <f>IF(AND(INTRO!$E$37="Non-endemic",INTRO!$E$41="Non-endemic"),0,COUNTRY_INFO!Q603)</f>
        <v>1</v>
      </c>
      <c r="H603" s="15">
        <f>IF(AND(INTRO!$E$37="Non-endemic",INTRO!$E$41="Non-endemic"),0,COUNTRY_INFO!S603)</f>
        <v>2</v>
      </c>
      <c r="I603" s="14">
        <f>IF(INTRO!$E$39="Non-endemic",IF($G603=1,DEC!$I603,0),IF($G603=1,IVM!$G603,0))</f>
        <v>156186</v>
      </c>
      <c r="J603" s="3" t="str">
        <f>IF($G603=0, " ", IF(COUNTRY_INFO!$H603=1, IF(COUNTRY_INFO!$L603=1, 0," ")," "))</f>
        <v xml:space="preserve"> </v>
      </c>
      <c r="K603" s="3"/>
      <c r="L603" s="28" t="s">
        <v>974</v>
      </c>
      <c r="M603" s="44">
        <f>IF($L603="ALB", IF(INTRO!$E$39="Non-endemic",IF($H603&lt;&gt;0,$D603*($H603-$G603),0),$D603*$H603), 0)</f>
        <v>0</v>
      </c>
      <c r="N603" s="14">
        <f t="shared" si="85"/>
        <v>0</v>
      </c>
      <c r="O603" s="3"/>
      <c r="P603" s="14">
        <f t="shared" si="94"/>
        <v>0</v>
      </c>
      <c r="Q603" s="44">
        <f>IF($L603="MBD", IF(INTRO!$E$39="Non-endemic",IF($H603&lt;&gt;0,$D603*($H603-$G603),0),$D603*$H603),0)</f>
        <v>78092</v>
      </c>
      <c r="R603" s="14">
        <f t="shared" si="86"/>
        <v>54665</v>
      </c>
      <c r="S603" s="3"/>
      <c r="T603" s="14">
        <f t="shared" si="95"/>
        <v>132757</v>
      </c>
      <c r="U603" s="25"/>
      <c r="V603" s="16">
        <f t="shared" si="91"/>
        <v>156186</v>
      </c>
      <c r="W603" s="16">
        <f t="shared" si="92"/>
        <v>781</v>
      </c>
      <c r="X603" s="25"/>
      <c r="Y603" s="16">
        <f t="shared" si="87"/>
        <v>0</v>
      </c>
      <c r="Z603" s="16">
        <f t="shared" si="88"/>
        <v>0</v>
      </c>
      <c r="AA603" s="25"/>
      <c r="AB603" s="16">
        <f t="shared" si="89"/>
        <v>54665</v>
      </c>
      <c r="AC603" s="16">
        <f t="shared" si="90"/>
        <v>365</v>
      </c>
    </row>
    <row r="604" spans="1:29" x14ac:dyDescent="0.25">
      <c r="A604" s="13" t="str">
        <f>IF(AND(INTRO!$E$37="Non-endemic",INTRO!$E$41="Non-endemic")," ",IF(COUNTRY_INFO!A604=0," ",COUNTRY_INFO!A604))</f>
        <v>Nigeria</v>
      </c>
      <c r="B604" s="13" t="str">
        <f>IF(AND(INTRO!$E$37="Non-endemic",INTRO!$E$41="Non-endemic")," ",IF(COUNTRY_INFO!B604=0," ",COUNTRY_INFO!B604))</f>
        <v>Ondo</v>
      </c>
      <c r="C604" s="13" t="str">
        <f>IF(AND(INTRO!$E$37="Non-endemic",INTRO!$E$41="Non-endemic")," ",IF(COUNTRY_INFO!C604=0," ",COUNTRY_INFO!C604))</f>
        <v>Odigbo</v>
      </c>
      <c r="D604" s="14">
        <f>IF(AND(INTRO!$E$37="Non-endemic",INTRO!$E$41="Non-endemic"),0,IF(AND(OR(COUNTRY_INFO!$H604=0,COUNTRY_INFO!$H604=4,COUNTRY_INFO!$H604=99),OR(COUNTRY_INFO!$J604=0,COUNTRY_INFO!$J604=4)),0,COUNTRY_INFO!$E604))</f>
        <v>61959</v>
      </c>
      <c r="E604" s="14">
        <f>IF(AND(INTRO!$E$37="Non-endemic",INTRO!$E$41="Non-endemic"),0,IF(AND(OR(COUNTRY_INFO!$H604=0,COUNTRY_INFO!$H604=4,COUNTRY_INFO!$H604=99),OR(COUNTRY_INFO!$J604=0,COUNTRY_INFO!$J604=4)),0,COUNTRY_INFO!$F604))</f>
        <v>86743</v>
      </c>
      <c r="F604" s="14">
        <f t="shared" si="93"/>
        <v>148702</v>
      </c>
      <c r="G604" s="15">
        <f>IF(AND(INTRO!$E$37="Non-endemic",INTRO!$E$41="Non-endemic"),0,COUNTRY_INFO!Q604)</f>
        <v>1</v>
      </c>
      <c r="H604" s="15">
        <f>IF(AND(INTRO!$E$37="Non-endemic",INTRO!$E$41="Non-endemic"),0,COUNTRY_INFO!S604)</f>
        <v>1</v>
      </c>
      <c r="I604" s="14">
        <f>IF(INTRO!$E$39="Non-endemic",IF($G604=1,DEC!$I604,0),IF($G604=1,IVM!$G604,0))</f>
        <v>247837</v>
      </c>
      <c r="J604" s="3" t="str">
        <f>IF($G604=0, " ", IF(COUNTRY_INFO!$H604=1, IF(COUNTRY_INFO!$L604=1, 0," ")," "))</f>
        <v xml:space="preserve"> </v>
      </c>
      <c r="K604" s="3"/>
      <c r="L604" s="28" t="s">
        <v>974</v>
      </c>
      <c r="M604" s="44">
        <f>IF($L604="ALB", IF(INTRO!$E$39="Non-endemic",IF($H604&lt;&gt;0,$D604*($H604-$G604),0),$D604*$H604), 0)</f>
        <v>0</v>
      </c>
      <c r="N604" s="14">
        <f t="shared" si="85"/>
        <v>0</v>
      </c>
      <c r="O604" s="3"/>
      <c r="P604" s="14">
        <f t="shared" si="94"/>
        <v>0</v>
      </c>
      <c r="Q604" s="44">
        <f>IF($L604="MBD", IF(INTRO!$E$39="Non-endemic",IF($H604&lt;&gt;0,$D604*($H604-$G604),0),$D604*$H604),0)</f>
        <v>61959</v>
      </c>
      <c r="R604" s="14">
        <f t="shared" si="86"/>
        <v>0</v>
      </c>
      <c r="S604" s="3"/>
      <c r="T604" s="14">
        <f t="shared" si="95"/>
        <v>61959</v>
      </c>
      <c r="U604" s="25"/>
      <c r="V604" s="16">
        <f t="shared" si="91"/>
        <v>247837</v>
      </c>
      <c r="W604" s="16">
        <f t="shared" si="92"/>
        <v>1240</v>
      </c>
      <c r="X604" s="25"/>
      <c r="Y604" s="16">
        <f t="shared" si="87"/>
        <v>0</v>
      </c>
      <c r="Z604" s="16">
        <f t="shared" si="88"/>
        <v>0</v>
      </c>
      <c r="AA604" s="25"/>
      <c r="AB604" s="16">
        <f t="shared" si="89"/>
        <v>0</v>
      </c>
      <c r="AC604" s="16">
        <f t="shared" si="90"/>
        <v>0</v>
      </c>
    </row>
    <row r="605" spans="1:29" x14ac:dyDescent="0.25">
      <c r="A605" s="13" t="str">
        <f>IF(AND(INTRO!$E$37="Non-endemic",INTRO!$E$41="Non-endemic")," ",IF(COUNTRY_INFO!A605=0," ",COUNTRY_INFO!A605))</f>
        <v>Nigeria</v>
      </c>
      <c r="B605" s="13" t="str">
        <f>IF(AND(INTRO!$E$37="Non-endemic",INTRO!$E$41="Non-endemic")," ",IF(COUNTRY_INFO!B605=0," ",COUNTRY_INFO!B605))</f>
        <v>Ondo</v>
      </c>
      <c r="C605" s="13" t="str">
        <f>IF(AND(INTRO!$E$37="Non-endemic",INTRO!$E$41="Non-endemic")," ",IF(COUNTRY_INFO!C605=0," ",COUNTRY_INFO!C605))</f>
        <v>Okitipupa</v>
      </c>
      <c r="D605" s="14">
        <f>IF(AND(INTRO!$E$37="Non-endemic",INTRO!$E$41="Non-endemic"),0,IF(AND(OR(COUNTRY_INFO!$H605=0,COUNTRY_INFO!$H605=4,COUNTRY_INFO!$H605=99),OR(COUNTRY_INFO!$J605=0,COUNTRY_INFO!$J605=4)),0,COUNTRY_INFO!$E605))</f>
        <v>62824</v>
      </c>
      <c r="E605" s="14">
        <f>IF(AND(INTRO!$E$37="Non-endemic",INTRO!$E$41="Non-endemic"),0,IF(AND(OR(COUNTRY_INFO!$H605=0,COUNTRY_INFO!$H605=4,COUNTRY_INFO!$H605=99),OR(COUNTRY_INFO!$J605=0,COUNTRY_INFO!$J605=4)),0,COUNTRY_INFO!$F605))</f>
        <v>87953</v>
      </c>
      <c r="F605" s="14">
        <f t="shared" si="93"/>
        <v>150777</v>
      </c>
      <c r="G605" s="15">
        <f>IF(AND(INTRO!$E$37="Non-endemic",INTRO!$E$41="Non-endemic"),0,COUNTRY_INFO!Q605)</f>
        <v>1</v>
      </c>
      <c r="H605" s="15">
        <f>IF(AND(INTRO!$E$37="Non-endemic",INTRO!$E$41="Non-endemic"),0,COUNTRY_INFO!S605)</f>
        <v>1</v>
      </c>
      <c r="I605" s="14">
        <f>IF(INTRO!$E$39="Non-endemic",IF($G605=1,DEC!$I605,0),IF($G605=1,IVM!$G605,0))</f>
        <v>251295</v>
      </c>
      <c r="J605" s="3" t="str">
        <f>IF($G605=0, " ", IF(COUNTRY_INFO!$H605=1, IF(COUNTRY_INFO!$L605=1, 0," ")," "))</f>
        <v xml:space="preserve"> </v>
      </c>
      <c r="K605" s="3"/>
      <c r="L605" s="28" t="s">
        <v>974</v>
      </c>
      <c r="M605" s="44">
        <f>IF($L605="ALB", IF(INTRO!$E$39="Non-endemic",IF($H605&lt;&gt;0,$D605*($H605-$G605),0),$D605*$H605), 0)</f>
        <v>0</v>
      </c>
      <c r="N605" s="14">
        <f t="shared" si="85"/>
        <v>0</v>
      </c>
      <c r="O605" s="3"/>
      <c r="P605" s="14">
        <f t="shared" si="94"/>
        <v>0</v>
      </c>
      <c r="Q605" s="44">
        <f>IF($L605="MBD", IF(INTRO!$E$39="Non-endemic",IF($H605&lt;&gt;0,$D605*($H605-$G605),0),$D605*$H605),0)</f>
        <v>62824</v>
      </c>
      <c r="R605" s="14">
        <f t="shared" si="86"/>
        <v>0</v>
      </c>
      <c r="S605" s="3"/>
      <c r="T605" s="14">
        <f t="shared" si="95"/>
        <v>62824</v>
      </c>
      <c r="U605" s="25"/>
      <c r="V605" s="16">
        <f t="shared" si="91"/>
        <v>251295</v>
      </c>
      <c r="W605" s="16">
        <f t="shared" si="92"/>
        <v>1257</v>
      </c>
      <c r="X605" s="25"/>
      <c r="Y605" s="16">
        <f t="shared" si="87"/>
        <v>0</v>
      </c>
      <c r="Z605" s="16">
        <f t="shared" si="88"/>
        <v>0</v>
      </c>
      <c r="AA605" s="25"/>
      <c r="AB605" s="16">
        <f t="shared" si="89"/>
        <v>0</v>
      </c>
      <c r="AC605" s="16">
        <f t="shared" si="90"/>
        <v>0</v>
      </c>
    </row>
    <row r="606" spans="1:29" x14ac:dyDescent="0.25">
      <c r="A606" s="13" t="str">
        <f>IF(AND(INTRO!$E$37="Non-endemic",INTRO!$E$41="Non-endemic")," ",IF(COUNTRY_INFO!A606=0," ",COUNTRY_INFO!A606))</f>
        <v>Nigeria</v>
      </c>
      <c r="B606" s="13" t="str">
        <f>IF(AND(INTRO!$E$37="Non-endemic",INTRO!$E$41="Non-endemic")," ",IF(COUNTRY_INFO!B606=0," ",COUNTRY_INFO!B606))</f>
        <v>Ondo</v>
      </c>
      <c r="C606" s="13" t="str">
        <f>IF(AND(INTRO!$E$37="Non-endemic",INTRO!$E$41="Non-endemic")," ",IF(COUNTRY_INFO!C606=0," ",COUNTRY_INFO!C606))</f>
        <v>Ondo East</v>
      </c>
      <c r="D606" s="14">
        <f>IF(AND(INTRO!$E$37="Non-endemic",INTRO!$E$41="Non-endemic"),0,IF(AND(OR(COUNTRY_INFO!$H606=0,COUNTRY_INFO!$H606=4,COUNTRY_INFO!$H606=99),OR(COUNTRY_INFO!$J606=0,COUNTRY_INFO!$J606=4)),0,COUNTRY_INFO!$E606))</f>
        <v>20108</v>
      </c>
      <c r="E606" s="14">
        <f>IF(AND(INTRO!$E$37="Non-endemic",INTRO!$E$41="Non-endemic"),0,IF(AND(OR(COUNTRY_INFO!$H606=0,COUNTRY_INFO!$H606=4,COUNTRY_INFO!$H606=99),OR(COUNTRY_INFO!$J606=0,COUNTRY_INFO!$J606=4)),0,COUNTRY_INFO!$F606))</f>
        <v>28152</v>
      </c>
      <c r="F606" s="14">
        <f t="shared" si="93"/>
        <v>48260</v>
      </c>
      <c r="G606" s="15">
        <f>IF(AND(INTRO!$E$37="Non-endemic",INTRO!$E$41="Non-endemic"),0,COUNTRY_INFO!Q606)</f>
        <v>1</v>
      </c>
      <c r="H606" s="15">
        <f>IF(AND(INTRO!$E$37="Non-endemic",INTRO!$E$41="Non-endemic"),0,COUNTRY_INFO!S606)</f>
        <v>1</v>
      </c>
      <c r="I606" s="14">
        <f>IF(INTRO!$E$39="Non-endemic",IF($G606=1,DEC!$I606,0),IF($G606=1,IVM!$G606,0))</f>
        <v>80433</v>
      </c>
      <c r="J606" s="3" t="str">
        <f>IF($G606=0, " ", IF(COUNTRY_INFO!$H606=1, IF(COUNTRY_INFO!$L606=1, 0," ")," "))</f>
        <v xml:space="preserve"> </v>
      </c>
      <c r="K606" s="3"/>
      <c r="L606" s="28" t="s">
        <v>974</v>
      </c>
      <c r="M606" s="44">
        <f>IF($L606="ALB", IF(INTRO!$E$39="Non-endemic",IF($H606&lt;&gt;0,$D606*($H606-$G606),0),$D606*$H606), 0)</f>
        <v>0</v>
      </c>
      <c r="N606" s="14">
        <f t="shared" si="85"/>
        <v>0</v>
      </c>
      <c r="O606" s="3"/>
      <c r="P606" s="14">
        <f t="shared" si="94"/>
        <v>0</v>
      </c>
      <c r="Q606" s="44">
        <f>IF($L606="MBD", IF(INTRO!$E$39="Non-endemic",IF($H606&lt;&gt;0,$D606*($H606-$G606),0),$D606*$H606),0)</f>
        <v>20108</v>
      </c>
      <c r="R606" s="14">
        <f t="shared" si="86"/>
        <v>0</v>
      </c>
      <c r="S606" s="3"/>
      <c r="T606" s="14">
        <f t="shared" si="95"/>
        <v>20108</v>
      </c>
      <c r="U606" s="25"/>
      <c r="V606" s="16">
        <f t="shared" si="91"/>
        <v>80433</v>
      </c>
      <c r="W606" s="16">
        <f t="shared" si="92"/>
        <v>403</v>
      </c>
      <c r="X606" s="25"/>
      <c r="Y606" s="16">
        <f t="shared" si="87"/>
        <v>0</v>
      </c>
      <c r="Z606" s="16">
        <f t="shared" si="88"/>
        <v>0</v>
      </c>
      <c r="AA606" s="25"/>
      <c r="AB606" s="16">
        <f t="shared" si="89"/>
        <v>0</v>
      </c>
      <c r="AC606" s="16">
        <f t="shared" si="90"/>
        <v>0</v>
      </c>
    </row>
    <row r="607" spans="1:29" x14ac:dyDescent="0.25">
      <c r="A607" s="13" t="str">
        <f>IF(AND(INTRO!$E$37="Non-endemic",INTRO!$E$41="Non-endemic")," ",IF(COUNTRY_INFO!A607=0," ",COUNTRY_INFO!A607))</f>
        <v>Nigeria</v>
      </c>
      <c r="B607" s="13" t="str">
        <f>IF(AND(INTRO!$E$37="Non-endemic",INTRO!$E$41="Non-endemic")," ",IF(COUNTRY_INFO!B607=0," ",COUNTRY_INFO!B607))</f>
        <v>Ondo</v>
      </c>
      <c r="C607" s="13" t="str">
        <f>IF(AND(INTRO!$E$37="Non-endemic",INTRO!$E$41="Non-endemic")," ",IF(COUNTRY_INFO!C607=0," ",COUNTRY_INFO!C607))</f>
        <v>Ondo West</v>
      </c>
      <c r="D607" s="14">
        <f>IF(AND(INTRO!$E$37="Non-endemic",INTRO!$E$41="Non-endemic"),0,IF(AND(OR(COUNTRY_INFO!$H607=0,COUNTRY_INFO!$H607=4,COUNTRY_INFO!$H607=99),OR(COUNTRY_INFO!$J607=0,COUNTRY_INFO!$J607=4)),0,COUNTRY_INFO!$E607))</f>
        <v>76301</v>
      </c>
      <c r="E607" s="14">
        <f>IF(AND(INTRO!$E$37="Non-endemic",INTRO!$E$41="Non-endemic"),0,IF(AND(OR(COUNTRY_INFO!$H607=0,COUNTRY_INFO!$H607=4,COUNTRY_INFO!$H607=99),OR(COUNTRY_INFO!$J607=0,COUNTRY_INFO!$J607=4)),0,COUNTRY_INFO!$F607))</f>
        <v>106822</v>
      </c>
      <c r="F607" s="14">
        <f t="shared" si="93"/>
        <v>183123</v>
      </c>
      <c r="G607" s="15">
        <f>IF(AND(INTRO!$E$37="Non-endemic",INTRO!$E$41="Non-endemic"),0,COUNTRY_INFO!Q607)</f>
        <v>1</v>
      </c>
      <c r="H607" s="15">
        <f>IF(AND(INTRO!$E$37="Non-endemic",INTRO!$E$41="Non-endemic"),0,COUNTRY_INFO!S607)</f>
        <v>1</v>
      </c>
      <c r="I607" s="14">
        <f>IF(INTRO!$E$39="Non-endemic",IF($G607=1,DEC!$I607,0),IF($G607=1,IVM!$G607,0))</f>
        <v>305206</v>
      </c>
      <c r="J607" s="3" t="str">
        <f>IF($G607=0, " ", IF(COUNTRY_INFO!$H607=1, IF(COUNTRY_INFO!$L607=1, 0," ")," "))</f>
        <v xml:space="preserve"> </v>
      </c>
      <c r="K607" s="3"/>
      <c r="L607" s="28" t="s">
        <v>974</v>
      </c>
      <c r="M607" s="44">
        <f>IF($L607="ALB", IF(INTRO!$E$39="Non-endemic",IF($H607&lt;&gt;0,$D607*($H607-$G607),0),$D607*$H607), 0)</f>
        <v>0</v>
      </c>
      <c r="N607" s="14">
        <f t="shared" si="85"/>
        <v>0</v>
      </c>
      <c r="O607" s="3"/>
      <c r="P607" s="14">
        <f t="shared" si="94"/>
        <v>0</v>
      </c>
      <c r="Q607" s="44">
        <f>IF($L607="MBD", IF(INTRO!$E$39="Non-endemic",IF($H607&lt;&gt;0,$D607*($H607-$G607),0),$D607*$H607),0)</f>
        <v>76301</v>
      </c>
      <c r="R607" s="14">
        <f t="shared" si="86"/>
        <v>0</v>
      </c>
      <c r="S607" s="3"/>
      <c r="T607" s="14">
        <f t="shared" si="95"/>
        <v>76301</v>
      </c>
      <c r="U607" s="25"/>
      <c r="V607" s="16">
        <f t="shared" si="91"/>
        <v>305206</v>
      </c>
      <c r="W607" s="16">
        <f t="shared" si="92"/>
        <v>1527</v>
      </c>
      <c r="X607" s="25"/>
      <c r="Y607" s="16">
        <f t="shared" si="87"/>
        <v>0</v>
      </c>
      <c r="Z607" s="16">
        <f t="shared" si="88"/>
        <v>0</v>
      </c>
      <c r="AA607" s="25"/>
      <c r="AB607" s="16">
        <f t="shared" si="89"/>
        <v>0</v>
      </c>
      <c r="AC607" s="16">
        <f t="shared" si="90"/>
        <v>0</v>
      </c>
    </row>
    <row r="608" spans="1:29" x14ac:dyDescent="0.25">
      <c r="A608" s="13" t="str">
        <f>IF(AND(INTRO!$E$37="Non-endemic",INTRO!$E$41="Non-endemic")," ",IF(COUNTRY_INFO!A608=0," ",COUNTRY_INFO!A608))</f>
        <v>Nigeria</v>
      </c>
      <c r="B608" s="13" t="str">
        <f>IF(AND(INTRO!$E$37="Non-endemic",INTRO!$E$41="Non-endemic")," ",IF(COUNTRY_INFO!B608=0," ",COUNTRY_INFO!B608))</f>
        <v>Ondo</v>
      </c>
      <c r="C608" s="13" t="str">
        <f>IF(AND(INTRO!$E$37="Non-endemic",INTRO!$E$41="Non-endemic")," ",IF(COUNTRY_INFO!C608=0," ",COUNTRY_INFO!C608))</f>
        <v>Ose</v>
      </c>
      <c r="D608" s="14">
        <f>IF(AND(INTRO!$E$37="Non-endemic",INTRO!$E$41="Non-endemic"),0,IF(AND(OR(COUNTRY_INFO!$H608=0,COUNTRY_INFO!$H608=4,COUNTRY_INFO!$H608=99),OR(COUNTRY_INFO!$J608=0,COUNTRY_INFO!$J608=4)),0,COUNTRY_INFO!$E608))</f>
        <v>38975</v>
      </c>
      <c r="E608" s="14">
        <f>IF(AND(INTRO!$E$37="Non-endemic",INTRO!$E$41="Non-endemic"),0,IF(AND(OR(COUNTRY_INFO!$H608=0,COUNTRY_INFO!$H608=4,COUNTRY_INFO!$H608=99),OR(COUNTRY_INFO!$J608=0,COUNTRY_INFO!$J608=4)),0,COUNTRY_INFO!$F608))</f>
        <v>54565</v>
      </c>
      <c r="F608" s="14">
        <f t="shared" si="93"/>
        <v>93540</v>
      </c>
      <c r="G608" s="15">
        <f>IF(AND(INTRO!$E$37="Non-endemic",INTRO!$E$41="Non-endemic"),0,COUNTRY_INFO!Q608)</f>
        <v>1</v>
      </c>
      <c r="H608" s="15">
        <f>IF(AND(INTRO!$E$37="Non-endemic",INTRO!$E$41="Non-endemic"),0,COUNTRY_INFO!S608)</f>
        <v>1</v>
      </c>
      <c r="I608" s="14">
        <f>IF(INTRO!$E$39="Non-endemic",IF($G608=1,DEC!$I608,0),IF($G608=1,IVM!$G608,0))</f>
        <v>155900</v>
      </c>
      <c r="J608" s="3" t="str">
        <f>IF($G608=0, " ", IF(COUNTRY_INFO!$H608=1, IF(COUNTRY_INFO!$L608=1, 0," ")," "))</f>
        <v xml:space="preserve"> </v>
      </c>
      <c r="K608" s="3"/>
      <c r="L608" s="28" t="s">
        <v>974</v>
      </c>
      <c r="M608" s="44">
        <f>IF($L608="ALB", IF(INTRO!$E$39="Non-endemic",IF($H608&lt;&gt;0,$D608*($H608-$G608),0),$D608*$H608), 0)</f>
        <v>0</v>
      </c>
      <c r="N608" s="14">
        <f t="shared" si="85"/>
        <v>0</v>
      </c>
      <c r="O608" s="3"/>
      <c r="P608" s="14">
        <f t="shared" si="94"/>
        <v>0</v>
      </c>
      <c r="Q608" s="44">
        <f>IF($L608="MBD", IF(INTRO!$E$39="Non-endemic",IF($H608&lt;&gt;0,$D608*($H608-$G608),0),$D608*$H608),0)</f>
        <v>38975</v>
      </c>
      <c r="R608" s="14">
        <f t="shared" si="86"/>
        <v>0</v>
      </c>
      <c r="S608" s="3"/>
      <c r="T608" s="14">
        <f t="shared" si="95"/>
        <v>38975</v>
      </c>
      <c r="U608" s="25"/>
      <c r="V608" s="16">
        <f t="shared" si="91"/>
        <v>155900</v>
      </c>
      <c r="W608" s="16">
        <f t="shared" si="92"/>
        <v>780</v>
      </c>
      <c r="X608" s="25"/>
      <c r="Y608" s="16">
        <f t="shared" si="87"/>
        <v>0</v>
      </c>
      <c r="Z608" s="16">
        <f t="shared" si="88"/>
        <v>0</v>
      </c>
      <c r="AA608" s="25"/>
      <c r="AB608" s="16">
        <f t="shared" si="89"/>
        <v>0</v>
      </c>
      <c r="AC608" s="16">
        <f t="shared" si="90"/>
        <v>0</v>
      </c>
    </row>
    <row r="609" spans="1:29" x14ac:dyDescent="0.25">
      <c r="A609" s="13" t="str">
        <f>IF(AND(INTRO!$E$37="Non-endemic",INTRO!$E$41="Non-endemic")," ",IF(COUNTRY_INFO!A609=0," ",COUNTRY_INFO!A609))</f>
        <v>Nigeria</v>
      </c>
      <c r="B609" s="13" t="str">
        <f>IF(AND(INTRO!$E$37="Non-endemic",INTRO!$E$41="Non-endemic")," ",IF(COUNTRY_INFO!B609=0," ",COUNTRY_INFO!B609))</f>
        <v>Ondo</v>
      </c>
      <c r="C609" s="13" t="str">
        <f>IF(AND(INTRO!$E$37="Non-endemic",INTRO!$E$41="Non-endemic")," ",IF(COUNTRY_INFO!C609=0," ",COUNTRY_INFO!C609))</f>
        <v>Owo</v>
      </c>
      <c r="D609" s="14">
        <f>IF(AND(INTRO!$E$37="Non-endemic",INTRO!$E$41="Non-endemic"),0,IF(AND(OR(COUNTRY_INFO!$H609=0,COUNTRY_INFO!$H609=4,COUNTRY_INFO!$H609=99),OR(COUNTRY_INFO!$J609=0,COUNTRY_INFO!$J609=4)),0,COUNTRY_INFO!$E609))</f>
        <v>58875</v>
      </c>
      <c r="E609" s="14">
        <f>IF(AND(INTRO!$E$37="Non-endemic",INTRO!$E$41="Non-endemic"),0,IF(AND(OR(COUNTRY_INFO!$H609=0,COUNTRY_INFO!$H609=4,COUNTRY_INFO!$H609=99),OR(COUNTRY_INFO!$J609=0,COUNTRY_INFO!$J609=4)),0,COUNTRY_INFO!$F609))</f>
        <v>82426</v>
      </c>
      <c r="F609" s="14">
        <f t="shared" si="93"/>
        <v>141301</v>
      </c>
      <c r="G609" s="15">
        <f>IF(AND(INTRO!$E$37="Non-endemic",INTRO!$E$41="Non-endemic"),0,COUNTRY_INFO!Q609)</f>
        <v>1</v>
      </c>
      <c r="H609" s="15">
        <f>IF(AND(INTRO!$E$37="Non-endemic",INTRO!$E$41="Non-endemic"),0,COUNTRY_INFO!S609)</f>
        <v>1</v>
      </c>
      <c r="I609" s="14">
        <f>IF(INTRO!$E$39="Non-endemic",IF($G609=1,DEC!$I609,0),IF($G609=1,IVM!$G609,0))</f>
        <v>235502</v>
      </c>
      <c r="J609" s="3" t="str">
        <f>IF($G609=0, " ", IF(COUNTRY_INFO!$H609=1, IF(COUNTRY_INFO!$L609=1, 0," ")," "))</f>
        <v xml:space="preserve"> </v>
      </c>
      <c r="K609" s="3"/>
      <c r="L609" s="28" t="s">
        <v>974</v>
      </c>
      <c r="M609" s="44">
        <f>IF($L609="ALB", IF(INTRO!$E$39="Non-endemic",IF($H609&lt;&gt;0,$D609*($H609-$G609),0),$D609*$H609), 0)</f>
        <v>0</v>
      </c>
      <c r="N609" s="14">
        <f t="shared" si="85"/>
        <v>0</v>
      </c>
      <c r="O609" s="3"/>
      <c r="P609" s="14">
        <f t="shared" si="94"/>
        <v>0</v>
      </c>
      <c r="Q609" s="44">
        <f>IF($L609="MBD", IF(INTRO!$E$39="Non-endemic",IF($H609&lt;&gt;0,$D609*($H609-$G609),0),$D609*$H609),0)</f>
        <v>58875</v>
      </c>
      <c r="R609" s="14">
        <f t="shared" si="86"/>
        <v>0</v>
      </c>
      <c r="S609" s="3"/>
      <c r="T609" s="14">
        <f t="shared" si="95"/>
        <v>58875</v>
      </c>
      <c r="U609" s="25"/>
      <c r="V609" s="16">
        <f t="shared" si="91"/>
        <v>235502</v>
      </c>
      <c r="W609" s="16">
        <f t="shared" si="92"/>
        <v>1178</v>
      </c>
      <c r="X609" s="25"/>
      <c r="Y609" s="16">
        <f t="shared" si="87"/>
        <v>0</v>
      </c>
      <c r="Z609" s="16">
        <f t="shared" si="88"/>
        <v>0</v>
      </c>
      <c r="AA609" s="25"/>
      <c r="AB609" s="16">
        <f t="shared" si="89"/>
        <v>0</v>
      </c>
      <c r="AC609" s="16">
        <f t="shared" si="90"/>
        <v>0</v>
      </c>
    </row>
    <row r="610" spans="1:29" x14ac:dyDescent="0.25">
      <c r="A610" s="13" t="str">
        <f>IF(AND(INTRO!$E$37="Non-endemic",INTRO!$E$41="Non-endemic")," ",IF(COUNTRY_INFO!A610=0," ",COUNTRY_INFO!A610))</f>
        <v>Nigeria</v>
      </c>
      <c r="B610" s="13" t="str">
        <f>IF(AND(INTRO!$E$37="Non-endemic",INTRO!$E$41="Non-endemic")," ",IF(COUNTRY_INFO!B610=0," ",COUNTRY_INFO!B610))</f>
        <v>Osun</v>
      </c>
      <c r="C610" s="13" t="str">
        <f>IF(AND(INTRO!$E$37="Non-endemic",INTRO!$E$41="Non-endemic")," ",IF(COUNTRY_INFO!C610=0," ",COUNTRY_INFO!C610))</f>
        <v>Aijedaade</v>
      </c>
      <c r="D610" s="14">
        <f>IF(AND(INTRO!$E$37="Non-endemic",INTRO!$E$41="Non-endemic"),0,IF(AND(OR(COUNTRY_INFO!$H610=0,COUNTRY_INFO!$H610=4,COUNTRY_INFO!$H610=99),OR(COUNTRY_INFO!$J610=0,COUNTRY_INFO!$J610=4)),0,COUNTRY_INFO!$E610))</f>
        <v>40452</v>
      </c>
      <c r="E610" s="14">
        <f>IF(AND(INTRO!$E$37="Non-endemic",INTRO!$E$41="Non-endemic"),0,IF(AND(OR(COUNTRY_INFO!$H610=0,COUNTRY_INFO!$H610=4,COUNTRY_INFO!$H610=99),OR(COUNTRY_INFO!$J610=0,COUNTRY_INFO!$J610=4)),0,COUNTRY_INFO!$F610))</f>
        <v>56633</v>
      </c>
      <c r="F610" s="14">
        <f t="shared" si="93"/>
        <v>97085</v>
      </c>
      <c r="G610" s="15">
        <f>IF(AND(INTRO!$E$37="Non-endemic",INTRO!$E$41="Non-endemic"),0,COUNTRY_INFO!Q610)</f>
        <v>1</v>
      </c>
      <c r="H610" s="15">
        <f>IF(AND(INTRO!$E$37="Non-endemic",INTRO!$E$41="Non-endemic"),0,COUNTRY_INFO!S610)</f>
        <v>1</v>
      </c>
      <c r="I610" s="14">
        <f>IF(INTRO!$E$39="Non-endemic",IF($G610=1,DEC!$I610,0),IF($G610=1,IVM!$G610,0))</f>
        <v>161808</v>
      </c>
      <c r="J610" s="3" t="str">
        <f>IF($G610=0, " ", IF(COUNTRY_INFO!$H610=1, IF(COUNTRY_INFO!$L610=1, 0," ")," "))</f>
        <v xml:space="preserve"> </v>
      </c>
      <c r="K610" s="3"/>
      <c r="L610" s="28" t="s">
        <v>974</v>
      </c>
      <c r="M610" s="44">
        <f>IF($L610="ALB", IF(INTRO!$E$39="Non-endemic",IF($H610&lt;&gt;0,$D610*($H610-$G610),0),$D610*$H610), 0)</f>
        <v>0</v>
      </c>
      <c r="N610" s="14">
        <f t="shared" si="85"/>
        <v>0</v>
      </c>
      <c r="O610" s="3"/>
      <c r="P610" s="14">
        <f t="shared" si="94"/>
        <v>0</v>
      </c>
      <c r="Q610" s="44">
        <f>IF($L610="MBD", IF(INTRO!$E$39="Non-endemic",IF($H610&lt;&gt;0,$D610*($H610-$G610),0),$D610*$H610),0)</f>
        <v>40452</v>
      </c>
      <c r="R610" s="14">
        <f t="shared" si="86"/>
        <v>0</v>
      </c>
      <c r="S610" s="3"/>
      <c r="T610" s="14">
        <f t="shared" si="95"/>
        <v>40452</v>
      </c>
      <c r="U610" s="25"/>
      <c r="V610" s="16">
        <f t="shared" si="91"/>
        <v>161808</v>
      </c>
      <c r="W610" s="16">
        <f t="shared" si="92"/>
        <v>810</v>
      </c>
      <c r="X610" s="25"/>
      <c r="Y610" s="16">
        <f t="shared" si="87"/>
        <v>0</v>
      </c>
      <c r="Z610" s="16">
        <f t="shared" si="88"/>
        <v>0</v>
      </c>
      <c r="AA610" s="25"/>
      <c r="AB610" s="16">
        <f t="shared" si="89"/>
        <v>0</v>
      </c>
      <c r="AC610" s="16">
        <f t="shared" si="90"/>
        <v>0</v>
      </c>
    </row>
    <row r="611" spans="1:29" x14ac:dyDescent="0.25">
      <c r="A611" s="13" t="str">
        <f>IF(AND(INTRO!$E$37="Non-endemic",INTRO!$E$41="Non-endemic")," ",IF(COUNTRY_INFO!A611=0," ",COUNTRY_INFO!A611))</f>
        <v>Nigeria</v>
      </c>
      <c r="B611" s="13" t="str">
        <f>IF(AND(INTRO!$E$37="Non-endemic",INTRO!$E$41="Non-endemic")," ",IF(COUNTRY_INFO!B611=0," ",COUNTRY_INFO!B611))</f>
        <v>Osun</v>
      </c>
      <c r="C611" s="13" t="str">
        <f>IF(AND(INTRO!$E$37="Non-endemic",INTRO!$E$41="Non-endemic")," ",IF(COUNTRY_INFO!C611=0," ",COUNTRY_INFO!C611))</f>
        <v>Aijedire</v>
      </c>
      <c r="D611" s="14">
        <f>IF(AND(INTRO!$E$37="Non-endemic",INTRO!$E$41="Non-endemic"),0,IF(AND(OR(COUNTRY_INFO!$H611=0,COUNTRY_INFO!$H611=4,COUNTRY_INFO!$H611=99),OR(COUNTRY_INFO!$J611=0,COUNTRY_INFO!$J611=4)),0,COUNTRY_INFO!$E611))</f>
        <v>20401</v>
      </c>
      <c r="E611" s="14">
        <f>IF(AND(INTRO!$E$37="Non-endemic",INTRO!$E$41="Non-endemic"),0,IF(AND(OR(COUNTRY_INFO!$H611=0,COUNTRY_INFO!$H611=4,COUNTRY_INFO!$H611=99),OR(COUNTRY_INFO!$J611=0,COUNTRY_INFO!$J611=4)),0,COUNTRY_INFO!$F611))</f>
        <v>28561</v>
      </c>
      <c r="F611" s="14">
        <f t="shared" si="93"/>
        <v>48962</v>
      </c>
      <c r="G611" s="15">
        <f>IF(AND(INTRO!$E$37="Non-endemic",INTRO!$E$41="Non-endemic"),0,COUNTRY_INFO!Q611)</f>
        <v>1</v>
      </c>
      <c r="H611" s="15">
        <f>IF(AND(INTRO!$E$37="Non-endemic",INTRO!$E$41="Non-endemic"),0,COUNTRY_INFO!S611)</f>
        <v>1</v>
      </c>
      <c r="I611" s="14">
        <f>IF(INTRO!$E$39="Non-endemic",IF($G611=1,DEC!$I611,0),IF($G611=1,IVM!$G611,0))</f>
        <v>81603</v>
      </c>
      <c r="J611" s="3" t="str">
        <f>IF($G611=0, " ", IF(COUNTRY_INFO!$H611=1, IF(COUNTRY_INFO!$L611=1, 0," ")," "))</f>
        <v xml:space="preserve"> </v>
      </c>
      <c r="K611" s="3"/>
      <c r="L611" s="28" t="s">
        <v>974</v>
      </c>
      <c r="M611" s="44">
        <f>IF($L611="ALB", IF(INTRO!$E$39="Non-endemic",IF($H611&lt;&gt;0,$D611*($H611-$G611),0),$D611*$H611), 0)</f>
        <v>0</v>
      </c>
      <c r="N611" s="14">
        <f t="shared" si="85"/>
        <v>0</v>
      </c>
      <c r="O611" s="3"/>
      <c r="P611" s="14">
        <f t="shared" si="94"/>
        <v>0</v>
      </c>
      <c r="Q611" s="44">
        <f>IF($L611="MBD", IF(INTRO!$E$39="Non-endemic",IF($H611&lt;&gt;0,$D611*($H611-$G611),0),$D611*$H611),0)</f>
        <v>20401</v>
      </c>
      <c r="R611" s="14">
        <f t="shared" si="86"/>
        <v>0</v>
      </c>
      <c r="S611" s="3"/>
      <c r="T611" s="14">
        <f t="shared" si="95"/>
        <v>20401</v>
      </c>
      <c r="U611" s="25"/>
      <c r="V611" s="16">
        <f t="shared" si="91"/>
        <v>81603</v>
      </c>
      <c r="W611" s="16">
        <f t="shared" si="92"/>
        <v>409</v>
      </c>
      <c r="X611" s="25"/>
      <c r="Y611" s="16">
        <f t="shared" si="87"/>
        <v>0</v>
      </c>
      <c r="Z611" s="16">
        <f t="shared" si="88"/>
        <v>0</v>
      </c>
      <c r="AA611" s="25"/>
      <c r="AB611" s="16">
        <f t="shared" si="89"/>
        <v>0</v>
      </c>
      <c r="AC611" s="16">
        <f t="shared" si="90"/>
        <v>0</v>
      </c>
    </row>
    <row r="612" spans="1:29" x14ac:dyDescent="0.25">
      <c r="A612" s="13" t="str">
        <f>IF(AND(INTRO!$E$37="Non-endemic",INTRO!$E$41="Non-endemic")," ",IF(COUNTRY_INFO!A612=0," ",COUNTRY_INFO!A612))</f>
        <v>Nigeria</v>
      </c>
      <c r="B612" s="13" t="str">
        <f>IF(AND(INTRO!$E$37="Non-endemic",INTRO!$E$41="Non-endemic")," ",IF(COUNTRY_INFO!B612=0," ",COUNTRY_INFO!B612))</f>
        <v>Osun</v>
      </c>
      <c r="C612" s="13" t="str">
        <f>IF(AND(INTRO!$E$37="Non-endemic",INTRO!$E$41="Non-endemic")," ",IF(COUNTRY_INFO!C612=0," ",COUNTRY_INFO!C612))</f>
        <v>Atakunmosa East</v>
      </c>
      <c r="D612" s="14">
        <f>IF(AND(INTRO!$E$37="Non-endemic",INTRO!$E$41="Non-endemic"),0,IF(AND(OR(COUNTRY_INFO!$H612=0,COUNTRY_INFO!$H612=4,COUNTRY_INFO!$H612=99),OR(COUNTRY_INFO!$J612=0,COUNTRY_INFO!$J612=4)),0,COUNTRY_INFO!$E612))</f>
        <v>18463</v>
      </c>
      <c r="E612" s="14">
        <f>IF(AND(INTRO!$E$37="Non-endemic",INTRO!$E$41="Non-endemic"),0,IF(AND(OR(COUNTRY_INFO!$H612=0,COUNTRY_INFO!$H612=4,COUNTRY_INFO!$H612=99),OR(COUNTRY_INFO!$J612=0,COUNTRY_INFO!$J612=4)),0,COUNTRY_INFO!$F612))</f>
        <v>25849</v>
      </c>
      <c r="F612" s="14">
        <f t="shared" si="93"/>
        <v>44312</v>
      </c>
      <c r="G612" s="15">
        <f>IF(AND(INTRO!$E$37="Non-endemic",INTRO!$E$41="Non-endemic"),0,COUNTRY_INFO!Q612)</f>
        <v>0</v>
      </c>
      <c r="H612" s="15">
        <f>IF(AND(INTRO!$E$37="Non-endemic",INTRO!$E$41="Non-endemic"),0,COUNTRY_INFO!S612)</f>
        <v>2</v>
      </c>
      <c r="I612" s="14">
        <f>IF(INTRO!$E$39="Non-endemic",IF($G612=1,DEC!$I612,0),IF($G612=1,IVM!$G612,0))</f>
        <v>0</v>
      </c>
      <c r="J612" s="3" t="str">
        <f>IF($G612=0, " ", IF(COUNTRY_INFO!$H612=1, IF(COUNTRY_INFO!$L612=1, 0," ")," "))</f>
        <v xml:space="preserve"> </v>
      </c>
      <c r="K612" s="3"/>
      <c r="L612" s="28" t="s">
        <v>974</v>
      </c>
      <c r="M612" s="44">
        <f>IF($L612="ALB", IF(INTRO!$E$39="Non-endemic",IF($H612&lt;&gt;0,$D612*($H612-$G612),0),$D612*$H612), 0)</f>
        <v>0</v>
      </c>
      <c r="N612" s="14">
        <f t="shared" si="85"/>
        <v>0</v>
      </c>
      <c r="O612" s="3"/>
      <c r="P612" s="14">
        <f t="shared" si="94"/>
        <v>0</v>
      </c>
      <c r="Q612" s="44">
        <f>IF($L612="MBD", IF(INTRO!$E$39="Non-endemic",IF($H612&lt;&gt;0,$D612*($H612-$G612),0),$D612*$H612),0)</f>
        <v>36926</v>
      </c>
      <c r="R612" s="14">
        <f t="shared" si="86"/>
        <v>51698</v>
      </c>
      <c r="S612" s="3"/>
      <c r="T612" s="14">
        <f t="shared" si="95"/>
        <v>88624</v>
      </c>
      <c r="U612" s="25"/>
      <c r="V612" s="16">
        <f t="shared" si="91"/>
        <v>0</v>
      </c>
      <c r="W612" s="16">
        <f t="shared" si="92"/>
        <v>0</v>
      </c>
      <c r="X612" s="25"/>
      <c r="Y612" s="16">
        <f t="shared" si="87"/>
        <v>0</v>
      </c>
      <c r="Z612" s="16">
        <f t="shared" si="88"/>
        <v>0</v>
      </c>
      <c r="AA612" s="25"/>
      <c r="AB612" s="16">
        <f t="shared" si="89"/>
        <v>51698</v>
      </c>
      <c r="AC612" s="16">
        <f t="shared" si="90"/>
        <v>345</v>
      </c>
    </row>
    <row r="613" spans="1:29" x14ac:dyDescent="0.25">
      <c r="A613" s="13" t="str">
        <f>IF(AND(INTRO!$E$37="Non-endemic",INTRO!$E$41="Non-endemic")," ",IF(COUNTRY_INFO!A613=0," ",COUNTRY_INFO!A613))</f>
        <v>Nigeria</v>
      </c>
      <c r="B613" s="13" t="str">
        <f>IF(AND(INTRO!$E$37="Non-endemic",INTRO!$E$41="Non-endemic")," ",IF(COUNTRY_INFO!B613=0," ",COUNTRY_INFO!B613))</f>
        <v>Osun</v>
      </c>
      <c r="C613" s="13" t="str">
        <f>IF(AND(INTRO!$E$37="Non-endemic",INTRO!$E$41="Non-endemic")," ",IF(COUNTRY_INFO!C613=0," ",COUNTRY_INFO!C613))</f>
        <v>Atakunmosa West</v>
      </c>
      <c r="D613" s="14">
        <f>IF(AND(INTRO!$E$37="Non-endemic",INTRO!$E$41="Non-endemic"),0,IF(AND(OR(COUNTRY_INFO!$H613=0,COUNTRY_INFO!$H613=4,COUNTRY_INFO!$H613=99),OR(COUNTRY_INFO!$J613=0,COUNTRY_INFO!$J613=4)),0,COUNTRY_INFO!$E613))</f>
        <v>20495</v>
      </c>
      <c r="E613" s="14">
        <f>IF(AND(INTRO!$E$37="Non-endemic",INTRO!$E$41="Non-endemic"),0,IF(AND(OR(COUNTRY_INFO!$H613=0,COUNTRY_INFO!$H613=4,COUNTRY_INFO!$H613=99),OR(COUNTRY_INFO!$J613=0,COUNTRY_INFO!$J613=4)),0,COUNTRY_INFO!$F613))</f>
        <v>28693</v>
      </c>
      <c r="F613" s="14">
        <f t="shared" si="93"/>
        <v>49188</v>
      </c>
      <c r="G613" s="15">
        <f>IF(AND(INTRO!$E$37="Non-endemic",INTRO!$E$41="Non-endemic"),0,COUNTRY_INFO!Q613)</f>
        <v>1</v>
      </c>
      <c r="H613" s="15">
        <f>IF(AND(INTRO!$E$37="Non-endemic",INTRO!$E$41="Non-endemic"),0,COUNTRY_INFO!S613)</f>
        <v>2</v>
      </c>
      <c r="I613" s="14">
        <f>IF(INTRO!$E$39="Non-endemic",IF($G613=1,DEC!$I613,0),IF($G613=1,IVM!$G613,0))</f>
        <v>0</v>
      </c>
      <c r="J613" s="3">
        <v>81981</v>
      </c>
      <c r="K613" s="3">
        <v>1</v>
      </c>
      <c r="L613" s="28" t="s">
        <v>974</v>
      </c>
      <c r="M613" s="44">
        <f>IF($L613="ALB", IF(INTRO!$E$39="Non-endemic",IF($H613&lt;&gt;0,$D613*($H613-$G613),0),$D613*$H613), 0)</f>
        <v>0</v>
      </c>
      <c r="N613" s="14">
        <f t="shared" si="85"/>
        <v>0</v>
      </c>
      <c r="O613" s="3"/>
      <c r="P613" s="14">
        <f t="shared" si="94"/>
        <v>0</v>
      </c>
      <c r="Q613" s="44">
        <f>IF($L613="MBD", IF(INTRO!$E$39="Non-endemic",IF($H613&lt;&gt;0,$D613*($H613-$G613),0),$D613*$H613),0)</f>
        <v>40990</v>
      </c>
      <c r="R613" s="14">
        <f t="shared" si="86"/>
        <v>57386</v>
      </c>
      <c r="S613" s="3"/>
      <c r="T613" s="14">
        <f t="shared" si="95"/>
        <v>98376</v>
      </c>
      <c r="U613" s="25"/>
      <c r="V613" s="16">
        <f t="shared" si="91"/>
        <v>81981</v>
      </c>
      <c r="W613" s="16">
        <f t="shared" si="92"/>
        <v>410</v>
      </c>
      <c r="X613" s="25"/>
      <c r="Y613" s="16">
        <f t="shared" si="87"/>
        <v>0</v>
      </c>
      <c r="Z613" s="16">
        <f t="shared" si="88"/>
        <v>0</v>
      </c>
      <c r="AA613" s="25"/>
      <c r="AB613" s="16">
        <f t="shared" si="89"/>
        <v>57386</v>
      </c>
      <c r="AC613" s="16">
        <f t="shared" si="90"/>
        <v>383</v>
      </c>
    </row>
    <row r="614" spans="1:29" x14ac:dyDescent="0.25">
      <c r="A614" s="13" t="str">
        <f>IF(AND(INTRO!$E$37="Non-endemic",INTRO!$E$41="Non-endemic")," ",IF(COUNTRY_INFO!A614=0," ",COUNTRY_INFO!A614))</f>
        <v>Nigeria</v>
      </c>
      <c r="B614" s="13" t="str">
        <f>IF(AND(INTRO!$E$37="Non-endemic",INTRO!$E$41="Non-endemic")," ",IF(COUNTRY_INFO!B614=0," ",COUNTRY_INFO!B614))</f>
        <v>Osun</v>
      </c>
      <c r="C614" s="13" t="str">
        <f>IF(AND(INTRO!$E$37="Non-endemic",INTRO!$E$41="Non-endemic")," ",IF(COUNTRY_INFO!C614=0," ",COUNTRY_INFO!C614))</f>
        <v>Boluwadura</v>
      </c>
      <c r="D614" s="14">
        <f>IF(AND(INTRO!$E$37="Non-endemic",INTRO!$E$41="Non-endemic"),0,IF(AND(OR(COUNTRY_INFO!$H614=0,COUNTRY_INFO!$H614=4,COUNTRY_INFO!$H614=99),OR(COUNTRY_INFO!$J614=0,COUNTRY_INFO!$J614=4)),0,COUNTRY_INFO!$E614))</f>
        <v>19037</v>
      </c>
      <c r="E614" s="14">
        <f>IF(AND(INTRO!$E$37="Non-endemic",INTRO!$E$41="Non-endemic"),0,IF(AND(OR(COUNTRY_INFO!$H614=0,COUNTRY_INFO!$H614=4,COUNTRY_INFO!$H614=99),OR(COUNTRY_INFO!$J614=0,COUNTRY_INFO!$J614=4)),0,COUNTRY_INFO!$F614))</f>
        <v>26652</v>
      </c>
      <c r="F614" s="14">
        <f t="shared" si="93"/>
        <v>45689</v>
      </c>
      <c r="G614" s="15">
        <f>IF(AND(INTRO!$E$37="Non-endemic",INTRO!$E$41="Non-endemic"),0,COUNTRY_INFO!Q614)</f>
        <v>1</v>
      </c>
      <c r="H614" s="15">
        <f>IF(AND(INTRO!$E$37="Non-endemic",INTRO!$E$41="Non-endemic"),0,COUNTRY_INFO!S614)</f>
        <v>1</v>
      </c>
      <c r="I614" s="14">
        <f>IF(INTRO!$E$39="Non-endemic",IF($G614=1,DEC!$I614,0),IF($G614=1,IVM!$G614,0))</f>
        <v>76148</v>
      </c>
      <c r="J614" s="3" t="str">
        <f>IF($G614=0, " ", IF(COUNTRY_INFO!$H614=1, IF(COUNTRY_INFO!$L614=1, 0," ")," "))</f>
        <v xml:space="preserve"> </v>
      </c>
      <c r="K614" s="3"/>
      <c r="L614" s="28" t="s">
        <v>974</v>
      </c>
      <c r="M614" s="44">
        <f>IF($L614="ALB", IF(INTRO!$E$39="Non-endemic",IF($H614&lt;&gt;0,$D614*($H614-$G614),0),$D614*$H614), 0)</f>
        <v>0</v>
      </c>
      <c r="N614" s="14">
        <f t="shared" si="85"/>
        <v>0</v>
      </c>
      <c r="O614" s="3"/>
      <c r="P614" s="14">
        <f t="shared" si="94"/>
        <v>0</v>
      </c>
      <c r="Q614" s="44">
        <f>IF($L614="MBD", IF(INTRO!$E$39="Non-endemic",IF($H614&lt;&gt;0,$D614*($H614-$G614),0),$D614*$H614),0)</f>
        <v>19037</v>
      </c>
      <c r="R614" s="14">
        <f t="shared" si="86"/>
        <v>0</v>
      </c>
      <c r="S614" s="3"/>
      <c r="T614" s="14">
        <f t="shared" si="95"/>
        <v>19037</v>
      </c>
      <c r="U614" s="25"/>
      <c r="V614" s="16">
        <f t="shared" si="91"/>
        <v>76148</v>
      </c>
      <c r="W614" s="16">
        <f t="shared" si="92"/>
        <v>381</v>
      </c>
      <c r="X614" s="25"/>
      <c r="Y614" s="16">
        <f t="shared" si="87"/>
        <v>0</v>
      </c>
      <c r="Z614" s="16">
        <f t="shared" si="88"/>
        <v>0</v>
      </c>
      <c r="AA614" s="25"/>
      <c r="AB614" s="16">
        <f t="shared" si="89"/>
        <v>0</v>
      </c>
      <c r="AC614" s="16">
        <f t="shared" si="90"/>
        <v>0</v>
      </c>
    </row>
    <row r="615" spans="1:29" x14ac:dyDescent="0.25">
      <c r="A615" s="13" t="str">
        <f>IF(AND(INTRO!$E$37="Non-endemic",INTRO!$E$41="Non-endemic")," ",IF(COUNTRY_INFO!A615=0," ",COUNTRY_INFO!A615))</f>
        <v>Nigeria</v>
      </c>
      <c r="B615" s="13" t="str">
        <f>IF(AND(INTRO!$E$37="Non-endemic",INTRO!$E$41="Non-endemic")," ",IF(COUNTRY_INFO!B615=0," ",COUNTRY_INFO!B615))</f>
        <v>Osun</v>
      </c>
      <c r="C615" s="13" t="str">
        <f>IF(AND(INTRO!$E$37="Non-endemic",INTRO!$E$41="Non-endemic")," ",IF(COUNTRY_INFO!C615=0," ",COUNTRY_INFO!C615))</f>
        <v>Boripe</v>
      </c>
      <c r="D615" s="14">
        <f>IF(AND(INTRO!$E$37="Non-endemic",INTRO!$E$41="Non-endemic"),0,IF(AND(OR(COUNTRY_INFO!$H615=0,COUNTRY_INFO!$H615=4,COUNTRY_INFO!$H615=99),OR(COUNTRY_INFO!$J615=0,COUNTRY_INFO!$J615=4)),0,COUNTRY_INFO!$E615))</f>
        <v>37484</v>
      </c>
      <c r="E615" s="14">
        <f>IF(AND(INTRO!$E$37="Non-endemic",INTRO!$E$41="Non-endemic"),0,IF(AND(OR(COUNTRY_INFO!$H615=0,COUNTRY_INFO!$H615=4,COUNTRY_INFO!$H615=99),OR(COUNTRY_INFO!$J615=0,COUNTRY_INFO!$J615=4)),0,COUNTRY_INFO!$F615))</f>
        <v>52478</v>
      </c>
      <c r="F615" s="14">
        <f t="shared" si="93"/>
        <v>89962</v>
      </c>
      <c r="G615" s="15">
        <f>IF(AND(INTRO!$E$37="Non-endemic",INTRO!$E$41="Non-endemic"),0,COUNTRY_INFO!Q615)</f>
        <v>1</v>
      </c>
      <c r="H615" s="15">
        <f>IF(AND(INTRO!$E$37="Non-endemic",INTRO!$E$41="Non-endemic"),0,COUNTRY_INFO!S615)</f>
        <v>1</v>
      </c>
      <c r="I615" s="14">
        <f>IF(INTRO!$E$39="Non-endemic",IF($G615=1,DEC!$I615,0),IF($G615=1,IVM!$G615,0))</f>
        <v>0</v>
      </c>
      <c r="J615" s="3">
        <v>149937</v>
      </c>
      <c r="K615" s="3">
        <v>1</v>
      </c>
      <c r="L615" s="28" t="s">
        <v>974</v>
      </c>
      <c r="M615" s="44">
        <f>IF($L615="ALB", IF(INTRO!$E$39="Non-endemic",IF($H615&lt;&gt;0,$D615*($H615-$G615),0),$D615*$H615), 0)</f>
        <v>0</v>
      </c>
      <c r="N615" s="14">
        <f t="shared" si="85"/>
        <v>0</v>
      </c>
      <c r="O615" s="3"/>
      <c r="P615" s="14">
        <f t="shared" si="94"/>
        <v>0</v>
      </c>
      <c r="Q615" s="44">
        <f>IF($L615="MBD", IF(INTRO!$E$39="Non-endemic",IF($H615&lt;&gt;0,$D615*($H615-$G615),0),$D615*$H615),0)</f>
        <v>37484</v>
      </c>
      <c r="R615" s="14">
        <f t="shared" si="86"/>
        <v>52478</v>
      </c>
      <c r="S615" s="3"/>
      <c r="T615" s="14">
        <f t="shared" si="95"/>
        <v>89962</v>
      </c>
      <c r="U615" s="25"/>
      <c r="V615" s="16">
        <f t="shared" si="91"/>
        <v>149937</v>
      </c>
      <c r="W615" s="16">
        <f t="shared" si="92"/>
        <v>750</v>
      </c>
      <c r="X615" s="25"/>
      <c r="Y615" s="16">
        <f t="shared" si="87"/>
        <v>0</v>
      </c>
      <c r="Z615" s="16">
        <f t="shared" si="88"/>
        <v>0</v>
      </c>
      <c r="AA615" s="25"/>
      <c r="AB615" s="16">
        <f t="shared" si="89"/>
        <v>52478</v>
      </c>
      <c r="AC615" s="16">
        <f t="shared" si="90"/>
        <v>350</v>
      </c>
    </row>
    <row r="616" spans="1:29" x14ac:dyDescent="0.25">
      <c r="A616" s="13" t="str">
        <f>IF(AND(INTRO!$E$37="Non-endemic",INTRO!$E$41="Non-endemic")," ",IF(COUNTRY_INFO!A616=0," ",COUNTRY_INFO!A616))</f>
        <v>Nigeria</v>
      </c>
      <c r="B616" s="13" t="str">
        <f>IF(AND(INTRO!$E$37="Non-endemic",INTRO!$E$41="Non-endemic")," ",IF(COUNTRY_INFO!B616=0," ",COUNTRY_INFO!B616))</f>
        <v>Osun</v>
      </c>
      <c r="C616" s="13" t="str">
        <f>IF(AND(INTRO!$E$37="Non-endemic",INTRO!$E$41="Non-endemic")," ",IF(COUNTRY_INFO!C616=0," ",COUNTRY_INFO!C616))</f>
        <v>Ede North</v>
      </c>
      <c r="D616" s="14">
        <f>IF(AND(INTRO!$E$37="Non-endemic",INTRO!$E$41="Non-endemic"),0,IF(AND(OR(COUNTRY_INFO!$H616=0,COUNTRY_INFO!$H616=4,COUNTRY_INFO!$H616=99),OR(COUNTRY_INFO!$J616=0,COUNTRY_INFO!$J616=4)),0,COUNTRY_INFO!$E616))</f>
        <v>22549</v>
      </c>
      <c r="E616" s="14">
        <f>IF(AND(INTRO!$E$37="Non-endemic",INTRO!$E$41="Non-endemic"),0,IF(AND(OR(COUNTRY_INFO!$H616=0,COUNTRY_INFO!$H616=4,COUNTRY_INFO!$H616=99),OR(COUNTRY_INFO!$J616=0,COUNTRY_INFO!$J616=4)),0,COUNTRY_INFO!$F616))</f>
        <v>31568</v>
      </c>
      <c r="F616" s="14">
        <f t="shared" si="93"/>
        <v>54117</v>
      </c>
      <c r="G616" s="15">
        <f>IF(AND(INTRO!$E$37="Non-endemic",INTRO!$E$41="Non-endemic"),0,COUNTRY_INFO!Q616)</f>
        <v>1</v>
      </c>
      <c r="H616" s="15">
        <f>IF(AND(INTRO!$E$37="Non-endemic",INTRO!$E$41="Non-endemic"),0,COUNTRY_INFO!S616)</f>
        <v>1</v>
      </c>
      <c r="I616" s="14">
        <f>IF(INTRO!$E$39="Non-endemic",IF($G616=1,DEC!$I616,0),IF($G616=1,IVM!$G616,0))</f>
        <v>0</v>
      </c>
      <c r="J616" s="3">
        <v>90195</v>
      </c>
      <c r="K616" s="3">
        <v>1</v>
      </c>
      <c r="L616" s="28" t="s">
        <v>974</v>
      </c>
      <c r="M616" s="44">
        <f>IF($L616="ALB", IF(INTRO!$E$39="Non-endemic",IF($H616&lt;&gt;0,$D616*($H616-$G616),0),$D616*$H616), 0)</f>
        <v>0</v>
      </c>
      <c r="N616" s="14">
        <f t="shared" si="85"/>
        <v>0</v>
      </c>
      <c r="O616" s="3"/>
      <c r="P616" s="14">
        <f t="shared" si="94"/>
        <v>0</v>
      </c>
      <c r="Q616" s="44">
        <f>IF($L616="MBD", IF(INTRO!$E$39="Non-endemic",IF($H616&lt;&gt;0,$D616*($H616-$G616),0),$D616*$H616),0)</f>
        <v>22549</v>
      </c>
      <c r="R616" s="14">
        <f t="shared" si="86"/>
        <v>31568</v>
      </c>
      <c r="S616" s="3"/>
      <c r="T616" s="14">
        <f t="shared" si="95"/>
        <v>54117</v>
      </c>
      <c r="U616" s="25"/>
      <c r="V616" s="16">
        <f t="shared" si="91"/>
        <v>90195</v>
      </c>
      <c r="W616" s="16">
        <f t="shared" si="92"/>
        <v>451</v>
      </c>
      <c r="X616" s="25"/>
      <c r="Y616" s="16">
        <f t="shared" si="87"/>
        <v>0</v>
      </c>
      <c r="Z616" s="16">
        <f t="shared" si="88"/>
        <v>0</v>
      </c>
      <c r="AA616" s="25"/>
      <c r="AB616" s="16">
        <f t="shared" si="89"/>
        <v>31568</v>
      </c>
      <c r="AC616" s="16">
        <f t="shared" si="90"/>
        <v>211</v>
      </c>
    </row>
    <row r="617" spans="1:29" x14ac:dyDescent="0.25">
      <c r="A617" s="13" t="str">
        <f>IF(AND(INTRO!$E$37="Non-endemic",INTRO!$E$41="Non-endemic")," ",IF(COUNTRY_INFO!A617=0," ",COUNTRY_INFO!A617))</f>
        <v>Nigeria</v>
      </c>
      <c r="B617" s="13" t="str">
        <f>IF(AND(INTRO!$E$37="Non-endemic",INTRO!$E$41="Non-endemic")," ",IF(COUNTRY_INFO!B617=0," ",COUNTRY_INFO!B617))</f>
        <v>Osun</v>
      </c>
      <c r="C617" s="13" t="str">
        <f>IF(AND(INTRO!$E$37="Non-endemic",INTRO!$E$41="Non-endemic")," ",IF(COUNTRY_INFO!C617=0," ",COUNTRY_INFO!C617))</f>
        <v>Ede South</v>
      </c>
      <c r="D617" s="14">
        <f>IF(AND(INTRO!$E$37="Non-endemic",INTRO!$E$41="Non-endemic"),0,IF(AND(OR(COUNTRY_INFO!$H617=0,COUNTRY_INFO!$H617=4,COUNTRY_INFO!$H617=99),OR(COUNTRY_INFO!$J617=0,COUNTRY_INFO!$J617=4)),0,COUNTRY_INFO!$E617))</f>
        <v>20452</v>
      </c>
      <c r="E617" s="14">
        <f>IF(AND(INTRO!$E$37="Non-endemic",INTRO!$E$41="Non-endemic"),0,IF(AND(OR(COUNTRY_INFO!$H617=0,COUNTRY_INFO!$H617=4,COUNTRY_INFO!$H617=99),OR(COUNTRY_INFO!$J617=0,COUNTRY_INFO!$J617=4)),0,COUNTRY_INFO!$F617))</f>
        <v>28632</v>
      </c>
      <c r="F617" s="14">
        <f t="shared" si="93"/>
        <v>49084</v>
      </c>
      <c r="G617" s="15">
        <f>IF(AND(INTRO!$E$37="Non-endemic",INTRO!$E$41="Non-endemic"),0,COUNTRY_INFO!Q617)</f>
        <v>1</v>
      </c>
      <c r="H617" s="15">
        <f>IF(AND(INTRO!$E$37="Non-endemic",INTRO!$E$41="Non-endemic"),0,COUNTRY_INFO!S617)</f>
        <v>2</v>
      </c>
      <c r="I617" s="14">
        <f>IF(INTRO!$E$39="Non-endemic",IF($G617=1,DEC!$I617,0),IF($G617=1,IVM!$G617,0))</f>
        <v>81806</v>
      </c>
      <c r="J617" s="3" t="str">
        <f>IF($G617=0, " ", IF(COUNTRY_INFO!$H617=1, IF(COUNTRY_INFO!$L617=1, 0," ")," "))</f>
        <v xml:space="preserve"> </v>
      </c>
      <c r="K617" s="3"/>
      <c r="L617" s="28" t="s">
        <v>974</v>
      </c>
      <c r="M617" s="44">
        <f>IF($L617="ALB", IF(INTRO!$E$39="Non-endemic",IF($H617&lt;&gt;0,$D617*($H617-$G617),0),$D617*$H617), 0)</f>
        <v>0</v>
      </c>
      <c r="N617" s="14">
        <f t="shared" si="85"/>
        <v>0</v>
      </c>
      <c r="O617" s="3"/>
      <c r="P617" s="14">
        <f t="shared" si="94"/>
        <v>0</v>
      </c>
      <c r="Q617" s="44">
        <f>IF($L617="MBD", IF(INTRO!$E$39="Non-endemic",IF($H617&lt;&gt;0,$D617*($H617-$G617),0),$D617*$H617),0)</f>
        <v>40904</v>
      </c>
      <c r="R617" s="14">
        <f t="shared" si="86"/>
        <v>28632</v>
      </c>
      <c r="S617" s="3"/>
      <c r="T617" s="14">
        <f t="shared" si="95"/>
        <v>69536</v>
      </c>
      <c r="U617" s="25"/>
      <c r="V617" s="16">
        <f t="shared" si="91"/>
        <v>81806</v>
      </c>
      <c r="W617" s="16">
        <f t="shared" si="92"/>
        <v>410</v>
      </c>
      <c r="X617" s="25"/>
      <c r="Y617" s="16">
        <f t="shared" si="87"/>
        <v>0</v>
      </c>
      <c r="Z617" s="16">
        <f t="shared" si="88"/>
        <v>0</v>
      </c>
      <c r="AA617" s="25"/>
      <c r="AB617" s="16">
        <f t="shared" si="89"/>
        <v>28632</v>
      </c>
      <c r="AC617" s="16">
        <f t="shared" si="90"/>
        <v>191</v>
      </c>
    </row>
    <row r="618" spans="1:29" x14ac:dyDescent="0.25">
      <c r="A618" s="13" t="str">
        <f>IF(AND(INTRO!$E$37="Non-endemic",INTRO!$E$41="Non-endemic")," ",IF(COUNTRY_INFO!A618=0," ",COUNTRY_INFO!A618))</f>
        <v>Nigeria</v>
      </c>
      <c r="B618" s="13" t="str">
        <f>IF(AND(INTRO!$E$37="Non-endemic",INTRO!$E$41="Non-endemic")," ",IF(COUNTRY_INFO!B618=0," ",COUNTRY_INFO!B618))</f>
        <v>Osun</v>
      </c>
      <c r="C618" s="13" t="str">
        <f>IF(AND(INTRO!$E$37="Non-endemic",INTRO!$E$41="Non-endemic")," ",IF(COUNTRY_INFO!C618=0," ",COUNTRY_INFO!C618))</f>
        <v>Egbedore</v>
      </c>
      <c r="D618" s="14">
        <f>IF(AND(INTRO!$E$37="Non-endemic",INTRO!$E$41="Non-endemic"),0,IF(AND(OR(COUNTRY_INFO!$H618=0,COUNTRY_INFO!$H618=4,COUNTRY_INFO!$H618=99),OR(COUNTRY_INFO!$J618=0,COUNTRY_INFO!$J618=4)),0,COUNTRY_INFO!$E618))</f>
        <v>20021</v>
      </c>
      <c r="E618" s="14">
        <f>IF(AND(INTRO!$E$37="Non-endemic",INTRO!$E$41="Non-endemic"),0,IF(AND(OR(COUNTRY_INFO!$H618=0,COUNTRY_INFO!$H618=4,COUNTRY_INFO!$H618=99),OR(COUNTRY_INFO!$J618=0,COUNTRY_INFO!$J618=4)),0,COUNTRY_INFO!$F618))</f>
        <v>28030</v>
      </c>
      <c r="F618" s="14">
        <f t="shared" si="93"/>
        <v>48051</v>
      </c>
      <c r="G618" s="15">
        <f>IF(AND(INTRO!$E$37="Non-endemic",INTRO!$E$41="Non-endemic"),0,COUNTRY_INFO!Q618)</f>
        <v>1</v>
      </c>
      <c r="H618" s="15">
        <f>IF(AND(INTRO!$E$37="Non-endemic",INTRO!$E$41="Non-endemic"),0,COUNTRY_INFO!S618)</f>
        <v>1</v>
      </c>
      <c r="I618" s="14">
        <f>IF(INTRO!$E$39="Non-endemic",IF($G618=1,DEC!$I618,0),IF($G618=1,IVM!$G618,0))</f>
        <v>80086</v>
      </c>
      <c r="J618" s="3" t="str">
        <f>IF($G618=0, " ", IF(COUNTRY_INFO!$H618=1, IF(COUNTRY_INFO!$L618=1, 0," ")," "))</f>
        <v xml:space="preserve"> </v>
      </c>
      <c r="K618" s="3"/>
      <c r="L618" s="28" t="s">
        <v>974</v>
      </c>
      <c r="M618" s="44">
        <f>IF($L618="ALB", IF(INTRO!$E$39="Non-endemic",IF($H618&lt;&gt;0,$D618*($H618-$G618),0),$D618*$H618), 0)</f>
        <v>0</v>
      </c>
      <c r="N618" s="14">
        <f t="shared" si="85"/>
        <v>0</v>
      </c>
      <c r="O618" s="3"/>
      <c r="P618" s="14">
        <f t="shared" si="94"/>
        <v>0</v>
      </c>
      <c r="Q618" s="44">
        <f>IF($L618="MBD", IF(INTRO!$E$39="Non-endemic",IF($H618&lt;&gt;0,$D618*($H618-$G618),0),$D618*$H618),0)</f>
        <v>20021</v>
      </c>
      <c r="R618" s="14">
        <f t="shared" si="86"/>
        <v>0</v>
      </c>
      <c r="S618" s="3"/>
      <c r="T618" s="14">
        <f t="shared" si="95"/>
        <v>20021</v>
      </c>
      <c r="U618" s="25"/>
      <c r="V618" s="16">
        <f t="shared" si="91"/>
        <v>80086</v>
      </c>
      <c r="W618" s="16">
        <f t="shared" si="92"/>
        <v>401</v>
      </c>
      <c r="X618" s="25"/>
      <c r="Y618" s="16">
        <f t="shared" si="87"/>
        <v>0</v>
      </c>
      <c r="Z618" s="16">
        <f t="shared" si="88"/>
        <v>0</v>
      </c>
      <c r="AA618" s="25"/>
      <c r="AB618" s="16">
        <f t="shared" si="89"/>
        <v>0</v>
      </c>
      <c r="AC618" s="16">
        <f t="shared" si="90"/>
        <v>0</v>
      </c>
    </row>
    <row r="619" spans="1:29" x14ac:dyDescent="0.25">
      <c r="A619" s="13" t="str">
        <f>IF(AND(INTRO!$E$37="Non-endemic",INTRO!$E$41="Non-endemic")," ",IF(COUNTRY_INFO!A619=0," ",COUNTRY_INFO!A619))</f>
        <v>Nigeria</v>
      </c>
      <c r="B619" s="13" t="str">
        <f>IF(AND(INTRO!$E$37="Non-endemic",INTRO!$E$41="Non-endemic")," ",IF(COUNTRY_INFO!B619=0," ",COUNTRY_INFO!B619))</f>
        <v>Osun</v>
      </c>
      <c r="C619" s="13" t="str">
        <f>IF(AND(INTRO!$E$37="Non-endemic",INTRO!$E$41="Non-endemic")," ",IF(COUNTRY_INFO!C619=0," ",COUNTRY_INFO!C619))</f>
        <v>Ejigbo</v>
      </c>
      <c r="D619" s="14">
        <f>IF(AND(INTRO!$E$37="Non-endemic",INTRO!$E$41="Non-endemic"),0,IF(AND(OR(COUNTRY_INFO!$H619=0,COUNTRY_INFO!$H619=4,COUNTRY_INFO!$H619=99),OR(COUNTRY_INFO!$J619=0,COUNTRY_INFO!$J619=4)),0,COUNTRY_INFO!$E619))</f>
        <v>35677</v>
      </c>
      <c r="E619" s="14">
        <f>IF(AND(INTRO!$E$37="Non-endemic",INTRO!$E$41="Non-endemic"),0,IF(AND(OR(COUNTRY_INFO!$H619=0,COUNTRY_INFO!$H619=4,COUNTRY_INFO!$H619=99),OR(COUNTRY_INFO!$J619=0,COUNTRY_INFO!$J619=4)),0,COUNTRY_INFO!$F619))</f>
        <v>49948</v>
      </c>
      <c r="F619" s="14">
        <f t="shared" si="93"/>
        <v>85625</v>
      </c>
      <c r="G619" s="15">
        <f>IF(AND(INTRO!$E$37="Non-endemic",INTRO!$E$41="Non-endemic"),0,COUNTRY_INFO!Q619)</f>
        <v>1</v>
      </c>
      <c r="H619" s="15">
        <f>IF(AND(INTRO!$E$37="Non-endemic",INTRO!$E$41="Non-endemic"),0,COUNTRY_INFO!S619)</f>
        <v>1</v>
      </c>
      <c r="I619" s="14">
        <f>IF(INTRO!$E$39="Non-endemic",IF($G619=1,DEC!$I619,0),IF($G619=1,IVM!$G619,0))</f>
        <v>142709</v>
      </c>
      <c r="J619" s="3" t="str">
        <f>IF($G619=0, " ", IF(COUNTRY_INFO!$H619=1, IF(COUNTRY_INFO!$L619=1, 0," ")," "))</f>
        <v xml:space="preserve"> </v>
      </c>
      <c r="K619" s="3"/>
      <c r="L619" s="28" t="s">
        <v>974</v>
      </c>
      <c r="M619" s="44">
        <f>IF($L619="ALB", IF(INTRO!$E$39="Non-endemic",IF($H619&lt;&gt;0,$D619*($H619-$G619),0),$D619*$H619), 0)</f>
        <v>0</v>
      </c>
      <c r="N619" s="14">
        <f t="shared" si="85"/>
        <v>0</v>
      </c>
      <c r="O619" s="3"/>
      <c r="P619" s="14">
        <f t="shared" si="94"/>
        <v>0</v>
      </c>
      <c r="Q619" s="44">
        <f>IF($L619="MBD", IF(INTRO!$E$39="Non-endemic",IF($H619&lt;&gt;0,$D619*($H619-$G619),0),$D619*$H619),0)</f>
        <v>35677</v>
      </c>
      <c r="R619" s="14">
        <f t="shared" si="86"/>
        <v>0</v>
      </c>
      <c r="S619" s="3"/>
      <c r="T619" s="14">
        <f t="shared" si="95"/>
        <v>35677</v>
      </c>
      <c r="U619" s="25"/>
      <c r="V619" s="16">
        <f t="shared" si="91"/>
        <v>142709</v>
      </c>
      <c r="W619" s="16">
        <f t="shared" si="92"/>
        <v>714</v>
      </c>
      <c r="X619" s="25"/>
      <c r="Y619" s="16">
        <f t="shared" si="87"/>
        <v>0</v>
      </c>
      <c r="Z619" s="16">
        <f t="shared" si="88"/>
        <v>0</v>
      </c>
      <c r="AA619" s="25"/>
      <c r="AB619" s="16">
        <f t="shared" si="89"/>
        <v>0</v>
      </c>
      <c r="AC619" s="16">
        <f t="shared" si="90"/>
        <v>0</v>
      </c>
    </row>
    <row r="620" spans="1:29" x14ac:dyDescent="0.25">
      <c r="A620" s="13" t="str">
        <f>IF(AND(INTRO!$E$37="Non-endemic",INTRO!$E$41="Non-endemic")," ",IF(COUNTRY_INFO!A620=0," ",COUNTRY_INFO!A620))</f>
        <v>Nigeria</v>
      </c>
      <c r="B620" s="13" t="str">
        <f>IF(AND(INTRO!$E$37="Non-endemic",INTRO!$E$41="Non-endemic")," ",IF(COUNTRY_INFO!B620=0," ",COUNTRY_INFO!B620))</f>
        <v>Osun</v>
      </c>
      <c r="C620" s="13" t="str">
        <f>IF(AND(INTRO!$E$37="Non-endemic",INTRO!$E$41="Non-endemic")," ",IF(COUNTRY_INFO!C620=0," ",COUNTRY_INFO!C620))</f>
        <v>Ife Central</v>
      </c>
      <c r="D620" s="14">
        <f>IF(AND(INTRO!$E$37="Non-endemic",INTRO!$E$41="Non-endemic"),0,IF(AND(OR(COUNTRY_INFO!$H620=0,COUNTRY_INFO!$H620=4,COUNTRY_INFO!$H620=99),OR(COUNTRY_INFO!$J620=0,COUNTRY_INFO!$J620=4)),0,COUNTRY_INFO!$E620))</f>
        <v>44988</v>
      </c>
      <c r="E620" s="14">
        <f>IF(AND(INTRO!$E$37="Non-endemic",INTRO!$E$41="Non-endemic"),0,IF(AND(OR(COUNTRY_INFO!$H620=0,COUNTRY_INFO!$H620=4,COUNTRY_INFO!$H620=99),OR(COUNTRY_INFO!$J620=0,COUNTRY_INFO!$J620=4)),0,COUNTRY_INFO!$F620))</f>
        <v>62983</v>
      </c>
      <c r="F620" s="14">
        <f t="shared" si="93"/>
        <v>107971</v>
      </c>
      <c r="G620" s="15">
        <f>IF(AND(INTRO!$E$37="Non-endemic",INTRO!$E$41="Non-endemic"),0,COUNTRY_INFO!Q620)</f>
        <v>0</v>
      </c>
      <c r="H620" s="15">
        <f>IF(AND(INTRO!$E$37="Non-endemic",INTRO!$E$41="Non-endemic"),0,COUNTRY_INFO!S620)</f>
        <v>1</v>
      </c>
      <c r="I620" s="14">
        <f>IF(INTRO!$E$39="Non-endemic",IF($G620=1,DEC!$I620,0),IF($G620=1,IVM!$G620,0))</f>
        <v>0</v>
      </c>
      <c r="J620" s="3" t="str">
        <f>IF($G620=0, " ", IF(COUNTRY_INFO!$H620=1, IF(COUNTRY_INFO!$L620=1, 0," ")," "))</f>
        <v xml:space="preserve"> </v>
      </c>
      <c r="K620" s="3"/>
      <c r="L620" s="28" t="s">
        <v>974</v>
      </c>
      <c r="M620" s="44">
        <f>IF($L620="ALB", IF(INTRO!$E$39="Non-endemic",IF($H620&lt;&gt;0,$D620*($H620-$G620),0),$D620*$H620), 0)</f>
        <v>0</v>
      </c>
      <c r="N620" s="14">
        <f t="shared" si="85"/>
        <v>0</v>
      </c>
      <c r="O620" s="3"/>
      <c r="P620" s="14">
        <f t="shared" si="94"/>
        <v>0</v>
      </c>
      <c r="Q620" s="44">
        <f>IF($L620="MBD", IF(INTRO!$E$39="Non-endemic",IF($H620&lt;&gt;0,$D620*($H620-$G620),0),$D620*$H620),0)</f>
        <v>44988</v>
      </c>
      <c r="R620" s="14">
        <f t="shared" si="86"/>
        <v>62983</v>
      </c>
      <c r="S620" s="3"/>
      <c r="T620" s="14">
        <f t="shared" si="95"/>
        <v>107971</v>
      </c>
      <c r="U620" s="25"/>
      <c r="V620" s="16">
        <f t="shared" si="91"/>
        <v>0</v>
      </c>
      <c r="W620" s="16">
        <f t="shared" si="92"/>
        <v>0</v>
      </c>
      <c r="X620" s="25"/>
      <c r="Y620" s="16">
        <f t="shared" si="87"/>
        <v>0</v>
      </c>
      <c r="Z620" s="16">
        <f t="shared" si="88"/>
        <v>0</v>
      </c>
      <c r="AA620" s="25"/>
      <c r="AB620" s="16">
        <f t="shared" si="89"/>
        <v>62983</v>
      </c>
      <c r="AC620" s="16">
        <f t="shared" si="90"/>
        <v>420</v>
      </c>
    </row>
    <row r="621" spans="1:29" x14ac:dyDescent="0.25">
      <c r="A621" s="13" t="str">
        <f>IF(AND(INTRO!$E$37="Non-endemic",INTRO!$E$41="Non-endemic")," ",IF(COUNTRY_INFO!A621=0," ",COUNTRY_INFO!A621))</f>
        <v>Nigeria</v>
      </c>
      <c r="B621" s="13" t="str">
        <f>IF(AND(INTRO!$E$37="Non-endemic",INTRO!$E$41="Non-endemic")," ",IF(COUNTRY_INFO!B621=0," ",COUNTRY_INFO!B621))</f>
        <v>Osun</v>
      </c>
      <c r="C621" s="13" t="str">
        <f>IF(AND(INTRO!$E$37="Non-endemic",INTRO!$E$41="Non-endemic")," ",IF(COUNTRY_INFO!C621=0," ",COUNTRY_INFO!C621))</f>
        <v>Ife East</v>
      </c>
      <c r="D621" s="14">
        <f>IF(AND(INTRO!$E$37="Non-endemic",INTRO!$E$41="Non-endemic"),0,IF(AND(OR(COUNTRY_INFO!$H621=0,COUNTRY_INFO!$H621=4,COUNTRY_INFO!$H621=99),OR(COUNTRY_INFO!$J621=0,COUNTRY_INFO!$J621=4)),0,COUNTRY_INFO!$E621))</f>
        <v>50591</v>
      </c>
      <c r="E621" s="14">
        <f>IF(AND(INTRO!$E$37="Non-endemic",INTRO!$E$41="Non-endemic"),0,IF(AND(OR(COUNTRY_INFO!$H621=0,COUNTRY_INFO!$H621=4,COUNTRY_INFO!$H621=99),OR(COUNTRY_INFO!$J621=0,COUNTRY_INFO!$J621=4)),0,COUNTRY_INFO!$F621))</f>
        <v>70828</v>
      </c>
      <c r="F621" s="14">
        <f t="shared" si="93"/>
        <v>121419</v>
      </c>
      <c r="G621" s="15">
        <f>IF(AND(INTRO!$E$37="Non-endemic",INTRO!$E$41="Non-endemic"),0,COUNTRY_INFO!Q621)</f>
        <v>1</v>
      </c>
      <c r="H621" s="15">
        <f>IF(AND(INTRO!$E$37="Non-endemic",INTRO!$E$41="Non-endemic"),0,COUNTRY_INFO!S621)</f>
        <v>2</v>
      </c>
      <c r="I621" s="14">
        <f>IF(INTRO!$E$39="Non-endemic",IF($G621=1,DEC!$I621,0),IF($G621=1,IVM!$G621,0))</f>
        <v>202365</v>
      </c>
      <c r="J621" s="3" t="str">
        <f>IF($G621=0, " ", IF(COUNTRY_INFO!$H621=1, IF(COUNTRY_INFO!$L621=1, 0," ")," "))</f>
        <v xml:space="preserve"> </v>
      </c>
      <c r="K621" s="3"/>
      <c r="L621" s="28" t="s">
        <v>974</v>
      </c>
      <c r="M621" s="44">
        <f>IF($L621="ALB", IF(INTRO!$E$39="Non-endemic",IF($H621&lt;&gt;0,$D621*($H621-$G621),0),$D621*$H621), 0)</f>
        <v>0</v>
      </c>
      <c r="N621" s="14">
        <f t="shared" si="85"/>
        <v>0</v>
      </c>
      <c r="O621" s="3"/>
      <c r="P621" s="14">
        <f t="shared" si="94"/>
        <v>0</v>
      </c>
      <c r="Q621" s="44">
        <f>IF($L621="MBD", IF(INTRO!$E$39="Non-endemic",IF($H621&lt;&gt;0,$D621*($H621-$G621),0),$D621*$H621),0)</f>
        <v>101182</v>
      </c>
      <c r="R621" s="14">
        <f t="shared" si="86"/>
        <v>70828</v>
      </c>
      <c r="S621" s="3"/>
      <c r="T621" s="14">
        <f t="shared" si="95"/>
        <v>172010</v>
      </c>
      <c r="U621" s="25"/>
      <c r="V621" s="16">
        <f t="shared" si="91"/>
        <v>202365</v>
      </c>
      <c r="W621" s="16">
        <f t="shared" si="92"/>
        <v>1012</v>
      </c>
      <c r="X621" s="25"/>
      <c r="Y621" s="16">
        <f t="shared" si="87"/>
        <v>0</v>
      </c>
      <c r="Z621" s="16">
        <f t="shared" si="88"/>
        <v>0</v>
      </c>
      <c r="AA621" s="25"/>
      <c r="AB621" s="16">
        <f t="shared" si="89"/>
        <v>70828</v>
      </c>
      <c r="AC621" s="16">
        <f t="shared" si="90"/>
        <v>473</v>
      </c>
    </row>
    <row r="622" spans="1:29" x14ac:dyDescent="0.25">
      <c r="A622" s="13" t="str">
        <f>IF(AND(INTRO!$E$37="Non-endemic",INTRO!$E$41="Non-endemic")," ",IF(COUNTRY_INFO!A622=0," ",COUNTRY_INFO!A622))</f>
        <v>Nigeria</v>
      </c>
      <c r="B622" s="13" t="str">
        <f>IF(AND(INTRO!$E$37="Non-endemic",INTRO!$E$41="Non-endemic")," ",IF(COUNTRY_INFO!B622=0," ",COUNTRY_INFO!B622))</f>
        <v>Osun</v>
      </c>
      <c r="C622" s="13" t="str">
        <f>IF(AND(INTRO!$E$37="Non-endemic",INTRO!$E$41="Non-endemic")," ",IF(COUNTRY_INFO!C622=0," ",COUNTRY_INFO!C622))</f>
        <v>Ife North</v>
      </c>
      <c r="D622" s="14">
        <f>IF(AND(INTRO!$E$37="Non-endemic",INTRO!$E$41="Non-endemic"),0,IF(AND(OR(COUNTRY_INFO!$H622=0,COUNTRY_INFO!$H622=4,COUNTRY_INFO!$H622=99),OR(COUNTRY_INFO!$J622=0,COUNTRY_INFO!$J622=4)),0,COUNTRY_INFO!$E622))</f>
        <v>41340</v>
      </c>
      <c r="E622" s="14">
        <f>IF(AND(INTRO!$E$37="Non-endemic",INTRO!$E$41="Non-endemic"),0,IF(AND(OR(COUNTRY_INFO!$H622=0,COUNTRY_INFO!$H622=4,COUNTRY_INFO!$H622=99),OR(COUNTRY_INFO!$J622=0,COUNTRY_INFO!$J622=4)),0,COUNTRY_INFO!$F622))</f>
        <v>57876</v>
      </c>
      <c r="F622" s="14">
        <f t="shared" si="93"/>
        <v>99216</v>
      </c>
      <c r="G622" s="15">
        <f>IF(AND(INTRO!$E$37="Non-endemic",INTRO!$E$41="Non-endemic"),0,COUNTRY_INFO!Q622)</f>
        <v>1</v>
      </c>
      <c r="H622" s="15">
        <f>IF(AND(INTRO!$E$37="Non-endemic",INTRO!$E$41="Non-endemic"),0,COUNTRY_INFO!S622)</f>
        <v>2</v>
      </c>
      <c r="I622" s="14">
        <f>IF(INTRO!$E$39="Non-endemic",IF($G622=1,DEC!$I622,0),IF($G622=1,IVM!$G622,0))</f>
        <v>165361</v>
      </c>
      <c r="J622" s="3" t="str">
        <f>IF($G622=0, " ", IF(COUNTRY_INFO!$H622=1, IF(COUNTRY_INFO!$L622=1, 0," ")," "))</f>
        <v xml:space="preserve"> </v>
      </c>
      <c r="K622" s="3"/>
      <c r="L622" s="28" t="s">
        <v>974</v>
      </c>
      <c r="M622" s="44">
        <f>IF($L622="ALB", IF(INTRO!$E$39="Non-endemic",IF($H622&lt;&gt;0,$D622*($H622-$G622),0),$D622*$H622), 0)</f>
        <v>0</v>
      </c>
      <c r="N622" s="14">
        <f t="shared" si="85"/>
        <v>0</v>
      </c>
      <c r="O622" s="3"/>
      <c r="P622" s="14">
        <f t="shared" si="94"/>
        <v>0</v>
      </c>
      <c r="Q622" s="44">
        <f>IF($L622="MBD", IF(INTRO!$E$39="Non-endemic",IF($H622&lt;&gt;0,$D622*($H622-$G622),0),$D622*$H622),0)</f>
        <v>82680</v>
      </c>
      <c r="R622" s="14">
        <f t="shared" si="86"/>
        <v>57876</v>
      </c>
      <c r="S622" s="3"/>
      <c r="T622" s="14">
        <f t="shared" si="95"/>
        <v>140556</v>
      </c>
      <c r="U622" s="25"/>
      <c r="V622" s="16">
        <f t="shared" si="91"/>
        <v>165361</v>
      </c>
      <c r="W622" s="16">
        <f t="shared" si="92"/>
        <v>827</v>
      </c>
      <c r="X622" s="25"/>
      <c r="Y622" s="16">
        <f t="shared" si="87"/>
        <v>0</v>
      </c>
      <c r="Z622" s="16">
        <f t="shared" si="88"/>
        <v>0</v>
      </c>
      <c r="AA622" s="25"/>
      <c r="AB622" s="16">
        <f t="shared" si="89"/>
        <v>57876</v>
      </c>
      <c r="AC622" s="16">
        <f t="shared" si="90"/>
        <v>386</v>
      </c>
    </row>
    <row r="623" spans="1:29" x14ac:dyDescent="0.25">
      <c r="A623" s="13" t="str">
        <f>IF(AND(INTRO!$E$37="Non-endemic",INTRO!$E$41="Non-endemic")," ",IF(COUNTRY_INFO!A623=0," ",COUNTRY_INFO!A623))</f>
        <v>Nigeria</v>
      </c>
      <c r="B623" s="13" t="str">
        <f>IF(AND(INTRO!$E$37="Non-endemic",INTRO!$E$41="Non-endemic")," ",IF(COUNTRY_INFO!B623=0," ",COUNTRY_INFO!B623))</f>
        <v>Osun</v>
      </c>
      <c r="C623" s="13" t="str">
        <f>IF(AND(INTRO!$E$37="Non-endemic",INTRO!$E$41="Non-endemic")," ",IF(COUNTRY_INFO!C623=0," ",COUNTRY_INFO!C623))</f>
        <v>Ife South</v>
      </c>
      <c r="D623" s="14">
        <f>IF(AND(INTRO!$E$37="Non-endemic",INTRO!$E$41="Non-endemic"),0,IF(AND(OR(COUNTRY_INFO!$H623=0,COUNTRY_INFO!$H623=4,COUNTRY_INFO!$H623=99),OR(COUNTRY_INFO!$J623=0,COUNTRY_INFO!$J623=4)),0,COUNTRY_INFO!$E623))</f>
        <v>36403</v>
      </c>
      <c r="E623" s="14">
        <f>IF(AND(INTRO!$E$37="Non-endemic",INTRO!$E$41="Non-endemic"),0,IF(AND(OR(COUNTRY_INFO!$H623=0,COUNTRY_INFO!$H623=4,COUNTRY_INFO!$H623=99),OR(COUNTRY_INFO!$J623=0,COUNTRY_INFO!$J623=4)),0,COUNTRY_INFO!$F623))</f>
        <v>50964</v>
      </c>
      <c r="F623" s="14">
        <f t="shared" si="93"/>
        <v>87367</v>
      </c>
      <c r="G623" s="15">
        <f>IF(AND(INTRO!$E$37="Non-endemic",INTRO!$E$41="Non-endemic"),0,COUNTRY_INFO!Q623)</f>
        <v>1</v>
      </c>
      <c r="H623" s="15">
        <f>IF(AND(INTRO!$E$37="Non-endemic",INTRO!$E$41="Non-endemic"),0,COUNTRY_INFO!S623)</f>
        <v>2</v>
      </c>
      <c r="I623" s="14">
        <f>IF(INTRO!$E$39="Non-endemic",IF($G623=1,DEC!$I623,0),IF($G623=1,IVM!$G623,0))</f>
        <v>145612</v>
      </c>
      <c r="J623" s="3" t="str">
        <f>IF($G623=0, " ", IF(COUNTRY_INFO!$H623=1, IF(COUNTRY_INFO!$L623=1, 0," ")," "))</f>
        <v xml:space="preserve"> </v>
      </c>
      <c r="K623" s="3"/>
      <c r="L623" s="28" t="s">
        <v>974</v>
      </c>
      <c r="M623" s="44">
        <f>IF($L623="ALB", IF(INTRO!$E$39="Non-endemic",IF($H623&lt;&gt;0,$D623*($H623-$G623),0),$D623*$H623), 0)</f>
        <v>0</v>
      </c>
      <c r="N623" s="14">
        <f t="shared" si="85"/>
        <v>0</v>
      </c>
      <c r="O623" s="3"/>
      <c r="P623" s="14">
        <f t="shared" si="94"/>
        <v>0</v>
      </c>
      <c r="Q623" s="44">
        <f>IF($L623="MBD", IF(INTRO!$E$39="Non-endemic",IF($H623&lt;&gt;0,$D623*($H623-$G623),0),$D623*$H623),0)</f>
        <v>72806</v>
      </c>
      <c r="R623" s="14">
        <f t="shared" si="86"/>
        <v>50964</v>
      </c>
      <c r="S623" s="3"/>
      <c r="T623" s="14">
        <f t="shared" si="95"/>
        <v>123770</v>
      </c>
      <c r="U623" s="25"/>
      <c r="V623" s="16">
        <f t="shared" si="91"/>
        <v>145612</v>
      </c>
      <c r="W623" s="16">
        <f t="shared" si="92"/>
        <v>729</v>
      </c>
      <c r="X623" s="25"/>
      <c r="Y623" s="16">
        <f t="shared" si="87"/>
        <v>0</v>
      </c>
      <c r="Z623" s="16">
        <f t="shared" si="88"/>
        <v>0</v>
      </c>
      <c r="AA623" s="25"/>
      <c r="AB623" s="16">
        <f t="shared" si="89"/>
        <v>50964</v>
      </c>
      <c r="AC623" s="16">
        <f t="shared" si="90"/>
        <v>340</v>
      </c>
    </row>
    <row r="624" spans="1:29" x14ac:dyDescent="0.25">
      <c r="A624" s="13" t="str">
        <f>IF(AND(INTRO!$E$37="Non-endemic",INTRO!$E$41="Non-endemic")," ",IF(COUNTRY_INFO!A624=0," ",COUNTRY_INFO!A624))</f>
        <v>Nigeria</v>
      </c>
      <c r="B624" s="13" t="str">
        <f>IF(AND(INTRO!$E$37="Non-endemic",INTRO!$E$41="Non-endemic")," ",IF(COUNTRY_INFO!B624=0," ",COUNTRY_INFO!B624))</f>
        <v>Osun</v>
      </c>
      <c r="C624" s="13" t="str">
        <f>IF(AND(INTRO!$E$37="Non-endemic",INTRO!$E$41="Non-endemic")," ",IF(COUNTRY_INFO!C624=0," ",COUNTRY_INFO!C624))</f>
        <v>Ifedayo</v>
      </c>
      <c r="D624" s="14">
        <f>IF(AND(INTRO!$E$37="Non-endemic",INTRO!$E$41="Non-endemic"),0,IF(AND(OR(COUNTRY_INFO!$H624=0,COUNTRY_INFO!$H624=4,COUNTRY_INFO!$H624=99),OR(COUNTRY_INFO!$J624=0,COUNTRY_INFO!$J624=4)),0,COUNTRY_INFO!$E624))</f>
        <v>9968</v>
      </c>
      <c r="E624" s="14">
        <f>IF(AND(INTRO!$E$37="Non-endemic",INTRO!$E$41="Non-endemic"),0,IF(AND(OR(COUNTRY_INFO!$H624=0,COUNTRY_INFO!$H624=4,COUNTRY_INFO!$H624=99),OR(COUNTRY_INFO!$J624=0,COUNTRY_INFO!$J624=4)),0,COUNTRY_INFO!$F624))</f>
        <v>13955</v>
      </c>
      <c r="F624" s="14">
        <f t="shared" si="93"/>
        <v>23923</v>
      </c>
      <c r="G624" s="15">
        <f>IF(AND(INTRO!$E$37="Non-endemic",INTRO!$E$41="Non-endemic"),0,COUNTRY_INFO!Q624)</f>
        <v>1</v>
      </c>
      <c r="H624" s="15">
        <f>IF(AND(INTRO!$E$37="Non-endemic",INTRO!$E$41="Non-endemic"),0,COUNTRY_INFO!S624)</f>
        <v>1</v>
      </c>
      <c r="I624" s="14">
        <f>IF(INTRO!$E$39="Non-endemic",IF($G624=1,DEC!$I624,0),IF($G624=1,IVM!$G624,0))</f>
        <v>39871</v>
      </c>
      <c r="J624" s="3" t="str">
        <f>IF($G624=0, " ", IF(COUNTRY_INFO!$H624=1, IF(COUNTRY_INFO!$L624=1, 0," ")," "))</f>
        <v xml:space="preserve"> </v>
      </c>
      <c r="K624" s="3"/>
      <c r="L624" s="28" t="s">
        <v>974</v>
      </c>
      <c r="M624" s="44">
        <f>IF($L624="ALB", IF(INTRO!$E$39="Non-endemic",IF($H624&lt;&gt;0,$D624*($H624-$G624),0),$D624*$H624), 0)</f>
        <v>0</v>
      </c>
      <c r="N624" s="14">
        <f t="shared" si="85"/>
        <v>0</v>
      </c>
      <c r="O624" s="3"/>
      <c r="P624" s="14">
        <f t="shared" si="94"/>
        <v>0</v>
      </c>
      <c r="Q624" s="44">
        <f>IF($L624="MBD", IF(INTRO!$E$39="Non-endemic",IF($H624&lt;&gt;0,$D624*($H624-$G624),0),$D624*$H624),0)</f>
        <v>9968</v>
      </c>
      <c r="R624" s="14">
        <f t="shared" si="86"/>
        <v>0</v>
      </c>
      <c r="S624" s="3"/>
      <c r="T624" s="14">
        <f t="shared" si="95"/>
        <v>9968</v>
      </c>
      <c r="U624" s="25"/>
      <c r="V624" s="16">
        <f t="shared" si="91"/>
        <v>39871</v>
      </c>
      <c r="W624" s="16">
        <f t="shared" si="92"/>
        <v>200</v>
      </c>
      <c r="X624" s="25"/>
      <c r="Y624" s="16">
        <f t="shared" si="87"/>
        <v>0</v>
      </c>
      <c r="Z624" s="16">
        <f t="shared" si="88"/>
        <v>0</v>
      </c>
      <c r="AA624" s="25"/>
      <c r="AB624" s="16">
        <f t="shared" si="89"/>
        <v>0</v>
      </c>
      <c r="AC624" s="16">
        <f t="shared" si="90"/>
        <v>0</v>
      </c>
    </row>
    <row r="625" spans="1:29" x14ac:dyDescent="0.25">
      <c r="A625" s="13" t="str">
        <f>IF(AND(INTRO!$E$37="Non-endemic",INTRO!$E$41="Non-endemic")," ",IF(COUNTRY_INFO!A625=0," ",COUNTRY_INFO!A625))</f>
        <v>Nigeria</v>
      </c>
      <c r="B625" s="13" t="str">
        <f>IF(AND(INTRO!$E$37="Non-endemic",INTRO!$E$41="Non-endemic")," ",IF(COUNTRY_INFO!B625=0," ",COUNTRY_INFO!B625))</f>
        <v>Osun</v>
      </c>
      <c r="C625" s="13" t="str">
        <f>IF(AND(INTRO!$E$37="Non-endemic",INTRO!$E$41="Non-endemic")," ",IF(COUNTRY_INFO!C625=0," ",COUNTRY_INFO!C625))</f>
        <v>Ifelodun</v>
      </c>
      <c r="D625" s="14">
        <f>IF(AND(INTRO!$E$37="Non-endemic",INTRO!$E$41="Non-endemic"),0,IF(AND(OR(COUNTRY_INFO!$H625=0,COUNTRY_INFO!$H625=4,COUNTRY_INFO!$H625=99),OR(COUNTRY_INFO!$J625=0,COUNTRY_INFO!$J625=4)),0,COUNTRY_INFO!$E625))</f>
        <v>26023</v>
      </c>
      <c r="E625" s="14">
        <f>IF(AND(INTRO!$E$37="Non-endemic",INTRO!$E$41="Non-endemic"),0,IF(AND(OR(COUNTRY_INFO!$H625=0,COUNTRY_INFO!$H625=4,COUNTRY_INFO!$H625=99),OR(COUNTRY_INFO!$J625=0,COUNTRY_INFO!$J625=4)),0,COUNTRY_INFO!$F625))</f>
        <v>36432</v>
      </c>
      <c r="F625" s="14">
        <f t="shared" si="93"/>
        <v>62455</v>
      </c>
      <c r="G625" s="15">
        <f>IF(AND(INTRO!$E$37="Non-endemic",INTRO!$E$41="Non-endemic"),0,COUNTRY_INFO!Q625)</f>
        <v>1</v>
      </c>
      <c r="H625" s="15">
        <f>IF(AND(INTRO!$E$37="Non-endemic",INTRO!$E$41="Non-endemic"),0,COUNTRY_INFO!S625)</f>
        <v>1</v>
      </c>
      <c r="I625" s="14">
        <f>IF(INTRO!$E$39="Non-endemic",IF($G625=1,DEC!$I625,0),IF($G625=1,IVM!$G625,0))</f>
        <v>104092</v>
      </c>
      <c r="J625" s="3" t="str">
        <f>IF($G625=0, " ", IF(COUNTRY_INFO!$H625=1, IF(COUNTRY_INFO!$L625=1, 0," ")," "))</f>
        <v xml:space="preserve"> </v>
      </c>
      <c r="K625" s="3"/>
      <c r="L625" s="28" t="s">
        <v>974</v>
      </c>
      <c r="M625" s="44">
        <f>IF($L625="ALB", IF(INTRO!$E$39="Non-endemic",IF($H625&lt;&gt;0,$D625*($H625-$G625),0),$D625*$H625), 0)</f>
        <v>0</v>
      </c>
      <c r="N625" s="14">
        <f t="shared" si="85"/>
        <v>0</v>
      </c>
      <c r="O625" s="3"/>
      <c r="P625" s="14">
        <f t="shared" si="94"/>
        <v>0</v>
      </c>
      <c r="Q625" s="44">
        <f>IF($L625="MBD", IF(INTRO!$E$39="Non-endemic",IF($H625&lt;&gt;0,$D625*($H625-$G625),0),$D625*$H625),0)</f>
        <v>26023</v>
      </c>
      <c r="R625" s="14">
        <f t="shared" si="86"/>
        <v>0</v>
      </c>
      <c r="S625" s="3"/>
      <c r="T625" s="14">
        <f t="shared" si="95"/>
        <v>26023</v>
      </c>
      <c r="U625" s="25"/>
      <c r="V625" s="16">
        <f t="shared" si="91"/>
        <v>104092</v>
      </c>
      <c r="W625" s="16">
        <f t="shared" si="92"/>
        <v>521</v>
      </c>
      <c r="X625" s="25"/>
      <c r="Y625" s="16">
        <f t="shared" si="87"/>
        <v>0</v>
      </c>
      <c r="Z625" s="16">
        <f t="shared" si="88"/>
        <v>0</v>
      </c>
      <c r="AA625" s="25"/>
      <c r="AB625" s="16">
        <f t="shared" si="89"/>
        <v>0</v>
      </c>
      <c r="AC625" s="16">
        <f t="shared" si="90"/>
        <v>0</v>
      </c>
    </row>
    <row r="626" spans="1:29" x14ac:dyDescent="0.25">
      <c r="A626" s="13" t="str">
        <f>IF(AND(INTRO!$E$37="Non-endemic",INTRO!$E$41="Non-endemic")," ",IF(COUNTRY_INFO!A626=0," ",COUNTRY_INFO!A626))</f>
        <v>Nigeria</v>
      </c>
      <c r="B626" s="13" t="str">
        <f>IF(AND(INTRO!$E$37="Non-endemic",INTRO!$E$41="Non-endemic")," ",IF(COUNTRY_INFO!B626=0," ",COUNTRY_INFO!B626))</f>
        <v>Osun</v>
      </c>
      <c r="C626" s="13" t="str">
        <f>IF(AND(INTRO!$E$37="Non-endemic",INTRO!$E$41="Non-endemic")," ",IF(COUNTRY_INFO!C626=0," ",COUNTRY_INFO!C626))</f>
        <v>Ila</v>
      </c>
      <c r="D626" s="14">
        <f>IF(AND(INTRO!$E$37="Non-endemic",INTRO!$E$41="Non-endemic"),0,IF(AND(OR(COUNTRY_INFO!$H626=0,COUNTRY_INFO!$H626=4,COUNTRY_INFO!$H626=99),OR(COUNTRY_INFO!$J626=0,COUNTRY_INFO!$J626=4)),0,COUNTRY_INFO!$E626))</f>
        <v>16690</v>
      </c>
      <c r="E626" s="14">
        <f>IF(AND(INTRO!$E$37="Non-endemic",INTRO!$E$41="Non-endemic"),0,IF(AND(OR(COUNTRY_INFO!$H626=0,COUNTRY_INFO!$H626=4,COUNTRY_INFO!$H626=99),OR(COUNTRY_INFO!$J626=0,COUNTRY_INFO!$J626=4)),0,COUNTRY_INFO!$F626))</f>
        <v>23366</v>
      </c>
      <c r="F626" s="14">
        <f t="shared" si="93"/>
        <v>40056</v>
      </c>
      <c r="G626" s="15">
        <f>IF(AND(INTRO!$E$37="Non-endemic",INTRO!$E$41="Non-endemic"),0,COUNTRY_INFO!Q626)</f>
        <v>1</v>
      </c>
      <c r="H626" s="15">
        <f>IF(AND(INTRO!$E$37="Non-endemic",INTRO!$E$41="Non-endemic"),0,COUNTRY_INFO!S626)</f>
        <v>1</v>
      </c>
      <c r="I626" s="14">
        <f>IF(INTRO!$E$39="Non-endemic",IF($G626=1,DEC!$I626,0),IF($G626=1,IVM!$G626,0))</f>
        <v>66759</v>
      </c>
      <c r="J626" s="3" t="str">
        <f>IF($G626=0, " ", IF(COUNTRY_INFO!$H626=1, IF(COUNTRY_INFO!$L626=1, 0," ")," "))</f>
        <v xml:space="preserve"> </v>
      </c>
      <c r="K626" s="3"/>
      <c r="L626" s="28" t="s">
        <v>974</v>
      </c>
      <c r="M626" s="44">
        <f>IF($L626="ALB", IF(INTRO!$E$39="Non-endemic",IF($H626&lt;&gt;0,$D626*($H626-$G626),0),$D626*$H626), 0)</f>
        <v>0</v>
      </c>
      <c r="N626" s="14">
        <f t="shared" si="85"/>
        <v>0</v>
      </c>
      <c r="O626" s="3"/>
      <c r="P626" s="14">
        <f t="shared" si="94"/>
        <v>0</v>
      </c>
      <c r="Q626" s="44">
        <f>IF($L626="MBD", IF(INTRO!$E$39="Non-endemic",IF($H626&lt;&gt;0,$D626*($H626-$G626),0),$D626*$H626),0)</f>
        <v>16690</v>
      </c>
      <c r="R626" s="14">
        <f t="shared" si="86"/>
        <v>0</v>
      </c>
      <c r="S626" s="3"/>
      <c r="T626" s="14">
        <f t="shared" si="95"/>
        <v>16690</v>
      </c>
      <c r="U626" s="25"/>
      <c r="V626" s="16">
        <f t="shared" si="91"/>
        <v>66759</v>
      </c>
      <c r="W626" s="16">
        <f t="shared" si="92"/>
        <v>334</v>
      </c>
      <c r="X626" s="25"/>
      <c r="Y626" s="16">
        <f t="shared" si="87"/>
        <v>0</v>
      </c>
      <c r="Z626" s="16">
        <f t="shared" si="88"/>
        <v>0</v>
      </c>
      <c r="AA626" s="25"/>
      <c r="AB626" s="16">
        <f t="shared" si="89"/>
        <v>0</v>
      </c>
      <c r="AC626" s="16">
        <f t="shared" si="90"/>
        <v>0</v>
      </c>
    </row>
    <row r="627" spans="1:29" x14ac:dyDescent="0.25">
      <c r="A627" s="13" t="str">
        <f>IF(AND(INTRO!$E$37="Non-endemic",INTRO!$E$41="Non-endemic")," ",IF(COUNTRY_INFO!A627=0," ",COUNTRY_INFO!A627))</f>
        <v>Nigeria</v>
      </c>
      <c r="B627" s="13" t="str">
        <f>IF(AND(INTRO!$E$37="Non-endemic",INTRO!$E$41="Non-endemic")," ",IF(COUNTRY_INFO!B627=0," ",COUNTRY_INFO!B627))</f>
        <v>Osun</v>
      </c>
      <c r="C627" s="13" t="str">
        <f>IF(AND(INTRO!$E$37="Non-endemic",INTRO!$E$41="Non-endemic")," ",IF(COUNTRY_INFO!C627=0," ",COUNTRY_INFO!C627))</f>
        <v xml:space="preserve">Ilesha East </v>
      </c>
      <c r="D627" s="14">
        <f>IF(AND(INTRO!$E$37="Non-endemic",INTRO!$E$41="Non-endemic"),0,IF(AND(OR(COUNTRY_INFO!$H627=0,COUNTRY_INFO!$H627=4,COUNTRY_INFO!$H627=99),OR(COUNTRY_INFO!$J627=0,COUNTRY_INFO!$J627=4)),0,COUNTRY_INFO!$E627))</f>
        <v>28669</v>
      </c>
      <c r="E627" s="14">
        <f>IF(AND(INTRO!$E$37="Non-endemic",INTRO!$E$41="Non-endemic"),0,IF(AND(OR(COUNTRY_INFO!$H627=0,COUNTRY_INFO!$H627=4,COUNTRY_INFO!$H627=99),OR(COUNTRY_INFO!$J627=0,COUNTRY_INFO!$J627=4)),0,COUNTRY_INFO!$F627))</f>
        <v>40137</v>
      </c>
      <c r="F627" s="14">
        <f t="shared" si="93"/>
        <v>68806</v>
      </c>
      <c r="G627" s="15">
        <f>IF(AND(INTRO!$E$37="Non-endemic",INTRO!$E$41="Non-endemic"),0,COUNTRY_INFO!Q627)</f>
        <v>1</v>
      </c>
      <c r="H627" s="15">
        <f>IF(AND(INTRO!$E$37="Non-endemic",INTRO!$E$41="Non-endemic"),0,COUNTRY_INFO!S627)</f>
        <v>1</v>
      </c>
      <c r="I627" s="14">
        <f>IF(INTRO!$E$39="Non-endemic",IF($G627=1,DEC!$I627,0),IF($G627=1,IVM!$G627,0))</f>
        <v>114677</v>
      </c>
      <c r="J627" s="3" t="str">
        <f>IF($G627=0, " ", IF(COUNTRY_INFO!$H627=1, IF(COUNTRY_INFO!$L627=1, 0," ")," "))</f>
        <v xml:space="preserve"> </v>
      </c>
      <c r="K627" s="3"/>
      <c r="L627" s="28" t="s">
        <v>974</v>
      </c>
      <c r="M627" s="44">
        <f>IF($L627="ALB", IF(INTRO!$E$39="Non-endemic",IF($H627&lt;&gt;0,$D627*($H627-$G627),0),$D627*$H627), 0)</f>
        <v>0</v>
      </c>
      <c r="N627" s="14">
        <f t="shared" si="85"/>
        <v>0</v>
      </c>
      <c r="O627" s="3"/>
      <c r="P627" s="14">
        <f t="shared" si="94"/>
        <v>0</v>
      </c>
      <c r="Q627" s="44">
        <f>IF($L627="MBD", IF(INTRO!$E$39="Non-endemic",IF($H627&lt;&gt;0,$D627*($H627-$G627),0),$D627*$H627),0)</f>
        <v>28669</v>
      </c>
      <c r="R627" s="14">
        <f t="shared" si="86"/>
        <v>0</v>
      </c>
      <c r="S627" s="3"/>
      <c r="T627" s="14">
        <f t="shared" si="95"/>
        <v>28669</v>
      </c>
      <c r="U627" s="25"/>
      <c r="V627" s="16">
        <f t="shared" si="91"/>
        <v>114677</v>
      </c>
      <c r="W627" s="16">
        <f t="shared" si="92"/>
        <v>574</v>
      </c>
      <c r="X627" s="25"/>
      <c r="Y627" s="16">
        <f t="shared" si="87"/>
        <v>0</v>
      </c>
      <c r="Z627" s="16">
        <f t="shared" si="88"/>
        <v>0</v>
      </c>
      <c r="AA627" s="25"/>
      <c r="AB627" s="16">
        <f t="shared" si="89"/>
        <v>0</v>
      </c>
      <c r="AC627" s="16">
        <f t="shared" si="90"/>
        <v>0</v>
      </c>
    </row>
    <row r="628" spans="1:29" x14ac:dyDescent="0.25">
      <c r="A628" s="13" t="str">
        <f>IF(AND(INTRO!$E$37="Non-endemic",INTRO!$E$41="Non-endemic")," ",IF(COUNTRY_INFO!A628=0," ",COUNTRY_INFO!A628))</f>
        <v>Nigeria</v>
      </c>
      <c r="B628" s="13" t="str">
        <f>IF(AND(INTRO!$E$37="Non-endemic",INTRO!$E$41="Non-endemic")," ",IF(COUNTRY_INFO!B628=0," ",COUNTRY_INFO!B628))</f>
        <v>Osun</v>
      </c>
      <c r="C628" s="13" t="str">
        <f>IF(AND(INTRO!$E$37="Non-endemic",INTRO!$E$41="Non-endemic")," ",IF(COUNTRY_INFO!C628=0," ",COUNTRY_INFO!C628))</f>
        <v>Ilesha West</v>
      </c>
      <c r="D628" s="14">
        <f>IF(AND(INTRO!$E$37="Non-endemic",INTRO!$E$41="Non-endemic"),0,IF(AND(OR(COUNTRY_INFO!$H628=0,COUNTRY_INFO!$H628=4,COUNTRY_INFO!$H628=99),OR(COUNTRY_INFO!$J628=0,COUNTRY_INFO!$J628=4)),0,COUNTRY_INFO!$E628))</f>
        <v>27854</v>
      </c>
      <c r="E628" s="14">
        <f>IF(AND(INTRO!$E$37="Non-endemic",INTRO!$E$41="Non-endemic"),0,IF(AND(OR(COUNTRY_INFO!$H628=0,COUNTRY_INFO!$H628=4,COUNTRY_INFO!$H628=99),OR(COUNTRY_INFO!$J628=0,COUNTRY_INFO!$J628=4)),0,COUNTRY_INFO!$F628))</f>
        <v>38996</v>
      </c>
      <c r="F628" s="14">
        <f t="shared" si="93"/>
        <v>66850</v>
      </c>
      <c r="G628" s="15">
        <f>IF(AND(INTRO!$E$37="Non-endemic",INTRO!$E$41="Non-endemic"),0,COUNTRY_INFO!Q628)</f>
        <v>0</v>
      </c>
      <c r="H628" s="15">
        <f>IF(AND(INTRO!$E$37="Non-endemic",INTRO!$E$41="Non-endemic"),0,COUNTRY_INFO!S628)</f>
        <v>1</v>
      </c>
      <c r="I628" s="14">
        <f>IF(INTRO!$E$39="Non-endemic",IF($G628=1,DEC!$I628,0),IF($G628=1,IVM!$G628,0))</f>
        <v>0</v>
      </c>
      <c r="J628" s="3" t="str">
        <f>IF($G628=0, " ", IF(COUNTRY_INFO!$H628=1, IF(COUNTRY_INFO!$L628=1, 0," ")," "))</f>
        <v xml:space="preserve"> </v>
      </c>
      <c r="K628" s="3"/>
      <c r="L628" s="28" t="s">
        <v>974</v>
      </c>
      <c r="M628" s="44">
        <f>IF($L628="ALB", IF(INTRO!$E$39="Non-endemic",IF($H628&lt;&gt;0,$D628*($H628-$G628),0),$D628*$H628), 0)</f>
        <v>0</v>
      </c>
      <c r="N628" s="14">
        <f t="shared" si="85"/>
        <v>0</v>
      </c>
      <c r="O628" s="3"/>
      <c r="P628" s="14">
        <f t="shared" si="94"/>
        <v>0</v>
      </c>
      <c r="Q628" s="44">
        <f>IF($L628="MBD", IF(INTRO!$E$39="Non-endemic",IF($H628&lt;&gt;0,$D628*($H628-$G628),0),$D628*$H628),0)</f>
        <v>27854</v>
      </c>
      <c r="R628" s="14">
        <f t="shared" si="86"/>
        <v>38996</v>
      </c>
      <c r="S628" s="3"/>
      <c r="T628" s="14">
        <f t="shared" si="95"/>
        <v>66850</v>
      </c>
      <c r="U628" s="25"/>
      <c r="V628" s="16">
        <f t="shared" si="91"/>
        <v>0</v>
      </c>
      <c r="W628" s="16">
        <f t="shared" si="92"/>
        <v>0</v>
      </c>
      <c r="X628" s="25"/>
      <c r="Y628" s="16">
        <f t="shared" si="87"/>
        <v>0</v>
      </c>
      <c r="Z628" s="16">
        <f t="shared" si="88"/>
        <v>0</v>
      </c>
      <c r="AA628" s="25"/>
      <c r="AB628" s="16">
        <f t="shared" si="89"/>
        <v>38996</v>
      </c>
      <c r="AC628" s="16">
        <f t="shared" si="90"/>
        <v>260</v>
      </c>
    </row>
    <row r="629" spans="1:29" x14ac:dyDescent="0.25">
      <c r="A629" s="13" t="str">
        <f>IF(AND(INTRO!$E$37="Non-endemic",INTRO!$E$41="Non-endemic")," ",IF(COUNTRY_INFO!A629=0," ",COUNTRY_INFO!A629))</f>
        <v>Nigeria</v>
      </c>
      <c r="B629" s="13" t="str">
        <f>IF(AND(INTRO!$E$37="Non-endemic",INTRO!$E$41="Non-endemic")," ",IF(COUNTRY_INFO!B629=0," ",COUNTRY_INFO!B629))</f>
        <v>Osun</v>
      </c>
      <c r="C629" s="13" t="str">
        <f>IF(AND(INTRO!$E$37="Non-endemic",INTRO!$E$41="Non-endemic")," ",IF(COUNTRY_INFO!C629=0," ",COUNTRY_INFO!C629))</f>
        <v>Irepodun</v>
      </c>
      <c r="D629" s="14">
        <f>IF(AND(INTRO!$E$37="Non-endemic",INTRO!$E$41="Non-endemic"),0,IF(AND(OR(COUNTRY_INFO!$H629=0,COUNTRY_INFO!$H629=4,COUNTRY_INFO!$H629=99),OR(COUNTRY_INFO!$J629=0,COUNTRY_INFO!$J629=4)),0,COUNTRY_INFO!$E629))</f>
        <v>32142</v>
      </c>
      <c r="E629" s="14">
        <f>IF(AND(INTRO!$E$37="Non-endemic",INTRO!$E$41="Non-endemic"),0,IF(AND(OR(COUNTRY_INFO!$H629=0,COUNTRY_INFO!$H629=4,COUNTRY_INFO!$H629=99),OR(COUNTRY_INFO!$J629=0,COUNTRY_INFO!$J629=4)),0,COUNTRY_INFO!$F629))</f>
        <v>44999</v>
      </c>
      <c r="F629" s="14">
        <f t="shared" si="93"/>
        <v>77141</v>
      </c>
      <c r="G629" s="15">
        <f>IF(AND(INTRO!$E$37="Non-endemic",INTRO!$E$41="Non-endemic"),0,COUNTRY_INFO!Q629)</f>
        <v>1</v>
      </c>
      <c r="H629" s="15">
        <f>IF(AND(INTRO!$E$37="Non-endemic",INTRO!$E$41="Non-endemic"),0,COUNTRY_INFO!S629)</f>
        <v>1</v>
      </c>
      <c r="I629" s="14">
        <f>IF(INTRO!$E$39="Non-endemic",IF($G629=1,DEC!$I629,0),IF($G629=1,IVM!$G629,0))</f>
        <v>128568</v>
      </c>
      <c r="J629" s="3" t="str">
        <f>IF($G629=0, " ", IF(COUNTRY_INFO!$H629=1, IF(COUNTRY_INFO!$L629=1, 0," ")," "))</f>
        <v xml:space="preserve"> </v>
      </c>
      <c r="K629" s="3"/>
      <c r="L629" s="28" t="s">
        <v>974</v>
      </c>
      <c r="M629" s="44">
        <f>IF($L629="ALB", IF(INTRO!$E$39="Non-endemic",IF($H629&lt;&gt;0,$D629*($H629-$G629),0),$D629*$H629), 0)</f>
        <v>0</v>
      </c>
      <c r="N629" s="14">
        <f t="shared" si="85"/>
        <v>0</v>
      </c>
      <c r="O629" s="3"/>
      <c r="P629" s="14">
        <f t="shared" si="94"/>
        <v>0</v>
      </c>
      <c r="Q629" s="44">
        <f>IF($L629="MBD", IF(INTRO!$E$39="Non-endemic",IF($H629&lt;&gt;0,$D629*($H629-$G629),0),$D629*$H629),0)</f>
        <v>32142</v>
      </c>
      <c r="R629" s="14">
        <f t="shared" si="86"/>
        <v>0</v>
      </c>
      <c r="S629" s="3"/>
      <c r="T629" s="14">
        <f t="shared" si="95"/>
        <v>32142</v>
      </c>
      <c r="U629" s="25"/>
      <c r="V629" s="16">
        <f t="shared" si="91"/>
        <v>128568</v>
      </c>
      <c r="W629" s="16">
        <f t="shared" si="92"/>
        <v>643</v>
      </c>
      <c r="X629" s="25"/>
      <c r="Y629" s="16">
        <f t="shared" si="87"/>
        <v>0</v>
      </c>
      <c r="Z629" s="16">
        <f t="shared" si="88"/>
        <v>0</v>
      </c>
      <c r="AA629" s="25"/>
      <c r="AB629" s="16">
        <f t="shared" si="89"/>
        <v>0</v>
      </c>
      <c r="AC629" s="16">
        <f t="shared" si="90"/>
        <v>0</v>
      </c>
    </row>
    <row r="630" spans="1:29" x14ac:dyDescent="0.25">
      <c r="A630" s="13" t="str">
        <f>IF(AND(INTRO!$E$37="Non-endemic",INTRO!$E$41="Non-endemic")," ",IF(COUNTRY_INFO!A630=0," ",COUNTRY_INFO!A630))</f>
        <v>Nigeria</v>
      </c>
      <c r="B630" s="13" t="str">
        <f>IF(AND(INTRO!$E$37="Non-endemic",INTRO!$E$41="Non-endemic")," ",IF(COUNTRY_INFO!B630=0," ",COUNTRY_INFO!B630))</f>
        <v>Osun</v>
      </c>
      <c r="C630" s="13" t="str">
        <f>IF(AND(INTRO!$E$37="Non-endemic",INTRO!$E$41="Non-endemic")," ",IF(COUNTRY_INFO!C630=0," ",COUNTRY_INFO!C630))</f>
        <v>Irewole</v>
      </c>
      <c r="D630" s="14">
        <f>IF(AND(INTRO!$E$37="Non-endemic",INTRO!$E$41="Non-endemic"),0,IF(AND(OR(COUNTRY_INFO!$H630=0,COUNTRY_INFO!$H630=4,COUNTRY_INFO!$H630=99),OR(COUNTRY_INFO!$J630=0,COUNTRY_INFO!$J630=4)),0,COUNTRY_INFO!$E630))</f>
        <v>38625</v>
      </c>
      <c r="E630" s="14">
        <f>IF(AND(INTRO!$E$37="Non-endemic",INTRO!$E$41="Non-endemic"),0,IF(AND(OR(COUNTRY_INFO!$H630=0,COUNTRY_INFO!$H630=4,COUNTRY_INFO!$H630=99),OR(COUNTRY_INFO!$J630=0,COUNTRY_INFO!$J630=4)),0,COUNTRY_INFO!$F630))</f>
        <v>54075</v>
      </c>
      <c r="F630" s="14">
        <f t="shared" si="93"/>
        <v>92700</v>
      </c>
      <c r="G630" s="15">
        <f>IF(AND(INTRO!$E$37="Non-endemic",INTRO!$E$41="Non-endemic"),0,COUNTRY_INFO!Q630)</f>
        <v>1</v>
      </c>
      <c r="H630" s="15">
        <f>IF(AND(INTRO!$E$37="Non-endemic",INTRO!$E$41="Non-endemic"),0,COUNTRY_INFO!S630)</f>
        <v>2</v>
      </c>
      <c r="I630" s="14">
        <f>IF(INTRO!$E$39="Non-endemic",IF($G630=1,DEC!$I630,0),IF($G630=1,IVM!$G630,0))</f>
        <v>154500</v>
      </c>
      <c r="J630" s="3" t="str">
        <f>IF($G630=0, " ", IF(COUNTRY_INFO!$H630=1, IF(COUNTRY_INFO!$L630=1, 0," ")," "))</f>
        <v xml:space="preserve"> </v>
      </c>
      <c r="K630" s="3"/>
      <c r="L630" s="28" t="s">
        <v>974</v>
      </c>
      <c r="M630" s="44">
        <f>IF($L630="ALB", IF(INTRO!$E$39="Non-endemic",IF($H630&lt;&gt;0,$D630*($H630-$G630),0),$D630*$H630), 0)</f>
        <v>0</v>
      </c>
      <c r="N630" s="14">
        <f t="shared" si="85"/>
        <v>0</v>
      </c>
      <c r="O630" s="3"/>
      <c r="P630" s="14">
        <f t="shared" si="94"/>
        <v>0</v>
      </c>
      <c r="Q630" s="44">
        <f>IF($L630="MBD", IF(INTRO!$E$39="Non-endemic",IF($H630&lt;&gt;0,$D630*($H630-$G630),0),$D630*$H630),0)</f>
        <v>77250</v>
      </c>
      <c r="R630" s="14">
        <f t="shared" si="86"/>
        <v>54075</v>
      </c>
      <c r="S630" s="3"/>
      <c r="T630" s="14">
        <f t="shared" si="95"/>
        <v>131325</v>
      </c>
      <c r="U630" s="25"/>
      <c r="V630" s="16">
        <f t="shared" si="91"/>
        <v>154500</v>
      </c>
      <c r="W630" s="16">
        <f t="shared" si="92"/>
        <v>773</v>
      </c>
      <c r="X630" s="25"/>
      <c r="Y630" s="16">
        <f t="shared" si="87"/>
        <v>0</v>
      </c>
      <c r="Z630" s="16">
        <f t="shared" si="88"/>
        <v>0</v>
      </c>
      <c r="AA630" s="25"/>
      <c r="AB630" s="16">
        <f t="shared" si="89"/>
        <v>54075</v>
      </c>
      <c r="AC630" s="16">
        <f t="shared" si="90"/>
        <v>361</v>
      </c>
    </row>
    <row r="631" spans="1:29" x14ac:dyDescent="0.25">
      <c r="A631" s="13" t="str">
        <f>IF(AND(INTRO!$E$37="Non-endemic",INTRO!$E$41="Non-endemic")," ",IF(COUNTRY_INFO!A631=0," ",COUNTRY_INFO!A631))</f>
        <v>Nigeria</v>
      </c>
      <c r="B631" s="13" t="str">
        <f>IF(AND(INTRO!$E$37="Non-endemic",INTRO!$E$41="Non-endemic")," ",IF(COUNTRY_INFO!B631=0," ",COUNTRY_INFO!B631))</f>
        <v>Osun</v>
      </c>
      <c r="C631" s="13" t="str">
        <f>IF(AND(INTRO!$E$37="Non-endemic",INTRO!$E$41="Non-endemic")," ",IF(COUNTRY_INFO!C631=0," ",COUNTRY_INFO!C631))</f>
        <v>Isokan</v>
      </c>
      <c r="D631" s="14">
        <f>IF(AND(INTRO!$E$37="Non-endemic",INTRO!$E$41="Non-endemic"),0,IF(AND(OR(COUNTRY_INFO!$H631=0,COUNTRY_INFO!$H631=4,COUNTRY_INFO!$H631=99),OR(COUNTRY_INFO!$J631=0,COUNTRY_INFO!$J631=4)),0,COUNTRY_INFO!$E631))</f>
        <v>27752</v>
      </c>
      <c r="E631" s="14">
        <f>IF(AND(INTRO!$E$37="Non-endemic",INTRO!$E$41="Non-endemic"),0,IF(AND(OR(COUNTRY_INFO!$H631=0,COUNTRY_INFO!$H631=4,COUNTRY_INFO!$H631=99),OR(COUNTRY_INFO!$J631=0,COUNTRY_INFO!$J631=4)),0,COUNTRY_INFO!$F631))</f>
        <v>38853</v>
      </c>
      <c r="F631" s="14">
        <f t="shared" si="93"/>
        <v>66605</v>
      </c>
      <c r="G631" s="15">
        <f>IF(AND(INTRO!$E$37="Non-endemic",INTRO!$E$41="Non-endemic"),0,COUNTRY_INFO!Q631)</f>
        <v>1</v>
      </c>
      <c r="H631" s="15">
        <f>IF(AND(INTRO!$E$37="Non-endemic",INTRO!$E$41="Non-endemic"),0,COUNTRY_INFO!S631)</f>
        <v>2</v>
      </c>
      <c r="I631" s="14">
        <f>IF(INTRO!$E$39="Non-endemic",IF($G631=1,DEC!$I631,0),IF($G631=1,IVM!$G631,0))</f>
        <v>111009</v>
      </c>
      <c r="J631" s="3" t="str">
        <f>IF($G631=0, " ", IF(COUNTRY_INFO!$H631=1, IF(COUNTRY_INFO!$L631=1, 0," ")," "))</f>
        <v xml:space="preserve"> </v>
      </c>
      <c r="K631" s="3"/>
      <c r="L631" s="28" t="s">
        <v>974</v>
      </c>
      <c r="M631" s="44">
        <f>IF($L631="ALB", IF(INTRO!$E$39="Non-endemic",IF($H631&lt;&gt;0,$D631*($H631-$G631),0),$D631*$H631), 0)</f>
        <v>0</v>
      </c>
      <c r="N631" s="14">
        <f t="shared" si="85"/>
        <v>0</v>
      </c>
      <c r="O631" s="3"/>
      <c r="P631" s="14">
        <f t="shared" si="94"/>
        <v>0</v>
      </c>
      <c r="Q631" s="44">
        <f>IF($L631="MBD", IF(INTRO!$E$39="Non-endemic",IF($H631&lt;&gt;0,$D631*($H631-$G631),0),$D631*$H631),0)</f>
        <v>55504</v>
      </c>
      <c r="R631" s="14">
        <f t="shared" si="86"/>
        <v>38853</v>
      </c>
      <c r="S631" s="3"/>
      <c r="T631" s="14">
        <f t="shared" si="95"/>
        <v>94357</v>
      </c>
      <c r="U631" s="25"/>
      <c r="V631" s="16">
        <f t="shared" si="91"/>
        <v>111009</v>
      </c>
      <c r="W631" s="16">
        <f t="shared" si="92"/>
        <v>556</v>
      </c>
      <c r="X631" s="25"/>
      <c r="Y631" s="16">
        <f t="shared" si="87"/>
        <v>0</v>
      </c>
      <c r="Z631" s="16">
        <f t="shared" si="88"/>
        <v>0</v>
      </c>
      <c r="AA631" s="25"/>
      <c r="AB631" s="16">
        <f t="shared" si="89"/>
        <v>38853</v>
      </c>
      <c r="AC631" s="16">
        <f t="shared" si="90"/>
        <v>260</v>
      </c>
    </row>
    <row r="632" spans="1:29" x14ac:dyDescent="0.25">
      <c r="A632" s="13" t="str">
        <f>IF(AND(INTRO!$E$37="Non-endemic",INTRO!$E$41="Non-endemic")," ",IF(COUNTRY_INFO!A632=0," ",COUNTRY_INFO!A632))</f>
        <v>Nigeria</v>
      </c>
      <c r="B632" s="13" t="str">
        <f>IF(AND(INTRO!$E$37="Non-endemic",INTRO!$E$41="Non-endemic")," ",IF(COUNTRY_INFO!B632=0," ",COUNTRY_INFO!B632))</f>
        <v>Osun</v>
      </c>
      <c r="C632" s="13" t="str">
        <f>IF(AND(INTRO!$E$37="Non-endemic",INTRO!$E$41="Non-endemic")," ",IF(COUNTRY_INFO!C632=0," ",COUNTRY_INFO!C632))</f>
        <v>Iwo</v>
      </c>
      <c r="D632" s="14">
        <f>IF(AND(INTRO!$E$37="Non-endemic",INTRO!$E$41="Non-endemic"),0,IF(AND(OR(COUNTRY_INFO!$H632=0,COUNTRY_INFO!$H632=4,COUNTRY_INFO!$H632=99),OR(COUNTRY_INFO!$J632=0,COUNTRY_INFO!$J632=4)),0,COUNTRY_INFO!$E632))</f>
        <v>51476</v>
      </c>
      <c r="E632" s="14">
        <f>IF(AND(INTRO!$E$37="Non-endemic",INTRO!$E$41="Non-endemic"),0,IF(AND(OR(COUNTRY_INFO!$H632=0,COUNTRY_INFO!$H632=4,COUNTRY_INFO!$H632=99),OR(COUNTRY_INFO!$J632=0,COUNTRY_INFO!$J632=4)),0,COUNTRY_INFO!$F632))</f>
        <v>72067</v>
      </c>
      <c r="F632" s="14">
        <f t="shared" si="93"/>
        <v>123543</v>
      </c>
      <c r="G632" s="15">
        <f>IF(AND(INTRO!$E$37="Non-endemic",INTRO!$E$41="Non-endemic"),0,COUNTRY_INFO!Q632)</f>
        <v>1</v>
      </c>
      <c r="H632" s="15">
        <f>IF(AND(INTRO!$E$37="Non-endemic",INTRO!$E$41="Non-endemic"),0,COUNTRY_INFO!S632)</f>
        <v>2</v>
      </c>
      <c r="I632" s="14">
        <f>IF(INTRO!$E$39="Non-endemic",IF($G632=1,DEC!$I632,0),IF($G632=1,IVM!$G632,0))</f>
        <v>205905</v>
      </c>
      <c r="J632" s="3" t="str">
        <f>IF($G632=0, " ", IF(COUNTRY_INFO!$H632=1, IF(COUNTRY_INFO!$L632=1, 0," ")," "))</f>
        <v xml:space="preserve"> </v>
      </c>
      <c r="K632" s="3"/>
      <c r="L632" s="28" t="s">
        <v>974</v>
      </c>
      <c r="M632" s="44">
        <f>IF($L632="ALB", IF(INTRO!$E$39="Non-endemic",IF($H632&lt;&gt;0,$D632*($H632-$G632),0),$D632*$H632), 0)</f>
        <v>0</v>
      </c>
      <c r="N632" s="14">
        <f t="shared" si="85"/>
        <v>0</v>
      </c>
      <c r="O632" s="3"/>
      <c r="P632" s="14">
        <f t="shared" si="94"/>
        <v>0</v>
      </c>
      <c r="Q632" s="44">
        <f>IF($L632="MBD", IF(INTRO!$E$39="Non-endemic",IF($H632&lt;&gt;0,$D632*($H632-$G632),0),$D632*$H632),0)</f>
        <v>102952</v>
      </c>
      <c r="R632" s="14">
        <f t="shared" si="86"/>
        <v>72067</v>
      </c>
      <c r="S632" s="3"/>
      <c r="T632" s="14">
        <f t="shared" si="95"/>
        <v>175019</v>
      </c>
      <c r="U632" s="25"/>
      <c r="V632" s="16">
        <f t="shared" si="91"/>
        <v>205905</v>
      </c>
      <c r="W632" s="16">
        <f t="shared" si="92"/>
        <v>1030</v>
      </c>
      <c r="X632" s="25"/>
      <c r="Y632" s="16">
        <f t="shared" si="87"/>
        <v>0</v>
      </c>
      <c r="Z632" s="16">
        <f t="shared" si="88"/>
        <v>0</v>
      </c>
      <c r="AA632" s="25"/>
      <c r="AB632" s="16">
        <f t="shared" si="89"/>
        <v>72067</v>
      </c>
      <c r="AC632" s="16">
        <f t="shared" si="90"/>
        <v>481</v>
      </c>
    </row>
    <row r="633" spans="1:29" x14ac:dyDescent="0.25">
      <c r="A633" s="13" t="str">
        <f>IF(AND(INTRO!$E$37="Non-endemic",INTRO!$E$41="Non-endemic")," ",IF(COUNTRY_INFO!A633=0," ",COUNTRY_INFO!A633))</f>
        <v>Nigeria</v>
      </c>
      <c r="B633" s="13" t="str">
        <f>IF(AND(INTRO!$E$37="Non-endemic",INTRO!$E$41="Non-endemic")," ",IF(COUNTRY_INFO!B633=0," ",COUNTRY_INFO!B633))</f>
        <v>Osun</v>
      </c>
      <c r="C633" s="13" t="str">
        <f>IF(AND(INTRO!$E$37="Non-endemic",INTRO!$E$41="Non-endemic")," ",IF(COUNTRY_INFO!C633=0," ",COUNTRY_INFO!C633))</f>
        <v>Obokun</v>
      </c>
      <c r="D633" s="14">
        <f>IF(AND(INTRO!$E$37="Non-endemic",INTRO!$E$41="Non-endemic"),0,IF(AND(OR(COUNTRY_INFO!$H633=0,COUNTRY_INFO!$H633=4,COUNTRY_INFO!$H633=99),OR(COUNTRY_INFO!$J633=0,COUNTRY_INFO!$J633=4)),0,COUNTRY_INFO!$E633))</f>
        <v>31339</v>
      </c>
      <c r="E633" s="14">
        <f>IF(AND(INTRO!$E$37="Non-endemic",INTRO!$E$41="Non-endemic"),0,IF(AND(OR(COUNTRY_INFO!$H633=0,COUNTRY_INFO!$H633=4,COUNTRY_INFO!$H633=99),OR(COUNTRY_INFO!$J633=0,COUNTRY_INFO!$J633=4)),0,COUNTRY_INFO!$F633))</f>
        <v>43874</v>
      </c>
      <c r="F633" s="14">
        <f t="shared" si="93"/>
        <v>75213</v>
      </c>
      <c r="G633" s="15">
        <f>IF(AND(INTRO!$E$37="Non-endemic",INTRO!$E$41="Non-endemic"),0,COUNTRY_INFO!Q633)</f>
        <v>1</v>
      </c>
      <c r="H633" s="15">
        <f>IF(AND(INTRO!$E$37="Non-endemic",INTRO!$E$41="Non-endemic"),0,COUNTRY_INFO!S633)</f>
        <v>1</v>
      </c>
      <c r="I633" s="14">
        <f>IF(INTRO!$E$39="Non-endemic",IF($G633=1,DEC!$I633,0),IF($G633=1,IVM!$G633,0))</f>
        <v>125355</v>
      </c>
      <c r="J633" s="3" t="str">
        <f>IF($G633=0, " ", IF(COUNTRY_INFO!$H633=1, IF(COUNTRY_INFO!$L633=1, 0," ")," "))</f>
        <v xml:space="preserve"> </v>
      </c>
      <c r="K633" s="3"/>
      <c r="L633" s="28" t="s">
        <v>974</v>
      </c>
      <c r="M633" s="44">
        <f>IF($L633="ALB", IF(INTRO!$E$39="Non-endemic",IF($H633&lt;&gt;0,$D633*($H633-$G633),0),$D633*$H633), 0)</f>
        <v>0</v>
      </c>
      <c r="N633" s="14">
        <f t="shared" si="85"/>
        <v>0</v>
      </c>
      <c r="O633" s="3"/>
      <c r="P633" s="14">
        <f t="shared" si="94"/>
        <v>0</v>
      </c>
      <c r="Q633" s="44">
        <f>IF($L633="MBD", IF(INTRO!$E$39="Non-endemic",IF($H633&lt;&gt;0,$D633*($H633-$G633),0),$D633*$H633),0)</f>
        <v>31339</v>
      </c>
      <c r="R633" s="14">
        <f t="shared" si="86"/>
        <v>0</v>
      </c>
      <c r="S633" s="3"/>
      <c r="T633" s="14">
        <f t="shared" si="95"/>
        <v>31339</v>
      </c>
      <c r="U633" s="25"/>
      <c r="V633" s="16">
        <f t="shared" si="91"/>
        <v>125355</v>
      </c>
      <c r="W633" s="16">
        <f t="shared" si="92"/>
        <v>627</v>
      </c>
      <c r="X633" s="25"/>
      <c r="Y633" s="16">
        <f t="shared" si="87"/>
        <v>0</v>
      </c>
      <c r="Z633" s="16">
        <f t="shared" si="88"/>
        <v>0</v>
      </c>
      <c r="AA633" s="25"/>
      <c r="AB633" s="16">
        <f t="shared" si="89"/>
        <v>0</v>
      </c>
      <c r="AC633" s="16">
        <f t="shared" si="90"/>
        <v>0</v>
      </c>
    </row>
    <row r="634" spans="1:29" x14ac:dyDescent="0.25">
      <c r="A634" s="13" t="str">
        <f>IF(AND(INTRO!$E$37="Non-endemic",INTRO!$E$41="Non-endemic")," ",IF(COUNTRY_INFO!A634=0," ",COUNTRY_INFO!A634))</f>
        <v>Nigeria</v>
      </c>
      <c r="B634" s="13" t="str">
        <f>IF(AND(INTRO!$E$37="Non-endemic",INTRO!$E$41="Non-endemic")," ",IF(COUNTRY_INFO!B634=0," ",COUNTRY_INFO!B634))</f>
        <v>Osun</v>
      </c>
      <c r="C634" s="13" t="str">
        <f>IF(AND(INTRO!$E$37="Non-endemic",INTRO!$E$41="Non-endemic")," ",IF(COUNTRY_INFO!C634=0," ",COUNTRY_INFO!C634))</f>
        <v>Odo-Otin</v>
      </c>
      <c r="D634" s="14">
        <f>IF(AND(INTRO!$E$37="Non-endemic",INTRO!$E$41="Non-endemic"),0,IF(AND(OR(COUNTRY_INFO!$H634=0,COUNTRY_INFO!$H634=4,COUNTRY_INFO!$H634=99),OR(COUNTRY_INFO!$J634=0,COUNTRY_INFO!$J634=4)),0,COUNTRY_INFO!$E634))</f>
        <v>36073</v>
      </c>
      <c r="E634" s="14">
        <f>IF(AND(INTRO!$E$37="Non-endemic",INTRO!$E$41="Non-endemic"),0,IF(AND(OR(COUNTRY_INFO!$H634=0,COUNTRY_INFO!$H634=4,COUNTRY_INFO!$H634=99),OR(COUNTRY_INFO!$J634=0,COUNTRY_INFO!$J634=4)),0,COUNTRY_INFO!$F634))</f>
        <v>50502</v>
      </c>
      <c r="F634" s="14">
        <f t="shared" si="93"/>
        <v>86575</v>
      </c>
      <c r="G634" s="15">
        <f>IF(AND(INTRO!$E$37="Non-endemic",INTRO!$E$41="Non-endemic"),0,COUNTRY_INFO!Q634)</f>
        <v>1</v>
      </c>
      <c r="H634" s="15">
        <f>IF(AND(INTRO!$E$37="Non-endemic",INTRO!$E$41="Non-endemic"),0,COUNTRY_INFO!S634)</f>
        <v>1</v>
      </c>
      <c r="I634" s="14">
        <f>IF(INTRO!$E$39="Non-endemic",IF($G634=1,DEC!$I634,0),IF($G634=1,IVM!$G634,0))</f>
        <v>144291</v>
      </c>
      <c r="J634" s="3" t="str">
        <f>IF($G634=0, " ", IF(COUNTRY_INFO!$H634=1, IF(COUNTRY_INFO!$L634=1, 0," ")," "))</f>
        <v xml:space="preserve"> </v>
      </c>
      <c r="K634" s="3"/>
      <c r="L634" s="28" t="s">
        <v>974</v>
      </c>
      <c r="M634" s="44">
        <f>IF($L634="ALB", IF(INTRO!$E$39="Non-endemic",IF($H634&lt;&gt;0,$D634*($H634-$G634),0),$D634*$H634), 0)</f>
        <v>0</v>
      </c>
      <c r="N634" s="14">
        <f t="shared" si="85"/>
        <v>0</v>
      </c>
      <c r="O634" s="3"/>
      <c r="P634" s="14">
        <f t="shared" si="94"/>
        <v>0</v>
      </c>
      <c r="Q634" s="44">
        <f>IF($L634="MBD", IF(INTRO!$E$39="Non-endemic",IF($H634&lt;&gt;0,$D634*($H634-$G634),0),$D634*$H634),0)</f>
        <v>36073</v>
      </c>
      <c r="R634" s="14">
        <f t="shared" si="86"/>
        <v>0</v>
      </c>
      <c r="S634" s="3"/>
      <c r="T634" s="14">
        <f t="shared" si="95"/>
        <v>36073</v>
      </c>
      <c r="U634" s="25"/>
      <c r="V634" s="16">
        <f t="shared" si="91"/>
        <v>144291</v>
      </c>
      <c r="W634" s="16">
        <f t="shared" si="92"/>
        <v>722</v>
      </c>
      <c r="X634" s="25"/>
      <c r="Y634" s="16">
        <f t="shared" si="87"/>
        <v>0</v>
      </c>
      <c r="Z634" s="16">
        <f t="shared" si="88"/>
        <v>0</v>
      </c>
      <c r="AA634" s="25"/>
      <c r="AB634" s="16">
        <f t="shared" si="89"/>
        <v>0</v>
      </c>
      <c r="AC634" s="16">
        <f t="shared" si="90"/>
        <v>0</v>
      </c>
    </row>
    <row r="635" spans="1:29" x14ac:dyDescent="0.25">
      <c r="A635" s="13" t="str">
        <f>IF(AND(INTRO!$E$37="Non-endemic",INTRO!$E$41="Non-endemic")," ",IF(COUNTRY_INFO!A635=0," ",COUNTRY_INFO!A635))</f>
        <v>Nigeria</v>
      </c>
      <c r="B635" s="13" t="str">
        <f>IF(AND(INTRO!$E$37="Non-endemic",INTRO!$E$41="Non-endemic")," ",IF(COUNTRY_INFO!B635=0," ",COUNTRY_INFO!B635))</f>
        <v>Osun</v>
      </c>
      <c r="C635" s="13" t="str">
        <f>IF(AND(INTRO!$E$37="Non-endemic",INTRO!$E$41="Non-endemic")," ",IF(COUNTRY_INFO!C635=0," ",COUNTRY_INFO!C635))</f>
        <v>Ola-Oluwa</v>
      </c>
      <c r="D635" s="14">
        <f>IF(AND(INTRO!$E$37="Non-endemic",INTRO!$E$41="Non-endemic"),0,IF(AND(OR(COUNTRY_INFO!$H635=0,COUNTRY_INFO!$H635=4,COUNTRY_INFO!$H635=99),OR(COUNTRY_INFO!$J635=0,COUNTRY_INFO!$J635=4)),0,COUNTRY_INFO!$E635))</f>
        <v>20602</v>
      </c>
      <c r="E635" s="14">
        <f>IF(AND(INTRO!$E$37="Non-endemic",INTRO!$E$41="Non-endemic"),0,IF(AND(OR(COUNTRY_INFO!$H635=0,COUNTRY_INFO!$H635=4,COUNTRY_INFO!$H635=99),OR(COUNTRY_INFO!$J635=0,COUNTRY_INFO!$J635=4)),0,COUNTRY_INFO!$F635))</f>
        <v>28843</v>
      </c>
      <c r="F635" s="14">
        <f t="shared" si="93"/>
        <v>49445</v>
      </c>
      <c r="G635" s="15">
        <f>IF(AND(INTRO!$E$37="Non-endemic",INTRO!$E$41="Non-endemic"),0,COUNTRY_INFO!Q635)</f>
        <v>1</v>
      </c>
      <c r="H635" s="15">
        <f>IF(AND(INTRO!$E$37="Non-endemic",INTRO!$E$41="Non-endemic"),0,COUNTRY_INFO!S635)</f>
        <v>1</v>
      </c>
      <c r="I635" s="14">
        <f>IF(INTRO!$E$39="Non-endemic",IF($G635=1,DEC!$I635,0),IF($G635=1,IVM!$G635,0))</f>
        <v>82408</v>
      </c>
      <c r="J635" s="3" t="str">
        <f>IF($G635=0, " ", IF(COUNTRY_INFO!$H635=1, IF(COUNTRY_INFO!$L635=1, 0," ")," "))</f>
        <v xml:space="preserve"> </v>
      </c>
      <c r="K635" s="3"/>
      <c r="L635" s="28" t="s">
        <v>974</v>
      </c>
      <c r="M635" s="44">
        <f>IF($L635="ALB", IF(INTRO!$E$39="Non-endemic",IF($H635&lt;&gt;0,$D635*($H635-$G635),0),$D635*$H635), 0)</f>
        <v>0</v>
      </c>
      <c r="N635" s="14">
        <f t="shared" si="85"/>
        <v>0</v>
      </c>
      <c r="O635" s="3"/>
      <c r="P635" s="14">
        <f t="shared" si="94"/>
        <v>0</v>
      </c>
      <c r="Q635" s="44">
        <f>IF($L635="MBD", IF(INTRO!$E$39="Non-endemic",IF($H635&lt;&gt;0,$D635*($H635-$G635),0),$D635*$H635),0)</f>
        <v>20602</v>
      </c>
      <c r="R635" s="14">
        <f t="shared" si="86"/>
        <v>0</v>
      </c>
      <c r="S635" s="3"/>
      <c r="T635" s="14">
        <f t="shared" si="95"/>
        <v>20602</v>
      </c>
      <c r="U635" s="25"/>
      <c r="V635" s="16">
        <f t="shared" si="91"/>
        <v>82408</v>
      </c>
      <c r="W635" s="16">
        <f t="shared" si="92"/>
        <v>413</v>
      </c>
      <c r="X635" s="25"/>
      <c r="Y635" s="16">
        <f t="shared" si="87"/>
        <v>0</v>
      </c>
      <c r="Z635" s="16">
        <f t="shared" si="88"/>
        <v>0</v>
      </c>
      <c r="AA635" s="25"/>
      <c r="AB635" s="16">
        <f t="shared" si="89"/>
        <v>0</v>
      </c>
      <c r="AC635" s="16">
        <f t="shared" si="90"/>
        <v>0</v>
      </c>
    </row>
    <row r="636" spans="1:29" x14ac:dyDescent="0.25">
      <c r="A636" s="13" t="str">
        <f>IF(AND(INTRO!$E$37="Non-endemic",INTRO!$E$41="Non-endemic")," ",IF(COUNTRY_INFO!A636=0," ",COUNTRY_INFO!A636))</f>
        <v>Nigeria</v>
      </c>
      <c r="B636" s="13" t="str">
        <f>IF(AND(INTRO!$E$37="Non-endemic",INTRO!$E$41="Non-endemic")," ",IF(COUNTRY_INFO!B636=0," ",COUNTRY_INFO!B636))</f>
        <v>Osun</v>
      </c>
      <c r="C636" s="13" t="str">
        <f>IF(AND(INTRO!$E$37="Non-endemic",INTRO!$E$41="Non-endemic")," ",IF(COUNTRY_INFO!C636=0," ",COUNTRY_INFO!C636))</f>
        <v>Olorunda</v>
      </c>
      <c r="D636" s="14">
        <f>IF(AND(INTRO!$E$37="Non-endemic",INTRO!$E$41="Non-endemic"),0,IF(AND(OR(COUNTRY_INFO!$H636=0,COUNTRY_INFO!$H636=4,COUNTRY_INFO!$H636=99),OR(COUNTRY_INFO!$J636=0,COUNTRY_INFO!$J636=4)),0,COUNTRY_INFO!$E636))</f>
        <v>35441</v>
      </c>
      <c r="E636" s="14">
        <f>IF(AND(INTRO!$E$37="Non-endemic",INTRO!$E$41="Non-endemic"),0,IF(AND(OR(COUNTRY_INFO!$H636=0,COUNTRY_INFO!$H636=4,COUNTRY_INFO!$H636=99),OR(COUNTRY_INFO!$J636=0,COUNTRY_INFO!$J636=4)),0,COUNTRY_INFO!$F636))</f>
        <v>49617</v>
      </c>
      <c r="F636" s="14">
        <f t="shared" si="93"/>
        <v>85058</v>
      </c>
      <c r="G636" s="15">
        <f>IF(AND(INTRO!$E$37="Non-endemic",INTRO!$E$41="Non-endemic"),0,COUNTRY_INFO!Q636)</f>
        <v>1</v>
      </c>
      <c r="H636" s="15">
        <f>IF(AND(INTRO!$E$37="Non-endemic",INTRO!$E$41="Non-endemic"),0,COUNTRY_INFO!S636)</f>
        <v>1</v>
      </c>
      <c r="I636" s="14">
        <f>IF(INTRO!$E$39="Non-endemic",IF($G636=1,DEC!$I636,0),IF($G636=1,IVM!$G636,0))</f>
        <v>141763</v>
      </c>
      <c r="J636" s="3" t="str">
        <f>IF($G636=0, " ", IF(COUNTRY_INFO!$H636=1, IF(COUNTRY_INFO!$L636=1, 0," ")," "))</f>
        <v xml:space="preserve"> </v>
      </c>
      <c r="K636" s="3"/>
      <c r="L636" s="28" t="s">
        <v>974</v>
      </c>
      <c r="M636" s="44">
        <f>IF($L636="ALB", IF(INTRO!$E$39="Non-endemic",IF($H636&lt;&gt;0,$D636*($H636-$G636),0),$D636*$H636), 0)</f>
        <v>0</v>
      </c>
      <c r="N636" s="14">
        <f t="shared" si="85"/>
        <v>0</v>
      </c>
      <c r="O636" s="3"/>
      <c r="P636" s="14">
        <f t="shared" si="94"/>
        <v>0</v>
      </c>
      <c r="Q636" s="44">
        <f>IF($L636="MBD", IF(INTRO!$E$39="Non-endemic",IF($H636&lt;&gt;0,$D636*($H636-$G636),0),$D636*$H636),0)</f>
        <v>35441</v>
      </c>
      <c r="R636" s="14">
        <f t="shared" si="86"/>
        <v>0</v>
      </c>
      <c r="S636" s="3"/>
      <c r="T636" s="14">
        <f t="shared" si="95"/>
        <v>35441</v>
      </c>
      <c r="U636" s="25"/>
      <c r="V636" s="16">
        <f t="shared" si="91"/>
        <v>141763</v>
      </c>
      <c r="W636" s="16">
        <f t="shared" si="92"/>
        <v>709</v>
      </c>
      <c r="X636" s="25"/>
      <c r="Y636" s="16">
        <f t="shared" si="87"/>
        <v>0</v>
      </c>
      <c r="Z636" s="16">
        <f t="shared" si="88"/>
        <v>0</v>
      </c>
      <c r="AA636" s="25"/>
      <c r="AB636" s="16">
        <f t="shared" si="89"/>
        <v>0</v>
      </c>
      <c r="AC636" s="16">
        <f t="shared" si="90"/>
        <v>0</v>
      </c>
    </row>
    <row r="637" spans="1:29" x14ac:dyDescent="0.25">
      <c r="A637" s="13" t="str">
        <f>IF(AND(INTRO!$E$37="Non-endemic",INTRO!$E$41="Non-endemic")," ",IF(COUNTRY_INFO!A637=0," ",COUNTRY_INFO!A637))</f>
        <v>Nigeria</v>
      </c>
      <c r="B637" s="13" t="str">
        <f>IF(AND(INTRO!$E$37="Non-endemic",INTRO!$E$41="Non-endemic")," ",IF(COUNTRY_INFO!B637=0," ",COUNTRY_INFO!B637))</f>
        <v>Osun</v>
      </c>
      <c r="C637" s="13" t="str">
        <f>IF(AND(INTRO!$E$37="Non-endemic",INTRO!$E$41="Non-endemic")," ",IF(COUNTRY_INFO!C637=0," ",COUNTRY_INFO!C637))</f>
        <v>Oriade</v>
      </c>
      <c r="D637" s="14">
        <f>IF(AND(INTRO!$E$37="Non-endemic",INTRO!$E$41="Non-endemic"),0,IF(AND(OR(COUNTRY_INFO!$H637=0,COUNTRY_INFO!$H637=4,COUNTRY_INFO!$H637=99),OR(COUNTRY_INFO!$J637=0,COUNTRY_INFO!$J637=4)),0,COUNTRY_INFO!$E637))</f>
        <v>39975</v>
      </c>
      <c r="E637" s="14">
        <f>IF(AND(INTRO!$E$37="Non-endemic",INTRO!$E$41="Non-endemic"),0,IF(AND(OR(COUNTRY_INFO!$H637=0,COUNTRY_INFO!$H637=4,COUNTRY_INFO!$H637=99),OR(COUNTRY_INFO!$J637=0,COUNTRY_INFO!$J637=4)),0,COUNTRY_INFO!$F637))</f>
        <v>55965</v>
      </c>
      <c r="F637" s="14">
        <f t="shared" si="93"/>
        <v>95940</v>
      </c>
      <c r="G637" s="15">
        <f>IF(AND(INTRO!$E$37="Non-endemic",INTRO!$E$41="Non-endemic"),0,COUNTRY_INFO!Q637)</f>
        <v>1</v>
      </c>
      <c r="H637" s="15">
        <f>IF(AND(INTRO!$E$37="Non-endemic",INTRO!$E$41="Non-endemic"),0,COUNTRY_INFO!S637)</f>
        <v>1</v>
      </c>
      <c r="I637" s="14">
        <f>IF(INTRO!$E$39="Non-endemic",IF($G637=1,DEC!$I637,0),IF($G637=1,IVM!$G637,0))</f>
        <v>159899</v>
      </c>
      <c r="J637" s="3" t="str">
        <f>IF($G637=0, " ", IF(COUNTRY_INFO!$H637=1, IF(COUNTRY_INFO!$L637=1, 0," ")," "))</f>
        <v xml:space="preserve"> </v>
      </c>
      <c r="K637" s="3"/>
      <c r="L637" s="28" t="s">
        <v>974</v>
      </c>
      <c r="M637" s="44">
        <f>IF($L637="ALB", IF(INTRO!$E$39="Non-endemic",IF($H637&lt;&gt;0,$D637*($H637-$G637),0),$D637*$H637), 0)</f>
        <v>0</v>
      </c>
      <c r="N637" s="14">
        <f t="shared" si="85"/>
        <v>0</v>
      </c>
      <c r="O637" s="3"/>
      <c r="P637" s="14">
        <f t="shared" si="94"/>
        <v>0</v>
      </c>
      <c r="Q637" s="44">
        <f>IF($L637="MBD", IF(INTRO!$E$39="Non-endemic",IF($H637&lt;&gt;0,$D637*($H637-$G637),0),$D637*$H637),0)</f>
        <v>39975</v>
      </c>
      <c r="R637" s="14">
        <f t="shared" si="86"/>
        <v>0</v>
      </c>
      <c r="S637" s="3"/>
      <c r="T637" s="14">
        <f t="shared" si="95"/>
        <v>39975</v>
      </c>
      <c r="U637" s="25"/>
      <c r="V637" s="16">
        <f t="shared" si="91"/>
        <v>159899</v>
      </c>
      <c r="W637" s="16">
        <f t="shared" si="92"/>
        <v>800</v>
      </c>
      <c r="X637" s="25"/>
      <c r="Y637" s="16">
        <f t="shared" si="87"/>
        <v>0</v>
      </c>
      <c r="Z637" s="16">
        <f t="shared" si="88"/>
        <v>0</v>
      </c>
      <c r="AA637" s="25"/>
      <c r="AB637" s="16">
        <f t="shared" si="89"/>
        <v>0</v>
      </c>
      <c r="AC637" s="16">
        <f t="shared" si="90"/>
        <v>0</v>
      </c>
    </row>
    <row r="638" spans="1:29" x14ac:dyDescent="0.25">
      <c r="A638" s="13" t="str">
        <f>IF(AND(INTRO!$E$37="Non-endemic",INTRO!$E$41="Non-endemic")," ",IF(COUNTRY_INFO!A638=0," ",COUNTRY_INFO!A638))</f>
        <v>Nigeria</v>
      </c>
      <c r="B638" s="13" t="str">
        <f>IF(AND(INTRO!$E$37="Non-endemic",INTRO!$E$41="Non-endemic")," ",IF(COUNTRY_INFO!B638=0," ",COUNTRY_INFO!B638))</f>
        <v>Osun</v>
      </c>
      <c r="C638" s="13" t="str">
        <f>IF(AND(INTRO!$E$37="Non-endemic",INTRO!$E$41="Non-endemic")," ",IF(COUNTRY_INFO!C638=0," ",COUNTRY_INFO!C638))</f>
        <v>orolu</v>
      </c>
      <c r="D638" s="14">
        <f>IF(AND(INTRO!$E$37="Non-endemic",INTRO!$E$41="Non-endemic"),0,IF(AND(OR(COUNTRY_INFO!$H638=0,COUNTRY_INFO!$H638=4,COUNTRY_INFO!$H638=99),OR(COUNTRY_INFO!$J638=0,COUNTRY_INFO!$J638=4)),0,COUNTRY_INFO!$E638))</f>
        <v>27725</v>
      </c>
      <c r="E638" s="14">
        <f>IF(AND(INTRO!$E$37="Non-endemic",INTRO!$E$41="Non-endemic"),0,IF(AND(OR(COUNTRY_INFO!$H638=0,COUNTRY_INFO!$H638=4,COUNTRY_INFO!$H638=99),OR(COUNTRY_INFO!$J638=0,COUNTRY_INFO!$J638=4)),0,COUNTRY_INFO!$F638))</f>
        <v>38816</v>
      </c>
      <c r="F638" s="14">
        <f t="shared" si="93"/>
        <v>66541</v>
      </c>
      <c r="G638" s="15">
        <f>IF(AND(INTRO!$E$37="Non-endemic",INTRO!$E$41="Non-endemic"),0,COUNTRY_INFO!Q638)</f>
        <v>1</v>
      </c>
      <c r="H638" s="15">
        <f>IF(AND(INTRO!$E$37="Non-endemic",INTRO!$E$41="Non-endemic"),0,COUNTRY_INFO!S638)</f>
        <v>2</v>
      </c>
      <c r="I638" s="14">
        <f>IF(INTRO!$E$39="Non-endemic",IF($G638=1,DEC!$I638,0),IF($G638=1,IVM!$G638,0))</f>
        <v>110902</v>
      </c>
      <c r="J638" s="3" t="str">
        <f>IF($G638=0, " ", IF(COUNTRY_INFO!$H638=1, IF(COUNTRY_INFO!$L638=1, 0," ")," "))</f>
        <v xml:space="preserve"> </v>
      </c>
      <c r="K638" s="3"/>
      <c r="L638" s="28" t="s">
        <v>974</v>
      </c>
      <c r="M638" s="44">
        <f>IF($L638="ALB", IF(INTRO!$E$39="Non-endemic",IF($H638&lt;&gt;0,$D638*($H638-$G638),0),$D638*$H638), 0)</f>
        <v>0</v>
      </c>
      <c r="N638" s="14">
        <f t="shared" si="85"/>
        <v>0</v>
      </c>
      <c r="O638" s="3"/>
      <c r="P638" s="14">
        <f t="shared" si="94"/>
        <v>0</v>
      </c>
      <c r="Q638" s="44">
        <f>IF($L638="MBD", IF(INTRO!$E$39="Non-endemic",IF($H638&lt;&gt;0,$D638*($H638-$G638),0),$D638*$H638),0)</f>
        <v>55450</v>
      </c>
      <c r="R638" s="14">
        <f t="shared" si="86"/>
        <v>38816</v>
      </c>
      <c r="S638" s="3"/>
      <c r="T638" s="14">
        <f t="shared" si="95"/>
        <v>94266</v>
      </c>
      <c r="U638" s="25"/>
      <c r="V638" s="16">
        <f t="shared" si="91"/>
        <v>110902</v>
      </c>
      <c r="W638" s="16">
        <f t="shared" si="92"/>
        <v>555</v>
      </c>
      <c r="X638" s="25"/>
      <c r="Y638" s="16">
        <f t="shared" si="87"/>
        <v>0</v>
      </c>
      <c r="Z638" s="16">
        <f t="shared" si="88"/>
        <v>0</v>
      </c>
      <c r="AA638" s="25"/>
      <c r="AB638" s="16">
        <f t="shared" si="89"/>
        <v>38816</v>
      </c>
      <c r="AC638" s="16">
        <f t="shared" si="90"/>
        <v>259</v>
      </c>
    </row>
    <row r="639" spans="1:29" x14ac:dyDescent="0.25">
      <c r="A639" s="13" t="str">
        <f>IF(AND(INTRO!$E$37="Non-endemic",INTRO!$E$41="Non-endemic")," ",IF(COUNTRY_INFO!A639=0," ",COUNTRY_INFO!A639))</f>
        <v>Nigeria</v>
      </c>
      <c r="B639" s="13" t="str">
        <f>IF(AND(INTRO!$E$37="Non-endemic",INTRO!$E$41="Non-endemic")," ",IF(COUNTRY_INFO!B639=0," ",COUNTRY_INFO!B639))</f>
        <v>Osun</v>
      </c>
      <c r="C639" s="13" t="str">
        <f>IF(AND(INTRO!$E$37="Non-endemic",INTRO!$E$41="Non-endemic")," ",IF(COUNTRY_INFO!C639=0," ",COUNTRY_INFO!C639))</f>
        <v>Oshogbo</v>
      </c>
      <c r="D639" s="14">
        <f>IF(AND(INTRO!$E$37="Non-endemic",INTRO!$E$41="Non-endemic"),0,IF(AND(OR(COUNTRY_INFO!$H639=0,COUNTRY_INFO!$H639=4,COUNTRY_INFO!$H639=99),OR(COUNTRY_INFO!$J639=0,COUNTRY_INFO!$J639=4)),0,COUNTRY_INFO!$E639))</f>
        <v>42147</v>
      </c>
      <c r="E639" s="14">
        <f>IF(AND(INTRO!$E$37="Non-endemic",INTRO!$E$41="Non-endemic"),0,IF(AND(OR(COUNTRY_INFO!$H639=0,COUNTRY_INFO!$H639=4,COUNTRY_INFO!$H639=99),OR(COUNTRY_INFO!$J639=0,COUNTRY_INFO!$J639=4)),0,COUNTRY_INFO!$F639))</f>
        <v>59006</v>
      </c>
      <c r="F639" s="14">
        <f t="shared" si="93"/>
        <v>101153</v>
      </c>
      <c r="G639" s="15">
        <f>IF(AND(INTRO!$E$37="Non-endemic",INTRO!$E$41="Non-endemic"),0,COUNTRY_INFO!Q639)</f>
        <v>1</v>
      </c>
      <c r="H639" s="15">
        <f>IF(AND(INTRO!$E$37="Non-endemic",INTRO!$E$41="Non-endemic"),0,COUNTRY_INFO!S639)</f>
        <v>1</v>
      </c>
      <c r="I639" s="14">
        <f>IF(INTRO!$E$39="Non-endemic",IF($G639=1,DEC!$I639,0),IF($G639=1,IVM!$G639,0))</f>
        <v>168589</v>
      </c>
      <c r="J639" s="3" t="str">
        <f>IF($G639=0, " ", IF(COUNTRY_INFO!$H639=1, IF(COUNTRY_INFO!$L639=1, 0," ")," "))</f>
        <v xml:space="preserve"> </v>
      </c>
      <c r="K639" s="3"/>
      <c r="L639" s="28" t="s">
        <v>974</v>
      </c>
      <c r="M639" s="44">
        <f>IF($L639="ALB", IF(INTRO!$E$39="Non-endemic",IF($H639&lt;&gt;0,$D639*($H639-$G639),0),$D639*$H639), 0)</f>
        <v>0</v>
      </c>
      <c r="N639" s="14">
        <f t="shared" si="85"/>
        <v>0</v>
      </c>
      <c r="O639" s="3"/>
      <c r="P639" s="14">
        <f t="shared" si="94"/>
        <v>0</v>
      </c>
      <c r="Q639" s="44">
        <f>IF($L639="MBD", IF(INTRO!$E$39="Non-endemic",IF($H639&lt;&gt;0,$D639*($H639-$G639),0),$D639*$H639),0)</f>
        <v>42147</v>
      </c>
      <c r="R639" s="14">
        <f t="shared" si="86"/>
        <v>0</v>
      </c>
      <c r="S639" s="3"/>
      <c r="T639" s="14">
        <f t="shared" si="95"/>
        <v>42147</v>
      </c>
      <c r="U639" s="25"/>
      <c r="V639" s="16">
        <f t="shared" si="91"/>
        <v>168589</v>
      </c>
      <c r="W639" s="16">
        <f t="shared" si="92"/>
        <v>843</v>
      </c>
      <c r="X639" s="25"/>
      <c r="Y639" s="16">
        <f t="shared" si="87"/>
        <v>0</v>
      </c>
      <c r="Z639" s="16">
        <f t="shared" si="88"/>
        <v>0</v>
      </c>
      <c r="AA639" s="25"/>
      <c r="AB639" s="16">
        <f t="shared" si="89"/>
        <v>0</v>
      </c>
      <c r="AC639" s="16">
        <f t="shared" si="90"/>
        <v>0</v>
      </c>
    </row>
    <row r="640" spans="1:29" x14ac:dyDescent="0.25">
      <c r="A640" s="13" t="str">
        <f>IF(AND(INTRO!$E$37="Non-endemic",INTRO!$E$41="Non-endemic")," ",IF(COUNTRY_INFO!A640=0," ",COUNTRY_INFO!A640))</f>
        <v>Nigeria</v>
      </c>
      <c r="B640" s="13" t="str">
        <f>IF(AND(INTRO!$E$37="Non-endemic",INTRO!$E$41="Non-endemic")," ",IF(COUNTRY_INFO!B640=0," ",COUNTRY_INFO!B640))</f>
        <v>Oyo</v>
      </c>
      <c r="C640" s="13" t="str">
        <f>IF(AND(INTRO!$E$37="Non-endemic",INTRO!$E$41="Non-endemic")," ",IF(COUNTRY_INFO!C640=0," ",COUNTRY_INFO!C640))</f>
        <v>Afijo</v>
      </c>
      <c r="D640" s="14">
        <f>IF(AND(INTRO!$E$37="Non-endemic",INTRO!$E$41="Non-endemic"),0,IF(AND(OR(COUNTRY_INFO!$H640=0,COUNTRY_INFO!$H640=4,COUNTRY_INFO!$H640=99),OR(COUNTRY_INFO!$J640=0,COUNTRY_INFO!$J640=4)),0,COUNTRY_INFO!$E640))</f>
        <v>36090</v>
      </c>
      <c r="E640" s="14">
        <f>IF(AND(INTRO!$E$37="Non-endemic",INTRO!$E$41="Non-endemic"),0,IF(AND(OR(COUNTRY_INFO!$H640=0,COUNTRY_INFO!$H640=4,COUNTRY_INFO!$H640=99),OR(COUNTRY_INFO!$J640=0,COUNTRY_INFO!$J640=4)),0,COUNTRY_INFO!$F640))</f>
        <v>50525</v>
      </c>
      <c r="F640" s="14">
        <f t="shared" si="93"/>
        <v>86615</v>
      </c>
      <c r="G640" s="15">
        <f>IF(AND(INTRO!$E$37="Non-endemic",INTRO!$E$41="Non-endemic"),0,COUNTRY_INFO!Q640)</f>
        <v>0</v>
      </c>
      <c r="H640" s="15">
        <f>IF(AND(INTRO!$E$37="Non-endemic",INTRO!$E$41="Non-endemic"),0,COUNTRY_INFO!S640)</f>
        <v>2</v>
      </c>
      <c r="I640" s="14">
        <f>IF(INTRO!$E$39="Non-endemic",IF($G640=1,DEC!$I640,0),IF($G640=1,IVM!$G640,0))</f>
        <v>0</v>
      </c>
      <c r="J640" s="3" t="str">
        <f>IF($G640=0, " ", IF(COUNTRY_INFO!$H640=1, IF(COUNTRY_INFO!$L640=1, 0," ")," "))</f>
        <v xml:space="preserve"> </v>
      </c>
      <c r="K640" s="3"/>
      <c r="L640" s="28" t="s">
        <v>974</v>
      </c>
      <c r="M640" s="44">
        <f>IF($L640="ALB", IF(INTRO!$E$39="Non-endemic",IF($H640&lt;&gt;0,$D640*($H640-$G640),0),$D640*$H640), 0)</f>
        <v>0</v>
      </c>
      <c r="N640" s="14">
        <f t="shared" si="85"/>
        <v>0</v>
      </c>
      <c r="O640" s="3"/>
      <c r="P640" s="14">
        <f t="shared" si="94"/>
        <v>0</v>
      </c>
      <c r="Q640" s="44">
        <f>IF($L640="MBD", IF(INTRO!$E$39="Non-endemic",IF($H640&lt;&gt;0,$D640*($H640-$G640),0),$D640*$H640),0)</f>
        <v>72180</v>
      </c>
      <c r="R640" s="14">
        <f t="shared" si="86"/>
        <v>101050</v>
      </c>
      <c r="S640" s="3"/>
      <c r="T640" s="14">
        <f t="shared" si="95"/>
        <v>173230</v>
      </c>
      <c r="U640" s="25"/>
      <c r="V640" s="16">
        <f t="shared" si="91"/>
        <v>0</v>
      </c>
      <c r="W640" s="16">
        <f t="shared" si="92"/>
        <v>0</v>
      </c>
      <c r="X640" s="25"/>
      <c r="Y640" s="16">
        <f t="shared" si="87"/>
        <v>0</v>
      </c>
      <c r="Z640" s="16">
        <f t="shared" si="88"/>
        <v>0</v>
      </c>
      <c r="AA640" s="25"/>
      <c r="AB640" s="16">
        <f t="shared" si="89"/>
        <v>101050</v>
      </c>
      <c r="AC640" s="16">
        <f t="shared" si="90"/>
        <v>674</v>
      </c>
    </row>
    <row r="641" spans="1:29" x14ac:dyDescent="0.25">
      <c r="A641" s="13" t="str">
        <f>IF(AND(INTRO!$E$37="Non-endemic",INTRO!$E$41="Non-endemic")," ",IF(COUNTRY_INFO!A641=0," ",COUNTRY_INFO!A641))</f>
        <v>Nigeria</v>
      </c>
      <c r="B641" s="13" t="str">
        <f>IF(AND(INTRO!$E$37="Non-endemic",INTRO!$E$41="Non-endemic")," ",IF(COUNTRY_INFO!B641=0," ",COUNTRY_INFO!B641))</f>
        <v>Oyo</v>
      </c>
      <c r="C641" s="13" t="str">
        <f>IF(AND(INTRO!$E$37="Non-endemic",INTRO!$E$41="Non-endemic")," ",IF(COUNTRY_INFO!C641=0," ",COUNTRY_INFO!C641))</f>
        <v>Akinyele</v>
      </c>
      <c r="D641" s="14">
        <f>IF(AND(INTRO!$E$37="Non-endemic",INTRO!$E$41="Non-endemic"),0,IF(AND(OR(COUNTRY_INFO!$H641=0,COUNTRY_INFO!$H641=4,COUNTRY_INFO!$H641=99),OR(COUNTRY_INFO!$J641=0,COUNTRY_INFO!$J641=4)),0,COUNTRY_INFO!$E641))</f>
        <v>56851</v>
      </c>
      <c r="E641" s="14">
        <f>IF(AND(INTRO!$E$37="Non-endemic",INTRO!$E$41="Non-endemic"),0,IF(AND(OR(COUNTRY_INFO!$H641=0,COUNTRY_INFO!$H641=4,COUNTRY_INFO!$H641=99),OR(COUNTRY_INFO!$J641=0,COUNTRY_INFO!$J641=4)),0,COUNTRY_INFO!$F641))</f>
        <v>79591</v>
      </c>
      <c r="F641" s="14">
        <f t="shared" si="93"/>
        <v>136442</v>
      </c>
      <c r="G641" s="15">
        <f>IF(AND(INTRO!$E$37="Non-endemic",INTRO!$E$41="Non-endemic"),0,COUNTRY_INFO!Q641)</f>
        <v>0</v>
      </c>
      <c r="H641" s="15">
        <f>IF(AND(INTRO!$E$37="Non-endemic",INTRO!$E$41="Non-endemic"),0,COUNTRY_INFO!S641)</f>
        <v>2</v>
      </c>
      <c r="I641" s="14">
        <f>IF(INTRO!$E$39="Non-endemic",IF($G641=1,DEC!$I641,0),IF($G641=1,IVM!$G641,0))</f>
        <v>0</v>
      </c>
      <c r="J641" s="3" t="str">
        <f>IF($G641=0, " ", IF(COUNTRY_INFO!$H641=1, IF(COUNTRY_INFO!$L641=1, 0," ")," "))</f>
        <v xml:space="preserve"> </v>
      </c>
      <c r="K641" s="3"/>
      <c r="L641" s="28" t="s">
        <v>974</v>
      </c>
      <c r="M641" s="44">
        <f>IF($L641="ALB", IF(INTRO!$E$39="Non-endemic",IF($H641&lt;&gt;0,$D641*($H641-$G641),0),$D641*$H641), 0)</f>
        <v>0</v>
      </c>
      <c r="N641" s="14">
        <f t="shared" si="85"/>
        <v>0</v>
      </c>
      <c r="O641" s="3"/>
      <c r="P641" s="14">
        <f t="shared" si="94"/>
        <v>0</v>
      </c>
      <c r="Q641" s="44">
        <f>IF($L641="MBD", IF(INTRO!$E$39="Non-endemic",IF($H641&lt;&gt;0,$D641*($H641-$G641),0),$D641*$H641),0)</f>
        <v>113702</v>
      </c>
      <c r="R641" s="14">
        <f t="shared" si="86"/>
        <v>159182</v>
      </c>
      <c r="S641" s="3"/>
      <c r="T641" s="14">
        <f t="shared" si="95"/>
        <v>272884</v>
      </c>
      <c r="U641" s="25"/>
      <c r="V641" s="16">
        <f t="shared" si="91"/>
        <v>0</v>
      </c>
      <c r="W641" s="16">
        <f t="shared" si="92"/>
        <v>0</v>
      </c>
      <c r="X641" s="25"/>
      <c r="Y641" s="16">
        <f t="shared" si="87"/>
        <v>0</v>
      </c>
      <c r="Z641" s="16">
        <f t="shared" si="88"/>
        <v>0</v>
      </c>
      <c r="AA641" s="25"/>
      <c r="AB641" s="16">
        <f t="shared" si="89"/>
        <v>159182</v>
      </c>
      <c r="AC641" s="16">
        <f t="shared" si="90"/>
        <v>1062</v>
      </c>
    </row>
    <row r="642" spans="1:29" x14ac:dyDescent="0.25">
      <c r="A642" s="13" t="str">
        <f>IF(AND(INTRO!$E$37="Non-endemic",INTRO!$E$41="Non-endemic")," ",IF(COUNTRY_INFO!A642=0," ",COUNTRY_INFO!A642))</f>
        <v>Nigeria</v>
      </c>
      <c r="B642" s="13" t="str">
        <f>IF(AND(INTRO!$E$37="Non-endemic",INTRO!$E$41="Non-endemic")," ",IF(COUNTRY_INFO!B642=0," ",COUNTRY_INFO!B642))</f>
        <v>Oyo</v>
      </c>
      <c r="C642" s="13" t="str">
        <f>IF(AND(INTRO!$E$37="Non-endemic",INTRO!$E$41="Non-endemic")," ",IF(COUNTRY_INFO!C642=0," ",COUNTRY_INFO!C642))</f>
        <v>Atiba</v>
      </c>
      <c r="D642" s="14">
        <f>IF(AND(INTRO!$E$37="Non-endemic",INTRO!$E$41="Non-endemic"),0,IF(AND(OR(COUNTRY_INFO!$H642=0,COUNTRY_INFO!$H642=4,COUNTRY_INFO!$H642=99),OR(COUNTRY_INFO!$J642=0,COUNTRY_INFO!$J642=4)),0,COUNTRY_INFO!$E642))</f>
        <v>45646</v>
      </c>
      <c r="E642" s="14">
        <f>IF(AND(INTRO!$E$37="Non-endemic",INTRO!$E$41="Non-endemic"),0,IF(AND(OR(COUNTRY_INFO!$H642=0,COUNTRY_INFO!$H642=4,COUNTRY_INFO!$H642=99),OR(COUNTRY_INFO!$J642=0,COUNTRY_INFO!$J642=4)),0,COUNTRY_INFO!$F642))</f>
        <v>63904</v>
      </c>
      <c r="F642" s="14">
        <f t="shared" si="93"/>
        <v>109550</v>
      </c>
      <c r="G642" s="15">
        <f>IF(AND(INTRO!$E$37="Non-endemic",INTRO!$E$41="Non-endemic"),0,COUNTRY_INFO!Q642)</f>
        <v>0</v>
      </c>
      <c r="H642" s="15">
        <f>IF(AND(INTRO!$E$37="Non-endemic",INTRO!$E$41="Non-endemic"),0,COUNTRY_INFO!S642)</f>
        <v>2</v>
      </c>
      <c r="I642" s="14">
        <f>IF(INTRO!$E$39="Non-endemic",IF($G642=1,DEC!$I642,0),IF($G642=1,IVM!$G642,0))</f>
        <v>0</v>
      </c>
      <c r="J642" s="3" t="str">
        <f>IF($G642=0, " ", IF(COUNTRY_INFO!$H642=1, IF(COUNTRY_INFO!$L642=1, 0," ")," "))</f>
        <v xml:space="preserve"> </v>
      </c>
      <c r="K642" s="3"/>
      <c r="L642" s="28" t="s">
        <v>974</v>
      </c>
      <c r="M642" s="44">
        <f>IF($L642="ALB", IF(INTRO!$E$39="Non-endemic",IF($H642&lt;&gt;0,$D642*($H642-$G642),0),$D642*$H642), 0)</f>
        <v>0</v>
      </c>
      <c r="N642" s="14">
        <f t="shared" si="85"/>
        <v>0</v>
      </c>
      <c r="O642" s="3"/>
      <c r="P642" s="14">
        <f t="shared" si="94"/>
        <v>0</v>
      </c>
      <c r="Q642" s="44">
        <f>IF($L642="MBD", IF(INTRO!$E$39="Non-endemic",IF($H642&lt;&gt;0,$D642*($H642-$G642),0),$D642*$H642),0)</f>
        <v>91292</v>
      </c>
      <c r="R642" s="14">
        <f t="shared" si="86"/>
        <v>127808</v>
      </c>
      <c r="S642" s="3"/>
      <c r="T642" s="14">
        <f t="shared" si="95"/>
        <v>219100</v>
      </c>
      <c r="U642" s="25"/>
      <c r="V642" s="16">
        <f t="shared" si="91"/>
        <v>0</v>
      </c>
      <c r="W642" s="16">
        <f t="shared" si="92"/>
        <v>0</v>
      </c>
      <c r="X642" s="25"/>
      <c r="Y642" s="16">
        <f t="shared" si="87"/>
        <v>0</v>
      </c>
      <c r="Z642" s="16">
        <f t="shared" si="88"/>
        <v>0</v>
      </c>
      <c r="AA642" s="25"/>
      <c r="AB642" s="16">
        <f t="shared" si="89"/>
        <v>127808</v>
      </c>
      <c r="AC642" s="16">
        <f t="shared" si="90"/>
        <v>853</v>
      </c>
    </row>
    <row r="643" spans="1:29" x14ac:dyDescent="0.25">
      <c r="A643" s="13" t="str">
        <f>IF(AND(INTRO!$E$37="Non-endemic",INTRO!$E$41="Non-endemic")," ",IF(COUNTRY_INFO!A643=0," ",COUNTRY_INFO!A643))</f>
        <v>Nigeria</v>
      </c>
      <c r="B643" s="13" t="str">
        <f>IF(AND(INTRO!$E$37="Non-endemic",INTRO!$E$41="Non-endemic")," ",IF(COUNTRY_INFO!B643=0," ",COUNTRY_INFO!B643))</f>
        <v>Oyo</v>
      </c>
      <c r="C643" s="13" t="str">
        <f>IF(AND(INTRO!$E$37="Non-endemic",INTRO!$E$41="Non-endemic")," ",IF(COUNTRY_INFO!C643=0," ",COUNTRY_INFO!C643))</f>
        <v>Atisho</v>
      </c>
      <c r="D643" s="14">
        <f>IF(AND(INTRO!$E$37="Non-endemic",INTRO!$E$41="Non-endemic"),0,IF(AND(OR(COUNTRY_INFO!$H643=0,COUNTRY_INFO!$H643=4,COUNTRY_INFO!$H643=99),OR(COUNTRY_INFO!$J643=0,COUNTRY_INFO!$J643=4)),0,COUNTRY_INFO!$E643))</f>
        <v>29801</v>
      </c>
      <c r="E643" s="14">
        <f>IF(AND(INTRO!$E$37="Non-endemic",INTRO!$E$41="Non-endemic"),0,IF(AND(OR(COUNTRY_INFO!$H643=0,COUNTRY_INFO!$H643=4,COUNTRY_INFO!$H643=99),OR(COUNTRY_INFO!$J643=0,COUNTRY_INFO!$J643=4)),0,COUNTRY_INFO!$F643))</f>
        <v>41721</v>
      </c>
      <c r="F643" s="14">
        <f t="shared" si="93"/>
        <v>71522</v>
      </c>
      <c r="G643" s="15">
        <f>IF(AND(INTRO!$E$37="Non-endemic",INTRO!$E$41="Non-endemic"),0,COUNTRY_INFO!Q643)</f>
        <v>0</v>
      </c>
      <c r="H643" s="15">
        <f>IF(AND(INTRO!$E$37="Non-endemic",INTRO!$E$41="Non-endemic"),0,COUNTRY_INFO!S643)</f>
        <v>0</v>
      </c>
      <c r="I643" s="14">
        <f>IF(INTRO!$E$39="Non-endemic",IF($G643=1,DEC!$I643,0),IF($G643=1,IVM!$G643,0))</f>
        <v>0</v>
      </c>
      <c r="J643" s="3" t="str">
        <f>IF($G643=0, " ", IF(COUNTRY_INFO!$H643=1, IF(COUNTRY_INFO!$L643=1, 0," ")," "))</f>
        <v xml:space="preserve"> </v>
      </c>
      <c r="K643" s="3"/>
      <c r="L643" s="28" t="s">
        <v>974</v>
      </c>
      <c r="M643" s="44">
        <f>IF($L643="ALB", IF(INTRO!$E$39="Non-endemic",IF($H643&lt;&gt;0,$D643*($H643-$G643),0),$D643*$H643), 0)</f>
        <v>0</v>
      </c>
      <c r="N643" s="14">
        <f t="shared" si="85"/>
        <v>0</v>
      </c>
      <c r="O643" s="3"/>
      <c r="P643" s="14">
        <f t="shared" si="94"/>
        <v>0</v>
      </c>
      <c r="Q643" s="44">
        <f>IF($L643="MBD", IF(INTRO!$E$39="Non-endemic",IF($H643&lt;&gt;0,$D643*($H643-$G643),0),$D643*$H643),0)</f>
        <v>0</v>
      </c>
      <c r="R643" s="14">
        <f t="shared" si="86"/>
        <v>0</v>
      </c>
      <c r="S643" s="3"/>
      <c r="T643" s="14">
        <f t="shared" si="95"/>
        <v>0</v>
      </c>
      <c r="U643" s="25"/>
      <c r="V643" s="16">
        <f t="shared" si="91"/>
        <v>0</v>
      </c>
      <c r="W643" s="16">
        <f t="shared" si="92"/>
        <v>0</v>
      </c>
      <c r="X643" s="25"/>
      <c r="Y643" s="16">
        <f t="shared" si="87"/>
        <v>0</v>
      </c>
      <c r="Z643" s="16">
        <f t="shared" si="88"/>
        <v>0</v>
      </c>
      <c r="AA643" s="25"/>
      <c r="AB643" s="16">
        <f t="shared" si="89"/>
        <v>0</v>
      </c>
      <c r="AC643" s="16">
        <f t="shared" si="90"/>
        <v>0</v>
      </c>
    </row>
    <row r="644" spans="1:29" x14ac:dyDescent="0.25">
      <c r="A644" s="13" t="str">
        <f>IF(AND(INTRO!$E$37="Non-endemic",INTRO!$E$41="Non-endemic")," ",IF(COUNTRY_INFO!A644=0," ",COUNTRY_INFO!A644))</f>
        <v>Nigeria</v>
      </c>
      <c r="B644" s="13" t="str">
        <f>IF(AND(INTRO!$E$37="Non-endemic",INTRO!$E$41="Non-endemic")," ",IF(COUNTRY_INFO!B644=0," ",COUNTRY_INFO!B644))</f>
        <v>Oyo</v>
      </c>
      <c r="C644" s="13" t="str">
        <f>IF(AND(INTRO!$E$37="Non-endemic",INTRO!$E$41="Non-endemic")," ",IF(COUNTRY_INFO!C644=0," ",COUNTRY_INFO!C644))</f>
        <v>Egbeda</v>
      </c>
      <c r="D644" s="14">
        <f>IF(AND(INTRO!$E$37="Non-endemic",INTRO!$E$41="Non-endemic"),0,IF(AND(OR(COUNTRY_INFO!$H644=0,COUNTRY_INFO!$H644=4,COUNTRY_INFO!$H644=99),OR(COUNTRY_INFO!$J644=0,COUNTRY_INFO!$J644=4)),0,COUNTRY_INFO!$E644))</f>
        <v>75737</v>
      </c>
      <c r="E644" s="14">
        <f>IF(AND(INTRO!$E$37="Non-endemic",INTRO!$E$41="Non-endemic"),0,IF(AND(OR(COUNTRY_INFO!$H644=0,COUNTRY_INFO!$H644=4,COUNTRY_INFO!$H644=99),OR(COUNTRY_INFO!$J644=0,COUNTRY_INFO!$J644=4)),0,COUNTRY_INFO!$F644))</f>
        <v>106032</v>
      </c>
      <c r="F644" s="14">
        <f t="shared" si="93"/>
        <v>181769</v>
      </c>
      <c r="G644" s="15">
        <f>IF(AND(INTRO!$E$37="Non-endemic",INTRO!$E$41="Non-endemic"),0,COUNTRY_INFO!Q644)</f>
        <v>0</v>
      </c>
      <c r="H644" s="15">
        <f>IF(AND(INTRO!$E$37="Non-endemic",INTRO!$E$41="Non-endemic"),0,COUNTRY_INFO!S644)</f>
        <v>2</v>
      </c>
      <c r="I644" s="14">
        <f>IF(INTRO!$E$39="Non-endemic",IF($G644=1,DEC!$I644,0),IF($G644=1,IVM!$G644,0))</f>
        <v>0</v>
      </c>
      <c r="J644" s="3" t="str">
        <f>IF($G644=0, " ", IF(COUNTRY_INFO!$H644=1, IF(COUNTRY_INFO!$L644=1, 0," ")," "))</f>
        <v xml:space="preserve"> </v>
      </c>
      <c r="K644" s="3"/>
      <c r="L644" s="28" t="s">
        <v>974</v>
      </c>
      <c r="M644" s="44">
        <f>IF($L644="ALB", IF(INTRO!$E$39="Non-endemic",IF($H644&lt;&gt;0,$D644*($H644-$G644),0),$D644*$H644), 0)</f>
        <v>0</v>
      </c>
      <c r="N644" s="14">
        <f t="shared" si="85"/>
        <v>0</v>
      </c>
      <c r="O644" s="3"/>
      <c r="P644" s="14">
        <f t="shared" si="94"/>
        <v>0</v>
      </c>
      <c r="Q644" s="44">
        <f>IF($L644="MBD", IF(INTRO!$E$39="Non-endemic",IF($H644&lt;&gt;0,$D644*($H644-$G644),0),$D644*$H644),0)</f>
        <v>151474</v>
      </c>
      <c r="R644" s="14">
        <f t="shared" si="86"/>
        <v>212064</v>
      </c>
      <c r="S644" s="3"/>
      <c r="T644" s="14">
        <f t="shared" si="95"/>
        <v>363538</v>
      </c>
      <c r="U644" s="25"/>
      <c r="V644" s="16">
        <f t="shared" si="91"/>
        <v>0</v>
      </c>
      <c r="W644" s="16">
        <f t="shared" si="92"/>
        <v>0</v>
      </c>
      <c r="X644" s="25"/>
      <c r="Y644" s="16">
        <f t="shared" si="87"/>
        <v>0</v>
      </c>
      <c r="Z644" s="16">
        <f t="shared" si="88"/>
        <v>0</v>
      </c>
      <c r="AA644" s="25"/>
      <c r="AB644" s="16">
        <f t="shared" si="89"/>
        <v>212064</v>
      </c>
      <c r="AC644" s="16">
        <f t="shared" si="90"/>
        <v>1414</v>
      </c>
    </row>
    <row r="645" spans="1:29" x14ac:dyDescent="0.25">
      <c r="A645" s="13" t="str">
        <f>IF(AND(INTRO!$E$37="Non-endemic",INTRO!$E$41="Non-endemic")," ",IF(COUNTRY_INFO!A645=0," ",COUNTRY_INFO!A645))</f>
        <v>Nigeria</v>
      </c>
      <c r="B645" s="13" t="str">
        <f>IF(AND(INTRO!$E$37="Non-endemic",INTRO!$E$41="Non-endemic")," ",IF(COUNTRY_INFO!B645=0," ",COUNTRY_INFO!B645))</f>
        <v>Oyo</v>
      </c>
      <c r="C645" s="13" t="str">
        <f>IF(AND(INTRO!$E$37="Non-endemic",INTRO!$E$41="Non-endemic")," ",IF(COUNTRY_INFO!C645=0," ",COUNTRY_INFO!C645))</f>
        <v>Ibadan North</v>
      </c>
      <c r="D645" s="14">
        <f>IF(AND(INTRO!$E$37="Non-endemic",INTRO!$E$41="Non-endemic"),0,IF(AND(OR(COUNTRY_INFO!$H645=0,COUNTRY_INFO!$H645=4,COUNTRY_INFO!$H645=99),OR(COUNTRY_INFO!$J645=0,COUNTRY_INFO!$J645=4)),0,COUNTRY_INFO!$E645))</f>
        <v>82521</v>
      </c>
      <c r="E645" s="14">
        <f>IF(AND(INTRO!$E$37="Non-endemic",INTRO!$E$41="Non-endemic"),0,IF(AND(OR(COUNTRY_INFO!$H645=0,COUNTRY_INFO!$H645=4,COUNTRY_INFO!$H645=99),OR(COUNTRY_INFO!$J645=0,COUNTRY_INFO!$J645=4)),0,COUNTRY_INFO!$F645))</f>
        <v>115529</v>
      </c>
      <c r="F645" s="14">
        <f t="shared" si="93"/>
        <v>198050</v>
      </c>
      <c r="G645" s="15">
        <f>IF(AND(INTRO!$E$37="Non-endemic",INTRO!$E$41="Non-endemic"),0,COUNTRY_INFO!Q645)</f>
        <v>1</v>
      </c>
      <c r="H645" s="15">
        <f>IF(AND(INTRO!$E$37="Non-endemic",INTRO!$E$41="Non-endemic"),0,COUNTRY_INFO!S645)</f>
        <v>1</v>
      </c>
      <c r="I645" s="14">
        <f>IF(INTRO!$E$39="Non-endemic",IF($G645=1,DEC!$I645,0),IF($G645=1,IVM!$G645,0))</f>
        <v>330084</v>
      </c>
      <c r="J645" s="3" t="str">
        <f>IF($G645=0, " ", IF(COUNTRY_INFO!$H645=1, IF(COUNTRY_INFO!$L645=1, 0," ")," "))</f>
        <v xml:space="preserve"> </v>
      </c>
      <c r="K645" s="3"/>
      <c r="L645" s="28" t="s">
        <v>974</v>
      </c>
      <c r="M645" s="44">
        <f>IF($L645="ALB", IF(INTRO!$E$39="Non-endemic",IF($H645&lt;&gt;0,$D645*($H645-$G645),0),$D645*$H645), 0)</f>
        <v>0</v>
      </c>
      <c r="N645" s="14">
        <f t="shared" si="85"/>
        <v>0</v>
      </c>
      <c r="O645" s="3"/>
      <c r="P645" s="14">
        <f t="shared" si="94"/>
        <v>0</v>
      </c>
      <c r="Q645" s="44">
        <f>IF($L645="MBD", IF(INTRO!$E$39="Non-endemic",IF($H645&lt;&gt;0,$D645*($H645-$G645),0),$D645*$H645),0)</f>
        <v>82521</v>
      </c>
      <c r="R645" s="14">
        <f t="shared" si="86"/>
        <v>0</v>
      </c>
      <c r="S645" s="3"/>
      <c r="T645" s="14">
        <f t="shared" si="95"/>
        <v>82521</v>
      </c>
      <c r="U645" s="25"/>
      <c r="V645" s="16">
        <f t="shared" si="91"/>
        <v>330084</v>
      </c>
      <c r="W645" s="16">
        <f t="shared" si="92"/>
        <v>1651</v>
      </c>
      <c r="X645" s="25"/>
      <c r="Y645" s="16">
        <f t="shared" si="87"/>
        <v>0</v>
      </c>
      <c r="Z645" s="16">
        <f t="shared" si="88"/>
        <v>0</v>
      </c>
      <c r="AA645" s="25"/>
      <c r="AB645" s="16">
        <f t="shared" si="89"/>
        <v>0</v>
      </c>
      <c r="AC645" s="16">
        <f t="shared" si="90"/>
        <v>0</v>
      </c>
    </row>
    <row r="646" spans="1:29" x14ac:dyDescent="0.25">
      <c r="A646" s="13" t="str">
        <f>IF(AND(INTRO!$E$37="Non-endemic",INTRO!$E$41="Non-endemic")," ",IF(COUNTRY_INFO!A646=0," ",COUNTRY_INFO!A646))</f>
        <v>Nigeria</v>
      </c>
      <c r="B646" s="13" t="str">
        <f>IF(AND(INTRO!$E$37="Non-endemic",INTRO!$E$41="Non-endemic")," ",IF(COUNTRY_INFO!B646=0," ",COUNTRY_INFO!B646))</f>
        <v>Oyo</v>
      </c>
      <c r="C646" s="13" t="str">
        <f>IF(AND(INTRO!$E$37="Non-endemic",INTRO!$E$41="Non-endemic")," ",IF(COUNTRY_INFO!C646=0," ",COUNTRY_INFO!C646))</f>
        <v>Ibadan North East</v>
      </c>
      <c r="D646" s="14">
        <f>IF(AND(INTRO!$E$37="Non-endemic",INTRO!$E$41="Non-endemic"),0,IF(AND(OR(COUNTRY_INFO!$H646=0,COUNTRY_INFO!$H646=4,COUNTRY_INFO!$H646=99),OR(COUNTRY_INFO!$J646=0,COUNTRY_INFO!$J646=4)),0,COUNTRY_INFO!$E646))</f>
        <v>88870</v>
      </c>
      <c r="E646" s="14">
        <f>IF(AND(INTRO!$E$37="Non-endemic",INTRO!$E$41="Non-endemic"),0,IF(AND(OR(COUNTRY_INFO!$H646=0,COUNTRY_INFO!$H646=4,COUNTRY_INFO!$H646=99),OR(COUNTRY_INFO!$J646=0,COUNTRY_INFO!$J646=4)),0,COUNTRY_INFO!$F646))</f>
        <v>124418</v>
      </c>
      <c r="F646" s="14">
        <f t="shared" si="93"/>
        <v>213288</v>
      </c>
      <c r="G646" s="15">
        <f>IF(AND(INTRO!$E$37="Non-endemic",INTRO!$E$41="Non-endemic"),0,COUNTRY_INFO!Q646)</f>
        <v>1</v>
      </c>
      <c r="H646" s="15">
        <f>IF(AND(INTRO!$E$37="Non-endemic",INTRO!$E$41="Non-endemic"),0,COUNTRY_INFO!S646)</f>
        <v>1</v>
      </c>
      <c r="I646" s="14">
        <f>IF(INTRO!$E$39="Non-endemic",IF($G646=1,DEC!$I646,0),IF($G646=1,IVM!$G646,0))</f>
        <v>355480</v>
      </c>
      <c r="J646" s="3" t="str">
        <f>IF($G646=0, " ", IF(COUNTRY_INFO!$H646=1, IF(COUNTRY_INFO!$L646=1, 0," ")," "))</f>
        <v xml:space="preserve"> </v>
      </c>
      <c r="K646" s="3"/>
      <c r="L646" s="28" t="s">
        <v>974</v>
      </c>
      <c r="M646" s="44">
        <f>IF($L646="ALB", IF(INTRO!$E$39="Non-endemic",IF($H646&lt;&gt;0,$D646*($H646-$G646),0),$D646*$H646), 0)</f>
        <v>0</v>
      </c>
      <c r="N646" s="14">
        <f t="shared" si="85"/>
        <v>0</v>
      </c>
      <c r="O646" s="3"/>
      <c r="P646" s="14">
        <f t="shared" si="94"/>
        <v>0</v>
      </c>
      <c r="Q646" s="44">
        <f>IF($L646="MBD", IF(INTRO!$E$39="Non-endemic",IF($H646&lt;&gt;0,$D646*($H646-$G646),0),$D646*$H646),0)</f>
        <v>88870</v>
      </c>
      <c r="R646" s="14">
        <f t="shared" si="86"/>
        <v>0</v>
      </c>
      <c r="S646" s="3"/>
      <c r="T646" s="14">
        <f t="shared" si="95"/>
        <v>88870</v>
      </c>
      <c r="U646" s="25"/>
      <c r="V646" s="16">
        <f t="shared" si="91"/>
        <v>355480</v>
      </c>
      <c r="W646" s="16">
        <f t="shared" si="92"/>
        <v>1778</v>
      </c>
      <c r="X646" s="25"/>
      <c r="Y646" s="16">
        <f t="shared" si="87"/>
        <v>0</v>
      </c>
      <c r="Z646" s="16">
        <f t="shared" si="88"/>
        <v>0</v>
      </c>
      <c r="AA646" s="25"/>
      <c r="AB646" s="16">
        <f t="shared" si="89"/>
        <v>0</v>
      </c>
      <c r="AC646" s="16">
        <f t="shared" si="90"/>
        <v>0</v>
      </c>
    </row>
    <row r="647" spans="1:29" x14ac:dyDescent="0.25">
      <c r="A647" s="13" t="str">
        <f>IF(AND(INTRO!$E$37="Non-endemic",INTRO!$E$41="Non-endemic")," ",IF(COUNTRY_INFO!A647=0," ",COUNTRY_INFO!A647))</f>
        <v>Nigeria</v>
      </c>
      <c r="B647" s="13" t="str">
        <f>IF(AND(INTRO!$E$37="Non-endemic",INTRO!$E$41="Non-endemic")," ",IF(COUNTRY_INFO!B647=0," ",COUNTRY_INFO!B647))</f>
        <v>Oyo</v>
      </c>
      <c r="C647" s="13" t="str">
        <f>IF(AND(INTRO!$E$37="Non-endemic",INTRO!$E$41="Non-endemic")," ",IF(COUNTRY_INFO!C647=0," ",COUNTRY_INFO!C647))</f>
        <v>Ibadan North West</v>
      </c>
      <c r="D647" s="14">
        <f>IF(AND(INTRO!$E$37="Non-endemic",INTRO!$E$41="Non-endemic"),0,IF(AND(OR(COUNTRY_INFO!$H647=0,COUNTRY_INFO!$H647=4,COUNTRY_INFO!$H647=99),OR(COUNTRY_INFO!$J647=0,COUNTRY_INFO!$J647=4)),0,COUNTRY_INFO!$E647))</f>
        <v>41109</v>
      </c>
      <c r="E647" s="14">
        <f>IF(AND(INTRO!$E$37="Non-endemic",INTRO!$E$41="Non-endemic"),0,IF(AND(OR(COUNTRY_INFO!$H647=0,COUNTRY_INFO!$H647=4,COUNTRY_INFO!$H647=99),OR(COUNTRY_INFO!$J647=0,COUNTRY_INFO!$J647=4)),0,COUNTRY_INFO!$F647))</f>
        <v>57553</v>
      </c>
      <c r="F647" s="14">
        <f t="shared" si="93"/>
        <v>98662</v>
      </c>
      <c r="G647" s="15">
        <f>IF(AND(INTRO!$E$37="Non-endemic",INTRO!$E$41="Non-endemic"),0,COUNTRY_INFO!Q647)</f>
        <v>0</v>
      </c>
      <c r="H647" s="15">
        <f>IF(AND(INTRO!$E$37="Non-endemic",INTRO!$E$41="Non-endemic"),0,COUNTRY_INFO!S647)</f>
        <v>1</v>
      </c>
      <c r="I647" s="14">
        <f>IF(INTRO!$E$39="Non-endemic",IF($G647=1,DEC!$I647,0),IF($G647=1,IVM!$G647,0))</f>
        <v>0</v>
      </c>
      <c r="J647" s="3" t="str">
        <f>IF($G647=0, " ", IF(COUNTRY_INFO!$H647=1, IF(COUNTRY_INFO!$L647=1, 0," ")," "))</f>
        <v xml:space="preserve"> </v>
      </c>
      <c r="K647" s="3"/>
      <c r="L647" s="28" t="s">
        <v>974</v>
      </c>
      <c r="M647" s="44">
        <f>IF($L647="ALB", IF(INTRO!$E$39="Non-endemic",IF($H647&lt;&gt;0,$D647*($H647-$G647),0),$D647*$H647), 0)</f>
        <v>0</v>
      </c>
      <c r="N647" s="14">
        <f t="shared" si="85"/>
        <v>0</v>
      </c>
      <c r="O647" s="3"/>
      <c r="P647" s="14">
        <f t="shared" si="94"/>
        <v>0</v>
      </c>
      <c r="Q647" s="44">
        <f>IF($L647="MBD", IF(INTRO!$E$39="Non-endemic",IF($H647&lt;&gt;0,$D647*($H647-$G647),0),$D647*$H647),0)</f>
        <v>41109</v>
      </c>
      <c r="R647" s="14">
        <f t="shared" si="86"/>
        <v>57553</v>
      </c>
      <c r="S647" s="3"/>
      <c r="T647" s="14">
        <f t="shared" si="95"/>
        <v>98662</v>
      </c>
      <c r="U647" s="25"/>
      <c r="V647" s="16">
        <f t="shared" si="91"/>
        <v>0</v>
      </c>
      <c r="W647" s="16">
        <f t="shared" si="92"/>
        <v>0</v>
      </c>
      <c r="X647" s="25"/>
      <c r="Y647" s="16">
        <f t="shared" si="87"/>
        <v>0</v>
      </c>
      <c r="Z647" s="16">
        <f t="shared" si="88"/>
        <v>0</v>
      </c>
      <c r="AA647" s="25"/>
      <c r="AB647" s="16">
        <f t="shared" si="89"/>
        <v>57553</v>
      </c>
      <c r="AC647" s="16">
        <f t="shared" si="90"/>
        <v>384</v>
      </c>
    </row>
    <row r="648" spans="1:29" x14ac:dyDescent="0.25">
      <c r="A648" s="13" t="str">
        <f>IF(AND(INTRO!$E$37="Non-endemic",INTRO!$E$41="Non-endemic")," ",IF(COUNTRY_INFO!A648=0," ",COUNTRY_INFO!A648))</f>
        <v>Nigeria</v>
      </c>
      <c r="B648" s="13" t="str">
        <f>IF(AND(INTRO!$E$37="Non-endemic",INTRO!$E$41="Non-endemic")," ",IF(COUNTRY_INFO!B648=0," ",COUNTRY_INFO!B648))</f>
        <v>Oyo</v>
      </c>
      <c r="C648" s="13" t="str">
        <f>IF(AND(INTRO!$E$37="Non-endemic",INTRO!$E$41="Non-endemic")," ",IF(COUNTRY_INFO!C648=0," ",COUNTRY_INFO!C648))</f>
        <v>Ibadan South East</v>
      </c>
      <c r="D648" s="14">
        <f>IF(AND(INTRO!$E$37="Non-endemic",INTRO!$E$41="Non-endemic"),0,IF(AND(OR(COUNTRY_INFO!$H648=0,COUNTRY_INFO!$H648=4,COUNTRY_INFO!$H648=99),OR(COUNTRY_INFO!$J648=0,COUNTRY_INFO!$J648=4)),0,COUNTRY_INFO!$E648))</f>
        <v>71560</v>
      </c>
      <c r="E648" s="14">
        <f>IF(AND(INTRO!$E$37="Non-endemic",INTRO!$E$41="Non-endemic"),0,IF(AND(OR(COUNTRY_INFO!$H648=0,COUNTRY_INFO!$H648=4,COUNTRY_INFO!$H648=99),OR(COUNTRY_INFO!$J648=0,COUNTRY_INFO!$J648=4)),0,COUNTRY_INFO!$F648))</f>
        <v>100185</v>
      </c>
      <c r="F648" s="14">
        <f t="shared" si="93"/>
        <v>171745</v>
      </c>
      <c r="G648" s="15">
        <f>IF(AND(INTRO!$E$37="Non-endemic",INTRO!$E$41="Non-endemic"),0,COUNTRY_INFO!Q648)</f>
        <v>0</v>
      </c>
      <c r="H648" s="15">
        <f>IF(AND(INTRO!$E$37="Non-endemic",INTRO!$E$41="Non-endemic"),0,COUNTRY_INFO!S648)</f>
        <v>1</v>
      </c>
      <c r="I648" s="14">
        <f>IF(INTRO!$E$39="Non-endemic",IF($G648=1,DEC!$I648,0),IF($G648=1,IVM!$G648,0))</f>
        <v>0</v>
      </c>
      <c r="J648" s="3" t="str">
        <f>IF($G648=0, " ", IF(COUNTRY_INFO!$H648=1, IF(COUNTRY_INFO!$L648=1, 0," ")," "))</f>
        <v xml:space="preserve"> </v>
      </c>
      <c r="K648" s="3"/>
      <c r="L648" s="28" t="s">
        <v>974</v>
      </c>
      <c r="M648" s="44">
        <f>IF($L648="ALB", IF(INTRO!$E$39="Non-endemic",IF($H648&lt;&gt;0,$D648*($H648-$G648),0),$D648*$H648), 0)</f>
        <v>0</v>
      </c>
      <c r="N648" s="14">
        <f t="shared" ref="N648:N711" si="96">IF($L648="ALB", IF($H648&lt;&gt;0, IF($I648=0, $E648*$H648, $E648*($H648-$G648)),0), 0)</f>
        <v>0</v>
      </c>
      <c r="O648" s="3"/>
      <c r="P648" s="14">
        <f t="shared" si="94"/>
        <v>0</v>
      </c>
      <c r="Q648" s="44">
        <f>IF($L648="MBD", IF(INTRO!$E$39="Non-endemic",IF($H648&lt;&gt;0,$D648*($H648-$G648),0),$D648*$H648),0)</f>
        <v>71560</v>
      </c>
      <c r="R648" s="14">
        <f t="shared" ref="R648:R711" si="97">IF($L648="MBD", IF($H648&lt;&gt;0,IF($I648=0, $E648*$H648, $E648*($H648-$G648)),0), 0 )</f>
        <v>100185</v>
      </c>
      <c r="S648" s="3"/>
      <c r="T648" s="14">
        <f t="shared" si="95"/>
        <v>171745</v>
      </c>
      <c r="U648" s="25"/>
      <c r="V648" s="16">
        <f t="shared" si="91"/>
        <v>0</v>
      </c>
      <c r="W648" s="16">
        <f t="shared" si="92"/>
        <v>0</v>
      </c>
      <c r="X648" s="25"/>
      <c r="Y648" s="16">
        <f t="shared" ref="Y648:Y711" si="98">IF($N648&gt;$X648,$N648-$X648,0)</f>
        <v>0</v>
      </c>
      <c r="Z648" s="16">
        <f t="shared" ref="Z648:Z711" si="99">ROUNDUP($N648/200,0)</f>
        <v>0</v>
      </c>
      <c r="AA648" s="25"/>
      <c r="AB648" s="16">
        <f t="shared" ref="AB648:AB711" si="100">IF($R648&gt;$AA648,$R648-$AA648,0)</f>
        <v>100185</v>
      </c>
      <c r="AC648" s="16">
        <f t="shared" ref="AC648:AC711" si="101">ROUNDUP($R648/150,0)</f>
        <v>668</v>
      </c>
    </row>
    <row r="649" spans="1:29" x14ac:dyDescent="0.25">
      <c r="A649" s="13" t="str">
        <f>IF(AND(INTRO!$E$37="Non-endemic",INTRO!$E$41="Non-endemic")," ",IF(COUNTRY_INFO!A649=0," ",COUNTRY_INFO!A649))</f>
        <v>Nigeria</v>
      </c>
      <c r="B649" s="13" t="str">
        <f>IF(AND(INTRO!$E$37="Non-endemic",INTRO!$E$41="Non-endemic")," ",IF(COUNTRY_INFO!B649=0," ",COUNTRY_INFO!B649))</f>
        <v>Oyo</v>
      </c>
      <c r="C649" s="13" t="str">
        <f>IF(AND(INTRO!$E$37="Non-endemic",INTRO!$E$41="Non-endemic")," ",IF(COUNTRY_INFO!C649=0," ",COUNTRY_INFO!C649))</f>
        <v>Ibadan South West</v>
      </c>
      <c r="D649" s="14">
        <f>IF(AND(INTRO!$E$37="Non-endemic",INTRO!$E$41="Non-endemic"),0,IF(AND(OR(COUNTRY_INFO!$H649=0,COUNTRY_INFO!$H649=4,COUNTRY_INFO!$H649=99),OR(COUNTRY_INFO!$J649=0,COUNTRY_INFO!$J649=4)),0,COUNTRY_INFO!$E649))</f>
        <v>76009</v>
      </c>
      <c r="E649" s="14">
        <f>IF(AND(INTRO!$E$37="Non-endemic",INTRO!$E$41="Non-endemic"),0,IF(AND(OR(COUNTRY_INFO!$H649=0,COUNTRY_INFO!$H649=4,COUNTRY_INFO!$H649=99),OR(COUNTRY_INFO!$J649=0,COUNTRY_INFO!$J649=4)),0,COUNTRY_INFO!$F649))</f>
        <v>106413</v>
      </c>
      <c r="F649" s="14">
        <f t="shared" si="93"/>
        <v>182422</v>
      </c>
      <c r="G649" s="15">
        <f>IF(AND(INTRO!$E$37="Non-endemic",INTRO!$E$41="Non-endemic"),0,COUNTRY_INFO!Q649)</f>
        <v>1</v>
      </c>
      <c r="H649" s="15">
        <f>IF(AND(INTRO!$E$37="Non-endemic",INTRO!$E$41="Non-endemic"),0,COUNTRY_INFO!S649)</f>
        <v>1</v>
      </c>
      <c r="I649" s="14">
        <f>IF(INTRO!$E$39="Non-endemic",IF($G649=1,DEC!$I649,0),IF($G649=1,IVM!$G649,0))</f>
        <v>304037</v>
      </c>
      <c r="J649" s="3" t="str">
        <f>IF($G649=0, " ", IF(COUNTRY_INFO!$H649=1, IF(COUNTRY_INFO!$L649=1, 0," ")," "))</f>
        <v xml:space="preserve"> </v>
      </c>
      <c r="K649" s="3"/>
      <c r="L649" s="28" t="s">
        <v>974</v>
      </c>
      <c r="M649" s="44">
        <f>IF($L649="ALB", IF(INTRO!$E$39="Non-endemic",IF($H649&lt;&gt;0,$D649*($H649-$G649),0),$D649*$H649), 0)</f>
        <v>0</v>
      </c>
      <c r="N649" s="14">
        <f t="shared" si="96"/>
        <v>0</v>
      </c>
      <c r="O649" s="3"/>
      <c r="P649" s="14">
        <f t="shared" si="94"/>
        <v>0</v>
      </c>
      <c r="Q649" s="44">
        <f>IF($L649="MBD", IF(INTRO!$E$39="Non-endemic",IF($H649&lt;&gt;0,$D649*($H649-$G649),0),$D649*$H649),0)</f>
        <v>76009</v>
      </c>
      <c r="R649" s="14">
        <f t="shared" si="97"/>
        <v>0</v>
      </c>
      <c r="S649" s="3"/>
      <c r="T649" s="14">
        <f t="shared" si="95"/>
        <v>76009</v>
      </c>
      <c r="U649" s="25"/>
      <c r="V649" s="16">
        <f t="shared" ref="V649:V712" si="102">IF($J649&lt;&gt;" ", IF(($I649+$J649*$K649)&gt;$U649, ($I649+$J649*$K649)-$U649,0), IF($I649&gt;$U649, $I649-$U649, 0))</f>
        <v>304037</v>
      </c>
      <c r="W649" s="16">
        <f t="shared" ref="W649:W712" si="103">IF($J649&lt;&gt;" ", ROUNDUP(($I649+$J649*$K649)/200,0), ROUNDUP($I649/200,0))</f>
        <v>1521</v>
      </c>
      <c r="X649" s="25"/>
      <c r="Y649" s="16">
        <f t="shared" si="98"/>
        <v>0</v>
      </c>
      <c r="Z649" s="16">
        <f t="shared" si="99"/>
        <v>0</v>
      </c>
      <c r="AA649" s="25"/>
      <c r="AB649" s="16">
        <f t="shared" si="100"/>
        <v>0</v>
      </c>
      <c r="AC649" s="16">
        <f t="shared" si="101"/>
        <v>0</v>
      </c>
    </row>
    <row r="650" spans="1:29" x14ac:dyDescent="0.25">
      <c r="A650" s="13" t="str">
        <f>IF(AND(INTRO!$E$37="Non-endemic",INTRO!$E$41="Non-endemic")," ",IF(COUNTRY_INFO!A650=0," ",COUNTRY_INFO!A650))</f>
        <v>Nigeria</v>
      </c>
      <c r="B650" s="13" t="str">
        <f>IF(AND(INTRO!$E$37="Non-endemic",INTRO!$E$41="Non-endemic")," ",IF(COUNTRY_INFO!B650=0," ",COUNTRY_INFO!B650))</f>
        <v>Oyo</v>
      </c>
      <c r="C650" s="13" t="str">
        <f>IF(AND(INTRO!$E$37="Non-endemic",INTRO!$E$41="Non-endemic")," ",IF(COUNTRY_INFO!C650=0," ",COUNTRY_INFO!C650))</f>
        <v>Ibarapa Central</v>
      </c>
      <c r="D650" s="14">
        <f>IF(AND(INTRO!$E$37="Non-endemic",INTRO!$E$41="Non-endemic"),0,IF(AND(OR(COUNTRY_INFO!$H650=0,COUNTRY_INFO!$H650=4,COUNTRY_INFO!$H650=99),OR(COUNTRY_INFO!$J650=0,COUNTRY_INFO!$J650=4)),0,COUNTRY_INFO!$E650))</f>
        <v>27699</v>
      </c>
      <c r="E650" s="14">
        <f>IF(AND(INTRO!$E$37="Non-endemic",INTRO!$E$41="Non-endemic"),0,IF(AND(OR(COUNTRY_INFO!$H650=0,COUNTRY_INFO!$H650=4,COUNTRY_INFO!$H650=99),OR(COUNTRY_INFO!$J650=0,COUNTRY_INFO!$J650=4)),0,COUNTRY_INFO!$F650))</f>
        <v>38779</v>
      </c>
      <c r="F650" s="14">
        <f t="shared" ref="F650:F713" si="104">SUM(D650:E650)</f>
        <v>66478</v>
      </c>
      <c r="G650" s="15">
        <f>IF(AND(INTRO!$E$37="Non-endemic",INTRO!$E$41="Non-endemic"),0,COUNTRY_INFO!Q650)</f>
        <v>0</v>
      </c>
      <c r="H650" s="15">
        <f>IF(AND(INTRO!$E$37="Non-endemic",INTRO!$E$41="Non-endemic"),0,COUNTRY_INFO!S650)</f>
        <v>1</v>
      </c>
      <c r="I650" s="14">
        <f>IF(INTRO!$E$39="Non-endemic",IF($G650=1,DEC!$I650,0),IF($G650=1,IVM!$G650,0))</f>
        <v>0</v>
      </c>
      <c r="J650" s="3" t="str">
        <f>IF($G650=0, " ", IF(COUNTRY_INFO!$H650=1, IF(COUNTRY_INFO!$L650=1, 0," ")," "))</f>
        <v xml:space="preserve"> </v>
      </c>
      <c r="K650" s="3"/>
      <c r="L650" s="28" t="s">
        <v>974</v>
      </c>
      <c r="M650" s="44">
        <f>IF($L650="ALB", IF(INTRO!$E$39="Non-endemic",IF($H650&lt;&gt;0,$D650*($H650-$G650),0),$D650*$H650), 0)</f>
        <v>0</v>
      </c>
      <c r="N650" s="14">
        <f t="shared" si="96"/>
        <v>0</v>
      </c>
      <c r="O650" s="3"/>
      <c r="P650" s="14">
        <f t="shared" ref="P650:P713" si="105">SUM(M650:O650)</f>
        <v>0</v>
      </c>
      <c r="Q650" s="44">
        <f>IF($L650="MBD", IF(INTRO!$E$39="Non-endemic",IF($H650&lt;&gt;0,$D650*($H650-$G650),0),$D650*$H650),0)</f>
        <v>27699</v>
      </c>
      <c r="R650" s="14">
        <f t="shared" si="97"/>
        <v>38779</v>
      </c>
      <c r="S650" s="3"/>
      <c r="T650" s="14">
        <f t="shared" ref="T650:T713" si="106">SUM(Q650:S650)</f>
        <v>66478</v>
      </c>
      <c r="U650" s="25"/>
      <c r="V650" s="16">
        <f t="shared" si="102"/>
        <v>0</v>
      </c>
      <c r="W650" s="16">
        <f t="shared" si="103"/>
        <v>0</v>
      </c>
      <c r="X650" s="25"/>
      <c r="Y650" s="16">
        <f t="shared" si="98"/>
        <v>0</v>
      </c>
      <c r="Z650" s="16">
        <f t="shared" si="99"/>
        <v>0</v>
      </c>
      <c r="AA650" s="25"/>
      <c r="AB650" s="16">
        <f t="shared" si="100"/>
        <v>38779</v>
      </c>
      <c r="AC650" s="16">
        <f t="shared" si="101"/>
        <v>259</v>
      </c>
    </row>
    <row r="651" spans="1:29" x14ac:dyDescent="0.25">
      <c r="A651" s="13" t="str">
        <f>IF(AND(INTRO!$E$37="Non-endemic",INTRO!$E$41="Non-endemic")," ",IF(COUNTRY_INFO!A651=0," ",COUNTRY_INFO!A651))</f>
        <v>Nigeria</v>
      </c>
      <c r="B651" s="13" t="str">
        <f>IF(AND(INTRO!$E$37="Non-endemic",INTRO!$E$41="Non-endemic")," ",IF(COUNTRY_INFO!B651=0," ",COUNTRY_INFO!B651))</f>
        <v>Oyo</v>
      </c>
      <c r="C651" s="13" t="str">
        <f>IF(AND(INTRO!$E$37="Non-endemic",INTRO!$E$41="Non-endemic")," ",IF(COUNTRY_INFO!C651=0," ",COUNTRY_INFO!C651))</f>
        <v>Ibarapa East</v>
      </c>
      <c r="D651" s="14">
        <f>IF(AND(INTRO!$E$37="Non-endemic",INTRO!$E$41="Non-endemic"),0,IF(AND(OR(COUNTRY_INFO!$H651=0,COUNTRY_INFO!$H651=4,COUNTRY_INFO!$H651=99),OR(COUNTRY_INFO!$J651=0,COUNTRY_INFO!$J651=4)),0,COUNTRY_INFO!$E651))</f>
        <v>31800</v>
      </c>
      <c r="E651" s="14">
        <f>IF(AND(INTRO!$E$37="Non-endemic",INTRO!$E$41="Non-endemic"),0,IF(AND(OR(COUNTRY_INFO!$H651=0,COUNTRY_INFO!$H651=4,COUNTRY_INFO!$H651=99),OR(COUNTRY_INFO!$J651=0,COUNTRY_INFO!$J651=4)),0,COUNTRY_INFO!$F651))</f>
        <v>44520</v>
      </c>
      <c r="F651" s="14">
        <f t="shared" si="104"/>
        <v>76320</v>
      </c>
      <c r="G651" s="15">
        <f>IF(AND(INTRO!$E$37="Non-endemic",INTRO!$E$41="Non-endemic"),0,COUNTRY_INFO!Q651)</f>
        <v>1</v>
      </c>
      <c r="H651" s="15">
        <f>IF(AND(INTRO!$E$37="Non-endemic",INTRO!$E$41="Non-endemic"),0,COUNTRY_INFO!S651)</f>
        <v>1</v>
      </c>
      <c r="I651" s="14">
        <f>IF(INTRO!$E$39="Non-endemic",IF($G651=1,DEC!$I651,0),IF($G651=1,IVM!$G651,0))</f>
        <v>127200</v>
      </c>
      <c r="J651" s="3" t="str">
        <f>IF($G651=0, " ", IF(COUNTRY_INFO!$H651=1, IF(COUNTRY_INFO!$L651=1, 0," ")," "))</f>
        <v xml:space="preserve"> </v>
      </c>
      <c r="K651" s="3"/>
      <c r="L651" s="28" t="s">
        <v>974</v>
      </c>
      <c r="M651" s="44">
        <f>IF($L651="ALB", IF(INTRO!$E$39="Non-endemic",IF($H651&lt;&gt;0,$D651*($H651-$G651),0),$D651*$H651), 0)</f>
        <v>0</v>
      </c>
      <c r="N651" s="14">
        <f t="shared" si="96"/>
        <v>0</v>
      </c>
      <c r="O651" s="3"/>
      <c r="P651" s="14">
        <f t="shared" si="105"/>
        <v>0</v>
      </c>
      <c r="Q651" s="44">
        <f>IF($L651="MBD", IF(INTRO!$E$39="Non-endemic",IF($H651&lt;&gt;0,$D651*($H651-$G651),0),$D651*$H651),0)</f>
        <v>31800</v>
      </c>
      <c r="R651" s="14">
        <f t="shared" si="97"/>
        <v>0</v>
      </c>
      <c r="S651" s="3"/>
      <c r="T651" s="14">
        <f t="shared" si="106"/>
        <v>31800</v>
      </c>
      <c r="U651" s="25"/>
      <c r="V651" s="16">
        <f t="shared" si="102"/>
        <v>127200</v>
      </c>
      <c r="W651" s="16">
        <f t="shared" si="103"/>
        <v>636</v>
      </c>
      <c r="X651" s="25"/>
      <c r="Y651" s="16">
        <f t="shared" si="98"/>
        <v>0</v>
      </c>
      <c r="Z651" s="16">
        <f t="shared" si="99"/>
        <v>0</v>
      </c>
      <c r="AA651" s="25"/>
      <c r="AB651" s="16">
        <f t="shared" si="100"/>
        <v>0</v>
      </c>
      <c r="AC651" s="16">
        <f t="shared" si="101"/>
        <v>0</v>
      </c>
    </row>
    <row r="652" spans="1:29" x14ac:dyDescent="0.25">
      <c r="A652" s="13" t="str">
        <f>IF(AND(INTRO!$E$37="Non-endemic",INTRO!$E$41="Non-endemic")," ",IF(COUNTRY_INFO!A652=0," ",COUNTRY_INFO!A652))</f>
        <v>Nigeria</v>
      </c>
      <c r="B652" s="13" t="str">
        <f>IF(AND(INTRO!$E$37="Non-endemic",INTRO!$E$41="Non-endemic")," ",IF(COUNTRY_INFO!B652=0," ",COUNTRY_INFO!B652))</f>
        <v>Oyo</v>
      </c>
      <c r="C652" s="13" t="str">
        <f>IF(AND(INTRO!$E$37="Non-endemic",INTRO!$E$41="Non-endemic")," ",IF(COUNTRY_INFO!C652=0," ",COUNTRY_INFO!C652))</f>
        <v>Ibarapa North</v>
      </c>
      <c r="D652" s="14">
        <f>IF(AND(INTRO!$E$37="Non-endemic",INTRO!$E$41="Non-endemic"),0,IF(AND(OR(COUNTRY_INFO!$H652=0,COUNTRY_INFO!$H652=4,COUNTRY_INFO!$H652=99),OR(COUNTRY_INFO!$J652=0,COUNTRY_INFO!$J652=4)),0,COUNTRY_INFO!$E652))</f>
        <v>27192</v>
      </c>
      <c r="E652" s="14">
        <f>IF(AND(INTRO!$E$37="Non-endemic",INTRO!$E$41="Non-endemic"),0,IF(AND(OR(COUNTRY_INFO!$H652=0,COUNTRY_INFO!$H652=4,COUNTRY_INFO!$H652=99),OR(COUNTRY_INFO!$J652=0,COUNTRY_INFO!$J652=4)),0,COUNTRY_INFO!$F652))</f>
        <v>38068</v>
      </c>
      <c r="F652" s="14">
        <f t="shared" si="104"/>
        <v>65260</v>
      </c>
      <c r="G652" s="15">
        <f>IF(AND(INTRO!$E$37="Non-endemic",INTRO!$E$41="Non-endemic"),0,COUNTRY_INFO!Q652)</f>
        <v>1</v>
      </c>
      <c r="H652" s="15">
        <f>IF(AND(INTRO!$E$37="Non-endemic",INTRO!$E$41="Non-endemic"),0,COUNTRY_INFO!S652)</f>
        <v>1</v>
      </c>
      <c r="I652" s="14">
        <f>IF(INTRO!$E$39="Non-endemic",IF($G652=1,DEC!$I652,0),IF($G652=1,IVM!$G652,0))</f>
        <v>108766</v>
      </c>
      <c r="J652" s="3" t="str">
        <f>IF($G652=0, " ", IF(COUNTRY_INFO!$H652=1, IF(COUNTRY_INFO!$L652=1, 0," ")," "))</f>
        <v xml:space="preserve"> </v>
      </c>
      <c r="K652" s="3"/>
      <c r="L652" s="28" t="s">
        <v>974</v>
      </c>
      <c r="M652" s="44">
        <f>IF($L652="ALB", IF(INTRO!$E$39="Non-endemic",IF($H652&lt;&gt;0,$D652*($H652-$G652),0),$D652*$H652), 0)</f>
        <v>0</v>
      </c>
      <c r="N652" s="14">
        <f t="shared" si="96"/>
        <v>0</v>
      </c>
      <c r="O652" s="3"/>
      <c r="P652" s="14">
        <f t="shared" si="105"/>
        <v>0</v>
      </c>
      <c r="Q652" s="44">
        <f>IF($L652="MBD", IF(INTRO!$E$39="Non-endemic",IF($H652&lt;&gt;0,$D652*($H652-$G652),0),$D652*$H652),0)</f>
        <v>27192</v>
      </c>
      <c r="R652" s="14">
        <f t="shared" si="97"/>
        <v>0</v>
      </c>
      <c r="S652" s="3"/>
      <c r="T652" s="14">
        <f t="shared" si="106"/>
        <v>27192</v>
      </c>
      <c r="U652" s="25"/>
      <c r="V652" s="16">
        <f t="shared" si="102"/>
        <v>108766</v>
      </c>
      <c r="W652" s="16">
        <f t="shared" si="103"/>
        <v>544</v>
      </c>
      <c r="X652" s="25"/>
      <c r="Y652" s="16">
        <f t="shared" si="98"/>
        <v>0</v>
      </c>
      <c r="Z652" s="16">
        <f t="shared" si="99"/>
        <v>0</v>
      </c>
      <c r="AA652" s="25"/>
      <c r="AB652" s="16">
        <f t="shared" si="100"/>
        <v>0</v>
      </c>
      <c r="AC652" s="16">
        <f t="shared" si="101"/>
        <v>0</v>
      </c>
    </row>
    <row r="653" spans="1:29" x14ac:dyDescent="0.25">
      <c r="A653" s="13" t="str">
        <f>IF(AND(INTRO!$E$37="Non-endemic",INTRO!$E$41="Non-endemic")," ",IF(COUNTRY_INFO!A653=0," ",COUNTRY_INFO!A653))</f>
        <v>Nigeria</v>
      </c>
      <c r="B653" s="13" t="str">
        <f>IF(AND(INTRO!$E$37="Non-endemic",INTRO!$E$41="Non-endemic")," ",IF(COUNTRY_INFO!B653=0," ",COUNTRY_INFO!B653))</f>
        <v>Oyo</v>
      </c>
      <c r="C653" s="13" t="str">
        <f>IF(AND(INTRO!$E$37="Non-endemic",INTRO!$E$41="Non-endemic")," ",IF(COUNTRY_INFO!C653=0," ",COUNTRY_INFO!C653))</f>
        <v>Ido</v>
      </c>
      <c r="D653" s="14">
        <f>IF(AND(INTRO!$E$37="Non-endemic",INTRO!$E$41="Non-endemic"),0,IF(AND(OR(COUNTRY_INFO!$H653=0,COUNTRY_INFO!$H653=4,COUNTRY_INFO!$H653=99),OR(COUNTRY_INFO!$J653=0,COUNTRY_INFO!$J653=4)),0,COUNTRY_INFO!$E653))</f>
        <v>27775</v>
      </c>
      <c r="E653" s="14">
        <f>IF(AND(INTRO!$E$37="Non-endemic",INTRO!$E$41="Non-endemic"),0,IF(AND(OR(COUNTRY_INFO!$H653=0,COUNTRY_INFO!$H653=4,COUNTRY_INFO!$H653=99),OR(COUNTRY_INFO!$J653=0,COUNTRY_INFO!$J653=4)),0,COUNTRY_INFO!$F653))</f>
        <v>38885</v>
      </c>
      <c r="F653" s="14">
        <f t="shared" si="104"/>
        <v>66660</v>
      </c>
      <c r="G653" s="15">
        <f>IF(AND(INTRO!$E$37="Non-endemic",INTRO!$E$41="Non-endemic"),0,COUNTRY_INFO!Q653)</f>
        <v>0</v>
      </c>
      <c r="H653" s="15">
        <f>IF(AND(INTRO!$E$37="Non-endemic",INTRO!$E$41="Non-endemic"),0,COUNTRY_INFO!S653)</f>
        <v>1</v>
      </c>
      <c r="I653" s="14">
        <f>IF(INTRO!$E$39="Non-endemic",IF($G653=1,DEC!$I653,0),IF($G653=1,IVM!$G653,0))</f>
        <v>0</v>
      </c>
      <c r="J653" s="3" t="str">
        <f>IF($G653=0, " ", IF(COUNTRY_INFO!$H653=1, IF(COUNTRY_INFO!$L653=1, 0," ")," "))</f>
        <v xml:space="preserve"> </v>
      </c>
      <c r="K653" s="3"/>
      <c r="L653" s="28" t="s">
        <v>974</v>
      </c>
      <c r="M653" s="44">
        <f>IF($L653="ALB", IF(INTRO!$E$39="Non-endemic",IF($H653&lt;&gt;0,$D653*($H653-$G653),0),$D653*$H653), 0)</f>
        <v>0</v>
      </c>
      <c r="N653" s="14">
        <f t="shared" si="96"/>
        <v>0</v>
      </c>
      <c r="O653" s="3"/>
      <c r="P653" s="14">
        <f t="shared" si="105"/>
        <v>0</v>
      </c>
      <c r="Q653" s="44">
        <f>IF($L653="MBD", IF(INTRO!$E$39="Non-endemic",IF($H653&lt;&gt;0,$D653*($H653-$G653),0),$D653*$H653),0)</f>
        <v>27775</v>
      </c>
      <c r="R653" s="14">
        <f t="shared" si="97"/>
        <v>38885</v>
      </c>
      <c r="S653" s="3"/>
      <c r="T653" s="14">
        <f t="shared" si="106"/>
        <v>66660</v>
      </c>
      <c r="U653" s="25"/>
      <c r="V653" s="16">
        <f t="shared" si="102"/>
        <v>0</v>
      </c>
      <c r="W653" s="16">
        <f t="shared" si="103"/>
        <v>0</v>
      </c>
      <c r="X653" s="25"/>
      <c r="Y653" s="16">
        <f t="shared" si="98"/>
        <v>0</v>
      </c>
      <c r="Z653" s="16">
        <f t="shared" si="99"/>
        <v>0</v>
      </c>
      <c r="AA653" s="25"/>
      <c r="AB653" s="16">
        <f t="shared" si="100"/>
        <v>38885</v>
      </c>
      <c r="AC653" s="16">
        <f t="shared" si="101"/>
        <v>260</v>
      </c>
    </row>
    <row r="654" spans="1:29" x14ac:dyDescent="0.25">
      <c r="A654" s="13" t="str">
        <f>IF(AND(INTRO!$E$37="Non-endemic",INTRO!$E$41="Non-endemic")," ",IF(COUNTRY_INFO!A654=0," ",COUNTRY_INFO!A654))</f>
        <v>Nigeria</v>
      </c>
      <c r="B654" s="13" t="str">
        <f>IF(AND(INTRO!$E$37="Non-endemic",INTRO!$E$41="Non-endemic")," ",IF(COUNTRY_INFO!B654=0," ",COUNTRY_INFO!B654))</f>
        <v>Oyo</v>
      </c>
      <c r="C654" s="13" t="str">
        <f>IF(AND(INTRO!$E$37="Non-endemic",INTRO!$E$41="Non-endemic")," ",IF(COUNTRY_INFO!C654=0," ",COUNTRY_INFO!C654))</f>
        <v>Irepo</v>
      </c>
      <c r="D654" s="14">
        <f>IF(AND(INTRO!$E$37="Non-endemic",INTRO!$E$41="Non-endemic"),0,IF(AND(OR(COUNTRY_INFO!$H654=0,COUNTRY_INFO!$H654=4,COUNTRY_INFO!$H654=99),OR(COUNTRY_INFO!$J654=0,COUNTRY_INFO!$J654=4)),0,COUNTRY_INFO!$E654))</f>
        <v>32964</v>
      </c>
      <c r="E654" s="14">
        <f>IF(AND(INTRO!$E$37="Non-endemic",INTRO!$E$41="Non-endemic"),0,IF(AND(OR(COUNTRY_INFO!$H654=0,COUNTRY_INFO!$H654=4,COUNTRY_INFO!$H654=99),OR(COUNTRY_INFO!$J654=0,COUNTRY_INFO!$J654=4)),0,COUNTRY_INFO!$F654))</f>
        <v>46150</v>
      </c>
      <c r="F654" s="14">
        <f t="shared" si="104"/>
        <v>79114</v>
      </c>
      <c r="G654" s="15">
        <f>IF(AND(INTRO!$E$37="Non-endemic",INTRO!$E$41="Non-endemic"),0,COUNTRY_INFO!Q654)</f>
        <v>0</v>
      </c>
      <c r="H654" s="15">
        <f>IF(AND(INTRO!$E$37="Non-endemic",INTRO!$E$41="Non-endemic"),0,COUNTRY_INFO!S654)</f>
        <v>2</v>
      </c>
      <c r="I654" s="14">
        <f>IF(INTRO!$E$39="Non-endemic",IF($G654=1,DEC!$I654,0),IF($G654=1,IVM!$G654,0))</f>
        <v>0</v>
      </c>
      <c r="J654" s="3" t="str">
        <f>IF($G654=0, " ", IF(COUNTRY_INFO!$H654=1, IF(COUNTRY_INFO!$L654=1, 0," ")," "))</f>
        <v xml:space="preserve"> </v>
      </c>
      <c r="K654" s="3"/>
      <c r="L654" s="28" t="s">
        <v>974</v>
      </c>
      <c r="M654" s="44">
        <f>IF($L654="ALB", IF(INTRO!$E$39="Non-endemic",IF($H654&lt;&gt;0,$D654*($H654-$G654),0),$D654*$H654), 0)</f>
        <v>0</v>
      </c>
      <c r="N654" s="14">
        <f t="shared" si="96"/>
        <v>0</v>
      </c>
      <c r="O654" s="3"/>
      <c r="P654" s="14">
        <f t="shared" si="105"/>
        <v>0</v>
      </c>
      <c r="Q654" s="44">
        <f>IF($L654="MBD", IF(INTRO!$E$39="Non-endemic",IF($H654&lt;&gt;0,$D654*($H654-$G654),0),$D654*$H654),0)</f>
        <v>65928</v>
      </c>
      <c r="R654" s="14">
        <f t="shared" si="97"/>
        <v>92300</v>
      </c>
      <c r="S654" s="3"/>
      <c r="T654" s="14">
        <f t="shared" si="106"/>
        <v>158228</v>
      </c>
      <c r="U654" s="25"/>
      <c r="V654" s="16">
        <f t="shared" si="102"/>
        <v>0</v>
      </c>
      <c r="W654" s="16">
        <f t="shared" si="103"/>
        <v>0</v>
      </c>
      <c r="X654" s="25"/>
      <c r="Y654" s="16">
        <f t="shared" si="98"/>
        <v>0</v>
      </c>
      <c r="Z654" s="16">
        <f t="shared" si="99"/>
        <v>0</v>
      </c>
      <c r="AA654" s="25"/>
      <c r="AB654" s="16">
        <f t="shared" si="100"/>
        <v>92300</v>
      </c>
      <c r="AC654" s="16">
        <f t="shared" si="101"/>
        <v>616</v>
      </c>
    </row>
    <row r="655" spans="1:29" x14ac:dyDescent="0.25">
      <c r="A655" s="13" t="str">
        <f>IF(AND(INTRO!$E$37="Non-endemic",INTRO!$E$41="Non-endemic")," ",IF(COUNTRY_INFO!A655=0," ",COUNTRY_INFO!A655))</f>
        <v>Nigeria</v>
      </c>
      <c r="B655" s="13" t="str">
        <f>IF(AND(INTRO!$E$37="Non-endemic",INTRO!$E$41="Non-endemic")," ",IF(COUNTRY_INFO!B655=0," ",COUNTRY_INFO!B655))</f>
        <v>Oyo</v>
      </c>
      <c r="C655" s="13" t="str">
        <f>IF(AND(INTRO!$E$37="Non-endemic",INTRO!$E$41="Non-endemic")," ",IF(COUNTRY_INFO!C655=0," ",COUNTRY_INFO!C655))</f>
        <v>Iseyin</v>
      </c>
      <c r="D655" s="14">
        <f>IF(AND(INTRO!$E$37="Non-endemic",INTRO!$E$41="Non-endemic"),0,IF(AND(OR(COUNTRY_INFO!$H655=0,COUNTRY_INFO!$H655=4,COUNTRY_INFO!$H655=99),OR(COUNTRY_INFO!$J655=0,COUNTRY_INFO!$J655=4)),0,COUNTRY_INFO!$E655))</f>
        <v>69107</v>
      </c>
      <c r="E655" s="14">
        <f>IF(AND(INTRO!$E$37="Non-endemic",INTRO!$E$41="Non-endemic"),0,IF(AND(OR(COUNTRY_INFO!$H655=0,COUNTRY_INFO!$H655=4,COUNTRY_INFO!$H655=99),OR(COUNTRY_INFO!$J655=0,COUNTRY_INFO!$J655=4)),0,COUNTRY_INFO!$F655))</f>
        <v>96750</v>
      </c>
      <c r="F655" s="14">
        <f t="shared" si="104"/>
        <v>165857</v>
      </c>
      <c r="G655" s="15">
        <f>IF(AND(INTRO!$E$37="Non-endemic",INTRO!$E$41="Non-endemic"),0,COUNTRY_INFO!Q655)</f>
        <v>0</v>
      </c>
      <c r="H655" s="15">
        <f>IF(AND(INTRO!$E$37="Non-endemic",INTRO!$E$41="Non-endemic"),0,COUNTRY_INFO!S655)</f>
        <v>2</v>
      </c>
      <c r="I655" s="14">
        <f>IF(INTRO!$E$39="Non-endemic",IF($G655=1,DEC!$I655,0),IF($G655=1,IVM!$G655,0))</f>
        <v>0</v>
      </c>
      <c r="J655" s="3" t="str">
        <f>IF($G655=0, " ", IF(COUNTRY_INFO!$H655=1, IF(COUNTRY_INFO!$L655=1, 0," ")," "))</f>
        <v xml:space="preserve"> </v>
      </c>
      <c r="K655" s="3"/>
      <c r="L655" s="28" t="s">
        <v>974</v>
      </c>
      <c r="M655" s="44">
        <f>IF($L655="ALB", IF(INTRO!$E$39="Non-endemic",IF($H655&lt;&gt;0,$D655*($H655-$G655),0),$D655*$H655), 0)</f>
        <v>0</v>
      </c>
      <c r="N655" s="14">
        <f t="shared" si="96"/>
        <v>0</v>
      </c>
      <c r="O655" s="3"/>
      <c r="P655" s="14">
        <f t="shared" si="105"/>
        <v>0</v>
      </c>
      <c r="Q655" s="44">
        <f>IF($L655="MBD", IF(INTRO!$E$39="Non-endemic",IF($H655&lt;&gt;0,$D655*($H655-$G655),0),$D655*$H655),0)</f>
        <v>138214</v>
      </c>
      <c r="R655" s="14">
        <f t="shared" si="97"/>
        <v>193500</v>
      </c>
      <c r="S655" s="3"/>
      <c r="T655" s="14">
        <f t="shared" si="106"/>
        <v>331714</v>
      </c>
      <c r="U655" s="25"/>
      <c r="V655" s="16">
        <f t="shared" si="102"/>
        <v>0</v>
      </c>
      <c r="W655" s="16">
        <f t="shared" si="103"/>
        <v>0</v>
      </c>
      <c r="X655" s="25"/>
      <c r="Y655" s="16">
        <f t="shared" si="98"/>
        <v>0</v>
      </c>
      <c r="Z655" s="16">
        <f t="shared" si="99"/>
        <v>0</v>
      </c>
      <c r="AA655" s="25"/>
      <c r="AB655" s="16">
        <f t="shared" si="100"/>
        <v>193500</v>
      </c>
      <c r="AC655" s="16">
        <f t="shared" si="101"/>
        <v>1290</v>
      </c>
    </row>
    <row r="656" spans="1:29" x14ac:dyDescent="0.25">
      <c r="A656" s="13" t="str">
        <f>IF(AND(INTRO!$E$37="Non-endemic",INTRO!$E$41="Non-endemic")," ",IF(COUNTRY_INFO!A656=0," ",COUNTRY_INFO!A656))</f>
        <v>Nigeria</v>
      </c>
      <c r="B656" s="13" t="str">
        <f>IF(AND(INTRO!$E$37="Non-endemic",INTRO!$E$41="Non-endemic")," ",IF(COUNTRY_INFO!B656=0," ",COUNTRY_INFO!B656))</f>
        <v>Oyo</v>
      </c>
      <c r="C656" s="13" t="str">
        <f>IF(AND(INTRO!$E$37="Non-endemic",INTRO!$E$41="Non-endemic")," ",IF(COUNTRY_INFO!C656=0," ",COUNTRY_INFO!C656))</f>
        <v>Itesiwaju</v>
      </c>
      <c r="D656" s="14">
        <f>IF(AND(INTRO!$E$37="Non-endemic",INTRO!$E$41="Non-endemic"),0,IF(AND(OR(COUNTRY_INFO!$H656=0,COUNTRY_INFO!$H656=4,COUNTRY_INFO!$H656=99),OR(COUNTRY_INFO!$J656=0,COUNTRY_INFO!$J656=4)),0,COUNTRY_INFO!$E656))</f>
        <v>34605</v>
      </c>
      <c r="E656" s="14">
        <f>IF(AND(INTRO!$E$37="Non-endemic",INTRO!$E$41="Non-endemic"),0,IF(AND(OR(COUNTRY_INFO!$H656=0,COUNTRY_INFO!$H656=4,COUNTRY_INFO!$H656=99),OR(COUNTRY_INFO!$J656=0,COUNTRY_INFO!$J656=4)),0,COUNTRY_INFO!$F656))</f>
        <v>48446</v>
      </c>
      <c r="F656" s="14">
        <f t="shared" si="104"/>
        <v>83051</v>
      </c>
      <c r="G656" s="15">
        <f>IF(AND(INTRO!$E$37="Non-endemic",INTRO!$E$41="Non-endemic"),0,COUNTRY_INFO!Q656)</f>
        <v>0</v>
      </c>
      <c r="H656" s="15">
        <f>IF(AND(INTRO!$E$37="Non-endemic",INTRO!$E$41="Non-endemic"),0,COUNTRY_INFO!S656)</f>
        <v>1</v>
      </c>
      <c r="I656" s="14">
        <f>IF(INTRO!$E$39="Non-endemic",IF($G656=1,DEC!$I656,0),IF($G656=1,IVM!$G656,0))</f>
        <v>0</v>
      </c>
      <c r="J656" s="3" t="str">
        <f>IF($G656=0, " ", IF(COUNTRY_INFO!$H656=1, IF(COUNTRY_INFO!$L656=1, 0," ")," "))</f>
        <v xml:space="preserve"> </v>
      </c>
      <c r="K656" s="3"/>
      <c r="L656" s="28" t="s">
        <v>974</v>
      </c>
      <c r="M656" s="44">
        <f>IF($L656="ALB", IF(INTRO!$E$39="Non-endemic",IF($H656&lt;&gt;0,$D656*($H656-$G656),0),$D656*$H656), 0)</f>
        <v>0</v>
      </c>
      <c r="N656" s="14">
        <f t="shared" si="96"/>
        <v>0</v>
      </c>
      <c r="O656" s="3"/>
      <c r="P656" s="14">
        <f t="shared" si="105"/>
        <v>0</v>
      </c>
      <c r="Q656" s="44">
        <f>IF($L656="MBD", IF(INTRO!$E$39="Non-endemic",IF($H656&lt;&gt;0,$D656*($H656-$G656),0),$D656*$H656),0)</f>
        <v>34605</v>
      </c>
      <c r="R656" s="14">
        <f t="shared" si="97"/>
        <v>48446</v>
      </c>
      <c r="S656" s="3"/>
      <c r="T656" s="14">
        <f t="shared" si="106"/>
        <v>83051</v>
      </c>
      <c r="U656" s="25"/>
      <c r="V656" s="16">
        <f t="shared" si="102"/>
        <v>0</v>
      </c>
      <c r="W656" s="16">
        <f t="shared" si="103"/>
        <v>0</v>
      </c>
      <c r="X656" s="25"/>
      <c r="Y656" s="16">
        <f t="shared" si="98"/>
        <v>0</v>
      </c>
      <c r="Z656" s="16">
        <f t="shared" si="99"/>
        <v>0</v>
      </c>
      <c r="AA656" s="25"/>
      <c r="AB656" s="16">
        <f t="shared" si="100"/>
        <v>48446</v>
      </c>
      <c r="AC656" s="16">
        <f t="shared" si="101"/>
        <v>323</v>
      </c>
    </row>
    <row r="657" spans="1:29" x14ac:dyDescent="0.25">
      <c r="A657" s="13" t="str">
        <f>IF(AND(INTRO!$E$37="Non-endemic",INTRO!$E$41="Non-endemic")," ",IF(COUNTRY_INFO!A657=0," ",COUNTRY_INFO!A657))</f>
        <v>Nigeria</v>
      </c>
      <c r="B657" s="13" t="str">
        <f>IF(AND(INTRO!$E$37="Non-endemic",INTRO!$E$41="Non-endemic")," ",IF(COUNTRY_INFO!B657=0," ",COUNTRY_INFO!B657))</f>
        <v>Oyo</v>
      </c>
      <c r="C657" s="13" t="str">
        <f>IF(AND(INTRO!$E$37="Non-endemic",INTRO!$E$41="Non-endemic")," ",IF(COUNTRY_INFO!C657=0," ",COUNTRY_INFO!C657))</f>
        <v>Iwajowa</v>
      </c>
      <c r="D657" s="14">
        <f>IF(AND(INTRO!$E$37="Non-endemic",INTRO!$E$41="Non-endemic"),0,IF(AND(OR(COUNTRY_INFO!$H657=0,COUNTRY_INFO!$H657=4,COUNTRY_INFO!$H657=99),OR(COUNTRY_INFO!$J657=0,COUNTRY_INFO!$J657=4)),0,COUNTRY_INFO!$E657))</f>
        <v>27699</v>
      </c>
      <c r="E657" s="14">
        <f>IF(AND(INTRO!$E$37="Non-endemic",INTRO!$E$41="Non-endemic"),0,IF(AND(OR(COUNTRY_INFO!$H657=0,COUNTRY_INFO!$H657=4,COUNTRY_INFO!$H657=99),OR(COUNTRY_INFO!$J657=0,COUNTRY_INFO!$J657=4)),0,COUNTRY_INFO!$F657))</f>
        <v>38779</v>
      </c>
      <c r="F657" s="14">
        <f t="shared" si="104"/>
        <v>66478</v>
      </c>
      <c r="G657" s="15">
        <f>IF(AND(INTRO!$E$37="Non-endemic",INTRO!$E$41="Non-endemic"),0,COUNTRY_INFO!Q657)</f>
        <v>0</v>
      </c>
      <c r="H657" s="15">
        <f>IF(AND(INTRO!$E$37="Non-endemic",INTRO!$E$41="Non-endemic"),0,COUNTRY_INFO!S657)</f>
        <v>1</v>
      </c>
      <c r="I657" s="14">
        <f>IF(INTRO!$E$39="Non-endemic",IF($G657=1,DEC!$I657,0),IF($G657=1,IVM!$G657,0))</f>
        <v>0</v>
      </c>
      <c r="J657" s="3" t="str">
        <f>IF($G657=0, " ", IF(COUNTRY_INFO!$H657=1, IF(COUNTRY_INFO!$L657=1, 0," ")," "))</f>
        <v xml:space="preserve"> </v>
      </c>
      <c r="K657" s="3"/>
      <c r="L657" s="28" t="s">
        <v>974</v>
      </c>
      <c r="M657" s="44">
        <f>IF($L657="ALB", IF(INTRO!$E$39="Non-endemic",IF($H657&lt;&gt;0,$D657*($H657-$G657),0),$D657*$H657), 0)</f>
        <v>0</v>
      </c>
      <c r="N657" s="14">
        <f t="shared" si="96"/>
        <v>0</v>
      </c>
      <c r="O657" s="3"/>
      <c r="P657" s="14">
        <f t="shared" si="105"/>
        <v>0</v>
      </c>
      <c r="Q657" s="44">
        <f>IF($L657="MBD", IF(INTRO!$E$39="Non-endemic",IF($H657&lt;&gt;0,$D657*($H657-$G657),0),$D657*$H657),0)</f>
        <v>27699</v>
      </c>
      <c r="R657" s="14">
        <f t="shared" si="97"/>
        <v>38779</v>
      </c>
      <c r="S657" s="3"/>
      <c r="T657" s="14">
        <f t="shared" si="106"/>
        <v>66478</v>
      </c>
      <c r="U657" s="25"/>
      <c r="V657" s="16">
        <f t="shared" si="102"/>
        <v>0</v>
      </c>
      <c r="W657" s="16">
        <f t="shared" si="103"/>
        <v>0</v>
      </c>
      <c r="X657" s="25"/>
      <c r="Y657" s="16">
        <f t="shared" si="98"/>
        <v>0</v>
      </c>
      <c r="Z657" s="16">
        <f t="shared" si="99"/>
        <v>0</v>
      </c>
      <c r="AA657" s="25"/>
      <c r="AB657" s="16">
        <f t="shared" si="100"/>
        <v>38779</v>
      </c>
      <c r="AC657" s="16">
        <f t="shared" si="101"/>
        <v>259</v>
      </c>
    </row>
    <row r="658" spans="1:29" x14ac:dyDescent="0.25">
      <c r="A658" s="13" t="str">
        <f>IF(AND(INTRO!$E$37="Non-endemic",INTRO!$E$41="Non-endemic")," ",IF(COUNTRY_INFO!A658=0," ",COUNTRY_INFO!A658))</f>
        <v>Nigeria</v>
      </c>
      <c r="B658" s="13" t="str">
        <f>IF(AND(INTRO!$E$37="Non-endemic",INTRO!$E$41="Non-endemic")," ",IF(COUNTRY_INFO!B658=0," ",COUNTRY_INFO!B658))</f>
        <v>Oyo</v>
      </c>
      <c r="C658" s="13" t="str">
        <f>IF(AND(INTRO!$E$37="Non-endemic",INTRO!$E$41="Non-endemic")," ",IF(COUNTRY_INFO!C658=0," ",COUNTRY_INFO!C658))</f>
        <v>Kajola</v>
      </c>
      <c r="D658" s="14">
        <f>IF(AND(INTRO!$E$37="Non-endemic",INTRO!$E$41="Non-endemic"),0,IF(AND(OR(COUNTRY_INFO!$H658=0,COUNTRY_INFO!$H658=4,COUNTRY_INFO!$H658=99),OR(COUNTRY_INFO!$J658=0,COUNTRY_INFO!$J658=4)),0,COUNTRY_INFO!$E658))</f>
        <v>54064</v>
      </c>
      <c r="E658" s="14">
        <f>IF(AND(INTRO!$E$37="Non-endemic",INTRO!$E$41="Non-endemic"),0,IF(AND(OR(COUNTRY_INFO!$H658=0,COUNTRY_INFO!$H658=4,COUNTRY_INFO!$H658=99),OR(COUNTRY_INFO!$J658=0,COUNTRY_INFO!$J658=4)),0,COUNTRY_INFO!$F658))</f>
        <v>75689</v>
      </c>
      <c r="F658" s="14">
        <f t="shared" si="104"/>
        <v>129753</v>
      </c>
      <c r="G658" s="15">
        <f>IF(AND(INTRO!$E$37="Non-endemic",INTRO!$E$41="Non-endemic"),0,COUNTRY_INFO!Q658)</f>
        <v>1</v>
      </c>
      <c r="H658" s="15">
        <f>IF(AND(INTRO!$E$37="Non-endemic",INTRO!$E$41="Non-endemic"),0,COUNTRY_INFO!S658)</f>
        <v>1</v>
      </c>
      <c r="I658" s="14">
        <f>IF(INTRO!$E$39="Non-endemic",IF($G658=1,DEC!$I658,0),IF($G658=1,IVM!$G658,0))</f>
        <v>216255</v>
      </c>
      <c r="J658" s="3" t="str">
        <f>IF($G658=0, " ", IF(COUNTRY_INFO!$H658=1, IF(COUNTRY_INFO!$L658=1, 0," ")," "))</f>
        <v xml:space="preserve"> </v>
      </c>
      <c r="K658" s="3"/>
      <c r="L658" s="28" t="s">
        <v>974</v>
      </c>
      <c r="M658" s="44">
        <f>IF($L658="ALB", IF(INTRO!$E$39="Non-endemic",IF($H658&lt;&gt;0,$D658*($H658-$G658),0),$D658*$H658), 0)</f>
        <v>0</v>
      </c>
      <c r="N658" s="14">
        <f t="shared" si="96"/>
        <v>0</v>
      </c>
      <c r="O658" s="3"/>
      <c r="P658" s="14">
        <f t="shared" si="105"/>
        <v>0</v>
      </c>
      <c r="Q658" s="44">
        <f>IF($L658="MBD", IF(INTRO!$E$39="Non-endemic",IF($H658&lt;&gt;0,$D658*($H658-$G658),0),$D658*$H658),0)</f>
        <v>54064</v>
      </c>
      <c r="R658" s="14">
        <f t="shared" si="97"/>
        <v>0</v>
      </c>
      <c r="S658" s="3"/>
      <c r="T658" s="14">
        <f t="shared" si="106"/>
        <v>54064</v>
      </c>
      <c r="U658" s="25"/>
      <c r="V658" s="16">
        <f t="shared" si="102"/>
        <v>216255</v>
      </c>
      <c r="W658" s="16">
        <f t="shared" si="103"/>
        <v>1082</v>
      </c>
      <c r="X658" s="25"/>
      <c r="Y658" s="16">
        <f t="shared" si="98"/>
        <v>0</v>
      </c>
      <c r="Z658" s="16">
        <f t="shared" si="99"/>
        <v>0</v>
      </c>
      <c r="AA658" s="25"/>
      <c r="AB658" s="16">
        <f t="shared" si="100"/>
        <v>0</v>
      </c>
      <c r="AC658" s="16">
        <f t="shared" si="101"/>
        <v>0</v>
      </c>
    </row>
    <row r="659" spans="1:29" x14ac:dyDescent="0.25">
      <c r="A659" s="13" t="str">
        <f>IF(AND(INTRO!$E$37="Non-endemic",INTRO!$E$41="Non-endemic")," ",IF(COUNTRY_INFO!A659=0," ",COUNTRY_INFO!A659))</f>
        <v>Nigeria</v>
      </c>
      <c r="B659" s="13" t="str">
        <f>IF(AND(INTRO!$E$37="Non-endemic",INTRO!$E$41="Non-endemic")," ",IF(COUNTRY_INFO!B659=0," ",COUNTRY_INFO!B659))</f>
        <v>Oyo</v>
      </c>
      <c r="C659" s="13" t="str">
        <f>IF(AND(INTRO!$E$37="Non-endemic",INTRO!$E$41="Non-endemic")," ",IF(COUNTRY_INFO!C659=0," ",COUNTRY_INFO!C659))</f>
        <v>Lagelu</v>
      </c>
      <c r="D659" s="14">
        <f>IF(AND(INTRO!$E$37="Non-endemic",INTRO!$E$41="Non-endemic"),0,IF(AND(OR(COUNTRY_INFO!$H659=0,COUNTRY_INFO!$H659=4,COUNTRY_INFO!$H659=99),OR(COUNTRY_INFO!$J659=0,COUNTRY_INFO!$J659=4)),0,COUNTRY_INFO!$E659))</f>
        <v>39797</v>
      </c>
      <c r="E659" s="14">
        <f>IF(AND(INTRO!$E$37="Non-endemic",INTRO!$E$41="Non-endemic"),0,IF(AND(OR(COUNTRY_INFO!$H659=0,COUNTRY_INFO!$H659=4,COUNTRY_INFO!$H659=99),OR(COUNTRY_INFO!$J659=0,COUNTRY_INFO!$J659=4)),0,COUNTRY_INFO!$F659))</f>
        <v>55716</v>
      </c>
      <c r="F659" s="14">
        <f t="shared" si="104"/>
        <v>95513</v>
      </c>
      <c r="G659" s="15">
        <f>IF(AND(INTRO!$E$37="Non-endemic",INTRO!$E$41="Non-endemic"),0,COUNTRY_INFO!Q659)</f>
        <v>0</v>
      </c>
      <c r="H659" s="15">
        <f>IF(AND(INTRO!$E$37="Non-endemic",INTRO!$E$41="Non-endemic"),0,COUNTRY_INFO!S659)</f>
        <v>2</v>
      </c>
      <c r="I659" s="14">
        <f>IF(INTRO!$E$39="Non-endemic",IF($G659=1,DEC!$I659,0),IF($G659=1,IVM!$G659,0))</f>
        <v>0</v>
      </c>
      <c r="J659" s="3" t="str">
        <f>IF($G659=0, " ", IF(COUNTRY_INFO!$H659=1, IF(COUNTRY_INFO!$L659=1, 0," ")," "))</f>
        <v xml:space="preserve"> </v>
      </c>
      <c r="K659" s="3"/>
      <c r="L659" s="28" t="s">
        <v>974</v>
      </c>
      <c r="M659" s="44">
        <f>IF($L659="ALB", IF(INTRO!$E$39="Non-endemic",IF($H659&lt;&gt;0,$D659*($H659-$G659),0),$D659*$H659), 0)</f>
        <v>0</v>
      </c>
      <c r="N659" s="14">
        <f t="shared" si="96"/>
        <v>0</v>
      </c>
      <c r="O659" s="3"/>
      <c r="P659" s="14">
        <f t="shared" si="105"/>
        <v>0</v>
      </c>
      <c r="Q659" s="44">
        <f>IF($L659="MBD", IF(INTRO!$E$39="Non-endemic",IF($H659&lt;&gt;0,$D659*($H659-$G659),0),$D659*$H659),0)</f>
        <v>79594</v>
      </c>
      <c r="R659" s="14">
        <f t="shared" si="97"/>
        <v>111432</v>
      </c>
      <c r="S659" s="3"/>
      <c r="T659" s="14">
        <f t="shared" si="106"/>
        <v>191026</v>
      </c>
      <c r="U659" s="25"/>
      <c r="V659" s="16">
        <f t="shared" si="102"/>
        <v>0</v>
      </c>
      <c r="W659" s="16">
        <f t="shared" si="103"/>
        <v>0</v>
      </c>
      <c r="X659" s="25"/>
      <c r="Y659" s="16">
        <f t="shared" si="98"/>
        <v>0</v>
      </c>
      <c r="Z659" s="16">
        <f t="shared" si="99"/>
        <v>0</v>
      </c>
      <c r="AA659" s="25"/>
      <c r="AB659" s="16">
        <f t="shared" si="100"/>
        <v>111432</v>
      </c>
      <c r="AC659" s="16">
        <f t="shared" si="101"/>
        <v>743</v>
      </c>
    </row>
    <row r="660" spans="1:29" x14ac:dyDescent="0.25">
      <c r="A660" s="13" t="str">
        <f>IF(AND(INTRO!$E$37="Non-endemic",INTRO!$E$41="Non-endemic")," ",IF(COUNTRY_INFO!A660=0," ",COUNTRY_INFO!A660))</f>
        <v>Nigeria</v>
      </c>
      <c r="B660" s="13" t="str">
        <f>IF(AND(INTRO!$E$37="Non-endemic",INTRO!$E$41="Non-endemic")," ",IF(COUNTRY_INFO!B660=0," ",COUNTRY_INFO!B660))</f>
        <v>Oyo</v>
      </c>
      <c r="C660" s="13" t="str">
        <f>IF(AND(INTRO!$E$37="Non-endemic",INTRO!$E$41="Non-endemic")," ",IF(COUNTRY_INFO!C660=0," ",COUNTRY_INFO!C660))</f>
        <v>Ogbomosho North</v>
      </c>
      <c r="D660" s="14">
        <f>IF(AND(INTRO!$E$37="Non-endemic",INTRO!$E$41="Non-endemic"),0,IF(AND(OR(COUNTRY_INFO!$H660=0,COUNTRY_INFO!$H660=4,COUNTRY_INFO!$H660=99),OR(COUNTRY_INFO!$J660=0,COUNTRY_INFO!$J660=4)),0,COUNTRY_INFO!$E660))</f>
        <v>53451</v>
      </c>
      <c r="E660" s="14">
        <f>IF(AND(INTRO!$E$37="Non-endemic",INTRO!$E$41="Non-endemic"),0,IF(AND(OR(COUNTRY_INFO!$H660=0,COUNTRY_INFO!$H660=4,COUNTRY_INFO!$H660=99),OR(COUNTRY_INFO!$J660=0,COUNTRY_INFO!$J660=4)),0,COUNTRY_INFO!$F660))</f>
        <v>74832</v>
      </c>
      <c r="F660" s="14">
        <f t="shared" si="104"/>
        <v>128283</v>
      </c>
      <c r="G660" s="15">
        <f>IF(AND(INTRO!$E$37="Non-endemic",INTRO!$E$41="Non-endemic"),0,COUNTRY_INFO!Q660)</f>
        <v>0</v>
      </c>
      <c r="H660" s="15">
        <f>IF(AND(INTRO!$E$37="Non-endemic",INTRO!$E$41="Non-endemic"),0,COUNTRY_INFO!S660)</f>
        <v>1</v>
      </c>
      <c r="I660" s="14">
        <f>IF(INTRO!$E$39="Non-endemic",IF($G660=1,DEC!$I660,0),IF($G660=1,IVM!$G660,0))</f>
        <v>0</v>
      </c>
      <c r="J660" s="3" t="str">
        <f>IF($G660=0, " ", IF(COUNTRY_INFO!$H660=1, IF(COUNTRY_INFO!$L660=1, 0," ")," "))</f>
        <v xml:space="preserve"> </v>
      </c>
      <c r="K660" s="3"/>
      <c r="L660" s="28" t="s">
        <v>974</v>
      </c>
      <c r="M660" s="44">
        <f>IF($L660="ALB", IF(INTRO!$E$39="Non-endemic",IF($H660&lt;&gt;0,$D660*($H660-$G660),0),$D660*$H660), 0)</f>
        <v>0</v>
      </c>
      <c r="N660" s="14">
        <f t="shared" si="96"/>
        <v>0</v>
      </c>
      <c r="O660" s="3"/>
      <c r="P660" s="14">
        <f t="shared" si="105"/>
        <v>0</v>
      </c>
      <c r="Q660" s="44">
        <f>IF($L660="MBD", IF(INTRO!$E$39="Non-endemic",IF($H660&lt;&gt;0,$D660*($H660-$G660),0),$D660*$H660),0)</f>
        <v>53451</v>
      </c>
      <c r="R660" s="14">
        <f t="shared" si="97"/>
        <v>74832</v>
      </c>
      <c r="S660" s="3"/>
      <c r="T660" s="14">
        <f t="shared" si="106"/>
        <v>128283</v>
      </c>
      <c r="U660" s="25"/>
      <c r="V660" s="16">
        <f t="shared" si="102"/>
        <v>0</v>
      </c>
      <c r="W660" s="16">
        <f t="shared" si="103"/>
        <v>0</v>
      </c>
      <c r="X660" s="25"/>
      <c r="Y660" s="16">
        <f t="shared" si="98"/>
        <v>0</v>
      </c>
      <c r="Z660" s="16">
        <f t="shared" si="99"/>
        <v>0</v>
      </c>
      <c r="AA660" s="25"/>
      <c r="AB660" s="16">
        <f t="shared" si="100"/>
        <v>74832</v>
      </c>
      <c r="AC660" s="16">
        <f t="shared" si="101"/>
        <v>499</v>
      </c>
    </row>
    <row r="661" spans="1:29" x14ac:dyDescent="0.25">
      <c r="A661" s="13" t="str">
        <f>IF(AND(INTRO!$E$37="Non-endemic",INTRO!$E$41="Non-endemic")," ",IF(COUNTRY_INFO!A661=0," ",COUNTRY_INFO!A661))</f>
        <v>Nigeria</v>
      </c>
      <c r="B661" s="13" t="str">
        <f>IF(AND(INTRO!$E$37="Non-endemic",INTRO!$E$41="Non-endemic")," ",IF(COUNTRY_INFO!B661=0," ",COUNTRY_INFO!B661))</f>
        <v>Oyo</v>
      </c>
      <c r="C661" s="13" t="str">
        <f>IF(AND(INTRO!$E$37="Non-endemic",INTRO!$E$41="Non-endemic")," ",IF(COUNTRY_INFO!C661=0," ",COUNTRY_INFO!C661))</f>
        <v>Ogbomosho South</v>
      </c>
      <c r="D661" s="14">
        <f>IF(AND(INTRO!$E$37="Non-endemic",INTRO!$E$41="Non-endemic"),0,IF(AND(OR(COUNTRY_INFO!$H661=0,COUNTRY_INFO!$H661=4,COUNTRY_INFO!$H661=99),OR(COUNTRY_INFO!$J661=0,COUNTRY_INFO!$J661=4)),0,COUNTRY_INFO!$E661))</f>
        <v>27117</v>
      </c>
      <c r="E661" s="14">
        <f>IF(AND(INTRO!$E$37="Non-endemic",INTRO!$E$41="Non-endemic"),0,IF(AND(OR(COUNTRY_INFO!$H661=0,COUNTRY_INFO!$H661=4,COUNTRY_INFO!$H661=99),OR(COUNTRY_INFO!$J661=0,COUNTRY_INFO!$J661=4)),0,COUNTRY_INFO!$F661))</f>
        <v>37964</v>
      </c>
      <c r="F661" s="14">
        <f t="shared" si="104"/>
        <v>65081</v>
      </c>
      <c r="G661" s="15">
        <f>IF(AND(INTRO!$E$37="Non-endemic",INTRO!$E$41="Non-endemic"),0,COUNTRY_INFO!Q661)</f>
        <v>0</v>
      </c>
      <c r="H661" s="15">
        <f>IF(AND(INTRO!$E$37="Non-endemic",INTRO!$E$41="Non-endemic"),0,COUNTRY_INFO!S661)</f>
        <v>1</v>
      </c>
      <c r="I661" s="14">
        <f>IF(INTRO!$E$39="Non-endemic",IF($G661=1,DEC!$I661,0),IF($G661=1,IVM!$G661,0))</f>
        <v>0</v>
      </c>
      <c r="J661" s="3" t="str">
        <f>IF($G661=0, " ", IF(COUNTRY_INFO!$H661=1, IF(COUNTRY_INFO!$L661=1, 0," ")," "))</f>
        <v xml:space="preserve"> </v>
      </c>
      <c r="K661" s="3"/>
      <c r="L661" s="28" t="s">
        <v>974</v>
      </c>
      <c r="M661" s="44">
        <f>IF($L661="ALB", IF(INTRO!$E$39="Non-endemic",IF($H661&lt;&gt;0,$D661*($H661-$G661),0),$D661*$H661), 0)</f>
        <v>0</v>
      </c>
      <c r="N661" s="14">
        <f t="shared" si="96"/>
        <v>0</v>
      </c>
      <c r="O661" s="3"/>
      <c r="P661" s="14">
        <f t="shared" si="105"/>
        <v>0</v>
      </c>
      <c r="Q661" s="44">
        <f>IF($L661="MBD", IF(INTRO!$E$39="Non-endemic",IF($H661&lt;&gt;0,$D661*($H661-$G661),0),$D661*$H661),0)</f>
        <v>27117</v>
      </c>
      <c r="R661" s="14">
        <f t="shared" si="97"/>
        <v>37964</v>
      </c>
      <c r="S661" s="3"/>
      <c r="T661" s="14">
        <f t="shared" si="106"/>
        <v>65081</v>
      </c>
      <c r="U661" s="25"/>
      <c r="V661" s="16">
        <f t="shared" si="102"/>
        <v>0</v>
      </c>
      <c r="W661" s="16">
        <f t="shared" si="103"/>
        <v>0</v>
      </c>
      <c r="X661" s="25"/>
      <c r="Y661" s="16">
        <f t="shared" si="98"/>
        <v>0</v>
      </c>
      <c r="Z661" s="16">
        <f t="shared" si="99"/>
        <v>0</v>
      </c>
      <c r="AA661" s="25"/>
      <c r="AB661" s="16">
        <f t="shared" si="100"/>
        <v>37964</v>
      </c>
      <c r="AC661" s="16">
        <f t="shared" si="101"/>
        <v>254</v>
      </c>
    </row>
    <row r="662" spans="1:29" x14ac:dyDescent="0.25">
      <c r="A662" s="13" t="str">
        <f>IF(AND(INTRO!$E$37="Non-endemic",INTRO!$E$41="Non-endemic")," ",IF(COUNTRY_INFO!A662=0," ",COUNTRY_INFO!A662))</f>
        <v>Nigeria</v>
      </c>
      <c r="B662" s="13" t="str">
        <f>IF(AND(INTRO!$E$37="Non-endemic",INTRO!$E$41="Non-endemic")," ",IF(COUNTRY_INFO!B662=0," ",COUNTRY_INFO!B662))</f>
        <v>Oyo</v>
      </c>
      <c r="C662" s="13" t="str">
        <f>IF(AND(INTRO!$E$37="Non-endemic",INTRO!$E$41="Non-endemic")," ",IF(COUNTRY_INFO!C662=0," ",COUNTRY_INFO!C662))</f>
        <v>Ogo Oluwa</v>
      </c>
      <c r="D662" s="14">
        <f>IF(AND(INTRO!$E$37="Non-endemic",INTRO!$E$41="Non-endemic"),0,IF(AND(OR(COUNTRY_INFO!$H662=0,COUNTRY_INFO!$H662=4,COUNTRY_INFO!$H662=99),OR(COUNTRY_INFO!$J662=0,COUNTRY_INFO!$J662=4)),0,COUNTRY_INFO!$E662))</f>
        <v>17533</v>
      </c>
      <c r="E662" s="14">
        <f>IF(AND(INTRO!$E$37="Non-endemic",INTRO!$E$41="Non-endemic"),0,IF(AND(OR(COUNTRY_INFO!$H662=0,COUNTRY_INFO!$H662=4,COUNTRY_INFO!$H662=99),OR(COUNTRY_INFO!$J662=0,COUNTRY_INFO!$J662=4)),0,COUNTRY_INFO!$F662))</f>
        <v>24546</v>
      </c>
      <c r="F662" s="14">
        <f t="shared" si="104"/>
        <v>42079</v>
      </c>
      <c r="G662" s="15">
        <f>IF(AND(INTRO!$E$37="Non-endemic",INTRO!$E$41="Non-endemic"),0,COUNTRY_INFO!Q662)</f>
        <v>1</v>
      </c>
      <c r="H662" s="15">
        <f>IF(AND(INTRO!$E$37="Non-endemic",INTRO!$E$41="Non-endemic"),0,COUNTRY_INFO!S662)</f>
        <v>2</v>
      </c>
      <c r="I662" s="14">
        <f>IF(INTRO!$E$39="Non-endemic",IF($G662=1,DEC!$I662,0),IF($G662=1,IVM!$G662,0))</f>
        <v>0</v>
      </c>
      <c r="J662" s="3">
        <v>70132</v>
      </c>
      <c r="K662" s="3">
        <v>1</v>
      </c>
      <c r="L662" s="28" t="s">
        <v>974</v>
      </c>
      <c r="M662" s="44">
        <f>IF($L662="ALB", IF(INTRO!$E$39="Non-endemic",IF($H662&lt;&gt;0,$D662*($H662-$G662),0),$D662*$H662), 0)</f>
        <v>0</v>
      </c>
      <c r="N662" s="14">
        <f t="shared" si="96"/>
        <v>0</v>
      </c>
      <c r="O662" s="3"/>
      <c r="P662" s="14">
        <f t="shared" si="105"/>
        <v>0</v>
      </c>
      <c r="Q662" s="44">
        <f>IF($L662="MBD", IF(INTRO!$E$39="Non-endemic",IF($H662&lt;&gt;0,$D662*($H662-$G662),0),$D662*$H662),0)</f>
        <v>35066</v>
      </c>
      <c r="R662" s="14">
        <f t="shared" si="97"/>
        <v>49092</v>
      </c>
      <c r="S662" s="3"/>
      <c r="T662" s="14">
        <f t="shared" si="106"/>
        <v>84158</v>
      </c>
      <c r="U662" s="25"/>
      <c r="V662" s="16">
        <f t="shared" si="102"/>
        <v>70132</v>
      </c>
      <c r="W662" s="16">
        <f t="shared" si="103"/>
        <v>351</v>
      </c>
      <c r="X662" s="25"/>
      <c r="Y662" s="16">
        <f t="shared" si="98"/>
        <v>0</v>
      </c>
      <c r="Z662" s="16">
        <f t="shared" si="99"/>
        <v>0</v>
      </c>
      <c r="AA662" s="25"/>
      <c r="AB662" s="16">
        <f t="shared" si="100"/>
        <v>49092</v>
      </c>
      <c r="AC662" s="16">
        <f t="shared" si="101"/>
        <v>328</v>
      </c>
    </row>
    <row r="663" spans="1:29" x14ac:dyDescent="0.25">
      <c r="A663" s="13" t="str">
        <f>IF(AND(INTRO!$E$37="Non-endemic",INTRO!$E$41="Non-endemic")," ",IF(COUNTRY_INFO!A663=0," ",COUNTRY_INFO!A663))</f>
        <v>Nigeria</v>
      </c>
      <c r="B663" s="13" t="str">
        <f>IF(AND(INTRO!$E$37="Non-endemic",INTRO!$E$41="Non-endemic")," ",IF(COUNTRY_INFO!B663=0," ",COUNTRY_INFO!B663))</f>
        <v>Oyo</v>
      </c>
      <c r="C663" s="13" t="str">
        <f>IF(AND(INTRO!$E$37="Non-endemic",INTRO!$E$41="Non-endemic")," ",IF(COUNTRY_INFO!C663=0," ",COUNTRY_INFO!C663))</f>
        <v>Olorunsogo</v>
      </c>
      <c r="D663" s="14">
        <f>IF(AND(INTRO!$E$37="Non-endemic",INTRO!$E$41="Non-endemic"),0,IF(AND(OR(COUNTRY_INFO!$H663=0,COUNTRY_INFO!$H663=4,COUNTRY_INFO!$H663=99),OR(COUNTRY_INFO!$J663=0,COUNTRY_INFO!$J663=4)),0,COUNTRY_INFO!$E663))</f>
        <v>21991</v>
      </c>
      <c r="E663" s="14">
        <f>IF(AND(INTRO!$E$37="Non-endemic",INTRO!$E$41="Non-endemic"),0,IF(AND(OR(COUNTRY_INFO!$H663=0,COUNTRY_INFO!$H663=4,COUNTRY_INFO!$H663=99),OR(COUNTRY_INFO!$J663=0,COUNTRY_INFO!$J663=4)),0,COUNTRY_INFO!$F663))</f>
        <v>30788</v>
      </c>
      <c r="F663" s="14">
        <f t="shared" si="104"/>
        <v>52779</v>
      </c>
      <c r="G663" s="15">
        <f>IF(AND(INTRO!$E$37="Non-endemic",INTRO!$E$41="Non-endemic"),0,COUNTRY_INFO!Q663)</f>
        <v>0</v>
      </c>
      <c r="H663" s="15">
        <f>IF(AND(INTRO!$E$37="Non-endemic",INTRO!$E$41="Non-endemic"),0,COUNTRY_INFO!S663)</f>
        <v>1</v>
      </c>
      <c r="I663" s="14">
        <f>IF(INTRO!$E$39="Non-endemic",IF($G663=1,DEC!$I663,0),IF($G663=1,IVM!$G663,0))</f>
        <v>0</v>
      </c>
      <c r="J663" s="3" t="str">
        <f>IF($G663=0, " ", IF(COUNTRY_INFO!$H663=1, IF(COUNTRY_INFO!$L663=1, 0," ")," "))</f>
        <v xml:space="preserve"> </v>
      </c>
      <c r="K663" s="3"/>
      <c r="L663" s="28" t="s">
        <v>974</v>
      </c>
      <c r="M663" s="44">
        <f>IF($L663="ALB", IF(INTRO!$E$39="Non-endemic",IF($H663&lt;&gt;0,$D663*($H663-$G663),0),$D663*$H663), 0)</f>
        <v>0</v>
      </c>
      <c r="N663" s="14">
        <f t="shared" si="96"/>
        <v>0</v>
      </c>
      <c r="O663" s="3"/>
      <c r="P663" s="14">
        <f t="shared" si="105"/>
        <v>0</v>
      </c>
      <c r="Q663" s="44">
        <f>IF($L663="MBD", IF(INTRO!$E$39="Non-endemic",IF($H663&lt;&gt;0,$D663*($H663-$G663),0),$D663*$H663),0)</f>
        <v>21991</v>
      </c>
      <c r="R663" s="14">
        <f t="shared" si="97"/>
        <v>30788</v>
      </c>
      <c r="S663" s="3"/>
      <c r="T663" s="14">
        <f t="shared" si="106"/>
        <v>52779</v>
      </c>
      <c r="U663" s="25"/>
      <c r="V663" s="16">
        <f t="shared" si="102"/>
        <v>0</v>
      </c>
      <c r="W663" s="16">
        <f t="shared" si="103"/>
        <v>0</v>
      </c>
      <c r="X663" s="25"/>
      <c r="Y663" s="16">
        <f t="shared" si="98"/>
        <v>0</v>
      </c>
      <c r="Z663" s="16">
        <f t="shared" si="99"/>
        <v>0</v>
      </c>
      <c r="AA663" s="25"/>
      <c r="AB663" s="16">
        <f t="shared" si="100"/>
        <v>30788</v>
      </c>
      <c r="AC663" s="16">
        <f t="shared" si="101"/>
        <v>206</v>
      </c>
    </row>
    <row r="664" spans="1:29" x14ac:dyDescent="0.25">
      <c r="A664" s="13" t="str">
        <f>IF(AND(INTRO!$E$37="Non-endemic",INTRO!$E$41="Non-endemic")," ",IF(COUNTRY_INFO!A664=0," ",COUNTRY_INFO!A664))</f>
        <v>Nigeria</v>
      </c>
      <c r="B664" s="13" t="str">
        <f>IF(AND(INTRO!$E$37="Non-endemic",INTRO!$E$41="Non-endemic")," ",IF(COUNTRY_INFO!B664=0," ",COUNTRY_INFO!B664))</f>
        <v>Oyo</v>
      </c>
      <c r="C664" s="13" t="str">
        <f>IF(AND(INTRO!$E$37="Non-endemic",INTRO!$E$41="Non-endemic")," ",IF(COUNTRY_INFO!C664=0," ",COUNTRY_INFO!C664))</f>
        <v>Oluyole</v>
      </c>
      <c r="D664" s="14">
        <f>IF(AND(INTRO!$E$37="Non-endemic",INTRO!$E$41="Non-endemic"),0,IF(AND(OR(COUNTRY_INFO!$H664=0,COUNTRY_INFO!$H664=4,COUNTRY_INFO!$H664=99),OR(COUNTRY_INFO!$J664=0,COUNTRY_INFO!$J664=4)),0,COUNTRY_INFO!$E664))</f>
        <v>54529</v>
      </c>
      <c r="E664" s="14">
        <f>IF(AND(INTRO!$E$37="Non-endemic",INTRO!$E$41="Non-endemic"),0,IF(AND(OR(COUNTRY_INFO!$H664=0,COUNTRY_INFO!$H664=4,COUNTRY_INFO!$H664=99),OR(COUNTRY_INFO!$J664=0,COUNTRY_INFO!$J664=4)),0,COUNTRY_INFO!$F664))</f>
        <v>76340</v>
      </c>
      <c r="F664" s="14">
        <f t="shared" si="104"/>
        <v>130869</v>
      </c>
      <c r="G664" s="15">
        <f>IF(AND(INTRO!$E$37="Non-endemic",INTRO!$E$41="Non-endemic"),0,COUNTRY_INFO!Q664)</f>
        <v>1</v>
      </c>
      <c r="H664" s="15">
        <f>IF(AND(INTRO!$E$37="Non-endemic",INTRO!$E$41="Non-endemic"),0,COUNTRY_INFO!S664)</f>
        <v>2</v>
      </c>
      <c r="I664" s="14">
        <f>IF(INTRO!$E$39="Non-endemic",IF($G664=1,DEC!$I664,0),IF($G664=1,IVM!$G664,0))</f>
        <v>218114</v>
      </c>
      <c r="J664" s="3" t="str">
        <f>IF($G664=0, " ", IF(COUNTRY_INFO!$H664=1, IF(COUNTRY_INFO!$L664=1, 0," ")," "))</f>
        <v xml:space="preserve"> </v>
      </c>
      <c r="K664" s="3"/>
      <c r="L664" s="28" t="s">
        <v>974</v>
      </c>
      <c r="M664" s="44">
        <f>IF($L664="ALB", IF(INTRO!$E$39="Non-endemic",IF($H664&lt;&gt;0,$D664*($H664-$G664),0),$D664*$H664), 0)</f>
        <v>0</v>
      </c>
      <c r="N664" s="14">
        <f t="shared" si="96"/>
        <v>0</v>
      </c>
      <c r="O664" s="3"/>
      <c r="P664" s="14">
        <f t="shared" si="105"/>
        <v>0</v>
      </c>
      <c r="Q664" s="44">
        <f>IF($L664="MBD", IF(INTRO!$E$39="Non-endemic",IF($H664&lt;&gt;0,$D664*($H664-$G664),0),$D664*$H664),0)</f>
        <v>109058</v>
      </c>
      <c r="R664" s="14">
        <f t="shared" si="97"/>
        <v>76340</v>
      </c>
      <c r="S664" s="3"/>
      <c r="T664" s="14">
        <f t="shared" si="106"/>
        <v>185398</v>
      </c>
      <c r="U664" s="25"/>
      <c r="V664" s="16">
        <f t="shared" si="102"/>
        <v>218114</v>
      </c>
      <c r="W664" s="16">
        <f t="shared" si="103"/>
        <v>1091</v>
      </c>
      <c r="X664" s="25"/>
      <c r="Y664" s="16">
        <f t="shared" si="98"/>
        <v>0</v>
      </c>
      <c r="Z664" s="16">
        <f t="shared" si="99"/>
        <v>0</v>
      </c>
      <c r="AA664" s="25"/>
      <c r="AB664" s="16">
        <f t="shared" si="100"/>
        <v>76340</v>
      </c>
      <c r="AC664" s="16">
        <f t="shared" si="101"/>
        <v>509</v>
      </c>
    </row>
    <row r="665" spans="1:29" x14ac:dyDescent="0.25">
      <c r="A665" s="13" t="str">
        <f>IF(AND(INTRO!$E$37="Non-endemic",INTRO!$E$41="Non-endemic")," ",IF(COUNTRY_INFO!A665=0," ",COUNTRY_INFO!A665))</f>
        <v>Nigeria</v>
      </c>
      <c r="B665" s="13" t="str">
        <f>IF(AND(INTRO!$E$37="Non-endemic",INTRO!$E$41="Non-endemic")," ",IF(COUNTRY_INFO!B665=0," ",COUNTRY_INFO!B665))</f>
        <v>Oyo</v>
      </c>
      <c r="C665" s="13" t="str">
        <f>IF(AND(INTRO!$E$37="Non-endemic",INTRO!$E$41="Non-endemic")," ",IF(COUNTRY_INFO!C665=0," ",COUNTRY_INFO!C665))</f>
        <v>Ona-Ara</v>
      </c>
      <c r="D665" s="14">
        <f>IF(AND(INTRO!$E$37="Non-endemic",INTRO!$E$41="Non-endemic"),0,IF(AND(OR(COUNTRY_INFO!$H665=0,COUNTRY_INFO!$H665=4,COUNTRY_INFO!$H665=99),OR(COUNTRY_INFO!$J665=0,COUNTRY_INFO!$J665=4)),0,COUNTRY_INFO!$E665))</f>
        <v>71295</v>
      </c>
      <c r="E665" s="14">
        <f>IF(AND(INTRO!$E$37="Non-endemic",INTRO!$E$41="Non-endemic"),0,IF(AND(OR(COUNTRY_INFO!$H665=0,COUNTRY_INFO!$H665=4,COUNTRY_INFO!$H665=99),OR(COUNTRY_INFO!$J665=0,COUNTRY_INFO!$J665=4)),0,COUNTRY_INFO!$F665))</f>
        <v>99813</v>
      </c>
      <c r="F665" s="14">
        <f t="shared" si="104"/>
        <v>171108</v>
      </c>
      <c r="G665" s="15">
        <f>IF(AND(INTRO!$E$37="Non-endemic",INTRO!$E$41="Non-endemic"),0,COUNTRY_INFO!Q665)</f>
        <v>0</v>
      </c>
      <c r="H665" s="15">
        <f>IF(AND(INTRO!$E$37="Non-endemic",INTRO!$E$41="Non-endemic"),0,COUNTRY_INFO!S665)</f>
        <v>2</v>
      </c>
      <c r="I665" s="14">
        <f>IF(INTRO!$E$39="Non-endemic",IF($G665=1,DEC!$I665,0),IF($G665=1,IVM!$G665,0))</f>
        <v>0</v>
      </c>
      <c r="J665" s="3" t="str">
        <f>IF($G665=0, " ", IF(COUNTRY_INFO!$H665=1, IF(COUNTRY_INFO!$L665=1, 0," ")," "))</f>
        <v xml:space="preserve"> </v>
      </c>
      <c r="K665" s="3"/>
      <c r="L665" s="28" t="s">
        <v>974</v>
      </c>
      <c r="M665" s="44">
        <f>IF($L665="ALB", IF(INTRO!$E$39="Non-endemic",IF($H665&lt;&gt;0,$D665*($H665-$G665),0),$D665*$H665), 0)</f>
        <v>0</v>
      </c>
      <c r="N665" s="14">
        <f t="shared" si="96"/>
        <v>0</v>
      </c>
      <c r="O665" s="3"/>
      <c r="P665" s="14">
        <f t="shared" si="105"/>
        <v>0</v>
      </c>
      <c r="Q665" s="44">
        <f>IF($L665="MBD", IF(INTRO!$E$39="Non-endemic",IF($H665&lt;&gt;0,$D665*($H665-$G665),0),$D665*$H665),0)</f>
        <v>142590</v>
      </c>
      <c r="R665" s="14">
        <f t="shared" si="97"/>
        <v>199626</v>
      </c>
      <c r="S665" s="3"/>
      <c r="T665" s="14">
        <f t="shared" si="106"/>
        <v>342216</v>
      </c>
      <c r="U665" s="25"/>
      <c r="V665" s="16">
        <f t="shared" si="102"/>
        <v>0</v>
      </c>
      <c r="W665" s="16">
        <f t="shared" si="103"/>
        <v>0</v>
      </c>
      <c r="X665" s="25"/>
      <c r="Y665" s="16">
        <f t="shared" si="98"/>
        <v>0</v>
      </c>
      <c r="Z665" s="16">
        <f t="shared" si="99"/>
        <v>0</v>
      </c>
      <c r="AA665" s="25"/>
      <c r="AB665" s="16">
        <f t="shared" si="100"/>
        <v>199626</v>
      </c>
      <c r="AC665" s="16">
        <f t="shared" si="101"/>
        <v>1331</v>
      </c>
    </row>
    <row r="666" spans="1:29" x14ac:dyDescent="0.25">
      <c r="A666" s="13" t="str">
        <f>IF(AND(INTRO!$E$37="Non-endemic",INTRO!$E$41="Non-endemic")," ",IF(COUNTRY_INFO!A666=0," ",COUNTRY_INFO!A666))</f>
        <v>Nigeria</v>
      </c>
      <c r="B666" s="13" t="str">
        <f>IF(AND(INTRO!$E$37="Non-endemic",INTRO!$E$41="Non-endemic")," ",IF(COUNTRY_INFO!B666=0," ",COUNTRY_INFO!B666))</f>
        <v>Oyo</v>
      </c>
      <c r="C666" s="13" t="str">
        <f>IF(AND(INTRO!$E$37="Non-endemic",INTRO!$E$41="Non-endemic")," ",IF(COUNTRY_INFO!C666=0," ",COUNTRY_INFO!C666))</f>
        <v>Orelope</v>
      </c>
      <c r="D666" s="14">
        <f>IF(AND(INTRO!$E$37="Non-endemic",INTRO!$E$41="Non-endemic"),0,IF(AND(OR(COUNTRY_INFO!$H666=0,COUNTRY_INFO!$H666=4,COUNTRY_INFO!$H666=99),OR(COUNTRY_INFO!$J666=0,COUNTRY_INFO!$J666=4)),0,COUNTRY_INFO!$E666))</f>
        <v>28092</v>
      </c>
      <c r="E666" s="14">
        <f>IF(AND(INTRO!$E$37="Non-endemic",INTRO!$E$41="Non-endemic"),0,IF(AND(OR(COUNTRY_INFO!$H666=0,COUNTRY_INFO!$H666=4,COUNTRY_INFO!$H666=99),OR(COUNTRY_INFO!$J666=0,COUNTRY_INFO!$J666=4)),0,COUNTRY_INFO!$F666))</f>
        <v>39329</v>
      </c>
      <c r="F666" s="14">
        <f t="shared" si="104"/>
        <v>67421</v>
      </c>
      <c r="G666" s="15">
        <f>IF(AND(INTRO!$E$37="Non-endemic",INTRO!$E$41="Non-endemic"),0,COUNTRY_INFO!Q666)</f>
        <v>1</v>
      </c>
      <c r="H666" s="15">
        <f>IF(AND(INTRO!$E$37="Non-endemic",INTRO!$E$41="Non-endemic"),0,COUNTRY_INFO!S666)</f>
        <v>1</v>
      </c>
      <c r="I666" s="14">
        <f>IF(INTRO!$E$39="Non-endemic",IF($G666=1,DEC!$I666,0),IF($G666=1,IVM!$G666,0))</f>
        <v>112369</v>
      </c>
      <c r="J666" s="3" t="str">
        <f>IF($G666=0, " ", IF(COUNTRY_INFO!$H666=1, IF(COUNTRY_INFO!$L666=1, 0," ")," "))</f>
        <v xml:space="preserve"> </v>
      </c>
      <c r="K666" s="3"/>
      <c r="L666" s="28" t="s">
        <v>974</v>
      </c>
      <c r="M666" s="44">
        <f>IF($L666="ALB", IF(INTRO!$E$39="Non-endemic",IF($H666&lt;&gt;0,$D666*($H666-$G666),0),$D666*$H666), 0)</f>
        <v>0</v>
      </c>
      <c r="N666" s="14">
        <f t="shared" si="96"/>
        <v>0</v>
      </c>
      <c r="O666" s="3"/>
      <c r="P666" s="14">
        <f t="shared" si="105"/>
        <v>0</v>
      </c>
      <c r="Q666" s="44">
        <f>IF($L666="MBD", IF(INTRO!$E$39="Non-endemic",IF($H666&lt;&gt;0,$D666*($H666-$G666),0),$D666*$H666),0)</f>
        <v>28092</v>
      </c>
      <c r="R666" s="14">
        <f t="shared" si="97"/>
        <v>0</v>
      </c>
      <c r="S666" s="3"/>
      <c r="T666" s="14">
        <f t="shared" si="106"/>
        <v>28092</v>
      </c>
      <c r="U666" s="25"/>
      <c r="V666" s="16">
        <f t="shared" si="102"/>
        <v>112369</v>
      </c>
      <c r="W666" s="16">
        <f t="shared" si="103"/>
        <v>562</v>
      </c>
      <c r="X666" s="25"/>
      <c r="Y666" s="16">
        <f t="shared" si="98"/>
        <v>0</v>
      </c>
      <c r="Z666" s="16">
        <f t="shared" si="99"/>
        <v>0</v>
      </c>
      <c r="AA666" s="25"/>
      <c r="AB666" s="16">
        <f t="shared" si="100"/>
        <v>0</v>
      </c>
      <c r="AC666" s="16">
        <f t="shared" si="101"/>
        <v>0</v>
      </c>
    </row>
    <row r="667" spans="1:29" x14ac:dyDescent="0.25">
      <c r="A667" s="13" t="str">
        <f>IF(AND(INTRO!$E$37="Non-endemic",INTRO!$E$41="Non-endemic")," ",IF(COUNTRY_INFO!A667=0," ",COUNTRY_INFO!A667))</f>
        <v>Nigeria</v>
      </c>
      <c r="B667" s="13" t="str">
        <f>IF(AND(INTRO!$E$37="Non-endemic",INTRO!$E$41="Non-endemic")," ",IF(COUNTRY_INFO!B667=0," ",COUNTRY_INFO!B667))</f>
        <v>Oyo</v>
      </c>
      <c r="C667" s="13" t="str">
        <f>IF(AND(INTRO!$E$37="Non-endemic",INTRO!$E$41="Non-endemic")," ",IF(COUNTRY_INFO!C667=0," ",COUNTRY_INFO!C667))</f>
        <v>Ori Ire</v>
      </c>
      <c r="D667" s="14">
        <f>IF(AND(INTRO!$E$37="Non-endemic",INTRO!$E$41="Non-endemic"),0,IF(AND(OR(COUNTRY_INFO!$H667=0,COUNTRY_INFO!$H667=4,COUNTRY_INFO!$H667=99),OR(COUNTRY_INFO!$J667=0,COUNTRY_INFO!$J667=4)),0,COUNTRY_INFO!$E667))</f>
        <v>40516</v>
      </c>
      <c r="E667" s="14">
        <f>IF(AND(INTRO!$E$37="Non-endemic",INTRO!$E$41="Non-endemic"),0,IF(AND(OR(COUNTRY_INFO!$H667=0,COUNTRY_INFO!$H667=4,COUNTRY_INFO!$H667=99),OR(COUNTRY_INFO!$J667=0,COUNTRY_INFO!$J667=4)),0,COUNTRY_INFO!$F667))</f>
        <v>56722</v>
      </c>
      <c r="F667" s="14">
        <f t="shared" si="104"/>
        <v>97238</v>
      </c>
      <c r="G667" s="15">
        <f>IF(AND(INTRO!$E$37="Non-endemic",INTRO!$E$41="Non-endemic"),0,COUNTRY_INFO!Q667)</f>
        <v>0</v>
      </c>
      <c r="H667" s="15">
        <f>IF(AND(INTRO!$E$37="Non-endemic",INTRO!$E$41="Non-endemic"),0,COUNTRY_INFO!S667)</f>
        <v>1</v>
      </c>
      <c r="I667" s="14">
        <f>IF(INTRO!$E$39="Non-endemic",IF($G667=1,DEC!$I667,0),IF($G667=1,IVM!$G667,0))</f>
        <v>0</v>
      </c>
      <c r="J667" s="3" t="str">
        <f>IF($G667=0, " ", IF(COUNTRY_INFO!$H667=1, IF(COUNTRY_INFO!$L667=1, 0," ")," "))</f>
        <v xml:space="preserve"> </v>
      </c>
      <c r="K667" s="3"/>
      <c r="L667" s="28" t="s">
        <v>974</v>
      </c>
      <c r="M667" s="44">
        <f>IF($L667="ALB", IF(INTRO!$E$39="Non-endemic",IF($H667&lt;&gt;0,$D667*($H667-$G667),0),$D667*$H667), 0)</f>
        <v>0</v>
      </c>
      <c r="N667" s="14">
        <f t="shared" si="96"/>
        <v>0</v>
      </c>
      <c r="O667" s="3"/>
      <c r="P667" s="14">
        <f t="shared" si="105"/>
        <v>0</v>
      </c>
      <c r="Q667" s="44">
        <f>IF($L667="MBD", IF(INTRO!$E$39="Non-endemic",IF($H667&lt;&gt;0,$D667*($H667-$G667),0),$D667*$H667),0)</f>
        <v>40516</v>
      </c>
      <c r="R667" s="14">
        <f t="shared" si="97"/>
        <v>56722</v>
      </c>
      <c r="S667" s="3"/>
      <c r="T667" s="14">
        <f t="shared" si="106"/>
        <v>97238</v>
      </c>
      <c r="U667" s="25"/>
      <c r="V667" s="16">
        <f t="shared" si="102"/>
        <v>0</v>
      </c>
      <c r="W667" s="16">
        <f t="shared" si="103"/>
        <v>0</v>
      </c>
      <c r="X667" s="25"/>
      <c r="Y667" s="16">
        <f t="shared" si="98"/>
        <v>0</v>
      </c>
      <c r="Z667" s="16">
        <f t="shared" si="99"/>
        <v>0</v>
      </c>
      <c r="AA667" s="25"/>
      <c r="AB667" s="16">
        <f t="shared" si="100"/>
        <v>56722</v>
      </c>
      <c r="AC667" s="16">
        <f t="shared" si="101"/>
        <v>379</v>
      </c>
    </row>
    <row r="668" spans="1:29" x14ac:dyDescent="0.25">
      <c r="A668" s="13" t="str">
        <f>IF(AND(INTRO!$E$37="Non-endemic",INTRO!$E$41="Non-endemic")," ",IF(COUNTRY_INFO!A668=0," ",COUNTRY_INFO!A668))</f>
        <v>Nigeria</v>
      </c>
      <c r="B668" s="13" t="str">
        <f>IF(AND(INTRO!$E$37="Non-endemic",INTRO!$E$41="Non-endemic")," ",IF(COUNTRY_INFO!B668=0," ",COUNTRY_INFO!B668))</f>
        <v>Oyo</v>
      </c>
      <c r="C668" s="13" t="str">
        <f>IF(AND(INTRO!$E$37="Non-endemic",INTRO!$E$41="Non-endemic")," ",IF(COUNTRY_INFO!C668=0," ",COUNTRY_INFO!C668))</f>
        <v>Oyo East</v>
      </c>
      <c r="D668" s="14">
        <f>IF(AND(INTRO!$E$37="Non-endemic",INTRO!$E$41="Non-endemic"),0,IF(AND(OR(COUNTRY_INFO!$H668=0,COUNTRY_INFO!$H668=4,COUNTRY_INFO!$H668=99),OR(COUNTRY_INFO!$J668=0,COUNTRY_INFO!$J668=4)),0,COUNTRY_INFO!$E668))</f>
        <v>33312</v>
      </c>
      <c r="E668" s="14">
        <f>IF(AND(INTRO!$E$37="Non-endemic",INTRO!$E$41="Non-endemic"),0,IF(AND(OR(COUNTRY_INFO!$H668=0,COUNTRY_INFO!$H668=4,COUNTRY_INFO!$H668=99),OR(COUNTRY_INFO!$J668=0,COUNTRY_INFO!$J668=4)),0,COUNTRY_INFO!$F668))</f>
        <v>46637</v>
      </c>
      <c r="F668" s="14">
        <f t="shared" si="104"/>
        <v>79949</v>
      </c>
      <c r="G668" s="15">
        <f>IF(AND(INTRO!$E$37="Non-endemic",INTRO!$E$41="Non-endemic"),0,COUNTRY_INFO!Q668)</f>
        <v>0</v>
      </c>
      <c r="H668" s="15">
        <f>IF(AND(INTRO!$E$37="Non-endemic",INTRO!$E$41="Non-endemic"),0,COUNTRY_INFO!S668)</f>
        <v>2</v>
      </c>
      <c r="I668" s="14">
        <f>IF(INTRO!$E$39="Non-endemic",IF($G668=1,DEC!$I668,0),IF($G668=1,IVM!$G668,0))</f>
        <v>0</v>
      </c>
      <c r="J668" s="3" t="str">
        <f>IF($G668=0, " ", IF(COUNTRY_INFO!$H668=1, IF(COUNTRY_INFO!$L668=1, 0," ")," "))</f>
        <v xml:space="preserve"> </v>
      </c>
      <c r="K668" s="3"/>
      <c r="L668" s="28" t="s">
        <v>974</v>
      </c>
      <c r="M668" s="44">
        <f>IF($L668="ALB", IF(INTRO!$E$39="Non-endemic",IF($H668&lt;&gt;0,$D668*($H668-$G668),0),$D668*$H668), 0)</f>
        <v>0</v>
      </c>
      <c r="N668" s="14">
        <f t="shared" si="96"/>
        <v>0</v>
      </c>
      <c r="O668" s="3"/>
      <c r="P668" s="14">
        <f t="shared" si="105"/>
        <v>0</v>
      </c>
      <c r="Q668" s="44">
        <f>IF($L668="MBD", IF(INTRO!$E$39="Non-endemic",IF($H668&lt;&gt;0,$D668*($H668-$G668),0),$D668*$H668),0)</f>
        <v>66624</v>
      </c>
      <c r="R668" s="14">
        <f t="shared" si="97"/>
        <v>93274</v>
      </c>
      <c r="S668" s="3"/>
      <c r="T668" s="14">
        <f t="shared" si="106"/>
        <v>159898</v>
      </c>
      <c r="U668" s="25"/>
      <c r="V668" s="16">
        <f t="shared" si="102"/>
        <v>0</v>
      </c>
      <c r="W668" s="16">
        <f t="shared" si="103"/>
        <v>0</v>
      </c>
      <c r="X668" s="25"/>
      <c r="Y668" s="16">
        <f t="shared" si="98"/>
        <v>0</v>
      </c>
      <c r="Z668" s="16">
        <f t="shared" si="99"/>
        <v>0</v>
      </c>
      <c r="AA668" s="25"/>
      <c r="AB668" s="16">
        <f t="shared" si="100"/>
        <v>93274</v>
      </c>
      <c r="AC668" s="16">
        <f t="shared" si="101"/>
        <v>622</v>
      </c>
    </row>
    <row r="669" spans="1:29" x14ac:dyDescent="0.25">
      <c r="A669" s="13" t="str">
        <f>IF(AND(INTRO!$E$37="Non-endemic",INTRO!$E$41="Non-endemic")," ",IF(COUNTRY_INFO!A669=0," ",COUNTRY_INFO!A669))</f>
        <v>Nigeria</v>
      </c>
      <c r="B669" s="13" t="str">
        <f>IF(AND(INTRO!$E$37="Non-endemic",INTRO!$E$41="Non-endemic")," ",IF(COUNTRY_INFO!B669=0," ",COUNTRY_INFO!B669))</f>
        <v>Oyo</v>
      </c>
      <c r="C669" s="13" t="str">
        <f>IF(AND(INTRO!$E$37="Non-endemic",INTRO!$E$41="Non-endemic")," ",IF(COUNTRY_INFO!C669=0," ",COUNTRY_INFO!C669))</f>
        <v>Oyo West</v>
      </c>
      <c r="D669" s="14">
        <f>IF(AND(INTRO!$E$37="Non-endemic",INTRO!$E$41="Non-endemic"),0,IF(AND(OR(COUNTRY_INFO!$H669=0,COUNTRY_INFO!$H669=4,COUNTRY_INFO!$H669=99),OR(COUNTRY_INFO!$J669=0,COUNTRY_INFO!$J669=4)),0,COUNTRY_INFO!$E669))</f>
        <v>36644</v>
      </c>
      <c r="E669" s="14">
        <f>IF(AND(INTRO!$E$37="Non-endemic",INTRO!$E$41="Non-endemic"),0,IF(AND(OR(COUNTRY_INFO!$H669=0,COUNTRY_INFO!$H669=4,COUNTRY_INFO!$H669=99),OR(COUNTRY_INFO!$J669=0,COUNTRY_INFO!$J669=4)),0,COUNTRY_INFO!$F669))</f>
        <v>51302</v>
      </c>
      <c r="F669" s="14">
        <f t="shared" si="104"/>
        <v>87946</v>
      </c>
      <c r="G669" s="15">
        <f>IF(AND(INTRO!$E$37="Non-endemic",INTRO!$E$41="Non-endemic"),0,COUNTRY_INFO!Q669)</f>
        <v>1</v>
      </c>
      <c r="H669" s="15">
        <f>IF(AND(INTRO!$E$37="Non-endemic",INTRO!$E$41="Non-endemic"),0,COUNTRY_INFO!S669)</f>
        <v>2</v>
      </c>
      <c r="I669" s="14">
        <f>IF(INTRO!$E$39="Non-endemic",IF($G669=1,DEC!$I669,0),IF($G669=1,IVM!$G669,0))</f>
        <v>146578</v>
      </c>
      <c r="J669" s="3" t="str">
        <f>IF($G669=0, " ", IF(COUNTRY_INFO!$H669=1, IF(COUNTRY_INFO!$L669=1, 0," ")," "))</f>
        <v xml:space="preserve"> </v>
      </c>
      <c r="K669" s="3"/>
      <c r="L669" s="28" t="s">
        <v>974</v>
      </c>
      <c r="M669" s="44">
        <f>IF($L669="ALB", IF(INTRO!$E$39="Non-endemic",IF($H669&lt;&gt;0,$D669*($H669-$G669),0),$D669*$H669), 0)</f>
        <v>0</v>
      </c>
      <c r="N669" s="14">
        <f t="shared" si="96"/>
        <v>0</v>
      </c>
      <c r="O669" s="3"/>
      <c r="P669" s="14">
        <f t="shared" si="105"/>
        <v>0</v>
      </c>
      <c r="Q669" s="44">
        <f>IF($L669="MBD", IF(INTRO!$E$39="Non-endemic",IF($H669&lt;&gt;0,$D669*($H669-$G669),0),$D669*$H669),0)</f>
        <v>73288</v>
      </c>
      <c r="R669" s="14">
        <f t="shared" si="97"/>
        <v>51302</v>
      </c>
      <c r="S669" s="3"/>
      <c r="T669" s="14">
        <f t="shared" si="106"/>
        <v>124590</v>
      </c>
      <c r="U669" s="25"/>
      <c r="V669" s="16">
        <f t="shared" si="102"/>
        <v>146578</v>
      </c>
      <c r="W669" s="16">
        <f t="shared" si="103"/>
        <v>733</v>
      </c>
      <c r="X669" s="25"/>
      <c r="Y669" s="16">
        <f t="shared" si="98"/>
        <v>0</v>
      </c>
      <c r="Z669" s="16">
        <f t="shared" si="99"/>
        <v>0</v>
      </c>
      <c r="AA669" s="25"/>
      <c r="AB669" s="16">
        <f t="shared" si="100"/>
        <v>51302</v>
      </c>
      <c r="AC669" s="16">
        <f t="shared" si="101"/>
        <v>343</v>
      </c>
    </row>
    <row r="670" spans="1:29" x14ac:dyDescent="0.25">
      <c r="A670" s="13" t="str">
        <f>IF(AND(INTRO!$E$37="Non-endemic",INTRO!$E$41="Non-endemic")," ",IF(COUNTRY_INFO!A670=0," ",COUNTRY_INFO!A670))</f>
        <v>Nigeria</v>
      </c>
      <c r="B670" s="13" t="str">
        <f>IF(AND(INTRO!$E$37="Non-endemic",INTRO!$E$41="Non-endemic")," ",IF(COUNTRY_INFO!B670=0," ",COUNTRY_INFO!B670))</f>
        <v>Oyo</v>
      </c>
      <c r="C670" s="13" t="str">
        <f>IF(AND(INTRO!$E$37="Non-endemic",INTRO!$E$41="Non-endemic")," ",IF(COUNTRY_INFO!C670=0," ",COUNTRY_INFO!C670))</f>
        <v>Saki East</v>
      </c>
      <c r="D670" s="14">
        <f>IF(AND(INTRO!$E$37="Non-endemic",INTRO!$E$41="Non-endemic"),0,IF(AND(OR(COUNTRY_INFO!$H670=0,COUNTRY_INFO!$H670=4,COUNTRY_INFO!$H670=99),OR(COUNTRY_INFO!$J670=0,COUNTRY_INFO!$J670=4)),0,COUNTRY_INFO!$E670))</f>
        <v>29648</v>
      </c>
      <c r="E670" s="14">
        <f>IF(AND(INTRO!$E$37="Non-endemic",INTRO!$E$41="Non-endemic"),0,IF(AND(OR(COUNTRY_INFO!$H670=0,COUNTRY_INFO!$H670=4,COUNTRY_INFO!$H670=99),OR(COUNTRY_INFO!$J670=0,COUNTRY_INFO!$J670=4)),0,COUNTRY_INFO!$F670))</f>
        <v>41507</v>
      </c>
      <c r="F670" s="14">
        <f t="shared" si="104"/>
        <v>71155</v>
      </c>
      <c r="G670" s="15">
        <f>IF(AND(INTRO!$E$37="Non-endemic",INTRO!$E$41="Non-endemic"),0,COUNTRY_INFO!Q670)</f>
        <v>0</v>
      </c>
      <c r="H670" s="15">
        <f>IF(AND(INTRO!$E$37="Non-endemic",INTRO!$E$41="Non-endemic"),0,COUNTRY_INFO!S670)</f>
        <v>1</v>
      </c>
      <c r="I670" s="14">
        <f>IF(INTRO!$E$39="Non-endemic",IF($G670=1,DEC!$I670,0),IF($G670=1,IVM!$G670,0))</f>
        <v>0</v>
      </c>
      <c r="J670" s="3" t="str">
        <f>IF($G670=0, " ", IF(COUNTRY_INFO!$H670=1, IF(COUNTRY_INFO!$L670=1, 0," ")," "))</f>
        <v xml:space="preserve"> </v>
      </c>
      <c r="K670" s="3"/>
      <c r="L670" s="28" t="s">
        <v>974</v>
      </c>
      <c r="M670" s="44">
        <f>IF($L670="ALB", IF(INTRO!$E$39="Non-endemic",IF($H670&lt;&gt;0,$D670*($H670-$G670),0),$D670*$H670), 0)</f>
        <v>0</v>
      </c>
      <c r="N670" s="14">
        <f t="shared" si="96"/>
        <v>0</v>
      </c>
      <c r="O670" s="3"/>
      <c r="P670" s="14">
        <f t="shared" si="105"/>
        <v>0</v>
      </c>
      <c r="Q670" s="44">
        <f>IF($L670="MBD", IF(INTRO!$E$39="Non-endemic",IF($H670&lt;&gt;0,$D670*($H670-$G670),0),$D670*$H670),0)</f>
        <v>29648</v>
      </c>
      <c r="R670" s="14">
        <f t="shared" si="97"/>
        <v>41507</v>
      </c>
      <c r="S670" s="3"/>
      <c r="T670" s="14">
        <f t="shared" si="106"/>
        <v>71155</v>
      </c>
      <c r="U670" s="25"/>
      <c r="V670" s="16">
        <f t="shared" si="102"/>
        <v>0</v>
      </c>
      <c r="W670" s="16">
        <f t="shared" si="103"/>
        <v>0</v>
      </c>
      <c r="X670" s="25"/>
      <c r="Y670" s="16">
        <f t="shared" si="98"/>
        <v>0</v>
      </c>
      <c r="Z670" s="16">
        <f t="shared" si="99"/>
        <v>0</v>
      </c>
      <c r="AA670" s="25"/>
      <c r="AB670" s="16">
        <f t="shared" si="100"/>
        <v>41507</v>
      </c>
      <c r="AC670" s="16">
        <f t="shared" si="101"/>
        <v>277</v>
      </c>
    </row>
    <row r="671" spans="1:29" x14ac:dyDescent="0.25">
      <c r="A671" s="13" t="str">
        <f>IF(AND(INTRO!$E$37="Non-endemic",INTRO!$E$41="Non-endemic")," ",IF(COUNTRY_INFO!A671=0," ",COUNTRY_INFO!A671))</f>
        <v>Nigeria</v>
      </c>
      <c r="B671" s="13" t="str">
        <f>IF(AND(INTRO!$E$37="Non-endemic",INTRO!$E$41="Non-endemic")," ",IF(COUNTRY_INFO!B671=0," ",COUNTRY_INFO!B671))</f>
        <v>Oyo</v>
      </c>
      <c r="C671" s="13" t="str">
        <f>IF(AND(INTRO!$E$37="Non-endemic",INTRO!$E$41="Non-endemic")," ",IF(COUNTRY_INFO!C671=0," ",COUNTRY_INFO!C671))</f>
        <v>Saki West</v>
      </c>
      <c r="D671" s="14">
        <f>IF(AND(INTRO!$E$37="Non-endemic",INTRO!$E$41="Non-endemic"),0,IF(AND(OR(COUNTRY_INFO!$H671=0,COUNTRY_INFO!$H671=4,COUNTRY_INFO!$H671=99),OR(COUNTRY_INFO!$J671=0,COUNTRY_INFO!$J671=4)),0,COUNTRY_INFO!$E671))</f>
        <v>74776</v>
      </c>
      <c r="E671" s="14">
        <f>IF(AND(INTRO!$E$37="Non-endemic",INTRO!$E$41="Non-endemic"),0,IF(AND(OR(COUNTRY_INFO!$H671=0,COUNTRY_INFO!$H671=4,COUNTRY_INFO!$H671=99),OR(COUNTRY_INFO!$J671=0,COUNTRY_INFO!$J671=4)),0,COUNTRY_INFO!$F671))</f>
        <v>104687</v>
      </c>
      <c r="F671" s="14">
        <f t="shared" si="104"/>
        <v>179463</v>
      </c>
      <c r="G671" s="15">
        <f>IF(AND(INTRO!$E$37="Non-endemic",INTRO!$E$41="Non-endemic"),0,COUNTRY_INFO!Q671)</f>
        <v>0</v>
      </c>
      <c r="H671" s="15">
        <f>IF(AND(INTRO!$E$37="Non-endemic",INTRO!$E$41="Non-endemic"),0,COUNTRY_INFO!S671)</f>
        <v>2</v>
      </c>
      <c r="I671" s="14">
        <f>IF(INTRO!$E$39="Non-endemic",IF($G671=1,DEC!$I671,0),IF($G671=1,IVM!$G671,0))</f>
        <v>0</v>
      </c>
      <c r="J671" s="3" t="str">
        <f>IF($G671=0, " ", IF(COUNTRY_INFO!$H671=1, IF(COUNTRY_INFO!$L671=1, 0," ")," "))</f>
        <v xml:space="preserve"> </v>
      </c>
      <c r="K671" s="3"/>
      <c r="L671" s="28" t="s">
        <v>974</v>
      </c>
      <c r="M671" s="44">
        <f>IF($L671="ALB", IF(INTRO!$E$39="Non-endemic",IF($H671&lt;&gt;0,$D671*($H671-$G671),0),$D671*$H671), 0)</f>
        <v>0</v>
      </c>
      <c r="N671" s="14">
        <f t="shared" si="96"/>
        <v>0</v>
      </c>
      <c r="O671" s="3"/>
      <c r="P671" s="14">
        <f t="shared" si="105"/>
        <v>0</v>
      </c>
      <c r="Q671" s="44">
        <f>IF($L671="MBD", IF(INTRO!$E$39="Non-endemic",IF($H671&lt;&gt;0,$D671*($H671-$G671),0),$D671*$H671),0)</f>
        <v>149552</v>
      </c>
      <c r="R671" s="14">
        <f t="shared" si="97"/>
        <v>209374</v>
      </c>
      <c r="S671" s="3"/>
      <c r="T671" s="14">
        <f t="shared" si="106"/>
        <v>358926</v>
      </c>
      <c r="U671" s="25"/>
      <c r="V671" s="16">
        <f t="shared" si="102"/>
        <v>0</v>
      </c>
      <c r="W671" s="16">
        <f t="shared" si="103"/>
        <v>0</v>
      </c>
      <c r="X671" s="25"/>
      <c r="Y671" s="16">
        <f t="shared" si="98"/>
        <v>0</v>
      </c>
      <c r="Z671" s="16">
        <f t="shared" si="99"/>
        <v>0</v>
      </c>
      <c r="AA671" s="25"/>
      <c r="AB671" s="16">
        <f t="shared" si="100"/>
        <v>209374</v>
      </c>
      <c r="AC671" s="16">
        <f t="shared" si="101"/>
        <v>1396</v>
      </c>
    </row>
    <row r="672" spans="1:29" x14ac:dyDescent="0.25">
      <c r="A672" s="13" t="str">
        <f>IF(AND(INTRO!$E$37="Non-endemic",INTRO!$E$41="Non-endemic")," ",IF(COUNTRY_INFO!A672=0," ",COUNTRY_INFO!A672))</f>
        <v>Nigeria</v>
      </c>
      <c r="B672" s="13" t="str">
        <f>IF(AND(INTRO!$E$37="Non-endemic",INTRO!$E$41="Non-endemic")," ",IF(COUNTRY_INFO!B672=0," ",COUNTRY_INFO!B672))</f>
        <v>Oyo</v>
      </c>
      <c r="C672" s="13" t="str">
        <f>IF(AND(INTRO!$E$37="Non-endemic",INTRO!$E$41="Non-endemic")," ",IF(COUNTRY_INFO!C672=0," ",COUNTRY_INFO!C672))</f>
        <v>Sulere</v>
      </c>
      <c r="D672" s="14">
        <f>IF(AND(INTRO!$E$37="Non-endemic",INTRO!$E$41="Non-endemic"),0,IF(AND(OR(COUNTRY_INFO!$H672=0,COUNTRY_INFO!$H672=4,COUNTRY_INFO!$H672=99),OR(COUNTRY_INFO!$J672=0,COUNTRY_INFO!$J672=4)),0,COUNTRY_INFO!$E672))</f>
        <v>38214</v>
      </c>
      <c r="E672" s="14">
        <f>IF(AND(INTRO!$E$37="Non-endemic",INTRO!$E$41="Non-endemic"),0,IF(AND(OR(COUNTRY_INFO!$H672=0,COUNTRY_INFO!$H672=4,COUNTRY_INFO!$H672=99),OR(COUNTRY_INFO!$J672=0,COUNTRY_INFO!$J672=4)),0,COUNTRY_INFO!$F672))</f>
        <v>53499</v>
      </c>
      <c r="F672" s="14">
        <f t="shared" si="104"/>
        <v>91713</v>
      </c>
      <c r="G672" s="15">
        <f>IF(AND(INTRO!$E$37="Non-endemic",INTRO!$E$41="Non-endemic"),0,COUNTRY_INFO!Q672)</f>
        <v>0</v>
      </c>
      <c r="H672" s="15">
        <f>IF(AND(INTRO!$E$37="Non-endemic",INTRO!$E$41="Non-endemic"),0,COUNTRY_INFO!S672)</f>
        <v>1</v>
      </c>
      <c r="I672" s="14">
        <f>IF(INTRO!$E$39="Non-endemic",IF($G672=1,DEC!$I672,0),IF($G672=1,IVM!$G672,0))</f>
        <v>0</v>
      </c>
      <c r="J672" s="3" t="str">
        <f>IF($G672=0, " ", IF(COUNTRY_INFO!$H672=1, IF(COUNTRY_INFO!$L672=1, 0," ")," "))</f>
        <v xml:space="preserve"> </v>
      </c>
      <c r="K672" s="3"/>
      <c r="L672" s="28" t="s">
        <v>974</v>
      </c>
      <c r="M672" s="44">
        <f>IF($L672="ALB", IF(INTRO!$E$39="Non-endemic",IF($H672&lt;&gt;0,$D672*($H672-$G672),0),$D672*$H672), 0)</f>
        <v>0</v>
      </c>
      <c r="N672" s="14">
        <f t="shared" si="96"/>
        <v>0</v>
      </c>
      <c r="O672" s="3"/>
      <c r="P672" s="14">
        <f t="shared" si="105"/>
        <v>0</v>
      </c>
      <c r="Q672" s="44">
        <f>IF($L672="MBD", IF(INTRO!$E$39="Non-endemic",IF($H672&lt;&gt;0,$D672*($H672-$G672),0),$D672*$H672),0)</f>
        <v>38214</v>
      </c>
      <c r="R672" s="14">
        <f t="shared" si="97"/>
        <v>53499</v>
      </c>
      <c r="S672" s="3"/>
      <c r="T672" s="14">
        <f t="shared" si="106"/>
        <v>91713</v>
      </c>
      <c r="U672" s="25"/>
      <c r="V672" s="16">
        <f t="shared" si="102"/>
        <v>0</v>
      </c>
      <c r="W672" s="16">
        <f t="shared" si="103"/>
        <v>0</v>
      </c>
      <c r="X672" s="25"/>
      <c r="Y672" s="16">
        <f t="shared" si="98"/>
        <v>0</v>
      </c>
      <c r="Z672" s="16">
        <f t="shared" si="99"/>
        <v>0</v>
      </c>
      <c r="AA672" s="25"/>
      <c r="AB672" s="16">
        <f t="shared" si="100"/>
        <v>53499</v>
      </c>
      <c r="AC672" s="16">
        <f t="shared" si="101"/>
        <v>357</v>
      </c>
    </row>
    <row r="673" spans="1:29" x14ac:dyDescent="0.25">
      <c r="A673" s="13" t="str">
        <f>IF(AND(INTRO!$E$37="Non-endemic",INTRO!$E$41="Non-endemic")," ",IF(COUNTRY_INFO!A673=0," ",COUNTRY_INFO!A673))</f>
        <v>Nigeria</v>
      </c>
      <c r="B673" s="13" t="str">
        <f>IF(AND(INTRO!$E$37="Non-endemic",INTRO!$E$41="Non-endemic")," ",IF(COUNTRY_INFO!B673=0," ",COUNTRY_INFO!B673))</f>
        <v>Plateau</v>
      </c>
      <c r="C673" s="13" t="str">
        <f>IF(AND(INTRO!$E$37="Non-endemic",INTRO!$E$41="Non-endemic")," ",IF(COUNTRY_INFO!C673=0," ",COUNTRY_INFO!C673))</f>
        <v>Barkin Ladi</v>
      </c>
      <c r="D673" s="14">
        <f>IF(AND(INTRO!$E$37="Non-endemic",INTRO!$E$41="Non-endemic"),0,IF(AND(OR(COUNTRY_INFO!$H673=0,COUNTRY_INFO!$H673=4,COUNTRY_INFO!$H673=99),OR(COUNTRY_INFO!$J673=0,COUNTRY_INFO!$J673=4)),0,COUNTRY_INFO!$E673))</f>
        <v>47143</v>
      </c>
      <c r="E673" s="14">
        <f>IF(AND(INTRO!$E$37="Non-endemic",INTRO!$E$41="Non-endemic"),0,IF(AND(OR(COUNTRY_INFO!$H673=0,COUNTRY_INFO!$H673=4,COUNTRY_INFO!$H673=99),OR(COUNTRY_INFO!$J673=0,COUNTRY_INFO!$J673=4)),0,COUNTRY_INFO!$F673))</f>
        <v>66000</v>
      </c>
      <c r="F673" s="14">
        <f t="shared" si="104"/>
        <v>113143</v>
      </c>
      <c r="G673" s="15">
        <f>IF(AND(INTRO!$E$37="Non-endemic",INTRO!$E$41="Non-endemic"),0,COUNTRY_INFO!Q673)</f>
        <v>0</v>
      </c>
      <c r="H673" s="15">
        <f>IF(AND(INTRO!$E$37="Non-endemic",INTRO!$E$41="Non-endemic"),0,COUNTRY_INFO!S673)</f>
        <v>0</v>
      </c>
      <c r="I673" s="14">
        <f>IF(INTRO!$E$39="Non-endemic",IF($G673=1,DEC!$I673,0),IF($G673=1,IVM!$G673,0))</f>
        <v>0</v>
      </c>
      <c r="J673" s="3" t="str">
        <f>IF($G673=0, " ", IF(COUNTRY_INFO!$H673=1, IF(COUNTRY_INFO!$L673=1, 0," ")," "))</f>
        <v xml:space="preserve"> </v>
      </c>
      <c r="K673" s="3"/>
      <c r="L673" s="28" t="s">
        <v>974</v>
      </c>
      <c r="M673" s="44">
        <f>IF($L673="ALB", IF(INTRO!$E$39="Non-endemic",IF($H673&lt;&gt;0,$D673*($H673-$G673),0),$D673*$H673), 0)</f>
        <v>0</v>
      </c>
      <c r="N673" s="14">
        <f t="shared" si="96"/>
        <v>0</v>
      </c>
      <c r="O673" s="3"/>
      <c r="P673" s="14">
        <f t="shared" si="105"/>
        <v>0</v>
      </c>
      <c r="Q673" s="44">
        <f>IF($L673="MBD", IF(INTRO!$E$39="Non-endemic",IF($H673&lt;&gt;0,$D673*($H673-$G673),0),$D673*$H673),0)</f>
        <v>0</v>
      </c>
      <c r="R673" s="14">
        <f t="shared" si="97"/>
        <v>0</v>
      </c>
      <c r="S673" s="3"/>
      <c r="T673" s="14">
        <f t="shared" si="106"/>
        <v>0</v>
      </c>
      <c r="U673" s="25"/>
      <c r="V673" s="16">
        <f t="shared" si="102"/>
        <v>0</v>
      </c>
      <c r="W673" s="16">
        <f t="shared" si="103"/>
        <v>0</v>
      </c>
      <c r="X673" s="25"/>
      <c r="Y673" s="16">
        <f t="shared" si="98"/>
        <v>0</v>
      </c>
      <c r="Z673" s="16">
        <f t="shared" si="99"/>
        <v>0</v>
      </c>
      <c r="AA673" s="25"/>
      <c r="AB673" s="16">
        <f t="shared" si="100"/>
        <v>0</v>
      </c>
      <c r="AC673" s="16">
        <f t="shared" si="101"/>
        <v>0</v>
      </c>
    </row>
    <row r="674" spans="1:29" x14ac:dyDescent="0.25">
      <c r="A674" s="13" t="str">
        <f>IF(AND(INTRO!$E$37="Non-endemic",INTRO!$E$41="Non-endemic")," ",IF(COUNTRY_INFO!A674=0," ",COUNTRY_INFO!A674))</f>
        <v>Nigeria</v>
      </c>
      <c r="B674" s="13" t="str">
        <f>IF(AND(INTRO!$E$37="Non-endemic",INTRO!$E$41="Non-endemic")," ",IF(COUNTRY_INFO!B674=0," ",COUNTRY_INFO!B674))</f>
        <v>Plateau</v>
      </c>
      <c r="C674" s="13" t="str">
        <f>IF(AND(INTRO!$E$37="Non-endemic",INTRO!$E$41="Non-endemic")," ",IF(COUNTRY_INFO!C674=0," ",COUNTRY_INFO!C674))</f>
        <v>Bassa</v>
      </c>
      <c r="D674" s="14">
        <f>IF(AND(INTRO!$E$37="Non-endemic",INTRO!$E$41="Non-endemic"),0,IF(AND(OR(COUNTRY_INFO!$H674=0,COUNTRY_INFO!$H674=4,COUNTRY_INFO!$H674=99),OR(COUNTRY_INFO!$J674=0,COUNTRY_INFO!$J674=4)),0,COUNTRY_INFO!$E674))</f>
        <v>50261</v>
      </c>
      <c r="E674" s="14">
        <f>IF(AND(INTRO!$E$37="Non-endemic",INTRO!$E$41="Non-endemic"),0,IF(AND(OR(COUNTRY_INFO!$H674=0,COUNTRY_INFO!$H674=4,COUNTRY_INFO!$H674=99),OR(COUNTRY_INFO!$J674=0,COUNTRY_INFO!$J674=4)),0,COUNTRY_INFO!$F674))</f>
        <v>70365</v>
      </c>
      <c r="F674" s="14">
        <f t="shared" si="104"/>
        <v>120626</v>
      </c>
      <c r="G674" s="15">
        <f>IF(AND(INTRO!$E$37="Non-endemic",INTRO!$E$41="Non-endemic"),0,COUNTRY_INFO!Q674)</f>
        <v>0</v>
      </c>
      <c r="H674" s="15">
        <f>IF(AND(INTRO!$E$37="Non-endemic",INTRO!$E$41="Non-endemic"),0,COUNTRY_INFO!S674)</f>
        <v>0</v>
      </c>
      <c r="I674" s="14">
        <f>IF(INTRO!$E$39="Non-endemic",IF($G674=1,DEC!$I674,0),IF($G674=1,IVM!$G674,0))</f>
        <v>0</v>
      </c>
      <c r="J674" s="3" t="str">
        <f>IF($G674=0, " ", IF(COUNTRY_INFO!$H674=1, IF(COUNTRY_INFO!$L674=1, 0," ")," "))</f>
        <v xml:space="preserve"> </v>
      </c>
      <c r="K674" s="3"/>
      <c r="L674" s="28" t="s">
        <v>974</v>
      </c>
      <c r="M674" s="44">
        <f>IF($L674="ALB", IF(INTRO!$E$39="Non-endemic",IF($H674&lt;&gt;0,$D674*($H674-$G674),0),$D674*$H674), 0)</f>
        <v>0</v>
      </c>
      <c r="N674" s="14">
        <f t="shared" si="96"/>
        <v>0</v>
      </c>
      <c r="O674" s="3"/>
      <c r="P674" s="14">
        <f t="shared" si="105"/>
        <v>0</v>
      </c>
      <c r="Q674" s="44">
        <f>IF($L674="MBD", IF(INTRO!$E$39="Non-endemic",IF($H674&lt;&gt;0,$D674*($H674-$G674),0),$D674*$H674),0)</f>
        <v>0</v>
      </c>
      <c r="R674" s="14">
        <f t="shared" si="97"/>
        <v>0</v>
      </c>
      <c r="S674" s="3"/>
      <c r="T674" s="14">
        <f t="shared" si="106"/>
        <v>0</v>
      </c>
      <c r="U674" s="25"/>
      <c r="V674" s="16">
        <f t="shared" si="102"/>
        <v>0</v>
      </c>
      <c r="W674" s="16">
        <f t="shared" si="103"/>
        <v>0</v>
      </c>
      <c r="X674" s="25"/>
      <c r="Y674" s="16">
        <f t="shared" si="98"/>
        <v>0</v>
      </c>
      <c r="Z674" s="16">
        <f t="shared" si="99"/>
        <v>0</v>
      </c>
      <c r="AA674" s="25"/>
      <c r="AB674" s="16">
        <f t="shared" si="100"/>
        <v>0</v>
      </c>
      <c r="AC674" s="16">
        <f t="shared" si="101"/>
        <v>0</v>
      </c>
    </row>
    <row r="675" spans="1:29" x14ac:dyDescent="0.25">
      <c r="A675" s="13" t="str">
        <f>IF(AND(INTRO!$E$37="Non-endemic",INTRO!$E$41="Non-endemic")," ",IF(COUNTRY_INFO!A675=0," ",COUNTRY_INFO!A675))</f>
        <v>Nigeria</v>
      </c>
      <c r="B675" s="13" t="str">
        <f>IF(AND(INTRO!$E$37="Non-endemic",INTRO!$E$41="Non-endemic")," ",IF(COUNTRY_INFO!B675=0," ",COUNTRY_INFO!B675))</f>
        <v>Plateau</v>
      </c>
      <c r="C675" s="13" t="str">
        <f>IF(AND(INTRO!$E$37="Non-endemic",INTRO!$E$41="Non-endemic")," ",IF(COUNTRY_INFO!C675=0," ",COUNTRY_INFO!C675))</f>
        <v>Bokkos</v>
      </c>
      <c r="D675" s="14">
        <f>IF(AND(INTRO!$E$37="Non-endemic",INTRO!$E$41="Non-endemic"),0,IF(AND(OR(COUNTRY_INFO!$H675=0,COUNTRY_INFO!$H675=4,COUNTRY_INFO!$H675=99),OR(COUNTRY_INFO!$J675=0,COUNTRY_INFO!$J675=4)),0,COUNTRY_INFO!$E675))</f>
        <v>48000</v>
      </c>
      <c r="E675" s="14">
        <f>IF(AND(INTRO!$E$37="Non-endemic",INTRO!$E$41="Non-endemic"),0,IF(AND(OR(COUNTRY_INFO!$H675=0,COUNTRY_INFO!$H675=4,COUNTRY_INFO!$H675=99),OR(COUNTRY_INFO!$J675=0,COUNTRY_INFO!$J675=4)),0,COUNTRY_INFO!$F675))</f>
        <v>67200</v>
      </c>
      <c r="F675" s="14">
        <f t="shared" si="104"/>
        <v>115200</v>
      </c>
      <c r="G675" s="15">
        <f>IF(AND(INTRO!$E$37="Non-endemic",INTRO!$E$41="Non-endemic"),0,COUNTRY_INFO!Q675)</f>
        <v>0</v>
      </c>
      <c r="H675" s="15">
        <f>IF(AND(INTRO!$E$37="Non-endemic",INTRO!$E$41="Non-endemic"),0,COUNTRY_INFO!S675)</f>
        <v>0</v>
      </c>
      <c r="I675" s="14">
        <f>IF(INTRO!$E$39="Non-endemic",IF($G675=1,DEC!$I675,0),IF($G675=1,IVM!$G675,0))</f>
        <v>0</v>
      </c>
      <c r="J675" s="3" t="str">
        <f>IF($G675=0, " ", IF(COUNTRY_INFO!$H675=1, IF(COUNTRY_INFO!$L675=1, 0," ")," "))</f>
        <v xml:space="preserve"> </v>
      </c>
      <c r="K675" s="3"/>
      <c r="L675" s="28" t="s">
        <v>974</v>
      </c>
      <c r="M675" s="44">
        <f>IF($L675="ALB", IF(INTRO!$E$39="Non-endemic",IF($H675&lt;&gt;0,$D675*($H675-$G675),0),$D675*$H675), 0)</f>
        <v>0</v>
      </c>
      <c r="N675" s="14">
        <f t="shared" si="96"/>
        <v>0</v>
      </c>
      <c r="O675" s="3"/>
      <c r="P675" s="14">
        <f t="shared" si="105"/>
        <v>0</v>
      </c>
      <c r="Q675" s="44">
        <f>IF($L675="MBD", IF(INTRO!$E$39="Non-endemic",IF($H675&lt;&gt;0,$D675*($H675-$G675),0),$D675*$H675),0)</f>
        <v>0</v>
      </c>
      <c r="R675" s="14">
        <f t="shared" si="97"/>
        <v>0</v>
      </c>
      <c r="S675" s="3"/>
      <c r="T675" s="14">
        <f t="shared" si="106"/>
        <v>0</v>
      </c>
      <c r="U675" s="25"/>
      <c r="V675" s="16">
        <f t="shared" si="102"/>
        <v>0</v>
      </c>
      <c r="W675" s="16">
        <f t="shared" si="103"/>
        <v>0</v>
      </c>
      <c r="X675" s="25"/>
      <c r="Y675" s="16">
        <f t="shared" si="98"/>
        <v>0</v>
      </c>
      <c r="Z675" s="16">
        <f t="shared" si="99"/>
        <v>0</v>
      </c>
      <c r="AA675" s="25"/>
      <c r="AB675" s="16">
        <f t="shared" si="100"/>
        <v>0</v>
      </c>
      <c r="AC675" s="16">
        <f t="shared" si="101"/>
        <v>0</v>
      </c>
    </row>
    <row r="676" spans="1:29" x14ac:dyDescent="0.25">
      <c r="A676" s="13" t="str">
        <f>IF(AND(INTRO!$E$37="Non-endemic",INTRO!$E$41="Non-endemic")," ",IF(COUNTRY_INFO!A676=0," ",COUNTRY_INFO!A676))</f>
        <v>Nigeria</v>
      </c>
      <c r="B676" s="13" t="str">
        <f>IF(AND(INTRO!$E$37="Non-endemic",INTRO!$E$41="Non-endemic")," ",IF(COUNTRY_INFO!B676=0," ",COUNTRY_INFO!B676))</f>
        <v>Plateau</v>
      </c>
      <c r="C676" s="13" t="str">
        <f>IF(AND(INTRO!$E$37="Non-endemic",INTRO!$E$41="Non-endemic")," ",IF(COUNTRY_INFO!C676=0," ",COUNTRY_INFO!C676))</f>
        <v>Jos East</v>
      </c>
      <c r="D676" s="14">
        <f>IF(AND(INTRO!$E$37="Non-endemic",INTRO!$E$41="Non-endemic"),0,IF(AND(OR(COUNTRY_INFO!$H676=0,COUNTRY_INFO!$H676=4,COUNTRY_INFO!$H676=99),OR(COUNTRY_INFO!$J676=0,COUNTRY_INFO!$J676=4)),0,COUNTRY_INFO!$E676))</f>
        <v>23025</v>
      </c>
      <c r="E676" s="14">
        <f>IF(AND(INTRO!$E$37="Non-endemic",INTRO!$E$41="Non-endemic"),0,IF(AND(OR(COUNTRY_INFO!$H676=0,COUNTRY_INFO!$H676=4,COUNTRY_INFO!$H676=99),OR(COUNTRY_INFO!$J676=0,COUNTRY_INFO!$J676=4)),0,COUNTRY_INFO!$F676))</f>
        <v>32235</v>
      </c>
      <c r="F676" s="14">
        <f t="shared" si="104"/>
        <v>55260</v>
      </c>
      <c r="G676" s="15">
        <f>IF(AND(INTRO!$E$37="Non-endemic",INTRO!$E$41="Non-endemic"),0,COUNTRY_INFO!Q676)</f>
        <v>0</v>
      </c>
      <c r="H676" s="15">
        <f>IF(AND(INTRO!$E$37="Non-endemic",INTRO!$E$41="Non-endemic"),0,COUNTRY_INFO!S676)</f>
        <v>0</v>
      </c>
      <c r="I676" s="14">
        <f>IF(INTRO!$E$39="Non-endemic",IF($G676=1,DEC!$I676,0),IF($G676=1,IVM!$G676,0))</f>
        <v>0</v>
      </c>
      <c r="J676" s="3" t="str">
        <f>IF($G676=0, " ", IF(COUNTRY_INFO!$H676=1, IF(COUNTRY_INFO!$L676=1, 0," ")," "))</f>
        <v xml:space="preserve"> </v>
      </c>
      <c r="K676" s="3"/>
      <c r="L676" s="28" t="s">
        <v>974</v>
      </c>
      <c r="M676" s="44">
        <f>IF($L676="ALB", IF(INTRO!$E$39="Non-endemic",IF($H676&lt;&gt;0,$D676*($H676-$G676),0),$D676*$H676), 0)</f>
        <v>0</v>
      </c>
      <c r="N676" s="14">
        <f t="shared" si="96"/>
        <v>0</v>
      </c>
      <c r="O676" s="3"/>
      <c r="P676" s="14">
        <f t="shared" si="105"/>
        <v>0</v>
      </c>
      <c r="Q676" s="44">
        <f>IF($L676="MBD", IF(INTRO!$E$39="Non-endemic",IF($H676&lt;&gt;0,$D676*($H676-$G676),0),$D676*$H676),0)</f>
        <v>0</v>
      </c>
      <c r="R676" s="14">
        <f t="shared" si="97"/>
        <v>0</v>
      </c>
      <c r="S676" s="3"/>
      <c r="T676" s="14">
        <f t="shared" si="106"/>
        <v>0</v>
      </c>
      <c r="U676" s="25"/>
      <c r="V676" s="16">
        <f t="shared" si="102"/>
        <v>0</v>
      </c>
      <c r="W676" s="16">
        <f t="shared" si="103"/>
        <v>0</v>
      </c>
      <c r="X676" s="25"/>
      <c r="Y676" s="16">
        <f t="shared" si="98"/>
        <v>0</v>
      </c>
      <c r="Z676" s="16">
        <f t="shared" si="99"/>
        <v>0</v>
      </c>
      <c r="AA676" s="25"/>
      <c r="AB676" s="16">
        <f t="shared" si="100"/>
        <v>0</v>
      </c>
      <c r="AC676" s="16">
        <f t="shared" si="101"/>
        <v>0</v>
      </c>
    </row>
    <row r="677" spans="1:29" x14ac:dyDescent="0.25">
      <c r="A677" s="13" t="str">
        <f>IF(AND(INTRO!$E$37="Non-endemic",INTRO!$E$41="Non-endemic")," ",IF(COUNTRY_INFO!A677=0," ",COUNTRY_INFO!A677))</f>
        <v>Nigeria</v>
      </c>
      <c r="B677" s="13" t="str">
        <f>IF(AND(INTRO!$E$37="Non-endemic",INTRO!$E$41="Non-endemic")," ",IF(COUNTRY_INFO!B677=0," ",COUNTRY_INFO!B677))</f>
        <v>Plateau</v>
      </c>
      <c r="C677" s="13" t="str">
        <f>IF(AND(INTRO!$E$37="Non-endemic",INTRO!$E$41="Non-endemic")," ",IF(COUNTRY_INFO!C677=0," ",COUNTRY_INFO!C677))</f>
        <v>Jos North</v>
      </c>
      <c r="D677" s="14">
        <f>IF(AND(INTRO!$E$37="Non-endemic",INTRO!$E$41="Non-endemic"),0,IF(AND(OR(COUNTRY_INFO!$H677=0,COUNTRY_INFO!$H677=4,COUNTRY_INFO!$H677=99),OR(COUNTRY_INFO!$J677=0,COUNTRY_INFO!$J677=4)),0,COUNTRY_INFO!$E677))</f>
        <v>115472</v>
      </c>
      <c r="E677" s="14">
        <f>IF(AND(INTRO!$E$37="Non-endemic",INTRO!$E$41="Non-endemic"),0,IF(AND(OR(COUNTRY_INFO!$H677=0,COUNTRY_INFO!$H677=4,COUNTRY_INFO!$H677=99),OR(COUNTRY_INFO!$J677=0,COUNTRY_INFO!$J677=4)),0,COUNTRY_INFO!$F677))</f>
        <v>161661</v>
      </c>
      <c r="F677" s="14">
        <f t="shared" si="104"/>
        <v>277133</v>
      </c>
      <c r="G677" s="15">
        <f>IF(AND(INTRO!$E$37="Non-endemic",INTRO!$E$41="Non-endemic"),0,COUNTRY_INFO!Q677)</f>
        <v>0</v>
      </c>
      <c r="H677" s="15">
        <f>IF(AND(INTRO!$E$37="Non-endemic",INTRO!$E$41="Non-endemic"),0,COUNTRY_INFO!S677)</f>
        <v>0</v>
      </c>
      <c r="I677" s="14">
        <f>IF(INTRO!$E$39="Non-endemic",IF($G677=1,DEC!$I677,0),IF($G677=1,IVM!$G677,0))</f>
        <v>0</v>
      </c>
      <c r="J677" s="3" t="str">
        <f>IF($G677=0, " ", IF(COUNTRY_INFO!$H677=1, IF(COUNTRY_INFO!$L677=1, 0," ")," "))</f>
        <v xml:space="preserve"> </v>
      </c>
      <c r="K677" s="3"/>
      <c r="L677" s="28" t="s">
        <v>974</v>
      </c>
      <c r="M677" s="44">
        <f>IF($L677="ALB", IF(INTRO!$E$39="Non-endemic",IF($H677&lt;&gt;0,$D677*($H677-$G677),0),$D677*$H677), 0)</f>
        <v>0</v>
      </c>
      <c r="N677" s="14">
        <f t="shared" si="96"/>
        <v>0</v>
      </c>
      <c r="O677" s="3"/>
      <c r="P677" s="14">
        <f t="shared" si="105"/>
        <v>0</v>
      </c>
      <c r="Q677" s="44">
        <f>IF($L677="MBD", IF(INTRO!$E$39="Non-endemic",IF($H677&lt;&gt;0,$D677*($H677-$G677),0),$D677*$H677),0)</f>
        <v>0</v>
      </c>
      <c r="R677" s="14">
        <f t="shared" si="97"/>
        <v>0</v>
      </c>
      <c r="S677" s="3"/>
      <c r="T677" s="14">
        <f t="shared" si="106"/>
        <v>0</v>
      </c>
      <c r="U677" s="25"/>
      <c r="V677" s="16">
        <f t="shared" si="102"/>
        <v>0</v>
      </c>
      <c r="W677" s="16">
        <f t="shared" si="103"/>
        <v>0</v>
      </c>
      <c r="X677" s="25"/>
      <c r="Y677" s="16">
        <f t="shared" si="98"/>
        <v>0</v>
      </c>
      <c r="Z677" s="16">
        <f t="shared" si="99"/>
        <v>0</v>
      </c>
      <c r="AA677" s="25"/>
      <c r="AB677" s="16">
        <f t="shared" si="100"/>
        <v>0</v>
      </c>
      <c r="AC677" s="16">
        <f t="shared" si="101"/>
        <v>0</v>
      </c>
    </row>
    <row r="678" spans="1:29" x14ac:dyDescent="0.25">
      <c r="A678" s="13" t="str">
        <f>IF(AND(INTRO!$E$37="Non-endemic",INTRO!$E$41="Non-endemic")," ",IF(COUNTRY_INFO!A678=0," ",COUNTRY_INFO!A678))</f>
        <v>Nigeria</v>
      </c>
      <c r="B678" s="13" t="str">
        <f>IF(AND(INTRO!$E$37="Non-endemic",INTRO!$E$41="Non-endemic")," ",IF(COUNTRY_INFO!B678=0," ",COUNTRY_INFO!B678))</f>
        <v>Plateau</v>
      </c>
      <c r="C678" s="13" t="str">
        <f>IF(AND(INTRO!$E$37="Non-endemic",INTRO!$E$41="Non-endemic")," ",IF(COUNTRY_INFO!C678=0," ",COUNTRY_INFO!C678))</f>
        <v>Jos South</v>
      </c>
      <c r="D678" s="14">
        <f>IF(AND(INTRO!$E$37="Non-endemic",INTRO!$E$41="Non-endemic"),0,IF(AND(OR(COUNTRY_INFO!$H678=0,COUNTRY_INFO!$H678=4,COUNTRY_INFO!$H678=99),OR(COUNTRY_INFO!$J678=0,COUNTRY_INFO!$J678=4)),0,COUNTRY_INFO!$E678))</f>
        <v>82500</v>
      </c>
      <c r="E678" s="14">
        <f>IF(AND(INTRO!$E$37="Non-endemic",INTRO!$E$41="Non-endemic"),0,IF(AND(OR(COUNTRY_INFO!$H678=0,COUNTRY_INFO!$H678=4,COUNTRY_INFO!$H678=99),OR(COUNTRY_INFO!$J678=0,COUNTRY_INFO!$J678=4)),0,COUNTRY_INFO!$F678))</f>
        <v>115500</v>
      </c>
      <c r="F678" s="14">
        <f t="shared" si="104"/>
        <v>198000</v>
      </c>
      <c r="G678" s="15">
        <f>IF(AND(INTRO!$E$37="Non-endemic",INTRO!$E$41="Non-endemic"),0,COUNTRY_INFO!Q678)</f>
        <v>0</v>
      </c>
      <c r="H678" s="15">
        <f>IF(AND(INTRO!$E$37="Non-endemic",INTRO!$E$41="Non-endemic"),0,COUNTRY_INFO!S678)</f>
        <v>0</v>
      </c>
      <c r="I678" s="14">
        <f>IF(INTRO!$E$39="Non-endemic",IF($G678=1,DEC!$I678,0),IF($G678=1,IVM!$G678,0))</f>
        <v>0</v>
      </c>
      <c r="J678" s="3" t="str">
        <f>IF($G678=0, " ", IF(COUNTRY_INFO!$H678=1, IF(COUNTRY_INFO!$L678=1, 0," ")," "))</f>
        <v xml:space="preserve"> </v>
      </c>
      <c r="K678" s="3"/>
      <c r="L678" s="28" t="s">
        <v>974</v>
      </c>
      <c r="M678" s="44">
        <f>IF($L678="ALB", IF(INTRO!$E$39="Non-endemic",IF($H678&lt;&gt;0,$D678*($H678-$G678),0),$D678*$H678), 0)</f>
        <v>0</v>
      </c>
      <c r="N678" s="14">
        <f t="shared" si="96"/>
        <v>0</v>
      </c>
      <c r="O678" s="3"/>
      <c r="P678" s="14">
        <f t="shared" si="105"/>
        <v>0</v>
      </c>
      <c r="Q678" s="44">
        <f>IF($L678="MBD", IF(INTRO!$E$39="Non-endemic",IF($H678&lt;&gt;0,$D678*($H678-$G678),0),$D678*$H678),0)</f>
        <v>0</v>
      </c>
      <c r="R678" s="14">
        <f t="shared" si="97"/>
        <v>0</v>
      </c>
      <c r="S678" s="3"/>
      <c r="T678" s="14">
        <f t="shared" si="106"/>
        <v>0</v>
      </c>
      <c r="U678" s="25"/>
      <c r="V678" s="16">
        <f t="shared" si="102"/>
        <v>0</v>
      </c>
      <c r="W678" s="16">
        <f t="shared" si="103"/>
        <v>0</v>
      </c>
      <c r="X678" s="25"/>
      <c r="Y678" s="16">
        <f t="shared" si="98"/>
        <v>0</v>
      </c>
      <c r="Z678" s="16">
        <f t="shared" si="99"/>
        <v>0</v>
      </c>
      <c r="AA678" s="25"/>
      <c r="AB678" s="16">
        <f t="shared" si="100"/>
        <v>0</v>
      </c>
      <c r="AC678" s="16">
        <f t="shared" si="101"/>
        <v>0</v>
      </c>
    </row>
    <row r="679" spans="1:29" x14ac:dyDescent="0.25">
      <c r="A679" s="13" t="str">
        <f>IF(AND(INTRO!$E$37="Non-endemic",INTRO!$E$41="Non-endemic")," ",IF(COUNTRY_INFO!A679=0," ",COUNTRY_INFO!A679))</f>
        <v>Nigeria</v>
      </c>
      <c r="B679" s="13" t="str">
        <f>IF(AND(INTRO!$E$37="Non-endemic",INTRO!$E$41="Non-endemic")," ",IF(COUNTRY_INFO!B679=0," ",COUNTRY_INFO!B679))</f>
        <v>Plateau</v>
      </c>
      <c r="C679" s="13" t="str">
        <f>IF(AND(INTRO!$E$37="Non-endemic",INTRO!$E$41="Non-endemic")," ",IF(COUNTRY_INFO!C679=0," ",COUNTRY_INFO!C679))</f>
        <v>Kanem</v>
      </c>
      <c r="D679" s="14">
        <f>IF(AND(INTRO!$E$37="Non-endemic",INTRO!$E$41="Non-endemic"),0,IF(AND(OR(COUNTRY_INFO!$H679=0,COUNTRY_INFO!$H679=4,COUNTRY_INFO!$H679=99),OR(COUNTRY_INFO!$J679=0,COUNTRY_INFO!$J679=4)),0,COUNTRY_INFO!$E679))</f>
        <v>44623</v>
      </c>
      <c r="E679" s="14">
        <f>IF(AND(INTRO!$E$37="Non-endemic",INTRO!$E$41="Non-endemic"),0,IF(AND(OR(COUNTRY_INFO!$H679=0,COUNTRY_INFO!$H679=4,COUNTRY_INFO!$H679=99),OR(COUNTRY_INFO!$J679=0,COUNTRY_INFO!$J679=4)),0,COUNTRY_INFO!$F679))</f>
        <v>62472</v>
      </c>
      <c r="F679" s="14">
        <f t="shared" si="104"/>
        <v>107095</v>
      </c>
      <c r="G679" s="15">
        <f>IF(AND(INTRO!$E$37="Non-endemic",INTRO!$E$41="Non-endemic"),0,COUNTRY_INFO!Q679)</f>
        <v>0</v>
      </c>
      <c r="H679" s="15">
        <f>IF(AND(INTRO!$E$37="Non-endemic",INTRO!$E$41="Non-endemic"),0,COUNTRY_INFO!S679)</f>
        <v>0</v>
      </c>
      <c r="I679" s="14">
        <f>IF(INTRO!$E$39="Non-endemic",IF($G679=1,DEC!$I679,0),IF($G679=1,IVM!$G679,0))</f>
        <v>0</v>
      </c>
      <c r="J679" s="3" t="str">
        <f>IF($G679=0, " ", IF(COUNTRY_INFO!$H679=1, IF(COUNTRY_INFO!$L679=1, 0," ")," "))</f>
        <v xml:space="preserve"> </v>
      </c>
      <c r="K679" s="3"/>
      <c r="L679" s="28" t="s">
        <v>974</v>
      </c>
      <c r="M679" s="44">
        <f>IF($L679="ALB", IF(INTRO!$E$39="Non-endemic",IF($H679&lt;&gt;0,$D679*($H679-$G679),0),$D679*$H679), 0)</f>
        <v>0</v>
      </c>
      <c r="N679" s="14">
        <f t="shared" si="96"/>
        <v>0</v>
      </c>
      <c r="O679" s="3"/>
      <c r="P679" s="14">
        <f t="shared" si="105"/>
        <v>0</v>
      </c>
      <c r="Q679" s="44">
        <f>IF($L679="MBD", IF(INTRO!$E$39="Non-endemic",IF($H679&lt;&gt;0,$D679*($H679-$G679),0),$D679*$H679),0)</f>
        <v>0</v>
      </c>
      <c r="R679" s="14">
        <f t="shared" si="97"/>
        <v>0</v>
      </c>
      <c r="S679" s="3"/>
      <c r="T679" s="14">
        <f t="shared" si="106"/>
        <v>0</v>
      </c>
      <c r="U679" s="25"/>
      <c r="V679" s="16">
        <f t="shared" si="102"/>
        <v>0</v>
      </c>
      <c r="W679" s="16">
        <f t="shared" si="103"/>
        <v>0</v>
      </c>
      <c r="X679" s="25"/>
      <c r="Y679" s="16">
        <f t="shared" si="98"/>
        <v>0</v>
      </c>
      <c r="Z679" s="16">
        <f t="shared" si="99"/>
        <v>0</v>
      </c>
      <c r="AA679" s="25"/>
      <c r="AB679" s="16">
        <f t="shared" si="100"/>
        <v>0</v>
      </c>
      <c r="AC679" s="16">
        <f t="shared" si="101"/>
        <v>0</v>
      </c>
    </row>
    <row r="680" spans="1:29" x14ac:dyDescent="0.25">
      <c r="A680" s="13" t="str">
        <f>IF(AND(INTRO!$E$37="Non-endemic",INTRO!$E$41="Non-endemic")," ",IF(COUNTRY_INFO!A680=0," ",COUNTRY_INFO!A680))</f>
        <v>Nigeria</v>
      </c>
      <c r="B680" s="13" t="str">
        <f>IF(AND(INTRO!$E$37="Non-endemic",INTRO!$E$41="Non-endemic")," ",IF(COUNTRY_INFO!B680=0," ",COUNTRY_INFO!B680))</f>
        <v>Plateau</v>
      </c>
      <c r="C680" s="13" t="str">
        <f>IF(AND(INTRO!$E$37="Non-endemic",INTRO!$E$41="Non-endemic")," ",IF(COUNTRY_INFO!C680=0," ",COUNTRY_INFO!C680))</f>
        <v>Kanke</v>
      </c>
      <c r="D680" s="14">
        <f>IF(AND(INTRO!$E$37="Non-endemic",INTRO!$E$41="Non-endemic"),0,IF(AND(OR(COUNTRY_INFO!$H680=0,COUNTRY_INFO!$H680=4,COUNTRY_INFO!$H680=99),OR(COUNTRY_INFO!$J680=0,COUNTRY_INFO!$J680=4)),0,COUNTRY_INFO!$E680))</f>
        <v>32660</v>
      </c>
      <c r="E680" s="14">
        <f>IF(AND(INTRO!$E$37="Non-endemic",INTRO!$E$41="Non-endemic"),0,IF(AND(OR(COUNTRY_INFO!$H680=0,COUNTRY_INFO!$H680=4,COUNTRY_INFO!$H680=99),OR(COUNTRY_INFO!$J680=0,COUNTRY_INFO!$J680=4)),0,COUNTRY_INFO!$F680))</f>
        <v>45724</v>
      </c>
      <c r="F680" s="14">
        <f t="shared" si="104"/>
        <v>78384</v>
      </c>
      <c r="G680" s="15">
        <f>IF(AND(INTRO!$E$37="Non-endemic",INTRO!$E$41="Non-endemic"),0,COUNTRY_INFO!Q680)</f>
        <v>0</v>
      </c>
      <c r="H680" s="15">
        <f>IF(AND(INTRO!$E$37="Non-endemic",INTRO!$E$41="Non-endemic"),0,COUNTRY_INFO!S680)</f>
        <v>0</v>
      </c>
      <c r="I680" s="14">
        <f>IF(INTRO!$E$39="Non-endemic",IF($G680=1,DEC!$I680,0),IF($G680=1,IVM!$G680,0))</f>
        <v>0</v>
      </c>
      <c r="J680" s="3" t="str">
        <f>IF($G680=0, " ", IF(COUNTRY_INFO!$H680=1, IF(COUNTRY_INFO!$L680=1, 0," ")," "))</f>
        <v xml:space="preserve"> </v>
      </c>
      <c r="K680" s="3"/>
      <c r="L680" s="28" t="s">
        <v>974</v>
      </c>
      <c r="M680" s="44">
        <f>IF($L680="ALB", IF(INTRO!$E$39="Non-endemic",IF($H680&lt;&gt;0,$D680*($H680-$G680),0),$D680*$H680), 0)</f>
        <v>0</v>
      </c>
      <c r="N680" s="14">
        <f t="shared" si="96"/>
        <v>0</v>
      </c>
      <c r="O680" s="3"/>
      <c r="P680" s="14">
        <f t="shared" si="105"/>
        <v>0</v>
      </c>
      <c r="Q680" s="44">
        <f>IF($L680="MBD", IF(INTRO!$E$39="Non-endemic",IF($H680&lt;&gt;0,$D680*($H680-$G680),0),$D680*$H680),0)</f>
        <v>0</v>
      </c>
      <c r="R680" s="14">
        <f t="shared" si="97"/>
        <v>0</v>
      </c>
      <c r="S680" s="3"/>
      <c r="T680" s="14">
        <f t="shared" si="106"/>
        <v>0</v>
      </c>
      <c r="U680" s="25"/>
      <c r="V680" s="16">
        <f t="shared" si="102"/>
        <v>0</v>
      </c>
      <c r="W680" s="16">
        <f t="shared" si="103"/>
        <v>0</v>
      </c>
      <c r="X680" s="25"/>
      <c r="Y680" s="16">
        <f t="shared" si="98"/>
        <v>0</v>
      </c>
      <c r="Z680" s="16">
        <f t="shared" si="99"/>
        <v>0</v>
      </c>
      <c r="AA680" s="25"/>
      <c r="AB680" s="16">
        <f t="shared" si="100"/>
        <v>0</v>
      </c>
      <c r="AC680" s="16">
        <f t="shared" si="101"/>
        <v>0</v>
      </c>
    </row>
    <row r="681" spans="1:29" x14ac:dyDescent="0.25">
      <c r="A681" s="13" t="str">
        <f>IF(AND(INTRO!$E$37="Non-endemic",INTRO!$E$41="Non-endemic")," ",IF(COUNTRY_INFO!A681=0," ",COUNTRY_INFO!A681))</f>
        <v>Nigeria</v>
      </c>
      <c r="B681" s="13" t="str">
        <f>IF(AND(INTRO!$E$37="Non-endemic",INTRO!$E$41="Non-endemic")," ",IF(COUNTRY_INFO!B681=0," ",COUNTRY_INFO!B681))</f>
        <v>Plateau</v>
      </c>
      <c r="C681" s="13" t="str">
        <f>IF(AND(INTRO!$E$37="Non-endemic",INTRO!$E$41="Non-endemic")," ",IF(COUNTRY_INFO!C681=0," ",COUNTRY_INFO!C681))</f>
        <v>Langtan North</v>
      </c>
      <c r="D681" s="14">
        <f>IF(AND(INTRO!$E$37="Non-endemic",INTRO!$E$41="Non-endemic"),0,IF(AND(OR(COUNTRY_INFO!$H681=0,COUNTRY_INFO!$H681=4,COUNTRY_INFO!$H681=99),OR(COUNTRY_INFO!$J681=0,COUNTRY_INFO!$J681=4)),0,COUNTRY_INFO!$E681))</f>
        <v>37830</v>
      </c>
      <c r="E681" s="14">
        <f>IF(AND(INTRO!$E$37="Non-endemic",INTRO!$E$41="Non-endemic"),0,IF(AND(OR(COUNTRY_INFO!$H681=0,COUNTRY_INFO!$H681=4,COUNTRY_INFO!$H681=99),OR(COUNTRY_INFO!$J681=0,COUNTRY_INFO!$J681=4)),0,COUNTRY_INFO!$F681))</f>
        <v>52962</v>
      </c>
      <c r="F681" s="14">
        <f t="shared" si="104"/>
        <v>90792</v>
      </c>
      <c r="G681" s="15">
        <f>IF(AND(INTRO!$E$37="Non-endemic",INTRO!$E$41="Non-endemic"),0,COUNTRY_INFO!Q681)</f>
        <v>0</v>
      </c>
      <c r="H681" s="15">
        <f>IF(AND(INTRO!$E$37="Non-endemic",INTRO!$E$41="Non-endemic"),0,COUNTRY_INFO!S681)</f>
        <v>0</v>
      </c>
      <c r="I681" s="14">
        <f>IF(INTRO!$E$39="Non-endemic",IF($G681=1,DEC!$I681,0),IF($G681=1,IVM!$G681,0))</f>
        <v>0</v>
      </c>
      <c r="J681" s="3" t="str">
        <f>IF($G681=0, " ", IF(COUNTRY_INFO!$H681=1, IF(COUNTRY_INFO!$L681=1, 0," ")," "))</f>
        <v xml:space="preserve"> </v>
      </c>
      <c r="K681" s="3"/>
      <c r="L681" s="28" t="s">
        <v>974</v>
      </c>
      <c r="M681" s="44">
        <f>IF($L681="ALB", IF(INTRO!$E$39="Non-endemic",IF($H681&lt;&gt;0,$D681*($H681-$G681),0),$D681*$H681), 0)</f>
        <v>0</v>
      </c>
      <c r="N681" s="14">
        <f t="shared" si="96"/>
        <v>0</v>
      </c>
      <c r="O681" s="3"/>
      <c r="P681" s="14">
        <f t="shared" si="105"/>
        <v>0</v>
      </c>
      <c r="Q681" s="44">
        <f>IF($L681="MBD", IF(INTRO!$E$39="Non-endemic",IF($H681&lt;&gt;0,$D681*($H681-$G681),0),$D681*$H681),0)</f>
        <v>0</v>
      </c>
      <c r="R681" s="14">
        <f t="shared" si="97"/>
        <v>0</v>
      </c>
      <c r="S681" s="3"/>
      <c r="T681" s="14">
        <f t="shared" si="106"/>
        <v>0</v>
      </c>
      <c r="U681" s="25"/>
      <c r="V681" s="16">
        <f t="shared" si="102"/>
        <v>0</v>
      </c>
      <c r="W681" s="16">
        <f t="shared" si="103"/>
        <v>0</v>
      </c>
      <c r="X681" s="25"/>
      <c r="Y681" s="16">
        <f t="shared" si="98"/>
        <v>0</v>
      </c>
      <c r="Z681" s="16">
        <f t="shared" si="99"/>
        <v>0</v>
      </c>
      <c r="AA681" s="25"/>
      <c r="AB681" s="16">
        <f t="shared" si="100"/>
        <v>0</v>
      </c>
      <c r="AC681" s="16">
        <f t="shared" si="101"/>
        <v>0</v>
      </c>
    </row>
    <row r="682" spans="1:29" x14ac:dyDescent="0.25">
      <c r="A682" s="13" t="str">
        <f>IF(AND(INTRO!$E$37="Non-endemic",INTRO!$E$41="Non-endemic")," ",IF(COUNTRY_INFO!A682=0," ",COUNTRY_INFO!A682))</f>
        <v>Nigeria</v>
      </c>
      <c r="B682" s="13" t="str">
        <f>IF(AND(INTRO!$E$37="Non-endemic",INTRO!$E$41="Non-endemic")," ",IF(COUNTRY_INFO!B682=0," ",COUNTRY_INFO!B682))</f>
        <v>Plateau</v>
      </c>
      <c r="C682" s="13" t="str">
        <f>IF(AND(INTRO!$E$37="Non-endemic",INTRO!$E$41="Non-endemic")," ",IF(COUNTRY_INFO!C682=0," ",COUNTRY_INFO!C682))</f>
        <v>Langtan South</v>
      </c>
      <c r="D682" s="14">
        <f>IF(AND(INTRO!$E$37="Non-endemic",INTRO!$E$41="Non-endemic"),0,IF(AND(OR(COUNTRY_INFO!$H682=0,COUNTRY_INFO!$H682=4,COUNTRY_INFO!$H682=99),OR(COUNTRY_INFO!$J682=0,COUNTRY_INFO!$J682=4)),0,COUNTRY_INFO!$E682))</f>
        <v>28594</v>
      </c>
      <c r="E682" s="14">
        <f>IF(AND(INTRO!$E$37="Non-endemic",INTRO!$E$41="Non-endemic"),0,IF(AND(OR(COUNTRY_INFO!$H682=0,COUNTRY_INFO!$H682=4,COUNTRY_INFO!$H682=99),OR(COUNTRY_INFO!$J682=0,COUNTRY_INFO!$J682=4)),0,COUNTRY_INFO!$F682))</f>
        <v>40031</v>
      </c>
      <c r="F682" s="14">
        <f t="shared" si="104"/>
        <v>68625</v>
      </c>
      <c r="G682" s="15">
        <f>IF(AND(INTRO!$E$37="Non-endemic",INTRO!$E$41="Non-endemic"),0,COUNTRY_INFO!Q682)</f>
        <v>0</v>
      </c>
      <c r="H682" s="15">
        <f>IF(AND(INTRO!$E$37="Non-endemic",INTRO!$E$41="Non-endemic"),0,COUNTRY_INFO!S682)</f>
        <v>0</v>
      </c>
      <c r="I682" s="14">
        <f>IF(INTRO!$E$39="Non-endemic",IF($G682=1,DEC!$I682,0),IF($G682=1,IVM!$G682,0))</f>
        <v>0</v>
      </c>
      <c r="J682" s="3" t="str">
        <f>IF($G682=0, " ", IF(COUNTRY_INFO!$H682=1, IF(COUNTRY_INFO!$L682=1, 0," ")," "))</f>
        <v xml:space="preserve"> </v>
      </c>
      <c r="K682" s="3"/>
      <c r="L682" s="28" t="s">
        <v>974</v>
      </c>
      <c r="M682" s="44">
        <f>IF($L682="ALB", IF(INTRO!$E$39="Non-endemic",IF($H682&lt;&gt;0,$D682*($H682-$G682),0),$D682*$H682), 0)</f>
        <v>0</v>
      </c>
      <c r="N682" s="14">
        <f t="shared" si="96"/>
        <v>0</v>
      </c>
      <c r="O682" s="3"/>
      <c r="P682" s="14">
        <f t="shared" si="105"/>
        <v>0</v>
      </c>
      <c r="Q682" s="44">
        <f>IF($L682="MBD", IF(INTRO!$E$39="Non-endemic",IF($H682&lt;&gt;0,$D682*($H682-$G682),0),$D682*$H682),0)</f>
        <v>0</v>
      </c>
      <c r="R682" s="14">
        <f t="shared" si="97"/>
        <v>0</v>
      </c>
      <c r="S682" s="3"/>
      <c r="T682" s="14">
        <f t="shared" si="106"/>
        <v>0</v>
      </c>
      <c r="U682" s="25"/>
      <c r="V682" s="16">
        <f t="shared" si="102"/>
        <v>0</v>
      </c>
      <c r="W682" s="16">
        <f t="shared" si="103"/>
        <v>0</v>
      </c>
      <c r="X682" s="25"/>
      <c r="Y682" s="16">
        <f t="shared" si="98"/>
        <v>0</v>
      </c>
      <c r="Z682" s="16">
        <f t="shared" si="99"/>
        <v>0</v>
      </c>
      <c r="AA682" s="25"/>
      <c r="AB682" s="16">
        <f t="shared" si="100"/>
        <v>0</v>
      </c>
      <c r="AC682" s="16">
        <f t="shared" si="101"/>
        <v>0</v>
      </c>
    </row>
    <row r="683" spans="1:29" x14ac:dyDescent="0.25">
      <c r="A683" s="13" t="str">
        <f>IF(AND(INTRO!$E$37="Non-endemic",INTRO!$E$41="Non-endemic")," ",IF(COUNTRY_INFO!A683=0," ",COUNTRY_INFO!A683))</f>
        <v>Nigeria</v>
      </c>
      <c r="B683" s="13" t="str">
        <f>IF(AND(INTRO!$E$37="Non-endemic",INTRO!$E$41="Non-endemic")," ",IF(COUNTRY_INFO!B683=0," ",COUNTRY_INFO!B683))</f>
        <v>Plateau</v>
      </c>
      <c r="C683" s="13" t="str">
        <f>IF(AND(INTRO!$E$37="Non-endemic",INTRO!$E$41="Non-endemic")," ",IF(COUNTRY_INFO!C683=0," ",COUNTRY_INFO!C683))</f>
        <v>Mangu</v>
      </c>
      <c r="D683" s="14">
        <f>IF(AND(INTRO!$E$37="Non-endemic",INTRO!$E$41="Non-endemic"),0,IF(AND(OR(COUNTRY_INFO!$H683=0,COUNTRY_INFO!$H683=4,COUNTRY_INFO!$H683=99),OR(COUNTRY_INFO!$J683=0,COUNTRY_INFO!$J683=4)),0,COUNTRY_INFO!$E683))</f>
        <v>79330</v>
      </c>
      <c r="E683" s="14">
        <f>IF(AND(INTRO!$E$37="Non-endemic",INTRO!$E$41="Non-endemic"),0,IF(AND(OR(COUNTRY_INFO!$H683=0,COUNTRY_INFO!$H683=4,COUNTRY_INFO!$H683=99),OR(COUNTRY_INFO!$J683=0,COUNTRY_INFO!$J683=4)),0,COUNTRY_INFO!$F683))</f>
        <v>111062</v>
      </c>
      <c r="F683" s="14">
        <f t="shared" si="104"/>
        <v>190392</v>
      </c>
      <c r="G683" s="15">
        <f>IF(AND(INTRO!$E$37="Non-endemic",INTRO!$E$41="Non-endemic"),0,COUNTRY_INFO!Q683)</f>
        <v>0</v>
      </c>
      <c r="H683" s="15">
        <f>IF(AND(INTRO!$E$37="Non-endemic",INTRO!$E$41="Non-endemic"),0,COUNTRY_INFO!S683)</f>
        <v>0</v>
      </c>
      <c r="I683" s="14">
        <f>IF(INTRO!$E$39="Non-endemic",IF($G683=1,DEC!$I683,0),IF($G683=1,IVM!$G683,0))</f>
        <v>0</v>
      </c>
      <c r="J683" s="3" t="str">
        <f>IF($G683=0, " ", IF(COUNTRY_INFO!$H683=1, IF(COUNTRY_INFO!$L683=1, 0," ")," "))</f>
        <v xml:space="preserve"> </v>
      </c>
      <c r="K683" s="3"/>
      <c r="L683" s="28" t="s">
        <v>974</v>
      </c>
      <c r="M683" s="44">
        <f>IF($L683="ALB", IF(INTRO!$E$39="Non-endemic",IF($H683&lt;&gt;0,$D683*($H683-$G683),0),$D683*$H683), 0)</f>
        <v>0</v>
      </c>
      <c r="N683" s="14">
        <f t="shared" si="96"/>
        <v>0</v>
      </c>
      <c r="O683" s="3"/>
      <c r="P683" s="14">
        <f t="shared" si="105"/>
        <v>0</v>
      </c>
      <c r="Q683" s="44">
        <f>IF($L683="MBD", IF(INTRO!$E$39="Non-endemic",IF($H683&lt;&gt;0,$D683*($H683-$G683),0),$D683*$H683),0)</f>
        <v>0</v>
      </c>
      <c r="R683" s="14">
        <f t="shared" si="97"/>
        <v>0</v>
      </c>
      <c r="S683" s="3"/>
      <c r="T683" s="14">
        <f t="shared" si="106"/>
        <v>0</v>
      </c>
      <c r="U683" s="25"/>
      <c r="V683" s="16">
        <f t="shared" si="102"/>
        <v>0</v>
      </c>
      <c r="W683" s="16">
        <f t="shared" si="103"/>
        <v>0</v>
      </c>
      <c r="X683" s="25"/>
      <c r="Y683" s="16">
        <f t="shared" si="98"/>
        <v>0</v>
      </c>
      <c r="Z683" s="16">
        <f t="shared" si="99"/>
        <v>0</v>
      </c>
      <c r="AA683" s="25"/>
      <c r="AB683" s="16">
        <f t="shared" si="100"/>
        <v>0</v>
      </c>
      <c r="AC683" s="16">
        <f t="shared" si="101"/>
        <v>0</v>
      </c>
    </row>
    <row r="684" spans="1:29" x14ac:dyDescent="0.25">
      <c r="A684" s="13" t="str">
        <f>IF(AND(INTRO!$E$37="Non-endemic",INTRO!$E$41="Non-endemic")," ",IF(COUNTRY_INFO!A684=0," ",COUNTRY_INFO!A684))</f>
        <v>Nigeria</v>
      </c>
      <c r="B684" s="13" t="str">
        <f>IF(AND(INTRO!$E$37="Non-endemic",INTRO!$E$41="Non-endemic")," ",IF(COUNTRY_INFO!B684=0," ",COUNTRY_INFO!B684))</f>
        <v>Plateau</v>
      </c>
      <c r="C684" s="13" t="str">
        <f>IF(AND(INTRO!$E$37="Non-endemic",INTRO!$E$41="Non-endemic")," ",IF(COUNTRY_INFO!C684=0," ",COUNTRY_INFO!C684))</f>
        <v>Mikang</v>
      </c>
      <c r="D684" s="14">
        <f>IF(AND(INTRO!$E$37="Non-endemic",INTRO!$E$41="Non-endemic"),0,IF(AND(OR(COUNTRY_INFO!$H684=0,COUNTRY_INFO!$H684=4,COUNTRY_INFO!$H684=99),OR(COUNTRY_INFO!$J684=0,COUNTRY_INFO!$J684=4)),0,COUNTRY_INFO!$E684))</f>
        <v>26201</v>
      </c>
      <c r="E684" s="14">
        <f>IF(AND(INTRO!$E$37="Non-endemic",INTRO!$E$41="Non-endemic"),0,IF(AND(OR(COUNTRY_INFO!$H684=0,COUNTRY_INFO!$H684=4,COUNTRY_INFO!$H684=99),OR(COUNTRY_INFO!$J684=0,COUNTRY_INFO!$J684=4)),0,COUNTRY_INFO!$F684))</f>
        <v>36682</v>
      </c>
      <c r="F684" s="14">
        <f t="shared" si="104"/>
        <v>62883</v>
      </c>
      <c r="G684" s="15">
        <f>IF(AND(INTRO!$E$37="Non-endemic",INTRO!$E$41="Non-endemic"),0,COUNTRY_INFO!Q684)</f>
        <v>0</v>
      </c>
      <c r="H684" s="15">
        <f>IF(AND(INTRO!$E$37="Non-endemic",INTRO!$E$41="Non-endemic"),0,COUNTRY_INFO!S684)</f>
        <v>0</v>
      </c>
      <c r="I684" s="14">
        <f>IF(INTRO!$E$39="Non-endemic",IF($G684=1,DEC!$I684,0),IF($G684=1,IVM!$G684,0))</f>
        <v>0</v>
      </c>
      <c r="J684" s="3" t="str">
        <f>IF($G684=0, " ", IF(COUNTRY_INFO!$H684=1, IF(COUNTRY_INFO!$L684=1, 0," ")," "))</f>
        <v xml:space="preserve"> </v>
      </c>
      <c r="K684" s="3"/>
      <c r="L684" s="28" t="s">
        <v>974</v>
      </c>
      <c r="M684" s="44">
        <f>IF($L684="ALB", IF(INTRO!$E$39="Non-endemic",IF($H684&lt;&gt;0,$D684*($H684-$G684),0),$D684*$H684), 0)</f>
        <v>0</v>
      </c>
      <c r="N684" s="14">
        <f t="shared" si="96"/>
        <v>0</v>
      </c>
      <c r="O684" s="3"/>
      <c r="P684" s="14">
        <f t="shared" si="105"/>
        <v>0</v>
      </c>
      <c r="Q684" s="44">
        <f>IF($L684="MBD", IF(INTRO!$E$39="Non-endemic",IF($H684&lt;&gt;0,$D684*($H684-$G684),0),$D684*$H684),0)</f>
        <v>0</v>
      </c>
      <c r="R684" s="14">
        <f t="shared" si="97"/>
        <v>0</v>
      </c>
      <c r="S684" s="3"/>
      <c r="T684" s="14">
        <f t="shared" si="106"/>
        <v>0</v>
      </c>
      <c r="U684" s="25"/>
      <c r="V684" s="16">
        <f t="shared" si="102"/>
        <v>0</v>
      </c>
      <c r="W684" s="16">
        <f t="shared" si="103"/>
        <v>0</v>
      </c>
      <c r="X684" s="25"/>
      <c r="Y684" s="16">
        <f t="shared" si="98"/>
        <v>0</v>
      </c>
      <c r="Z684" s="16">
        <f t="shared" si="99"/>
        <v>0</v>
      </c>
      <c r="AA684" s="25"/>
      <c r="AB684" s="16">
        <f t="shared" si="100"/>
        <v>0</v>
      </c>
      <c r="AC684" s="16">
        <f t="shared" si="101"/>
        <v>0</v>
      </c>
    </row>
    <row r="685" spans="1:29" x14ac:dyDescent="0.25">
      <c r="A685" s="13" t="str">
        <f>IF(AND(INTRO!$E$37="Non-endemic",INTRO!$E$41="Non-endemic")," ",IF(COUNTRY_INFO!A685=0," ",COUNTRY_INFO!A685))</f>
        <v>Nigeria</v>
      </c>
      <c r="B685" s="13" t="str">
        <f>IF(AND(INTRO!$E$37="Non-endemic",INTRO!$E$41="Non-endemic")," ",IF(COUNTRY_INFO!B685=0," ",COUNTRY_INFO!B685))</f>
        <v>Plateau</v>
      </c>
      <c r="C685" s="13" t="str">
        <f>IF(AND(INTRO!$E$37="Non-endemic",INTRO!$E$41="Non-endemic")," ",IF(COUNTRY_INFO!C685=0," ",COUNTRY_INFO!C685))</f>
        <v>Pankshin</v>
      </c>
      <c r="D685" s="14">
        <f>IF(AND(INTRO!$E$37="Non-endemic",INTRO!$E$41="Non-endemic"),0,IF(AND(OR(COUNTRY_INFO!$H685=0,COUNTRY_INFO!$H685=4,COUNTRY_INFO!$H685=99),OR(COUNTRY_INFO!$J685=0,COUNTRY_INFO!$J685=4)),0,COUNTRY_INFO!$E685))</f>
        <v>51559</v>
      </c>
      <c r="E685" s="14">
        <f>IF(AND(INTRO!$E$37="Non-endemic",INTRO!$E$41="Non-endemic"),0,IF(AND(OR(COUNTRY_INFO!$H685=0,COUNTRY_INFO!$H685=4,COUNTRY_INFO!$H685=99),OR(COUNTRY_INFO!$J685=0,COUNTRY_INFO!$J685=4)),0,COUNTRY_INFO!$F685))</f>
        <v>72183</v>
      </c>
      <c r="F685" s="14">
        <f t="shared" si="104"/>
        <v>123742</v>
      </c>
      <c r="G685" s="15">
        <f>IF(AND(INTRO!$E$37="Non-endemic",INTRO!$E$41="Non-endemic"),0,COUNTRY_INFO!Q685)</f>
        <v>0</v>
      </c>
      <c r="H685" s="15">
        <f>IF(AND(INTRO!$E$37="Non-endemic",INTRO!$E$41="Non-endemic"),0,COUNTRY_INFO!S685)</f>
        <v>0</v>
      </c>
      <c r="I685" s="14">
        <f>IF(INTRO!$E$39="Non-endemic",IF($G685=1,DEC!$I685,0),IF($G685=1,IVM!$G685,0))</f>
        <v>0</v>
      </c>
      <c r="J685" s="3" t="str">
        <f>IF($G685=0, " ", IF(COUNTRY_INFO!$H685=1, IF(COUNTRY_INFO!$L685=1, 0," ")," "))</f>
        <v xml:space="preserve"> </v>
      </c>
      <c r="K685" s="3"/>
      <c r="L685" s="28" t="s">
        <v>974</v>
      </c>
      <c r="M685" s="44">
        <f>IF($L685="ALB", IF(INTRO!$E$39="Non-endemic",IF($H685&lt;&gt;0,$D685*($H685-$G685),0),$D685*$H685), 0)</f>
        <v>0</v>
      </c>
      <c r="N685" s="14">
        <f t="shared" si="96"/>
        <v>0</v>
      </c>
      <c r="O685" s="3"/>
      <c r="P685" s="14">
        <f t="shared" si="105"/>
        <v>0</v>
      </c>
      <c r="Q685" s="44">
        <f>IF($L685="MBD", IF(INTRO!$E$39="Non-endemic",IF($H685&lt;&gt;0,$D685*($H685-$G685),0),$D685*$H685),0)</f>
        <v>0</v>
      </c>
      <c r="R685" s="14">
        <f t="shared" si="97"/>
        <v>0</v>
      </c>
      <c r="S685" s="3"/>
      <c r="T685" s="14">
        <f t="shared" si="106"/>
        <v>0</v>
      </c>
      <c r="U685" s="25"/>
      <c r="V685" s="16">
        <f t="shared" si="102"/>
        <v>0</v>
      </c>
      <c r="W685" s="16">
        <f t="shared" si="103"/>
        <v>0</v>
      </c>
      <c r="X685" s="25"/>
      <c r="Y685" s="16">
        <f t="shared" si="98"/>
        <v>0</v>
      </c>
      <c r="Z685" s="16">
        <f t="shared" si="99"/>
        <v>0</v>
      </c>
      <c r="AA685" s="25"/>
      <c r="AB685" s="16">
        <f t="shared" si="100"/>
        <v>0</v>
      </c>
      <c r="AC685" s="16">
        <f t="shared" si="101"/>
        <v>0</v>
      </c>
    </row>
    <row r="686" spans="1:29" x14ac:dyDescent="0.25">
      <c r="A686" s="13" t="str">
        <f>IF(AND(INTRO!$E$37="Non-endemic",INTRO!$E$41="Non-endemic")," ",IF(COUNTRY_INFO!A686=0," ",COUNTRY_INFO!A686))</f>
        <v>Nigeria</v>
      </c>
      <c r="B686" s="13" t="str">
        <f>IF(AND(INTRO!$E$37="Non-endemic",INTRO!$E$41="Non-endemic")," ",IF(COUNTRY_INFO!B686=0," ",COUNTRY_INFO!B686))</f>
        <v>Plateau</v>
      </c>
      <c r="C686" s="13" t="str">
        <f>IF(AND(INTRO!$E$37="Non-endemic",INTRO!$E$41="Non-endemic")," ",IF(COUNTRY_INFO!C686=0," ",COUNTRY_INFO!C686))</f>
        <v>Quan'Pam</v>
      </c>
      <c r="D686" s="14">
        <f>IF(AND(INTRO!$E$37="Non-endemic",INTRO!$E$41="Non-endemic"),0,IF(AND(OR(COUNTRY_INFO!$H686=0,COUNTRY_INFO!$H686=4,COUNTRY_INFO!$H686=99),OR(COUNTRY_INFO!$J686=0,COUNTRY_INFO!$J686=4)),0,COUNTRY_INFO!$E686))</f>
        <v>52970</v>
      </c>
      <c r="E686" s="14">
        <f>IF(AND(INTRO!$E$37="Non-endemic",INTRO!$E$41="Non-endemic"),0,IF(AND(OR(COUNTRY_INFO!$H686=0,COUNTRY_INFO!$H686=4,COUNTRY_INFO!$H686=99),OR(COUNTRY_INFO!$J686=0,COUNTRY_INFO!$J686=4)),0,COUNTRY_INFO!$F686))</f>
        <v>74157</v>
      </c>
      <c r="F686" s="14">
        <f t="shared" si="104"/>
        <v>127127</v>
      </c>
      <c r="G686" s="15">
        <f>IF(AND(INTRO!$E$37="Non-endemic",INTRO!$E$41="Non-endemic"),0,COUNTRY_INFO!Q686)</f>
        <v>0</v>
      </c>
      <c r="H686" s="15">
        <f>IF(AND(INTRO!$E$37="Non-endemic",INTRO!$E$41="Non-endemic"),0,COUNTRY_INFO!S686)</f>
        <v>0</v>
      </c>
      <c r="I686" s="14">
        <f>IF(INTRO!$E$39="Non-endemic",IF($G686=1,DEC!$I686,0),IF($G686=1,IVM!$G686,0))</f>
        <v>0</v>
      </c>
      <c r="J686" s="3" t="str">
        <f>IF($G686=0, " ", IF(COUNTRY_INFO!$H686=1, IF(COUNTRY_INFO!$L686=1, 0," ")," "))</f>
        <v xml:space="preserve"> </v>
      </c>
      <c r="K686" s="3"/>
      <c r="L686" s="28" t="s">
        <v>974</v>
      </c>
      <c r="M686" s="44">
        <f>IF($L686="ALB", IF(INTRO!$E$39="Non-endemic",IF($H686&lt;&gt;0,$D686*($H686-$G686),0),$D686*$H686), 0)</f>
        <v>0</v>
      </c>
      <c r="N686" s="14">
        <f t="shared" si="96"/>
        <v>0</v>
      </c>
      <c r="O686" s="3"/>
      <c r="P686" s="14">
        <f t="shared" si="105"/>
        <v>0</v>
      </c>
      <c r="Q686" s="44">
        <f>IF($L686="MBD", IF(INTRO!$E$39="Non-endemic",IF($H686&lt;&gt;0,$D686*($H686-$G686),0),$D686*$H686),0)</f>
        <v>0</v>
      </c>
      <c r="R686" s="14">
        <f t="shared" si="97"/>
        <v>0</v>
      </c>
      <c r="S686" s="3"/>
      <c r="T686" s="14">
        <f t="shared" si="106"/>
        <v>0</v>
      </c>
      <c r="U686" s="25"/>
      <c r="V686" s="16">
        <f t="shared" si="102"/>
        <v>0</v>
      </c>
      <c r="W686" s="16">
        <f t="shared" si="103"/>
        <v>0</v>
      </c>
      <c r="X686" s="25"/>
      <c r="Y686" s="16">
        <f t="shared" si="98"/>
        <v>0</v>
      </c>
      <c r="Z686" s="16">
        <f t="shared" si="99"/>
        <v>0</v>
      </c>
      <c r="AA686" s="25"/>
      <c r="AB686" s="16">
        <f t="shared" si="100"/>
        <v>0</v>
      </c>
      <c r="AC686" s="16">
        <f t="shared" si="101"/>
        <v>0</v>
      </c>
    </row>
    <row r="687" spans="1:29" x14ac:dyDescent="0.25">
      <c r="A687" s="13" t="str">
        <f>IF(AND(INTRO!$E$37="Non-endemic",INTRO!$E$41="Non-endemic")," ",IF(COUNTRY_INFO!A687=0," ",COUNTRY_INFO!A687))</f>
        <v>Nigeria</v>
      </c>
      <c r="B687" s="13" t="str">
        <f>IF(AND(INTRO!$E$37="Non-endemic",INTRO!$E$41="Non-endemic")," ",IF(COUNTRY_INFO!B687=0," ",COUNTRY_INFO!B687))</f>
        <v>Plateau</v>
      </c>
      <c r="C687" s="13" t="str">
        <f>IF(AND(INTRO!$E$37="Non-endemic",INTRO!$E$41="Non-endemic")," ",IF(COUNTRY_INFO!C687=0," ",COUNTRY_INFO!C687))</f>
        <v>Riyom</v>
      </c>
      <c r="D687" s="14">
        <f>IF(AND(INTRO!$E$37="Non-endemic",INTRO!$E$41="Non-endemic"),0,IF(AND(OR(COUNTRY_INFO!$H687=0,COUNTRY_INFO!$H687=4,COUNTRY_INFO!$H687=99),OR(COUNTRY_INFO!$J687=0,COUNTRY_INFO!$J687=4)),0,COUNTRY_INFO!$E687))</f>
        <v>35386</v>
      </c>
      <c r="E687" s="14">
        <f>IF(AND(INTRO!$E$37="Non-endemic",INTRO!$E$41="Non-endemic"),0,IF(AND(OR(COUNTRY_INFO!$H687=0,COUNTRY_INFO!$H687=4,COUNTRY_INFO!$H687=99),OR(COUNTRY_INFO!$J687=0,COUNTRY_INFO!$J687=4)),0,COUNTRY_INFO!$F687))</f>
        <v>49540</v>
      </c>
      <c r="F687" s="14">
        <f t="shared" si="104"/>
        <v>84926</v>
      </c>
      <c r="G687" s="15">
        <f>IF(AND(INTRO!$E$37="Non-endemic",INTRO!$E$41="Non-endemic"),0,COUNTRY_INFO!Q687)</f>
        <v>0</v>
      </c>
      <c r="H687" s="15">
        <f>IF(AND(INTRO!$E$37="Non-endemic",INTRO!$E$41="Non-endemic"),0,COUNTRY_INFO!S687)</f>
        <v>0</v>
      </c>
      <c r="I687" s="14">
        <f>IF(INTRO!$E$39="Non-endemic",IF($G687=1,DEC!$I687,0),IF($G687=1,IVM!$G687,0))</f>
        <v>0</v>
      </c>
      <c r="J687" s="3" t="str">
        <f>IF($G687=0, " ", IF(COUNTRY_INFO!$H687=1, IF(COUNTRY_INFO!$L687=1, 0," ")," "))</f>
        <v xml:space="preserve"> </v>
      </c>
      <c r="K687" s="3"/>
      <c r="L687" s="28" t="s">
        <v>974</v>
      </c>
      <c r="M687" s="44">
        <f>IF($L687="ALB", IF(INTRO!$E$39="Non-endemic",IF($H687&lt;&gt;0,$D687*($H687-$G687),0),$D687*$H687), 0)</f>
        <v>0</v>
      </c>
      <c r="N687" s="14">
        <f t="shared" si="96"/>
        <v>0</v>
      </c>
      <c r="O687" s="3"/>
      <c r="P687" s="14">
        <f t="shared" si="105"/>
        <v>0</v>
      </c>
      <c r="Q687" s="44">
        <f>IF($L687="MBD", IF(INTRO!$E$39="Non-endemic",IF($H687&lt;&gt;0,$D687*($H687-$G687),0),$D687*$H687),0)</f>
        <v>0</v>
      </c>
      <c r="R687" s="14">
        <f t="shared" si="97"/>
        <v>0</v>
      </c>
      <c r="S687" s="3"/>
      <c r="T687" s="14">
        <f t="shared" si="106"/>
        <v>0</v>
      </c>
      <c r="U687" s="25"/>
      <c r="V687" s="16">
        <f t="shared" si="102"/>
        <v>0</v>
      </c>
      <c r="W687" s="16">
        <f t="shared" si="103"/>
        <v>0</v>
      </c>
      <c r="X687" s="25"/>
      <c r="Y687" s="16">
        <f t="shared" si="98"/>
        <v>0</v>
      </c>
      <c r="Z687" s="16">
        <f t="shared" si="99"/>
        <v>0</v>
      </c>
      <c r="AA687" s="25"/>
      <c r="AB687" s="16">
        <f t="shared" si="100"/>
        <v>0</v>
      </c>
      <c r="AC687" s="16">
        <f t="shared" si="101"/>
        <v>0</v>
      </c>
    </row>
    <row r="688" spans="1:29" x14ac:dyDescent="0.25">
      <c r="A688" s="13" t="str">
        <f>IF(AND(INTRO!$E$37="Non-endemic",INTRO!$E$41="Non-endemic")," ",IF(COUNTRY_INFO!A688=0," ",COUNTRY_INFO!A688))</f>
        <v>Nigeria</v>
      </c>
      <c r="B688" s="13" t="str">
        <f>IF(AND(INTRO!$E$37="Non-endemic",INTRO!$E$41="Non-endemic")," ",IF(COUNTRY_INFO!B688=0," ",COUNTRY_INFO!B688))</f>
        <v>Plateau</v>
      </c>
      <c r="C688" s="13" t="str">
        <f>IF(AND(INTRO!$E$37="Non-endemic",INTRO!$E$41="Non-endemic")," ",IF(COUNTRY_INFO!C688=0," ",COUNTRY_INFO!C688))</f>
        <v>Shendam</v>
      </c>
      <c r="D688" s="14">
        <f>IF(AND(INTRO!$E$37="Non-endemic",INTRO!$E$41="Non-endemic"),0,IF(AND(OR(COUNTRY_INFO!$H688=0,COUNTRY_INFO!$H688=4,COUNTRY_INFO!$H688=99),OR(COUNTRY_INFO!$J688=0,COUNTRY_INFO!$J688=4)),0,COUNTRY_INFO!$E688))</f>
        <v>55952</v>
      </c>
      <c r="E688" s="14">
        <f>IF(AND(INTRO!$E$37="Non-endemic",INTRO!$E$41="Non-endemic"),0,IF(AND(OR(COUNTRY_INFO!$H688=0,COUNTRY_INFO!$H688=4,COUNTRY_INFO!$H688=99),OR(COUNTRY_INFO!$J688=0,COUNTRY_INFO!$J688=4)),0,COUNTRY_INFO!$F688))</f>
        <v>78333</v>
      </c>
      <c r="F688" s="14">
        <f t="shared" si="104"/>
        <v>134285</v>
      </c>
      <c r="G688" s="15">
        <f>IF(AND(INTRO!$E$37="Non-endemic",INTRO!$E$41="Non-endemic"),0,COUNTRY_INFO!Q688)</f>
        <v>0</v>
      </c>
      <c r="H688" s="15">
        <f>IF(AND(INTRO!$E$37="Non-endemic",INTRO!$E$41="Non-endemic"),0,COUNTRY_INFO!S688)</f>
        <v>0</v>
      </c>
      <c r="I688" s="14">
        <f>IF(INTRO!$E$39="Non-endemic",IF($G688=1,DEC!$I688,0),IF($G688=1,IVM!$G688,0))</f>
        <v>0</v>
      </c>
      <c r="J688" s="3" t="str">
        <f>IF($G688=0, " ", IF(COUNTRY_INFO!$H688=1, IF(COUNTRY_INFO!$L688=1, 0," ")," "))</f>
        <v xml:space="preserve"> </v>
      </c>
      <c r="K688" s="3"/>
      <c r="L688" s="28" t="s">
        <v>974</v>
      </c>
      <c r="M688" s="44">
        <f>IF($L688="ALB", IF(INTRO!$E$39="Non-endemic",IF($H688&lt;&gt;0,$D688*($H688-$G688),0),$D688*$H688), 0)</f>
        <v>0</v>
      </c>
      <c r="N688" s="14">
        <f t="shared" si="96"/>
        <v>0</v>
      </c>
      <c r="O688" s="3"/>
      <c r="P688" s="14">
        <f t="shared" si="105"/>
        <v>0</v>
      </c>
      <c r="Q688" s="44">
        <f>IF($L688="MBD", IF(INTRO!$E$39="Non-endemic",IF($H688&lt;&gt;0,$D688*($H688-$G688),0),$D688*$H688),0)</f>
        <v>0</v>
      </c>
      <c r="R688" s="14">
        <f t="shared" si="97"/>
        <v>0</v>
      </c>
      <c r="S688" s="3"/>
      <c r="T688" s="14">
        <f t="shared" si="106"/>
        <v>0</v>
      </c>
      <c r="U688" s="25"/>
      <c r="V688" s="16">
        <f t="shared" si="102"/>
        <v>0</v>
      </c>
      <c r="W688" s="16">
        <f t="shared" si="103"/>
        <v>0</v>
      </c>
      <c r="X688" s="25"/>
      <c r="Y688" s="16">
        <f t="shared" si="98"/>
        <v>0</v>
      </c>
      <c r="Z688" s="16">
        <f t="shared" si="99"/>
        <v>0</v>
      </c>
      <c r="AA688" s="25"/>
      <c r="AB688" s="16">
        <f t="shared" si="100"/>
        <v>0</v>
      </c>
      <c r="AC688" s="16">
        <f t="shared" si="101"/>
        <v>0</v>
      </c>
    </row>
    <row r="689" spans="1:29" x14ac:dyDescent="0.25">
      <c r="A689" s="13" t="str">
        <f>IF(AND(INTRO!$E$37="Non-endemic",INTRO!$E$41="Non-endemic")," ",IF(COUNTRY_INFO!A689=0," ",COUNTRY_INFO!A689))</f>
        <v>Nigeria</v>
      </c>
      <c r="B689" s="13" t="str">
        <f>IF(AND(INTRO!$E$37="Non-endemic",INTRO!$E$41="Non-endemic")," ",IF(COUNTRY_INFO!B689=0," ",COUNTRY_INFO!B689))</f>
        <v>Plateau</v>
      </c>
      <c r="C689" s="13" t="str">
        <f>IF(AND(INTRO!$E$37="Non-endemic",INTRO!$E$41="Non-endemic")," ",IF(COUNTRY_INFO!C689=0," ",COUNTRY_INFO!C689))</f>
        <v>Wase</v>
      </c>
      <c r="D689" s="14">
        <f>IF(AND(INTRO!$E$37="Non-endemic",INTRO!$E$41="Non-endemic"),0,IF(AND(OR(COUNTRY_INFO!$H689=0,COUNTRY_INFO!$H689=4,COUNTRY_INFO!$H689=99),OR(COUNTRY_INFO!$J689=0,COUNTRY_INFO!$J689=4)),0,COUNTRY_INFO!$E689))</f>
        <v>43497</v>
      </c>
      <c r="E689" s="14">
        <f>IF(AND(INTRO!$E$37="Non-endemic",INTRO!$E$41="Non-endemic"),0,IF(AND(OR(COUNTRY_INFO!$H689=0,COUNTRY_INFO!$H689=4,COUNTRY_INFO!$H689=99),OR(COUNTRY_INFO!$J689=0,COUNTRY_INFO!$J689=4)),0,COUNTRY_INFO!$F689))</f>
        <v>60896</v>
      </c>
      <c r="F689" s="14">
        <f t="shared" si="104"/>
        <v>104393</v>
      </c>
      <c r="G689" s="15">
        <f>IF(AND(INTRO!$E$37="Non-endemic",INTRO!$E$41="Non-endemic"),0,COUNTRY_INFO!Q689)</f>
        <v>0</v>
      </c>
      <c r="H689" s="15">
        <f>IF(AND(INTRO!$E$37="Non-endemic",INTRO!$E$41="Non-endemic"),0,COUNTRY_INFO!S689)</f>
        <v>0</v>
      </c>
      <c r="I689" s="14">
        <f>IF(INTRO!$E$39="Non-endemic",IF($G689=1,DEC!$I689,0),IF($G689=1,IVM!$G689,0))</f>
        <v>0</v>
      </c>
      <c r="J689" s="3" t="str">
        <f>IF($G689=0, " ", IF(COUNTRY_INFO!$H689=1, IF(COUNTRY_INFO!$L689=1, 0," ")," "))</f>
        <v xml:space="preserve"> </v>
      </c>
      <c r="K689" s="3"/>
      <c r="L689" s="28" t="s">
        <v>974</v>
      </c>
      <c r="M689" s="44">
        <f>IF($L689="ALB", IF(INTRO!$E$39="Non-endemic",IF($H689&lt;&gt;0,$D689*($H689-$G689),0),$D689*$H689), 0)</f>
        <v>0</v>
      </c>
      <c r="N689" s="14">
        <f t="shared" si="96"/>
        <v>0</v>
      </c>
      <c r="O689" s="3"/>
      <c r="P689" s="14">
        <f t="shared" si="105"/>
        <v>0</v>
      </c>
      <c r="Q689" s="44">
        <f>IF($L689="MBD", IF(INTRO!$E$39="Non-endemic",IF($H689&lt;&gt;0,$D689*($H689-$G689),0),$D689*$H689),0)</f>
        <v>0</v>
      </c>
      <c r="R689" s="14">
        <f t="shared" si="97"/>
        <v>0</v>
      </c>
      <c r="S689" s="3"/>
      <c r="T689" s="14">
        <f t="shared" si="106"/>
        <v>0</v>
      </c>
      <c r="U689" s="25"/>
      <c r="V689" s="16">
        <f t="shared" si="102"/>
        <v>0</v>
      </c>
      <c r="W689" s="16">
        <f t="shared" si="103"/>
        <v>0</v>
      </c>
      <c r="X689" s="25"/>
      <c r="Y689" s="16">
        <f t="shared" si="98"/>
        <v>0</v>
      </c>
      <c r="Z689" s="16">
        <f t="shared" si="99"/>
        <v>0</v>
      </c>
      <c r="AA689" s="25"/>
      <c r="AB689" s="16">
        <f t="shared" si="100"/>
        <v>0</v>
      </c>
      <c r="AC689" s="16">
        <f t="shared" si="101"/>
        <v>0</v>
      </c>
    </row>
    <row r="690" spans="1:29" x14ac:dyDescent="0.25">
      <c r="A690" s="13" t="str">
        <f>IF(AND(INTRO!$E$37="Non-endemic",INTRO!$E$41="Non-endemic")," ",IF(COUNTRY_INFO!A690=0," ",COUNTRY_INFO!A690))</f>
        <v>Nigeria</v>
      </c>
      <c r="B690" s="13" t="str">
        <f>IF(AND(INTRO!$E$37="Non-endemic",INTRO!$E$41="Non-endemic")," ",IF(COUNTRY_INFO!B690=0," ",COUNTRY_INFO!B690))</f>
        <v>Rivers</v>
      </c>
      <c r="C690" s="13" t="str">
        <f>IF(AND(INTRO!$E$37="Non-endemic",INTRO!$E$41="Non-endemic")," ",IF(COUNTRY_INFO!C690=0," ",COUNTRY_INFO!C690))</f>
        <v>Abua/Odual</v>
      </c>
      <c r="D690" s="14">
        <f>IF(AND(INTRO!$E$37="Non-endemic",INTRO!$E$41="Non-endemic"),0,IF(AND(OR(COUNTRY_INFO!$H690=0,COUNTRY_INFO!$H690=4,COUNTRY_INFO!$H690=99),OR(COUNTRY_INFO!$J690=0,COUNTRY_INFO!$J690=4)),0,COUNTRY_INFO!$E690))</f>
        <v>76117</v>
      </c>
      <c r="E690" s="14">
        <f>IF(AND(INTRO!$E$37="Non-endemic",INTRO!$E$41="Non-endemic"),0,IF(AND(OR(COUNTRY_INFO!$H690=0,COUNTRY_INFO!$H690=4,COUNTRY_INFO!$H690=99),OR(COUNTRY_INFO!$J690=0,COUNTRY_INFO!$J690=4)),0,COUNTRY_INFO!$F690))</f>
        <v>106564</v>
      </c>
      <c r="F690" s="14">
        <f t="shared" si="104"/>
        <v>182681</v>
      </c>
      <c r="G690" s="15">
        <f>IF(AND(INTRO!$E$37="Non-endemic",INTRO!$E$41="Non-endemic"),0,COUNTRY_INFO!Q690)</f>
        <v>0</v>
      </c>
      <c r="H690" s="15">
        <f>IF(AND(INTRO!$E$37="Non-endemic",INTRO!$E$41="Non-endemic"),0,COUNTRY_INFO!S690)</f>
        <v>2</v>
      </c>
      <c r="I690" s="14">
        <f>IF(INTRO!$E$39="Non-endemic",IF($G690=1,DEC!$I690,0),IF($G690=1,IVM!$G690,0))</f>
        <v>0</v>
      </c>
      <c r="J690" s="3" t="str">
        <f>IF($G690=0, " ", IF(COUNTRY_INFO!$H690=1, IF(COUNTRY_INFO!$L690=1, 0," ")," "))</f>
        <v xml:space="preserve"> </v>
      </c>
      <c r="K690" s="3"/>
      <c r="L690" s="28" t="s">
        <v>974</v>
      </c>
      <c r="M690" s="44">
        <f>IF($L690="ALB", IF(INTRO!$E$39="Non-endemic",IF($H690&lt;&gt;0,$D690*($H690-$G690),0),$D690*$H690), 0)</f>
        <v>0</v>
      </c>
      <c r="N690" s="14">
        <f t="shared" si="96"/>
        <v>0</v>
      </c>
      <c r="O690" s="3"/>
      <c r="P690" s="14">
        <f t="shared" si="105"/>
        <v>0</v>
      </c>
      <c r="Q690" s="44">
        <f>IF($L690="MBD", IF(INTRO!$E$39="Non-endemic",IF($H690&lt;&gt;0,$D690*($H690-$G690),0),$D690*$H690),0)</f>
        <v>152234</v>
      </c>
      <c r="R690" s="14">
        <f t="shared" si="97"/>
        <v>213128</v>
      </c>
      <c r="S690" s="3"/>
      <c r="T690" s="14">
        <f t="shared" si="106"/>
        <v>365362</v>
      </c>
      <c r="U690" s="25"/>
      <c r="V690" s="16">
        <f t="shared" si="102"/>
        <v>0</v>
      </c>
      <c r="W690" s="16">
        <f t="shared" si="103"/>
        <v>0</v>
      </c>
      <c r="X690" s="25"/>
      <c r="Y690" s="16">
        <f t="shared" si="98"/>
        <v>0</v>
      </c>
      <c r="Z690" s="16">
        <f t="shared" si="99"/>
        <v>0</v>
      </c>
      <c r="AA690" s="25"/>
      <c r="AB690" s="16">
        <f t="shared" si="100"/>
        <v>213128</v>
      </c>
      <c r="AC690" s="16">
        <f t="shared" si="101"/>
        <v>1421</v>
      </c>
    </row>
    <row r="691" spans="1:29" x14ac:dyDescent="0.25">
      <c r="A691" s="13" t="str">
        <f>IF(AND(INTRO!$E$37="Non-endemic",INTRO!$E$41="Non-endemic")," ",IF(COUNTRY_INFO!A691=0," ",COUNTRY_INFO!A691))</f>
        <v>Nigeria</v>
      </c>
      <c r="B691" s="13" t="str">
        <f>IF(AND(INTRO!$E$37="Non-endemic",INTRO!$E$41="Non-endemic")," ",IF(COUNTRY_INFO!B691=0," ",COUNTRY_INFO!B691))</f>
        <v>Rivers</v>
      </c>
      <c r="C691" s="13" t="str">
        <f>IF(AND(INTRO!$E$37="Non-endemic",INTRO!$E$41="Non-endemic")," ",IF(COUNTRY_INFO!C691=0," ",COUNTRY_INFO!C691))</f>
        <v>Ahoada East</v>
      </c>
      <c r="D691" s="14">
        <f>IF(AND(INTRO!$E$37="Non-endemic",INTRO!$E$41="Non-endemic"),0,IF(AND(OR(COUNTRY_INFO!$H691=0,COUNTRY_INFO!$H691=4,COUNTRY_INFO!$H691=99),OR(COUNTRY_INFO!$J691=0,COUNTRY_INFO!$J691=4)),0,COUNTRY_INFO!$E691))</f>
        <v>44851</v>
      </c>
      <c r="E691" s="14">
        <f>IF(AND(INTRO!$E$37="Non-endemic",INTRO!$E$41="Non-endemic"),0,IF(AND(OR(COUNTRY_INFO!$H691=0,COUNTRY_INFO!$H691=4,COUNTRY_INFO!$H691=99),OR(COUNTRY_INFO!$J691=0,COUNTRY_INFO!$J691=4)),0,COUNTRY_INFO!$F691))</f>
        <v>62792</v>
      </c>
      <c r="F691" s="14">
        <f t="shared" si="104"/>
        <v>107643</v>
      </c>
      <c r="G691" s="15">
        <f>IF(AND(INTRO!$E$37="Non-endemic",INTRO!$E$41="Non-endemic"),0,COUNTRY_INFO!Q691)</f>
        <v>1</v>
      </c>
      <c r="H691" s="15">
        <f>IF(AND(INTRO!$E$37="Non-endemic",INTRO!$E$41="Non-endemic"),0,COUNTRY_INFO!S691)</f>
        <v>2</v>
      </c>
      <c r="I691" s="14">
        <f>IF(INTRO!$E$39="Non-endemic",IF($G691=1,DEC!$I691,0),IF($G691=1,IVM!$G691,0))</f>
        <v>179405</v>
      </c>
      <c r="J691" s="3" t="str">
        <f>IF($G691=0, " ", IF(COUNTRY_INFO!$H691=1, IF(COUNTRY_INFO!$L691=1, 0," ")," "))</f>
        <v xml:space="preserve"> </v>
      </c>
      <c r="K691" s="3"/>
      <c r="L691" s="28" t="s">
        <v>974</v>
      </c>
      <c r="M691" s="44">
        <f>IF($L691="ALB", IF(INTRO!$E$39="Non-endemic",IF($H691&lt;&gt;0,$D691*($H691-$G691),0),$D691*$H691), 0)</f>
        <v>0</v>
      </c>
      <c r="N691" s="14">
        <f t="shared" si="96"/>
        <v>0</v>
      </c>
      <c r="O691" s="3"/>
      <c r="P691" s="14">
        <f t="shared" si="105"/>
        <v>0</v>
      </c>
      <c r="Q691" s="44">
        <f>IF($L691="MBD", IF(INTRO!$E$39="Non-endemic",IF($H691&lt;&gt;0,$D691*($H691-$G691),0),$D691*$H691),0)</f>
        <v>89702</v>
      </c>
      <c r="R691" s="14">
        <f t="shared" si="97"/>
        <v>62792</v>
      </c>
      <c r="S691" s="3"/>
      <c r="T691" s="14">
        <f t="shared" si="106"/>
        <v>152494</v>
      </c>
      <c r="U691" s="25"/>
      <c r="V691" s="16">
        <f t="shared" si="102"/>
        <v>179405</v>
      </c>
      <c r="W691" s="16">
        <f t="shared" si="103"/>
        <v>898</v>
      </c>
      <c r="X691" s="25"/>
      <c r="Y691" s="16">
        <f t="shared" si="98"/>
        <v>0</v>
      </c>
      <c r="Z691" s="16">
        <f t="shared" si="99"/>
        <v>0</v>
      </c>
      <c r="AA691" s="25"/>
      <c r="AB691" s="16">
        <f t="shared" si="100"/>
        <v>62792</v>
      </c>
      <c r="AC691" s="16">
        <f t="shared" si="101"/>
        <v>419</v>
      </c>
    </row>
    <row r="692" spans="1:29" x14ac:dyDescent="0.25">
      <c r="A692" s="13" t="str">
        <f>IF(AND(INTRO!$E$37="Non-endemic",INTRO!$E$41="Non-endemic")," ",IF(COUNTRY_INFO!A692=0," ",COUNTRY_INFO!A692))</f>
        <v>Nigeria</v>
      </c>
      <c r="B692" s="13" t="str">
        <f>IF(AND(INTRO!$E$37="Non-endemic",INTRO!$E$41="Non-endemic")," ",IF(COUNTRY_INFO!B692=0," ",COUNTRY_INFO!B692))</f>
        <v>Rivers</v>
      </c>
      <c r="C692" s="13" t="str">
        <f>IF(AND(INTRO!$E$37="Non-endemic",INTRO!$E$41="Non-endemic")," ",IF(COUNTRY_INFO!C692=0," ",COUNTRY_INFO!C692))</f>
        <v>Ahoada West</v>
      </c>
      <c r="D692" s="14">
        <f>IF(AND(INTRO!$E$37="Non-endemic",INTRO!$E$41="Non-endemic"),0,IF(AND(OR(COUNTRY_INFO!$H692=0,COUNTRY_INFO!$H692=4,COUNTRY_INFO!$H692=99),OR(COUNTRY_INFO!$J692=0,COUNTRY_INFO!$J692=4)),0,COUNTRY_INFO!$E692))</f>
        <v>67090</v>
      </c>
      <c r="E692" s="14">
        <f>IF(AND(INTRO!$E$37="Non-endemic",INTRO!$E$41="Non-endemic"),0,IF(AND(OR(COUNTRY_INFO!$H692=0,COUNTRY_INFO!$H692=4,COUNTRY_INFO!$H692=99),OR(COUNTRY_INFO!$J692=0,COUNTRY_INFO!$J692=4)),0,COUNTRY_INFO!$F692))</f>
        <v>93926</v>
      </c>
      <c r="F692" s="14">
        <f t="shared" si="104"/>
        <v>161016</v>
      </c>
      <c r="G692" s="15">
        <f>IF(AND(INTRO!$E$37="Non-endemic",INTRO!$E$41="Non-endemic"),0,COUNTRY_INFO!Q692)</f>
        <v>0</v>
      </c>
      <c r="H692" s="15">
        <f>IF(AND(INTRO!$E$37="Non-endemic",INTRO!$E$41="Non-endemic"),0,COUNTRY_INFO!S692)</f>
        <v>1</v>
      </c>
      <c r="I692" s="14">
        <f>IF(INTRO!$E$39="Non-endemic",IF($G692=1,DEC!$I692,0),IF($G692=1,IVM!$G692,0))</f>
        <v>0</v>
      </c>
      <c r="J692" s="3" t="str">
        <f>IF($G692=0, " ", IF(COUNTRY_INFO!$H692=1, IF(COUNTRY_INFO!$L692=1, 0," ")," "))</f>
        <v xml:space="preserve"> </v>
      </c>
      <c r="K692" s="3"/>
      <c r="L692" s="28" t="s">
        <v>974</v>
      </c>
      <c r="M692" s="44">
        <f>IF($L692="ALB", IF(INTRO!$E$39="Non-endemic",IF($H692&lt;&gt;0,$D692*($H692-$G692),0),$D692*$H692), 0)</f>
        <v>0</v>
      </c>
      <c r="N692" s="14">
        <f t="shared" si="96"/>
        <v>0</v>
      </c>
      <c r="O692" s="3"/>
      <c r="P692" s="14">
        <f t="shared" si="105"/>
        <v>0</v>
      </c>
      <c r="Q692" s="44">
        <f>IF($L692="MBD", IF(INTRO!$E$39="Non-endemic",IF($H692&lt;&gt;0,$D692*($H692-$G692),0),$D692*$H692),0)</f>
        <v>67090</v>
      </c>
      <c r="R692" s="14">
        <f t="shared" si="97"/>
        <v>93926</v>
      </c>
      <c r="S692" s="3"/>
      <c r="T692" s="14">
        <f t="shared" si="106"/>
        <v>161016</v>
      </c>
      <c r="U692" s="25"/>
      <c r="V692" s="16">
        <f t="shared" si="102"/>
        <v>0</v>
      </c>
      <c r="W692" s="16">
        <f t="shared" si="103"/>
        <v>0</v>
      </c>
      <c r="X692" s="25"/>
      <c r="Y692" s="16">
        <f t="shared" si="98"/>
        <v>0</v>
      </c>
      <c r="Z692" s="16">
        <f t="shared" si="99"/>
        <v>0</v>
      </c>
      <c r="AA692" s="25"/>
      <c r="AB692" s="16">
        <f t="shared" si="100"/>
        <v>93926</v>
      </c>
      <c r="AC692" s="16">
        <f t="shared" si="101"/>
        <v>627</v>
      </c>
    </row>
    <row r="693" spans="1:29" x14ac:dyDescent="0.25">
      <c r="A693" s="13" t="str">
        <f>IF(AND(INTRO!$E$37="Non-endemic",INTRO!$E$41="Non-endemic")," ",IF(COUNTRY_INFO!A693=0," ",COUNTRY_INFO!A693))</f>
        <v>Nigeria</v>
      </c>
      <c r="B693" s="13" t="str">
        <f>IF(AND(INTRO!$E$37="Non-endemic",INTRO!$E$41="Non-endemic")," ",IF(COUNTRY_INFO!B693=0," ",COUNTRY_INFO!B693))</f>
        <v>Rivers</v>
      </c>
      <c r="C693" s="13" t="str">
        <f>IF(AND(INTRO!$E$37="Non-endemic",INTRO!$E$41="Non-endemic")," ",IF(COUNTRY_INFO!C693=0," ",COUNTRY_INFO!C693))</f>
        <v>Akuku Toro</v>
      </c>
      <c r="D693" s="14">
        <f>IF(AND(INTRO!$E$37="Non-endemic",INTRO!$E$41="Non-endemic"),0,IF(AND(OR(COUNTRY_INFO!$H693=0,COUNTRY_INFO!$H693=4,COUNTRY_INFO!$H693=99),OR(COUNTRY_INFO!$J693=0,COUNTRY_INFO!$J693=4)),0,COUNTRY_INFO!$E693))</f>
        <v>41962</v>
      </c>
      <c r="E693" s="14">
        <f>IF(AND(INTRO!$E$37="Non-endemic",INTRO!$E$41="Non-endemic"),0,IF(AND(OR(COUNTRY_INFO!$H693=0,COUNTRY_INFO!$H693=4,COUNTRY_INFO!$H693=99),OR(COUNTRY_INFO!$J693=0,COUNTRY_INFO!$J693=4)),0,COUNTRY_INFO!$F693))</f>
        <v>58747</v>
      </c>
      <c r="F693" s="14">
        <f t="shared" si="104"/>
        <v>100709</v>
      </c>
      <c r="G693" s="15">
        <f>IF(AND(INTRO!$E$37="Non-endemic",INTRO!$E$41="Non-endemic"),0,COUNTRY_INFO!Q693)</f>
        <v>1</v>
      </c>
      <c r="H693" s="15">
        <f>IF(AND(INTRO!$E$37="Non-endemic",INTRO!$E$41="Non-endemic"),0,COUNTRY_INFO!S693)</f>
        <v>1</v>
      </c>
      <c r="I693" s="14">
        <f>IF(INTRO!$E$39="Non-endemic",IF($G693=1,DEC!$I693,0),IF($G693=1,IVM!$G693,0))</f>
        <v>167849</v>
      </c>
      <c r="J693" s="3" t="str">
        <f>IF($G693=0, " ", IF(COUNTRY_INFO!$H693=1, IF(COUNTRY_INFO!$L693=1, 0," ")," "))</f>
        <v xml:space="preserve"> </v>
      </c>
      <c r="K693" s="3"/>
      <c r="L693" s="28" t="s">
        <v>974</v>
      </c>
      <c r="M693" s="44">
        <f>IF($L693="ALB", IF(INTRO!$E$39="Non-endemic",IF($H693&lt;&gt;0,$D693*($H693-$G693),0),$D693*$H693), 0)</f>
        <v>0</v>
      </c>
      <c r="N693" s="14">
        <f t="shared" si="96"/>
        <v>0</v>
      </c>
      <c r="O693" s="3"/>
      <c r="P693" s="14">
        <f t="shared" si="105"/>
        <v>0</v>
      </c>
      <c r="Q693" s="44">
        <f>IF($L693="MBD", IF(INTRO!$E$39="Non-endemic",IF($H693&lt;&gt;0,$D693*($H693-$G693),0),$D693*$H693),0)</f>
        <v>41962</v>
      </c>
      <c r="R693" s="14">
        <f t="shared" si="97"/>
        <v>0</v>
      </c>
      <c r="S693" s="3"/>
      <c r="T693" s="14">
        <f t="shared" si="106"/>
        <v>41962</v>
      </c>
      <c r="U693" s="25"/>
      <c r="V693" s="16">
        <f t="shared" si="102"/>
        <v>167849</v>
      </c>
      <c r="W693" s="16">
        <f t="shared" si="103"/>
        <v>840</v>
      </c>
      <c r="X693" s="25"/>
      <c r="Y693" s="16">
        <f t="shared" si="98"/>
        <v>0</v>
      </c>
      <c r="Z693" s="16">
        <f t="shared" si="99"/>
        <v>0</v>
      </c>
      <c r="AA693" s="25"/>
      <c r="AB693" s="16">
        <f t="shared" si="100"/>
        <v>0</v>
      </c>
      <c r="AC693" s="16">
        <f t="shared" si="101"/>
        <v>0</v>
      </c>
    </row>
    <row r="694" spans="1:29" x14ac:dyDescent="0.25">
      <c r="A694" s="13" t="str">
        <f>IF(AND(INTRO!$E$37="Non-endemic",INTRO!$E$41="Non-endemic")," ",IF(COUNTRY_INFO!A694=0," ",COUNTRY_INFO!A694))</f>
        <v>Nigeria</v>
      </c>
      <c r="B694" s="13" t="str">
        <f>IF(AND(INTRO!$E$37="Non-endemic",INTRO!$E$41="Non-endemic")," ",IF(COUNTRY_INFO!B694=0," ",COUNTRY_INFO!B694))</f>
        <v>Rivers</v>
      </c>
      <c r="C694" s="13" t="str">
        <f>IF(AND(INTRO!$E$37="Non-endemic",INTRO!$E$41="Non-endemic")," ",IF(COUNTRY_INFO!C694=0," ",COUNTRY_INFO!C694))</f>
        <v>Andoni</v>
      </c>
      <c r="D694" s="14">
        <f>IF(AND(INTRO!$E$37="Non-endemic",INTRO!$E$41="Non-endemic"),0,IF(AND(OR(COUNTRY_INFO!$H694=0,COUNTRY_INFO!$H694=4,COUNTRY_INFO!$H694=99),OR(COUNTRY_INFO!$J694=0,COUNTRY_INFO!$J694=4)),0,COUNTRY_INFO!$E694))</f>
        <v>56757</v>
      </c>
      <c r="E694" s="14">
        <f>IF(AND(INTRO!$E$37="Non-endemic",INTRO!$E$41="Non-endemic"),0,IF(AND(OR(COUNTRY_INFO!$H694=0,COUNTRY_INFO!$H694=4,COUNTRY_INFO!$H694=99),OR(COUNTRY_INFO!$J694=0,COUNTRY_INFO!$J694=4)),0,COUNTRY_INFO!$F694))</f>
        <v>79459</v>
      </c>
      <c r="F694" s="14">
        <f t="shared" si="104"/>
        <v>136216</v>
      </c>
      <c r="G694" s="15">
        <f>IF(AND(INTRO!$E$37="Non-endemic",INTRO!$E$41="Non-endemic"),0,COUNTRY_INFO!Q694)</f>
        <v>1</v>
      </c>
      <c r="H694" s="15">
        <f>IF(AND(INTRO!$E$37="Non-endemic",INTRO!$E$41="Non-endemic"),0,COUNTRY_INFO!S694)</f>
        <v>2</v>
      </c>
      <c r="I694" s="14">
        <f>IF(INTRO!$E$39="Non-endemic",IF($G694=1,DEC!$I694,0),IF($G694=1,IVM!$G694,0))</f>
        <v>0</v>
      </c>
      <c r="J694" s="3">
        <v>227026</v>
      </c>
      <c r="K694" s="3">
        <v>2</v>
      </c>
      <c r="L694" s="28" t="s">
        <v>974</v>
      </c>
      <c r="M694" s="44">
        <f>IF($L694="ALB", IF(INTRO!$E$39="Non-endemic",IF($H694&lt;&gt;0,$D694*($H694-$G694),0),$D694*$H694), 0)</f>
        <v>0</v>
      </c>
      <c r="N694" s="14">
        <f t="shared" si="96"/>
        <v>0</v>
      </c>
      <c r="O694" s="3"/>
      <c r="P694" s="14">
        <f t="shared" si="105"/>
        <v>0</v>
      </c>
      <c r="Q694" s="44">
        <f>IF($L694="MBD", IF(INTRO!$E$39="Non-endemic",IF($H694&lt;&gt;0,$D694*($H694-$G694),0),$D694*$H694),0)</f>
        <v>113514</v>
      </c>
      <c r="R694" s="14">
        <f t="shared" si="97"/>
        <v>158918</v>
      </c>
      <c r="S694" s="3"/>
      <c r="T694" s="14">
        <f t="shared" si="106"/>
        <v>272432</v>
      </c>
      <c r="U694" s="25"/>
      <c r="V694" s="16">
        <f t="shared" si="102"/>
        <v>454052</v>
      </c>
      <c r="W694" s="16">
        <f t="shared" si="103"/>
        <v>2271</v>
      </c>
      <c r="X694" s="25"/>
      <c r="Y694" s="16">
        <f t="shared" si="98"/>
        <v>0</v>
      </c>
      <c r="Z694" s="16">
        <f t="shared" si="99"/>
        <v>0</v>
      </c>
      <c r="AA694" s="25"/>
      <c r="AB694" s="16">
        <f t="shared" si="100"/>
        <v>158918</v>
      </c>
      <c r="AC694" s="16">
        <f t="shared" si="101"/>
        <v>1060</v>
      </c>
    </row>
    <row r="695" spans="1:29" x14ac:dyDescent="0.25">
      <c r="A695" s="13" t="str">
        <f>IF(AND(INTRO!$E$37="Non-endemic",INTRO!$E$41="Non-endemic")," ",IF(COUNTRY_INFO!A695=0," ",COUNTRY_INFO!A695))</f>
        <v>Nigeria</v>
      </c>
      <c r="B695" s="13" t="str">
        <f>IF(AND(INTRO!$E$37="Non-endemic",INTRO!$E$41="Non-endemic")," ",IF(COUNTRY_INFO!B695=0," ",COUNTRY_INFO!B695))</f>
        <v>Rivers</v>
      </c>
      <c r="C695" s="13" t="str">
        <f>IF(AND(INTRO!$E$37="Non-endemic",INTRO!$E$41="Non-endemic")," ",IF(COUNTRY_INFO!C695=0," ",COUNTRY_INFO!C695))</f>
        <v>Asari-Toru</v>
      </c>
      <c r="D695" s="14">
        <f>IF(AND(INTRO!$E$37="Non-endemic",INTRO!$E$41="Non-endemic"),0,IF(AND(OR(COUNTRY_INFO!$H695=0,COUNTRY_INFO!$H695=4,COUNTRY_INFO!$H695=99),OR(COUNTRY_INFO!$J695=0,COUNTRY_INFO!$J695=4)),0,COUNTRY_INFO!$E695))</f>
        <v>59202</v>
      </c>
      <c r="E695" s="14">
        <f>IF(AND(INTRO!$E$37="Non-endemic",INTRO!$E$41="Non-endemic"),0,IF(AND(OR(COUNTRY_INFO!$H695=0,COUNTRY_INFO!$H695=4,COUNTRY_INFO!$H695=99),OR(COUNTRY_INFO!$J695=0,COUNTRY_INFO!$J695=4)),0,COUNTRY_INFO!$F695))</f>
        <v>82883</v>
      </c>
      <c r="F695" s="14">
        <f t="shared" si="104"/>
        <v>142085</v>
      </c>
      <c r="G695" s="15">
        <f>IF(AND(INTRO!$E$37="Non-endemic",INTRO!$E$41="Non-endemic"),0,COUNTRY_INFO!Q695)</f>
        <v>1</v>
      </c>
      <c r="H695" s="15">
        <f>IF(AND(INTRO!$E$37="Non-endemic",INTRO!$E$41="Non-endemic"),0,COUNTRY_INFO!S695)</f>
        <v>1</v>
      </c>
      <c r="I695" s="14">
        <f>IF(INTRO!$E$39="Non-endemic",IF($G695=1,DEC!$I695,0),IF($G695=1,IVM!$G695,0))</f>
        <v>236808</v>
      </c>
      <c r="J695" s="3" t="str">
        <f>IF($G695=0, " ", IF(COUNTRY_INFO!$H695=1, IF(COUNTRY_INFO!$L695=1, 0," ")," "))</f>
        <v xml:space="preserve"> </v>
      </c>
      <c r="K695" s="3"/>
      <c r="L695" s="28" t="s">
        <v>974</v>
      </c>
      <c r="M695" s="44">
        <f>IF($L695="ALB", IF(INTRO!$E$39="Non-endemic",IF($H695&lt;&gt;0,$D695*($H695-$G695),0),$D695*$H695), 0)</f>
        <v>0</v>
      </c>
      <c r="N695" s="14">
        <f t="shared" si="96"/>
        <v>0</v>
      </c>
      <c r="O695" s="3"/>
      <c r="P695" s="14">
        <f t="shared" si="105"/>
        <v>0</v>
      </c>
      <c r="Q695" s="44">
        <f>IF($L695="MBD", IF(INTRO!$E$39="Non-endemic",IF($H695&lt;&gt;0,$D695*($H695-$G695),0),$D695*$H695),0)</f>
        <v>59202</v>
      </c>
      <c r="R695" s="14">
        <f t="shared" si="97"/>
        <v>0</v>
      </c>
      <c r="S695" s="3"/>
      <c r="T695" s="14">
        <f t="shared" si="106"/>
        <v>59202</v>
      </c>
      <c r="U695" s="25"/>
      <c r="V695" s="16">
        <f t="shared" si="102"/>
        <v>236808</v>
      </c>
      <c r="W695" s="16">
        <f t="shared" si="103"/>
        <v>1185</v>
      </c>
      <c r="X695" s="25"/>
      <c r="Y695" s="16">
        <f t="shared" si="98"/>
        <v>0</v>
      </c>
      <c r="Z695" s="16">
        <f t="shared" si="99"/>
        <v>0</v>
      </c>
      <c r="AA695" s="25"/>
      <c r="AB695" s="16">
        <f t="shared" si="100"/>
        <v>0</v>
      </c>
      <c r="AC695" s="16">
        <f t="shared" si="101"/>
        <v>0</v>
      </c>
    </row>
    <row r="696" spans="1:29" x14ac:dyDescent="0.25">
      <c r="A696" s="13" t="str">
        <f>IF(AND(INTRO!$E$37="Non-endemic",INTRO!$E$41="Non-endemic")," ",IF(COUNTRY_INFO!A696=0," ",COUNTRY_INFO!A696))</f>
        <v>Nigeria</v>
      </c>
      <c r="B696" s="13" t="str">
        <f>IF(AND(INTRO!$E$37="Non-endemic",INTRO!$E$41="Non-endemic")," ",IF(COUNTRY_INFO!B696=0," ",COUNTRY_INFO!B696))</f>
        <v>Rivers</v>
      </c>
      <c r="C696" s="13" t="str">
        <f>IF(AND(INTRO!$E$37="Non-endemic",INTRO!$E$41="Non-endemic")," ",IF(COUNTRY_INFO!C696=0," ",COUNTRY_INFO!C696))</f>
        <v>Bonny</v>
      </c>
      <c r="D696" s="14">
        <f>IF(AND(INTRO!$E$37="Non-endemic",INTRO!$E$41="Non-endemic"),0,IF(AND(OR(COUNTRY_INFO!$H696=0,COUNTRY_INFO!$H696=4,COUNTRY_INFO!$H696=99),OR(COUNTRY_INFO!$J696=0,COUNTRY_INFO!$J696=4)),0,COUNTRY_INFO!$E696))</f>
        <v>57927</v>
      </c>
      <c r="E696" s="14">
        <f>IF(AND(INTRO!$E$37="Non-endemic",INTRO!$E$41="Non-endemic"),0,IF(AND(OR(COUNTRY_INFO!$H696=0,COUNTRY_INFO!$H696=4,COUNTRY_INFO!$H696=99),OR(COUNTRY_INFO!$J696=0,COUNTRY_INFO!$J696=4)),0,COUNTRY_INFO!$F696))</f>
        <v>81097</v>
      </c>
      <c r="F696" s="14">
        <f t="shared" si="104"/>
        <v>139024</v>
      </c>
      <c r="G696" s="15">
        <f>IF(AND(INTRO!$E$37="Non-endemic",INTRO!$E$41="Non-endemic"),0,COUNTRY_INFO!Q696)</f>
        <v>1</v>
      </c>
      <c r="H696" s="15">
        <f>IF(AND(INTRO!$E$37="Non-endemic",INTRO!$E$41="Non-endemic"),0,COUNTRY_INFO!S696)</f>
        <v>2</v>
      </c>
      <c r="I696" s="14">
        <f>IF(INTRO!$E$39="Non-endemic",IF($G696=1,DEC!$I696,0),IF($G696=1,IVM!$G696,0))</f>
        <v>0</v>
      </c>
      <c r="J696" s="3">
        <v>231706</v>
      </c>
      <c r="K696" s="3">
        <v>2</v>
      </c>
      <c r="L696" s="28" t="s">
        <v>974</v>
      </c>
      <c r="M696" s="44">
        <f>IF($L696="ALB", IF(INTRO!$E$39="Non-endemic",IF($H696&lt;&gt;0,$D696*($H696-$G696),0),$D696*$H696), 0)</f>
        <v>0</v>
      </c>
      <c r="N696" s="14">
        <f t="shared" si="96"/>
        <v>0</v>
      </c>
      <c r="O696" s="3"/>
      <c r="P696" s="14">
        <f t="shared" si="105"/>
        <v>0</v>
      </c>
      <c r="Q696" s="44">
        <f>IF($L696="MBD", IF(INTRO!$E$39="Non-endemic",IF($H696&lt;&gt;0,$D696*($H696-$G696),0),$D696*$H696),0)</f>
        <v>115854</v>
      </c>
      <c r="R696" s="14">
        <f t="shared" si="97"/>
        <v>162194</v>
      </c>
      <c r="S696" s="3"/>
      <c r="T696" s="14">
        <f t="shared" si="106"/>
        <v>278048</v>
      </c>
      <c r="U696" s="25"/>
      <c r="V696" s="16">
        <f t="shared" si="102"/>
        <v>463412</v>
      </c>
      <c r="W696" s="16">
        <f t="shared" si="103"/>
        <v>2318</v>
      </c>
      <c r="X696" s="25"/>
      <c r="Y696" s="16">
        <f t="shared" si="98"/>
        <v>0</v>
      </c>
      <c r="Z696" s="16">
        <f t="shared" si="99"/>
        <v>0</v>
      </c>
      <c r="AA696" s="25"/>
      <c r="AB696" s="16">
        <f t="shared" si="100"/>
        <v>162194</v>
      </c>
      <c r="AC696" s="16">
        <f t="shared" si="101"/>
        <v>1082</v>
      </c>
    </row>
    <row r="697" spans="1:29" x14ac:dyDescent="0.25">
      <c r="A697" s="13" t="str">
        <f>IF(AND(INTRO!$E$37="Non-endemic",INTRO!$E$41="Non-endemic")," ",IF(COUNTRY_INFO!A697=0," ",COUNTRY_INFO!A697))</f>
        <v>Nigeria</v>
      </c>
      <c r="B697" s="13" t="str">
        <f>IF(AND(INTRO!$E$37="Non-endemic",INTRO!$E$41="Non-endemic")," ",IF(COUNTRY_INFO!B697=0," ",COUNTRY_INFO!B697))</f>
        <v>Rivers</v>
      </c>
      <c r="C697" s="13" t="str">
        <f>IF(AND(INTRO!$E$37="Non-endemic",INTRO!$E$41="Non-endemic")," ",IF(COUNTRY_INFO!C697=0," ",COUNTRY_INFO!C697))</f>
        <v>Degama</v>
      </c>
      <c r="D697" s="14">
        <f>IF(AND(INTRO!$E$37="Non-endemic",INTRO!$E$41="Non-endemic"),0,IF(AND(OR(COUNTRY_INFO!$H697=0,COUNTRY_INFO!$H697=4,COUNTRY_INFO!$H697=99),OR(COUNTRY_INFO!$J697=0,COUNTRY_INFO!$J697=4)),0,COUNTRY_INFO!$E697))</f>
        <v>67183</v>
      </c>
      <c r="E697" s="14">
        <f>IF(AND(INTRO!$E$37="Non-endemic",INTRO!$E$41="Non-endemic"),0,IF(AND(OR(COUNTRY_INFO!$H697=0,COUNTRY_INFO!$H697=4,COUNTRY_INFO!$H697=99),OR(COUNTRY_INFO!$J697=0,COUNTRY_INFO!$J697=4)),0,COUNTRY_INFO!$F697))</f>
        <v>94057</v>
      </c>
      <c r="F697" s="14">
        <f t="shared" si="104"/>
        <v>161240</v>
      </c>
      <c r="G697" s="15">
        <f>IF(AND(INTRO!$E$37="Non-endemic",INTRO!$E$41="Non-endemic"),0,COUNTRY_INFO!Q697)</f>
        <v>1</v>
      </c>
      <c r="H697" s="15">
        <f>IF(AND(INTRO!$E$37="Non-endemic",INTRO!$E$41="Non-endemic"),0,COUNTRY_INFO!S697)</f>
        <v>1</v>
      </c>
      <c r="I697" s="14">
        <f>IF(INTRO!$E$39="Non-endemic",IF($G697=1,DEC!$I697,0),IF($G697=1,IVM!$G697,0))</f>
        <v>268734</v>
      </c>
      <c r="J697" s="3" t="str">
        <f>IF($G697=0, " ", IF(COUNTRY_INFO!$H697=1, IF(COUNTRY_INFO!$L697=1, 0," ")," "))</f>
        <v xml:space="preserve"> </v>
      </c>
      <c r="K697" s="3"/>
      <c r="L697" s="28" t="s">
        <v>974</v>
      </c>
      <c r="M697" s="44">
        <f>IF($L697="ALB", IF(INTRO!$E$39="Non-endemic",IF($H697&lt;&gt;0,$D697*($H697-$G697),0),$D697*$H697), 0)</f>
        <v>0</v>
      </c>
      <c r="N697" s="14">
        <f t="shared" si="96"/>
        <v>0</v>
      </c>
      <c r="O697" s="3"/>
      <c r="P697" s="14">
        <f t="shared" si="105"/>
        <v>0</v>
      </c>
      <c r="Q697" s="44">
        <f>IF($L697="MBD", IF(INTRO!$E$39="Non-endemic",IF($H697&lt;&gt;0,$D697*($H697-$G697),0),$D697*$H697),0)</f>
        <v>67183</v>
      </c>
      <c r="R697" s="14">
        <f t="shared" si="97"/>
        <v>0</v>
      </c>
      <c r="S697" s="3"/>
      <c r="T697" s="14">
        <f t="shared" si="106"/>
        <v>67183</v>
      </c>
      <c r="U697" s="25"/>
      <c r="V697" s="16">
        <f t="shared" si="102"/>
        <v>268734</v>
      </c>
      <c r="W697" s="16">
        <f t="shared" si="103"/>
        <v>1344</v>
      </c>
      <c r="X697" s="25"/>
      <c r="Y697" s="16">
        <f t="shared" si="98"/>
        <v>0</v>
      </c>
      <c r="Z697" s="16">
        <f t="shared" si="99"/>
        <v>0</v>
      </c>
      <c r="AA697" s="25"/>
      <c r="AB697" s="16">
        <f t="shared" si="100"/>
        <v>0</v>
      </c>
      <c r="AC697" s="16">
        <f t="shared" si="101"/>
        <v>0</v>
      </c>
    </row>
    <row r="698" spans="1:29" x14ac:dyDescent="0.25">
      <c r="A698" s="13" t="str">
        <f>IF(AND(INTRO!$E$37="Non-endemic",INTRO!$E$41="Non-endemic")," ",IF(COUNTRY_INFO!A698=0," ",COUNTRY_INFO!A698))</f>
        <v>Nigeria</v>
      </c>
      <c r="B698" s="13" t="str">
        <f>IF(AND(INTRO!$E$37="Non-endemic",INTRO!$E$41="Non-endemic")," ",IF(COUNTRY_INFO!B698=0," ",COUNTRY_INFO!B698))</f>
        <v>Rivers</v>
      </c>
      <c r="C698" s="13" t="str">
        <f>IF(AND(INTRO!$E$37="Non-endemic",INTRO!$E$41="Non-endemic")," ",IF(COUNTRY_INFO!C698=0," ",COUNTRY_INFO!C698))</f>
        <v>Eleme</v>
      </c>
      <c r="D698" s="14">
        <f>IF(AND(INTRO!$E$37="Non-endemic",INTRO!$E$41="Non-endemic"),0,IF(AND(OR(COUNTRY_INFO!$H698=0,COUNTRY_INFO!$H698=4,COUNTRY_INFO!$H698=99),OR(COUNTRY_INFO!$J698=0,COUNTRY_INFO!$J698=4)),0,COUNTRY_INFO!$E698))</f>
        <v>51344</v>
      </c>
      <c r="E698" s="14">
        <f>IF(AND(INTRO!$E$37="Non-endemic",INTRO!$E$41="Non-endemic"),0,IF(AND(OR(COUNTRY_INFO!$H698=0,COUNTRY_INFO!$H698=4,COUNTRY_INFO!$H698=99),OR(COUNTRY_INFO!$J698=0,COUNTRY_INFO!$J698=4)),0,COUNTRY_INFO!$F698))</f>
        <v>71881</v>
      </c>
      <c r="F698" s="14">
        <f t="shared" si="104"/>
        <v>123225</v>
      </c>
      <c r="G698" s="15">
        <f>IF(AND(INTRO!$E$37="Non-endemic",INTRO!$E$41="Non-endemic"),0,COUNTRY_INFO!Q698)</f>
        <v>0</v>
      </c>
      <c r="H698" s="15">
        <f>IF(AND(INTRO!$E$37="Non-endemic",INTRO!$E$41="Non-endemic"),0,COUNTRY_INFO!S698)</f>
        <v>1</v>
      </c>
      <c r="I698" s="14">
        <f>IF(INTRO!$E$39="Non-endemic",IF($G698=1,DEC!$I698,0),IF($G698=1,IVM!$G698,0))</f>
        <v>0</v>
      </c>
      <c r="J698" s="3" t="str">
        <f>IF($G698=0, " ", IF(COUNTRY_INFO!$H698=1, IF(COUNTRY_INFO!$L698=1, 0," ")," "))</f>
        <v xml:space="preserve"> </v>
      </c>
      <c r="K698" s="3"/>
      <c r="L698" s="28" t="s">
        <v>974</v>
      </c>
      <c r="M698" s="44">
        <f>IF($L698="ALB", IF(INTRO!$E$39="Non-endemic",IF($H698&lt;&gt;0,$D698*($H698-$G698),0),$D698*$H698), 0)</f>
        <v>0</v>
      </c>
      <c r="N698" s="14">
        <f t="shared" si="96"/>
        <v>0</v>
      </c>
      <c r="O698" s="3"/>
      <c r="P698" s="14">
        <f t="shared" si="105"/>
        <v>0</v>
      </c>
      <c r="Q698" s="44">
        <f>IF($L698="MBD", IF(INTRO!$E$39="Non-endemic",IF($H698&lt;&gt;0,$D698*($H698-$G698),0),$D698*$H698),0)</f>
        <v>51344</v>
      </c>
      <c r="R698" s="14">
        <f t="shared" si="97"/>
        <v>71881</v>
      </c>
      <c r="S698" s="3"/>
      <c r="T698" s="14">
        <f t="shared" si="106"/>
        <v>123225</v>
      </c>
      <c r="U698" s="25"/>
      <c r="V698" s="16">
        <f t="shared" si="102"/>
        <v>0</v>
      </c>
      <c r="W698" s="16">
        <f t="shared" si="103"/>
        <v>0</v>
      </c>
      <c r="X698" s="25"/>
      <c r="Y698" s="16">
        <f t="shared" si="98"/>
        <v>0</v>
      </c>
      <c r="Z698" s="16">
        <f t="shared" si="99"/>
        <v>0</v>
      </c>
      <c r="AA698" s="25"/>
      <c r="AB698" s="16">
        <f t="shared" si="100"/>
        <v>71881</v>
      </c>
      <c r="AC698" s="16">
        <f t="shared" si="101"/>
        <v>480</v>
      </c>
    </row>
    <row r="699" spans="1:29" x14ac:dyDescent="0.25">
      <c r="A699" s="13" t="str">
        <f>IF(AND(INTRO!$E$37="Non-endemic",INTRO!$E$41="Non-endemic")," ",IF(COUNTRY_INFO!A699=0," ",COUNTRY_INFO!A699))</f>
        <v>Nigeria</v>
      </c>
      <c r="B699" s="13" t="str">
        <f>IF(AND(INTRO!$E$37="Non-endemic",INTRO!$E$41="Non-endemic")," ",IF(COUNTRY_INFO!B699=0," ",COUNTRY_INFO!B699))</f>
        <v>Rivers</v>
      </c>
      <c r="C699" s="13" t="str">
        <f>IF(AND(INTRO!$E$37="Non-endemic",INTRO!$E$41="Non-endemic")," ",IF(COUNTRY_INFO!C699=0," ",COUNTRY_INFO!C699))</f>
        <v>Emohua</v>
      </c>
      <c r="D699" s="14">
        <f>IF(AND(INTRO!$E$37="Non-endemic",INTRO!$E$41="Non-endemic"),0,IF(AND(OR(COUNTRY_INFO!$H699=0,COUNTRY_INFO!$H699=4,COUNTRY_INFO!$H699=99),OR(COUNTRY_INFO!$J699=0,COUNTRY_INFO!$J699=4)),0,COUNTRY_INFO!$E699))</f>
        <v>54307</v>
      </c>
      <c r="E699" s="14">
        <f>IF(AND(INTRO!$E$37="Non-endemic",INTRO!$E$41="Non-endemic"),0,IF(AND(OR(COUNTRY_INFO!$H699=0,COUNTRY_INFO!$H699=4,COUNTRY_INFO!$H699=99),OR(COUNTRY_INFO!$J699=0,COUNTRY_INFO!$J699=4)),0,COUNTRY_INFO!$F699))</f>
        <v>76030</v>
      </c>
      <c r="F699" s="14">
        <f t="shared" si="104"/>
        <v>130337</v>
      </c>
      <c r="G699" s="15">
        <f>IF(AND(INTRO!$E$37="Non-endemic",INTRO!$E$41="Non-endemic"),0,COUNTRY_INFO!Q699)</f>
        <v>0</v>
      </c>
      <c r="H699" s="15">
        <f>IF(AND(INTRO!$E$37="Non-endemic",INTRO!$E$41="Non-endemic"),0,COUNTRY_INFO!S699)</f>
        <v>2</v>
      </c>
      <c r="I699" s="14">
        <f>IF(INTRO!$E$39="Non-endemic",IF($G699=1,DEC!$I699,0),IF($G699=1,IVM!$G699,0))</f>
        <v>0</v>
      </c>
      <c r="J699" s="3" t="str">
        <f>IF($G699=0, " ", IF(COUNTRY_INFO!$H699=1, IF(COUNTRY_INFO!$L699=1, 0," ")," "))</f>
        <v xml:space="preserve"> </v>
      </c>
      <c r="K699" s="3"/>
      <c r="L699" s="28" t="s">
        <v>974</v>
      </c>
      <c r="M699" s="44">
        <f>IF($L699="ALB", IF(INTRO!$E$39="Non-endemic",IF($H699&lt;&gt;0,$D699*($H699-$G699),0),$D699*$H699), 0)</f>
        <v>0</v>
      </c>
      <c r="N699" s="14">
        <f t="shared" si="96"/>
        <v>0</v>
      </c>
      <c r="O699" s="3"/>
      <c r="P699" s="14">
        <f t="shared" si="105"/>
        <v>0</v>
      </c>
      <c r="Q699" s="44">
        <f>IF($L699="MBD", IF(INTRO!$E$39="Non-endemic",IF($H699&lt;&gt;0,$D699*($H699-$G699),0),$D699*$H699),0)</f>
        <v>108614</v>
      </c>
      <c r="R699" s="14">
        <f t="shared" si="97"/>
        <v>152060</v>
      </c>
      <c r="S699" s="3"/>
      <c r="T699" s="14">
        <f t="shared" si="106"/>
        <v>260674</v>
      </c>
      <c r="U699" s="25"/>
      <c r="V699" s="16">
        <f t="shared" si="102"/>
        <v>0</v>
      </c>
      <c r="W699" s="16">
        <f t="shared" si="103"/>
        <v>0</v>
      </c>
      <c r="X699" s="25"/>
      <c r="Y699" s="16">
        <f t="shared" si="98"/>
        <v>0</v>
      </c>
      <c r="Z699" s="16">
        <f t="shared" si="99"/>
        <v>0</v>
      </c>
      <c r="AA699" s="25"/>
      <c r="AB699" s="16">
        <f t="shared" si="100"/>
        <v>152060</v>
      </c>
      <c r="AC699" s="16">
        <f t="shared" si="101"/>
        <v>1014</v>
      </c>
    </row>
    <row r="700" spans="1:29" x14ac:dyDescent="0.25">
      <c r="A700" s="13" t="str">
        <f>IF(AND(INTRO!$E$37="Non-endemic",INTRO!$E$41="Non-endemic")," ",IF(COUNTRY_INFO!A700=0," ",COUNTRY_INFO!A700))</f>
        <v>Nigeria</v>
      </c>
      <c r="B700" s="13" t="str">
        <f>IF(AND(INTRO!$E$37="Non-endemic",INTRO!$E$41="Non-endemic")," ",IF(COUNTRY_INFO!B700=0," ",COUNTRY_INFO!B700))</f>
        <v>Rivers</v>
      </c>
      <c r="C700" s="13" t="str">
        <f>IF(AND(INTRO!$E$37="Non-endemic",INTRO!$E$41="Non-endemic")," ",IF(COUNTRY_INFO!C700=0," ",COUNTRY_INFO!C700))</f>
        <v>Etche</v>
      </c>
      <c r="D700" s="14">
        <f>IF(AND(INTRO!$E$37="Non-endemic",INTRO!$E$41="Non-endemic"),0,IF(AND(OR(COUNTRY_INFO!$H700=0,COUNTRY_INFO!$H700=4,COUNTRY_INFO!$H700=99),OR(COUNTRY_INFO!$J700=0,COUNTRY_INFO!$J700=4)),0,COUNTRY_INFO!$E700))</f>
        <v>67098</v>
      </c>
      <c r="E700" s="14">
        <f>IF(AND(INTRO!$E$37="Non-endemic",INTRO!$E$41="Non-endemic"),0,IF(AND(OR(COUNTRY_INFO!$H700=0,COUNTRY_INFO!$H700=4,COUNTRY_INFO!$H700=99),OR(COUNTRY_INFO!$J700=0,COUNTRY_INFO!$J700=4)),0,COUNTRY_INFO!$F700))</f>
        <v>93937</v>
      </c>
      <c r="F700" s="14">
        <f t="shared" si="104"/>
        <v>161035</v>
      </c>
      <c r="G700" s="15">
        <f>IF(AND(INTRO!$E$37="Non-endemic",INTRO!$E$41="Non-endemic"),0,COUNTRY_INFO!Q700)</f>
        <v>1</v>
      </c>
      <c r="H700" s="15">
        <f>IF(AND(INTRO!$E$37="Non-endemic",INTRO!$E$41="Non-endemic"),0,COUNTRY_INFO!S700)</f>
        <v>1</v>
      </c>
      <c r="I700" s="14">
        <f>IF(INTRO!$E$39="Non-endemic",IF($G700=1,DEC!$I700,0),IF($G700=1,IVM!$G700,0))</f>
        <v>268391</v>
      </c>
      <c r="J700" s="3" t="str">
        <f>IF($G700=0, " ", IF(COUNTRY_INFO!$H700=1, IF(COUNTRY_INFO!$L700=1, 0," ")," "))</f>
        <v xml:space="preserve"> </v>
      </c>
      <c r="K700" s="3"/>
      <c r="L700" s="28" t="s">
        <v>974</v>
      </c>
      <c r="M700" s="44">
        <f>IF($L700="ALB", IF(INTRO!$E$39="Non-endemic",IF($H700&lt;&gt;0,$D700*($H700-$G700),0),$D700*$H700), 0)</f>
        <v>0</v>
      </c>
      <c r="N700" s="14">
        <f t="shared" si="96"/>
        <v>0</v>
      </c>
      <c r="O700" s="3"/>
      <c r="P700" s="14">
        <f t="shared" si="105"/>
        <v>0</v>
      </c>
      <c r="Q700" s="44">
        <f>IF($L700="MBD", IF(INTRO!$E$39="Non-endemic",IF($H700&lt;&gt;0,$D700*($H700-$G700),0),$D700*$H700),0)</f>
        <v>67098</v>
      </c>
      <c r="R700" s="14">
        <f t="shared" si="97"/>
        <v>0</v>
      </c>
      <c r="S700" s="3"/>
      <c r="T700" s="14">
        <f t="shared" si="106"/>
        <v>67098</v>
      </c>
      <c r="U700" s="25"/>
      <c r="V700" s="16">
        <f t="shared" si="102"/>
        <v>268391</v>
      </c>
      <c r="W700" s="16">
        <f t="shared" si="103"/>
        <v>1342</v>
      </c>
      <c r="X700" s="25"/>
      <c r="Y700" s="16">
        <f t="shared" si="98"/>
        <v>0</v>
      </c>
      <c r="Z700" s="16">
        <f t="shared" si="99"/>
        <v>0</v>
      </c>
      <c r="AA700" s="25"/>
      <c r="AB700" s="16">
        <f t="shared" si="100"/>
        <v>0</v>
      </c>
      <c r="AC700" s="16">
        <f t="shared" si="101"/>
        <v>0</v>
      </c>
    </row>
    <row r="701" spans="1:29" x14ac:dyDescent="0.25">
      <c r="A701" s="13" t="str">
        <f>IF(AND(INTRO!$E$37="Non-endemic",INTRO!$E$41="Non-endemic")," ",IF(COUNTRY_INFO!A701=0," ",COUNTRY_INFO!A701))</f>
        <v>Nigeria</v>
      </c>
      <c r="B701" s="13" t="str">
        <f>IF(AND(INTRO!$E$37="Non-endemic",INTRO!$E$41="Non-endemic")," ",IF(COUNTRY_INFO!B701=0," ",COUNTRY_INFO!B701))</f>
        <v>Rivers</v>
      </c>
      <c r="C701" s="13" t="str">
        <f>IF(AND(INTRO!$E$37="Non-endemic",INTRO!$E$41="Non-endemic")," ",IF(COUNTRY_INFO!C701=0," ",COUNTRY_INFO!C701))</f>
        <v>Gokana</v>
      </c>
      <c r="D701" s="14">
        <f>IF(AND(INTRO!$E$37="Non-endemic",INTRO!$E$41="Non-endemic"),0,IF(AND(OR(COUNTRY_INFO!$H701=0,COUNTRY_INFO!$H701=4,COUNTRY_INFO!$H701=99),OR(COUNTRY_INFO!$J701=0,COUNTRY_INFO!$J701=4)),0,COUNTRY_INFO!$E701))</f>
        <v>61550</v>
      </c>
      <c r="E701" s="14">
        <f>IF(AND(INTRO!$E$37="Non-endemic",INTRO!$E$41="Non-endemic"),0,IF(AND(OR(COUNTRY_INFO!$H701=0,COUNTRY_INFO!$H701=4,COUNTRY_INFO!$H701=99),OR(COUNTRY_INFO!$J701=0,COUNTRY_INFO!$J701=4)),0,COUNTRY_INFO!$F701))</f>
        <v>86170</v>
      </c>
      <c r="F701" s="14">
        <f t="shared" si="104"/>
        <v>147720</v>
      </c>
      <c r="G701" s="15">
        <f>IF(AND(INTRO!$E$37="Non-endemic",INTRO!$E$41="Non-endemic"),0,COUNTRY_INFO!Q701)</f>
        <v>0</v>
      </c>
      <c r="H701" s="15">
        <f>IF(AND(INTRO!$E$37="Non-endemic",INTRO!$E$41="Non-endemic"),0,COUNTRY_INFO!S701)</f>
        <v>2</v>
      </c>
      <c r="I701" s="14">
        <f>IF(INTRO!$E$39="Non-endemic",IF($G701=1,DEC!$I701,0),IF($G701=1,IVM!$G701,0))</f>
        <v>0</v>
      </c>
      <c r="J701" s="3" t="str">
        <f>IF($G701=0, " ", IF(COUNTRY_INFO!$H701=1, IF(COUNTRY_INFO!$L701=1, 0," ")," "))</f>
        <v xml:space="preserve"> </v>
      </c>
      <c r="K701" s="3"/>
      <c r="L701" s="28" t="s">
        <v>974</v>
      </c>
      <c r="M701" s="44">
        <f>IF($L701="ALB", IF(INTRO!$E$39="Non-endemic",IF($H701&lt;&gt;0,$D701*($H701-$G701),0),$D701*$H701), 0)</f>
        <v>0</v>
      </c>
      <c r="N701" s="14">
        <f t="shared" si="96"/>
        <v>0</v>
      </c>
      <c r="O701" s="3"/>
      <c r="P701" s="14">
        <f t="shared" si="105"/>
        <v>0</v>
      </c>
      <c r="Q701" s="44">
        <f>IF($L701="MBD", IF(INTRO!$E$39="Non-endemic",IF($H701&lt;&gt;0,$D701*($H701-$G701),0),$D701*$H701),0)</f>
        <v>123100</v>
      </c>
      <c r="R701" s="14">
        <f t="shared" si="97"/>
        <v>172340</v>
      </c>
      <c r="S701" s="3"/>
      <c r="T701" s="14">
        <f t="shared" si="106"/>
        <v>295440</v>
      </c>
      <c r="U701" s="25"/>
      <c r="V701" s="16">
        <f t="shared" si="102"/>
        <v>0</v>
      </c>
      <c r="W701" s="16">
        <f t="shared" si="103"/>
        <v>0</v>
      </c>
      <c r="X701" s="25"/>
      <c r="Y701" s="16">
        <f t="shared" si="98"/>
        <v>0</v>
      </c>
      <c r="Z701" s="16">
        <f t="shared" si="99"/>
        <v>0</v>
      </c>
      <c r="AA701" s="25"/>
      <c r="AB701" s="16">
        <f t="shared" si="100"/>
        <v>172340</v>
      </c>
      <c r="AC701" s="16">
        <f t="shared" si="101"/>
        <v>1149</v>
      </c>
    </row>
    <row r="702" spans="1:29" x14ac:dyDescent="0.25">
      <c r="A702" s="13" t="str">
        <f>IF(AND(INTRO!$E$37="Non-endemic",INTRO!$E$41="Non-endemic")," ",IF(COUNTRY_INFO!A702=0," ",COUNTRY_INFO!A702))</f>
        <v>Nigeria</v>
      </c>
      <c r="B702" s="13" t="str">
        <f>IF(AND(INTRO!$E$37="Non-endemic",INTRO!$E$41="Non-endemic")," ",IF(COUNTRY_INFO!B702=0," ",COUNTRY_INFO!B702))</f>
        <v>Rivers</v>
      </c>
      <c r="C702" s="13" t="str">
        <f>IF(AND(INTRO!$E$37="Non-endemic",INTRO!$E$41="Non-endemic")," ",IF(COUNTRY_INFO!C702=0," ",COUNTRY_INFO!C702))</f>
        <v>Ikwere</v>
      </c>
      <c r="D702" s="14">
        <f>IF(AND(INTRO!$E$37="Non-endemic",INTRO!$E$41="Non-endemic"),0,IF(AND(OR(COUNTRY_INFO!$H702=0,COUNTRY_INFO!$H702=4,COUNTRY_INFO!$H702=99),OR(COUNTRY_INFO!$J702=0,COUNTRY_INFO!$J702=4)),0,COUNTRY_INFO!$E702))</f>
        <v>51032</v>
      </c>
      <c r="E702" s="14">
        <f>IF(AND(INTRO!$E$37="Non-endemic",INTRO!$E$41="Non-endemic"),0,IF(AND(OR(COUNTRY_INFO!$H702=0,COUNTRY_INFO!$H702=4,COUNTRY_INFO!$H702=99),OR(COUNTRY_INFO!$J702=0,COUNTRY_INFO!$J702=4)),0,COUNTRY_INFO!$F702))</f>
        <v>71445</v>
      </c>
      <c r="F702" s="14">
        <f t="shared" si="104"/>
        <v>122477</v>
      </c>
      <c r="G702" s="15">
        <f>IF(AND(INTRO!$E$37="Non-endemic",INTRO!$E$41="Non-endemic"),0,COUNTRY_INFO!Q702)</f>
        <v>1</v>
      </c>
      <c r="H702" s="15">
        <f>IF(AND(INTRO!$E$37="Non-endemic",INTRO!$E$41="Non-endemic"),0,COUNTRY_INFO!S702)</f>
        <v>1</v>
      </c>
      <c r="I702" s="14">
        <f>IF(INTRO!$E$39="Non-endemic",IF($G702=1,DEC!$I702,0),IF($G702=1,IVM!$G702,0))</f>
        <v>204128</v>
      </c>
      <c r="J702" s="3" t="str">
        <f>IF($G702=0, " ", IF(COUNTRY_INFO!$H702=1, IF(COUNTRY_INFO!$L702=1, 0," ")," "))</f>
        <v xml:space="preserve"> </v>
      </c>
      <c r="K702" s="3"/>
      <c r="L702" s="28" t="s">
        <v>974</v>
      </c>
      <c r="M702" s="44">
        <f>IF($L702="ALB", IF(INTRO!$E$39="Non-endemic",IF($H702&lt;&gt;0,$D702*($H702-$G702),0),$D702*$H702), 0)</f>
        <v>0</v>
      </c>
      <c r="N702" s="14">
        <f t="shared" si="96"/>
        <v>0</v>
      </c>
      <c r="O702" s="3"/>
      <c r="P702" s="14">
        <f t="shared" si="105"/>
        <v>0</v>
      </c>
      <c r="Q702" s="44">
        <f>IF($L702="MBD", IF(INTRO!$E$39="Non-endemic",IF($H702&lt;&gt;0,$D702*($H702-$G702),0),$D702*$H702),0)</f>
        <v>51032</v>
      </c>
      <c r="R702" s="14">
        <f t="shared" si="97"/>
        <v>0</v>
      </c>
      <c r="S702" s="3"/>
      <c r="T702" s="14">
        <f t="shared" si="106"/>
        <v>51032</v>
      </c>
      <c r="U702" s="25"/>
      <c r="V702" s="16">
        <f t="shared" si="102"/>
        <v>204128</v>
      </c>
      <c r="W702" s="16">
        <f t="shared" si="103"/>
        <v>1021</v>
      </c>
      <c r="X702" s="25"/>
      <c r="Y702" s="16">
        <f t="shared" si="98"/>
        <v>0</v>
      </c>
      <c r="Z702" s="16">
        <f t="shared" si="99"/>
        <v>0</v>
      </c>
      <c r="AA702" s="25"/>
      <c r="AB702" s="16">
        <f t="shared" si="100"/>
        <v>0</v>
      </c>
      <c r="AC702" s="16">
        <f t="shared" si="101"/>
        <v>0</v>
      </c>
    </row>
    <row r="703" spans="1:29" x14ac:dyDescent="0.25">
      <c r="A703" s="13" t="str">
        <f>IF(AND(INTRO!$E$37="Non-endemic",INTRO!$E$41="Non-endemic")," ",IF(COUNTRY_INFO!A703=0," ",COUNTRY_INFO!A703))</f>
        <v>Nigeria</v>
      </c>
      <c r="B703" s="13" t="str">
        <f>IF(AND(INTRO!$E$37="Non-endemic",INTRO!$E$41="Non-endemic")," ",IF(COUNTRY_INFO!B703=0," ",COUNTRY_INFO!B703))</f>
        <v>Rivers</v>
      </c>
      <c r="C703" s="13" t="str">
        <f>IF(AND(INTRO!$E$37="Non-endemic",INTRO!$E$41="Non-endemic")," ",IF(COUNTRY_INFO!C703=0," ",COUNTRY_INFO!C703))</f>
        <v>Khana</v>
      </c>
      <c r="D703" s="14">
        <f>IF(AND(INTRO!$E$37="Non-endemic",INTRO!$E$41="Non-endemic"),0,IF(AND(OR(COUNTRY_INFO!$H703=0,COUNTRY_INFO!$H703=4,COUNTRY_INFO!$H703=99),OR(COUNTRY_INFO!$J703=0,COUNTRY_INFO!$J703=4)),0,COUNTRY_INFO!$E703))</f>
        <v>79138</v>
      </c>
      <c r="E703" s="14">
        <f>IF(AND(INTRO!$E$37="Non-endemic",INTRO!$E$41="Non-endemic"),0,IF(AND(OR(COUNTRY_INFO!$H703=0,COUNTRY_INFO!$H703=4,COUNTRY_INFO!$H703=99),OR(COUNTRY_INFO!$J703=0,COUNTRY_INFO!$J703=4)),0,COUNTRY_INFO!$F703))</f>
        <v>110793</v>
      </c>
      <c r="F703" s="14">
        <f t="shared" si="104"/>
        <v>189931</v>
      </c>
      <c r="G703" s="15">
        <f>IF(AND(INTRO!$E$37="Non-endemic",INTRO!$E$41="Non-endemic"),0,COUNTRY_INFO!Q703)</f>
        <v>1</v>
      </c>
      <c r="H703" s="15">
        <f>IF(AND(INTRO!$E$37="Non-endemic",INTRO!$E$41="Non-endemic"),0,COUNTRY_INFO!S703)</f>
        <v>2</v>
      </c>
      <c r="I703" s="14">
        <f>IF(INTRO!$E$39="Non-endemic",IF($G703=1,DEC!$I703,0),IF($G703=1,IVM!$G703,0))</f>
        <v>316551</v>
      </c>
      <c r="J703" s="3" t="str">
        <f>IF($G703=0, " ", IF(COUNTRY_INFO!$H703=1, IF(COUNTRY_INFO!$L703=1, 0," ")," "))</f>
        <v xml:space="preserve"> </v>
      </c>
      <c r="K703" s="3"/>
      <c r="L703" s="28" t="s">
        <v>974</v>
      </c>
      <c r="M703" s="44">
        <f>IF($L703="ALB", IF(INTRO!$E$39="Non-endemic",IF($H703&lt;&gt;0,$D703*($H703-$G703),0),$D703*$H703), 0)</f>
        <v>0</v>
      </c>
      <c r="N703" s="14">
        <f t="shared" si="96"/>
        <v>0</v>
      </c>
      <c r="O703" s="3"/>
      <c r="P703" s="14">
        <f t="shared" si="105"/>
        <v>0</v>
      </c>
      <c r="Q703" s="44">
        <f>IF($L703="MBD", IF(INTRO!$E$39="Non-endemic",IF($H703&lt;&gt;0,$D703*($H703-$G703),0),$D703*$H703),0)</f>
        <v>158276</v>
      </c>
      <c r="R703" s="14">
        <f t="shared" si="97"/>
        <v>110793</v>
      </c>
      <c r="S703" s="3"/>
      <c r="T703" s="14">
        <f t="shared" si="106"/>
        <v>269069</v>
      </c>
      <c r="U703" s="25"/>
      <c r="V703" s="16">
        <f t="shared" si="102"/>
        <v>316551</v>
      </c>
      <c r="W703" s="16">
        <f t="shared" si="103"/>
        <v>1583</v>
      </c>
      <c r="X703" s="25"/>
      <c r="Y703" s="16">
        <f t="shared" si="98"/>
        <v>0</v>
      </c>
      <c r="Z703" s="16">
        <f t="shared" si="99"/>
        <v>0</v>
      </c>
      <c r="AA703" s="25"/>
      <c r="AB703" s="16">
        <f t="shared" si="100"/>
        <v>110793</v>
      </c>
      <c r="AC703" s="16">
        <f t="shared" si="101"/>
        <v>739</v>
      </c>
    </row>
    <row r="704" spans="1:29" x14ac:dyDescent="0.25">
      <c r="A704" s="13" t="str">
        <f>IF(AND(INTRO!$E$37="Non-endemic",INTRO!$E$41="Non-endemic")," ",IF(COUNTRY_INFO!A704=0," ",COUNTRY_INFO!A704))</f>
        <v>Nigeria</v>
      </c>
      <c r="B704" s="13" t="str">
        <f>IF(AND(INTRO!$E$37="Non-endemic",INTRO!$E$41="Non-endemic")," ",IF(COUNTRY_INFO!B704=0," ",COUNTRY_INFO!B704))</f>
        <v>Rivers</v>
      </c>
      <c r="C704" s="13" t="str">
        <f>IF(AND(INTRO!$E$37="Non-endemic",INTRO!$E$41="Non-endemic")," ",IF(COUNTRY_INFO!C704=0," ",COUNTRY_INFO!C704))</f>
        <v>Obio/Akpor</v>
      </c>
      <c r="D704" s="14">
        <f>IF(AND(INTRO!$E$37="Non-endemic",INTRO!$E$41="Non-endemic"),0,IF(AND(OR(COUNTRY_INFO!$H704=0,COUNTRY_INFO!$H704=4,COUNTRY_INFO!$H704=99),OR(COUNTRY_INFO!$J704=0,COUNTRY_INFO!$J704=4)),0,COUNTRY_INFO!$E704))</f>
        <v>125018</v>
      </c>
      <c r="E704" s="14">
        <f>IF(AND(INTRO!$E$37="Non-endemic",INTRO!$E$41="Non-endemic"),0,IF(AND(OR(COUNTRY_INFO!$H704=0,COUNTRY_INFO!$H704=4,COUNTRY_INFO!$H704=99),OR(COUNTRY_INFO!$J704=0,COUNTRY_INFO!$J704=4)),0,COUNTRY_INFO!$F704))</f>
        <v>175025</v>
      </c>
      <c r="F704" s="14">
        <f t="shared" si="104"/>
        <v>300043</v>
      </c>
      <c r="G704" s="15">
        <f>IF(AND(INTRO!$E$37="Non-endemic",INTRO!$E$41="Non-endemic"),0,COUNTRY_INFO!Q704)</f>
        <v>0</v>
      </c>
      <c r="H704" s="15">
        <f>IF(AND(INTRO!$E$37="Non-endemic",INTRO!$E$41="Non-endemic"),0,COUNTRY_INFO!S704)</f>
        <v>1</v>
      </c>
      <c r="I704" s="14">
        <f>IF(INTRO!$E$39="Non-endemic",IF($G704=1,DEC!$I704,0),IF($G704=1,IVM!$G704,0))</f>
        <v>0</v>
      </c>
      <c r="J704" s="3" t="str">
        <f>IF($G704=0, " ", IF(COUNTRY_INFO!$H704=1, IF(COUNTRY_INFO!$L704=1, 0," ")," "))</f>
        <v xml:space="preserve"> </v>
      </c>
      <c r="K704" s="3"/>
      <c r="L704" s="28" t="s">
        <v>974</v>
      </c>
      <c r="M704" s="44">
        <f>IF($L704="ALB", IF(INTRO!$E$39="Non-endemic",IF($H704&lt;&gt;0,$D704*($H704-$G704),0),$D704*$H704), 0)</f>
        <v>0</v>
      </c>
      <c r="N704" s="14">
        <f t="shared" si="96"/>
        <v>0</v>
      </c>
      <c r="O704" s="3"/>
      <c r="P704" s="14">
        <f t="shared" si="105"/>
        <v>0</v>
      </c>
      <c r="Q704" s="44">
        <f>IF($L704="MBD", IF(INTRO!$E$39="Non-endemic",IF($H704&lt;&gt;0,$D704*($H704-$G704),0),$D704*$H704),0)</f>
        <v>125018</v>
      </c>
      <c r="R704" s="14">
        <f t="shared" si="97"/>
        <v>175025</v>
      </c>
      <c r="S704" s="3"/>
      <c r="T704" s="14">
        <f t="shared" si="106"/>
        <v>300043</v>
      </c>
      <c r="U704" s="25"/>
      <c r="V704" s="16">
        <f t="shared" si="102"/>
        <v>0</v>
      </c>
      <c r="W704" s="16">
        <f t="shared" si="103"/>
        <v>0</v>
      </c>
      <c r="X704" s="25"/>
      <c r="Y704" s="16">
        <f t="shared" si="98"/>
        <v>0</v>
      </c>
      <c r="Z704" s="16">
        <f t="shared" si="99"/>
        <v>0</v>
      </c>
      <c r="AA704" s="25"/>
      <c r="AB704" s="16">
        <f t="shared" si="100"/>
        <v>175025</v>
      </c>
      <c r="AC704" s="16">
        <f t="shared" si="101"/>
        <v>1167</v>
      </c>
    </row>
    <row r="705" spans="1:29" x14ac:dyDescent="0.25">
      <c r="A705" s="13" t="str">
        <f>IF(AND(INTRO!$E$37="Non-endemic",INTRO!$E$41="Non-endemic")," ",IF(COUNTRY_INFO!A705=0," ",COUNTRY_INFO!A705))</f>
        <v>Nigeria</v>
      </c>
      <c r="B705" s="13" t="str">
        <f>IF(AND(INTRO!$E$37="Non-endemic",INTRO!$E$41="Non-endemic")," ",IF(COUNTRY_INFO!B705=0," ",COUNTRY_INFO!B705))</f>
        <v>Rivers</v>
      </c>
      <c r="C705" s="13" t="str">
        <f>IF(AND(INTRO!$E$37="Non-endemic",INTRO!$E$41="Non-endemic")," ",IF(COUNTRY_INFO!C705=0," ",COUNTRY_INFO!C705))</f>
        <v>Ogba/Egbema/Ndoni</v>
      </c>
      <c r="D705" s="14">
        <f>IF(AND(INTRO!$E$37="Non-endemic",INTRO!$E$41="Non-endemic"),0,IF(AND(OR(COUNTRY_INFO!$H705=0,COUNTRY_INFO!$H705=4,COUNTRY_INFO!$H705=99),OR(COUNTRY_INFO!$J705=0,COUNTRY_INFO!$J705=4)),0,COUNTRY_INFO!$E705))</f>
        <v>76392</v>
      </c>
      <c r="E705" s="14">
        <f>IF(AND(INTRO!$E$37="Non-endemic",INTRO!$E$41="Non-endemic"),0,IF(AND(OR(COUNTRY_INFO!$H705=0,COUNTRY_INFO!$H705=4,COUNTRY_INFO!$H705=99),OR(COUNTRY_INFO!$J705=0,COUNTRY_INFO!$J705=4)),0,COUNTRY_INFO!$F705))</f>
        <v>106949</v>
      </c>
      <c r="F705" s="14">
        <f t="shared" si="104"/>
        <v>183341</v>
      </c>
      <c r="G705" s="15">
        <f>IF(AND(INTRO!$E$37="Non-endemic",INTRO!$E$41="Non-endemic"),0,COUNTRY_INFO!Q705)</f>
        <v>0</v>
      </c>
      <c r="H705" s="15">
        <f>IF(AND(INTRO!$E$37="Non-endemic",INTRO!$E$41="Non-endemic"),0,COUNTRY_INFO!S705)</f>
        <v>1</v>
      </c>
      <c r="I705" s="14">
        <f>IF(INTRO!$E$39="Non-endemic",IF($G705=1,DEC!$I705,0),IF($G705=1,IVM!$G705,0))</f>
        <v>0</v>
      </c>
      <c r="J705" s="3" t="str">
        <f>IF($G705=0, " ", IF(COUNTRY_INFO!$H705=1, IF(COUNTRY_INFO!$L705=1, 0," ")," "))</f>
        <v xml:space="preserve"> </v>
      </c>
      <c r="K705" s="3"/>
      <c r="L705" s="28" t="s">
        <v>974</v>
      </c>
      <c r="M705" s="44">
        <f>IF($L705="ALB", IF(INTRO!$E$39="Non-endemic",IF($H705&lt;&gt;0,$D705*($H705-$G705),0),$D705*$H705), 0)</f>
        <v>0</v>
      </c>
      <c r="N705" s="14">
        <f t="shared" si="96"/>
        <v>0</v>
      </c>
      <c r="O705" s="3"/>
      <c r="P705" s="14">
        <f t="shared" si="105"/>
        <v>0</v>
      </c>
      <c r="Q705" s="44">
        <f>IF($L705="MBD", IF(INTRO!$E$39="Non-endemic",IF($H705&lt;&gt;0,$D705*($H705-$G705),0),$D705*$H705),0)</f>
        <v>76392</v>
      </c>
      <c r="R705" s="14">
        <f t="shared" si="97"/>
        <v>106949</v>
      </c>
      <c r="S705" s="3"/>
      <c r="T705" s="14">
        <f t="shared" si="106"/>
        <v>183341</v>
      </c>
      <c r="U705" s="25"/>
      <c r="V705" s="16">
        <f t="shared" si="102"/>
        <v>0</v>
      </c>
      <c r="W705" s="16">
        <f t="shared" si="103"/>
        <v>0</v>
      </c>
      <c r="X705" s="25"/>
      <c r="Y705" s="16">
        <f t="shared" si="98"/>
        <v>0</v>
      </c>
      <c r="Z705" s="16">
        <f t="shared" si="99"/>
        <v>0</v>
      </c>
      <c r="AA705" s="25"/>
      <c r="AB705" s="16">
        <f t="shared" si="100"/>
        <v>106949</v>
      </c>
      <c r="AC705" s="16">
        <f t="shared" si="101"/>
        <v>713</v>
      </c>
    </row>
    <row r="706" spans="1:29" x14ac:dyDescent="0.25">
      <c r="A706" s="13" t="str">
        <f>IF(AND(INTRO!$E$37="Non-endemic",INTRO!$E$41="Non-endemic")," ",IF(COUNTRY_INFO!A706=0," ",COUNTRY_INFO!A706))</f>
        <v>Nigeria</v>
      </c>
      <c r="B706" s="13" t="str">
        <f>IF(AND(INTRO!$E$37="Non-endemic",INTRO!$E$41="Non-endemic")," ",IF(COUNTRY_INFO!B706=0," ",COUNTRY_INFO!B706))</f>
        <v>Rivers</v>
      </c>
      <c r="C706" s="13" t="str">
        <f>IF(AND(INTRO!$E$37="Non-endemic",INTRO!$E$41="Non-endemic")," ",IF(COUNTRY_INFO!C706=0," ",COUNTRY_INFO!C706))</f>
        <v>Ogu/Bolo</v>
      </c>
      <c r="D706" s="14">
        <f>IF(AND(INTRO!$E$37="Non-endemic",INTRO!$E$41="Non-endemic"),0,IF(AND(OR(COUNTRY_INFO!$H706=0,COUNTRY_INFO!$H706=4,COUNTRY_INFO!$H706=99),OR(COUNTRY_INFO!$J706=0,COUNTRY_INFO!$J706=4)),0,COUNTRY_INFO!$E706))</f>
        <v>20088</v>
      </c>
      <c r="E706" s="14">
        <f>IF(AND(INTRO!$E$37="Non-endemic",INTRO!$E$41="Non-endemic"),0,IF(AND(OR(COUNTRY_INFO!$H706=0,COUNTRY_INFO!$H706=4,COUNTRY_INFO!$H706=99),OR(COUNTRY_INFO!$J706=0,COUNTRY_INFO!$J706=4)),0,COUNTRY_INFO!$F706))</f>
        <v>28123</v>
      </c>
      <c r="F706" s="14">
        <f t="shared" si="104"/>
        <v>48211</v>
      </c>
      <c r="G706" s="15">
        <f>IF(AND(INTRO!$E$37="Non-endemic",INTRO!$E$41="Non-endemic"),0,COUNTRY_INFO!Q706)</f>
        <v>1</v>
      </c>
      <c r="H706" s="15">
        <f>IF(AND(INTRO!$E$37="Non-endemic",INTRO!$E$41="Non-endemic"),0,COUNTRY_INFO!S706)</f>
        <v>1</v>
      </c>
      <c r="I706" s="14">
        <f>IF(INTRO!$E$39="Non-endemic",IF($G706=1,DEC!$I706,0),IF($G706=1,IVM!$G706,0))</f>
        <v>80352</v>
      </c>
      <c r="J706" s="3" t="str">
        <f>IF($G706=0, " ", IF(COUNTRY_INFO!$H706=1, IF(COUNTRY_INFO!$L706=1, 0," ")," "))</f>
        <v xml:space="preserve"> </v>
      </c>
      <c r="K706" s="3"/>
      <c r="L706" s="28" t="s">
        <v>974</v>
      </c>
      <c r="M706" s="44">
        <f>IF($L706="ALB", IF(INTRO!$E$39="Non-endemic",IF($H706&lt;&gt;0,$D706*($H706-$G706),0),$D706*$H706), 0)</f>
        <v>0</v>
      </c>
      <c r="N706" s="14">
        <f t="shared" si="96"/>
        <v>0</v>
      </c>
      <c r="O706" s="3"/>
      <c r="P706" s="14">
        <f t="shared" si="105"/>
        <v>0</v>
      </c>
      <c r="Q706" s="44">
        <f>IF($L706="MBD", IF(INTRO!$E$39="Non-endemic",IF($H706&lt;&gt;0,$D706*($H706-$G706),0),$D706*$H706),0)</f>
        <v>20088</v>
      </c>
      <c r="R706" s="14">
        <f t="shared" si="97"/>
        <v>0</v>
      </c>
      <c r="S706" s="3"/>
      <c r="T706" s="14">
        <f t="shared" si="106"/>
        <v>20088</v>
      </c>
      <c r="U706" s="25"/>
      <c r="V706" s="16">
        <f t="shared" si="102"/>
        <v>80352</v>
      </c>
      <c r="W706" s="16">
        <f t="shared" si="103"/>
        <v>402</v>
      </c>
      <c r="X706" s="25"/>
      <c r="Y706" s="16">
        <f t="shared" si="98"/>
        <v>0</v>
      </c>
      <c r="Z706" s="16">
        <f t="shared" si="99"/>
        <v>0</v>
      </c>
      <c r="AA706" s="25"/>
      <c r="AB706" s="16">
        <f t="shared" si="100"/>
        <v>0</v>
      </c>
      <c r="AC706" s="16">
        <f t="shared" si="101"/>
        <v>0</v>
      </c>
    </row>
    <row r="707" spans="1:29" x14ac:dyDescent="0.25">
      <c r="A707" s="13" t="str">
        <f>IF(AND(INTRO!$E$37="Non-endemic",INTRO!$E$41="Non-endemic")," ",IF(COUNTRY_INFO!A707=0," ",COUNTRY_INFO!A707))</f>
        <v>Nigeria</v>
      </c>
      <c r="B707" s="13" t="str">
        <f>IF(AND(INTRO!$E$37="Non-endemic",INTRO!$E$41="Non-endemic")," ",IF(COUNTRY_INFO!B707=0," ",COUNTRY_INFO!B707))</f>
        <v>Rivers</v>
      </c>
      <c r="C707" s="13" t="str">
        <f>IF(AND(INTRO!$E$37="Non-endemic",INTRO!$E$41="Non-endemic")," ",IF(COUNTRY_INFO!C707=0," ",COUNTRY_INFO!C707))</f>
        <v>Okrika</v>
      </c>
      <c r="D707" s="14">
        <f>IF(AND(INTRO!$E$37="Non-endemic",INTRO!$E$41="Non-endemic"),0,IF(AND(OR(COUNTRY_INFO!$H707=0,COUNTRY_INFO!$H707=4,COUNTRY_INFO!$H707=99),OR(COUNTRY_INFO!$J707=0,COUNTRY_INFO!$J707=4)),0,COUNTRY_INFO!$E707))</f>
        <v>59720</v>
      </c>
      <c r="E707" s="14">
        <f>IF(AND(INTRO!$E$37="Non-endemic",INTRO!$E$41="Non-endemic"),0,IF(AND(OR(COUNTRY_INFO!$H707=0,COUNTRY_INFO!$H707=4,COUNTRY_INFO!$H707=99),OR(COUNTRY_INFO!$J707=0,COUNTRY_INFO!$J707=4)),0,COUNTRY_INFO!$F707))</f>
        <v>83608</v>
      </c>
      <c r="F707" s="14">
        <f t="shared" si="104"/>
        <v>143328</v>
      </c>
      <c r="G707" s="15">
        <f>IF(AND(INTRO!$E$37="Non-endemic",INTRO!$E$41="Non-endemic"),0,COUNTRY_INFO!Q707)</f>
        <v>1</v>
      </c>
      <c r="H707" s="15">
        <f>IF(AND(INTRO!$E$37="Non-endemic",INTRO!$E$41="Non-endemic"),0,COUNTRY_INFO!S707)</f>
        <v>1</v>
      </c>
      <c r="I707" s="14">
        <f>IF(INTRO!$E$39="Non-endemic",IF($G707=1,DEC!$I707,0),IF($G707=1,IVM!$G707,0))</f>
        <v>238880</v>
      </c>
      <c r="J707" s="3" t="str">
        <f>IF($G707=0, " ", IF(COUNTRY_INFO!$H707=1, IF(COUNTRY_INFO!$L707=1, 0," ")," "))</f>
        <v xml:space="preserve"> </v>
      </c>
      <c r="K707" s="3"/>
      <c r="L707" s="28" t="s">
        <v>974</v>
      </c>
      <c r="M707" s="44">
        <f>IF($L707="ALB", IF(INTRO!$E$39="Non-endemic",IF($H707&lt;&gt;0,$D707*($H707-$G707),0),$D707*$H707), 0)</f>
        <v>0</v>
      </c>
      <c r="N707" s="14">
        <f t="shared" si="96"/>
        <v>0</v>
      </c>
      <c r="O707" s="3"/>
      <c r="P707" s="14">
        <f t="shared" si="105"/>
        <v>0</v>
      </c>
      <c r="Q707" s="44">
        <f>IF($L707="MBD", IF(INTRO!$E$39="Non-endemic",IF($H707&lt;&gt;0,$D707*($H707-$G707),0),$D707*$H707),0)</f>
        <v>59720</v>
      </c>
      <c r="R707" s="14">
        <f t="shared" si="97"/>
        <v>0</v>
      </c>
      <c r="S707" s="3"/>
      <c r="T707" s="14">
        <f t="shared" si="106"/>
        <v>59720</v>
      </c>
      <c r="U707" s="25"/>
      <c r="V707" s="16">
        <f t="shared" si="102"/>
        <v>238880</v>
      </c>
      <c r="W707" s="16">
        <f t="shared" si="103"/>
        <v>1195</v>
      </c>
      <c r="X707" s="25"/>
      <c r="Y707" s="16">
        <f t="shared" si="98"/>
        <v>0</v>
      </c>
      <c r="Z707" s="16">
        <f t="shared" si="99"/>
        <v>0</v>
      </c>
      <c r="AA707" s="25"/>
      <c r="AB707" s="16">
        <f t="shared" si="100"/>
        <v>0</v>
      </c>
      <c r="AC707" s="16">
        <f t="shared" si="101"/>
        <v>0</v>
      </c>
    </row>
    <row r="708" spans="1:29" x14ac:dyDescent="0.25">
      <c r="A708" s="13" t="str">
        <f>IF(AND(INTRO!$E$37="Non-endemic",INTRO!$E$41="Non-endemic")," ",IF(COUNTRY_INFO!A708=0," ",COUNTRY_INFO!A708))</f>
        <v>Nigeria</v>
      </c>
      <c r="B708" s="13" t="str">
        <f>IF(AND(INTRO!$E$37="Non-endemic",INTRO!$E$41="Non-endemic")," ",IF(COUNTRY_INFO!B708=0," ",COUNTRY_INFO!B708))</f>
        <v>Rivers</v>
      </c>
      <c r="C708" s="13" t="str">
        <f>IF(AND(INTRO!$E$37="Non-endemic",INTRO!$E$41="Non-endemic")," ",IF(COUNTRY_INFO!C708=0," ",COUNTRY_INFO!C708))</f>
        <v>Omumma</v>
      </c>
      <c r="D708" s="14">
        <f>IF(AND(INTRO!$E$37="Non-endemic",INTRO!$E$41="Non-endemic"),0,IF(AND(OR(COUNTRY_INFO!$H708=0,COUNTRY_INFO!$H708=4,COUNTRY_INFO!$H708=99),OR(COUNTRY_INFO!$J708=0,COUNTRY_INFO!$J708=4)),0,COUNTRY_INFO!$E708))</f>
        <v>26996</v>
      </c>
      <c r="E708" s="14">
        <f>IF(AND(INTRO!$E$37="Non-endemic",INTRO!$E$41="Non-endemic"),0,IF(AND(OR(COUNTRY_INFO!$H708=0,COUNTRY_INFO!$H708=4,COUNTRY_INFO!$H708=99),OR(COUNTRY_INFO!$J708=0,COUNTRY_INFO!$J708=4)),0,COUNTRY_INFO!$F708))</f>
        <v>37795</v>
      </c>
      <c r="F708" s="14">
        <f t="shared" si="104"/>
        <v>64791</v>
      </c>
      <c r="G708" s="15">
        <f>IF(AND(INTRO!$E$37="Non-endemic",INTRO!$E$41="Non-endemic"),0,COUNTRY_INFO!Q708)</f>
        <v>1</v>
      </c>
      <c r="H708" s="15">
        <f>IF(AND(INTRO!$E$37="Non-endemic",INTRO!$E$41="Non-endemic"),0,COUNTRY_INFO!S708)</f>
        <v>2</v>
      </c>
      <c r="I708" s="14">
        <f>IF(INTRO!$E$39="Non-endemic",IF($G708=1,DEC!$I708,0),IF($G708=1,IVM!$G708,0))</f>
        <v>107985</v>
      </c>
      <c r="J708" s="3" t="str">
        <f>IF($G708=0, " ", IF(COUNTRY_INFO!$H708=1, IF(COUNTRY_INFO!$L708=1, 0," ")," "))</f>
        <v xml:space="preserve"> </v>
      </c>
      <c r="K708" s="3"/>
      <c r="L708" s="28" t="s">
        <v>974</v>
      </c>
      <c r="M708" s="44">
        <f>IF($L708="ALB", IF(INTRO!$E$39="Non-endemic",IF($H708&lt;&gt;0,$D708*($H708-$G708),0),$D708*$H708), 0)</f>
        <v>0</v>
      </c>
      <c r="N708" s="14">
        <f t="shared" si="96"/>
        <v>0</v>
      </c>
      <c r="O708" s="3"/>
      <c r="P708" s="14">
        <f t="shared" si="105"/>
        <v>0</v>
      </c>
      <c r="Q708" s="44">
        <f>IF($L708="MBD", IF(INTRO!$E$39="Non-endemic",IF($H708&lt;&gt;0,$D708*($H708-$G708),0),$D708*$H708),0)</f>
        <v>53992</v>
      </c>
      <c r="R708" s="14">
        <f t="shared" si="97"/>
        <v>37795</v>
      </c>
      <c r="S708" s="3"/>
      <c r="T708" s="14">
        <f t="shared" si="106"/>
        <v>91787</v>
      </c>
      <c r="U708" s="25"/>
      <c r="V708" s="16">
        <f t="shared" si="102"/>
        <v>107985</v>
      </c>
      <c r="W708" s="16">
        <f t="shared" si="103"/>
        <v>540</v>
      </c>
      <c r="X708" s="25"/>
      <c r="Y708" s="16">
        <f t="shared" si="98"/>
        <v>0</v>
      </c>
      <c r="Z708" s="16">
        <f t="shared" si="99"/>
        <v>0</v>
      </c>
      <c r="AA708" s="25"/>
      <c r="AB708" s="16">
        <f t="shared" si="100"/>
        <v>37795</v>
      </c>
      <c r="AC708" s="16">
        <f t="shared" si="101"/>
        <v>252</v>
      </c>
    </row>
    <row r="709" spans="1:29" x14ac:dyDescent="0.25">
      <c r="A709" s="13" t="str">
        <f>IF(AND(INTRO!$E$37="Non-endemic",INTRO!$E$41="Non-endemic")," ",IF(COUNTRY_INFO!A709=0," ",COUNTRY_INFO!A709))</f>
        <v>Nigeria</v>
      </c>
      <c r="B709" s="13" t="str">
        <f>IF(AND(INTRO!$E$37="Non-endemic",INTRO!$E$41="Non-endemic")," ",IF(COUNTRY_INFO!B709=0," ",COUNTRY_INFO!B709))</f>
        <v>Rivers</v>
      </c>
      <c r="C709" s="13" t="str">
        <f>IF(AND(INTRO!$E$37="Non-endemic",INTRO!$E$41="Non-endemic")," ",IF(COUNTRY_INFO!C709=0," ",COUNTRY_INFO!C709))</f>
        <v>Opopo/Nkoro</v>
      </c>
      <c r="D709" s="14">
        <f>IF(AND(INTRO!$E$37="Non-endemic",INTRO!$E$41="Non-endemic"),0,IF(AND(OR(COUNTRY_INFO!$H709=0,COUNTRY_INFO!$H709=4,COUNTRY_INFO!$H709=99),OR(COUNTRY_INFO!$J709=0,COUNTRY_INFO!$J709=4)),0,COUNTRY_INFO!$E709))</f>
        <v>40753</v>
      </c>
      <c r="E709" s="14">
        <f>IF(AND(INTRO!$E$37="Non-endemic",INTRO!$E$41="Non-endemic"),0,IF(AND(OR(COUNTRY_INFO!$H709=0,COUNTRY_INFO!$H709=4,COUNTRY_INFO!$H709=99),OR(COUNTRY_INFO!$J709=0,COUNTRY_INFO!$J709=4)),0,COUNTRY_INFO!$F709))</f>
        <v>57054</v>
      </c>
      <c r="F709" s="14">
        <f t="shared" si="104"/>
        <v>97807</v>
      </c>
      <c r="G709" s="15">
        <f>IF(AND(INTRO!$E$37="Non-endemic",INTRO!$E$41="Non-endemic"),0,COUNTRY_INFO!Q709)</f>
        <v>1</v>
      </c>
      <c r="H709" s="15">
        <f>IF(AND(INTRO!$E$37="Non-endemic",INTRO!$E$41="Non-endemic"),0,COUNTRY_INFO!S709)</f>
        <v>2</v>
      </c>
      <c r="I709" s="14">
        <f>IF(INTRO!$E$39="Non-endemic",IF($G709=1,DEC!$I709,0),IF($G709=1,IVM!$G709,0))</f>
        <v>163012</v>
      </c>
      <c r="J709" s="3" t="str">
        <f>IF($G709=0, " ", IF(COUNTRY_INFO!$H709=1, IF(COUNTRY_INFO!$L709=1, 0," ")," "))</f>
        <v xml:space="preserve"> </v>
      </c>
      <c r="K709" s="3"/>
      <c r="L709" s="28" t="s">
        <v>974</v>
      </c>
      <c r="M709" s="44">
        <f>IF($L709="ALB", IF(INTRO!$E$39="Non-endemic",IF($H709&lt;&gt;0,$D709*($H709-$G709),0),$D709*$H709), 0)</f>
        <v>0</v>
      </c>
      <c r="N709" s="14">
        <f t="shared" si="96"/>
        <v>0</v>
      </c>
      <c r="O709" s="3"/>
      <c r="P709" s="14">
        <f t="shared" si="105"/>
        <v>0</v>
      </c>
      <c r="Q709" s="44">
        <f>IF($L709="MBD", IF(INTRO!$E$39="Non-endemic",IF($H709&lt;&gt;0,$D709*($H709-$G709),0),$D709*$H709),0)</f>
        <v>81506</v>
      </c>
      <c r="R709" s="14">
        <f t="shared" si="97"/>
        <v>57054</v>
      </c>
      <c r="S709" s="3"/>
      <c r="T709" s="14">
        <f t="shared" si="106"/>
        <v>138560</v>
      </c>
      <c r="U709" s="25"/>
      <c r="V709" s="16">
        <f t="shared" si="102"/>
        <v>163012</v>
      </c>
      <c r="W709" s="16">
        <f t="shared" si="103"/>
        <v>816</v>
      </c>
      <c r="X709" s="25"/>
      <c r="Y709" s="16">
        <f t="shared" si="98"/>
        <v>0</v>
      </c>
      <c r="Z709" s="16">
        <f t="shared" si="99"/>
        <v>0</v>
      </c>
      <c r="AA709" s="25"/>
      <c r="AB709" s="16">
        <f t="shared" si="100"/>
        <v>57054</v>
      </c>
      <c r="AC709" s="16">
        <f t="shared" si="101"/>
        <v>381</v>
      </c>
    </row>
    <row r="710" spans="1:29" x14ac:dyDescent="0.25">
      <c r="A710" s="13" t="str">
        <f>IF(AND(INTRO!$E$37="Non-endemic",INTRO!$E$41="Non-endemic")," ",IF(COUNTRY_INFO!A710=0," ",COUNTRY_INFO!A710))</f>
        <v>Nigeria</v>
      </c>
      <c r="B710" s="13" t="str">
        <f>IF(AND(INTRO!$E$37="Non-endemic",INTRO!$E$41="Non-endemic")," ",IF(COUNTRY_INFO!B710=0," ",COUNTRY_INFO!B710))</f>
        <v>Rivers</v>
      </c>
      <c r="C710" s="13" t="str">
        <f>IF(AND(INTRO!$E$37="Non-endemic",INTRO!$E$41="Non-endemic")," ",IF(COUNTRY_INFO!C710=0," ",COUNTRY_INFO!C710))</f>
        <v>Oyigbo</v>
      </c>
      <c r="D710" s="14">
        <f>IF(AND(INTRO!$E$37="Non-endemic",INTRO!$E$41="Non-endemic"),0,IF(AND(OR(COUNTRY_INFO!$H710=0,COUNTRY_INFO!$H710=4,COUNTRY_INFO!$H710=99),OR(COUNTRY_INFO!$J710=0,COUNTRY_INFO!$J710=4)),0,COUNTRY_INFO!$E710))</f>
        <v>33000</v>
      </c>
      <c r="E710" s="14">
        <f>IF(AND(INTRO!$E$37="Non-endemic",INTRO!$E$41="Non-endemic"),0,IF(AND(OR(COUNTRY_INFO!$H710=0,COUNTRY_INFO!$H710=4,COUNTRY_INFO!$H710=99),OR(COUNTRY_INFO!$J710=0,COUNTRY_INFO!$J710=4)),0,COUNTRY_INFO!$F710))</f>
        <v>46200</v>
      </c>
      <c r="F710" s="14">
        <f t="shared" si="104"/>
        <v>79200</v>
      </c>
      <c r="G710" s="15">
        <f>IF(AND(INTRO!$E$37="Non-endemic",INTRO!$E$41="Non-endemic"),0,COUNTRY_INFO!Q710)</f>
        <v>0</v>
      </c>
      <c r="H710" s="15">
        <f>IF(AND(INTRO!$E$37="Non-endemic",INTRO!$E$41="Non-endemic"),0,COUNTRY_INFO!S710)</f>
        <v>0</v>
      </c>
      <c r="I710" s="14">
        <f>IF(INTRO!$E$39="Non-endemic",IF($G710=1,DEC!$I710,0),IF($G710=1,IVM!$G710,0))</f>
        <v>0</v>
      </c>
      <c r="J710" s="3" t="str">
        <f>IF($G710=0, " ", IF(COUNTRY_INFO!$H710=1, IF(COUNTRY_INFO!$L710=1, 0," ")," "))</f>
        <v xml:space="preserve"> </v>
      </c>
      <c r="K710" s="3"/>
      <c r="L710" s="28" t="s">
        <v>974</v>
      </c>
      <c r="M710" s="44">
        <f>IF($L710="ALB", IF(INTRO!$E$39="Non-endemic",IF($H710&lt;&gt;0,$D710*($H710-$G710),0),$D710*$H710), 0)</f>
        <v>0</v>
      </c>
      <c r="N710" s="14">
        <f t="shared" si="96"/>
        <v>0</v>
      </c>
      <c r="O710" s="3"/>
      <c r="P710" s="14">
        <f t="shared" si="105"/>
        <v>0</v>
      </c>
      <c r="Q710" s="44">
        <f>IF($L710="MBD", IF(INTRO!$E$39="Non-endemic",IF($H710&lt;&gt;0,$D710*($H710-$G710),0),$D710*$H710),0)</f>
        <v>0</v>
      </c>
      <c r="R710" s="14">
        <f t="shared" si="97"/>
        <v>0</v>
      </c>
      <c r="S710" s="3"/>
      <c r="T710" s="14">
        <f t="shared" si="106"/>
        <v>0</v>
      </c>
      <c r="U710" s="25"/>
      <c r="V710" s="16">
        <f t="shared" si="102"/>
        <v>0</v>
      </c>
      <c r="W710" s="16">
        <f t="shared" si="103"/>
        <v>0</v>
      </c>
      <c r="X710" s="25"/>
      <c r="Y710" s="16">
        <f t="shared" si="98"/>
        <v>0</v>
      </c>
      <c r="Z710" s="16">
        <f t="shared" si="99"/>
        <v>0</v>
      </c>
      <c r="AA710" s="25"/>
      <c r="AB710" s="16">
        <f t="shared" si="100"/>
        <v>0</v>
      </c>
      <c r="AC710" s="16">
        <f t="shared" si="101"/>
        <v>0</v>
      </c>
    </row>
    <row r="711" spans="1:29" x14ac:dyDescent="0.25">
      <c r="A711" s="13" t="str">
        <f>IF(AND(INTRO!$E$37="Non-endemic",INTRO!$E$41="Non-endemic")," ",IF(COUNTRY_INFO!A711=0," ",COUNTRY_INFO!A711))</f>
        <v>Nigeria</v>
      </c>
      <c r="B711" s="13" t="str">
        <f>IF(AND(INTRO!$E$37="Non-endemic",INTRO!$E$41="Non-endemic")," ",IF(COUNTRY_INFO!B711=0," ",COUNTRY_INFO!B711))</f>
        <v>Rivers</v>
      </c>
      <c r="C711" s="13" t="str">
        <f>IF(AND(INTRO!$E$37="Non-endemic",INTRO!$E$41="Non-endemic")," ",IF(COUNTRY_INFO!C711=0," ",COUNTRY_INFO!C711))</f>
        <v>Port-Harcourt</v>
      </c>
      <c r="D711" s="14">
        <f>IF(AND(INTRO!$E$37="Non-endemic",INTRO!$E$41="Non-endemic"),0,IF(AND(OR(COUNTRY_INFO!$H711=0,COUNTRY_INFO!$H711=4,COUNTRY_INFO!$H711=99),OR(COUNTRY_INFO!$J711=0,COUNTRY_INFO!$J711=4)),0,COUNTRY_INFO!$E711))</f>
        <v>145548</v>
      </c>
      <c r="E711" s="14">
        <f>IF(AND(INTRO!$E$37="Non-endemic",INTRO!$E$41="Non-endemic"),0,IF(AND(OR(COUNTRY_INFO!$H711=0,COUNTRY_INFO!$H711=4,COUNTRY_INFO!$H711=99),OR(COUNTRY_INFO!$J711=0,COUNTRY_INFO!$J711=4)),0,COUNTRY_INFO!$F711))</f>
        <v>203767</v>
      </c>
      <c r="F711" s="14">
        <f t="shared" si="104"/>
        <v>349315</v>
      </c>
      <c r="G711" s="15">
        <f>IF(AND(INTRO!$E$37="Non-endemic",INTRO!$E$41="Non-endemic"),0,COUNTRY_INFO!Q711)</f>
        <v>0</v>
      </c>
      <c r="H711" s="15">
        <f>IF(AND(INTRO!$E$37="Non-endemic",INTRO!$E$41="Non-endemic"),0,COUNTRY_INFO!S711)</f>
        <v>0</v>
      </c>
      <c r="I711" s="14">
        <f>IF(INTRO!$E$39="Non-endemic",IF($G711=1,DEC!$I711,0),IF($G711=1,IVM!$G711,0))</f>
        <v>0</v>
      </c>
      <c r="J711" s="3" t="str">
        <f>IF($G711=0, " ", IF(COUNTRY_INFO!$H711=1, IF(COUNTRY_INFO!$L711=1, 0," ")," "))</f>
        <v xml:space="preserve"> </v>
      </c>
      <c r="K711" s="3"/>
      <c r="L711" s="28" t="s">
        <v>974</v>
      </c>
      <c r="M711" s="44">
        <f>IF($L711="ALB", IF(INTRO!$E$39="Non-endemic",IF($H711&lt;&gt;0,$D711*($H711-$G711),0),$D711*$H711), 0)</f>
        <v>0</v>
      </c>
      <c r="N711" s="14">
        <f t="shared" si="96"/>
        <v>0</v>
      </c>
      <c r="O711" s="3"/>
      <c r="P711" s="14">
        <f t="shared" si="105"/>
        <v>0</v>
      </c>
      <c r="Q711" s="44">
        <f>IF($L711="MBD", IF(INTRO!$E$39="Non-endemic",IF($H711&lt;&gt;0,$D711*($H711-$G711),0),$D711*$H711),0)</f>
        <v>0</v>
      </c>
      <c r="R711" s="14">
        <f t="shared" si="97"/>
        <v>0</v>
      </c>
      <c r="S711" s="3"/>
      <c r="T711" s="14">
        <f t="shared" si="106"/>
        <v>0</v>
      </c>
      <c r="U711" s="25"/>
      <c r="V711" s="16">
        <f t="shared" si="102"/>
        <v>0</v>
      </c>
      <c r="W711" s="16">
        <f t="shared" si="103"/>
        <v>0</v>
      </c>
      <c r="X711" s="25"/>
      <c r="Y711" s="16">
        <f t="shared" si="98"/>
        <v>0</v>
      </c>
      <c r="Z711" s="16">
        <f t="shared" si="99"/>
        <v>0</v>
      </c>
      <c r="AA711" s="25"/>
      <c r="AB711" s="16">
        <f t="shared" si="100"/>
        <v>0</v>
      </c>
      <c r="AC711" s="16">
        <f t="shared" si="101"/>
        <v>0</v>
      </c>
    </row>
    <row r="712" spans="1:29" x14ac:dyDescent="0.25">
      <c r="A712" s="13" t="str">
        <f>IF(AND(INTRO!$E$37="Non-endemic",INTRO!$E$41="Non-endemic")," ",IF(COUNTRY_INFO!A712=0," ",COUNTRY_INFO!A712))</f>
        <v>Nigeria</v>
      </c>
      <c r="B712" s="13" t="str">
        <f>IF(AND(INTRO!$E$37="Non-endemic",INTRO!$E$41="Non-endemic")," ",IF(COUNTRY_INFO!B712=0," ",COUNTRY_INFO!B712))</f>
        <v>Rivers</v>
      </c>
      <c r="C712" s="13" t="str">
        <f>IF(AND(INTRO!$E$37="Non-endemic",INTRO!$E$41="Non-endemic")," ",IF(COUNTRY_INFO!C712=0," ",COUNTRY_INFO!C712))</f>
        <v>Tai</v>
      </c>
      <c r="D712" s="14">
        <f>IF(AND(INTRO!$E$37="Non-endemic",INTRO!$E$41="Non-endemic"),0,IF(AND(OR(COUNTRY_INFO!$H712=0,COUNTRY_INFO!$H712=4,COUNTRY_INFO!$H712=99),OR(COUNTRY_INFO!$J712=0,COUNTRY_INFO!$J712=4)),0,COUNTRY_INFO!$E712))</f>
        <v>31685</v>
      </c>
      <c r="E712" s="14">
        <f>IF(AND(INTRO!$E$37="Non-endemic",INTRO!$E$41="Non-endemic"),0,IF(AND(OR(COUNTRY_INFO!$H712=0,COUNTRY_INFO!$H712=4,COUNTRY_INFO!$H712=99),OR(COUNTRY_INFO!$J712=0,COUNTRY_INFO!$J712=4)),0,COUNTRY_INFO!$F712))</f>
        <v>44359</v>
      </c>
      <c r="F712" s="14">
        <f t="shared" si="104"/>
        <v>76044</v>
      </c>
      <c r="G712" s="15">
        <f>IF(AND(INTRO!$E$37="Non-endemic",INTRO!$E$41="Non-endemic"),0,COUNTRY_INFO!Q712)</f>
        <v>0</v>
      </c>
      <c r="H712" s="15">
        <f>IF(AND(INTRO!$E$37="Non-endemic",INTRO!$E$41="Non-endemic"),0,COUNTRY_INFO!S712)</f>
        <v>1</v>
      </c>
      <c r="I712" s="14">
        <f>IF(INTRO!$E$39="Non-endemic",IF($G712=1,DEC!$I712,0),IF($G712=1,IVM!$G712,0))</f>
        <v>0</v>
      </c>
      <c r="J712" s="3" t="str">
        <f>IF($G712=0, " ", IF(COUNTRY_INFO!$H712=1, IF(COUNTRY_INFO!$L712=1, 0," ")," "))</f>
        <v xml:space="preserve"> </v>
      </c>
      <c r="K712" s="3"/>
      <c r="L712" s="28" t="s">
        <v>974</v>
      </c>
      <c r="M712" s="44">
        <f>IF($L712="ALB", IF(INTRO!$E$39="Non-endemic",IF($H712&lt;&gt;0,$D712*($H712-$G712),0),$D712*$H712), 0)</f>
        <v>0</v>
      </c>
      <c r="N712" s="14">
        <f t="shared" ref="N712:N775" si="107">IF($L712="ALB", IF($H712&lt;&gt;0, IF($I712=0, $E712*$H712, $E712*($H712-$G712)),0), 0)</f>
        <v>0</v>
      </c>
      <c r="O712" s="3"/>
      <c r="P712" s="14">
        <f t="shared" si="105"/>
        <v>0</v>
      </c>
      <c r="Q712" s="44">
        <f>IF($L712="MBD", IF(INTRO!$E$39="Non-endemic",IF($H712&lt;&gt;0,$D712*($H712-$G712),0),$D712*$H712),0)</f>
        <v>31685</v>
      </c>
      <c r="R712" s="14">
        <f t="shared" ref="R712:R775" si="108">IF($L712="MBD", IF($H712&lt;&gt;0,IF($I712=0, $E712*$H712, $E712*($H712-$G712)),0), 0 )</f>
        <v>44359</v>
      </c>
      <c r="S712" s="3"/>
      <c r="T712" s="14">
        <f t="shared" si="106"/>
        <v>76044</v>
      </c>
      <c r="U712" s="25"/>
      <c r="V712" s="16">
        <f t="shared" si="102"/>
        <v>0</v>
      </c>
      <c r="W712" s="16">
        <f t="shared" si="103"/>
        <v>0</v>
      </c>
      <c r="X712" s="25"/>
      <c r="Y712" s="16">
        <f t="shared" ref="Y712:Y775" si="109">IF($N712&gt;$X712,$N712-$X712,0)</f>
        <v>0</v>
      </c>
      <c r="Z712" s="16">
        <f t="shared" ref="Z712:Z775" si="110">ROUNDUP($N712/200,0)</f>
        <v>0</v>
      </c>
      <c r="AA712" s="25"/>
      <c r="AB712" s="16">
        <f t="shared" ref="AB712:AB775" si="111">IF($R712&gt;$AA712,$R712-$AA712,0)</f>
        <v>44359</v>
      </c>
      <c r="AC712" s="16">
        <f t="shared" ref="AC712:AC775" si="112">ROUNDUP($R712/150,0)</f>
        <v>296</v>
      </c>
    </row>
    <row r="713" spans="1:29" x14ac:dyDescent="0.25">
      <c r="A713" s="13" t="str">
        <f>IF(AND(INTRO!$E$37="Non-endemic",INTRO!$E$41="Non-endemic")," ",IF(COUNTRY_INFO!A713=0," ",COUNTRY_INFO!A713))</f>
        <v>Nigeria</v>
      </c>
      <c r="B713" s="13" t="str">
        <f>IF(AND(INTRO!$E$37="Non-endemic",INTRO!$E$41="Non-endemic")," ",IF(COUNTRY_INFO!B713=0," ",COUNTRY_INFO!B713))</f>
        <v>Sokoto</v>
      </c>
      <c r="C713" s="13" t="str">
        <f>IF(AND(INTRO!$E$37="Non-endemic",INTRO!$E$41="Non-endemic")," ",IF(COUNTRY_INFO!C713=0," ",COUNTRY_INFO!C713))</f>
        <v>Binji</v>
      </c>
      <c r="D713" s="14">
        <f>IF(AND(INTRO!$E$37="Non-endemic",INTRO!$E$41="Non-endemic"),0,IF(AND(OR(COUNTRY_INFO!$H713=0,COUNTRY_INFO!$H713=4,COUNTRY_INFO!$H713=99),OR(COUNTRY_INFO!$J713=0,COUNTRY_INFO!$J713=4)),0,COUNTRY_INFO!$E713))</f>
        <v>28250</v>
      </c>
      <c r="E713" s="14">
        <f>IF(AND(INTRO!$E$37="Non-endemic",INTRO!$E$41="Non-endemic"),0,IF(AND(OR(COUNTRY_INFO!$H713=0,COUNTRY_INFO!$H713=4,COUNTRY_INFO!$H713=99),OR(COUNTRY_INFO!$J713=0,COUNTRY_INFO!$J713=4)),0,COUNTRY_INFO!$F713))</f>
        <v>39550</v>
      </c>
      <c r="F713" s="14">
        <f t="shared" si="104"/>
        <v>67800</v>
      </c>
      <c r="G713" s="15">
        <f>IF(AND(INTRO!$E$37="Non-endemic",INTRO!$E$41="Non-endemic"),0,COUNTRY_INFO!Q713)</f>
        <v>1</v>
      </c>
      <c r="H713" s="15">
        <f>IF(AND(INTRO!$E$37="Non-endemic",INTRO!$E$41="Non-endemic"),0,COUNTRY_INFO!S713)</f>
        <v>0</v>
      </c>
      <c r="I713" s="14">
        <f>IF(INTRO!$E$39="Non-endemic",IF($G713=1,DEC!$I713,0),IF($G713=1,IVM!$G713,0))</f>
        <v>113000</v>
      </c>
      <c r="J713" s="3" t="str">
        <f>IF($G713=0, " ", IF(COUNTRY_INFO!$H713=1, IF(COUNTRY_INFO!$L713=1, 0," ")," "))</f>
        <v xml:space="preserve"> </v>
      </c>
      <c r="K713" s="3"/>
      <c r="L713" s="28" t="s">
        <v>974</v>
      </c>
      <c r="M713" s="44">
        <f>IF($L713="ALB", IF(INTRO!$E$39="Non-endemic",IF($H713&lt;&gt;0,$D713*($H713-$G713),0),$D713*$H713), 0)</f>
        <v>0</v>
      </c>
      <c r="N713" s="14">
        <f t="shared" si="107"/>
        <v>0</v>
      </c>
      <c r="O713" s="3"/>
      <c r="P713" s="14">
        <f t="shared" si="105"/>
        <v>0</v>
      </c>
      <c r="Q713" s="44">
        <f>IF($L713="MBD", IF(INTRO!$E$39="Non-endemic",IF($H713&lt;&gt;0,$D713*($H713-$G713),0),$D713*$H713),0)</f>
        <v>0</v>
      </c>
      <c r="R713" s="14">
        <f t="shared" si="108"/>
        <v>0</v>
      </c>
      <c r="S713" s="3"/>
      <c r="T713" s="14">
        <f t="shared" si="106"/>
        <v>0</v>
      </c>
      <c r="U713" s="25"/>
      <c r="V713" s="16">
        <f t="shared" ref="V713:V776" si="113">IF($J713&lt;&gt;" ", IF(($I713+$J713*$K713)&gt;$U713, ($I713+$J713*$K713)-$U713,0), IF($I713&gt;$U713, $I713-$U713, 0))</f>
        <v>113000</v>
      </c>
      <c r="W713" s="16">
        <f t="shared" ref="W713:W776" si="114">IF($J713&lt;&gt;" ", ROUNDUP(($I713+$J713*$K713)/200,0), ROUNDUP($I713/200,0))</f>
        <v>565</v>
      </c>
      <c r="X713" s="25"/>
      <c r="Y713" s="16">
        <f t="shared" si="109"/>
        <v>0</v>
      </c>
      <c r="Z713" s="16">
        <f t="shared" si="110"/>
        <v>0</v>
      </c>
      <c r="AA713" s="25"/>
      <c r="AB713" s="16">
        <f t="shared" si="111"/>
        <v>0</v>
      </c>
      <c r="AC713" s="16">
        <f t="shared" si="112"/>
        <v>0</v>
      </c>
    </row>
    <row r="714" spans="1:29" x14ac:dyDescent="0.25">
      <c r="A714" s="13" t="str">
        <f>IF(AND(INTRO!$E$37="Non-endemic",INTRO!$E$41="Non-endemic")," ",IF(COUNTRY_INFO!A714=0," ",COUNTRY_INFO!A714))</f>
        <v>Nigeria</v>
      </c>
      <c r="B714" s="13" t="str">
        <f>IF(AND(INTRO!$E$37="Non-endemic",INTRO!$E$41="Non-endemic")," ",IF(COUNTRY_INFO!B714=0," ",COUNTRY_INFO!B714))</f>
        <v>Sokoto</v>
      </c>
      <c r="C714" s="13" t="str">
        <f>IF(AND(INTRO!$E$37="Non-endemic",INTRO!$E$41="Non-endemic")," ",IF(COUNTRY_INFO!C714=0," ",COUNTRY_INFO!C714))</f>
        <v>Bodinga</v>
      </c>
      <c r="D714" s="14">
        <f>IF(AND(INTRO!$E$37="Non-endemic",INTRO!$E$41="Non-endemic"),0,IF(AND(OR(COUNTRY_INFO!$H714=0,COUNTRY_INFO!$H714=4,COUNTRY_INFO!$H714=99),OR(COUNTRY_INFO!$J714=0,COUNTRY_INFO!$J714=4)),0,COUNTRY_INFO!$E714))</f>
        <v>47180</v>
      </c>
      <c r="E714" s="14">
        <f>IF(AND(INTRO!$E$37="Non-endemic",INTRO!$E$41="Non-endemic"),0,IF(AND(OR(COUNTRY_INFO!$H714=0,COUNTRY_INFO!$H714=4,COUNTRY_INFO!$H714=99),OR(COUNTRY_INFO!$J714=0,COUNTRY_INFO!$J714=4)),0,COUNTRY_INFO!$F714))</f>
        <v>66052</v>
      </c>
      <c r="F714" s="14">
        <f t="shared" ref="F714:F777" si="115">SUM(D714:E714)</f>
        <v>113232</v>
      </c>
      <c r="G714" s="15">
        <f>IF(AND(INTRO!$E$37="Non-endemic",INTRO!$E$41="Non-endemic"),0,COUNTRY_INFO!Q714)</f>
        <v>1</v>
      </c>
      <c r="H714" s="15">
        <f>IF(AND(INTRO!$E$37="Non-endemic",INTRO!$E$41="Non-endemic"),0,COUNTRY_INFO!S714)</f>
        <v>0</v>
      </c>
      <c r="I714" s="14">
        <f>IF(INTRO!$E$39="Non-endemic",IF($G714=1,DEC!$I714,0),IF($G714=1,IVM!$G714,0))</f>
        <v>188721</v>
      </c>
      <c r="J714" s="3" t="str">
        <f>IF($G714=0, " ", IF(COUNTRY_INFO!$H714=1, IF(COUNTRY_INFO!$L714=1, 0," ")," "))</f>
        <v xml:space="preserve"> </v>
      </c>
      <c r="K714" s="3"/>
      <c r="L714" s="28" t="s">
        <v>974</v>
      </c>
      <c r="M714" s="44">
        <f>IF($L714="ALB", IF(INTRO!$E$39="Non-endemic",IF($H714&lt;&gt;0,$D714*($H714-$G714),0),$D714*$H714), 0)</f>
        <v>0</v>
      </c>
      <c r="N714" s="14">
        <f t="shared" si="107"/>
        <v>0</v>
      </c>
      <c r="O714" s="3"/>
      <c r="P714" s="14">
        <f t="shared" ref="P714:P777" si="116">SUM(M714:O714)</f>
        <v>0</v>
      </c>
      <c r="Q714" s="44">
        <f>IF($L714="MBD", IF(INTRO!$E$39="Non-endemic",IF($H714&lt;&gt;0,$D714*($H714-$G714),0),$D714*$H714),0)</f>
        <v>0</v>
      </c>
      <c r="R714" s="14">
        <f t="shared" si="108"/>
        <v>0</v>
      </c>
      <c r="S714" s="3"/>
      <c r="T714" s="14">
        <f t="shared" ref="T714:T777" si="117">SUM(Q714:S714)</f>
        <v>0</v>
      </c>
      <c r="U714" s="25"/>
      <c r="V714" s="16">
        <f t="shared" si="113"/>
        <v>188721</v>
      </c>
      <c r="W714" s="16">
        <f t="shared" si="114"/>
        <v>944</v>
      </c>
      <c r="X714" s="25"/>
      <c r="Y714" s="16">
        <f t="shared" si="109"/>
        <v>0</v>
      </c>
      <c r="Z714" s="16">
        <f t="shared" si="110"/>
        <v>0</v>
      </c>
      <c r="AA714" s="25"/>
      <c r="AB714" s="16">
        <f t="shared" si="111"/>
        <v>0</v>
      </c>
      <c r="AC714" s="16">
        <f t="shared" si="112"/>
        <v>0</v>
      </c>
    </row>
    <row r="715" spans="1:29" x14ac:dyDescent="0.25">
      <c r="A715" s="13" t="str">
        <f>IF(AND(INTRO!$E$37="Non-endemic",INTRO!$E$41="Non-endemic")," ",IF(COUNTRY_INFO!A715=0," ",COUNTRY_INFO!A715))</f>
        <v>Nigeria</v>
      </c>
      <c r="B715" s="13" t="str">
        <f>IF(AND(INTRO!$E$37="Non-endemic",INTRO!$E$41="Non-endemic")," ",IF(COUNTRY_INFO!B715=0," ",COUNTRY_INFO!B715))</f>
        <v>Sokoto</v>
      </c>
      <c r="C715" s="13" t="str">
        <f>IF(AND(INTRO!$E$37="Non-endemic",INTRO!$E$41="Non-endemic")," ",IF(COUNTRY_INFO!C715=0," ",COUNTRY_INFO!C715))</f>
        <v>Dang Shuni</v>
      </c>
      <c r="D715" s="14">
        <f>IF(AND(INTRO!$E$37="Non-endemic",INTRO!$E$41="Non-endemic"),0,IF(AND(OR(COUNTRY_INFO!$H715=0,COUNTRY_INFO!$H715=4,COUNTRY_INFO!$H715=99),OR(COUNTRY_INFO!$J715=0,COUNTRY_INFO!$J715=4)),0,COUNTRY_INFO!$E715))</f>
        <v>52329</v>
      </c>
      <c r="E715" s="14">
        <f>IF(AND(INTRO!$E$37="Non-endemic",INTRO!$E$41="Non-endemic"),0,IF(AND(OR(COUNTRY_INFO!$H715=0,COUNTRY_INFO!$H715=4,COUNTRY_INFO!$H715=99),OR(COUNTRY_INFO!$J715=0,COUNTRY_INFO!$J715=4)),0,COUNTRY_INFO!$F715))</f>
        <v>73260</v>
      </c>
      <c r="F715" s="14">
        <f t="shared" si="115"/>
        <v>125589</v>
      </c>
      <c r="G715" s="15">
        <f>IF(AND(INTRO!$E$37="Non-endemic",INTRO!$E$41="Non-endemic"),0,COUNTRY_INFO!Q715)</f>
        <v>1</v>
      </c>
      <c r="H715" s="15">
        <f>IF(AND(INTRO!$E$37="Non-endemic",INTRO!$E$41="Non-endemic"),0,COUNTRY_INFO!S715)</f>
        <v>0</v>
      </c>
      <c r="I715" s="14">
        <f>IF(INTRO!$E$39="Non-endemic",IF($G715=1,DEC!$I715,0),IF($G715=1,IVM!$G715,0))</f>
        <v>209314</v>
      </c>
      <c r="J715" s="3" t="str">
        <f>IF($G715=0, " ", IF(COUNTRY_INFO!$H715=1, IF(COUNTRY_INFO!$L715=1, 0," ")," "))</f>
        <v xml:space="preserve"> </v>
      </c>
      <c r="K715" s="3"/>
      <c r="L715" s="28" t="s">
        <v>974</v>
      </c>
      <c r="M715" s="44">
        <f>IF($L715="ALB", IF(INTRO!$E$39="Non-endemic",IF($H715&lt;&gt;0,$D715*($H715-$G715),0),$D715*$H715), 0)</f>
        <v>0</v>
      </c>
      <c r="N715" s="14">
        <f t="shared" si="107"/>
        <v>0</v>
      </c>
      <c r="O715" s="3"/>
      <c r="P715" s="14">
        <f t="shared" si="116"/>
        <v>0</v>
      </c>
      <c r="Q715" s="44">
        <f>IF($L715="MBD", IF(INTRO!$E$39="Non-endemic",IF($H715&lt;&gt;0,$D715*($H715-$G715),0),$D715*$H715),0)</f>
        <v>0</v>
      </c>
      <c r="R715" s="14">
        <f t="shared" si="108"/>
        <v>0</v>
      </c>
      <c r="S715" s="3"/>
      <c r="T715" s="14">
        <f t="shared" si="117"/>
        <v>0</v>
      </c>
      <c r="U715" s="25"/>
      <c r="V715" s="16">
        <f t="shared" si="113"/>
        <v>209314</v>
      </c>
      <c r="W715" s="16">
        <f t="shared" si="114"/>
        <v>1047</v>
      </c>
      <c r="X715" s="25"/>
      <c r="Y715" s="16">
        <f t="shared" si="109"/>
        <v>0</v>
      </c>
      <c r="Z715" s="16">
        <f t="shared" si="110"/>
        <v>0</v>
      </c>
      <c r="AA715" s="25"/>
      <c r="AB715" s="16">
        <f t="shared" si="111"/>
        <v>0</v>
      </c>
      <c r="AC715" s="16">
        <f t="shared" si="112"/>
        <v>0</v>
      </c>
    </row>
    <row r="716" spans="1:29" x14ac:dyDescent="0.25">
      <c r="A716" s="13" t="str">
        <f>IF(AND(INTRO!$E$37="Non-endemic",INTRO!$E$41="Non-endemic")," ",IF(COUNTRY_INFO!A716=0," ",COUNTRY_INFO!A716))</f>
        <v>Nigeria</v>
      </c>
      <c r="B716" s="13" t="str">
        <f>IF(AND(INTRO!$E$37="Non-endemic",INTRO!$E$41="Non-endemic")," ",IF(COUNTRY_INFO!B716=0," ",COUNTRY_INFO!B716))</f>
        <v>Sokoto</v>
      </c>
      <c r="C716" s="13" t="str">
        <f>IF(AND(INTRO!$E$37="Non-endemic",INTRO!$E$41="Non-endemic")," ",IF(COUNTRY_INFO!C716=0," ",COUNTRY_INFO!C716))</f>
        <v>Gada</v>
      </c>
      <c r="D716" s="14">
        <f>IF(AND(INTRO!$E$37="Non-endemic",INTRO!$E$41="Non-endemic"),0,IF(AND(OR(COUNTRY_INFO!$H716=0,COUNTRY_INFO!$H716=4,COUNTRY_INFO!$H716=99),OR(COUNTRY_INFO!$J716=0,COUNTRY_INFO!$J716=4)),0,COUNTRY_INFO!$E716))</f>
        <v>66778</v>
      </c>
      <c r="E716" s="14">
        <f>IF(AND(INTRO!$E$37="Non-endemic",INTRO!$E$41="Non-endemic"),0,IF(AND(OR(COUNTRY_INFO!$H716=0,COUNTRY_INFO!$H716=4,COUNTRY_INFO!$H716=99),OR(COUNTRY_INFO!$J716=0,COUNTRY_INFO!$J716=4)),0,COUNTRY_INFO!$F716))</f>
        <v>93490</v>
      </c>
      <c r="F716" s="14">
        <f t="shared" si="115"/>
        <v>160268</v>
      </c>
      <c r="G716" s="15">
        <f>IF(AND(INTRO!$E$37="Non-endemic",INTRO!$E$41="Non-endemic"),0,COUNTRY_INFO!Q716)</f>
        <v>1</v>
      </c>
      <c r="H716" s="15">
        <f>IF(AND(INTRO!$E$37="Non-endemic",INTRO!$E$41="Non-endemic"),0,COUNTRY_INFO!S716)</f>
        <v>0</v>
      </c>
      <c r="I716" s="14">
        <f>IF(INTRO!$E$39="Non-endemic",IF($G716=1,DEC!$I716,0),IF($G716=1,IVM!$G716,0))</f>
        <v>267114</v>
      </c>
      <c r="J716" s="3" t="str">
        <f>IF($G716=0, " ", IF(COUNTRY_INFO!$H716=1, IF(COUNTRY_INFO!$L716=1, 0," ")," "))</f>
        <v xml:space="preserve"> </v>
      </c>
      <c r="K716" s="3"/>
      <c r="L716" s="28" t="s">
        <v>974</v>
      </c>
      <c r="M716" s="44">
        <f>IF($L716="ALB", IF(INTRO!$E$39="Non-endemic",IF($H716&lt;&gt;0,$D716*($H716-$G716),0),$D716*$H716), 0)</f>
        <v>0</v>
      </c>
      <c r="N716" s="14">
        <f t="shared" si="107"/>
        <v>0</v>
      </c>
      <c r="O716" s="3"/>
      <c r="P716" s="14">
        <f t="shared" si="116"/>
        <v>0</v>
      </c>
      <c r="Q716" s="44">
        <f>IF($L716="MBD", IF(INTRO!$E$39="Non-endemic",IF($H716&lt;&gt;0,$D716*($H716-$G716),0),$D716*$H716),0)</f>
        <v>0</v>
      </c>
      <c r="R716" s="14">
        <f t="shared" si="108"/>
        <v>0</v>
      </c>
      <c r="S716" s="3"/>
      <c r="T716" s="14">
        <f t="shared" si="117"/>
        <v>0</v>
      </c>
      <c r="U716" s="25"/>
      <c r="V716" s="16">
        <f t="shared" si="113"/>
        <v>267114</v>
      </c>
      <c r="W716" s="16">
        <f t="shared" si="114"/>
        <v>1336</v>
      </c>
      <c r="X716" s="25"/>
      <c r="Y716" s="16">
        <f t="shared" si="109"/>
        <v>0</v>
      </c>
      <c r="Z716" s="16">
        <f t="shared" si="110"/>
        <v>0</v>
      </c>
      <c r="AA716" s="25"/>
      <c r="AB716" s="16">
        <f t="shared" si="111"/>
        <v>0</v>
      </c>
      <c r="AC716" s="16">
        <f t="shared" si="112"/>
        <v>0</v>
      </c>
    </row>
    <row r="717" spans="1:29" x14ac:dyDescent="0.25">
      <c r="A717" s="13" t="str">
        <f>IF(AND(INTRO!$E$37="Non-endemic",INTRO!$E$41="Non-endemic")," ",IF(COUNTRY_INFO!A717=0," ",COUNTRY_INFO!A717))</f>
        <v>Nigeria</v>
      </c>
      <c r="B717" s="13" t="str">
        <f>IF(AND(INTRO!$E$37="Non-endemic",INTRO!$E$41="Non-endemic")," ",IF(COUNTRY_INFO!B717=0," ",COUNTRY_INFO!B717))</f>
        <v>Sokoto</v>
      </c>
      <c r="C717" s="13" t="str">
        <f>IF(AND(INTRO!$E$37="Non-endemic",INTRO!$E$41="Non-endemic")," ",IF(COUNTRY_INFO!C717=0," ",COUNTRY_INFO!C717))</f>
        <v>Goronyo</v>
      </c>
      <c r="D717" s="14">
        <f>IF(AND(INTRO!$E$37="Non-endemic",INTRO!$E$41="Non-endemic"),0,IF(AND(OR(COUNTRY_INFO!$H717=0,COUNTRY_INFO!$H717=4,COUNTRY_INFO!$H717=99),OR(COUNTRY_INFO!$J717=0,COUNTRY_INFO!$J717=4)),0,COUNTRY_INFO!$E717))</f>
        <v>49034</v>
      </c>
      <c r="E717" s="14">
        <f>IF(AND(INTRO!$E$37="Non-endemic",INTRO!$E$41="Non-endemic"),0,IF(AND(OR(COUNTRY_INFO!$H717=0,COUNTRY_INFO!$H717=4,COUNTRY_INFO!$H717=99),OR(COUNTRY_INFO!$J717=0,COUNTRY_INFO!$J717=4)),0,COUNTRY_INFO!$F717))</f>
        <v>68647</v>
      </c>
      <c r="F717" s="14">
        <f t="shared" si="115"/>
        <v>117681</v>
      </c>
      <c r="G717" s="15">
        <f>IF(AND(INTRO!$E$37="Non-endemic",INTRO!$E$41="Non-endemic"),0,COUNTRY_INFO!Q717)</f>
        <v>1</v>
      </c>
      <c r="H717" s="15">
        <f>IF(AND(INTRO!$E$37="Non-endemic",INTRO!$E$41="Non-endemic"),0,COUNTRY_INFO!S717)</f>
        <v>1</v>
      </c>
      <c r="I717" s="14">
        <f>IF(INTRO!$E$39="Non-endemic",IF($G717=1,DEC!$I717,0),IF($G717=1,IVM!$G717,0))</f>
        <v>196134</v>
      </c>
      <c r="J717" s="3" t="str">
        <f>IF($G717=0, " ", IF(COUNTRY_INFO!$H717=1, IF(COUNTRY_INFO!$L717=1, 0," ")," "))</f>
        <v xml:space="preserve"> </v>
      </c>
      <c r="K717" s="3"/>
      <c r="L717" s="28" t="s">
        <v>974</v>
      </c>
      <c r="M717" s="44">
        <f>IF($L717="ALB", IF(INTRO!$E$39="Non-endemic",IF($H717&lt;&gt;0,$D717*($H717-$G717),0),$D717*$H717), 0)</f>
        <v>0</v>
      </c>
      <c r="N717" s="14">
        <f t="shared" si="107"/>
        <v>0</v>
      </c>
      <c r="O717" s="3"/>
      <c r="P717" s="14">
        <f t="shared" si="116"/>
        <v>0</v>
      </c>
      <c r="Q717" s="44">
        <f>IF($L717="MBD", IF(INTRO!$E$39="Non-endemic",IF($H717&lt;&gt;0,$D717*($H717-$G717),0),$D717*$H717),0)</f>
        <v>49034</v>
      </c>
      <c r="R717" s="14">
        <f t="shared" si="108"/>
        <v>0</v>
      </c>
      <c r="S717" s="3"/>
      <c r="T717" s="14">
        <f t="shared" si="117"/>
        <v>49034</v>
      </c>
      <c r="U717" s="25"/>
      <c r="V717" s="16">
        <f t="shared" si="113"/>
        <v>196134</v>
      </c>
      <c r="W717" s="16">
        <f t="shared" si="114"/>
        <v>981</v>
      </c>
      <c r="X717" s="25"/>
      <c r="Y717" s="16">
        <f t="shared" si="109"/>
        <v>0</v>
      </c>
      <c r="Z717" s="16">
        <f t="shared" si="110"/>
        <v>0</v>
      </c>
      <c r="AA717" s="25"/>
      <c r="AB717" s="16">
        <f t="shared" si="111"/>
        <v>0</v>
      </c>
      <c r="AC717" s="16">
        <f t="shared" si="112"/>
        <v>0</v>
      </c>
    </row>
    <row r="718" spans="1:29" x14ac:dyDescent="0.25">
      <c r="A718" s="13" t="str">
        <f>IF(AND(INTRO!$E$37="Non-endemic",INTRO!$E$41="Non-endemic")," ",IF(COUNTRY_INFO!A718=0," ",COUNTRY_INFO!A718))</f>
        <v>Nigeria</v>
      </c>
      <c r="B718" s="13" t="str">
        <f>IF(AND(INTRO!$E$37="Non-endemic",INTRO!$E$41="Non-endemic")," ",IF(COUNTRY_INFO!B718=0," ",COUNTRY_INFO!B718))</f>
        <v>Sokoto</v>
      </c>
      <c r="C718" s="13" t="str">
        <f>IF(AND(INTRO!$E$37="Non-endemic",INTRO!$E$41="Non-endemic")," ",IF(COUNTRY_INFO!C718=0," ",COUNTRY_INFO!C718))</f>
        <v>Gudu</v>
      </c>
      <c r="D718" s="14">
        <f>IF(AND(INTRO!$E$37="Non-endemic",INTRO!$E$41="Non-endemic"),0,IF(AND(OR(COUNTRY_INFO!$H718=0,COUNTRY_INFO!$H718=4,COUNTRY_INFO!$H718=99),OR(COUNTRY_INFO!$J718=0,COUNTRY_INFO!$J718=4)),0,COUNTRY_INFO!$E718))</f>
        <v>25699</v>
      </c>
      <c r="E718" s="14">
        <f>IF(AND(INTRO!$E$37="Non-endemic",INTRO!$E$41="Non-endemic"),0,IF(AND(OR(COUNTRY_INFO!$H718=0,COUNTRY_INFO!$H718=4,COUNTRY_INFO!$H718=99),OR(COUNTRY_INFO!$J718=0,COUNTRY_INFO!$J718=4)),0,COUNTRY_INFO!$F718))</f>
        <v>35979</v>
      </c>
      <c r="F718" s="14">
        <f t="shared" si="115"/>
        <v>61678</v>
      </c>
      <c r="G718" s="15">
        <f>IF(AND(INTRO!$E$37="Non-endemic",INTRO!$E$41="Non-endemic"),0,COUNTRY_INFO!Q718)</f>
        <v>1</v>
      </c>
      <c r="H718" s="15">
        <f>IF(AND(INTRO!$E$37="Non-endemic",INTRO!$E$41="Non-endemic"),0,COUNTRY_INFO!S718)</f>
        <v>0</v>
      </c>
      <c r="I718" s="14">
        <f>IF(INTRO!$E$39="Non-endemic",IF($G718=1,DEC!$I718,0),IF($G718=1,IVM!$G718,0))</f>
        <v>102797</v>
      </c>
      <c r="J718" s="3" t="str">
        <f>IF($G718=0, " ", IF(COUNTRY_INFO!$H718=1, IF(COUNTRY_INFO!$L718=1, 0," ")," "))</f>
        <v xml:space="preserve"> </v>
      </c>
      <c r="K718" s="3"/>
      <c r="L718" s="28" t="s">
        <v>974</v>
      </c>
      <c r="M718" s="44">
        <f>IF($L718="ALB", IF(INTRO!$E$39="Non-endemic",IF($H718&lt;&gt;0,$D718*($H718-$G718),0),$D718*$H718), 0)</f>
        <v>0</v>
      </c>
      <c r="N718" s="14">
        <f t="shared" si="107"/>
        <v>0</v>
      </c>
      <c r="O718" s="3"/>
      <c r="P718" s="14">
        <f t="shared" si="116"/>
        <v>0</v>
      </c>
      <c r="Q718" s="44">
        <f>IF($L718="MBD", IF(INTRO!$E$39="Non-endemic",IF($H718&lt;&gt;0,$D718*($H718-$G718),0),$D718*$H718),0)</f>
        <v>0</v>
      </c>
      <c r="R718" s="14">
        <f t="shared" si="108"/>
        <v>0</v>
      </c>
      <c r="S718" s="3"/>
      <c r="T718" s="14">
        <f t="shared" si="117"/>
        <v>0</v>
      </c>
      <c r="U718" s="25"/>
      <c r="V718" s="16">
        <f t="shared" si="113"/>
        <v>102797</v>
      </c>
      <c r="W718" s="16">
        <f t="shared" si="114"/>
        <v>514</v>
      </c>
      <c r="X718" s="25"/>
      <c r="Y718" s="16">
        <f t="shared" si="109"/>
        <v>0</v>
      </c>
      <c r="Z718" s="16">
        <f t="shared" si="110"/>
        <v>0</v>
      </c>
      <c r="AA718" s="25"/>
      <c r="AB718" s="16">
        <f t="shared" si="111"/>
        <v>0</v>
      </c>
      <c r="AC718" s="16">
        <f t="shared" si="112"/>
        <v>0</v>
      </c>
    </row>
    <row r="719" spans="1:29" x14ac:dyDescent="0.25">
      <c r="A719" s="13" t="str">
        <f>IF(AND(INTRO!$E$37="Non-endemic",INTRO!$E$41="Non-endemic")," ",IF(COUNTRY_INFO!A719=0," ",COUNTRY_INFO!A719))</f>
        <v>Nigeria</v>
      </c>
      <c r="B719" s="13" t="str">
        <f>IF(AND(INTRO!$E$37="Non-endemic",INTRO!$E$41="Non-endemic")," ",IF(COUNTRY_INFO!B719=0," ",COUNTRY_INFO!B719))</f>
        <v>Sokoto</v>
      </c>
      <c r="C719" s="13" t="str">
        <f>IF(AND(INTRO!$E$37="Non-endemic",INTRO!$E$41="Non-endemic")," ",IF(COUNTRY_INFO!C719=0," ",COUNTRY_INFO!C719))</f>
        <v>Gwadabawa</v>
      </c>
      <c r="D719" s="14">
        <f>IF(AND(INTRO!$E$37="Non-endemic",INTRO!$E$41="Non-endemic"),0,IF(AND(OR(COUNTRY_INFO!$H719=0,COUNTRY_INFO!$H719=4,COUNTRY_INFO!$H719=99),OR(COUNTRY_INFO!$J719=0,COUNTRY_INFO!$J719=4)),0,COUNTRY_INFO!$E719))</f>
        <v>62230</v>
      </c>
      <c r="E719" s="14">
        <f>IF(AND(INTRO!$E$37="Non-endemic",INTRO!$E$41="Non-endemic"),0,IF(AND(OR(COUNTRY_INFO!$H719=0,COUNTRY_INFO!$H719=4,COUNTRY_INFO!$H719=99),OR(COUNTRY_INFO!$J719=0,COUNTRY_INFO!$J719=4)),0,COUNTRY_INFO!$F719))</f>
        <v>87122</v>
      </c>
      <c r="F719" s="14">
        <f t="shared" si="115"/>
        <v>149352</v>
      </c>
      <c r="G719" s="15">
        <f>IF(AND(INTRO!$E$37="Non-endemic",INTRO!$E$41="Non-endemic"),0,COUNTRY_INFO!Q719)</f>
        <v>1</v>
      </c>
      <c r="H719" s="15">
        <f>IF(AND(INTRO!$E$37="Non-endemic",INTRO!$E$41="Non-endemic"),0,COUNTRY_INFO!S719)</f>
        <v>1</v>
      </c>
      <c r="I719" s="14">
        <f>IF(INTRO!$E$39="Non-endemic",IF($G719=1,DEC!$I719,0),IF($G719=1,IVM!$G719,0))</f>
        <v>248920</v>
      </c>
      <c r="J719" s="3" t="str">
        <f>IF($G719=0, " ", IF(COUNTRY_INFO!$H719=1, IF(COUNTRY_INFO!$L719=1, 0," ")," "))</f>
        <v xml:space="preserve"> </v>
      </c>
      <c r="K719" s="3"/>
      <c r="L719" s="28" t="s">
        <v>974</v>
      </c>
      <c r="M719" s="44">
        <f>IF($L719="ALB", IF(INTRO!$E$39="Non-endemic",IF($H719&lt;&gt;0,$D719*($H719-$G719),0),$D719*$H719), 0)</f>
        <v>0</v>
      </c>
      <c r="N719" s="14">
        <f t="shared" si="107"/>
        <v>0</v>
      </c>
      <c r="O719" s="3"/>
      <c r="P719" s="14">
        <f t="shared" si="116"/>
        <v>0</v>
      </c>
      <c r="Q719" s="44">
        <f>IF($L719="MBD", IF(INTRO!$E$39="Non-endemic",IF($H719&lt;&gt;0,$D719*($H719-$G719),0),$D719*$H719),0)</f>
        <v>62230</v>
      </c>
      <c r="R719" s="14">
        <f t="shared" si="108"/>
        <v>0</v>
      </c>
      <c r="S719" s="3"/>
      <c r="T719" s="14">
        <f t="shared" si="117"/>
        <v>62230</v>
      </c>
      <c r="U719" s="25"/>
      <c r="V719" s="16">
        <f t="shared" si="113"/>
        <v>248920</v>
      </c>
      <c r="W719" s="16">
        <f t="shared" si="114"/>
        <v>1245</v>
      </c>
      <c r="X719" s="25"/>
      <c r="Y719" s="16">
        <f t="shared" si="109"/>
        <v>0</v>
      </c>
      <c r="Z719" s="16">
        <f t="shared" si="110"/>
        <v>0</v>
      </c>
      <c r="AA719" s="25"/>
      <c r="AB719" s="16">
        <f t="shared" si="111"/>
        <v>0</v>
      </c>
      <c r="AC719" s="16">
        <f t="shared" si="112"/>
        <v>0</v>
      </c>
    </row>
    <row r="720" spans="1:29" x14ac:dyDescent="0.25">
      <c r="A720" s="13" t="str">
        <f>IF(AND(INTRO!$E$37="Non-endemic",INTRO!$E$41="Non-endemic")," ",IF(COUNTRY_INFO!A720=0," ",COUNTRY_INFO!A720))</f>
        <v>Nigeria</v>
      </c>
      <c r="B720" s="13" t="str">
        <f>IF(AND(INTRO!$E$37="Non-endemic",INTRO!$E$41="Non-endemic")," ",IF(COUNTRY_INFO!B720=0," ",COUNTRY_INFO!B720))</f>
        <v>Sokoto</v>
      </c>
      <c r="C720" s="13" t="str">
        <f>IF(AND(INTRO!$E$37="Non-endemic",INTRO!$E$41="Non-endemic")," ",IF(COUNTRY_INFO!C720=0," ",COUNTRY_INFO!C720))</f>
        <v>Illela</v>
      </c>
      <c r="D720" s="14">
        <f>IF(AND(INTRO!$E$37="Non-endemic",INTRO!$E$41="Non-endemic"),0,IF(AND(OR(COUNTRY_INFO!$H720=0,COUNTRY_INFO!$H720=4,COUNTRY_INFO!$H720=99),OR(COUNTRY_INFO!$J720=0,COUNTRY_INFO!$J720=4)),0,COUNTRY_INFO!$E720))</f>
        <v>40478</v>
      </c>
      <c r="E720" s="14">
        <f>IF(AND(INTRO!$E$37="Non-endemic",INTRO!$E$41="Non-endemic"),0,IF(AND(OR(COUNTRY_INFO!$H720=0,COUNTRY_INFO!$H720=4,COUNTRY_INFO!$H720=99),OR(COUNTRY_INFO!$J720=0,COUNTRY_INFO!$J720=4)),0,COUNTRY_INFO!$F720))</f>
        <v>56669</v>
      </c>
      <c r="F720" s="14">
        <f t="shared" si="115"/>
        <v>97147</v>
      </c>
      <c r="G720" s="15">
        <f>IF(AND(INTRO!$E$37="Non-endemic",INTRO!$E$41="Non-endemic"),0,COUNTRY_INFO!Q720)</f>
        <v>1</v>
      </c>
      <c r="H720" s="15">
        <f>IF(AND(INTRO!$E$37="Non-endemic",INTRO!$E$41="Non-endemic"),0,COUNTRY_INFO!S720)</f>
        <v>0</v>
      </c>
      <c r="I720" s="14">
        <f>IF(INTRO!$E$39="Non-endemic",IF($G720=1,DEC!$I720,0),IF($G720=1,IVM!$G720,0))</f>
        <v>161912</v>
      </c>
      <c r="J720" s="3" t="str">
        <f>IF($G720=0, " ", IF(COUNTRY_INFO!$H720=1, IF(COUNTRY_INFO!$L720=1, 0," ")," "))</f>
        <v xml:space="preserve"> </v>
      </c>
      <c r="K720" s="3"/>
      <c r="L720" s="28" t="s">
        <v>974</v>
      </c>
      <c r="M720" s="44">
        <f>IF($L720="ALB", IF(INTRO!$E$39="Non-endemic",IF($H720&lt;&gt;0,$D720*($H720-$G720),0),$D720*$H720), 0)</f>
        <v>0</v>
      </c>
      <c r="N720" s="14">
        <f t="shared" si="107"/>
        <v>0</v>
      </c>
      <c r="O720" s="3"/>
      <c r="P720" s="14">
        <f t="shared" si="116"/>
        <v>0</v>
      </c>
      <c r="Q720" s="44">
        <f>IF($L720="MBD", IF(INTRO!$E$39="Non-endemic",IF($H720&lt;&gt;0,$D720*($H720-$G720),0),$D720*$H720),0)</f>
        <v>0</v>
      </c>
      <c r="R720" s="14">
        <f t="shared" si="108"/>
        <v>0</v>
      </c>
      <c r="S720" s="3"/>
      <c r="T720" s="14">
        <f t="shared" si="117"/>
        <v>0</v>
      </c>
      <c r="U720" s="25"/>
      <c r="V720" s="16">
        <f t="shared" si="113"/>
        <v>161912</v>
      </c>
      <c r="W720" s="16">
        <f t="shared" si="114"/>
        <v>810</v>
      </c>
      <c r="X720" s="25"/>
      <c r="Y720" s="16">
        <f t="shared" si="109"/>
        <v>0</v>
      </c>
      <c r="Z720" s="16">
        <f t="shared" si="110"/>
        <v>0</v>
      </c>
      <c r="AA720" s="25"/>
      <c r="AB720" s="16">
        <f t="shared" si="111"/>
        <v>0</v>
      </c>
      <c r="AC720" s="16">
        <f t="shared" si="112"/>
        <v>0</v>
      </c>
    </row>
    <row r="721" spans="1:29" x14ac:dyDescent="0.25">
      <c r="A721" s="13" t="str">
        <f>IF(AND(INTRO!$E$37="Non-endemic",INTRO!$E$41="Non-endemic")," ",IF(COUNTRY_INFO!A721=0," ",COUNTRY_INFO!A721))</f>
        <v>Nigeria</v>
      </c>
      <c r="B721" s="13" t="str">
        <f>IF(AND(INTRO!$E$37="Non-endemic",INTRO!$E$41="Non-endemic")," ",IF(COUNTRY_INFO!B721=0," ",COUNTRY_INFO!B721))</f>
        <v>Sokoto</v>
      </c>
      <c r="C721" s="13" t="str">
        <f>IF(AND(INTRO!$E$37="Non-endemic",INTRO!$E$41="Non-endemic")," ",IF(COUNTRY_INFO!C721=0," ",COUNTRY_INFO!C721))</f>
        <v>Isa</v>
      </c>
      <c r="D721" s="14">
        <f>IF(AND(INTRO!$E$37="Non-endemic",INTRO!$E$41="Non-endemic"),0,IF(AND(OR(COUNTRY_INFO!$H721=0,COUNTRY_INFO!$H721=4,COUNTRY_INFO!$H721=99),OR(COUNTRY_INFO!$J721=0,COUNTRY_INFO!$J721=4)),0,COUNTRY_INFO!$E721))</f>
        <v>39298</v>
      </c>
      <c r="E721" s="14">
        <f>IF(AND(INTRO!$E$37="Non-endemic",INTRO!$E$41="Non-endemic"),0,IF(AND(OR(COUNTRY_INFO!$H721=0,COUNTRY_INFO!$H721=4,COUNTRY_INFO!$H721=99),OR(COUNTRY_INFO!$J721=0,COUNTRY_INFO!$J721=4)),0,COUNTRY_INFO!$F721))</f>
        <v>55018</v>
      </c>
      <c r="F721" s="14">
        <f t="shared" si="115"/>
        <v>94316</v>
      </c>
      <c r="G721" s="15">
        <f>IF(AND(INTRO!$E$37="Non-endemic",INTRO!$E$41="Non-endemic"),0,COUNTRY_INFO!Q721)</f>
        <v>0</v>
      </c>
      <c r="H721" s="15">
        <f>IF(AND(INTRO!$E$37="Non-endemic",INTRO!$E$41="Non-endemic"),0,COUNTRY_INFO!S721)</f>
        <v>0</v>
      </c>
      <c r="I721" s="14">
        <f>IF(INTRO!$E$39="Non-endemic",IF($G721=1,DEC!$I721,0),IF($G721=1,IVM!$G721,0))</f>
        <v>0</v>
      </c>
      <c r="J721" s="3" t="str">
        <f>IF($G721=0, " ", IF(COUNTRY_INFO!$H721=1, IF(COUNTRY_INFO!$L721=1, 0," ")," "))</f>
        <v xml:space="preserve"> </v>
      </c>
      <c r="K721" s="3"/>
      <c r="L721" s="28" t="s">
        <v>974</v>
      </c>
      <c r="M721" s="44">
        <f>IF($L721="ALB", IF(INTRO!$E$39="Non-endemic",IF($H721&lt;&gt;0,$D721*($H721-$G721),0),$D721*$H721), 0)</f>
        <v>0</v>
      </c>
      <c r="N721" s="14">
        <f t="shared" si="107"/>
        <v>0</v>
      </c>
      <c r="O721" s="3"/>
      <c r="P721" s="14">
        <f t="shared" si="116"/>
        <v>0</v>
      </c>
      <c r="Q721" s="44">
        <f>IF($L721="MBD", IF(INTRO!$E$39="Non-endemic",IF($H721&lt;&gt;0,$D721*($H721-$G721),0),$D721*$H721),0)</f>
        <v>0</v>
      </c>
      <c r="R721" s="14">
        <f t="shared" si="108"/>
        <v>0</v>
      </c>
      <c r="S721" s="3"/>
      <c r="T721" s="14">
        <f t="shared" si="117"/>
        <v>0</v>
      </c>
      <c r="U721" s="25"/>
      <c r="V721" s="16">
        <f t="shared" si="113"/>
        <v>0</v>
      </c>
      <c r="W721" s="16">
        <f t="shared" si="114"/>
        <v>0</v>
      </c>
      <c r="X721" s="25"/>
      <c r="Y721" s="16">
        <f t="shared" si="109"/>
        <v>0</v>
      </c>
      <c r="Z721" s="16">
        <f t="shared" si="110"/>
        <v>0</v>
      </c>
      <c r="AA721" s="25"/>
      <c r="AB721" s="16">
        <f t="shared" si="111"/>
        <v>0</v>
      </c>
      <c r="AC721" s="16">
        <f t="shared" si="112"/>
        <v>0</v>
      </c>
    </row>
    <row r="722" spans="1:29" x14ac:dyDescent="0.25">
      <c r="A722" s="13" t="str">
        <f>IF(AND(INTRO!$E$37="Non-endemic",INTRO!$E$41="Non-endemic")," ",IF(COUNTRY_INFO!A722=0," ",COUNTRY_INFO!A722))</f>
        <v>Nigeria</v>
      </c>
      <c r="B722" s="13" t="str">
        <f>IF(AND(INTRO!$E$37="Non-endemic",INTRO!$E$41="Non-endemic")," ",IF(COUNTRY_INFO!B722=0," ",COUNTRY_INFO!B722))</f>
        <v>Sokoto</v>
      </c>
      <c r="C722" s="13" t="str">
        <f>IF(AND(INTRO!$E$37="Non-endemic",INTRO!$E$41="Non-endemic")," ",IF(COUNTRY_INFO!C722=0," ",COUNTRY_INFO!C722))</f>
        <v>Kebbe</v>
      </c>
      <c r="D722" s="14">
        <f>IF(AND(INTRO!$E$37="Non-endemic",INTRO!$E$41="Non-endemic"),0,IF(AND(OR(COUNTRY_INFO!$H722=0,COUNTRY_INFO!$H722=4,COUNTRY_INFO!$H722=99),OR(COUNTRY_INFO!$J722=0,COUNTRY_INFO!$J722=4)),0,COUNTRY_INFO!$E722))</f>
        <v>33530</v>
      </c>
      <c r="E722" s="14">
        <f>IF(AND(INTRO!$E$37="Non-endemic",INTRO!$E$41="Non-endemic"),0,IF(AND(OR(COUNTRY_INFO!$H722=0,COUNTRY_INFO!$H722=4,COUNTRY_INFO!$H722=99),OR(COUNTRY_INFO!$J722=0,COUNTRY_INFO!$J722=4)),0,COUNTRY_INFO!$F722))</f>
        <v>46942</v>
      </c>
      <c r="F722" s="14">
        <f t="shared" si="115"/>
        <v>80472</v>
      </c>
      <c r="G722" s="15">
        <f>IF(AND(INTRO!$E$37="Non-endemic",INTRO!$E$41="Non-endemic"),0,COUNTRY_INFO!Q722)</f>
        <v>1</v>
      </c>
      <c r="H722" s="15">
        <f>IF(AND(INTRO!$E$37="Non-endemic",INTRO!$E$41="Non-endemic"),0,COUNTRY_INFO!S722)</f>
        <v>1</v>
      </c>
      <c r="I722" s="14">
        <f>IF(INTRO!$E$39="Non-endemic",IF($G722=1,DEC!$I722,0),IF($G722=1,IVM!$G722,0))</f>
        <v>134121</v>
      </c>
      <c r="J722" s="3" t="str">
        <f>IF($G722=0, " ", IF(COUNTRY_INFO!$H722=1, IF(COUNTRY_INFO!$L722=1, 0," ")," "))</f>
        <v xml:space="preserve"> </v>
      </c>
      <c r="K722" s="3"/>
      <c r="L722" s="28" t="s">
        <v>974</v>
      </c>
      <c r="M722" s="44">
        <f>IF($L722="ALB", IF(INTRO!$E$39="Non-endemic",IF($H722&lt;&gt;0,$D722*($H722-$G722),0),$D722*$H722), 0)</f>
        <v>0</v>
      </c>
      <c r="N722" s="14">
        <f t="shared" si="107"/>
        <v>0</v>
      </c>
      <c r="O722" s="3"/>
      <c r="P722" s="14">
        <f t="shared" si="116"/>
        <v>0</v>
      </c>
      <c r="Q722" s="44">
        <f>IF($L722="MBD", IF(INTRO!$E$39="Non-endemic",IF($H722&lt;&gt;0,$D722*($H722-$G722),0),$D722*$H722),0)</f>
        <v>33530</v>
      </c>
      <c r="R722" s="14">
        <f t="shared" si="108"/>
        <v>0</v>
      </c>
      <c r="S722" s="3"/>
      <c r="T722" s="14">
        <f t="shared" si="117"/>
        <v>33530</v>
      </c>
      <c r="U722" s="25"/>
      <c r="V722" s="16">
        <f t="shared" si="113"/>
        <v>134121</v>
      </c>
      <c r="W722" s="16">
        <f t="shared" si="114"/>
        <v>671</v>
      </c>
      <c r="X722" s="25"/>
      <c r="Y722" s="16">
        <f t="shared" si="109"/>
        <v>0</v>
      </c>
      <c r="Z722" s="16">
        <f t="shared" si="110"/>
        <v>0</v>
      </c>
      <c r="AA722" s="25"/>
      <c r="AB722" s="16">
        <f t="shared" si="111"/>
        <v>0</v>
      </c>
      <c r="AC722" s="16">
        <f t="shared" si="112"/>
        <v>0</v>
      </c>
    </row>
    <row r="723" spans="1:29" x14ac:dyDescent="0.25">
      <c r="A723" s="13" t="str">
        <f>IF(AND(INTRO!$E$37="Non-endemic",INTRO!$E$41="Non-endemic")," ",IF(COUNTRY_INFO!A723=0," ",COUNTRY_INFO!A723))</f>
        <v>Nigeria</v>
      </c>
      <c r="B723" s="13" t="str">
        <f>IF(AND(INTRO!$E$37="Non-endemic",INTRO!$E$41="Non-endemic")," ",IF(COUNTRY_INFO!B723=0," ",COUNTRY_INFO!B723))</f>
        <v>Sokoto</v>
      </c>
      <c r="C723" s="13" t="str">
        <f>IF(AND(INTRO!$E$37="Non-endemic",INTRO!$E$41="Non-endemic")," ",IF(COUNTRY_INFO!C723=0," ",COUNTRY_INFO!C723))</f>
        <v>Kware</v>
      </c>
      <c r="D723" s="14">
        <f>IF(AND(INTRO!$E$37="Non-endemic",INTRO!$E$41="Non-endemic"),0,IF(AND(OR(COUNTRY_INFO!$H723=0,COUNTRY_INFO!$H723=4,COUNTRY_INFO!$H723=99),OR(COUNTRY_INFO!$J723=0,COUNTRY_INFO!$J723=4)),0,COUNTRY_INFO!$E723))</f>
        <v>36016</v>
      </c>
      <c r="E723" s="14">
        <f>IF(AND(INTRO!$E$37="Non-endemic",INTRO!$E$41="Non-endemic"),0,IF(AND(OR(COUNTRY_INFO!$H723=0,COUNTRY_INFO!$H723=4,COUNTRY_INFO!$H723=99),OR(COUNTRY_INFO!$J723=0,COUNTRY_INFO!$J723=4)),0,COUNTRY_INFO!$F723))</f>
        <v>50422</v>
      </c>
      <c r="F723" s="14">
        <f t="shared" si="115"/>
        <v>86438</v>
      </c>
      <c r="G723" s="15">
        <f>IF(AND(INTRO!$E$37="Non-endemic",INTRO!$E$41="Non-endemic"),0,COUNTRY_INFO!Q723)</f>
        <v>1</v>
      </c>
      <c r="H723" s="15">
        <f>IF(AND(INTRO!$E$37="Non-endemic",INTRO!$E$41="Non-endemic"),0,COUNTRY_INFO!S723)</f>
        <v>0</v>
      </c>
      <c r="I723" s="14">
        <f>IF(INTRO!$E$39="Non-endemic",IF($G723=1,DEC!$I723,0),IF($G723=1,IVM!$G723,0))</f>
        <v>144063</v>
      </c>
      <c r="J723" s="3" t="str">
        <f>IF($G723=0, " ", IF(COUNTRY_INFO!$H723=1, IF(COUNTRY_INFO!$L723=1, 0," ")," "))</f>
        <v xml:space="preserve"> </v>
      </c>
      <c r="K723" s="3"/>
      <c r="L723" s="28" t="s">
        <v>974</v>
      </c>
      <c r="M723" s="44">
        <f>IF($L723="ALB", IF(INTRO!$E$39="Non-endemic",IF($H723&lt;&gt;0,$D723*($H723-$G723),0),$D723*$H723), 0)</f>
        <v>0</v>
      </c>
      <c r="N723" s="14">
        <f t="shared" si="107"/>
        <v>0</v>
      </c>
      <c r="O723" s="3"/>
      <c r="P723" s="14">
        <f t="shared" si="116"/>
        <v>0</v>
      </c>
      <c r="Q723" s="44">
        <f>IF($L723="MBD", IF(INTRO!$E$39="Non-endemic",IF($H723&lt;&gt;0,$D723*($H723-$G723),0),$D723*$H723),0)</f>
        <v>0</v>
      </c>
      <c r="R723" s="14">
        <f t="shared" si="108"/>
        <v>0</v>
      </c>
      <c r="S723" s="3"/>
      <c r="T723" s="14">
        <f t="shared" si="117"/>
        <v>0</v>
      </c>
      <c r="U723" s="25"/>
      <c r="V723" s="16">
        <f t="shared" si="113"/>
        <v>144063</v>
      </c>
      <c r="W723" s="16">
        <f t="shared" si="114"/>
        <v>721</v>
      </c>
      <c r="X723" s="25"/>
      <c r="Y723" s="16">
        <f t="shared" si="109"/>
        <v>0</v>
      </c>
      <c r="Z723" s="16">
        <f t="shared" si="110"/>
        <v>0</v>
      </c>
      <c r="AA723" s="25"/>
      <c r="AB723" s="16">
        <f t="shared" si="111"/>
        <v>0</v>
      </c>
      <c r="AC723" s="16">
        <f t="shared" si="112"/>
        <v>0</v>
      </c>
    </row>
    <row r="724" spans="1:29" x14ac:dyDescent="0.25">
      <c r="A724" s="13" t="str">
        <f>IF(AND(INTRO!$E$37="Non-endemic",INTRO!$E$41="Non-endemic")," ",IF(COUNTRY_INFO!A724=0," ",COUNTRY_INFO!A724))</f>
        <v>Nigeria</v>
      </c>
      <c r="B724" s="13" t="str">
        <f>IF(AND(INTRO!$E$37="Non-endemic",INTRO!$E$41="Non-endemic")," ",IF(COUNTRY_INFO!B724=0," ",COUNTRY_INFO!B724))</f>
        <v>Sokoto</v>
      </c>
      <c r="C724" s="13" t="str">
        <f>IF(AND(INTRO!$E$37="Non-endemic",INTRO!$E$41="Non-endemic")," ",IF(COUNTRY_INFO!C724=0," ",COUNTRY_INFO!C724))</f>
        <v>Rabah</v>
      </c>
      <c r="D724" s="14">
        <f>IF(AND(INTRO!$E$37="Non-endemic",INTRO!$E$41="Non-endemic"),0,IF(AND(OR(COUNTRY_INFO!$H724=0,COUNTRY_INFO!$H724=4,COUNTRY_INFO!$H724=99),OR(COUNTRY_INFO!$J724=0,COUNTRY_INFO!$J724=4)),0,COUNTRY_INFO!$E724))</f>
        <v>40122</v>
      </c>
      <c r="E724" s="14">
        <f>IF(AND(INTRO!$E$37="Non-endemic",INTRO!$E$41="Non-endemic"),0,IF(AND(OR(COUNTRY_INFO!$H724=0,COUNTRY_INFO!$H724=4,COUNTRY_INFO!$H724=99),OR(COUNTRY_INFO!$J724=0,COUNTRY_INFO!$J724=4)),0,COUNTRY_INFO!$F724))</f>
        <v>56171</v>
      </c>
      <c r="F724" s="14">
        <f t="shared" si="115"/>
        <v>96293</v>
      </c>
      <c r="G724" s="15">
        <f>IF(AND(INTRO!$E$37="Non-endemic",INTRO!$E$41="Non-endemic"),0,COUNTRY_INFO!Q724)</f>
        <v>1</v>
      </c>
      <c r="H724" s="15">
        <f>IF(AND(INTRO!$E$37="Non-endemic",INTRO!$E$41="Non-endemic"),0,COUNTRY_INFO!S724)</f>
        <v>0</v>
      </c>
      <c r="I724" s="14">
        <f>IF(INTRO!$E$39="Non-endemic",IF($G724=1,DEC!$I724,0),IF($G724=1,IVM!$G724,0))</f>
        <v>160488</v>
      </c>
      <c r="J724" s="3" t="str">
        <f>IF($G724=0, " ", IF(COUNTRY_INFO!$H724=1, IF(COUNTRY_INFO!$L724=1, 0," ")," "))</f>
        <v xml:space="preserve"> </v>
      </c>
      <c r="K724" s="3"/>
      <c r="L724" s="28" t="s">
        <v>974</v>
      </c>
      <c r="M724" s="44">
        <f>IF($L724="ALB", IF(INTRO!$E$39="Non-endemic",IF($H724&lt;&gt;0,$D724*($H724-$G724),0),$D724*$H724), 0)</f>
        <v>0</v>
      </c>
      <c r="N724" s="14">
        <f t="shared" si="107"/>
        <v>0</v>
      </c>
      <c r="O724" s="3"/>
      <c r="P724" s="14">
        <f t="shared" si="116"/>
        <v>0</v>
      </c>
      <c r="Q724" s="44">
        <f>IF($L724="MBD", IF(INTRO!$E$39="Non-endemic",IF($H724&lt;&gt;0,$D724*($H724-$G724),0),$D724*$H724),0)</f>
        <v>0</v>
      </c>
      <c r="R724" s="14">
        <f t="shared" si="108"/>
        <v>0</v>
      </c>
      <c r="S724" s="3"/>
      <c r="T724" s="14">
        <f t="shared" si="117"/>
        <v>0</v>
      </c>
      <c r="U724" s="25"/>
      <c r="V724" s="16">
        <f t="shared" si="113"/>
        <v>160488</v>
      </c>
      <c r="W724" s="16">
        <f t="shared" si="114"/>
        <v>803</v>
      </c>
      <c r="X724" s="25"/>
      <c r="Y724" s="16">
        <f t="shared" si="109"/>
        <v>0</v>
      </c>
      <c r="Z724" s="16">
        <f t="shared" si="110"/>
        <v>0</v>
      </c>
      <c r="AA724" s="25"/>
      <c r="AB724" s="16">
        <f t="shared" si="111"/>
        <v>0</v>
      </c>
      <c r="AC724" s="16">
        <f t="shared" si="112"/>
        <v>0</v>
      </c>
    </row>
    <row r="725" spans="1:29" x14ac:dyDescent="0.25">
      <c r="A725" s="13" t="str">
        <f>IF(AND(INTRO!$E$37="Non-endemic",INTRO!$E$41="Non-endemic")," ",IF(COUNTRY_INFO!A725=0," ",COUNTRY_INFO!A725))</f>
        <v>Nigeria</v>
      </c>
      <c r="B725" s="13" t="str">
        <f>IF(AND(INTRO!$E$37="Non-endemic",INTRO!$E$41="Non-endemic")," ",IF(COUNTRY_INFO!B725=0," ",COUNTRY_INFO!B725))</f>
        <v>Sokoto</v>
      </c>
      <c r="C725" s="13" t="str">
        <f>IF(AND(INTRO!$E$37="Non-endemic",INTRO!$E$41="Non-endemic")," ",IF(COUNTRY_INFO!C725=0," ",COUNTRY_INFO!C725))</f>
        <v>Sabon Bimi</v>
      </c>
      <c r="D725" s="14">
        <f>IF(AND(INTRO!$E$37="Non-endemic",INTRO!$E$41="Non-endemic"),0,IF(AND(OR(COUNTRY_INFO!$H725=0,COUNTRY_INFO!$H725=4,COUNTRY_INFO!$H725=99),OR(COUNTRY_INFO!$J725=0,COUNTRY_INFO!$J725=4)),0,COUNTRY_INFO!$E725))</f>
        <v>55840</v>
      </c>
      <c r="E725" s="14">
        <f>IF(AND(INTRO!$E$37="Non-endemic",INTRO!$E$41="Non-endemic"),0,IF(AND(OR(COUNTRY_INFO!$H725=0,COUNTRY_INFO!$H725=4,COUNTRY_INFO!$H725=99),OR(COUNTRY_INFO!$J725=0,COUNTRY_INFO!$J725=4)),0,COUNTRY_INFO!$F725))</f>
        <v>78175</v>
      </c>
      <c r="F725" s="14">
        <f t="shared" si="115"/>
        <v>134015</v>
      </c>
      <c r="G725" s="15">
        <f>IF(AND(INTRO!$E$37="Non-endemic",INTRO!$E$41="Non-endemic"),0,COUNTRY_INFO!Q725)</f>
        <v>1</v>
      </c>
      <c r="H725" s="15">
        <f>IF(AND(INTRO!$E$37="Non-endemic",INTRO!$E$41="Non-endemic"),0,COUNTRY_INFO!S725)</f>
        <v>0</v>
      </c>
      <c r="I725" s="14">
        <f>IF(INTRO!$E$39="Non-endemic",IF($G725=1,DEC!$I725,0),IF($G725=1,IVM!$G725,0))</f>
        <v>223358</v>
      </c>
      <c r="J725" s="3" t="str">
        <f>IF($G725=0, " ", IF(COUNTRY_INFO!$H725=1, IF(COUNTRY_INFO!$L725=1, 0," ")," "))</f>
        <v xml:space="preserve"> </v>
      </c>
      <c r="K725" s="3"/>
      <c r="L725" s="28" t="s">
        <v>974</v>
      </c>
      <c r="M725" s="44">
        <f>IF($L725="ALB", IF(INTRO!$E$39="Non-endemic",IF($H725&lt;&gt;0,$D725*($H725-$G725),0),$D725*$H725), 0)</f>
        <v>0</v>
      </c>
      <c r="N725" s="14">
        <f t="shared" si="107"/>
        <v>0</v>
      </c>
      <c r="O725" s="3"/>
      <c r="P725" s="14">
        <f t="shared" si="116"/>
        <v>0</v>
      </c>
      <c r="Q725" s="44">
        <f>IF($L725="MBD", IF(INTRO!$E$39="Non-endemic",IF($H725&lt;&gt;0,$D725*($H725-$G725),0),$D725*$H725),0)</f>
        <v>0</v>
      </c>
      <c r="R725" s="14">
        <f t="shared" si="108"/>
        <v>0</v>
      </c>
      <c r="S725" s="3"/>
      <c r="T725" s="14">
        <f t="shared" si="117"/>
        <v>0</v>
      </c>
      <c r="U725" s="25"/>
      <c r="V725" s="16">
        <f t="shared" si="113"/>
        <v>223358</v>
      </c>
      <c r="W725" s="16">
        <f t="shared" si="114"/>
        <v>1117</v>
      </c>
      <c r="X725" s="25"/>
      <c r="Y725" s="16">
        <f t="shared" si="109"/>
        <v>0</v>
      </c>
      <c r="Z725" s="16">
        <f t="shared" si="110"/>
        <v>0</v>
      </c>
      <c r="AA725" s="25"/>
      <c r="AB725" s="16">
        <f t="shared" si="111"/>
        <v>0</v>
      </c>
      <c r="AC725" s="16">
        <f t="shared" si="112"/>
        <v>0</v>
      </c>
    </row>
    <row r="726" spans="1:29" x14ac:dyDescent="0.25">
      <c r="A726" s="13" t="str">
        <f>IF(AND(INTRO!$E$37="Non-endemic",INTRO!$E$41="Non-endemic")," ",IF(COUNTRY_INFO!A726=0," ",COUNTRY_INFO!A726))</f>
        <v>Nigeria</v>
      </c>
      <c r="B726" s="13" t="str">
        <f>IF(AND(INTRO!$E$37="Non-endemic",INTRO!$E$41="Non-endemic")," ",IF(COUNTRY_INFO!B726=0," ",COUNTRY_INFO!B726))</f>
        <v>Sokoto</v>
      </c>
      <c r="C726" s="13" t="str">
        <f>IF(AND(INTRO!$E$37="Non-endemic",INTRO!$E$41="Non-endemic")," ",IF(COUNTRY_INFO!C726=0," ",COUNTRY_INFO!C726))</f>
        <v>Shagari</v>
      </c>
      <c r="D726" s="14">
        <f>IF(AND(INTRO!$E$37="Non-endemic",INTRO!$E$41="Non-endemic"),0,IF(AND(OR(COUNTRY_INFO!$H726=0,COUNTRY_INFO!$H726=4,COUNTRY_INFO!$H726=99),OR(COUNTRY_INFO!$J726=0,COUNTRY_INFO!$J726=4)),0,COUNTRY_INFO!$E726))</f>
        <v>42072</v>
      </c>
      <c r="E726" s="14">
        <f>IF(AND(INTRO!$E$37="Non-endemic",INTRO!$E$41="Non-endemic"),0,IF(AND(OR(COUNTRY_INFO!$H726=0,COUNTRY_INFO!$H726=4,COUNTRY_INFO!$H726=99),OR(COUNTRY_INFO!$J726=0,COUNTRY_INFO!$J726=4)),0,COUNTRY_INFO!$F726))</f>
        <v>58900</v>
      </c>
      <c r="F726" s="14">
        <f t="shared" si="115"/>
        <v>100972</v>
      </c>
      <c r="G726" s="15">
        <f>IF(AND(INTRO!$E$37="Non-endemic",INTRO!$E$41="Non-endemic"),0,COUNTRY_INFO!Q726)</f>
        <v>1</v>
      </c>
      <c r="H726" s="15">
        <f>IF(AND(INTRO!$E$37="Non-endemic",INTRO!$E$41="Non-endemic"),0,COUNTRY_INFO!S726)</f>
        <v>0</v>
      </c>
      <c r="I726" s="14">
        <f>IF(INTRO!$E$39="Non-endemic",IF($G726=1,DEC!$I726,0),IF($G726=1,IVM!$G726,0))</f>
        <v>168286</v>
      </c>
      <c r="J726" s="3" t="str">
        <f>IF($G726=0, " ", IF(COUNTRY_INFO!$H726=1, IF(COUNTRY_INFO!$L726=1, 0," ")," "))</f>
        <v xml:space="preserve"> </v>
      </c>
      <c r="K726" s="3"/>
      <c r="L726" s="28" t="s">
        <v>974</v>
      </c>
      <c r="M726" s="44">
        <f>IF($L726="ALB", IF(INTRO!$E$39="Non-endemic",IF($H726&lt;&gt;0,$D726*($H726-$G726),0),$D726*$H726), 0)</f>
        <v>0</v>
      </c>
      <c r="N726" s="14">
        <f t="shared" si="107"/>
        <v>0</v>
      </c>
      <c r="O726" s="3"/>
      <c r="P726" s="14">
        <f t="shared" si="116"/>
        <v>0</v>
      </c>
      <c r="Q726" s="44">
        <f>IF($L726="MBD", IF(INTRO!$E$39="Non-endemic",IF($H726&lt;&gt;0,$D726*($H726-$G726),0),$D726*$H726),0)</f>
        <v>0</v>
      </c>
      <c r="R726" s="14">
        <f t="shared" si="108"/>
        <v>0</v>
      </c>
      <c r="S726" s="3"/>
      <c r="T726" s="14">
        <f t="shared" si="117"/>
        <v>0</v>
      </c>
      <c r="U726" s="25"/>
      <c r="V726" s="16">
        <f t="shared" si="113"/>
        <v>168286</v>
      </c>
      <c r="W726" s="16">
        <f t="shared" si="114"/>
        <v>842</v>
      </c>
      <c r="X726" s="25"/>
      <c r="Y726" s="16">
        <f t="shared" si="109"/>
        <v>0</v>
      </c>
      <c r="Z726" s="16">
        <f t="shared" si="110"/>
        <v>0</v>
      </c>
      <c r="AA726" s="25"/>
      <c r="AB726" s="16">
        <f t="shared" si="111"/>
        <v>0</v>
      </c>
      <c r="AC726" s="16">
        <f t="shared" si="112"/>
        <v>0</v>
      </c>
    </row>
    <row r="727" spans="1:29" x14ac:dyDescent="0.25">
      <c r="A727" s="13" t="str">
        <f>IF(AND(INTRO!$E$37="Non-endemic",INTRO!$E$41="Non-endemic")," ",IF(COUNTRY_INFO!A727=0," ",COUNTRY_INFO!A727))</f>
        <v>Nigeria</v>
      </c>
      <c r="B727" s="13" t="str">
        <f>IF(AND(INTRO!$E$37="Non-endemic",INTRO!$E$41="Non-endemic")," ",IF(COUNTRY_INFO!B727=0," ",COUNTRY_INFO!B727))</f>
        <v>Sokoto</v>
      </c>
      <c r="C727" s="13" t="str">
        <f>IF(AND(INTRO!$E$37="Non-endemic",INTRO!$E$41="Non-endemic")," ",IF(COUNTRY_INFO!C727=0," ",COUNTRY_INFO!C727))</f>
        <v>Silame</v>
      </c>
      <c r="D727" s="14">
        <f>IF(AND(INTRO!$E$37="Non-endemic",INTRO!$E$41="Non-endemic"),0,IF(AND(OR(COUNTRY_INFO!$H727=0,COUNTRY_INFO!$H727=4,COUNTRY_INFO!$H727=99),OR(COUNTRY_INFO!$J727=0,COUNTRY_INFO!$J727=4)),0,COUNTRY_INFO!$E727))</f>
        <v>28075</v>
      </c>
      <c r="E727" s="14">
        <f>IF(AND(INTRO!$E$37="Non-endemic",INTRO!$E$41="Non-endemic"),0,IF(AND(OR(COUNTRY_INFO!$H727=0,COUNTRY_INFO!$H727=4,COUNTRY_INFO!$H727=99),OR(COUNTRY_INFO!$J727=0,COUNTRY_INFO!$J727=4)),0,COUNTRY_INFO!$F727))</f>
        <v>39306</v>
      </c>
      <c r="F727" s="14">
        <f t="shared" si="115"/>
        <v>67381</v>
      </c>
      <c r="G727" s="15">
        <f>IF(AND(INTRO!$E$37="Non-endemic",INTRO!$E$41="Non-endemic"),0,COUNTRY_INFO!Q727)</f>
        <v>1</v>
      </c>
      <c r="H727" s="15">
        <f>IF(AND(INTRO!$E$37="Non-endemic",INTRO!$E$41="Non-endemic"),0,COUNTRY_INFO!S727)</f>
        <v>0</v>
      </c>
      <c r="I727" s="14">
        <f>IF(INTRO!$E$39="Non-endemic",IF($G727=1,DEC!$I727,0),IF($G727=1,IVM!$G727,0))</f>
        <v>112302</v>
      </c>
      <c r="J727" s="3" t="str">
        <f>IF($G727=0, " ", IF(COUNTRY_INFO!$H727=1, IF(COUNTRY_INFO!$L727=1, 0," ")," "))</f>
        <v xml:space="preserve"> </v>
      </c>
      <c r="K727" s="3"/>
      <c r="L727" s="28" t="s">
        <v>974</v>
      </c>
      <c r="M727" s="44">
        <f>IF($L727="ALB", IF(INTRO!$E$39="Non-endemic",IF($H727&lt;&gt;0,$D727*($H727-$G727),0),$D727*$H727), 0)</f>
        <v>0</v>
      </c>
      <c r="N727" s="14">
        <f t="shared" si="107"/>
        <v>0</v>
      </c>
      <c r="O727" s="3"/>
      <c r="P727" s="14">
        <f t="shared" si="116"/>
        <v>0</v>
      </c>
      <c r="Q727" s="44">
        <f>IF($L727="MBD", IF(INTRO!$E$39="Non-endemic",IF($H727&lt;&gt;0,$D727*($H727-$G727),0),$D727*$H727),0)</f>
        <v>0</v>
      </c>
      <c r="R727" s="14">
        <f t="shared" si="108"/>
        <v>0</v>
      </c>
      <c r="S727" s="3"/>
      <c r="T727" s="14">
        <f t="shared" si="117"/>
        <v>0</v>
      </c>
      <c r="U727" s="25"/>
      <c r="V727" s="16">
        <f t="shared" si="113"/>
        <v>112302</v>
      </c>
      <c r="W727" s="16">
        <f t="shared" si="114"/>
        <v>562</v>
      </c>
      <c r="X727" s="25"/>
      <c r="Y727" s="16">
        <f t="shared" si="109"/>
        <v>0</v>
      </c>
      <c r="Z727" s="16">
        <f t="shared" si="110"/>
        <v>0</v>
      </c>
      <c r="AA727" s="25"/>
      <c r="AB727" s="16">
        <f t="shared" si="111"/>
        <v>0</v>
      </c>
      <c r="AC727" s="16">
        <f t="shared" si="112"/>
        <v>0</v>
      </c>
    </row>
    <row r="728" spans="1:29" x14ac:dyDescent="0.25">
      <c r="A728" s="13" t="str">
        <f>IF(AND(INTRO!$E$37="Non-endemic",INTRO!$E$41="Non-endemic")," ",IF(COUNTRY_INFO!A728=0," ",COUNTRY_INFO!A728))</f>
        <v>Nigeria</v>
      </c>
      <c r="B728" s="13" t="str">
        <f>IF(AND(INTRO!$E$37="Non-endemic",INTRO!$E$41="Non-endemic")," ",IF(COUNTRY_INFO!B728=0," ",COUNTRY_INFO!B728))</f>
        <v>Sokoto</v>
      </c>
      <c r="C728" s="13" t="str">
        <f>IF(AND(INTRO!$E$37="Non-endemic",INTRO!$E$41="Non-endemic")," ",IF(COUNTRY_INFO!C728=0," ",COUNTRY_INFO!C728))</f>
        <v>Sokoto South</v>
      </c>
      <c r="D728" s="14">
        <f>IF(AND(INTRO!$E$37="Non-endemic",INTRO!$E$41="Non-endemic"),0,IF(AND(OR(COUNTRY_INFO!$H728=0,COUNTRY_INFO!$H728=4,COUNTRY_INFO!$H728=99),OR(COUNTRY_INFO!$J728=0,COUNTRY_INFO!$J728=4)),0,COUNTRY_INFO!$E728))</f>
        <v>52428</v>
      </c>
      <c r="E728" s="14">
        <f>IF(AND(INTRO!$E$37="Non-endemic",INTRO!$E$41="Non-endemic"),0,IF(AND(OR(COUNTRY_INFO!$H728=0,COUNTRY_INFO!$H728=4,COUNTRY_INFO!$H728=99),OR(COUNTRY_INFO!$J728=0,COUNTRY_INFO!$J728=4)),0,COUNTRY_INFO!$F728))</f>
        <v>73399</v>
      </c>
      <c r="F728" s="14">
        <f t="shared" si="115"/>
        <v>125827</v>
      </c>
      <c r="G728" s="15">
        <f>IF(AND(INTRO!$E$37="Non-endemic",INTRO!$E$41="Non-endemic"),0,COUNTRY_INFO!Q728)</f>
        <v>1</v>
      </c>
      <c r="H728" s="15">
        <f>IF(AND(INTRO!$E$37="Non-endemic",INTRO!$E$41="Non-endemic"),0,COUNTRY_INFO!S728)</f>
        <v>0</v>
      </c>
      <c r="I728" s="14">
        <f>IF(INTRO!$E$39="Non-endemic",IF($G728=1,DEC!$I728,0),IF($G728=1,IVM!$G728,0))</f>
        <v>209711</v>
      </c>
      <c r="J728" s="3" t="str">
        <f>IF($G728=0, " ", IF(COUNTRY_INFO!$H728=1, IF(COUNTRY_INFO!$L728=1, 0," ")," "))</f>
        <v xml:space="preserve"> </v>
      </c>
      <c r="K728" s="3"/>
      <c r="L728" s="28" t="s">
        <v>974</v>
      </c>
      <c r="M728" s="44">
        <f>IF($L728="ALB", IF(INTRO!$E$39="Non-endemic",IF($H728&lt;&gt;0,$D728*($H728-$G728),0),$D728*$H728), 0)</f>
        <v>0</v>
      </c>
      <c r="N728" s="14">
        <f t="shared" si="107"/>
        <v>0</v>
      </c>
      <c r="O728" s="3"/>
      <c r="P728" s="14">
        <f t="shared" si="116"/>
        <v>0</v>
      </c>
      <c r="Q728" s="44">
        <f>IF($L728="MBD", IF(INTRO!$E$39="Non-endemic",IF($H728&lt;&gt;0,$D728*($H728-$G728),0),$D728*$H728),0)</f>
        <v>0</v>
      </c>
      <c r="R728" s="14">
        <f t="shared" si="108"/>
        <v>0</v>
      </c>
      <c r="S728" s="3"/>
      <c r="T728" s="14">
        <f t="shared" si="117"/>
        <v>0</v>
      </c>
      <c r="U728" s="25"/>
      <c r="V728" s="16">
        <f t="shared" si="113"/>
        <v>209711</v>
      </c>
      <c r="W728" s="16">
        <f t="shared" si="114"/>
        <v>1049</v>
      </c>
      <c r="X728" s="25"/>
      <c r="Y728" s="16">
        <f t="shared" si="109"/>
        <v>0</v>
      </c>
      <c r="Z728" s="16">
        <f t="shared" si="110"/>
        <v>0</v>
      </c>
      <c r="AA728" s="25"/>
      <c r="AB728" s="16">
        <f t="shared" si="111"/>
        <v>0</v>
      </c>
      <c r="AC728" s="16">
        <f t="shared" si="112"/>
        <v>0</v>
      </c>
    </row>
    <row r="729" spans="1:29" x14ac:dyDescent="0.25">
      <c r="A729" s="13" t="str">
        <f>IF(AND(INTRO!$E$37="Non-endemic",INTRO!$E$41="Non-endemic")," ",IF(COUNTRY_INFO!A729=0," ",COUNTRY_INFO!A729))</f>
        <v>Nigeria</v>
      </c>
      <c r="B729" s="13" t="str">
        <f>IF(AND(INTRO!$E$37="Non-endemic",INTRO!$E$41="Non-endemic")," ",IF(COUNTRY_INFO!B729=0," ",COUNTRY_INFO!B729))</f>
        <v>Sokoto</v>
      </c>
      <c r="C729" s="13" t="str">
        <f>IF(AND(INTRO!$E$37="Non-endemic",INTRO!$E$41="Non-endemic")," ",IF(COUNTRY_INFO!C729=0," ",COUNTRY_INFO!C729))</f>
        <v>SokotoNorth</v>
      </c>
      <c r="D729" s="14">
        <f>IF(AND(INTRO!$E$37="Non-endemic",INTRO!$E$41="Non-endemic"),0,IF(AND(OR(COUNTRY_INFO!$H729=0,COUNTRY_INFO!$H729=4,COUNTRY_INFO!$H729=99),OR(COUNTRY_INFO!$J729=0,COUNTRY_INFO!$J729=4)),0,COUNTRY_INFO!$E729))</f>
        <v>62630</v>
      </c>
      <c r="E729" s="14">
        <f>IF(AND(INTRO!$E$37="Non-endemic",INTRO!$E$41="Non-endemic"),0,IF(AND(OR(COUNTRY_INFO!$H729=0,COUNTRY_INFO!$H729=4,COUNTRY_INFO!$H729=99),OR(COUNTRY_INFO!$J729=0,COUNTRY_INFO!$J729=4)),0,COUNTRY_INFO!$F729))</f>
        <v>87683</v>
      </c>
      <c r="F729" s="14">
        <f t="shared" si="115"/>
        <v>150313</v>
      </c>
      <c r="G729" s="15">
        <f>IF(AND(INTRO!$E$37="Non-endemic",INTRO!$E$41="Non-endemic"),0,COUNTRY_INFO!Q729)</f>
        <v>0</v>
      </c>
      <c r="H729" s="15">
        <f>IF(AND(INTRO!$E$37="Non-endemic",INTRO!$E$41="Non-endemic"),0,COUNTRY_INFO!S729)</f>
        <v>0</v>
      </c>
      <c r="I729" s="14">
        <f>IF(INTRO!$E$39="Non-endemic",IF($G729=1,DEC!$I729,0),IF($G729=1,IVM!$G729,0))</f>
        <v>0</v>
      </c>
      <c r="J729" s="3" t="str">
        <f>IF($G729=0, " ", IF(COUNTRY_INFO!$H729=1, IF(COUNTRY_INFO!$L729=1, 0," ")," "))</f>
        <v xml:space="preserve"> </v>
      </c>
      <c r="K729" s="3"/>
      <c r="L729" s="28" t="s">
        <v>974</v>
      </c>
      <c r="M729" s="44">
        <f>IF($L729="ALB", IF(INTRO!$E$39="Non-endemic",IF($H729&lt;&gt;0,$D729*($H729-$G729),0),$D729*$H729), 0)</f>
        <v>0</v>
      </c>
      <c r="N729" s="14">
        <f t="shared" si="107"/>
        <v>0</v>
      </c>
      <c r="O729" s="3"/>
      <c r="P729" s="14">
        <f t="shared" si="116"/>
        <v>0</v>
      </c>
      <c r="Q729" s="44">
        <f>IF($L729="MBD", IF(INTRO!$E$39="Non-endemic",IF($H729&lt;&gt;0,$D729*($H729-$G729),0),$D729*$H729),0)</f>
        <v>0</v>
      </c>
      <c r="R729" s="14">
        <f t="shared" si="108"/>
        <v>0</v>
      </c>
      <c r="S729" s="3"/>
      <c r="T729" s="14">
        <f t="shared" si="117"/>
        <v>0</v>
      </c>
      <c r="U729" s="25"/>
      <c r="V729" s="16">
        <f t="shared" si="113"/>
        <v>0</v>
      </c>
      <c r="W729" s="16">
        <f t="shared" si="114"/>
        <v>0</v>
      </c>
      <c r="X729" s="25"/>
      <c r="Y729" s="16">
        <f t="shared" si="109"/>
        <v>0</v>
      </c>
      <c r="Z729" s="16">
        <f t="shared" si="110"/>
        <v>0</v>
      </c>
      <c r="AA729" s="25"/>
      <c r="AB729" s="16">
        <f t="shared" si="111"/>
        <v>0</v>
      </c>
      <c r="AC729" s="16">
        <f t="shared" si="112"/>
        <v>0</v>
      </c>
    </row>
    <row r="730" spans="1:29" x14ac:dyDescent="0.25">
      <c r="A730" s="13" t="str">
        <f>IF(AND(INTRO!$E$37="Non-endemic",INTRO!$E$41="Non-endemic")," ",IF(COUNTRY_INFO!A730=0," ",COUNTRY_INFO!A730))</f>
        <v>Nigeria</v>
      </c>
      <c r="B730" s="13" t="str">
        <f>IF(AND(INTRO!$E$37="Non-endemic",INTRO!$E$41="Non-endemic")," ",IF(COUNTRY_INFO!B730=0," ",COUNTRY_INFO!B730))</f>
        <v>Sokoto</v>
      </c>
      <c r="C730" s="13" t="str">
        <f>IF(AND(INTRO!$E$37="Non-endemic",INTRO!$E$41="Non-endemic")," ",IF(COUNTRY_INFO!C730=0," ",COUNTRY_INFO!C730))</f>
        <v>Tambuwal</v>
      </c>
      <c r="D730" s="14">
        <f>IF(AND(INTRO!$E$37="Non-endemic",INTRO!$E$41="Non-endemic"),0,IF(AND(OR(COUNTRY_INFO!$H730=0,COUNTRY_INFO!$H730=4,COUNTRY_INFO!$H730=99),OR(COUNTRY_INFO!$J730=0,COUNTRY_INFO!$J730=4)),0,COUNTRY_INFO!$E730))</f>
        <v>60501</v>
      </c>
      <c r="E730" s="14">
        <f>IF(AND(INTRO!$E$37="Non-endemic",INTRO!$E$41="Non-endemic"),0,IF(AND(OR(COUNTRY_INFO!$H730=0,COUNTRY_INFO!$H730=4,COUNTRY_INFO!$H730=99),OR(COUNTRY_INFO!$J730=0,COUNTRY_INFO!$J730=4)),0,COUNTRY_INFO!$F730))</f>
        <v>84702</v>
      </c>
      <c r="F730" s="14">
        <f t="shared" si="115"/>
        <v>145203</v>
      </c>
      <c r="G730" s="15">
        <f>IF(AND(INTRO!$E$37="Non-endemic",INTRO!$E$41="Non-endemic"),0,COUNTRY_INFO!Q730)</f>
        <v>1</v>
      </c>
      <c r="H730" s="15">
        <f>IF(AND(INTRO!$E$37="Non-endemic",INTRO!$E$41="Non-endemic"),0,COUNTRY_INFO!S730)</f>
        <v>0</v>
      </c>
      <c r="I730" s="14">
        <f>IF(INTRO!$E$39="Non-endemic",IF($G730=1,DEC!$I730,0),IF($G730=1,IVM!$G730,0))</f>
        <v>242006</v>
      </c>
      <c r="J730" s="3" t="str">
        <f>IF($G730=0, " ", IF(COUNTRY_INFO!$H730=1, IF(COUNTRY_INFO!$L730=1, 0," ")," "))</f>
        <v xml:space="preserve"> </v>
      </c>
      <c r="K730" s="3"/>
      <c r="L730" s="28" t="s">
        <v>974</v>
      </c>
      <c r="M730" s="44">
        <f>IF($L730="ALB", IF(INTRO!$E$39="Non-endemic",IF($H730&lt;&gt;0,$D730*($H730-$G730),0),$D730*$H730), 0)</f>
        <v>0</v>
      </c>
      <c r="N730" s="14">
        <f t="shared" si="107"/>
        <v>0</v>
      </c>
      <c r="O730" s="3"/>
      <c r="P730" s="14">
        <f t="shared" si="116"/>
        <v>0</v>
      </c>
      <c r="Q730" s="44">
        <f>IF($L730="MBD", IF(INTRO!$E$39="Non-endemic",IF($H730&lt;&gt;0,$D730*($H730-$G730),0),$D730*$H730),0)</f>
        <v>0</v>
      </c>
      <c r="R730" s="14">
        <f t="shared" si="108"/>
        <v>0</v>
      </c>
      <c r="S730" s="3"/>
      <c r="T730" s="14">
        <f t="shared" si="117"/>
        <v>0</v>
      </c>
      <c r="U730" s="25"/>
      <c r="V730" s="16">
        <f t="shared" si="113"/>
        <v>242006</v>
      </c>
      <c r="W730" s="16">
        <f t="shared" si="114"/>
        <v>1211</v>
      </c>
      <c r="X730" s="25"/>
      <c r="Y730" s="16">
        <f t="shared" si="109"/>
        <v>0</v>
      </c>
      <c r="Z730" s="16">
        <f t="shared" si="110"/>
        <v>0</v>
      </c>
      <c r="AA730" s="25"/>
      <c r="AB730" s="16">
        <f t="shared" si="111"/>
        <v>0</v>
      </c>
      <c r="AC730" s="16">
        <f t="shared" si="112"/>
        <v>0</v>
      </c>
    </row>
    <row r="731" spans="1:29" x14ac:dyDescent="0.25">
      <c r="A731" s="13" t="str">
        <f>IF(AND(INTRO!$E$37="Non-endemic",INTRO!$E$41="Non-endemic")," ",IF(COUNTRY_INFO!A731=0," ",COUNTRY_INFO!A731))</f>
        <v>Nigeria</v>
      </c>
      <c r="B731" s="13" t="str">
        <f>IF(AND(INTRO!$E$37="Non-endemic",INTRO!$E$41="Non-endemic")," ",IF(COUNTRY_INFO!B731=0," ",COUNTRY_INFO!B731))</f>
        <v>Sokoto</v>
      </c>
      <c r="C731" s="13" t="str">
        <f>IF(AND(INTRO!$E$37="Non-endemic",INTRO!$E$41="Non-endemic")," ",IF(COUNTRY_INFO!C731=0," ",COUNTRY_INFO!C731))</f>
        <v>Tangaza</v>
      </c>
      <c r="D731" s="14">
        <f>IF(AND(INTRO!$E$37="Non-endemic",INTRO!$E$41="Non-endemic"),0,IF(AND(OR(COUNTRY_INFO!$H731=0,COUNTRY_INFO!$H731=4,COUNTRY_INFO!$H731=99),OR(COUNTRY_INFO!$J731=0,COUNTRY_INFO!$J731=4)),0,COUNTRY_INFO!$E731))</f>
        <v>30624</v>
      </c>
      <c r="E731" s="14">
        <f>IF(AND(INTRO!$E$37="Non-endemic",INTRO!$E$41="Non-endemic"),0,IF(AND(OR(COUNTRY_INFO!$H731=0,COUNTRY_INFO!$H731=4,COUNTRY_INFO!$H731=99),OR(COUNTRY_INFO!$J731=0,COUNTRY_INFO!$J731=4)),0,COUNTRY_INFO!$F731))</f>
        <v>42873</v>
      </c>
      <c r="F731" s="14">
        <f t="shared" si="115"/>
        <v>73497</v>
      </c>
      <c r="G731" s="15">
        <f>IF(AND(INTRO!$E$37="Non-endemic",INTRO!$E$41="Non-endemic"),0,COUNTRY_INFO!Q731)</f>
        <v>1</v>
      </c>
      <c r="H731" s="15">
        <f>IF(AND(INTRO!$E$37="Non-endemic",INTRO!$E$41="Non-endemic"),0,COUNTRY_INFO!S731)</f>
        <v>0</v>
      </c>
      <c r="I731" s="14">
        <f>IF(INTRO!$E$39="Non-endemic",IF($G731=1,DEC!$I731,0),IF($G731=1,IVM!$G731,0))</f>
        <v>122495</v>
      </c>
      <c r="J731" s="3" t="str">
        <f>IF($G731=0, " ", IF(COUNTRY_INFO!$H731=1, IF(COUNTRY_INFO!$L731=1, 0," ")," "))</f>
        <v xml:space="preserve"> </v>
      </c>
      <c r="K731" s="3"/>
      <c r="L731" s="28" t="s">
        <v>974</v>
      </c>
      <c r="M731" s="44">
        <f>IF($L731="ALB", IF(INTRO!$E$39="Non-endemic",IF($H731&lt;&gt;0,$D731*($H731-$G731),0),$D731*$H731), 0)</f>
        <v>0</v>
      </c>
      <c r="N731" s="14">
        <f t="shared" si="107"/>
        <v>0</v>
      </c>
      <c r="O731" s="3"/>
      <c r="P731" s="14">
        <f t="shared" si="116"/>
        <v>0</v>
      </c>
      <c r="Q731" s="44">
        <f>IF($L731="MBD", IF(INTRO!$E$39="Non-endemic",IF($H731&lt;&gt;0,$D731*($H731-$G731),0),$D731*$H731),0)</f>
        <v>0</v>
      </c>
      <c r="R731" s="14">
        <f t="shared" si="108"/>
        <v>0</v>
      </c>
      <c r="S731" s="3"/>
      <c r="T731" s="14">
        <f t="shared" si="117"/>
        <v>0</v>
      </c>
      <c r="U731" s="25"/>
      <c r="V731" s="16">
        <f t="shared" si="113"/>
        <v>122495</v>
      </c>
      <c r="W731" s="16">
        <f t="shared" si="114"/>
        <v>613</v>
      </c>
      <c r="X731" s="25"/>
      <c r="Y731" s="16">
        <f t="shared" si="109"/>
        <v>0</v>
      </c>
      <c r="Z731" s="16">
        <f t="shared" si="110"/>
        <v>0</v>
      </c>
      <c r="AA731" s="25"/>
      <c r="AB731" s="16">
        <f t="shared" si="111"/>
        <v>0</v>
      </c>
      <c r="AC731" s="16">
        <f t="shared" si="112"/>
        <v>0</v>
      </c>
    </row>
    <row r="732" spans="1:29" x14ac:dyDescent="0.25">
      <c r="A732" s="13" t="str">
        <f>IF(AND(INTRO!$E$37="Non-endemic",INTRO!$E$41="Non-endemic")," ",IF(COUNTRY_INFO!A732=0," ",COUNTRY_INFO!A732))</f>
        <v>Nigeria</v>
      </c>
      <c r="B732" s="13" t="str">
        <f>IF(AND(INTRO!$E$37="Non-endemic",INTRO!$E$41="Non-endemic")," ",IF(COUNTRY_INFO!B732=0," ",COUNTRY_INFO!B732))</f>
        <v>Sokoto</v>
      </c>
      <c r="C732" s="13" t="str">
        <f>IF(AND(INTRO!$E$37="Non-endemic",INTRO!$E$41="Non-endemic")," ",IF(COUNTRY_INFO!C732=0," ",COUNTRY_INFO!C732))</f>
        <v>Tureta</v>
      </c>
      <c r="D732" s="14">
        <f>IF(AND(INTRO!$E$37="Non-endemic",INTRO!$E$41="Non-endemic"),0,IF(AND(OR(COUNTRY_INFO!$H732=0,COUNTRY_INFO!$H732=4,COUNTRY_INFO!$H732=99),OR(COUNTRY_INFO!$J732=0,COUNTRY_INFO!$J732=4)),0,COUNTRY_INFO!$E732))</f>
        <v>18390</v>
      </c>
      <c r="E732" s="14">
        <f>IF(AND(INTRO!$E$37="Non-endemic",INTRO!$E$41="Non-endemic"),0,IF(AND(OR(COUNTRY_INFO!$H732=0,COUNTRY_INFO!$H732=4,COUNTRY_INFO!$H732=99),OR(COUNTRY_INFO!$J732=0,COUNTRY_INFO!$J732=4)),0,COUNTRY_INFO!$F732))</f>
        <v>25746</v>
      </c>
      <c r="F732" s="14">
        <f t="shared" si="115"/>
        <v>44136</v>
      </c>
      <c r="G732" s="15">
        <f>IF(AND(INTRO!$E$37="Non-endemic",INTRO!$E$41="Non-endemic"),0,COUNTRY_INFO!Q732)</f>
        <v>1</v>
      </c>
      <c r="H732" s="15">
        <f>IF(AND(INTRO!$E$37="Non-endemic",INTRO!$E$41="Non-endemic"),0,COUNTRY_INFO!S732)</f>
        <v>1</v>
      </c>
      <c r="I732" s="14">
        <f>IF(INTRO!$E$39="Non-endemic",IF($G732=1,DEC!$I732,0),IF($G732=1,IVM!$G732,0))</f>
        <v>73560</v>
      </c>
      <c r="J732" s="3" t="str">
        <f>IF($G732=0, " ", IF(COUNTRY_INFO!$H732=1, IF(COUNTRY_INFO!$L732=1, 0," ")," "))</f>
        <v xml:space="preserve"> </v>
      </c>
      <c r="K732" s="3"/>
      <c r="L732" s="28" t="s">
        <v>974</v>
      </c>
      <c r="M732" s="44">
        <f>IF($L732="ALB", IF(INTRO!$E$39="Non-endemic",IF($H732&lt;&gt;0,$D732*($H732-$G732),0),$D732*$H732), 0)</f>
        <v>0</v>
      </c>
      <c r="N732" s="14">
        <f t="shared" si="107"/>
        <v>0</v>
      </c>
      <c r="O732" s="3"/>
      <c r="P732" s="14">
        <f t="shared" si="116"/>
        <v>0</v>
      </c>
      <c r="Q732" s="44">
        <f>IF($L732="MBD", IF(INTRO!$E$39="Non-endemic",IF($H732&lt;&gt;0,$D732*($H732-$G732),0),$D732*$H732),0)</f>
        <v>18390</v>
      </c>
      <c r="R732" s="14">
        <f t="shared" si="108"/>
        <v>0</v>
      </c>
      <c r="S732" s="3"/>
      <c r="T732" s="14">
        <f t="shared" si="117"/>
        <v>18390</v>
      </c>
      <c r="U732" s="25"/>
      <c r="V732" s="16">
        <f t="shared" si="113"/>
        <v>73560</v>
      </c>
      <c r="W732" s="16">
        <f t="shared" si="114"/>
        <v>368</v>
      </c>
      <c r="X732" s="25"/>
      <c r="Y732" s="16">
        <f t="shared" si="109"/>
        <v>0</v>
      </c>
      <c r="Z732" s="16">
        <f t="shared" si="110"/>
        <v>0</v>
      </c>
      <c r="AA732" s="25"/>
      <c r="AB732" s="16">
        <f t="shared" si="111"/>
        <v>0</v>
      </c>
      <c r="AC732" s="16">
        <f t="shared" si="112"/>
        <v>0</v>
      </c>
    </row>
    <row r="733" spans="1:29" x14ac:dyDescent="0.25">
      <c r="A733" s="13" t="str">
        <f>IF(AND(INTRO!$E$37="Non-endemic",INTRO!$E$41="Non-endemic")," ",IF(COUNTRY_INFO!A733=0," ",COUNTRY_INFO!A733))</f>
        <v>Nigeria</v>
      </c>
      <c r="B733" s="13" t="str">
        <f>IF(AND(INTRO!$E$37="Non-endemic",INTRO!$E$41="Non-endemic")," ",IF(COUNTRY_INFO!B733=0," ",COUNTRY_INFO!B733))</f>
        <v>Sokoto</v>
      </c>
      <c r="C733" s="13" t="str">
        <f>IF(AND(INTRO!$E$37="Non-endemic",INTRO!$E$41="Non-endemic")," ",IF(COUNTRY_INFO!C733=0," ",COUNTRY_INFO!C733))</f>
        <v>Wamakko</v>
      </c>
      <c r="D733" s="14">
        <f>IF(AND(INTRO!$E$37="Non-endemic",INTRO!$E$41="Non-endemic"),0,IF(AND(OR(COUNTRY_INFO!$H733=0,COUNTRY_INFO!$H733=4,COUNTRY_INFO!$H733=99),OR(COUNTRY_INFO!$J733=0,COUNTRY_INFO!$J733=4)),0,COUNTRY_INFO!$E733))</f>
        <v>48314</v>
      </c>
      <c r="E733" s="14">
        <f>IF(AND(INTRO!$E$37="Non-endemic",INTRO!$E$41="Non-endemic"),0,IF(AND(OR(COUNTRY_INFO!$H733=0,COUNTRY_INFO!$H733=4,COUNTRY_INFO!$H733=99),OR(COUNTRY_INFO!$J733=0,COUNTRY_INFO!$J733=4)),0,COUNTRY_INFO!$F733))</f>
        <v>67639</v>
      </c>
      <c r="F733" s="14">
        <f t="shared" si="115"/>
        <v>115953</v>
      </c>
      <c r="G733" s="15">
        <f>IF(AND(INTRO!$E$37="Non-endemic",INTRO!$E$41="Non-endemic"),0,COUNTRY_INFO!Q733)</f>
        <v>0</v>
      </c>
      <c r="H733" s="15">
        <f>IF(AND(INTRO!$E$37="Non-endemic",INTRO!$E$41="Non-endemic"),0,COUNTRY_INFO!S733)</f>
        <v>0</v>
      </c>
      <c r="I733" s="14">
        <f>IF(INTRO!$E$39="Non-endemic",IF($G733=1,DEC!$I733,0),IF($G733=1,IVM!$G733,0))</f>
        <v>0</v>
      </c>
      <c r="J733" s="3" t="str">
        <f>IF($G733=0, " ", IF(COUNTRY_INFO!$H733=1, IF(COUNTRY_INFO!$L733=1, 0," ")," "))</f>
        <v xml:space="preserve"> </v>
      </c>
      <c r="K733" s="3"/>
      <c r="L733" s="28" t="s">
        <v>974</v>
      </c>
      <c r="M733" s="44">
        <f>IF($L733="ALB", IF(INTRO!$E$39="Non-endemic",IF($H733&lt;&gt;0,$D733*($H733-$G733),0),$D733*$H733), 0)</f>
        <v>0</v>
      </c>
      <c r="N733" s="14">
        <f t="shared" si="107"/>
        <v>0</v>
      </c>
      <c r="O733" s="3"/>
      <c r="P733" s="14">
        <f t="shared" si="116"/>
        <v>0</v>
      </c>
      <c r="Q733" s="44">
        <f>IF($L733="MBD", IF(INTRO!$E$39="Non-endemic",IF($H733&lt;&gt;0,$D733*($H733-$G733),0),$D733*$H733),0)</f>
        <v>0</v>
      </c>
      <c r="R733" s="14">
        <f t="shared" si="108"/>
        <v>0</v>
      </c>
      <c r="S733" s="3"/>
      <c r="T733" s="14">
        <f t="shared" si="117"/>
        <v>0</v>
      </c>
      <c r="U733" s="25"/>
      <c r="V733" s="16">
        <f t="shared" si="113"/>
        <v>0</v>
      </c>
      <c r="W733" s="16">
        <f t="shared" si="114"/>
        <v>0</v>
      </c>
      <c r="X733" s="25"/>
      <c r="Y733" s="16">
        <f t="shared" si="109"/>
        <v>0</v>
      </c>
      <c r="Z733" s="16">
        <f t="shared" si="110"/>
        <v>0</v>
      </c>
      <c r="AA733" s="25"/>
      <c r="AB733" s="16">
        <f t="shared" si="111"/>
        <v>0</v>
      </c>
      <c r="AC733" s="16">
        <f t="shared" si="112"/>
        <v>0</v>
      </c>
    </row>
    <row r="734" spans="1:29" x14ac:dyDescent="0.25">
      <c r="A734" s="13" t="str">
        <f>IF(AND(INTRO!$E$37="Non-endemic",INTRO!$E$41="Non-endemic")," ",IF(COUNTRY_INFO!A734=0," ",COUNTRY_INFO!A734))</f>
        <v>Nigeria</v>
      </c>
      <c r="B734" s="13" t="str">
        <f>IF(AND(INTRO!$E$37="Non-endemic",INTRO!$E$41="Non-endemic")," ",IF(COUNTRY_INFO!B734=0," ",COUNTRY_INFO!B734))</f>
        <v>Sokoto</v>
      </c>
      <c r="C734" s="13" t="str">
        <f>IF(AND(INTRO!$E$37="Non-endemic",INTRO!$E$41="Non-endemic")," ",IF(COUNTRY_INFO!C734=0," ",COUNTRY_INFO!C734))</f>
        <v>Wurno</v>
      </c>
      <c r="D734" s="14">
        <f>IF(AND(INTRO!$E$37="Non-endemic",INTRO!$E$41="Non-endemic"),0,IF(AND(OR(COUNTRY_INFO!$H734=0,COUNTRY_INFO!$H734=4,COUNTRY_INFO!$H734=99),OR(COUNTRY_INFO!$J734=0,COUNTRY_INFO!$J734=4)),0,COUNTRY_INFO!$E734))</f>
        <v>43657</v>
      </c>
      <c r="E734" s="14">
        <f>IF(AND(INTRO!$E$37="Non-endemic",INTRO!$E$41="Non-endemic"),0,IF(AND(OR(COUNTRY_INFO!$H734=0,COUNTRY_INFO!$H734=4,COUNTRY_INFO!$H734=99),OR(COUNTRY_INFO!$J734=0,COUNTRY_INFO!$J734=4)),0,COUNTRY_INFO!$F734))</f>
        <v>61120</v>
      </c>
      <c r="F734" s="14">
        <f t="shared" si="115"/>
        <v>104777</v>
      </c>
      <c r="G734" s="15">
        <f>IF(AND(INTRO!$E$37="Non-endemic",INTRO!$E$41="Non-endemic"),0,COUNTRY_INFO!Q734)</f>
        <v>1</v>
      </c>
      <c r="H734" s="15">
        <f>IF(AND(INTRO!$E$37="Non-endemic",INTRO!$E$41="Non-endemic"),0,COUNTRY_INFO!S734)</f>
        <v>1</v>
      </c>
      <c r="I734" s="14">
        <f>IF(INTRO!$E$39="Non-endemic",IF($G734=1,DEC!$I734,0),IF($G734=1,IVM!$G734,0))</f>
        <v>174628</v>
      </c>
      <c r="J734" s="3" t="str">
        <f>IF($G734=0, " ", IF(COUNTRY_INFO!$H734=1, IF(COUNTRY_INFO!$L734=1, 0," ")," "))</f>
        <v xml:space="preserve"> </v>
      </c>
      <c r="K734" s="3"/>
      <c r="L734" s="28" t="s">
        <v>974</v>
      </c>
      <c r="M734" s="44">
        <f>IF($L734="ALB", IF(INTRO!$E$39="Non-endemic",IF($H734&lt;&gt;0,$D734*($H734-$G734),0),$D734*$H734), 0)</f>
        <v>0</v>
      </c>
      <c r="N734" s="14">
        <f t="shared" si="107"/>
        <v>0</v>
      </c>
      <c r="O734" s="3"/>
      <c r="P734" s="14">
        <f t="shared" si="116"/>
        <v>0</v>
      </c>
      <c r="Q734" s="44">
        <f>IF($L734="MBD", IF(INTRO!$E$39="Non-endemic",IF($H734&lt;&gt;0,$D734*($H734-$G734),0),$D734*$H734),0)</f>
        <v>43657</v>
      </c>
      <c r="R734" s="14">
        <f t="shared" si="108"/>
        <v>0</v>
      </c>
      <c r="S734" s="3"/>
      <c r="T734" s="14">
        <f t="shared" si="117"/>
        <v>43657</v>
      </c>
      <c r="U734" s="25"/>
      <c r="V734" s="16">
        <f t="shared" si="113"/>
        <v>174628</v>
      </c>
      <c r="W734" s="16">
        <f t="shared" si="114"/>
        <v>874</v>
      </c>
      <c r="X734" s="25"/>
      <c r="Y734" s="16">
        <f t="shared" si="109"/>
        <v>0</v>
      </c>
      <c r="Z734" s="16">
        <f t="shared" si="110"/>
        <v>0</v>
      </c>
      <c r="AA734" s="25"/>
      <c r="AB734" s="16">
        <f t="shared" si="111"/>
        <v>0</v>
      </c>
      <c r="AC734" s="16">
        <f t="shared" si="112"/>
        <v>0</v>
      </c>
    </row>
    <row r="735" spans="1:29" x14ac:dyDescent="0.25">
      <c r="A735" s="13" t="str">
        <f>IF(AND(INTRO!$E$37="Non-endemic",INTRO!$E$41="Non-endemic")," ",IF(COUNTRY_INFO!A735=0," ",COUNTRY_INFO!A735))</f>
        <v>Nigeria</v>
      </c>
      <c r="B735" s="13" t="str">
        <f>IF(AND(INTRO!$E$37="Non-endemic",INTRO!$E$41="Non-endemic")," ",IF(COUNTRY_INFO!B735=0," ",COUNTRY_INFO!B735))</f>
        <v>Sokoto</v>
      </c>
      <c r="C735" s="13" t="str">
        <f>IF(AND(INTRO!$E$37="Non-endemic",INTRO!$E$41="Non-endemic")," ",IF(COUNTRY_INFO!C735=0," ",COUNTRY_INFO!C735))</f>
        <v>Yabo</v>
      </c>
      <c r="D735" s="14">
        <f>IF(AND(INTRO!$E$37="Non-endemic",INTRO!$E$41="Non-endemic"),0,IF(AND(OR(COUNTRY_INFO!$H735=0,COUNTRY_INFO!$H735=4,COUNTRY_INFO!$H735=99),OR(COUNTRY_INFO!$J735=0,COUNTRY_INFO!$J735=4)),0,COUNTRY_INFO!$E735))</f>
        <v>30935</v>
      </c>
      <c r="E735" s="14">
        <f>IF(AND(INTRO!$E$37="Non-endemic",INTRO!$E$41="Non-endemic"),0,IF(AND(OR(COUNTRY_INFO!$H735=0,COUNTRY_INFO!$H735=4,COUNTRY_INFO!$H735=99),OR(COUNTRY_INFO!$J735=0,COUNTRY_INFO!$J735=4)),0,COUNTRY_INFO!$F735))</f>
        <v>43310</v>
      </c>
      <c r="F735" s="14">
        <f t="shared" si="115"/>
        <v>74245</v>
      </c>
      <c r="G735" s="15">
        <f>IF(AND(INTRO!$E$37="Non-endemic",INTRO!$E$41="Non-endemic"),0,COUNTRY_INFO!Q735)</f>
        <v>1</v>
      </c>
      <c r="H735" s="15">
        <f>IF(AND(INTRO!$E$37="Non-endemic",INTRO!$E$41="Non-endemic"),0,COUNTRY_INFO!S735)</f>
        <v>0</v>
      </c>
      <c r="I735" s="14">
        <f>IF(INTRO!$E$39="Non-endemic",IF($G735=1,DEC!$I735,0),IF($G735=1,IVM!$G735,0))</f>
        <v>123742</v>
      </c>
      <c r="J735" s="3" t="str">
        <f>IF($G735=0, " ", IF(COUNTRY_INFO!$H735=1, IF(COUNTRY_INFO!$L735=1, 0," ")," "))</f>
        <v xml:space="preserve"> </v>
      </c>
      <c r="K735" s="3"/>
      <c r="L735" s="28" t="s">
        <v>974</v>
      </c>
      <c r="M735" s="44">
        <f>IF($L735="ALB", IF(INTRO!$E$39="Non-endemic",IF($H735&lt;&gt;0,$D735*($H735-$G735),0),$D735*$H735), 0)</f>
        <v>0</v>
      </c>
      <c r="N735" s="14">
        <f t="shared" si="107"/>
        <v>0</v>
      </c>
      <c r="O735" s="3"/>
      <c r="P735" s="14">
        <f t="shared" si="116"/>
        <v>0</v>
      </c>
      <c r="Q735" s="44">
        <f>IF($L735="MBD", IF(INTRO!$E$39="Non-endemic",IF($H735&lt;&gt;0,$D735*($H735-$G735),0),$D735*$H735),0)</f>
        <v>0</v>
      </c>
      <c r="R735" s="14">
        <f t="shared" si="108"/>
        <v>0</v>
      </c>
      <c r="S735" s="3"/>
      <c r="T735" s="14">
        <f t="shared" si="117"/>
        <v>0</v>
      </c>
      <c r="U735" s="25"/>
      <c r="V735" s="16">
        <f t="shared" si="113"/>
        <v>123742</v>
      </c>
      <c r="W735" s="16">
        <f t="shared" si="114"/>
        <v>619</v>
      </c>
      <c r="X735" s="25"/>
      <c r="Y735" s="16">
        <f t="shared" si="109"/>
        <v>0</v>
      </c>
      <c r="Z735" s="16">
        <f t="shared" si="110"/>
        <v>0</v>
      </c>
      <c r="AA735" s="25"/>
      <c r="AB735" s="16">
        <f t="shared" si="111"/>
        <v>0</v>
      </c>
      <c r="AC735" s="16">
        <f t="shared" si="112"/>
        <v>0</v>
      </c>
    </row>
    <row r="736" spans="1:29" x14ac:dyDescent="0.25">
      <c r="A736" s="13" t="str">
        <f>IF(AND(INTRO!$E$37="Non-endemic",INTRO!$E$41="Non-endemic")," ",IF(COUNTRY_INFO!A736=0," ",COUNTRY_INFO!A736))</f>
        <v>Nigeria</v>
      </c>
      <c r="B736" s="13" t="str">
        <f>IF(AND(INTRO!$E$37="Non-endemic",INTRO!$E$41="Non-endemic")," ",IF(COUNTRY_INFO!B736=0," ",COUNTRY_INFO!B736))</f>
        <v>Taraba</v>
      </c>
      <c r="C736" s="13" t="str">
        <f>IF(AND(INTRO!$E$37="Non-endemic",INTRO!$E$41="Non-endemic")," ",IF(COUNTRY_INFO!C736=0," ",COUNTRY_INFO!C736))</f>
        <v>Ardo-Kola</v>
      </c>
      <c r="D736" s="14">
        <f>IF(AND(INTRO!$E$37="Non-endemic",INTRO!$E$41="Non-endemic"),0,IF(AND(OR(COUNTRY_INFO!$H736=0,COUNTRY_INFO!$H736=4,COUNTRY_INFO!$H736=99),OR(COUNTRY_INFO!$J736=0,COUNTRY_INFO!$J736=4)),0,COUNTRY_INFO!$E736))</f>
        <v>23380</v>
      </c>
      <c r="E736" s="14">
        <f>IF(AND(INTRO!$E$37="Non-endemic",INTRO!$E$41="Non-endemic"),0,IF(AND(OR(COUNTRY_INFO!$H736=0,COUNTRY_INFO!$H736=4,COUNTRY_INFO!$H736=99),OR(COUNTRY_INFO!$J736=0,COUNTRY_INFO!$J736=4)),0,COUNTRY_INFO!$F736))</f>
        <v>32732</v>
      </c>
      <c r="F736" s="14">
        <f t="shared" si="115"/>
        <v>56112</v>
      </c>
      <c r="G736" s="15">
        <f>IF(AND(INTRO!$E$37="Non-endemic",INTRO!$E$41="Non-endemic"),0,COUNTRY_INFO!Q736)</f>
        <v>1</v>
      </c>
      <c r="H736" s="15">
        <f>IF(AND(INTRO!$E$37="Non-endemic",INTRO!$E$41="Non-endemic"),0,COUNTRY_INFO!S736)</f>
        <v>1</v>
      </c>
      <c r="I736" s="14">
        <f>IF(INTRO!$E$39="Non-endemic",IF($G736=1,DEC!$I736,0),IF($G736=1,IVM!$G736,0))</f>
        <v>93520</v>
      </c>
      <c r="J736" s="3" t="str">
        <f>IF($G736=0, " ", IF(COUNTRY_INFO!$H736=1, IF(COUNTRY_INFO!$L736=1, 0," ")," "))</f>
        <v xml:space="preserve"> </v>
      </c>
      <c r="K736" s="3"/>
      <c r="L736" s="28" t="s">
        <v>974</v>
      </c>
      <c r="M736" s="44">
        <f>IF($L736="ALB", IF(INTRO!$E$39="Non-endemic",IF($H736&lt;&gt;0,$D736*($H736-$G736),0),$D736*$H736), 0)</f>
        <v>0</v>
      </c>
      <c r="N736" s="14">
        <f t="shared" si="107"/>
        <v>0</v>
      </c>
      <c r="O736" s="3"/>
      <c r="P736" s="14">
        <f t="shared" si="116"/>
        <v>0</v>
      </c>
      <c r="Q736" s="44">
        <f>IF($L736="MBD", IF(INTRO!$E$39="Non-endemic",IF($H736&lt;&gt;0,$D736*($H736-$G736),0),$D736*$H736),0)</f>
        <v>23380</v>
      </c>
      <c r="R736" s="14">
        <f t="shared" si="108"/>
        <v>0</v>
      </c>
      <c r="S736" s="3"/>
      <c r="T736" s="14">
        <f t="shared" si="117"/>
        <v>23380</v>
      </c>
      <c r="U736" s="25"/>
      <c r="V736" s="16">
        <f t="shared" si="113"/>
        <v>93520</v>
      </c>
      <c r="W736" s="16">
        <f t="shared" si="114"/>
        <v>468</v>
      </c>
      <c r="X736" s="25"/>
      <c r="Y736" s="16">
        <f t="shared" si="109"/>
        <v>0</v>
      </c>
      <c r="Z736" s="16">
        <f t="shared" si="110"/>
        <v>0</v>
      </c>
      <c r="AA736" s="25"/>
      <c r="AB736" s="16">
        <f t="shared" si="111"/>
        <v>0</v>
      </c>
      <c r="AC736" s="16">
        <f t="shared" si="112"/>
        <v>0</v>
      </c>
    </row>
    <row r="737" spans="1:29" x14ac:dyDescent="0.25">
      <c r="A737" s="13" t="str">
        <f>IF(AND(INTRO!$E$37="Non-endemic",INTRO!$E$41="Non-endemic")," ",IF(COUNTRY_INFO!A737=0," ",COUNTRY_INFO!A737))</f>
        <v>Nigeria</v>
      </c>
      <c r="B737" s="13" t="str">
        <f>IF(AND(INTRO!$E$37="Non-endemic",INTRO!$E$41="Non-endemic")," ",IF(COUNTRY_INFO!B737=0," ",COUNTRY_INFO!B737))</f>
        <v>Taraba</v>
      </c>
      <c r="C737" s="13" t="str">
        <f>IF(AND(INTRO!$E$37="Non-endemic",INTRO!$E$41="Non-endemic")," ",IF(COUNTRY_INFO!C737=0," ",COUNTRY_INFO!C737))</f>
        <v>Bali</v>
      </c>
      <c r="D737" s="14">
        <f>IF(AND(INTRO!$E$37="Non-endemic",INTRO!$E$41="Non-endemic"),0,IF(AND(OR(COUNTRY_INFO!$H737=0,COUNTRY_INFO!$H737=4,COUNTRY_INFO!$H737=99),OR(COUNTRY_INFO!$J737=0,COUNTRY_INFO!$J737=4)),0,COUNTRY_INFO!$E737))</f>
        <v>56199</v>
      </c>
      <c r="E737" s="14">
        <f>IF(AND(INTRO!$E$37="Non-endemic",INTRO!$E$41="Non-endemic"),0,IF(AND(OR(COUNTRY_INFO!$H737=0,COUNTRY_INFO!$H737=4,COUNTRY_INFO!$H737=99),OR(COUNTRY_INFO!$J737=0,COUNTRY_INFO!$J737=4)),0,COUNTRY_INFO!$F737))</f>
        <v>78678</v>
      </c>
      <c r="F737" s="14">
        <f t="shared" si="115"/>
        <v>134877</v>
      </c>
      <c r="G737" s="15">
        <f>IF(AND(INTRO!$E$37="Non-endemic",INTRO!$E$41="Non-endemic"),0,COUNTRY_INFO!Q737)</f>
        <v>1</v>
      </c>
      <c r="H737" s="15">
        <f>IF(AND(INTRO!$E$37="Non-endemic",INTRO!$E$41="Non-endemic"),0,COUNTRY_INFO!S737)</f>
        <v>0</v>
      </c>
      <c r="I737" s="14">
        <f>IF(INTRO!$E$39="Non-endemic",IF($G737=1,DEC!$I737,0),IF($G737=1,IVM!$G737,0))</f>
        <v>224795</v>
      </c>
      <c r="J737" s="3" t="str">
        <f>IF($G737=0, " ", IF(COUNTRY_INFO!$H737=1, IF(COUNTRY_INFO!$L737=1, 0," ")," "))</f>
        <v xml:space="preserve"> </v>
      </c>
      <c r="K737" s="3"/>
      <c r="L737" s="28" t="s">
        <v>974</v>
      </c>
      <c r="M737" s="44">
        <f>IF($L737="ALB", IF(INTRO!$E$39="Non-endemic",IF($H737&lt;&gt;0,$D737*($H737-$G737),0),$D737*$H737), 0)</f>
        <v>0</v>
      </c>
      <c r="N737" s="14">
        <f t="shared" si="107"/>
        <v>0</v>
      </c>
      <c r="O737" s="3"/>
      <c r="P737" s="14">
        <f t="shared" si="116"/>
        <v>0</v>
      </c>
      <c r="Q737" s="44">
        <f>IF($L737="MBD", IF(INTRO!$E$39="Non-endemic",IF($H737&lt;&gt;0,$D737*($H737-$G737),0),$D737*$H737),0)</f>
        <v>0</v>
      </c>
      <c r="R737" s="14">
        <f t="shared" si="108"/>
        <v>0</v>
      </c>
      <c r="S737" s="3"/>
      <c r="T737" s="14">
        <f t="shared" si="117"/>
        <v>0</v>
      </c>
      <c r="U737" s="25"/>
      <c r="V737" s="16">
        <f t="shared" si="113"/>
        <v>224795</v>
      </c>
      <c r="W737" s="16">
        <f t="shared" si="114"/>
        <v>1124</v>
      </c>
      <c r="X737" s="25"/>
      <c r="Y737" s="16">
        <f t="shared" si="109"/>
        <v>0</v>
      </c>
      <c r="Z737" s="16">
        <f t="shared" si="110"/>
        <v>0</v>
      </c>
      <c r="AA737" s="25"/>
      <c r="AB737" s="16">
        <f t="shared" si="111"/>
        <v>0</v>
      </c>
      <c r="AC737" s="16">
        <f t="shared" si="112"/>
        <v>0</v>
      </c>
    </row>
    <row r="738" spans="1:29" x14ac:dyDescent="0.25">
      <c r="A738" s="13" t="str">
        <f>IF(AND(INTRO!$E$37="Non-endemic",INTRO!$E$41="Non-endemic")," ",IF(COUNTRY_INFO!A738=0," ",COUNTRY_INFO!A738))</f>
        <v>Nigeria</v>
      </c>
      <c r="B738" s="13" t="str">
        <f>IF(AND(INTRO!$E$37="Non-endemic",INTRO!$E$41="Non-endemic")," ",IF(COUNTRY_INFO!B738=0," ",COUNTRY_INFO!B738))</f>
        <v>Taraba</v>
      </c>
      <c r="C738" s="13" t="str">
        <f>IF(AND(INTRO!$E$37="Non-endemic",INTRO!$E$41="Non-endemic")," ",IF(COUNTRY_INFO!C738=0," ",COUNTRY_INFO!C738))</f>
        <v>Donga</v>
      </c>
      <c r="D738" s="14">
        <f>IF(AND(INTRO!$E$37="Non-endemic",INTRO!$E$41="Non-endemic"),0,IF(AND(OR(COUNTRY_INFO!$H738=0,COUNTRY_INFO!$H738=4,COUNTRY_INFO!$H738=99),OR(COUNTRY_INFO!$J738=0,COUNTRY_INFO!$J738=4)),0,COUNTRY_INFO!$E738))</f>
        <v>36073</v>
      </c>
      <c r="E738" s="14">
        <f>IF(AND(INTRO!$E$37="Non-endemic",INTRO!$E$41="Non-endemic"),0,IF(AND(OR(COUNTRY_INFO!$H738=0,COUNTRY_INFO!$H738=4,COUNTRY_INFO!$H738=99),OR(COUNTRY_INFO!$J738=0,COUNTRY_INFO!$J738=4)),0,COUNTRY_INFO!$F738))</f>
        <v>50502</v>
      </c>
      <c r="F738" s="14">
        <f t="shared" si="115"/>
        <v>86575</v>
      </c>
      <c r="G738" s="15">
        <f>IF(AND(INTRO!$E$37="Non-endemic",INTRO!$E$41="Non-endemic"),0,COUNTRY_INFO!Q738)</f>
        <v>1</v>
      </c>
      <c r="H738" s="15">
        <f>IF(AND(INTRO!$E$37="Non-endemic",INTRO!$E$41="Non-endemic"),0,COUNTRY_INFO!S738)</f>
        <v>0</v>
      </c>
      <c r="I738" s="14">
        <f>IF(INTRO!$E$39="Non-endemic",IF($G738=1,DEC!$I738,0),IF($G738=1,IVM!$G738,0))</f>
        <v>144291</v>
      </c>
      <c r="J738" s="3" t="str">
        <f>IF($G738=0, " ", IF(COUNTRY_INFO!$H738=1, IF(COUNTRY_INFO!$L738=1, 0," ")," "))</f>
        <v xml:space="preserve"> </v>
      </c>
      <c r="K738" s="3"/>
      <c r="L738" s="28" t="s">
        <v>974</v>
      </c>
      <c r="M738" s="44">
        <f>IF($L738="ALB", IF(INTRO!$E$39="Non-endemic",IF($H738&lt;&gt;0,$D738*($H738-$G738),0),$D738*$H738), 0)</f>
        <v>0</v>
      </c>
      <c r="N738" s="14">
        <f t="shared" si="107"/>
        <v>0</v>
      </c>
      <c r="O738" s="3"/>
      <c r="P738" s="14">
        <f t="shared" si="116"/>
        <v>0</v>
      </c>
      <c r="Q738" s="44">
        <f>IF($L738="MBD", IF(INTRO!$E$39="Non-endemic",IF($H738&lt;&gt;0,$D738*($H738-$G738),0),$D738*$H738),0)</f>
        <v>0</v>
      </c>
      <c r="R738" s="14">
        <f t="shared" si="108"/>
        <v>0</v>
      </c>
      <c r="S738" s="3"/>
      <c r="T738" s="14">
        <f t="shared" si="117"/>
        <v>0</v>
      </c>
      <c r="U738" s="25"/>
      <c r="V738" s="16">
        <f t="shared" si="113"/>
        <v>144291</v>
      </c>
      <c r="W738" s="16">
        <f t="shared" si="114"/>
        <v>722</v>
      </c>
      <c r="X738" s="25"/>
      <c r="Y738" s="16">
        <f t="shared" si="109"/>
        <v>0</v>
      </c>
      <c r="Z738" s="16">
        <f t="shared" si="110"/>
        <v>0</v>
      </c>
      <c r="AA738" s="25"/>
      <c r="AB738" s="16">
        <f t="shared" si="111"/>
        <v>0</v>
      </c>
      <c r="AC738" s="16">
        <f t="shared" si="112"/>
        <v>0</v>
      </c>
    </row>
    <row r="739" spans="1:29" x14ac:dyDescent="0.25">
      <c r="A739" s="13" t="str">
        <f>IF(AND(INTRO!$E$37="Non-endemic",INTRO!$E$41="Non-endemic")," ",IF(COUNTRY_INFO!A739=0," ",COUNTRY_INFO!A739))</f>
        <v>Nigeria</v>
      </c>
      <c r="B739" s="13" t="str">
        <f>IF(AND(INTRO!$E$37="Non-endemic",INTRO!$E$41="Non-endemic")," ",IF(COUNTRY_INFO!B739=0," ",COUNTRY_INFO!B739))</f>
        <v>Taraba</v>
      </c>
      <c r="C739" s="13" t="str">
        <f>IF(AND(INTRO!$E$37="Non-endemic",INTRO!$E$41="Non-endemic")," ",IF(COUNTRY_INFO!C739=0," ",COUNTRY_INFO!C739))</f>
        <v>Gashaka</v>
      </c>
      <c r="D739" s="14">
        <f>IF(AND(INTRO!$E$37="Non-endemic",INTRO!$E$41="Non-endemic"),0,IF(AND(OR(COUNTRY_INFO!$H739=0,COUNTRY_INFO!$H739=4,COUNTRY_INFO!$H739=99),OR(COUNTRY_INFO!$J739=0,COUNTRY_INFO!$J739=4)),0,COUNTRY_INFO!$E739))</f>
        <v>23611</v>
      </c>
      <c r="E739" s="14">
        <f>IF(AND(INTRO!$E$37="Non-endemic",INTRO!$E$41="Non-endemic"),0,IF(AND(OR(COUNTRY_INFO!$H739=0,COUNTRY_INFO!$H739=4,COUNTRY_INFO!$H739=99),OR(COUNTRY_INFO!$J739=0,COUNTRY_INFO!$J739=4)),0,COUNTRY_INFO!$F739))</f>
        <v>33056</v>
      </c>
      <c r="F739" s="14">
        <f t="shared" si="115"/>
        <v>56667</v>
      </c>
      <c r="G739" s="15">
        <f>IF(AND(INTRO!$E$37="Non-endemic",INTRO!$E$41="Non-endemic"),0,COUNTRY_INFO!Q739)</f>
        <v>1</v>
      </c>
      <c r="H739" s="15">
        <f>IF(AND(INTRO!$E$37="Non-endemic",INTRO!$E$41="Non-endemic"),0,COUNTRY_INFO!S739)</f>
        <v>0</v>
      </c>
      <c r="I739" s="14">
        <f>IF(INTRO!$E$39="Non-endemic",IF($G739=1,DEC!$I739,0),IF($G739=1,IVM!$G739,0))</f>
        <v>94445</v>
      </c>
      <c r="J739" s="3" t="str">
        <f>IF($G739=0, " ", IF(COUNTRY_INFO!$H739=1, IF(COUNTRY_INFO!$L739=1, 0," ")," "))</f>
        <v xml:space="preserve"> </v>
      </c>
      <c r="K739" s="3"/>
      <c r="L739" s="28" t="s">
        <v>974</v>
      </c>
      <c r="M739" s="44">
        <f>IF($L739="ALB", IF(INTRO!$E$39="Non-endemic",IF($H739&lt;&gt;0,$D739*($H739-$G739),0),$D739*$H739), 0)</f>
        <v>0</v>
      </c>
      <c r="N739" s="14">
        <f t="shared" si="107"/>
        <v>0</v>
      </c>
      <c r="O739" s="3"/>
      <c r="P739" s="14">
        <f t="shared" si="116"/>
        <v>0</v>
      </c>
      <c r="Q739" s="44">
        <f>IF($L739="MBD", IF(INTRO!$E$39="Non-endemic",IF($H739&lt;&gt;0,$D739*($H739-$G739),0),$D739*$H739),0)</f>
        <v>0</v>
      </c>
      <c r="R739" s="14">
        <f t="shared" si="108"/>
        <v>0</v>
      </c>
      <c r="S739" s="3"/>
      <c r="T739" s="14">
        <f t="shared" si="117"/>
        <v>0</v>
      </c>
      <c r="U739" s="25"/>
      <c r="V739" s="16">
        <f t="shared" si="113"/>
        <v>94445</v>
      </c>
      <c r="W739" s="16">
        <f t="shared" si="114"/>
        <v>473</v>
      </c>
      <c r="X739" s="25"/>
      <c r="Y739" s="16">
        <f t="shared" si="109"/>
        <v>0</v>
      </c>
      <c r="Z739" s="16">
        <f t="shared" si="110"/>
        <v>0</v>
      </c>
      <c r="AA739" s="25"/>
      <c r="AB739" s="16">
        <f t="shared" si="111"/>
        <v>0</v>
      </c>
      <c r="AC739" s="16">
        <f t="shared" si="112"/>
        <v>0</v>
      </c>
    </row>
    <row r="740" spans="1:29" x14ac:dyDescent="0.25">
      <c r="A740" s="13" t="str">
        <f>IF(AND(INTRO!$E$37="Non-endemic",INTRO!$E$41="Non-endemic")," ",IF(COUNTRY_INFO!A740=0," ",COUNTRY_INFO!A740))</f>
        <v>Nigeria</v>
      </c>
      <c r="B740" s="13" t="str">
        <f>IF(AND(INTRO!$E$37="Non-endemic",INTRO!$E$41="Non-endemic")," ",IF(COUNTRY_INFO!B740=0," ",COUNTRY_INFO!B740))</f>
        <v>Taraba</v>
      </c>
      <c r="C740" s="13" t="str">
        <f>IF(AND(INTRO!$E$37="Non-endemic",INTRO!$E$41="Non-endemic")," ",IF(COUNTRY_INFO!C740=0," ",COUNTRY_INFO!C740))</f>
        <v>Gassol</v>
      </c>
      <c r="D740" s="14">
        <f>IF(AND(INTRO!$E$37="Non-endemic",INTRO!$E$41="Non-endemic"),0,IF(AND(OR(COUNTRY_INFO!$H740=0,COUNTRY_INFO!$H740=4,COUNTRY_INFO!$H740=99),OR(COUNTRY_INFO!$J740=0,COUNTRY_INFO!$J740=4)),0,COUNTRY_INFO!$E740))</f>
        <v>65832</v>
      </c>
      <c r="E740" s="14">
        <f>IF(AND(INTRO!$E$37="Non-endemic",INTRO!$E$41="Non-endemic"),0,IF(AND(OR(COUNTRY_INFO!$H740=0,COUNTRY_INFO!$H740=4,COUNTRY_INFO!$H740=99),OR(COUNTRY_INFO!$J740=0,COUNTRY_INFO!$J740=4)),0,COUNTRY_INFO!$F740))</f>
        <v>92165</v>
      </c>
      <c r="F740" s="14">
        <f t="shared" si="115"/>
        <v>157997</v>
      </c>
      <c r="G740" s="15">
        <f>IF(AND(INTRO!$E$37="Non-endemic",INTRO!$E$41="Non-endemic"),0,COUNTRY_INFO!Q740)</f>
        <v>1</v>
      </c>
      <c r="H740" s="15">
        <f>IF(AND(INTRO!$E$37="Non-endemic",INTRO!$E$41="Non-endemic"),0,COUNTRY_INFO!S740)</f>
        <v>0</v>
      </c>
      <c r="I740" s="14">
        <f>IF(INTRO!$E$39="Non-endemic",IF($G740=1,DEC!$I740,0),IF($G740=1,IVM!$G740,0))</f>
        <v>263328</v>
      </c>
      <c r="J740" s="3" t="str">
        <f>IF($G740=0, " ", IF(COUNTRY_INFO!$H740=1, IF(COUNTRY_INFO!$L740=1, 0," ")," "))</f>
        <v xml:space="preserve"> </v>
      </c>
      <c r="K740" s="3"/>
      <c r="L740" s="28" t="s">
        <v>974</v>
      </c>
      <c r="M740" s="44">
        <f>IF($L740="ALB", IF(INTRO!$E$39="Non-endemic",IF($H740&lt;&gt;0,$D740*($H740-$G740),0),$D740*$H740), 0)</f>
        <v>0</v>
      </c>
      <c r="N740" s="14">
        <f t="shared" si="107"/>
        <v>0</v>
      </c>
      <c r="O740" s="3"/>
      <c r="P740" s="14">
        <f t="shared" si="116"/>
        <v>0</v>
      </c>
      <c r="Q740" s="44">
        <f>IF($L740="MBD", IF(INTRO!$E$39="Non-endemic",IF($H740&lt;&gt;0,$D740*($H740-$G740),0),$D740*$H740),0)</f>
        <v>0</v>
      </c>
      <c r="R740" s="14">
        <f t="shared" si="108"/>
        <v>0</v>
      </c>
      <c r="S740" s="3"/>
      <c r="T740" s="14">
        <f t="shared" si="117"/>
        <v>0</v>
      </c>
      <c r="U740" s="25"/>
      <c r="V740" s="16">
        <f t="shared" si="113"/>
        <v>263328</v>
      </c>
      <c r="W740" s="16">
        <f t="shared" si="114"/>
        <v>1317</v>
      </c>
      <c r="X740" s="25"/>
      <c r="Y740" s="16">
        <f t="shared" si="109"/>
        <v>0</v>
      </c>
      <c r="Z740" s="16">
        <f t="shared" si="110"/>
        <v>0</v>
      </c>
      <c r="AA740" s="25"/>
      <c r="AB740" s="16">
        <f t="shared" si="111"/>
        <v>0</v>
      </c>
      <c r="AC740" s="16">
        <f t="shared" si="112"/>
        <v>0</v>
      </c>
    </row>
    <row r="741" spans="1:29" x14ac:dyDescent="0.25">
      <c r="A741" s="13" t="str">
        <f>IF(AND(INTRO!$E$37="Non-endemic",INTRO!$E$41="Non-endemic")," ",IF(COUNTRY_INFO!A741=0," ",COUNTRY_INFO!A741))</f>
        <v>Nigeria</v>
      </c>
      <c r="B741" s="13" t="str">
        <f>IF(AND(INTRO!$E$37="Non-endemic",INTRO!$E$41="Non-endemic")," ",IF(COUNTRY_INFO!B741=0," ",COUNTRY_INFO!B741))</f>
        <v>Taraba</v>
      </c>
      <c r="C741" s="13" t="str">
        <f>IF(AND(INTRO!$E$37="Non-endemic",INTRO!$E$41="Non-endemic")," ",IF(COUNTRY_INFO!C741=0," ",COUNTRY_INFO!C741))</f>
        <v>Ibi</v>
      </c>
      <c r="D741" s="14">
        <f>IF(AND(INTRO!$E$37="Non-endemic",INTRO!$E$41="Non-endemic"),0,IF(AND(OR(COUNTRY_INFO!$H741=0,COUNTRY_INFO!$H741=4,COUNTRY_INFO!$H741=99),OR(COUNTRY_INFO!$J741=0,COUNTRY_INFO!$J741=4)),0,COUNTRY_INFO!$E741))</f>
        <v>22609</v>
      </c>
      <c r="E741" s="14">
        <f>IF(AND(INTRO!$E$37="Non-endemic",INTRO!$E$41="Non-endemic"),0,IF(AND(OR(COUNTRY_INFO!$H741=0,COUNTRY_INFO!$H741=4,COUNTRY_INFO!$H741=99),OR(COUNTRY_INFO!$J741=0,COUNTRY_INFO!$J741=4)),0,COUNTRY_INFO!$F741))</f>
        <v>31652</v>
      </c>
      <c r="F741" s="14">
        <f t="shared" si="115"/>
        <v>54261</v>
      </c>
      <c r="G741" s="15">
        <f>IF(AND(INTRO!$E$37="Non-endemic",INTRO!$E$41="Non-endemic"),0,COUNTRY_INFO!Q741)</f>
        <v>1</v>
      </c>
      <c r="H741" s="15">
        <f>IF(AND(INTRO!$E$37="Non-endemic",INTRO!$E$41="Non-endemic"),0,COUNTRY_INFO!S741)</f>
        <v>1</v>
      </c>
      <c r="I741" s="14">
        <f>IF(INTRO!$E$39="Non-endemic",IF($G741=1,DEC!$I741,0),IF($G741=1,IVM!$G741,0))</f>
        <v>90435</v>
      </c>
      <c r="J741" s="3" t="str">
        <f>IF($G741=0, " ", IF(COUNTRY_INFO!$H741=1, IF(COUNTRY_INFO!$L741=1, 0," ")," "))</f>
        <v xml:space="preserve"> </v>
      </c>
      <c r="K741" s="3"/>
      <c r="L741" s="28" t="s">
        <v>974</v>
      </c>
      <c r="M741" s="44">
        <f>IF($L741="ALB", IF(INTRO!$E$39="Non-endemic",IF($H741&lt;&gt;0,$D741*($H741-$G741),0),$D741*$H741), 0)</f>
        <v>0</v>
      </c>
      <c r="N741" s="14">
        <f t="shared" si="107"/>
        <v>0</v>
      </c>
      <c r="O741" s="3"/>
      <c r="P741" s="14">
        <f t="shared" si="116"/>
        <v>0</v>
      </c>
      <c r="Q741" s="44">
        <f>IF($L741="MBD", IF(INTRO!$E$39="Non-endemic",IF($H741&lt;&gt;0,$D741*($H741-$G741),0),$D741*$H741),0)</f>
        <v>22609</v>
      </c>
      <c r="R741" s="14">
        <f t="shared" si="108"/>
        <v>0</v>
      </c>
      <c r="S741" s="3"/>
      <c r="T741" s="14">
        <f t="shared" si="117"/>
        <v>22609</v>
      </c>
      <c r="U741" s="25"/>
      <c r="V741" s="16">
        <f t="shared" si="113"/>
        <v>90435</v>
      </c>
      <c r="W741" s="16">
        <f t="shared" si="114"/>
        <v>453</v>
      </c>
      <c r="X741" s="25"/>
      <c r="Y741" s="16">
        <f t="shared" si="109"/>
        <v>0</v>
      </c>
      <c r="Z741" s="16">
        <f t="shared" si="110"/>
        <v>0</v>
      </c>
      <c r="AA741" s="25"/>
      <c r="AB741" s="16">
        <f t="shared" si="111"/>
        <v>0</v>
      </c>
      <c r="AC741" s="16">
        <f t="shared" si="112"/>
        <v>0</v>
      </c>
    </row>
    <row r="742" spans="1:29" x14ac:dyDescent="0.25">
      <c r="A742" s="13" t="str">
        <f>IF(AND(INTRO!$E$37="Non-endemic",INTRO!$E$41="Non-endemic")," ",IF(COUNTRY_INFO!A742=0," ",COUNTRY_INFO!A742))</f>
        <v>Nigeria</v>
      </c>
      <c r="B742" s="13" t="str">
        <f>IF(AND(INTRO!$E$37="Non-endemic",INTRO!$E$41="Non-endemic")," ",IF(COUNTRY_INFO!B742=0," ",COUNTRY_INFO!B742))</f>
        <v>Taraba</v>
      </c>
      <c r="C742" s="13" t="str">
        <f>IF(AND(INTRO!$E$37="Non-endemic",INTRO!$E$41="Non-endemic")," ",IF(COUNTRY_INFO!C742=0," ",COUNTRY_INFO!C742))</f>
        <v>Jalingo</v>
      </c>
      <c r="D742" s="14">
        <f>IF(AND(INTRO!$E$37="Non-endemic",INTRO!$E$41="Non-endemic"),0,IF(AND(OR(COUNTRY_INFO!$H742=0,COUNTRY_INFO!$H742=4,COUNTRY_INFO!$H742=99),OR(COUNTRY_INFO!$J742=0,COUNTRY_INFO!$J742=4)),0,COUNTRY_INFO!$E742))</f>
        <v>37615</v>
      </c>
      <c r="E742" s="14">
        <f>IF(AND(INTRO!$E$37="Non-endemic",INTRO!$E$41="Non-endemic"),0,IF(AND(OR(COUNTRY_INFO!$H742=0,COUNTRY_INFO!$H742=4,COUNTRY_INFO!$H742=99),OR(COUNTRY_INFO!$J742=0,COUNTRY_INFO!$J742=4)),0,COUNTRY_INFO!$F742))</f>
        <v>52661</v>
      </c>
      <c r="F742" s="14">
        <f t="shared" si="115"/>
        <v>90276</v>
      </c>
      <c r="G742" s="15">
        <f>IF(AND(INTRO!$E$37="Non-endemic",INTRO!$E$41="Non-endemic"),0,COUNTRY_INFO!Q742)</f>
        <v>1</v>
      </c>
      <c r="H742" s="15">
        <f>IF(AND(INTRO!$E$37="Non-endemic",INTRO!$E$41="Non-endemic"),0,COUNTRY_INFO!S742)</f>
        <v>1</v>
      </c>
      <c r="I742" s="14">
        <f>IF(INTRO!$E$39="Non-endemic",IF($G742=1,DEC!$I742,0),IF($G742=1,IVM!$G742,0))</f>
        <v>150461</v>
      </c>
      <c r="J742" s="3" t="str">
        <f>IF($G742=0, " ", IF(COUNTRY_INFO!$H742=1, IF(COUNTRY_INFO!$L742=1, 0," ")," "))</f>
        <v xml:space="preserve"> </v>
      </c>
      <c r="K742" s="3"/>
      <c r="L742" s="28" t="s">
        <v>974</v>
      </c>
      <c r="M742" s="44">
        <f>IF($L742="ALB", IF(INTRO!$E$39="Non-endemic",IF($H742&lt;&gt;0,$D742*($H742-$G742),0),$D742*$H742), 0)</f>
        <v>0</v>
      </c>
      <c r="N742" s="14">
        <f t="shared" si="107"/>
        <v>0</v>
      </c>
      <c r="O742" s="3"/>
      <c r="P742" s="14">
        <f t="shared" si="116"/>
        <v>0</v>
      </c>
      <c r="Q742" s="44">
        <f>IF($L742="MBD", IF(INTRO!$E$39="Non-endemic",IF($H742&lt;&gt;0,$D742*($H742-$G742),0),$D742*$H742),0)</f>
        <v>37615</v>
      </c>
      <c r="R742" s="14">
        <f t="shared" si="108"/>
        <v>0</v>
      </c>
      <c r="S742" s="3"/>
      <c r="T742" s="14">
        <f t="shared" si="117"/>
        <v>37615</v>
      </c>
      <c r="U742" s="25"/>
      <c r="V742" s="16">
        <f t="shared" si="113"/>
        <v>150461</v>
      </c>
      <c r="W742" s="16">
        <f t="shared" si="114"/>
        <v>753</v>
      </c>
      <c r="X742" s="25"/>
      <c r="Y742" s="16">
        <f t="shared" si="109"/>
        <v>0</v>
      </c>
      <c r="Z742" s="16">
        <f t="shared" si="110"/>
        <v>0</v>
      </c>
      <c r="AA742" s="25"/>
      <c r="AB742" s="16">
        <f t="shared" si="111"/>
        <v>0</v>
      </c>
      <c r="AC742" s="16">
        <f t="shared" si="112"/>
        <v>0</v>
      </c>
    </row>
    <row r="743" spans="1:29" x14ac:dyDescent="0.25">
      <c r="A743" s="13" t="str">
        <f>IF(AND(INTRO!$E$37="Non-endemic",INTRO!$E$41="Non-endemic")," ",IF(COUNTRY_INFO!A743=0," ",COUNTRY_INFO!A743))</f>
        <v>Nigeria</v>
      </c>
      <c r="B743" s="13" t="str">
        <f>IF(AND(INTRO!$E$37="Non-endemic",INTRO!$E$41="Non-endemic")," ",IF(COUNTRY_INFO!B743=0," ",COUNTRY_INFO!B743))</f>
        <v>Taraba</v>
      </c>
      <c r="C743" s="13" t="str">
        <f>IF(AND(INTRO!$E$37="Non-endemic",INTRO!$E$41="Non-endemic")," ",IF(COUNTRY_INFO!C743=0," ",COUNTRY_INFO!C743))</f>
        <v>Karim-Lamido</v>
      </c>
      <c r="D743" s="14">
        <f>IF(AND(INTRO!$E$37="Non-endemic",INTRO!$E$41="Non-endemic"),0,IF(AND(OR(COUNTRY_INFO!$H743=0,COUNTRY_INFO!$H743=4,COUNTRY_INFO!$H743=99),OR(COUNTRY_INFO!$J743=0,COUNTRY_INFO!$J743=4)),0,COUNTRY_INFO!$E743))</f>
        <v>52678</v>
      </c>
      <c r="E743" s="14">
        <f>IF(AND(INTRO!$E$37="Non-endemic",INTRO!$E$41="Non-endemic"),0,IF(AND(OR(COUNTRY_INFO!$H743=0,COUNTRY_INFO!$H743=4,COUNTRY_INFO!$H743=99),OR(COUNTRY_INFO!$J743=0,COUNTRY_INFO!$J743=4)),0,COUNTRY_INFO!$F743))</f>
        <v>73749</v>
      </c>
      <c r="F743" s="14">
        <f t="shared" si="115"/>
        <v>126427</v>
      </c>
      <c r="G743" s="15">
        <f>IF(AND(INTRO!$E$37="Non-endemic",INTRO!$E$41="Non-endemic"),0,COUNTRY_INFO!Q743)</f>
        <v>1</v>
      </c>
      <c r="H743" s="15">
        <f>IF(AND(INTRO!$E$37="Non-endemic",INTRO!$E$41="Non-endemic"),0,COUNTRY_INFO!S743)</f>
        <v>0</v>
      </c>
      <c r="I743" s="14">
        <f>IF(INTRO!$E$39="Non-endemic",IF($G743=1,DEC!$I743,0),IF($G743=1,IVM!$G743,0))</f>
        <v>210711</v>
      </c>
      <c r="J743" s="3" t="str">
        <f>IF($G743=0, " ", IF(COUNTRY_INFO!$H743=1, IF(COUNTRY_INFO!$L743=1, 0," ")," "))</f>
        <v xml:space="preserve"> </v>
      </c>
      <c r="K743" s="3"/>
      <c r="L743" s="28" t="s">
        <v>974</v>
      </c>
      <c r="M743" s="44">
        <f>IF($L743="ALB", IF(INTRO!$E$39="Non-endemic",IF($H743&lt;&gt;0,$D743*($H743-$G743),0),$D743*$H743), 0)</f>
        <v>0</v>
      </c>
      <c r="N743" s="14">
        <f t="shared" si="107"/>
        <v>0</v>
      </c>
      <c r="O743" s="3"/>
      <c r="P743" s="14">
        <f t="shared" si="116"/>
        <v>0</v>
      </c>
      <c r="Q743" s="44">
        <f>IF($L743="MBD", IF(INTRO!$E$39="Non-endemic",IF($H743&lt;&gt;0,$D743*($H743-$G743),0),$D743*$H743),0)</f>
        <v>0</v>
      </c>
      <c r="R743" s="14">
        <f t="shared" si="108"/>
        <v>0</v>
      </c>
      <c r="S743" s="3"/>
      <c r="T743" s="14">
        <f t="shared" si="117"/>
        <v>0</v>
      </c>
      <c r="U743" s="25"/>
      <c r="V743" s="16">
        <f t="shared" si="113"/>
        <v>210711</v>
      </c>
      <c r="W743" s="16">
        <f t="shared" si="114"/>
        <v>1054</v>
      </c>
      <c r="X743" s="25"/>
      <c r="Y743" s="16">
        <f t="shared" si="109"/>
        <v>0</v>
      </c>
      <c r="Z743" s="16">
        <f t="shared" si="110"/>
        <v>0</v>
      </c>
      <c r="AA743" s="25"/>
      <c r="AB743" s="16">
        <f t="shared" si="111"/>
        <v>0</v>
      </c>
      <c r="AC743" s="16">
        <f t="shared" si="112"/>
        <v>0</v>
      </c>
    </row>
    <row r="744" spans="1:29" x14ac:dyDescent="0.25">
      <c r="A744" s="13" t="str">
        <f>IF(AND(INTRO!$E$37="Non-endemic",INTRO!$E$41="Non-endemic")," ",IF(COUNTRY_INFO!A744=0," ",COUNTRY_INFO!A744))</f>
        <v>Nigeria</v>
      </c>
      <c r="B744" s="13" t="str">
        <f>IF(AND(INTRO!$E$37="Non-endemic",INTRO!$E$41="Non-endemic")," ",IF(COUNTRY_INFO!B744=0," ",COUNTRY_INFO!B744))</f>
        <v>Taraba</v>
      </c>
      <c r="C744" s="13" t="str">
        <f>IF(AND(INTRO!$E$37="Non-endemic",INTRO!$E$41="Non-endemic")," ",IF(COUNTRY_INFO!C744=0," ",COUNTRY_INFO!C744))</f>
        <v>Kurmi</v>
      </c>
      <c r="D744" s="14">
        <f>IF(AND(INTRO!$E$37="Non-endemic",INTRO!$E$41="Non-endemic"),0,IF(AND(OR(COUNTRY_INFO!$H744=0,COUNTRY_INFO!$H744=4,COUNTRY_INFO!$H744=99),OR(COUNTRY_INFO!$J744=0,COUNTRY_INFO!$J744=4)),0,COUNTRY_INFO!$E744))</f>
        <v>24620</v>
      </c>
      <c r="E744" s="14">
        <f>IF(AND(INTRO!$E$37="Non-endemic",INTRO!$E$41="Non-endemic"),0,IF(AND(OR(COUNTRY_INFO!$H744=0,COUNTRY_INFO!$H744=4,COUNTRY_INFO!$H744=99),OR(COUNTRY_INFO!$J744=0,COUNTRY_INFO!$J744=4)),0,COUNTRY_INFO!$F744))</f>
        <v>34468</v>
      </c>
      <c r="F744" s="14">
        <f t="shared" si="115"/>
        <v>59088</v>
      </c>
      <c r="G744" s="15">
        <f>IF(AND(INTRO!$E$37="Non-endemic",INTRO!$E$41="Non-endemic"),0,COUNTRY_INFO!Q744)</f>
        <v>1</v>
      </c>
      <c r="H744" s="15">
        <f>IF(AND(INTRO!$E$37="Non-endemic",INTRO!$E$41="Non-endemic"),0,COUNTRY_INFO!S744)</f>
        <v>1</v>
      </c>
      <c r="I744" s="14">
        <f>IF(INTRO!$E$39="Non-endemic",IF($G744=1,DEC!$I744,0),IF($G744=1,IVM!$G744,0))</f>
        <v>98479</v>
      </c>
      <c r="J744" s="3" t="str">
        <f>IF($G744=0, " ", IF(COUNTRY_INFO!$H744=1, IF(COUNTRY_INFO!$L744=1, 0," ")," "))</f>
        <v xml:space="preserve"> </v>
      </c>
      <c r="K744" s="3"/>
      <c r="L744" s="28" t="s">
        <v>974</v>
      </c>
      <c r="M744" s="44">
        <f>IF($L744="ALB", IF(INTRO!$E$39="Non-endemic",IF($H744&lt;&gt;0,$D744*($H744-$G744),0),$D744*$H744), 0)</f>
        <v>0</v>
      </c>
      <c r="N744" s="14">
        <f t="shared" si="107"/>
        <v>0</v>
      </c>
      <c r="O744" s="3"/>
      <c r="P744" s="14">
        <f t="shared" si="116"/>
        <v>0</v>
      </c>
      <c r="Q744" s="44">
        <f>IF($L744="MBD", IF(INTRO!$E$39="Non-endemic",IF($H744&lt;&gt;0,$D744*($H744-$G744),0),$D744*$H744),0)</f>
        <v>24620</v>
      </c>
      <c r="R744" s="14">
        <f t="shared" si="108"/>
        <v>0</v>
      </c>
      <c r="S744" s="3"/>
      <c r="T744" s="14">
        <f t="shared" si="117"/>
        <v>24620</v>
      </c>
      <c r="U744" s="25"/>
      <c r="V744" s="16">
        <f t="shared" si="113"/>
        <v>98479</v>
      </c>
      <c r="W744" s="16">
        <f t="shared" si="114"/>
        <v>493</v>
      </c>
      <c r="X744" s="25"/>
      <c r="Y744" s="16">
        <f t="shared" si="109"/>
        <v>0</v>
      </c>
      <c r="Z744" s="16">
        <f t="shared" si="110"/>
        <v>0</v>
      </c>
      <c r="AA744" s="25"/>
      <c r="AB744" s="16">
        <f t="shared" si="111"/>
        <v>0</v>
      </c>
      <c r="AC744" s="16">
        <f t="shared" si="112"/>
        <v>0</v>
      </c>
    </row>
    <row r="745" spans="1:29" x14ac:dyDescent="0.25">
      <c r="A745" s="13" t="str">
        <f>IF(AND(INTRO!$E$37="Non-endemic",INTRO!$E$41="Non-endemic")," ",IF(COUNTRY_INFO!A745=0," ",COUNTRY_INFO!A745))</f>
        <v>Nigeria</v>
      </c>
      <c r="B745" s="13" t="str">
        <f>IF(AND(INTRO!$E$37="Non-endemic",INTRO!$E$41="Non-endemic")," ",IF(COUNTRY_INFO!B745=0," ",COUNTRY_INFO!B745))</f>
        <v>Taraba</v>
      </c>
      <c r="C745" s="13" t="str">
        <f>IF(AND(INTRO!$E$37="Non-endemic",INTRO!$E$41="Non-endemic")," ",IF(COUNTRY_INFO!C745=0," ",COUNTRY_INFO!C745))</f>
        <v>Lau</v>
      </c>
      <c r="D745" s="14">
        <f>IF(AND(INTRO!$E$37="Non-endemic",INTRO!$E$41="Non-endemic"),0,IF(AND(OR(COUNTRY_INFO!$H745=0,COUNTRY_INFO!$H745=4,COUNTRY_INFO!$H745=99),OR(COUNTRY_INFO!$J745=0,COUNTRY_INFO!$J745=4)),0,COUNTRY_INFO!$E745))</f>
        <v>25981</v>
      </c>
      <c r="E745" s="14">
        <f>IF(AND(INTRO!$E$37="Non-endemic",INTRO!$E$41="Non-endemic"),0,IF(AND(OR(COUNTRY_INFO!$H745=0,COUNTRY_INFO!$H745=4,COUNTRY_INFO!$H745=99),OR(COUNTRY_INFO!$J745=0,COUNTRY_INFO!$J745=4)),0,COUNTRY_INFO!$F745))</f>
        <v>36373</v>
      </c>
      <c r="F745" s="14">
        <f t="shared" si="115"/>
        <v>62354</v>
      </c>
      <c r="G745" s="15">
        <f>IF(AND(INTRO!$E$37="Non-endemic",INTRO!$E$41="Non-endemic"),0,COUNTRY_INFO!Q745)</f>
        <v>1</v>
      </c>
      <c r="H745" s="15">
        <f>IF(AND(INTRO!$E$37="Non-endemic",INTRO!$E$41="Non-endemic"),0,COUNTRY_INFO!S745)</f>
        <v>0</v>
      </c>
      <c r="I745" s="14">
        <f>IF(INTRO!$E$39="Non-endemic",IF($G745=1,DEC!$I745,0),IF($G745=1,IVM!$G745,0))</f>
        <v>103922</v>
      </c>
      <c r="J745" s="3" t="str">
        <f>IF($G745=0, " ", IF(COUNTRY_INFO!$H745=1, IF(COUNTRY_INFO!$L745=1, 0," ")," "))</f>
        <v xml:space="preserve"> </v>
      </c>
      <c r="K745" s="3"/>
      <c r="L745" s="28" t="s">
        <v>974</v>
      </c>
      <c r="M745" s="44">
        <f>IF($L745="ALB", IF(INTRO!$E$39="Non-endemic",IF($H745&lt;&gt;0,$D745*($H745-$G745),0),$D745*$H745), 0)</f>
        <v>0</v>
      </c>
      <c r="N745" s="14">
        <f t="shared" si="107"/>
        <v>0</v>
      </c>
      <c r="O745" s="3"/>
      <c r="P745" s="14">
        <f t="shared" si="116"/>
        <v>0</v>
      </c>
      <c r="Q745" s="44">
        <f>IF($L745="MBD", IF(INTRO!$E$39="Non-endemic",IF($H745&lt;&gt;0,$D745*($H745-$G745),0),$D745*$H745),0)</f>
        <v>0</v>
      </c>
      <c r="R745" s="14">
        <f t="shared" si="108"/>
        <v>0</v>
      </c>
      <c r="S745" s="3"/>
      <c r="T745" s="14">
        <f t="shared" si="117"/>
        <v>0</v>
      </c>
      <c r="U745" s="25"/>
      <c r="V745" s="16">
        <f t="shared" si="113"/>
        <v>103922</v>
      </c>
      <c r="W745" s="16">
        <f t="shared" si="114"/>
        <v>520</v>
      </c>
      <c r="X745" s="25"/>
      <c r="Y745" s="16">
        <f t="shared" si="109"/>
        <v>0</v>
      </c>
      <c r="Z745" s="16">
        <f t="shared" si="110"/>
        <v>0</v>
      </c>
      <c r="AA745" s="25"/>
      <c r="AB745" s="16">
        <f t="shared" si="111"/>
        <v>0</v>
      </c>
      <c r="AC745" s="16">
        <f t="shared" si="112"/>
        <v>0</v>
      </c>
    </row>
    <row r="746" spans="1:29" x14ac:dyDescent="0.25">
      <c r="A746" s="13" t="str">
        <f>IF(AND(INTRO!$E$37="Non-endemic",INTRO!$E$41="Non-endemic")," ",IF(COUNTRY_INFO!A746=0," ",COUNTRY_INFO!A746))</f>
        <v>Nigeria</v>
      </c>
      <c r="B746" s="13" t="str">
        <f>IF(AND(INTRO!$E$37="Non-endemic",INTRO!$E$41="Non-endemic")," ",IF(COUNTRY_INFO!B746=0," ",COUNTRY_INFO!B746))</f>
        <v>Taraba</v>
      </c>
      <c r="C746" s="13" t="str">
        <f>IF(AND(INTRO!$E$37="Non-endemic",INTRO!$E$41="Non-endemic")," ",IF(COUNTRY_INFO!C746=0," ",COUNTRY_INFO!C746))</f>
        <v>Sardauna</v>
      </c>
      <c r="D746" s="14">
        <f>IF(AND(INTRO!$E$37="Non-endemic",INTRO!$E$41="Non-endemic"),0,IF(AND(OR(COUNTRY_INFO!$H746=0,COUNTRY_INFO!$H746=4,COUNTRY_INFO!$H746=99),OR(COUNTRY_INFO!$J746=0,COUNTRY_INFO!$J746=4)),0,COUNTRY_INFO!$E746))</f>
        <v>60369</v>
      </c>
      <c r="E746" s="14">
        <f>IF(AND(INTRO!$E$37="Non-endemic",INTRO!$E$41="Non-endemic"),0,IF(AND(OR(COUNTRY_INFO!$H746=0,COUNTRY_INFO!$H746=4,COUNTRY_INFO!$H746=99),OR(COUNTRY_INFO!$J746=0,COUNTRY_INFO!$J746=4)),0,COUNTRY_INFO!$F746))</f>
        <v>84516</v>
      </c>
      <c r="F746" s="14">
        <f t="shared" si="115"/>
        <v>144885</v>
      </c>
      <c r="G746" s="15">
        <f>IF(AND(INTRO!$E$37="Non-endemic",INTRO!$E$41="Non-endemic"),0,COUNTRY_INFO!Q746)</f>
        <v>0</v>
      </c>
      <c r="H746" s="15">
        <f>IF(AND(INTRO!$E$37="Non-endemic",INTRO!$E$41="Non-endemic"),0,COUNTRY_INFO!S746)</f>
        <v>1</v>
      </c>
      <c r="I746" s="14">
        <f>IF(INTRO!$E$39="Non-endemic",IF($G746=1,DEC!$I746,0),IF($G746=1,IVM!$G746,0))</f>
        <v>0</v>
      </c>
      <c r="J746" s="3" t="str">
        <f>IF($G746=0, " ", IF(COUNTRY_INFO!$H746=1, IF(COUNTRY_INFO!$L746=1, 0," ")," "))</f>
        <v xml:space="preserve"> </v>
      </c>
      <c r="K746" s="3"/>
      <c r="L746" s="28" t="s">
        <v>974</v>
      </c>
      <c r="M746" s="44">
        <f>IF($L746="ALB", IF(INTRO!$E$39="Non-endemic",IF($H746&lt;&gt;0,$D746*($H746-$G746),0),$D746*$H746), 0)</f>
        <v>0</v>
      </c>
      <c r="N746" s="14">
        <f t="shared" si="107"/>
        <v>0</v>
      </c>
      <c r="O746" s="3"/>
      <c r="P746" s="14">
        <f t="shared" si="116"/>
        <v>0</v>
      </c>
      <c r="Q746" s="44">
        <f>IF($L746="MBD", IF(INTRO!$E$39="Non-endemic",IF($H746&lt;&gt;0,$D746*($H746-$G746),0),$D746*$H746),0)</f>
        <v>60369</v>
      </c>
      <c r="R746" s="14">
        <f t="shared" si="108"/>
        <v>84516</v>
      </c>
      <c r="S746" s="3"/>
      <c r="T746" s="14">
        <f t="shared" si="117"/>
        <v>144885</v>
      </c>
      <c r="U746" s="25"/>
      <c r="V746" s="16">
        <f t="shared" si="113"/>
        <v>0</v>
      </c>
      <c r="W746" s="16">
        <f t="shared" si="114"/>
        <v>0</v>
      </c>
      <c r="X746" s="25"/>
      <c r="Y746" s="16">
        <f t="shared" si="109"/>
        <v>0</v>
      </c>
      <c r="Z746" s="16">
        <f t="shared" si="110"/>
        <v>0</v>
      </c>
      <c r="AA746" s="25"/>
      <c r="AB746" s="16">
        <f t="shared" si="111"/>
        <v>84516</v>
      </c>
      <c r="AC746" s="16">
        <f t="shared" si="112"/>
        <v>564</v>
      </c>
    </row>
    <row r="747" spans="1:29" x14ac:dyDescent="0.25">
      <c r="A747" s="13" t="str">
        <f>IF(AND(INTRO!$E$37="Non-endemic",INTRO!$E$41="Non-endemic")," ",IF(COUNTRY_INFO!A747=0," ",COUNTRY_INFO!A747))</f>
        <v>Nigeria</v>
      </c>
      <c r="B747" s="13" t="str">
        <f>IF(AND(INTRO!$E$37="Non-endemic",INTRO!$E$41="Non-endemic")," ",IF(COUNTRY_INFO!B747=0," ",COUNTRY_INFO!B747))</f>
        <v>Taraba</v>
      </c>
      <c r="C747" s="13" t="str">
        <f>IF(AND(INTRO!$E$37="Non-endemic",INTRO!$E$41="Non-endemic")," ",IF(COUNTRY_INFO!C747=0," ",COUNTRY_INFO!C747))</f>
        <v>Takum</v>
      </c>
      <c r="D747" s="14">
        <f>IF(AND(INTRO!$E$37="Non-endemic",INTRO!$E$41="Non-endemic"),0,IF(AND(OR(COUNTRY_INFO!$H747=0,COUNTRY_INFO!$H747=4,COUNTRY_INFO!$H747=99),OR(COUNTRY_INFO!$J747=0,COUNTRY_INFO!$J747=4)),0,COUNTRY_INFO!$E747))</f>
        <v>36406</v>
      </c>
      <c r="E747" s="14">
        <f>IF(AND(INTRO!$E$37="Non-endemic",INTRO!$E$41="Non-endemic"),0,IF(AND(OR(COUNTRY_INFO!$H747=0,COUNTRY_INFO!$H747=4,COUNTRY_INFO!$H747=99),OR(COUNTRY_INFO!$J747=0,COUNTRY_INFO!$J747=4)),0,COUNTRY_INFO!$F747))</f>
        <v>50968</v>
      </c>
      <c r="F747" s="14">
        <f t="shared" si="115"/>
        <v>87374</v>
      </c>
      <c r="G747" s="15">
        <f>IF(AND(INTRO!$E$37="Non-endemic",INTRO!$E$41="Non-endemic"),0,COUNTRY_INFO!Q747)</f>
        <v>0</v>
      </c>
      <c r="H747" s="15">
        <f>IF(AND(INTRO!$E$37="Non-endemic",INTRO!$E$41="Non-endemic"),0,COUNTRY_INFO!S747)</f>
        <v>1</v>
      </c>
      <c r="I747" s="14">
        <f>IF(INTRO!$E$39="Non-endemic",IF($G747=1,DEC!$I747,0),IF($G747=1,IVM!$G747,0))</f>
        <v>0</v>
      </c>
      <c r="J747" s="3" t="str">
        <f>IF($G747=0, " ", IF(COUNTRY_INFO!$H747=1, IF(COUNTRY_INFO!$L747=1, 0," ")," "))</f>
        <v xml:space="preserve"> </v>
      </c>
      <c r="K747" s="3"/>
      <c r="L747" s="28" t="s">
        <v>974</v>
      </c>
      <c r="M747" s="44">
        <f>IF($L747="ALB", IF(INTRO!$E$39="Non-endemic",IF($H747&lt;&gt;0,$D747*($H747-$G747),0),$D747*$H747), 0)</f>
        <v>0</v>
      </c>
      <c r="N747" s="14">
        <f t="shared" si="107"/>
        <v>0</v>
      </c>
      <c r="O747" s="3"/>
      <c r="P747" s="14">
        <f t="shared" si="116"/>
        <v>0</v>
      </c>
      <c r="Q747" s="44">
        <f>IF($L747="MBD", IF(INTRO!$E$39="Non-endemic",IF($H747&lt;&gt;0,$D747*($H747-$G747),0),$D747*$H747),0)</f>
        <v>36406</v>
      </c>
      <c r="R747" s="14">
        <f t="shared" si="108"/>
        <v>50968</v>
      </c>
      <c r="S747" s="3"/>
      <c r="T747" s="14">
        <f t="shared" si="117"/>
        <v>87374</v>
      </c>
      <c r="U747" s="25"/>
      <c r="V747" s="16">
        <f t="shared" si="113"/>
        <v>0</v>
      </c>
      <c r="W747" s="16">
        <f t="shared" si="114"/>
        <v>0</v>
      </c>
      <c r="X747" s="25"/>
      <c r="Y747" s="16">
        <f t="shared" si="109"/>
        <v>0</v>
      </c>
      <c r="Z747" s="16">
        <f t="shared" si="110"/>
        <v>0</v>
      </c>
      <c r="AA747" s="25"/>
      <c r="AB747" s="16">
        <f t="shared" si="111"/>
        <v>50968</v>
      </c>
      <c r="AC747" s="16">
        <f t="shared" si="112"/>
        <v>340</v>
      </c>
    </row>
    <row r="748" spans="1:29" x14ac:dyDescent="0.25">
      <c r="A748" s="13" t="str">
        <f>IF(AND(INTRO!$E$37="Non-endemic",INTRO!$E$41="Non-endemic")," ",IF(COUNTRY_INFO!A748=0," ",COUNTRY_INFO!A748))</f>
        <v>Nigeria</v>
      </c>
      <c r="B748" s="13" t="str">
        <f>IF(AND(INTRO!$E$37="Non-endemic",INTRO!$E$41="Non-endemic")," ",IF(COUNTRY_INFO!B748=0," ",COUNTRY_INFO!B748))</f>
        <v>Taraba</v>
      </c>
      <c r="C748" s="13" t="str">
        <f>IF(AND(INTRO!$E$37="Non-endemic",INTRO!$E$41="Non-endemic")," ",IF(COUNTRY_INFO!C748=0," ",COUNTRY_INFO!C748))</f>
        <v>Ussa</v>
      </c>
      <c r="D748" s="14">
        <f>IF(AND(INTRO!$E$37="Non-endemic",INTRO!$E$41="Non-endemic"),0,IF(AND(OR(COUNTRY_INFO!$H748=0,COUNTRY_INFO!$H748=4,COUNTRY_INFO!$H748=99),OR(COUNTRY_INFO!$J748=0,COUNTRY_INFO!$J748=4)),0,COUNTRY_INFO!$E748))</f>
        <v>24751</v>
      </c>
      <c r="E748" s="14">
        <f>IF(AND(INTRO!$E$37="Non-endemic",INTRO!$E$41="Non-endemic"),0,IF(AND(OR(COUNTRY_INFO!$H748=0,COUNTRY_INFO!$H748=4,COUNTRY_INFO!$H748=99),OR(COUNTRY_INFO!$J748=0,COUNTRY_INFO!$J748=4)),0,COUNTRY_INFO!$F748))</f>
        <v>34651</v>
      </c>
      <c r="F748" s="14">
        <f t="shared" si="115"/>
        <v>59402</v>
      </c>
      <c r="G748" s="15">
        <f>IF(AND(INTRO!$E$37="Non-endemic",INTRO!$E$41="Non-endemic"),0,COUNTRY_INFO!Q748)</f>
        <v>0</v>
      </c>
      <c r="H748" s="15">
        <f>IF(AND(INTRO!$E$37="Non-endemic",INTRO!$E$41="Non-endemic"),0,COUNTRY_INFO!S748)</f>
        <v>1</v>
      </c>
      <c r="I748" s="14">
        <f>IF(INTRO!$E$39="Non-endemic",IF($G748=1,DEC!$I748,0),IF($G748=1,IVM!$G748,0))</f>
        <v>0</v>
      </c>
      <c r="J748" s="3" t="str">
        <f>IF($G748=0, " ", IF(COUNTRY_INFO!$H748=1, IF(COUNTRY_INFO!$L748=1, 0," ")," "))</f>
        <v xml:space="preserve"> </v>
      </c>
      <c r="K748" s="3"/>
      <c r="L748" s="28" t="s">
        <v>974</v>
      </c>
      <c r="M748" s="44">
        <f>IF($L748="ALB", IF(INTRO!$E$39="Non-endemic",IF($H748&lt;&gt;0,$D748*($H748-$G748),0),$D748*$H748), 0)</f>
        <v>0</v>
      </c>
      <c r="N748" s="14">
        <f t="shared" si="107"/>
        <v>0</v>
      </c>
      <c r="O748" s="3"/>
      <c r="P748" s="14">
        <f t="shared" si="116"/>
        <v>0</v>
      </c>
      <c r="Q748" s="44">
        <f>IF($L748="MBD", IF(INTRO!$E$39="Non-endemic",IF($H748&lt;&gt;0,$D748*($H748-$G748),0),$D748*$H748),0)</f>
        <v>24751</v>
      </c>
      <c r="R748" s="14">
        <f t="shared" si="108"/>
        <v>34651</v>
      </c>
      <c r="S748" s="3"/>
      <c r="T748" s="14">
        <f t="shared" si="117"/>
        <v>59402</v>
      </c>
      <c r="U748" s="25"/>
      <c r="V748" s="16">
        <f t="shared" si="113"/>
        <v>0</v>
      </c>
      <c r="W748" s="16">
        <f t="shared" si="114"/>
        <v>0</v>
      </c>
      <c r="X748" s="25"/>
      <c r="Y748" s="16">
        <f t="shared" si="109"/>
        <v>0</v>
      </c>
      <c r="Z748" s="16">
        <f t="shared" si="110"/>
        <v>0</v>
      </c>
      <c r="AA748" s="25"/>
      <c r="AB748" s="16">
        <f t="shared" si="111"/>
        <v>34651</v>
      </c>
      <c r="AC748" s="16">
        <f t="shared" si="112"/>
        <v>232</v>
      </c>
    </row>
    <row r="749" spans="1:29" x14ac:dyDescent="0.25">
      <c r="A749" s="13" t="str">
        <f>IF(AND(INTRO!$E$37="Non-endemic",INTRO!$E$41="Non-endemic")," ",IF(COUNTRY_INFO!A749=0," ",COUNTRY_INFO!A749))</f>
        <v>Nigeria</v>
      </c>
      <c r="B749" s="13" t="str">
        <f>IF(AND(INTRO!$E$37="Non-endemic",INTRO!$E$41="Non-endemic")," ",IF(COUNTRY_INFO!B749=0," ",COUNTRY_INFO!B749))</f>
        <v>Taraba</v>
      </c>
      <c r="C749" s="13" t="str">
        <f>IF(AND(INTRO!$E$37="Non-endemic",INTRO!$E$41="Non-endemic")," ",IF(COUNTRY_INFO!C749=0," ",COUNTRY_INFO!C749))</f>
        <v>Wukari</v>
      </c>
      <c r="D749" s="14">
        <f>IF(AND(INTRO!$E$37="Non-endemic",INTRO!$E$41="Non-endemic"),0,IF(AND(OR(COUNTRY_INFO!$H749=0,COUNTRY_INFO!$H749=4,COUNTRY_INFO!$H749=99),OR(COUNTRY_INFO!$J749=0,COUNTRY_INFO!$J749=4)),0,COUNTRY_INFO!$E749))</f>
        <v>64971</v>
      </c>
      <c r="E749" s="14">
        <f>IF(AND(INTRO!$E$37="Non-endemic",INTRO!$E$41="Non-endemic"),0,IF(AND(OR(COUNTRY_INFO!$H749=0,COUNTRY_INFO!$H749=4,COUNTRY_INFO!$H749=99),OR(COUNTRY_INFO!$J749=0,COUNTRY_INFO!$J749=4)),0,COUNTRY_INFO!$F749))</f>
        <v>90959</v>
      </c>
      <c r="F749" s="14">
        <f t="shared" si="115"/>
        <v>155930</v>
      </c>
      <c r="G749" s="15">
        <f>IF(AND(INTRO!$E$37="Non-endemic",INTRO!$E$41="Non-endemic"),0,COUNTRY_INFO!Q749)</f>
        <v>1</v>
      </c>
      <c r="H749" s="15">
        <f>IF(AND(INTRO!$E$37="Non-endemic",INTRO!$E$41="Non-endemic"),0,COUNTRY_INFO!S749)</f>
        <v>1</v>
      </c>
      <c r="I749" s="14">
        <f>IF(INTRO!$E$39="Non-endemic",IF($G749=1,DEC!$I749,0),IF($G749=1,IVM!$G749,0))</f>
        <v>259882</v>
      </c>
      <c r="J749" s="3" t="str">
        <f>IF($G749=0, " ", IF(COUNTRY_INFO!$H749=1, IF(COUNTRY_INFO!$L749=1, 0," ")," "))</f>
        <v xml:space="preserve"> </v>
      </c>
      <c r="K749" s="3"/>
      <c r="L749" s="28" t="s">
        <v>974</v>
      </c>
      <c r="M749" s="44">
        <f>IF($L749="ALB", IF(INTRO!$E$39="Non-endemic",IF($H749&lt;&gt;0,$D749*($H749-$G749),0),$D749*$H749), 0)</f>
        <v>0</v>
      </c>
      <c r="N749" s="14">
        <f t="shared" si="107"/>
        <v>0</v>
      </c>
      <c r="O749" s="3"/>
      <c r="P749" s="14">
        <f t="shared" si="116"/>
        <v>0</v>
      </c>
      <c r="Q749" s="44">
        <f>IF($L749="MBD", IF(INTRO!$E$39="Non-endemic",IF($H749&lt;&gt;0,$D749*($H749-$G749),0),$D749*$H749),0)</f>
        <v>64971</v>
      </c>
      <c r="R749" s="14">
        <f t="shared" si="108"/>
        <v>0</v>
      </c>
      <c r="S749" s="3"/>
      <c r="T749" s="14">
        <f t="shared" si="117"/>
        <v>64971</v>
      </c>
      <c r="U749" s="25"/>
      <c r="V749" s="16">
        <f t="shared" si="113"/>
        <v>259882</v>
      </c>
      <c r="W749" s="16">
        <f t="shared" si="114"/>
        <v>1300</v>
      </c>
      <c r="X749" s="25"/>
      <c r="Y749" s="16">
        <f t="shared" si="109"/>
        <v>0</v>
      </c>
      <c r="Z749" s="16">
        <f t="shared" si="110"/>
        <v>0</v>
      </c>
      <c r="AA749" s="25"/>
      <c r="AB749" s="16">
        <f t="shared" si="111"/>
        <v>0</v>
      </c>
      <c r="AC749" s="16">
        <f t="shared" si="112"/>
        <v>0</v>
      </c>
    </row>
    <row r="750" spans="1:29" x14ac:dyDescent="0.25">
      <c r="A750" s="13" t="str">
        <f>IF(AND(INTRO!$E$37="Non-endemic",INTRO!$E$41="Non-endemic")," ",IF(COUNTRY_INFO!A750=0," ",COUNTRY_INFO!A750))</f>
        <v>Nigeria</v>
      </c>
      <c r="B750" s="13" t="str">
        <f>IF(AND(INTRO!$E$37="Non-endemic",INTRO!$E$41="Non-endemic")," ",IF(COUNTRY_INFO!B750=0," ",COUNTRY_INFO!B750))</f>
        <v>Taraba</v>
      </c>
      <c r="C750" s="13" t="str">
        <f>IF(AND(INTRO!$E$37="Non-endemic",INTRO!$E$41="Non-endemic")," ",IF(COUNTRY_INFO!C750=0," ",COUNTRY_INFO!C750))</f>
        <v>Yorro</v>
      </c>
      <c r="D750" s="14">
        <f>IF(AND(INTRO!$E$37="Non-endemic",INTRO!$E$41="Non-endemic"),0,IF(AND(OR(COUNTRY_INFO!$H750=0,COUNTRY_INFO!$H750=4,COUNTRY_INFO!$H750=99),OR(COUNTRY_INFO!$J750=0,COUNTRY_INFO!$J750=4)),0,COUNTRY_INFO!$E750))</f>
        <v>24049</v>
      </c>
      <c r="E750" s="14">
        <f>IF(AND(INTRO!$E$37="Non-endemic",INTRO!$E$41="Non-endemic"),0,IF(AND(OR(COUNTRY_INFO!$H750=0,COUNTRY_INFO!$H750=4,COUNTRY_INFO!$H750=99),OR(COUNTRY_INFO!$J750=0,COUNTRY_INFO!$J750=4)),0,COUNTRY_INFO!$F750))</f>
        <v>33669</v>
      </c>
      <c r="F750" s="14">
        <f t="shared" si="115"/>
        <v>57718</v>
      </c>
      <c r="G750" s="15">
        <f>IF(AND(INTRO!$E$37="Non-endemic",INTRO!$E$41="Non-endemic"),0,COUNTRY_INFO!Q750)</f>
        <v>1</v>
      </c>
      <c r="H750" s="15">
        <f>IF(AND(INTRO!$E$37="Non-endemic",INTRO!$E$41="Non-endemic"),0,COUNTRY_INFO!S750)</f>
        <v>0</v>
      </c>
      <c r="I750" s="14">
        <f>IF(INTRO!$E$39="Non-endemic",IF($G750=1,DEC!$I750,0),IF($G750=1,IVM!$G750,0))</f>
        <v>96197</v>
      </c>
      <c r="J750" s="3" t="str">
        <f>IF($G750=0, " ", IF(COUNTRY_INFO!$H750=1, IF(COUNTRY_INFO!$L750=1, 0," ")," "))</f>
        <v xml:space="preserve"> </v>
      </c>
      <c r="K750" s="3"/>
      <c r="L750" s="28" t="s">
        <v>974</v>
      </c>
      <c r="M750" s="44">
        <f>IF($L750="ALB", IF(INTRO!$E$39="Non-endemic",IF($H750&lt;&gt;0,$D750*($H750-$G750),0),$D750*$H750), 0)</f>
        <v>0</v>
      </c>
      <c r="N750" s="14">
        <f t="shared" si="107"/>
        <v>0</v>
      </c>
      <c r="O750" s="3"/>
      <c r="P750" s="14">
        <f t="shared" si="116"/>
        <v>0</v>
      </c>
      <c r="Q750" s="44">
        <f>IF($L750="MBD", IF(INTRO!$E$39="Non-endemic",IF($H750&lt;&gt;0,$D750*($H750-$G750),0),$D750*$H750),0)</f>
        <v>0</v>
      </c>
      <c r="R750" s="14">
        <f t="shared" si="108"/>
        <v>0</v>
      </c>
      <c r="S750" s="3"/>
      <c r="T750" s="14">
        <f t="shared" si="117"/>
        <v>0</v>
      </c>
      <c r="U750" s="25"/>
      <c r="V750" s="16">
        <f t="shared" si="113"/>
        <v>96197</v>
      </c>
      <c r="W750" s="16">
        <f t="shared" si="114"/>
        <v>481</v>
      </c>
      <c r="X750" s="25"/>
      <c r="Y750" s="16">
        <f t="shared" si="109"/>
        <v>0</v>
      </c>
      <c r="Z750" s="16">
        <f t="shared" si="110"/>
        <v>0</v>
      </c>
      <c r="AA750" s="25"/>
      <c r="AB750" s="16">
        <f t="shared" si="111"/>
        <v>0</v>
      </c>
      <c r="AC750" s="16">
        <f t="shared" si="112"/>
        <v>0</v>
      </c>
    </row>
    <row r="751" spans="1:29" x14ac:dyDescent="0.25">
      <c r="A751" s="13" t="str">
        <f>IF(AND(INTRO!$E$37="Non-endemic",INTRO!$E$41="Non-endemic")," ",IF(COUNTRY_INFO!A751=0," ",COUNTRY_INFO!A751))</f>
        <v>Nigeria</v>
      </c>
      <c r="B751" s="13" t="str">
        <f>IF(AND(INTRO!$E$37="Non-endemic",INTRO!$E$41="Non-endemic")," ",IF(COUNTRY_INFO!B751=0," ",COUNTRY_INFO!B751))</f>
        <v>Taraba</v>
      </c>
      <c r="C751" s="13" t="str">
        <f>IF(AND(INTRO!$E$37="Non-endemic",INTRO!$E$41="Non-endemic")," ",IF(COUNTRY_INFO!C751=0," ",COUNTRY_INFO!C751))</f>
        <v>Zing</v>
      </c>
      <c r="D751" s="14">
        <f>IF(AND(INTRO!$E$37="Non-endemic",INTRO!$E$41="Non-endemic"),0,IF(AND(OR(COUNTRY_INFO!$H751=0,COUNTRY_INFO!$H751=4,COUNTRY_INFO!$H751=99),OR(COUNTRY_INFO!$J751=0,COUNTRY_INFO!$J751=4)),0,COUNTRY_INFO!$E751))</f>
        <v>34258</v>
      </c>
      <c r="E751" s="14">
        <f>IF(AND(INTRO!$E$37="Non-endemic",INTRO!$E$41="Non-endemic"),0,IF(AND(OR(COUNTRY_INFO!$H751=0,COUNTRY_INFO!$H751=4,COUNTRY_INFO!$H751=99),OR(COUNTRY_INFO!$J751=0,COUNTRY_INFO!$J751=4)),0,COUNTRY_INFO!$F751))</f>
        <v>47961</v>
      </c>
      <c r="F751" s="14">
        <f t="shared" si="115"/>
        <v>82219</v>
      </c>
      <c r="G751" s="15">
        <f>IF(AND(INTRO!$E$37="Non-endemic",INTRO!$E$41="Non-endemic"),0,COUNTRY_INFO!Q751)</f>
        <v>1</v>
      </c>
      <c r="H751" s="15">
        <f>IF(AND(INTRO!$E$37="Non-endemic",INTRO!$E$41="Non-endemic"),0,COUNTRY_INFO!S751)</f>
        <v>0</v>
      </c>
      <c r="I751" s="14">
        <f>IF(INTRO!$E$39="Non-endemic",IF($G751=1,DEC!$I751,0),IF($G751=1,IVM!$G751,0))</f>
        <v>137031</v>
      </c>
      <c r="J751" s="3" t="str">
        <f>IF($G751=0, " ", IF(COUNTRY_INFO!$H751=1, IF(COUNTRY_INFO!$L751=1, 0," ")," "))</f>
        <v xml:space="preserve"> </v>
      </c>
      <c r="K751" s="3"/>
      <c r="L751" s="28" t="s">
        <v>974</v>
      </c>
      <c r="M751" s="44">
        <f>IF($L751="ALB", IF(INTRO!$E$39="Non-endemic",IF($H751&lt;&gt;0,$D751*($H751-$G751),0),$D751*$H751), 0)</f>
        <v>0</v>
      </c>
      <c r="N751" s="14">
        <f t="shared" si="107"/>
        <v>0</v>
      </c>
      <c r="O751" s="3"/>
      <c r="P751" s="14">
        <f t="shared" si="116"/>
        <v>0</v>
      </c>
      <c r="Q751" s="44">
        <f>IF($L751="MBD", IF(INTRO!$E$39="Non-endemic",IF($H751&lt;&gt;0,$D751*($H751-$G751),0),$D751*$H751),0)</f>
        <v>0</v>
      </c>
      <c r="R751" s="14">
        <f t="shared" si="108"/>
        <v>0</v>
      </c>
      <c r="S751" s="3"/>
      <c r="T751" s="14">
        <f t="shared" si="117"/>
        <v>0</v>
      </c>
      <c r="U751" s="25"/>
      <c r="V751" s="16">
        <f t="shared" si="113"/>
        <v>137031</v>
      </c>
      <c r="W751" s="16">
        <f t="shared" si="114"/>
        <v>686</v>
      </c>
      <c r="X751" s="25"/>
      <c r="Y751" s="16">
        <f t="shared" si="109"/>
        <v>0</v>
      </c>
      <c r="Z751" s="16">
        <f t="shared" si="110"/>
        <v>0</v>
      </c>
      <c r="AA751" s="25"/>
      <c r="AB751" s="16">
        <f t="shared" si="111"/>
        <v>0</v>
      </c>
      <c r="AC751" s="16">
        <f t="shared" si="112"/>
        <v>0</v>
      </c>
    </row>
    <row r="752" spans="1:29" x14ac:dyDescent="0.25">
      <c r="A752" s="13" t="str">
        <f>IF(AND(INTRO!$E$37="Non-endemic",INTRO!$E$41="Non-endemic")," ",IF(COUNTRY_INFO!A752=0," ",COUNTRY_INFO!A752))</f>
        <v>Nigeria</v>
      </c>
      <c r="B752" s="13" t="str">
        <f>IF(AND(INTRO!$E$37="Non-endemic",INTRO!$E$41="Non-endemic")," ",IF(COUNTRY_INFO!B752=0," ",COUNTRY_INFO!B752))</f>
        <v>Yobe</v>
      </c>
      <c r="C752" s="13" t="str">
        <f>IF(AND(INTRO!$E$37="Non-endemic",INTRO!$E$41="Non-endemic")," ",IF(COUNTRY_INFO!C752=0," ",COUNTRY_INFO!C752))</f>
        <v>Bade</v>
      </c>
      <c r="D752" s="14">
        <f>IF(AND(INTRO!$E$37="Non-endemic",INTRO!$E$41="Non-endemic"),0,IF(AND(OR(COUNTRY_INFO!$H752=0,COUNTRY_INFO!$H752=4,COUNTRY_INFO!$H752=99),OR(COUNTRY_INFO!$J752=0,COUNTRY_INFO!$J752=4)),0,COUNTRY_INFO!$E752))</f>
        <v>20766</v>
      </c>
      <c r="E752" s="14">
        <f>IF(AND(INTRO!$E$37="Non-endemic",INTRO!$E$41="Non-endemic"),0,IF(AND(OR(COUNTRY_INFO!$H752=0,COUNTRY_INFO!$H752=4,COUNTRY_INFO!$H752=99),OR(COUNTRY_INFO!$J752=0,COUNTRY_INFO!$J752=4)),0,COUNTRY_INFO!$F752))</f>
        <v>29073</v>
      </c>
      <c r="F752" s="14">
        <f t="shared" si="115"/>
        <v>49839</v>
      </c>
      <c r="G752" s="15">
        <f>IF(AND(INTRO!$E$37="Non-endemic",INTRO!$E$41="Non-endemic"),0,COUNTRY_INFO!Q752)</f>
        <v>1</v>
      </c>
      <c r="H752" s="15">
        <f>IF(AND(INTRO!$E$37="Non-endemic",INTRO!$E$41="Non-endemic"),0,COUNTRY_INFO!S752)</f>
        <v>0</v>
      </c>
      <c r="I752" s="14">
        <f>IF(INTRO!$E$39="Non-endemic",IF($G752=1,DEC!$I752,0),IF($G752=1,IVM!$G752,0))</f>
        <v>83065</v>
      </c>
      <c r="J752" s="3" t="str">
        <f>IF($G752=0, " ", IF(COUNTRY_INFO!$H752=1, IF(COUNTRY_INFO!$L752=1, 0," ")," "))</f>
        <v xml:space="preserve"> </v>
      </c>
      <c r="K752" s="3"/>
      <c r="L752" s="28" t="s">
        <v>974</v>
      </c>
      <c r="M752" s="44">
        <f>IF($L752="ALB", IF(INTRO!$E$39="Non-endemic",IF($H752&lt;&gt;0,$D752*($H752-$G752),0),$D752*$H752), 0)</f>
        <v>0</v>
      </c>
      <c r="N752" s="14">
        <f t="shared" si="107"/>
        <v>0</v>
      </c>
      <c r="O752" s="3"/>
      <c r="P752" s="14">
        <f t="shared" si="116"/>
        <v>0</v>
      </c>
      <c r="Q752" s="44">
        <f>IF($L752="MBD", IF(INTRO!$E$39="Non-endemic",IF($H752&lt;&gt;0,$D752*($H752-$G752),0),$D752*$H752),0)</f>
        <v>0</v>
      </c>
      <c r="R752" s="14">
        <f t="shared" si="108"/>
        <v>0</v>
      </c>
      <c r="S752" s="3"/>
      <c r="T752" s="14">
        <f t="shared" si="117"/>
        <v>0</v>
      </c>
      <c r="U752" s="25"/>
      <c r="V752" s="16">
        <f t="shared" si="113"/>
        <v>83065</v>
      </c>
      <c r="W752" s="16">
        <f t="shared" si="114"/>
        <v>416</v>
      </c>
      <c r="X752" s="25"/>
      <c r="Y752" s="16">
        <f t="shared" si="109"/>
        <v>0</v>
      </c>
      <c r="Z752" s="16">
        <f t="shared" si="110"/>
        <v>0</v>
      </c>
      <c r="AA752" s="25"/>
      <c r="AB752" s="16">
        <f t="shared" si="111"/>
        <v>0</v>
      </c>
      <c r="AC752" s="16">
        <f t="shared" si="112"/>
        <v>0</v>
      </c>
    </row>
    <row r="753" spans="1:29" x14ac:dyDescent="0.25">
      <c r="A753" s="13" t="str">
        <f>IF(AND(INTRO!$E$37="Non-endemic",INTRO!$E$41="Non-endemic")," ",IF(COUNTRY_INFO!A753=0," ",COUNTRY_INFO!A753))</f>
        <v>Nigeria</v>
      </c>
      <c r="B753" s="13" t="str">
        <f>IF(AND(INTRO!$E$37="Non-endemic",INTRO!$E$41="Non-endemic")," ",IF(COUNTRY_INFO!B753=0," ",COUNTRY_INFO!B753))</f>
        <v>Yobe</v>
      </c>
      <c r="C753" s="13" t="str">
        <f>IF(AND(INTRO!$E$37="Non-endemic",INTRO!$E$41="Non-endemic")," ",IF(COUNTRY_INFO!C753=0," ",COUNTRY_INFO!C753))</f>
        <v>Bursari</v>
      </c>
      <c r="D753" s="14">
        <f>IF(AND(INTRO!$E$37="Non-endemic",INTRO!$E$41="Non-endemic"),0,IF(AND(OR(COUNTRY_INFO!$H753=0,COUNTRY_INFO!$H753=4,COUNTRY_INFO!$H753=99),OR(COUNTRY_INFO!$J753=0,COUNTRY_INFO!$J753=4)),0,COUNTRY_INFO!$E753))</f>
        <v>37598</v>
      </c>
      <c r="E753" s="14">
        <f>IF(AND(INTRO!$E$37="Non-endemic",INTRO!$E$41="Non-endemic"),0,IF(AND(OR(COUNTRY_INFO!$H753=0,COUNTRY_INFO!$H753=4,COUNTRY_INFO!$H753=99),OR(COUNTRY_INFO!$J753=0,COUNTRY_INFO!$J753=4)),0,COUNTRY_INFO!$F753))</f>
        <v>52638</v>
      </c>
      <c r="F753" s="14">
        <f t="shared" si="115"/>
        <v>90236</v>
      </c>
      <c r="G753" s="15">
        <f>IF(AND(INTRO!$E$37="Non-endemic",INTRO!$E$41="Non-endemic"),0,COUNTRY_INFO!Q753)</f>
        <v>0</v>
      </c>
      <c r="H753" s="15">
        <f>IF(AND(INTRO!$E$37="Non-endemic",INTRO!$E$41="Non-endemic"),0,COUNTRY_INFO!S753)</f>
        <v>0</v>
      </c>
      <c r="I753" s="14">
        <f>IF(INTRO!$E$39="Non-endemic",IF($G753=1,DEC!$I753,0),IF($G753=1,IVM!$G753,0))</f>
        <v>0</v>
      </c>
      <c r="J753" s="3" t="str">
        <f>IF($G753=0, " ", IF(COUNTRY_INFO!$H753=1, IF(COUNTRY_INFO!$L753=1, 0," ")," "))</f>
        <v xml:space="preserve"> </v>
      </c>
      <c r="K753" s="3"/>
      <c r="L753" s="28" t="s">
        <v>974</v>
      </c>
      <c r="M753" s="44">
        <f>IF($L753="ALB", IF(INTRO!$E$39="Non-endemic",IF($H753&lt;&gt;0,$D753*($H753-$G753),0),$D753*$H753), 0)</f>
        <v>0</v>
      </c>
      <c r="N753" s="14">
        <f t="shared" si="107"/>
        <v>0</v>
      </c>
      <c r="O753" s="3"/>
      <c r="P753" s="14">
        <f t="shared" si="116"/>
        <v>0</v>
      </c>
      <c r="Q753" s="44">
        <f>IF($L753="MBD", IF(INTRO!$E$39="Non-endemic",IF($H753&lt;&gt;0,$D753*($H753-$G753),0),$D753*$H753),0)</f>
        <v>0</v>
      </c>
      <c r="R753" s="14">
        <f t="shared" si="108"/>
        <v>0</v>
      </c>
      <c r="S753" s="3"/>
      <c r="T753" s="14">
        <f t="shared" si="117"/>
        <v>0</v>
      </c>
      <c r="U753" s="25"/>
      <c r="V753" s="16">
        <f t="shared" si="113"/>
        <v>0</v>
      </c>
      <c r="W753" s="16">
        <f t="shared" si="114"/>
        <v>0</v>
      </c>
      <c r="X753" s="25"/>
      <c r="Y753" s="16">
        <f t="shared" si="109"/>
        <v>0</v>
      </c>
      <c r="Z753" s="16">
        <f t="shared" si="110"/>
        <v>0</v>
      </c>
      <c r="AA753" s="25"/>
      <c r="AB753" s="16">
        <f t="shared" si="111"/>
        <v>0</v>
      </c>
      <c r="AC753" s="16">
        <f t="shared" si="112"/>
        <v>0</v>
      </c>
    </row>
    <row r="754" spans="1:29" x14ac:dyDescent="0.25">
      <c r="A754" s="13" t="str">
        <f>IF(AND(INTRO!$E$37="Non-endemic",INTRO!$E$41="Non-endemic")," ",IF(COUNTRY_INFO!A754=0," ",COUNTRY_INFO!A754))</f>
        <v>Nigeria</v>
      </c>
      <c r="B754" s="13" t="str">
        <f>IF(AND(INTRO!$E$37="Non-endemic",INTRO!$E$41="Non-endemic")," ",IF(COUNTRY_INFO!B754=0," ",COUNTRY_INFO!B754))</f>
        <v>Yobe</v>
      </c>
      <c r="C754" s="13" t="str">
        <f>IF(AND(INTRO!$E$37="Non-endemic",INTRO!$E$41="Non-endemic")," ",IF(COUNTRY_INFO!C754=0," ",COUNTRY_INFO!C754))</f>
        <v>Damaturu</v>
      </c>
      <c r="D754" s="14">
        <f>IF(AND(INTRO!$E$37="Non-endemic",INTRO!$E$41="Non-endemic"),0,IF(AND(OR(COUNTRY_INFO!$H754=0,COUNTRY_INFO!$H754=4,COUNTRY_INFO!$H754=99),OR(COUNTRY_INFO!$J754=0,COUNTRY_INFO!$J754=4)),0,COUNTRY_INFO!$E754))</f>
        <v>29352</v>
      </c>
      <c r="E754" s="14">
        <f>IF(AND(INTRO!$E$37="Non-endemic",INTRO!$E$41="Non-endemic"),0,IF(AND(OR(COUNTRY_INFO!$H754=0,COUNTRY_INFO!$H754=4,COUNTRY_INFO!$H754=99),OR(COUNTRY_INFO!$J754=0,COUNTRY_INFO!$J754=4)),0,COUNTRY_INFO!$F754))</f>
        <v>41093</v>
      </c>
      <c r="F754" s="14">
        <f t="shared" si="115"/>
        <v>70445</v>
      </c>
      <c r="G754" s="15">
        <f>IF(AND(INTRO!$E$37="Non-endemic",INTRO!$E$41="Non-endemic"),0,COUNTRY_INFO!Q754)</f>
        <v>1</v>
      </c>
      <c r="H754" s="15">
        <f>IF(AND(INTRO!$E$37="Non-endemic",INTRO!$E$41="Non-endemic"),0,COUNTRY_INFO!S754)</f>
        <v>0</v>
      </c>
      <c r="I754" s="14">
        <f>IF(INTRO!$E$39="Non-endemic",IF($G754=1,DEC!$I754,0),IF($G754=1,IVM!$G754,0))</f>
        <v>117408</v>
      </c>
      <c r="J754" s="3" t="str">
        <f>IF($G754=0, " ", IF(COUNTRY_INFO!$H754=1, IF(COUNTRY_INFO!$L754=1, 0," ")," "))</f>
        <v xml:space="preserve"> </v>
      </c>
      <c r="K754" s="3"/>
      <c r="L754" s="28" t="s">
        <v>974</v>
      </c>
      <c r="M754" s="44">
        <f>IF($L754="ALB", IF(INTRO!$E$39="Non-endemic",IF($H754&lt;&gt;0,$D754*($H754-$G754),0),$D754*$H754), 0)</f>
        <v>0</v>
      </c>
      <c r="N754" s="14">
        <f t="shared" si="107"/>
        <v>0</v>
      </c>
      <c r="O754" s="3"/>
      <c r="P754" s="14">
        <f t="shared" si="116"/>
        <v>0</v>
      </c>
      <c r="Q754" s="44">
        <f>IF($L754="MBD", IF(INTRO!$E$39="Non-endemic",IF($H754&lt;&gt;0,$D754*($H754-$G754),0),$D754*$H754),0)</f>
        <v>0</v>
      </c>
      <c r="R754" s="14">
        <f t="shared" si="108"/>
        <v>0</v>
      </c>
      <c r="S754" s="3"/>
      <c r="T754" s="14">
        <f t="shared" si="117"/>
        <v>0</v>
      </c>
      <c r="U754" s="25"/>
      <c r="V754" s="16">
        <f t="shared" si="113"/>
        <v>117408</v>
      </c>
      <c r="W754" s="16">
        <f t="shared" si="114"/>
        <v>588</v>
      </c>
      <c r="X754" s="25"/>
      <c r="Y754" s="16">
        <f t="shared" si="109"/>
        <v>0</v>
      </c>
      <c r="Z754" s="16">
        <f t="shared" si="110"/>
        <v>0</v>
      </c>
      <c r="AA754" s="25"/>
      <c r="AB754" s="16">
        <f t="shared" si="111"/>
        <v>0</v>
      </c>
      <c r="AC754" s="16">
        <f t="shared" si="112"/>
        <v>0</v>
      </c>
    </row>
    <row r="755" spans="1:29" x14ac:dyDescent="0.25">
      <c r="A755" s="13" t="str">
        <f>IF(AND(INTRO!$E$37="Non-endemic",INTRO!$E$41="Non-endemic")," ",IF(COUNTRY_INFO!A755=0," ",COUNTRY_INFO!A755))</f>
        <v>Nigeria</v>
      </c>
      <c r="B755" s="13" t="str">
        <f>IF(AND(INTRO!$E$37="Non-endemic",INTRO!$E$41="Non-endemic")," ",IF(COUNTRY_INFO!B755=0," ",COUNTRY_INFO!B755))</f>
        <v>Yobe</v>
      </c>
      <c r="C755" s="13" t="str">
        <f>IF(AND(INTRO!$E$37="Non-endemic",INTRO!$E$41="Non-endemic")," ",IF(COUNTRY_INFO!C755=0," ",COUNTRY_INFO!C755))</f>
        <v>Fika</v>
      </c>
      <c r="D755" s="14">
        <f>IF(AND(INTRO!$E$37="Non-endemic",INTRO!$E$41="Non-endemic"),0,IF(AND(OR(COUNTRY_INFO!$H755=0,COUNTRY_INFO!$H755=4,COUNTRY_INFO!$H755=99),OR(COUNTRY_INFO!$J755=0,COUNTRY_INFO!$J755=4)),0,COUNTRY_INFO!$E755))</f>
        <v>23674</v>
      </c>
      <c r="E755" s="14">
        <f>IF(AND(INTRO!$E$37="Non-endemic",INTRO!$E$41="Non-endemic"),0,IF(AND(OR(COUNTRY_INFO!$H755=0,COUNTRY_INFO!$H755=4,COUNTRY_INFO!$H755=99),OR(COUNTRY_INFO!$J755=0,COUNTRY_INFO!$J755=4)),0,COUNTRY_INFO!$F755))</f>
        <v>33143</v>
      </c>
      <c r="F755" s="14">
        <f t="shared" si="115"/>
        <v>56817</v>
      </c>
      <c r="G755" s="15">
        <f>IF(AND(INTRO!$E$37="Non-endemic",INTRO!$E$41="Non-endemic"),0,COUNTRY_INFO!Q755)</f>
        <v>0</v>
      </c>
      <c r="H755" s="15">
        <f>IF(AND(INTRO!$E$37="Non-endemic",INTRO!$E$41="Non-endemic"),0,COUNTRY_INFO!S755)</f>
        <v>0</v>
      </c>
      <c r="I755" s="14">
        <f>IF(INTRO!$E$39="Non-endemic",IF($G755=1,DEC!$I755,0),IF($G755=1,IVM!$G755,0))</f>
        <v>0</v>
      </c>
      <c r="J755" s="3" t="str">
        <f>IF($G755=0, " ", IF(COUNTRY_INFO!$H755=1, IF(COUNTRY_INFO!$L755=1, 0," ")," "))</f>
        <v xml:space="preserve"> </v>
      </c>
      <c r="K755" s="3"/>
      <c r="L755" s="28" t="s">
        <v>974</v>
      </c>
      <c r="M755" s="44">
        <f>IF($L755="ALB", IF(INTRO!$E$39="Non-endemic",IF($H755&lt;&gt;0,$D755*($H755-$G755),0),$D755*$H755), 0)</f>
        <v>0</v>
      </c>
      <c r="N755" s="14">
        <f t="shared" si="107"/>
        <v>0</v>
      </c>
      <c r="O755" s="3"/>
      <c r="P755" s="14">
        <f t="shared" si="116"/>
        <v>0</v>
      </c>
      <c r="Q755" s="44">
        <f>IF($L755="MBD", IF(INTRO!$E$39="Non-endemic",IF($H755&lt;&gt;0,$D755*($H755-$G755),0),$D755*$H755),0)</f>
        <v>0</v>
      </c>
      <c r="R755" s="14">
        <f t="shared" si="108"/>
        <v>0</v>
      </c>
      <c r="S755" s="3"/>
      <c r="T755" s="14">
        <f t="shared" si="117"/>
        <v>0</v>
      </c>
      <c r="U755" s="25"/>
      <c r="V755" s="16">
        <f t="shared" si="113"/>
        <v>0</v>
      </c>
      <c r="W755" s="16">
        <f t="shared" si="114"/>
        <v>0</v>
      </c>
      <c r="X755" s="25"/>
      <c r="Y755" s="16">
        <f t="shared" si="109"/>
        <v>0</v>
      </c>
      <c r="Z755" s="16">
        <f t="shared" si="110"/>
        <v>0</v>
      </c>
      <c r="AA755" s="25"/>
      <c r="AB755" s="16">
        <f t="shared" si="111"/>
        <v>0</v>
      </c>
      <c r="AC755" s="16">
        <f t="shared" si="112"/>
        <v>0</v>
      </c>
    </row>
    <row r="756" spans="1:29" x14ac:dyDescent="0.25">
      <c r="A756" s="13" t="str">
        <f>IF(AND(INTRO!$E$37="Non-endemic",INTRO!$E$41="Non-endemic")," ",IF(COUNTRY_INFO!A756=0," ",COUNTRY_INFO!A756))</f>
        <v>Nigeria</v>
      </c>
      <c r="B756" s="13" t="str">
        <f>IF(AND(INTRO!$E$37="Non-endemic",INTRO!$E$41="Non-endemic")," ",IF(COUNTRY_INFO!B756=0," ",COUNTRY_INFO!B756))</f>
        <v>Yobe</v>
      </c>
      <c r="C756" s="13" t="str">
        <f>IF(AND(INTRO!$E$37="Non-endemic",INTRO!$E$41="Non-endemic")," ",IF(COUNTRY_INFO!C756=0," ",COUNTRY_INFO!C756))</f>
        <v>Fune</v>
      </c>
      <c r="D756" s="14">
        <f>IF(AND(INTRO!$E$37="Non-endemic",INTRO!$E$41="Non-endemic"),0,IF(AND(OR(COUNTRY_INFO!$H756=0,COUNTRY_INFO!$H756=4,COUNTRY_INFO!$H756=99),OR(COUNTRY_INFO!$J756=0,COUNTRY_INFO!$J756=4)),0,COUNTRY_INFO!$E756))</f>
        <v>36822</v>
      </c>
      <c r="E756" s="14">
        <f>IF(AND(INTRO!$E$37="Non-endemic",INTRO!$E$41="Non-endemic"),0,IF(AND(OR(COUNTRY_INFO!$H756=0,COUNTRY_INFO!$H756=4,COUNTRY_INFO!$H756=99),OR(COUNTRY_INFO!$J756=0,COUNTRY_INFO!$J756=4)),0,COUNTRY_INFO!$F756))</f>
        <v>51550</v>
      </c>
      <c r="F756" s="14">
        <f t="shared" si="115"/>
        <v>88372</v>
      </c>
      <c r="G756" s="15">
        <f>IF(AND(INTRO!$E$37="Non-endemic",INTRO!$E$41="Non-endemic"),0,COUNTRY_INFO!Q756)</f>
        <v>1</v>
      </c>
      <c r="H756" s="15">
        <f>IF(AND(INTRO!$E$37="Non-endemic",INTRO!$E$41="Non-endemic"),0,COUNTRY_INFO!S756)</f>
        <v>0</v>
      </c>
      <c r="I756" s="14">
        <f>IF(INTRO!$E$39="Non-endemic",IF($G756=1,DEC!$I756,0),IF($G756=1,IVM!$G756,0))</f>
        <v>147286</v>
      </c>
      <c r="J756" s="3" t="str">
        <f>IF($G756=0, " ", IF(COUNTRY_INFO!$H756=1, IF(COUNTRY_INFO!$L756=1, 0," ")," "))</f>
        <v xml:space="preserve"> </v>
      </c>
      <c r="K756" s="3"/>
      <c r="L756" s="28" t="s">
        <v>974</v>
      </c>
      <c r="M756" s="44">
        <f>IF($L756="ALB", IF(INTRO!$E$39="Non-endemic",IF($H756&lt;&gt;0,$D756*($H756-$G756),0),$D756*$H756), 0)</f>
        <v>0</v>
      </c>
      <c r="N756" s="14">
        <f t="shared" si="107"/>
        <v>0</v>
      </c>
      <c r="O756" s="3"/>
      <c r="P756" s="14">
        <f t="shared" si="116"/>
        <v>0</v>
      </c>
      <c r="Q756" s="44">
        <f>IF($L756="MBD", IF(INTRO!$E$39="Non-endemic",IF($H756&lt;&gt;0,$D756*($H756-$G756),0),$D756*$H756),0)</f>
        <v>0</v>
      </c>
      <c r="R756" s="14">
        <f t="shared" si="108"/>
        <v>0</v>
      </c>
      <c r="S756" s="3"/>
      <c r="T756" s="14">
        <f t="shared" si="117"/>
        <v>0</v>
      </c>
      <c r="U756" s="25"/>
      <c r="V756" s="16">
        <f t="shared" si="113"/>
        <v>147286</v>
      </c>
      <c r="W756" s="16">
        <f t="shared" si="114"/>
        <v>737</v>
      </c>
      <c r="X756" s="25"/>
      <c r="Y756" s="16">
        <f t="shared" si="109"/>
        <v>0</v>
      </c>
      <c r="Z756" s="16">
        <f t="shared" si="110"/>
        <v>0</v>
      </c>
      <c r="AA756" s="25"/>
      <c r="AB756" s="16">
        <f t="shared" si="111"/>
        <v>0</v>
      </c>
      <c r="AC756" s="16">
        <f t="shared" si="112"/>
        <v>0</v>
      </c>
    </row>
    <row r="757" spans="1:29" x14ac:dyDescent="0.25">
      <c r="A757" s="13" t="str">
        <f>IF(AND(INTRO!$E$37="Non-endemic",INTRO!$E$41="Non-endemic")," ",IF(COUNTRY_INFO!A757=0," ",COUNTRY_INFO!A757))</f>
        <v>Nigeria</v>
      </c>
      <c r="B757" s="13" t="str">
        <f>IF(AND(INTRO!$E$37="Non-endemic",INTRO!$E$41="Non-endemic")," ",IF(COUNTRY_INFO!B757=0," ",COUNTRY_INFO!B757))</f>
        <v>Yobe</v>
      </c>
      <c r="C757" s="13" t="str">
        <f>IF(AND(INTRO!$E$37="Non-endemic",INTRO!$E$41="Non-endemic")," ",IF(COUNTRY_INFO!C757=0," ",COUNTRY_INFO!C757))</f>
        <v>Geidan</v>
      </c>
      <c r="D757" s="14">
        <f>IF(AND(INTRO!$E$37="Non-endemic",INTRO!$E$41="Non-endemic"),0,IF(AND(OR(COUNTRY_INFO!$H757=0,COUNTRY_INFO!$H757=4,COUNTRY_INFO!$H757=99),OR(COUNTRY_INFO!$J757=0,COUNTRY_INFO!$J757=4)),0,COUNTRY_INFO!$E757))</f>
        <v>80898</v>
      </c>
      <c r="E757" s="14">
        <f>IF(AND(INTRO!$E$37="Non-endemic",INTRO!$E$41="Non-endemic"),0,IF(AND(OR(COUNTRY_INFO!$H757=0,COUNTRY_INFO!$H757=4,COUNTRY_INFO!$H757=99),OR(COUNTRY_INFO!$J757=0,COUNTRY_INFO!$J757=4)),0,COUNTRY_INFO!$F757))</f>
        <v>113257</v>
      </c>
      <c r="F757" s="14">
        <f t="shared" si="115"/>
        <v>194155</v>
      </c>
      <c r="G757" s="15">
        <f>IF(AND(INTRO!$E$37="Non-endemic",INTRO!$E$41="Non-endemic"),0,COUNTRY_INFO!Q757)</f>
        <v>0</v>
      </c>
      <c r="H757" s="15">
        <f>IF(AND(INTRO!$E$37="Non-endemic",INTRO!$E$41="Non-endemic"),0,COUNTRY_INFO!S757)</f>
        <v>0</v>
      </c>
      <c r="I757" s="14">
        <f>IF(INTRO!$E$39="Non-endemic",IF($G757=1,DEC!$I757,0),IF($G757=1,IVM!$G757,0))</f>
        <v>0</v>
      </c>
      <c r="J757" s="3" t="str">
        <f>IF($G757=0, " ", IF(COUNTRY_INFO!$H757=1, IF(COUNTRY_INFO!$L757=1, 0," ")," "))</f>
        <v xml:space="preserve"> </v>
      </c>
      <c r="K757" s="3"/>
      <c r="L757" s="28" t="s">
        <v>974</v>
      </c>
      <c r="M757" s="44">
        <f>IF($L757="ALB", IF(INTRO!$E$39="Non-endemic",IF($H757&lt;&gt;0,$D757*($H757-$G757),0),$D757*$H757), 0)</f>
        <v>0</v>
      </c>
      <c r="N757" s="14">
        <f t="shared" si="107"/>
        <v>0</v>
      </c>
      <c r="O757" s="3"/>
      <c r="P757" s="14">
        <f t="shared" si="116"/>
        <v>0</v>
      </c>
      <c r="Q757" s="44">
        <f>IF($L757="MBD", IF(INTRO!$E$39="Non-endemic",IF($H757&lt;&gt;0,$D757*($H757-$G757),0),$D757*$H757),0)</f>
        <v>0</v>
      </c>
      <c r="R757" s="14">
        <f t="shared" si="108"/>
        <v>0</v>
      </c>
      <c r="S757" s="3"/>
      <c r="T757" s="14">
        <f t="shared" si="117"/>
        <v>0</v>
      </c>
      <c r="U757" s="25"/>
      <c r="V757" s="16">
        <f t="shared" si="113"/>
        <v>0</v>
      </c>
      <c r="W757" s="16">
        <f t="shared" si="114"/>
        <v>0</v>
      </c>
      <c r="X757" s="25"/>
      <c r="Y757" s="16">
        <f t="shared" si="109"/>
        <v>0</v>
      </c>
      <c r="Z757" s="16">
        <f t="shared" si="110"/>
        <v>0</v>
      </c>
      <c r="AA757" s="25"/>
      <c r="AB757" s="16">
        <f t="shared" si="111"/>
        <v>0</v>
      </c>
      <c r="AC757" s="16">
        <f t="shared" si="112"/>
        <v>0</v>
      </c>
    </row>
    <row r="758" spans="1:29" x14ac:dyDescent="0.25">
      <c r="A758" s="13" t="str">
        <f>IF(AND(INTRO!$E$37="Non-endemic",INTRO!$E$41="Non-endemic")," ",IF(COUNTRY_INFO!A758=0," ",COUNTRY_INFO!A758))</f>
        <v>Nigeria</v>
      </c>
      <c r="B758" s="13" t="str">
        <f>IF(AND(INTRO!$E$37="Non-endemic",INTRO!$E$41="Non-endemic")," ",IF(COUNTRY_INFO!B758=0," ",COUNTRY_INFO!B758))</f>
        <v>Yobe</v>
      </c>
      <c r="C758" s="13" t="str">
        <f>IF(AND(INTRO!$E$37="Non-endemic",INTRO!$E$41="Non-endemic")," ",IF(COUNTRY_INFO!C758=0," ",COUNTRY_INFO!C758))</f>
        <v>Gujba</v>
      </c>
      <c r="D758" s="14">
        <f>IF(AND(INTRO!$E$37="Non-endemic",INTRO!$E$41="Non-endemic"),0,IF(AND(OR(COUNTRY_INFO!$H758=0,COUNTRY_INFO!$H758=4,COUNTRY_INFO!$H758=99),OR(COUNTRY_INFO!$J758=0,COUNTRY_INFO!$J758=4)),0,COUNTRY_INFO!$E758))</f>
        <v>42309</v>
      </c>
      <c r="E758" s="14">
        <f>IF(AND(INTRO!$E$37="Non-endemic",INTRO!$E$41="Non-endemic"),0,IF(AND(OR(COUNTRY_INFO!$H758=0,COUNTRY_INFO!$H758=4,COUNTRY_INFO!$H758=99),OR(COUNTRY_INFO!$J758=0,COUNTRY_INFO!$J758=4)),0,COUNTRY_INFO!$F758))</f>
        <v>59232</v>
      </c>
      <c r="F758" s="14">
        <f t="shared" si="115"/>
        <v>101541</v>
      </c>
      <c r="G758" s="15">
        <f>IF(AND(INTRO!$E$37="Non-endemic",INTRO!$E$41="Non-endemic"),0,COUNTRY_INFO!Q758)</f>
        <v>1</v>
      </c>
      <c r="H758" s="15">
        <f>IF(AND(INTRO!$E$37="Non-endemic",INTRO!$E$41="Non-endemic"),0,COUNTRY_INFO!S758)</f>
        <v>0</v>
      </c>
      <c r="I758" s="14">
        <f>IF(INTRO!$E$39="Non-endemic",IF($G758=1,DEC!$I758,0),IF($G758=1,IVM!$G758,0))</f>
        <v>169235</v>
      </c>
      <c r="J758" s="3" t="str">
        <f>IF($G758=0, " ", IF(COUNTRY_INFO!$H758=1, IF(COUNTRY_INFO!$L758=1, 0," ")," "))</f>
        <v xml:space="preserve"> </v>
      </c>
      <c r="K758" s="3"/>
      <c r="L758" s="28" t="s">
        <v>974</v>
      </c>
      <c r="M758" s="44">
        <f>IF($L758="ALB", IF(INTRO!$E$39="Non-endemic",IF($H758&lt;&gt;0,$D758*($H758-$G758),0),$D758*$H758), 0)</f>
        <v>0</v>
      </c>
      <c r="N758" s="14">
        <f t="shared" si="107"/>
        <v>0</v>
      </c>
      <c r="O758" s="3"/>
      <c r="P758" s="14">
        <f t="shared" si="116"/>
        <v>0</v>
      </c>
      <c r="Q758" s="44">
        <f>IF($L758="MBD", IF(INTRO!$E$39="Non-endemic",IF($H758&lt;&gt;0,$D758*($H758-$G758),0),$D758*$H758),0)</f>
        <v>0</v>
      </c>
      <c r="R758" s="14">
        <f t="shared" si="108"/>
        <v>0</v>
      </c>
      <c r="S758" s="3"/>
      <c r="T758" s="14">
        <f t="shared" si="117"/>
        <v>0</v>
      </c>
      <c r="U758" s="25"/>
      <c r="V758" s="16">
        <f t="shared" si="113"/>
        <v>169235</v>
      </c>
      <c r="W758" s="16">
        <f t="shared" si="114"/>
        <v>847</v>
      </c>
      <c r="X758" s="25"/>
      <c r="Y758" s="16">
        <f t="shared" si="109"/>
        <v>0</v>
      </c>
      <c r="Z758" s="16">
        <f t="shared" si="110"/>
        <v>0</v>
      </c>
      <c r="AA758" s="25"/>
      <c r="AB758" s="16">
        <f t="shared" si="111"/>
        <v>0</v>
      </c>
      <c r="AC758" s="16">
        <f t="shared" si="112"/>
        <v>0</v>
      </c>
    </row>
    <row r="759" spans="1:29" x14ac:dyDescent="0.25">
      <c r="A759" s="13" t="str">
        <f>IF(AND(INTRO!$E$37="Non-endemic",INTRO!$E$41="Non-endemic")," ",IF(COUNTRY_INFO!A759=0," ",COUNTRY_INFO!A759))</f>
        <v>Nigeria</v>
      </c>
      <c r="B759" s="13" t="str">
        <f>IF(AND(INTRO!$E$37="Non-endemic",INTRO!$E$41="Non-endemic")," ",IF(COUNTRY_INFO!B759=0," ",COUNTRY_INFO!B759))</f>
        <v>Yobe</v>
      </c>
      <c r="C759" s="13" t="str">
        <f>IF(AND(INTRO!$E$37="Non-endemic",INTRO!$E$41="Non-endemic")," ",IF(COUNTRY_INFO!C759=0," ",COUNTRY_INFO!C759))</f>
        <v>Gulani</v>
      </c>
      <c r="D759" s="14">
        <f>IF(AND(INTRO!$E$37="Non-endemic",INTRO!$E$41="Non-endemic"),0,IF(AND(OR(COUNTRY_INFO!$H759=0,COUNTRY_INFO!$H759=4,COUNTRY_INFO!$H759=99),OR(COUNTRY_INFO!$J759=0,COUNTRY_INFO!$J759=4)),0,COUNTRY_INFO!$E759))</f>
        <v>34991</v>
      </c>
      <c r="E759" s="14">
        <f>IF(AND(INTRO!$E$37="Non-endemic",INTRO!$E$41="Non-endemic"),0,IF(AND(OR(COUNTRY_INFO!$H759=0,COUNTRY_INFO!$H759=4,COUNTRY_INFO!$H759=99),OR(COUNTRY_INFO!$J759=0,COUNTRY_INFO!$J759=4)),0,COUNTRY_INFO!$F759))</f>
        <v>48987</v>
      </c>
      <c r="F759" s="14">
        <f t="shared" si="115"/>
        <v>83978</v>
      </c>
      <c r="G759" s="15">
        <f>IF(AND(INTRO!$E$37="Non-endemic",INTRO!$E$41="Non-endemic"),0,COUNTRY_INFO!Q759)</f>
        <v>1</v>
      </c>
      <c r="H759" s="15">
        <f>IF(AND(INTRO!$E$37="Non-endemic",INTRO!$E$41="Non-endemic"),0,COUNTRY_INFO!S759)</f>
        <v>0</v>
      </c>
      <c r="I759" s="14">
        <f>IF(INTRO!$E$39="Non-endemic",IF($G759=1,DEC!$I759,0),IF($G759=1,IVM!$G759,0))</f>
        <v>139963</v>
      </c>
      <c r="J759" s="3" t="str">
        <f>IF($G759=0, " ", IF(COUNTRY_INFO!$H759=1, IF(COUNTRY_INFO!$L759=1, 0," ")," "))</f>
        <v xml:space="preserve"> </v>
      </c>
      <c r="K759" s="3"/>
      <c r="L759" s="28" t="s">
        <v>974</v>
      </c>
      <c r="M759" s="44">
        <f>IF($L759="ALB", IF(INTRO!$E$39="Non-endemic",IF($H759&lt;&gt;0,$D759*($H759-$G759),0),$D759*$H759), 0)</f>
        <v>0</v>
      </c>
      <c r="N759" s="14">
        <f t="shared" si="107"/>
        <v>0</v>
      </c>
      <c r="O759" s="3"/>
      <c r="P759" s="14">
        <f t="shared" si="116"/>
        <v>0</v>
      </c>
      <c r="Q759" s="44">
        <f>IF($L759="MBD", IF(INTRO!$E$39="Non-endemic",IF($H759&lt;&gt;0,$D759*($H759-$G759),0),$D759*$H759),0)</f>
        <v>0</v>
      </c>
      <c r="R759" s="14">
        <f t="shared" si="108"/>
        <v>0</v>
      </c>
      <c r="S759" s="3"/>
      <c r="T759" s="14">
        <f t="shared" si="117"/>
        <v>0</v>
      </c>
      <c r="U759" s="25"/>
      <c r="V759" s="16">
        <f t="shared" si="113"/>
        <v>139963</v>
      </c>
      <c r="W759" s="16">
        <f t="shared" si="114"/>
        <v>700</v>
      </c>
      <c r="X759" s="25"/>
      <c r="Y759" s="16">
        <f t="shared" si="109"/>
        <v>0</v>
      </c>
      <c r="Z759" s="16">
        <f t="shared" si="110"/>
        <v>0</v>
      </c>
      <c r="AA759" s="25"/>
      <c r="AB759" s="16">
        <f t="shared" si="111"/>
        <v>0</v>
      </c>
      <c r="AC759" s="16">
        <f t="shared" si="112"/>
        <v>0</v>
      </c>
    </row>
    <row r="760" spans="1:29" x14ac:dyDescent="0.25">
      <c r="A760" s="13" t="str">
        <f>IF(AND(INTRO!$E$37="Non-endemic",INTRO!$E$41="Non-endemic")," ",IF(COUNTRY_INFO!A760=0," ",COUNTRY_INFO!A760))</f>
        <v>Nigeria</v>
      </c>
      <c r="B760" s="13" t="str">
        <f>IF(AND(INTRO!$E$37="Non-endemic",INTRO!$E$41="Non-endemic")," ",IF(COUNTRY_INFO!B760=0," ",COUNTRY_INFO!B760))</f>
        <v>Yobe</v>
      </c>
      <c r="C760" s="13" t="str">
        <f>IF(AND(INTRO!$E$37="Non-endemic",INTRO!$E$41="Non-endemic")," ",IF(COUNTRY_INFO!C760=0," ",COUNTRY_INFO!C760))</f>
        <v>Jakusko</v>
      </c>
      <c r="D760" s="14">
        <f>IF(AND(INTRO!$E$37="Non-endemic",INTRO!$E$41="Non-endemic"),0,IF(AND(OR(COUNTRY_INFO!$H760=0,COUNTRY_INFO!$H760=4,COUNTRY_INFO!$H760=99),OR(COUNTRY_INFO!$J760=0,COUNTRY_INFO!$J760=4)),0,COUNTRY_INFO!$E760))</f>
        <v>27842</v>
      </c>
      <c r="E760" s="14">
        <f>IF(AND(INTRO!$E$37="Non-endemic",INTRO!$E$41="Non-endemic"),0,IF(AND(OR(COUNTRY_INFO!$H760=0,COUNTRY_INFO!$H760=4,COUNTRY_INFO!$H760=99),OR(COUNTRY_INFO!$J760=0,COUNTRY_INFO!$J760=4)),0,COUNTRY_INFO!$F760))</f>
        <v>38979</v>
      </c>
      <c r="F760" s="14">
        <f t="shared" si="115"/>
        <v>66821</v>
      </c>
      <c r="G760" s="15">
        <f>IF(AND(INTRO!$E$37="Non-endemic",INTRO!$E$41="Non-endemic"),0,COUNTRY_INFO!Q760)</f>
        <v>0</v>
      </c>
      <c r="H760" s="15">
        <f>IF(AND(INTRO!$E$37="Non-endemic",INTRO!$E$41="Non-endemic"),0,COUNTRY_INFO!S760)</f>
        <v>0</v>
      </c>
      <c r="I760" s="14">
        <f>IF(INTRO!$E$39="Non-endemic",IF($G760=1,DEC!$I760,0),IF($G760=1,IVM!$G760,0))</f>
        <v>0</v>
      </c>
      <c r="J760" s="3" t="str">
        <f>IF($G760=0, " ", IF(COUNTRY_INFO!$H760=1, IF(COUNTRY_INFO!$L760=1, 0," ")," "))</f>
        <v xml:space="preserve"> </v>
      </c>
      <c r="K760" s="3"/>
      <c r="L760" s="28" t="s">
        <v>974</v>
      </c>
      <c r="M760" s="44">
        <f>IF($L760="ALB", IF(INTRO!$E$39="Non-endemic",IF($H760&lt;&gt;0,$D760*($H760-$G760),0),$D760*$H760), 0)</f>
        <v>0</v>
      </c>
      <c r="N760" s="14">
        <f t="shared" si="107"/>
        <v>0</v>
      </c>
      <c r="O760" s="3"/>
      <c r="P760" s="14">
        <f t="shared" si="116"/>
        <v>0</v>
      </c>
      <c r="Q760" s="44">
        <f>IF($L760="MBD", IF(INTRO!$E$39="Non-endemic",IF($H760&lt;&gt;0,$D760*($H760-$G760),0),$D760*$H760),0)</f>
        <v>0</v>
      </c>
      <c r="R760" s="14">
        <f t="shared" si="108"/>
        <v>0</v>
      </c>
      <c r="S760" s="3"/>
      <c r="T760" s="14">
        <f t="shared" si="117"/>
        <v>0</v>
      </c>
      <c r="U760" s="25"/>
      <c r="V760" s="16">
        <f t="shared" si="113"/>
        <v>0</v>
      </c>
      <c r="W760" s="16">
        <f t="shared" si="114"/>
        <v>0</v>
      </c>
      <c r="X760" s="25"/>
      <c r="Y760" s="16">
        <f t="shared" si="109"/>
        <v>0</v>
      </c>
      <c r="Z760" s="16">
        <f t="shared" si="110"/>
        <v>0</v>
      </c>
      <c r="AA760" s="25"/>
      <c r="AB760" s="16">
        <f t="shared" si="111"/>
        <v>0</v>
      </c>
      <c r="AC760" s="16">
        <f t="shared" si="112"/>
        <v>0</v>
      </c>
    </row>
    <row r="761" spans="1:29" x14ac:dyDescent="0.25">
      <c r="A761" s="13" t="str">
        <f>IF(AND(INTRO!$E$37="Non-endemic",INTRO!$E$41="Non-endemic")," ",IF(COUNTRY_INFO!A761=0," ",COUNTRY_INFO!A761))</f>
        <v>Nigeria</v>
      </c>
      <c r="B761" s="13" t="str">
        <f>IF(AND(INTRO!$E$37="Non-endemic",INTRO!$E$41="Non-endemic")," ",IF(COUNTRY_INFO!B761=0," ",COUNTRY_INFO!B761))</f>
        <v>Yobe</v>
      </c>
      <c r="C761" s="13" t="str">
        <f>IF(AND(INTRO!$E$37="Non-endemic",INTRO!$E$41="Non-endemic")," ",IF(COUNTRY_INFO!C761=0," ",COUNTRY_INFO!C761))</f>
        <v>Karasuwa</v>
      </c>
      <c r="D761" s="14">
        <f>IF(AND(INTRO!$E$37="Non-endemic",INTRO!$E$41="Non-endemic"),0,IF(AND(OR(COUNTRY_INFO!$H761=0,COUNTRY_INFO!$H761=4,COUNTRY_INFO!$H761=99),OR(COUNTRY_INFO!$J761=0,COUNTRY_INFO!$J761=4)),0,COUNTRY_INFO!$E761))</f>
        <v>61618</v>
      </c>
      <c r="E761" s="14">
        <f>IF(AND(INTRO!$E$37="Non-endemic",INTRO!$E$41="Non-endemic"),0,IF(AND(OR(COUNTRY_INFO!$H761=0,COUNTRY_INFO!$H761=4,COUNTRY_INFO!$H761=99),OR(COUNTRY_INFO!$J761=0,COUNTRY_INFO!$J761=4)),0,COUNTRY_INFO!$F761))</f>
        <v>86266</v>
      </c>
      <c r="F761" s="14">
        <f t="shared" si="115"/>
        <v>147884</v>
      </c>
      <c r="G761" s="15">
        <f>IF(AND(INTRO!$E$37="Non-endemic",INTRO!$E$41="Non-endemic"),0,COUNTRY_INFO!Q761)</f>
        <v>1</v>
      </c>
      <c r="H761" s="15">
        <f>IF(AND(INTRO!$E$37="Non-endemic",INTRO!$E$41="Non-endemic"),0,COUNTRY_INFO!S761)</f>
        <v>0</v>
      </c>
      <c r="I761" s="14">
        <f>IF(INTRO!$E$39="Non-endemic",IF($G761=1,DEC!$I761,0),IF($G761=1,IVM!$G761,0))</f>
        <v>246473</v>
      </c>
      <c r="J761" s="3" t="str">
        <f>IF($G761=0, " ", IF(COUNTRY_INFO!$H761=1, IF(COUNTRY_INFO!$L761=1, 0," ")," "))</f>
        <v xml:space="preserve"> </v>
      </c>
      <c r="K761" s="3"/>
      <c r="L761" s="28" t="s">
        <v>974</v>
      </c>
      <c r="M761" s="44">
        <f>IF($L761="ALB", IF(INTRO!$E$39="Non-endemic",IF($H761&lt;&gt;0,$D761*($H761-$G761),0),$D761*$H761), 0)</f>
        <v>0</v>
      </c>
      <c r="N761" s="14">
        <f t="shared" si="107"/>
        <v>0</v>
      </c>
      <c r="O761" s="3"/>
      <c r="P761" s="14">
        <f t="shared" si="116"/>
        <v>0</v>
      </c>
      <c r="Q761" s="44">
        <f>IF($L761="MBD", IF(INTRO!$E$39="Non-endemic",IF($H761&lt;&gt;0,$D761*($H761-$G761),0),$D761*$H761),0)</f>
        <v>0</v>
      </c>
      <c r="R761" s="14">
        <f t="shared" si="108"/>
        <v>0</v>
      </c>
      <c r="S761" s="3"/>
      <c r="T761" s="14">
        <f t="shared" si="117"/>
        <v>0</v>
      </c>
      <c r="U761" s="25"/>
      <c r="V761" s="16">
        <f t="shared" si="113"/>
        <v>246473</v>
      </c>
      <c r="W761" s="16">
        <f t="shared" si="114"/>
        <v>1233</v>
      </c>
      <c r="X761" s="25"/>
      <c r="Y761" s="16">
        <f t="shared" si="109"/>
        <v>0</v>
      </c>
      <c r="Z761" s="16">
        <f t="shared" si="110"/>
        <v>0</v>
      </c>
      <c r="AA761" s="25"/>
      <c r="AB761" s="16">
        <f t="shared" si="111"/>
        <v>0</v>
      </c>
      <c r="AC761" s="16">
        <f t="shared" si="112"/>
        <v>0</v>
      </c>
    </row>
    <row r="762" spans="1:29" x14ac:dyDescent="0.25">
      <c r="A762" s="13" t="str">
        <f>IF(AND(INTRO!$E$37="Non-endemic",INTRO!$E$41="Non-endemic")," ",IF(COUNTRY_INFO!A762=0," ",COUNTRY_INFO!A762))</f>
        <v>Nigeria</v>
      </c>
      <c r="B762" s="13" t="str">
        <f>IF(AND(INTRO!$E$37="Non-endemic",INTRO!$E$41="Non-endemic")," ",IF(COUNTRY_INFO!B762=0," ",COUNTRY_INFO!B762))</f>
        <v>Yobe</v>
      </c>
      <c r="C762" s="13" t="str">
        <f>IF(AND(INTRO!$E$37="Non-endemic",INTRO!$E$41="Non-endemic")," ",IF(COUNTRY_INFO!C762=0," ",COUNTRY_INFO!C762))</f>
        <v>Machina</v>
      </c>
      <c r="D762" s="14">
        <f>IF(AND(INTRO!$E$37="Non-endemic",INTRO!$E$41="Non-endemic"),0,IF(AND(OR(COUNTRY_INFO!$H762=0,COUNTRY_INFO!$H762=4,COUNTRY_INFO!$H762=99),OR(COUNTRY_INFO!$J762=0,COUNTRY_INFO!$J762=4)),0,COUNTRY_INFO!$E762))</f>
        <v>28778</v>
      </c>
      <c r="E762" s="14">
        <f>IF(AND(INTRO!$E$37="Non-endemic",INTRO!$E$41="Non-endemic"),0,IF(AND(OR(COUNTRY_INFO!$H762=0,COUNTRY_INFO!$H762=4,COUNTRY_INFO!$H762=99),OR(COUNTRY_INFO!$J762=0,COUNTRY_INFO!$J762=4)),0,COUNTRY_INFO!$F762))</f>
        <v>40290</v>
      </c>
      <c r="F762" s="14">
        <f t="shared" si="115"/>
        <v>69068</v>
      </c>
      <c r="G762" s="15">
        <f>IF(AND(INTRO!$E$37="Non-endemic",INTRO!$E$41="Non-endemic"),0,COUNTRY_INFO!Q762)</f>
        <v>1</v>
      </c>
      <c r="H762" s="15">
        <f>IF(AND(INTRO!$E$37="Non-endemic",INTRO!$E$41="Non-endemic"),0,COUNTRY_INFO!S762)</f>
        <v>0</v>
      </c>
      <c r="I762" s="14">
        <f>IF(INTRO!$E$39="Non-endemic",IF($G762=1,DEC!$I762,0),IF($G762=1,IVM!$G762,0))</f>
        <v>115114</v>
      </c>
      <c r="J762" s="3" t="str">
        <f>IF($G762=0, " ", IF(COUNTRY_INFO!$H762=1, IF(COUNTRY_INFO!$L762=1, 0," ")," "))</f>
        <v xml:space="preserve"> </v>
      </c>
      <c r="K762" s="3"/>
      <c r="L762" s="28" t="s">
        <v>974</v>
      </c>
      <c r="M762" s="44">
        <f>IF($L762="ALB", IF(INTRO!$E$39="Non-endemic",IF($H762&lt;&gt;0,$D762*($H762-$G762),0),$D762*$H762), 0)</f>
        <v>0</v>
      </c>
      <c r="N762" s="14">
        <f t="shared" si="107"/>
        <v>0</v>
      </c>
      <c r="O762" s="3"/>
      <c r="P762" s="14">
        <f t="shared" si="116"/>
        <v>0</v>
      </c>
      <c r="Q762" s="44">
        <f>IF($L762="MBD", IF(INTRO!$E$39="Non-endemic",IF($H762&lt;&gt;0,$D762*($H762-$G762),0),$D762*$H762),0)</f>
        <v>0</v>
      </c>
      <c r="R762" s="14">
        <f t="shared" si="108"/>
        <v>0</v>
      </c>
      <c r="S762" s="3"/>
      <c r="T762" s="14">
        <f t="shared" si="117"/>
        <v>0</v>
      </c>
      <c r="U762" s="25"/>
      <c r="V762" s="16">
        <f t="shared" si="113"/>
        <v>115114</v>
      </c>
      <c r="W762" s="16">
        <f t="shared" si="114"/>
        <v>576</v>
      </c>
      <c r="X762" s="25"/>
      <c r="Y762" s="16">
        <f t="shared" si="109"/>
        <v>0</v>
      </c>
      <c r="Z762" s="16">
        <f t="shared" si="110"/>
        <v>0</v>
      </c>
      <c r="AA762" s="25"/>
      <c r="AB762" s="16">
        <f t="shared" si="111"/>
        <v>0</v>
      </c>
      <c r="AC762" s="16">
        <f t="shared" si="112"/>
        <v>0</v>
      </c>
    </row>
    <row r="763" spans="1:29" x14ac:dyDescent="0.25">
      <c r="A763" s="13" t="str">
        <f>IF(AND(INTRO!$E$37="Non-endemic",INTRO!$E$41="Non-endemic")," ",IF(COUNTRY_INFO!A763=0," ",COUNTRY_INFO!A763))</f>
        <v>Nigeria</v>
      </c>
      <c r="B763" s="13" t="str">
        <f>IF(AND(INTRO!$E$37="Non-endemic",INTRO!$E$41="Non-endemic")," ",IF(COUNTRY_INFO!B763=0," ",COUNTRY_INFO!B763))</f>
        <v>Yobe</v>
      </c>
      <c r="C763" s="13" t="str">
        <f>IF(AND(INTRO!$E$37="Non-endemic",INTRO!$E$41="Non-endemic")," ",IF(COUNTRY_INFO!C763=0," ",COUNTRY_INFO!C763))</f>
        <v>Nangere</v>
      </c>
      <c r="D763" s="14">
        <f>IF(AND(INTRO!$E$37="Non-endemic",INTRO!$E$41="Non-endemic"),0,IF(AND(OR(COUNTRY_INFO!$H763=0,COUNTRY_INFO!$H763=4,COUNTRY_INFO!$H763=99),OR(COUNTRY_INFO!$J763=0,COUNTRY_INFO!$J763=4)),0,COUNTRY_INFO!$E763))</f>
        <v>16571</v>
      </c>
      <c r="E763" s="14">
        <f>IF(AND(INTRO!$E$37="Non-endemic",INTRO!$E$41="Non-endemic"),0,IF(AND(OR(COUNTRY_INFO!$H763=0,COUNTRY_INFO!$H763=4,COUNTRY_INFO!$H763=99),OR(COUNTRY_INFO!$J763=0,COUNTRY_INFO!$J763=4)),0,COUNTRY_INFO!$F763))</f>
        <v>23199</v>
      </c>
      <c r="F763" s="14">
        <f t="shared" si="115"/>
        <v>39770</v>
      </c>
      <c r="G763" s="15">
        <f>IF(AND(INTRO!$E$37="Non-endemic",INTRO!$E$41="Non-endemic"),0,COUNTRY_INFO!Q763)</f>
        <v>1</v>
      </c>
      <c r="H763" s="15">
        <f>IF(AND(INTRO!$E$37="Non-endemic",INTRO!$E$41="Non-endemic"),0,COUNTRY_INFO!S763)</f>
        <v>0</v>
      </c>
      <c r="I763" s="14">
        <f>IF(INTRO!$E$39="Non-endemic",IF($G763=1,DEC!$I763,0),IF($G763=1,IVM!$G763,0))</f>
        <v>66283</v>
      </c>
      <c r="J763" s="3" t="str">
        <f>IF($G763=0, " ", IF(COUNTRY_INFO!$H763=1, IF(COUNTRY_INFO!$L763=1, 0," ")," "))</f>
        <v xml:space="preserve"> </v>
      </c>
      <c r="K763" s="3"/>
      <c r="L763" s="28" t="s">
        <v>974</v>
      </c>
      <c r="M763" s="44">
        <f>IF($L763="ALB", IF(INTRO!$E$39="Non-endemic",IF($H763&lt;&gt;0,$D763*($H763-$G763),0),$D763*$H763), 0)</f>
        <v>0</v>
      </c>
      <c r="N763" s="14">
        <f t="shared" si="107"/>
        <v>0</v>
      </c>
      <c r="O763" s="3"/>
      <c r="P763" s="14">
        <f t="shared" si="116"/>
        <v>0</v>
      </c>
      <c r="Q763" s="44">
        <f>IF($L763="MBD", IF(INTRO!$E$39="Non-endemic",IF($H763&lt;&gt;0,$D763*($H763-$G763),0),$D763*$H763),0)</f>
        <v>0</v>
      </c>
      <c r="R763" s="14">
        <f t="shared" si="108"/>
        <v>0</v>
      </c>
      <c r="S763" s="3"/>
      <c r="T763" s="14">
        <f t="shared" si="117"/>
        <v>0</v>
      </c>
      <c r="U763" s="25"/>
      <c r="V763" s="16">
        <f t="shared" si="113"/>
        <v>66283</v>
      </c>
      <c r="W763" s="16">
        <f t="shared" si="114"/>
        <v>332</v>
      </c>
      <c r="X763" s="25"/>
      <c r="Y763" s="16">
        <f t="shared" si="109"/>
        <v>0</v>
      </c>
      <c r="Z763" s="16">
        <f t="shared" si="110"/>
        <v>0</v>
      </c>
      <c r="AA763" s="25"/>
      <c r="AB763" s="16">
        <f t="shared" si="111"/>
        <v>0</v>
      </c>
      <c r="AC763" s="16">
        <f t="shared" si="112"/>
        <v>0</v>
      </c>
    </row>
    <row r="764" spans="1:29" x14ac:dyDescent="0.25">
      <c r="A764" s="13" t="str">
        <f>IF(AND(INTRO!$E$37="Non-endemic",INTRO!$E$41="Non-endemic")," ",IF(COUNTRY_INFO!A764=0," ",COUNTRY_INFO!A764))</f>
        <v>Nigeria</v>
      </c>
      <c r="B764" s="13" t="str">
        <f>IF(AND(INTRO!$E$37="Non-endemic",INTRO!$E$41="Non-endemic")," ",IF(COUNTRY_INFO!B764=0," ",COUNTRY_INFO!B764))</f>
        <v>Yobe</v>
      </c>
      <c r="C764" s="13" t="str">
        <f>IF(AND(INTRO!$E$37="Non-endemic",INTRO!$E$41="Non-endemic")," ",IF(COUNTRY_INFO!C764=0," ",COUNTRY_INFO!C764))</f>
        <v>Nguru</v>
      </c>
      <c r="D764" s="14">
        <f>IF(AND(INTRO!$E$37="Non-endemic",INTRO!$E$41="Non-endemic"),0,IF(AND(OR(COUNTRY_INFO!$H764=0,COUNTRY_INFO!$H764=4,COUNTRY_INFO!$H764=99),OR(COUNTRY_INFO!$J764=0,COUNTRY_INFO!$J764=4)),0,COUNTRY_INFO!$E764))</f>
        <v>23622</v>
      </c>
      <c r="E764" s="14">
        <f>IF(AND(INTRO!$E$37="Non-endemic",INTRO!$E$41="Non-endemic"),0,IF(AND(OR(COUNTRY_INFO!$H764=0,COUNTRY_INFO!$H764=4,COUNTRY_INFO!$H764=99),OR(COUNTRY_INFO!$J764=0,COUNTRY_INFO!$J764=4)),0,COUNTRY_INFO!$F764))</f>
        <v>33071</v>
      </c>
      <c r="F764" s="14">
        <f t="shared" si="115"/>
        <v>56693</v>
      </c>
      <c r="G764" s="15">
        <f>IF(AND(INTRO!$E$37="Non-endemic",INTRO!$E$41="Non-endemic"),0,COUNTRY_INFO!Q764)</f>
        <v>1</v>
      </c>
      <c r="H764" s="15">
        <f>IF(AND(INTRO!$E$37="Non-endemic",INTRO!$E$41="Non-endemic"),0,COUNTRY_INFO!S764)</f>
        <v>0</v>
      </c>
      <c r="I764" s="14">
        <f>IF(INTRO!$E$39="Non-endemic",IF($G764=1,DEC!$I764,0),IF($G764=1,IVM!$G764,0))</f>
        <v>94489</v>
      </c>
      <c r="J764" s="3" t="str">
        <f>IF($G764=0, " ", IF(COUNTRY_INFO!$H764=1, IF(COUNTRY_INFO!$L764=1, 0," ")," "))</f>
        <v xml:space="preserve"> </v>
      </c>
      <c r="K764" s="3"/>
      <c r="L764" s="28" t="s">
        <v>974</v>
      </c>
      <c r="M764" s="44">
        <f>IF($L764="ALB", IF(INTRO!$E$39="Non-endemic",IF($H764&lt;&gt;0,$D764*($H764-$G764),0),$D764*$H764), 0)</f>
        <v>0</v>
      </c>
      <c r="N764" s="14">
        <f t="shared" si="107"/>
        <v>0</v>
      </c>
      <c r="O764" s="3"/>
      <c r="P764" s="14">
        <f t="shared" si="116"/>
        <v>0</v>
      </c>
      <c r="Q764" s="44">
        <f>IF($L764="MBD", IF(INTRO!$E$39="Non-endemic",IF($H764&lt;&gt;0,$D764*($H764-$G764),0),$D764*$H764),0)</f>
        <v>0</v>
      </c>
      <c r="R764" s="14">
        <f t="shared" si="108"/>
        <v>0</v>
      </c>
      <c r="S764" s="3"/>
      <c r="T764" s="14">
        <f t="shared" si="117"/>
        <v>0</v>
      </c>
      <c r="U764" s="25"/>
      <c r="V764" s="16">
        <f t="shared" si="113"/>
        <v>94489</v>
      </c>
      <c r="W764" s="16">
        <f t="shared" si="114"/>
        <v>473</v>
      </c>
      <c r="X764" s="25"/>
      <c r="Y764" s="16">
        <f t="shared" si="109"/>
        <v>0</v>
      </c>
      <c r="Z764" s="16">
        <f t="shared" si="110"/>
        <v>0</v>
      </c>
      <c r="AA764" s="25"/>
      <c r="AB764" s="16">
        <f t="shared" si="111"/>
        <v>0</v>
      </c>
      <c r="AC764" s="16">
        <f t="shared" si="112"/>
        <v>0</v>
      </c>
    </row>
    <row r="765" spans="1:29" x14ac:dyDescent="0.25">
      <c r="A765" s="13" t="str">
        <f>IF(AND(INTRO!$E$37="Non-endemic",INTRO!$E$41="Non-endemic")," ",IF(COUNTRY_INFO!A765=0," ",COUNTRY_INFO!A765))</f>
        <v>Nigeria</v>
      </c>
      <c r="B765" s="13" t="str">
        <f>IF(AND(INTRO!$E$37="Non-endemic",INTRO!$E$41="Non-endemic")," ",IF(COUNTRY_INFO!B765=0," ",COUNTRY_INFO!B765))</f>
        <v>Yobe</v>
      </c>
      <c r="C765" s="13" t="str">
        <f>IF(AND(INTRO!$E$37="Non-endemic",INTRO!$E$41="Non-endemic")," ",IF(COUNTRY_INFO!C765=0," ",COUNTRY_INFO!C765))</f>
        <v>Potiskum</v>
      </c>
      <c r="D765" s="14">
        <f>IF(AND(INTRO!$E$37="Non-endemic",INTRO!$E$41="Non-endemic"),0,IF(AND(OR(COUNTRY_INFO!$H765=0,COUNTRY_INFO!$H765=4,COUNTRY_INFO!$H765=99),OR(COUNTRY_INFO!$J765=0,COUNTRY_INFO!$J765=4)),0,COUNTRY_INFO!$E765))</f>
        <v>40517</v>
      </c>
      <c r="E765" s="14">
        <f>IF(AND(INTRO!$E$37="Non-endemic",INTRO!$E$41="Non-endemic"),0,IF(AND(OR(COUNTRY_INFO!$H765=0,COUNTRY_INFO!$H765=4,COUNTRY_INFO!$H765=99),OR(COUNTRY_INFO!$J765=0,COUNTRY_INFO!$J765=4)),0,COUNTRY_INFO!$F765))</f>
        <v>56723</v>
      </c>
      <c r="F765" s="14">
        <f t="shared" si="115"/>
        <v>97240</v>
      </c>
      <c r="G765" s="15">
        <f>IF(AND(INTRO!$E$37="Non-endemic",INTRO!$E$41="Non-endemic"),0,COUNTRY_INFO!Q765)</f>
        <v>0</v>
      </c>
      <c r="H765" s="15">
        <f>IF(AND(INTRO!$E$37="Non-endemic",INTRO!$E$41="Non-endemic"),0,COUNTRY_INFO!S765)</f>
        <v>0</v>
      </c>
      <c r="I765" s="14">
        <f>IF(INTRO!$E$39="Non-endemic",IF($G765=1,DEC!$I765,0),IF($G765=1,IVM!$G765,0))</f>
        <v>0</v>
      </c>
      <c r="J765" s="3" t="str">
        <f>IF($G765=0, " ", IF(COUNTRY_INFO!$H765=1, IF(COUNTRY_INFO!$L765=1, 0," ")," "))</f>
        <v xml:space="preserve"> </v>
      </c>
      <c r="K765" s="3"/>
      <c r="L765" s="28" t="s">
        <v>974</v>
      </c>
      <c r="M765" s="44">
        <f>IF($L765="ALB", IF(INTRO!$E$39="Non-endemic",IF($H765&lt;&gt;0,$D765*($H765-$G765),0),$D765*$H765), 0)</f>
        <v>0</v>
      </c>
      <c r="N765" s="14">
        <f t="shared" si="107"/>
        <v>0</v>
      </c>
      <c r="O765" s="3"/>
      <c r="P765" s="14">
        <f t="shared" si="116"/>
        <v>0</v>
      </c>
      <c r="Q765" s="44">
        <f>IF($L765="MBD", IF(INTRO!$E$39="Non-endemic",IF($H765&lt;&gt;0,$D765*($H765-$G765),0),$D765*$H765),0)</f>
        <v>0</v>
      </c>
      <c r="R765" s="14">
        <f t="shared" si="108"/>
        <v>0</v>
      </c>
      <c r="S765" s="3"/>
      <c r="T765" s="14">
        <f t="shared" si="117"/>
        <v>0</v>
      </c>
      <c r="U765" s="25"/>
      <c r="V765" s="16">
        <f t="shared" si="113"/>
        <v>0</v>
      </c>
      <c r="W765" s="16">
        <f t="shared" si="114"/>
        <v>0</v>
      </c>
      <c r="X765" s="25"/>
      <c r="Y765" s="16">
        <f t="shared" si="109"/>
        <v>0</v>
      </c>
      <c r="Z765" s="16">
        <f t="shared" si="110"/>
        <v>0</v>
      </c>
      <c r="AA765" s="25"/>
      <c r="AB765" s="16">
        <f t="shared" si="111"/>
        <v>0</v>
      </c>
      <c r="AC765" s="16">
        <f t="shared" si="112"/>
        <v>0</v>
      </c>
    </row>
    <row r="766" spans="1:29" x14ac:dyDescent="0.25">
      <c r="A766" s="13" t="str">
        <f>IF(AND(INTRO!$E$37="Non-endemic",INTRO!$E$41="Non-endemic")," ",IF(COUNTRY_INFO!A766=0," ",COUNTRY_INFO!A766))</f>
        <v>Nigeria</v>
      </c>
      <c r="B766" s="13" t="str">
        <f>IF(AND(INTRO!$E$37="Non-endemic",INTRO!$E$41="Non-endemic")," ",IF(COUNTRY_INFO!B766=0," ",COUNTRY_INFO!B766))</f>
        <v>Yobe</v>
      </c>
      <c r="C766" s="13" t="str">
        <f>IF(AND(INTRO!$E$37="Non-endemic",INTRO!$E$41="Non-endemic")," ",IF(COUNTRY_INFO!C766=0," ",COUNTRY_INFO!C766))</f>
        <v>Tarmua</v>
      </c>
      <c r="D766" s="14">
        <f>IF(AND(INTRO!$E$37="Non-endemic",INTRO!$E$41="Non-endemic"),0,IF(AND(OR(COUNTRY_INFO!$H766=0,COUNTRY_INFO!$H766=4,COUNTRY_INFO!$H766=99),OR(COUNTRY_INFO!$J766=0,COUNTRY_INFO!$J766=4)),0,COUNTRY_INFO!$E766))</f>
        <v>0</v>
      </c>
      <c r="E766" s="14">
        <f>IF(AND(INTRO!$E$37="Non-endemic",INTRO!$E$41="Non-endemic"),0,IF(AND(OR(COUNTRY_INFO!$H766=0,COUNTRY_INFO!$H766=4,COUNTRY_INFO!$H766=99),OR(COUNTRY_INFO!$J766=0,COUNTRY_INFO!$J766=4)),0,COUNTRY_INFO!$F766))</f>
        <v>0</v>
      </c>
      <c r="F766" s="14">
        <f t="shared" si="115"/>
        <v>0</v>
      </c>
      <c r="G766" s="15">
        <f>IF(AND(INTRO!$E$37="Non-endemic",INTRO!$E$41="Non-endemic"),0,COUNTRY_INFO!Q766)</f>
        <v>0</v>
      </c>
      <c r="H766" s="15">
        <f>IF(AND(INTRO!$E$37="Non-endemic",INTRO!$E$41="Non-endemic"),0,COUNTRY_INFO!S766)</f>
        <v>0</v>
      </c>
      <c r="I766" s="14">
        <f>IF(INTRO!$E$39="Non-endemic",IF($G766=1,DEC!$I766,0),IF($G766=1,IVM!$G766,0))</f>
        <v>0</v>
      </c>
      <c r="J766" s="3" t="str">
        <f>IF($G766=0, " ", IF(COUNTRY_INFO!$H766=1, IF(COUNTRY_INFO!$L766=1, 0," ")," "))</f>
        <v xml:space="preserve"> </v>
      </c>
      <c r="K766" s="3"/>
      <c r="L766" s="28" t="s">
        <v>974</v>
      </c>
      <c r="M766" s="44">
        <f>IF($L766="ALB", IF(INTRO!$E$39="Non-endemic",IF($H766&lt;&gt;0,$D766*($H766-$G766),0),$D766*$H766), 0)</f>
        <v>0</v>
      </c>
      <c r="N766" s="14">
        <f t="shared" si="107"/>
        <v>0</v>
      </c>
      <c r="O766" s="3"/>
      <c r="P766" s="14">
        <f t="shared" si="116"/>
        <v>0</v>
      </c>
      <c r="Q766" s="44">
        <f>IF($L766="MBD", IF(INTRO!$E$39="Non-endemic",IF($H766&lt;&gt;0,$D766*($H766-$G766),0),$D766*$H766),0)</f>
        <v>0</v>
      </c>
      <c r="R766" s="14">
        <f t="shared" si="108"/>
        <v>0</v>
      </c>
      <c r="S766" s="3"/>
      <c r="T766" s="14">
        <f t="shared" si="117"/>
        <v>0</v>
      </c>
      <c r="U766" s="25"/>
      <c r="V766" s="16">
        <f t="shared" si="113"/>
        <v>0</v>
      </c>
      <c r="W766" s="16">
        <f t="shared" si="114"/>
        <v>0</v>
      </c>
      <c r="X766" s="25"/>
      <c r="Y766" s="16">
        <f t="shared" si="109"/>
        <v>0</v>
      </c>
      <c r="Z766" s="16">
        <f t="shared" si="110"/>
        <v>0</v>
      </c>
      <c r="AA766" s="25"/>
      <c r="AB766" s="16">
        <f t="shared" si="111"/>
        <v>0</v>
      </c>
      <c r="AC766" s="16">
        <f t="shared" si="112"/>
        <v>0</v>
      </c>
    </row>
    <row r="767" spans="1:29" x14ac:dyDescent="0.25">
      <c r="A767" s="13" t="str">
        <f>IF(AND(INTRO!$E$37="Non-endemic",INTRO!$E$41="Non-endemic")," ",IF(COUNTRY_INFO!A767=0," ",COUNTRY_INFO!A767))</f>
        <v>Nigeria</v>
      </c>
      <c r="B767" s="13" t="str">
        <f>IF(AND(INTRO!$E$37="Non-endemic",INTRO!$E$41="Non-endemic")," ",IF(COUNTRY_INFO!B767=0," ",COUNTRY_INFO!B767))</f>
        <v>Yobe</v>
      </c>
      <c r="C767" s="13" t="str">
        <f>IF(AND(INTRO!$E$37="Non-endemic",INTRO!$E$41="Non-endemic")," ",IF(COUNTRY_INFO!C767=0," ",COUNTRY_INFO!C767))</f>
        <v>Yunusari</v>
      </c>
      <c r="D767" s="14">
        <f>IF(AND(INTRO!$E$37="Non-endemic",INTRO!$E$41="Non-endemic"),0,IF(AND(OR(COUNTRY_INFO!$H767=0,COUNTRY_INFO!$H767=4,COUNTRY_INFO!$H767=99),OR(COUNTRY_INFO!$J767=0,COUNTRY_INFO!$J767=4)),0,COUNTRY_INFO!$E767))</f>
        <v>33843</v>
      </c>
      <c r="E767" s="14">
        <f>IF(AND(INTRO!$E$37="Non-endemic",INTRO!$E$41="Non-endemic"),0,IF(AND(OR(COUNTRY_INFO!$H767=0,COUNTRY_INFO!$H767=4,COUNTRY_INFO!$H767=99),OR(COUNTRY_INFO!$J767=0,COUNTRY_INFO!$J767=4)),0,COUNTRY_INFO!$F767))</f>
        <v>47380</v>
      </c>
      <c r="F767" s="14">
        <f t="shared" si="115"/>
        <v>81223</v>
      </c>
      <c r="G767" s="15">
        <f>IF(AND(INTRO!$E$37="Non-endemic",INTRO!$E$41="Non-endemic"),0,COUNTRY_INFO!Q767)</f>
        <v>1</v>
      </c>
      <c r="H767" s="15">
        <f>IF(AND(INTRO!$E$37="Non-endemic",INTRO!$E$41="Non-endemic"),0,COUNTRY_INFO!S767)</f>
        <v>0</v>
      </c>
      <c r="I767" s="14">
        <f>IF(INTRO!$E$39="Non-endemic",IF($G767=1,DEC!$I767,0),IF($G767=1,IVM!$G767,0))</f>
        <v>135372</v>
      </c>
      <c r="J767" s="3" t="str">
        <f>IF($G767=0, " ", IF(COUNTRY_INFO!$H767=1, IF(COUNTRY_INFO!$L767=1, 0," ")," "))</f>
        <v xml:space="preserve"> </v>
      </c>
      <c r="K767" s="3"/>
      <c r="L767" s="28" t="s">
        <v>974</v>
      </c>
      <c r="M767" s="44">
        <f>IF($L767="ALB", IF(INTRO!$E$39="Non-endemic",IF($H767&lt;&gt;0,$D767*($H767-$G767),0),$D767*$H767), 0)</f>
        <v>0</v>
      </c>
      <c r="N767" s="14">
        <f t="shared" si="107"/>
        <v>0</v>
      </c>
      <c r="O767" s="3"/>
      <c r="P767" s="14">
        <f t="shared" si="116"/>
        <v>0</v>
      </c>
      <c r="Q767" s="44">
        <f>IF($L767="MBD", IF(INTRO!$E$39="Non-endemic",IF($H767&lt;&gt;0,$D767*($H767-$G767),0),$D767*$H767),0)</f>
        <v>0</v>
      </c>
      <c r="R767" s="14">
        <f t="shared" si="108"/>
        <v>0</v>
      </c>
      <c r="S767" s="3"/>
      <c r="T767" s="14">
        <f t="shared" si="117"/>
        <v>0</v>
      </c>
      <c r="U767" s="25"/>
      <c r="V767" s="16">
        <f t="shared" si="113"/>
        <v>135372</v>
      </c>
      <c r="W767" s="16">
        <f t="shared" si="114"/>
        <v>677</v>
      </c>
      <c r="X767" s="25"/>
      <c r="Y767" s="16">
        <f t="shared" si="109"/>
        <v>0</v>
      </c>
      <c r="Z767" s="16">
        <f t="shared" si="110"/>
        <v>0</v>
      </c>
      <c r="AA767" s="25"/>
      <c r="AB767" s="16">
        <f t="shared" si="111"/>
        <v>0</v>
      </c>
      <c r="AC767" s="16">
        <f t="shared" si="112"/>
        <v>0</v>
      </c>
    </row>
    <row r="768" spans="1:29" x14ac:dyDescent="0.25">
      <c r="A768" s="13" t="str">
        <f>IF(AND(INTRO!$E$37="Non-endemic",INTRO!$E$41="Non-endemic")," ",IF(COUNTRY_INFO!A768=0," ",COUNTRY_INFO!A768))</f>
        <v>Nigeria</v>
      </c>
      <c r="B768" s="13" t="str">
        <f>IF(AND(INTRO!$E$37="Non-endemic",INTRO!$E$41="Non-endemic")," ",IF(COUNTRY_INFO!B768=0," ",COUNTRY_INFO!B768))</f>
        <v>Yobe</v>
      </c>
      <c r="C768" s="13" t="str">
        <f>IF(AND(INTRO!$E$37="Non-endemic",INTRO!$E$41="Non-endemic")," ",IF(COUNTRY_INFO!C768=0," ",COUNTRY_INFO!C768))</f>
        <v>Yusufari</v>
      </c>
      <c r="D768" s="14">
        <f>IF(AND(INTRO!$E$37="Non-endemic",INTRO!$E$41="Non-endemic"),0,IF(AND(OR(COUNTRY_INFO!$H768=0,COUNTRY_INFO!$H768=4,COUNTRY_INFO!$H768=99),OR(COUNTRY_INFO!$J768=0,COUNTRY_INFO!$J768=4)),0,COUNTRY_INFO!$E768))</f>
        <v>29880</v>
      </c>
      <c r="E768" s="14">
        <f>IF(AND(INTRO!$E$37="Non-endemic",INTRO!$E$41="Non-endemic"),0,IF(AND(OR(COUNTRY_INFO!$H768=0,COUNTRY_INFO!$H768=4,COUNTRY_INFO!$H768=99),OR(COUNTRY_INFO!$J768=0,COUNTRY_INFO!$J768=4)),0,COUNTRY_INFO!$F768))</f>
        <v>41832</v>
      </c>
      <c r="F768" s="14">
        <f t="shared" si="115"/>
        <v>71712</v>
      </c>
      <c r="G768" s="15">
        <f>IF(AND(INTRO!$E$37="Non-endemic",INTRO!$E$41="Non-endemic"),0,COUNTRY_INFO!Q768)</f>
        <v>1</v>
      </c>
      <c r="H768" s="15">
        <f>IF(AND(INTRO!$E$37="Non-endemic",INTRO!$E$41="Non-endemic"),0,COUNTRY_INFO!S768)</f>
        <v>0</v>
      </c>
      <c r="I768" s="14">
        <f>IF(INTRO!$E$39="Non-endemic",IF($G768=1,DEC!$I768,0),IF($G768=1,IVM!$G768,0))</f>
        <v>119519</v>
      </c>
      <c r="J768" s="3" t="str">
        <f>IF($G768=0, " ", IF(COUNTRY_INFO!$H768=1, IF(COUNTRY_INFO!$L768=1, 0," ")," "))</f>
        <v xml:space="preserve"> </v>
      </c>
      <c r="K768" s="3"/>
      <c r="L768" s="28" t="s">
        <v>974</v>
      </c>
      <c r="M768" s="44">
        <f>IF($L768="ALB", IF(INTRO!$E$39="Non-endemic",IF($H768&lt;&gt;0,$D768*($H768-$G768),0),$D768*$H768), 0)</f>
        <v>0</v>
      </c>
      <c r="N768" s="14">
        <f t="shared" si="107"/>
        <v>0</v>
      </c>
      <c r="O768" s="3"/>
      <c r="P768" s="14">
        <f t="shared" si="116"/>
        <v>0</v>
      </c>
      <c r="Q768" s="44">
        <f>IF($L768="MBD", IF(INTRO!$E$39="Non-endemic",IF($H768&lt;&gt;0,$D768*($H768-$G768),0),$D768*$H768),0)</f>
        <v>0</v>
      </c>
      <c r="R768" s="14">
        <f t="shared" si="108"/>
        <v>0</v>
      </c>
      <c r="S768" s="3"/>
      <c r="T768" s="14">
        <f t="shared" si="117"/>
        <v>0</v>
      </c>
      <c r="U768" s="25"/>
      <c r="V768" s="16">
        <f t="shared" si="113"/>
        <v>119519</v>
      </c>
      <c r="W768" s="16">
        <f t="shared" si="114"/>
        <v>598</v>
      </c>
      <c r="X768" s="25"/>
      <c r="Y768" s="16">
        <f t="shared" si="109"/>
        <v>0</v>
      </c>
      <c r="Z768" s="16">
        <f t="shared" si="110"/>
        <v>0</v>
      </c>
      <c r="AA768" s="25"/>
      <c r="AB768" s="16">
        <f t="shared" si="111"/>
        <v>0</v>
      </c>
      <c r="AC768" s="16">
        <f t="shared" si="112"/>
        <v>0</v>
      </c>
    </row>
    <row r="769" spans="1:29" x14ac:dyDescent="0.25">
      <c r="A769" s="13" t="str">
        <f>IF(AND(INTRO!$E$37="Non-endemic",INTRO!$E$41="Non-endemic")," ",IF(COUNTRY_INFO!A769=0," ",COUNTRY_INFO!A769))</f>
        <v>Nigeria</v>
      </c>
      <c r="B769" s="13" t="str">
        <f>IF(AND(INTRO!$E$37="Non-endemic",INTRO!$E$41="Non-endemic")," ",IF(COUNTRY_INFO!B769=0," ",COUNTRY_INFO!B769))</f>
        <v>Zamfara</v>
      </c>
      <c r="C769" s="13" t="str">
        <f>IF(AND(INTRO!$E$37="Non-endemic",INTRO!$E$41="Non-endemic")," ",IF(COUNTRY_INFO!C769=0," ",COUNTRY_INFO!C769))</f>
        <v>Anka</v>
      </c>
      <c r="D769" s="14">
        <f>IF(AND(INTRO!$E$37="Non-endemic",INTRO!$E$41="Non-endemic"),0,IF(AND(OR(COUNTRY_INFO!$H769=0,COUNTRY_INFO!$H769=4,COUNTRY_INFO!$H769=99),OR(COUNTRY_INFO!$J769=0,COUNTRY_INFO!$J769=4)),0,COUNTRY_INFO!$E769))</f>
        <v>38270</v>
      </c>
      <c r="E769" s="14">
        <f>IF(AND(INTRO!$E$37="Non-endemic",INTRO!$E$41="Non-endemic"),0,IF(AND(OR(COUNTRY_INFO!$H769=0,COUNTRY_INFO!$H769=4,COUNTRY_INFO!$H769=99),OR(COUNTRY_INFO!$J769=0,COUNTRY_INFO!$J769=4)),0,COUNTRY_INFO!$F769))</f>
        <v>53578</v>
      </c>
      <c r="F769" s="14">
        <f t="shared" si="115"/>
        <v>91848</v>
      </c>
      <c r="G769" s="15">
        <f>IF(AND(INTRO!$E$37="Non-endemic",INTRO!$E$41="Non-endemic"),0,COUNTRY_INFO!Q769)</f>
        <v>1</v>
      </c>
      <c r="H769" s="15">
        <f>IF(AND(INTRO!$E$37="Non-endemic",INTRO!$E$41="Non-endemic"),0,COUNTRY_INFO!S769)</f>
        <v>0</v>
      </c>
      <c r="I769" s="14">
        <f>IF(INTRO!$E$39="Non-endemic",IF($G769=1,DEC!$I769,0),IF($G769=1,IVM!$G769,0))</f>
        <v>153080</v>
      </c>
      <c r="J769" s="3" t="str">
        <f>IF($G769=0, " ", IF(COUNTRY_INFO!$H769=1, IF(COUNTRY_INFO!$L769=1, 0," ")," "))</f>
        <v xml:space="preserve"> </v>
      </c>
      <c r="K769" s="3"/>
      <c r="L769" s="28" t="s">
        <v>974</v>
      </c>
      <c r="M769" s="44">
        <f>IF($L769="ALB", IF(INTRO!$E$39="Non-endemic",IF($H769&lt;&gt;0,$D769*($H769-$G769),0),$D769*$H769), 0)</f>
        <v>0</v>
      </c>
      <c r="N769" s="14">
        <f t="shared" si="107"/>
        <v>0</v>
      </c>
      <c r="O769" s="3"/>
      <c r="P769" s="14">
        <f t="shared" si="116"/>
        <v>0</v>
      </c>
      <c r="Q769" s="44">
        <f>IF($L769="MBD", IF(INTRO!$E$39="Non-endemic",IF($H769&lt;&gt;0,$D769*($H769-$G769),0),$D769*$H769),0)</f>
        <v>0</v>
      </c>
      <c r="R769" s="14">
        <f t="shared" si="108"/>
        <v>0</v>
      </c>
      <c r="S769" s="3"/>
      <c r="T769" s="14">
        <f t="shared" si="117"/>
        <v>0</v>
      </c>
      <c r="U769" s="25"/>
      <c r="V769" s="16">
        <f t="shared" si="113"/>
        <v>153080</v>
      </c>
      <c r="W769" s="16">
        <f t="shared" si="114"/>
        <v>766</v>
      </c>
      <c r="X769" s="25"/>
      <c r="Y769" s="16">
        <f t="shared" si="109"/>
        <v>0</v>
      </c>
      <c r="Z769" s="16">
        <f t="shared" si="110"/>
        <v>0</v>
      </c>
      <c r="AA769" s="25"/>
      <c r="AB769" s="16">
        <f t="shared" si="111"/>
        <v>0</v>
      </c>
      <c r="AC769" s="16">
        <f t="shared" si="112"/>
        <v>0</v>
      </c>
    </row>
    <row r="770" spans="1:29" x14ac:dyDescent="0.25">
      <c r="A770" s="13" t="str">
        <f>IF(AND(INTRO!$E$37="Non-endemic",INTRO!$E$41="Non-endemic")," ",IF(COUNTRY_INFO!A770=0," ",COUNTRY_INFO!A770))</f>
        <v>Nigeria</v>
      </c>
      <c r="B770" s="13" t="str">
        <f>IF(AND(INTRO!$E$37="Non-endemic",INTRO!$E$41="Non-endemic")," ",IF(COUNTRY_INFO!B770=0," ",COUNTRY_INFO!B770))</f>
        <v>Zamfara</v>
      </c>
      <c r="C770" s="13" t="str">
        <f>IF(AND(INTRO!$E$37="Non-endemic",INTRO!$E$41="Non-endemic")," ",IF(COUNTRY_INFO!C770=0," ",COUNTRY_INFO!C770))</f>
        <v>Bakura</v>
      </c>
      <c r="D770" s="14">
        <f>IF(AND(INTRO!$E$37="Non-endemic",INTRO!$E$41="Non-endemic"),0,IF(AND(OR(COUNTRY_INFO!$H770=0,COUNTRY_INFO!$H770=4,COUNTRY_INFO!$H770=99),OR(COUNTRY_INFO!$J770=0,COUNTRY_INFO!$J770=4)),0,COUNTRY_INFO!$E770))</f>
        <v>50273</v>
      </c>
      <c r="E770" s="14">
        <f>IF(AND(INTRO!$E$37="Non-endemic",INTRO!$E$41="Non-endemic"),0,IF(AND(OR(COUNTRY_INFO!$H770=0,COUNTRY_INFO!$H770=4,COUNTRY_INFO!$H770=99),OR(COUNTRY_INFO!$J770=0,COUNTRY_INFO!$J770=4)),0,COUNTRY_INFO!$F770))</f>
        <v>70383</v>
      </c>
      <c r="F770" s="14">
        <f t="shared" si="115"/>
        <v>120656</v>
      </c>
      <c r="G770" s="15">
        <f>IF(AND(INTRO!$E$37="Non-endemic",INTRO!$E$41="Non-endemic"),0,COUNTRY_INFO!Q770)</f>
        <v>1</v>
      </c>
      <c r="H770" s="15">
        <f>IF(AND(INTRO!$E$37="Non-endemic",INTRO!$E$41="Non-endemic"),0,COUNTRY_INFO!S770)</f>
        <v>0</v>
      </c>
      <c r="I770" s="14">
        <f>IF(INTRO!$E$39="Non-endemic",IF($G770=1,DEC!$I770,0),IF($G770=1,IVM!$G770,0))</f>
        <v>201094</v>
      </c>
      <c r="J770" s="3" t="str">
        <f>IF($G770=0, " ", IF(COUNTRY_INFO!$H770=1, IF(COUNTRY_INFO!$L770=1, 0," ")," "))</f>
        <v xml:space="preserve"> </v>
      </c>
      <c r="K770" s="3"/>
      <c r="L770" s="28" t="s">
        <v>974</v>
      </c>
      <c r="M770" s="44">
        <f>IF($L770="ALB", IF(INTRO!$E$39="Non-endemic",IF($H770&lt;&gt;0,$D770*($H770-$G770),0),$D770*$H770), 0)</f>
        <v>0</v>
      </c>
      <c r="N770" s="14">
        <f t="shared" si="107"/>
        <v>0</v>
      </c>
      <c r="O770" s="3"/>
      <c r="P770" s="14">
        <f t="shared" si="116"/>
        <v>0</v>
      </c>
      <c r="Q770" s="44">
        <f>IF($L770="MBD", IF(INTRO!$E$39="Non-endemic",IF($H770&lt;&gt;0,$D770*($H770-$G770),0),$D770*$H770),0)</f>
        <v>0</v>
      </c>
      <c r="R770" s="14">
        <f t="shared" si="108"/>
        <v>0</v>
      </c>
      <c r="S770" s="3"/>
      <c r="T770" s="14">
        <f t="shared" si="117"/>
        <v>0</v>
      </c>
      <c r="U770" s="25"/>
      <c r="V770" s="16">
        <f t="shared" si="113"/>
        <v>201094</v>
      </c>
      <c r="W770" s="16">
        <f t="shared" si="114"/>
        <v>1006</v>
      </c>
      <c r="X770" s="25"/>
      <c r="Y770" s="16">
        <f t="shared" si="109"/>
        <v>0</v>
      </c>
      <c r="Z770" s="16">
        <f t="shared" si="110"/>
        <v>0</v>
      </c>
      <c r="AA770" s="25"/>
      <c r="AB770" s="16">
        <f t="shared" si="111"/>
        <v>0</v>
      </c>
      <c r="AC770" s="16">
        <f t="shared" si="112"/>
        <v>0</v>
      </c>
    </row>
    <row r="771" spans="1:29" x14ac:dyDescent="0.25">
      <c r="A771" s="13" t="str">
        <f>IF(AND(INTRO!$E$37="Non-endemic",INTRO!$E$41="Non-endemic")," ",IF(COUNTRY_INFO!A771=0," ",COUNTRY_INFO!A771))</f>
        <v>Nigeria</v>
      </c>
      <c r="B771" s="13" t="str">
        <f>IF(AND(INTRO!$E$37="Non-endemic",INTRO!$E$41="Non-endemic")," ",IF(COUNTRY_INFO!B771=0," ",COUNTRY_INFO!B771))</f>
        <v>Zamfara</v>
      </c>
      <c r="C771" s="13" t="str">
        <f>IF(AND(INTRO!$E$37="Non-endemic",INTRO!$E$41="Non-endemic")," ",IF(COUNTRY_INFO!C771=0," ",COUNTRY_INFO!C771))</f>
        <v>Birnin Magaji</v>
      </c>
      <c r="D771" s="14">
        <f>IF(AND(INTRO!$E$37="Non-endemic",INTRO!$E$41="Non-endemic"),0,IF(AND(OR(COUNTRY_INFO!$H771=0,COUNTRY_INFO!$H771=4,COUNTRY_INFO!$H771=99),OR(COUNTRY_INFO!$J771=0,COUNTRY_INFO!$J771=4)),0,COUNTRY_INFO!$E771))</f>
        <v>48045</v>
      </c>
      <c r="E771" s="14">
        <f>IF(AND(INTRO!$E$37="Non-endemic",INTRO!$E$41="Non-endemic"),0,IF(AND(OR(COUNTRY_INFO!$H771=0,COUNTRY_INFO!$H771=4,COUNTRY_INFO!$H771=99),OR(COUNTRY_INFO!$J771=0,COUNTRY_INFO!$J771=4)),0,COUNTRY_INFO!$F771))</f>
        <v>67262</v>
      </c>
      <c r="F771" s="14">
        <f t="shared" si="115"/>
        <v>115307</v>
      </c>
      <c r="G771" s="15">
        <f>IF(AND(INTRO!$E$37="Non-endemic",INTRO!$E$41="Non-endemic"),0,COUNTRY_INFO!Q771)</f>
        <v>1</v>
      </c>
      <c r="H771" s="15">
        <f>IF(AND(INTRO!$E$37="Non-endemic",INTRO!$E$41="Non-endemic"),0,COUNTRY_INFO!S771)</f>
        <v>1</v>
      </c>
      <c r="I771" s="14">
        <f>IF(INTRO!$E$39="Non-endemic",IF($G771=1,DEC!$I771,0),IF($G771=1,IVM!$G771,0))</f>
        <v>192178</v>
      </c>
      <c r="J771" s="3" t="str">
        <f>IF($G771=0, " ", IF(COUNTRY_INFO!$H771=1, IF(COUNTRY_INFO!$L771=1, 0," ")," "))</f>
        <v xml:space="preserve"> </v>
      </c>
      <c r="K771" s="3"/>
      <c r="L771" s="28" t="s">
        <v>974</v>
      </c>
      <c r="M771" s="44">
        <f>IF($L771="ALB", IF(INTRO!$E$39="Non-endemic",IF($H771&lt;&gt;0,$D771*($H771-$G771),0),$D771*$H771), 0)</f>
        <v>0</v>
      </c>
      <c r="N771" s="14">
        <f t="shared" si="107"/>
        <v>0</v>
      </c>
      <c r="O771" s="3"/>
      <c r="P771" s="14">
        <f t="shared" si="116"/>
        <v>0</v>
      </c>
      <c r="Q771" s="44">
        <f>IF($L771="MBD", IF(INTRO!$E$39="Non-endemic",IF($H771&lt;&gt;0,$D771*($H771-$G771),0),$D771*$H771),0)</f>
        <v>48045</v>
      </c>
      <c r="R771" s="14">
        <f t="shared" si="108"/>
        <v>0</v>
      </c>
      <c r="S771" s="3"/>
      <c r="T771" s="14">
        <f t="shared" si="117"/>
        <v>48045</v>
      </c>
      <c r="U771" s="25"/>
      <c r="V771" s="16">
        <f t="shared" si="113"/>
        <v>192178</v>
      </c>
      <c r="W771" s="16">
        <f t="shared" si="114"/>
        <v>961</v>
      </c>
      <c r="X771" s="25"/>
      <c r="Y771" s="16">
        <f t="shared" si="109"/>
        <v>0</v>
      </c>
      <c r="Z771" s="16">
        <f t="shared" si="110"/>
        <v>0</v>
      </c>
      <c r="AA771" s="25"/>
      <c r="AB771" s="16">
        <f t="shared" si="111"/>
        <v>0</v>
      </c>
      <c r="AC771" s="16">
        <f t="shared" si="112"/>
        <v>0</v>
      </c>
    </row>
    <row r="772" spans="1:29" x14ac:dyDescent="0.25">
      <c r="A772" s="13" t="str">
        <f>IF(AND(INTRO!$E$37="Non-endemic",INTRO!$E$41="Non-endemic")," ",IF(COUNTRY_INFO!A772=0," ",COUNTRY_INFO!A772))</f>
        <v>Nigeria</v>
      </c>
      <c r="B772" s="13" t="str">
        <f>IF(AND(INTRO!$E$37="Non-endemic",INTRO!$E$41="Non-endemic")," ",IF(COUNTRY_INFO!B772=0," ",COUNTRY_INFO!B772))</f>
        <v>Zamfara</v>
      </c>
      <c r="C772" s="13" t="str">
        <f>IF(AND(INTRO!$E$37="Non-endemic",INTRO!$E$41="Non-endemic")," ",IF(COUNTRY_INFO!C772=0," ",COUNTRY_INFO!C772))</f>
        <v>Bukkuyum</v>
      </c>
      <c r="D772" s="14">
        <f>IF(AND(INTRO!$E$37="Non-endemic",INTRO!$E$41="Non-endemic"),0,IF(AND(OR(COUNTRY_INFO!$H772=0,COUNTRY_INFO!$H772=4,COUNTRY_INFO!$H772=99),OR(COUNTRY_INFO!$J772=0,COUNTRY_INFO!$J772=4)),0,COUNTRY_INFO!$E772))</f>
        <v>56925</v>
      </c>
      <c r="E772" s="14">
        <f>IF(AND(INTRO!$E$37="Non-endemic",INTRO!$E$41="Non-endemic"),0,IF(AND(OR(COUNTRY_INFO!$H772=0,COUNTRY_INFO!$H772=4,COUNTRY_INFO!$H772=99),OR(COUNTRY_INFO!$J772=0,COUNTRY_INFO!$J772=4)),0,COUNTRY_INFO!$F772))</f>
        <v>79694</v>
      </c>
      <c r="F772" s="14">
        <f t="shared" si="115"/>
        <v>136619</v>
      </c>
      <c r="G772" s="15">
        <f>IF(AND(INTRO!$E$37="Non-endemic",INTRO!$E$41="Non-endemic"),0,COUNTRY_INFO!Q772)</f>
        <v>1</v>
      </c>
      <c r="H772" s="15">
        <f>IF(AND(INTRO!$E$37="Non-endemic",INTRO!$E$41="Non-endemic"),0,COUNTRY_INFO!S772)</f>
        <v>0</v>
      </c>
      <c r="I772" s="14">
        <f>IF(INTRO!$E$39="Non-endemic",IF($G772=1,DEC!$I772,0),IF($G772=1,IVM!$G772,0))</f>
        <v>227698</v>
      </c>
      <c r="J772" s="3" t="str">
        <f>IF($G772=0, " ", IF(COUNTRY_INFO!$H772=1, IF(COUNTRY_INFO!$L772=1, 0," ")," "))</f>
        <v xml:space="preserve"> </v>
      </c>
      <c r="K772" s="3"/>
      <c r="L772" s="28" t="s">
        <v>974</v>
      </c>
      <c r="M772" s="44">
        <f>IF($L772="ALB", IF(INTRO!$E$39="Non-endemic",IF($H772&lt;&gt;0,$D772*($H772-$G772),0),$D772*$H772), 0)</f>
        <v>0</v>
      </c>
      <c r="N772" s="14">
        <f t="shared" si="107"/>
        <v>0</v>
      </c>
      <c r="O772" s="3"/>
      <c r="P772" s="14">
        <f t="shared" si="116"/>
        <v>0</v>
      </c>
      <c r="Q772" s="44">
        <f>IF($L772="MBD", IF(INTRO!$E$39="Non-endemic",IF($H772&lt;&gt;0,$D772*($H772-$G772),0),$D772*$H772),0)</f>
        <v>0</v>
      </c>
      <c r="R772" s="14">
        <f t="shared" si="108"/>
        <v>0</v>
      </c>
      <c r="S772" s="3"/>
      <c r="T772" s="14">
        <f t="shared" si="117"/>
        <v>0</v>
      </c>
      <c r="U772" s="25"/>
      <c r="V772" s="16">
        <f t="shared" si="113"/>
        <v>227698</v>
      </c>
      <c r="W772" s="16">
        <f t="shared" si="114"/>
        <v>1139</v>
      </c>
      <c r="X772" s="25"/>
      <c r="Y772" s="16">
        <f t="shared" si="109"/>
        <v>0</v>
      </c>
      <c r="Z772" s="16">
        <f t="shared" si="110"/>
        <v>0</v>
      </c>
      <c r="AA772" s="25"/>
      <c r="AB772" s="16">
        <f t="shared" si="111"/>
        <v>0</v>
      </c>
      <c r="AC772" s="16">
        <f t="shared" si="112"/>
        <v>0</v>
      </c>
    </row>
    <row r="773" spans="1:29" x14ac:dyDescent="0.25">
      <c r="A773" s="13" t="str">
        <f>IF(AND(INTRO!$E$37="Non-endemic",INTRO!$E$41="Non-endemic")," ",IF(COUNTRY_INFO!A773=0," ",COUNTRY_INFO!A773))</f>
        <v>Nigeria</v>
      </c>
      <c r="B773" s="13" t="str">
        <f>IF(AND(INTRO!$E$37="Non-endemic",INTRO!$E$41="Non-endemic")," ",IF(COUNTRY_INFO!B773=0," ",COUNTRY_INFO!B773))</f>
        <v>Zamfara</v>
      </c>
      <c r="C773" s="13" t="str">
        <f>IF(AND(INTRO!$E$37="Non-endemic",INTRO!$E$41="Non-endemic")," ",IF(COUNTRY_INFO!C773=0," ",COUNTRY_INFO!C773))</f>
        <v>Bunguda</v>
      </c>
      <c r="D773" s="14">
        <f>IF(AND(INTRO!$E$37="Non-endemic",INTRO!$E$41="Non-endemic"),0,IF(AND(OR(COUNTRY_INFO!$H773=0,COUNTRY_INFO!$H773=4,COUNTRY_INFO!$H773=99),OR(COUNTRY_INFO!$J773=0,COUNTRY_INFO!$J773=4)),0,COUNTRY_INFO!$E773))</f>
        <v>69374</v>
      </c>
      <c r="E773" s="14">
        <f>IF(AND(INTRO!$E$37="Non-endemic",INTRO!$E$41="Non-endemic"),0,IF(AND(OR(COUNTRY_INFO!$H773=0,COUNTRY_INFO!$H773=4,COUNTRY_INFO!$H773=99),OR(COUNTRY_INFO!$J773=0,COUNTRY_INFO!$J773=4)),0,COUNTRY_INFO!$F773))</f>
        <v>97124</v>
      </c>
      <c r="F773" s="14">
        <f t="shared" si="115"/>
        <v>166498</v>
      </c>
      <c r="G773" s="15">
        <f>IF(AND(INTRO!$E$37="Non-endemic",INTRO!$E$41="Non-endemic"),0,COUNTRY_INFO!Q773)</f>
        <v>1</v>
      </c>
      <c r="H773" s="15">
        <f>IF(AND(INTRO!$E$37="Non-endemic",INTRO!$E$41="Non-endemic"),0,COUNTRY_INFO!S773)</f>
        <v>0</v>
      </c>
      <c r="I773" s="14">
        <f>IF(INTRO!$E$39="Non-endemic",IF($G773=1,DEC!$I773,0),IF($G773=1,IVM!$G773,0))</f>
        <v>277496</v>
      </c>
      <c r="J773" s="3" t="str">
        <f>IF($G773=0, " ", IF(COUNTRY_INFO!$H773=1, IF(COUNTRY_INFO!$L773=1, 0," ")," "))</f>
        <v xml:space="preserve"> </v>
      </c>
      <c r="K773" s="3"/>
      <c r="L773" s="28" t="s">
        <v>974</v>
      </c>
      <c r="M773" s="44">
        <f>IF($L773="ALB", IF(INTRO!$E$39="Non-endemic",IF($H773&lt;&gt;0,$D773*($H773-$G773),0),$D773*$H773), 0)</f>
        <v>0</v>
      </c>
      <c r="N773" s="14">
        <f t="shared" si="107"/>
        <v>0</v>
      </c>
      <c r="O773" s="3"/>
      <c r="P773" s="14">
        <f t="shared" si="116"/>
        <v>0</v>
      </c>
      <c r="Q773" s="44">
        <f>IF($L773="MBD", IF(INTRO!$E$39="Non-endemic",IF($H773&lt;&gt;0,$D773*($H773-$G773),0),$D773*$H773),0)</f>
        <v>0</v>
      </c>
      <c r="R773" s="14">
        <f t="shared" si="108"/>
        <v>0</v>
      </c>
      <c r="S773" s="3"/>
      <c r="T773" s="14">
        <f t="shared" si="117"/>
        <v>0</v>
      </c>
      <c r="U773" s="25"/>
      <c r="V773" s="16">
        <f t="shared" si="113"/>
        <v>277496</v>
      </c>
      <c r="W773" s="16">
        <f t="shared" si="114"/>
        <v>1388</v>
      </c>
      <c r="X773" s="25"/>
      <c r="Y773" s="16">
        <f t="shared" si="109"/>
        <v>0</v>
      </c>
      <c r="Z773" s="16">
        <f t="shared" si="110"/>
        <v>0</v>
      </c>
      <c r="AA773" s="25"/>
      <c r="AB773" s="16">
        <f t="shared" si="111"/>
        <v>0</v>
      </c>
      <c r="AC773" s="16">
        <f t="shared" si="112"/>
        <v>0</v>
      </c>
    </row>
    <row r="774" spans="1:29" x14ac:dyDescent="0.25">
      <c r="A774" s="13" t="str">
        <f>IF(AND(INTRO!$E$37="Non-endemic",INTRO!$E$41="Non-endemic")," ",IF(COUNTRY_INFO!A774=0," ",COUNTRY_INFO!A774))</f>
        <v>Nigeria</v>
      </c>
      <c r="B774" s="13" t="str">
        <f>IF(AND(INTRO!$E$37="Non-endemic",INTRO!$E$41="Non-endemic")," ",IF(COUNTRY_INFO!B774=0," ",COUNTRY_INFO!B774))</f>
        <v>Zamfara</v>
      </c>
      <c r="C774" s="13" t="str">
        <f>IF(AND(INTRO!$E$37="Non-endemic",INTRO!$E$41="Non-endemic")," ",IF(COUNTRY_INFO!C774=0," ",COUNTRY_INFO!C774))</f>
        <v>Gummi</v>
      </c>
      <c r="D774" s="14">
        <f>IF(AND(INTRO!$E$37="Non-endemic",INTRO!$E$41="Non-endemic"),0,IF(AND(OR(COUNTRY_INFO!$H774=0,COUNTRY_INFO!$H774=4,COUNTRY_INFO!$H774=99),OR(COUNTRY_INFO!$J774=0,COUNTRY_INFO!$J774=4)),0,COUNTRY_INFO!$E774))</f>
        <v>55016</v>
      </c>
      <c r="E774" s="14">
        <f>IF(AND(INTRO!$E$37="Non-endemic",INTRO!$E$41="Non-endemic"),0,IF(AND(OR(COUNTRY_INFO!$H774=0,COUNTRY_INFO!$H774=4,COUNTRY_INFO!$H774=99),OR(COUNTRY_INFO!$J774=0,COUNTRY_INFO!$J774=4)),0,COUNTRY_INFO!$F774))</f>
        <v>77023</v>
      </c>
      <c r="F774" s="14">
        <f t="shared" si="115"/>
        <v>132039</v>
      </c>
      <c r="G774" s="15">
        <f>IF(AND(INTRO!$E$37="Non-endemic",INTRO!$E$41="Non-endemic"),0,COUNTRY_INFO!Q774)</f>
        <v>1</v>
      </c>
      <c r="H774" s="15">
        <f>IF(AND(INTRO!$E$37="Non-endemic",INTRO!$E$41="Non-endemic"),0,COUNTRY_INFO!S774)</f>
        <v>0</v>
      </c>
      <c r="I774" s="14">
        <f>IF(INTRO!$E$39="Non-endemic",IF($G774=1,DEC!$I774,0),IF($G774=1,IVM!$G774,0))</f>
        <v>220066</v>
      </c>
      <c r="J774" s="3" t="str">
        <f>IF($G774=0, " ", IF(COUNTRY_INFO!$H774=1, IF(COUNTRY_INFO!$L774=1, 0," ")," "))</f>
        <v xml:space="preserve"> </v>
      </c>
      <c r="K774" s="3"/>
      <c r="L774" s="28" t="s">
        <v>974</v>
      </c>
      <c r="M774" s="44">
        <f>IF($L774="ALB", IF(INTRO!$E$39="Non-endemic",IF($H774&lt;&gt;0,$D774*($H774-$G774),0),$D774*$H774), 0)</f>
        <v>0</v>
      </c>
      <c r="N774" s="14">
        <f t="shared" si="107"/>
        <v>0</v>
      </c>
      <c r="O774" s="3"/>
      <c r="P774" s="14">
        <f t="shared" si="116"/>
        <v>0</v>
      </c>
      <c r="Q774" s="44">
        <f>IF($L774="MBD", IF(INTRO!$E$39="Non-endemic",IF($H774&lt;&gt;0,$D774*($H774-$G774),0),$D774*$H774),0)</f>
        <v>0</v>
      </c>
      <c r="R774" s="14">
        <f t="shared" si="108"/>
        <v>0</v>
      </c>
      <c r="S774" s="3"/>
      <c r="T774" s="14">
        <f t="shared" si="117"/>
        <v>0</v>
      </c>
      <c r="U774" s="25"/>
      <c r="V774" s="16">
        <f t="shared" si="113"/>
        <v>220066</v>
      </c>
      <c r="W774" s="16">
        <f t="shared" si="114"/>
        <v>1101</v>
      </c>
      <c r="X774" s="25"/>
      <c r="Y774" s="16">
        <f t="shared" si="109"/>
        <v>0</v>
      </c>
      <c r="Z774" s="16">
        <f t="shared" si="110"/>
        <v>0</v>
      </c>
      <c r="AA774" s="25"/>
      <c r="AB774" s="16">
        <f t="shared" si="111"/>
        <v>0</v>
      </c>
      <c r="AC774" s="16">
        <f t="shared" si="112"/>
        <v>0</v>
      </c>
    </row>
    <row r="775" spans="1:29" x14ac:dyDescent="0.25">
      <c r="A775" s="13" t="str">
        <f>IF(AND(INTRO!$E$37="Non-endemic",INTRO!$E$41="Non-endemic")," ",IF(COUNTRY_INFO!A775=0," ",COUNTRY_INFO!A775))</f>
        <v>Nigeria</v>
      </c>
      <c r="B775" s="13" t="str">
        <f>IF(AND(INTRO!$E$37="Non-endemic",INTRO!$E$41="Non-endemic")," ",IF(COUNTRY_INFO!B775=0," ",COUNTRY_INFO!B775))</f>
        <v>Zamfara</v>
      </c>
      <c r="C775" s="13" t="str">
        <f>IF(AND(INTRO!$E$37="Non-endemic",INTRO!$E$41="Non-endemic")," ",IF(COUNTRY_INFO!C775=0," ",COUNTRY_INFO!C775))</f>
        <v>Gusau</v>
      </c>
      <c r="D775" s="14">
        <f>IF(AND(INTRO!$E$37="Non-endemic",INTRO!$E$41="Non-endemic"),0,IF(AND(OR(COUNTRY_INFO!$H775=0,COUNTRY_INFO!$H775=4,COUNTRY_INFO!$H775=99),OR(COUNTRY_INFO!$J775=0,COUNTRY_INFO!$J775=4)),0,COUNTRY_INFO!$E775))</f>
        <v>103062</v>
      </c>
      <c r="E775" s="14">
        <f>IF(AND(INTRO!$E$37="Non-endemic",INTRO!$E$41="Non-endemic"),0,IF(AND(OR(COUNTRY_INFO!$H775=0,COUNTRY_INFO!$H775=4,COUNTRY_INFO!$H775=99),OR(COUNTRY_INFO!$J775=0,COUNTRY_INFO!$J775=4)),0,COUNTRY_INFO!$F775))</f>
        <v>144287</v>
      </c>
      <c r="F775" s="14">
        <f t="shared" si="115"/>
        <v>247349</v>
      </c>
      <c r="G775" s="15">
        <f>IF(AND(INTRO!$E$37="Non-endemic",INTRO!$E$41="Non-endemic"),0,COUNTRY_INFO!Q775)</f>
        <v>1</v>
      </c>
      <c r="H775" s="15">
        <f>IF(AND(INTRO!$E$37="Non-endemic",INTRO!$E$41="Non-endemic"),0,COUNTRY_INFO!S775)</f>
        <v>0</v>
      </c>
      <c r="I775" s="14">
        <f>IF(INTRO!$E$39="Non-endemic",IF($G775=1,DEC!$I775,0),IF($G775=1,IVM!$G775,0))</f>
        <v>412248</v>
      </c>
      <c r="J775" s="3" t="str">
        <f>IF($G775=0, " ", IF(COUNTRY_INFO!$H775=1, IF(COUNTRY_INFO!$L775=1, 0," ")," "))</f>
        <v xml:space="preserve"> </v>
      </c>
      <c r="K775" s="3"/>
      <c r="L775" s="28" t="s">
        <v>974</v>
      </c>
      <c r="M775" s="44">
        <f>IF($L775="ALB", IF(INTRO!$E$39="Non-endemic",IF($H775&lt;&gt;0,$D775*($H775-$G775),0),$D775*$H775), 0)</f>
        <v>0</v>
      </c>
      <c r="N775" s="14">
        <f t="shared" si="107"/>
        <v>0</v>
      </c>
      <c r="O775" s="3"/>
      <c r="P775" s="14">
        <f t="shared" si="116"/>
        <v>0</v>
      </c>
      <c r="Q775" s="44">
        <f>IF($L775="MBD", IF(INTRO!$E$39="Non-endemic",IF($H775&lt;&gt;0,$D775*($H775-$G775),0),$D775*$H775),0)</f>
        <v>0</v>
      </c>
      <c r="R775" s="14">
        <f t="shared" si="108"/>
        <v>0</v>
      </c>
      <c r="S775" s="3"/>
      <c r="T775" s="14">
        <f t="shared" si="117"/>
        <v>0</v>
      </c>
      <c r="U775" s="25"/>
      <c r="V775" s="16">
        <f t="shared" si="113"/>
        <v>412248</v>
      </c>
      <c r="W775" s="16">
        <f t="shared" si="114"/>
        <v>2062</v>
      </c>
      <c r="X775" s="25"/>
      <c r="Y775" s="16">
        <f t="shared" si="109"/>
        <v>0</v>
      </c>
      <c r="Z775" s="16">
        <f t="shared" si="110"/>
        <v>0</v>
      </c>
      <c r="AA775" s="25"/>
      <c r="AB775" s="16">
        <f t="shared" si="111"/>
        <v>0</v>
      </c>
      <c r="AC775" s="16">
        <f t="shared" si="112"/>
        <v>0</v>
      </c>
    </row>
    <row r="776" spans="1:29" x14ac:dyDescent="0.25">
      <c r="A776" s="13" t="str">
        <f>IF(AND(INTRO!$E$37="Non-endemic",INTRO!$E$41="Non-endemic")," ",IF(COUNTRY_INFO!A776=0," ",COUNTRY_INFO!A776))</f>
        <v>Nigeria</v>
      </c>
      <c r="B776" s="13" t="str">
        <f>IF(AND(INTRO!$E$37="Non-endemic",INTRO!$E$41="Non-endemic")," ",IF(COUNTRY_INFO!B776=0," ",COUNTRY_INFO!B776))</f>
        <v>Zamfara</v>
      </c>
      <c r="C776" s="13" t="str">
        <f>IF(AND(INTRO!$E$37="Non-endemic",INTRO!$E$41="Non-endemic")," ",IF(COUNTRY_INFO!C776=0," ",COUNTRY_INFO!C776))</f>
        <v>Kauran Namoda</v>
      </c>
      <c r="D776" s="14">
        <f>IF(AND(INTRO!$E$37="Non-endemic",INTRO!$E$41="Non-endemic"),0,IF(AND(OR(COUNTRY_INFO!$H776=0,COUNTRY_INFO!$H776=4,COUNTRY_INFO!$H776=99),OR(COUNTRY_INFO!$J776=0,COUNTRY_INFO!$J776=4)),0,COUNTRY_INFO!$E776))</f>
        <v>75681</v>
      </c>
      <c r="E776" s="14">
        <f>IF(AND(INTRO!$E$37="Non-endemic",INTRO!$E$41="Non-endemic"),0,IF(AND(OR(COUNTRY_INFO!$H776=0,COUNTRY_INFO!$H776=4,COUNTRY_INFO!$H776=99),OR(COUNTRY_INFO!$J776=0,COUNTRY_INFO!$J776=4)),0,COUNTRY_INFO!$F776))</f>
        <v>105954</v>
      </c>
      <c r="F776" s="14">
        <f t="shared" si="115"/>
        <v>181635</v>
      </c>
      <c r="G776" s="15">
        <f>IF(AND(INTRO!$E$37="Non-endemic",INTRO!$E$41="Non-endemic"),0,COUNTRY_INFO!Q776)</f>
        <v>1</v>
      </c>
      <c r="H776" s="15">
        <f>IF(AND(INTRO!$E$37="Non-endemic",INTRO!$E$41="Non-endemic"),0,COUNTRY_INFO!S776)</f>
        <v>0</v>
      </c>
      <c r="I776" s="14">
        <f>IF(INTRO!$E$39="Non-endemic",IF($G776=1,DEC!$I776,0),IF($G776=1,IVM!$G776,0))</f>
        <v>302726</v>
      </c>
      <c r="J776" s="3" t="str">
        <f>IF($G776=0, " ", IF(COUNTRY_INFO!$H776=1, IF(COUNTRY_INFO!$L776=1, 0," ")," "))</f>
        <v xml:space="preserve"> </v>
      </c>
      <c r="K776" s="3"/>
      <c r="L776" s="28" t="s">
        <v>974</v>
      </c>
      <c r="M776" s="44">
        <f>IF($L776="ALB", IF(INTRO!$E$39="Non-endemic",IF($H776&lt;&gt;0,$D776*($H776-$G776),0),$D776*$H776), 0)</f>
        <v>0</v>
      </c>
      <c r="N776" s="14">
        <f t="shared" ref="N776:N782" si="118">IF($L776="ALB", IF($H776&lt;&gt;0, IF($I776=0, $E776*$H776, $E776*($H776-$G776)),0), 0)</f>
        <v>0</v>
      </c>
      <c r="O776" s="3"/>
      <c r="P776" s="14">
        <f t="shared" si="116"/>
        <v>0</v>
      </c>
      <c r="Q776" s="44">
        <f>IF($L776="MBD", IF(INTRO!$E$39="Non-endemic",IF($H776&lt;&gt;0,$D776*($H776-$G776),0),$D776*$H776),0)</f>
        <v>0</v>
      </c>
      <c r="R776" s="14">
        <f t="shared" ref="R776:R782" si="119">IF($L776="MBD", IF($H776&lt;&gt;0,IF($I776=0, $E776*$H776, $E776*($H776-$G776)),0), 0 )</f>
        <v>0</v>
      </c>
      <c r="S776" s="3"/>
      <c r="T776" s="14">
        <f t="shared" si="117"/>
        <v>0</v>
      </c>
      <c r="U776" s="25"/>
      <c r="V776" s="16">
        <f t="shared" si="113"/>
        <v>302726</v>
      </c>
      <c r="W776" s="16">
        <f t="shared" si="114"/>
        <v>1514</v>
      </c>
      <c r="X776" s="25"/>
      <c r="Y776" s="16">
        <f t="shared" ref="Y776:Y782" si="120">IF($N776&gt;$X776,$N776-$X776,0)</f>
        <v>0</v>
      </c>
      <c r="Z776" s="16">
        <f t="shared" ref="Z776:Z782" si="121">ROUNDUP($N776/200,0)</f>
        <v>0</v>
      </c>
      <c r="AA776" s="25"/>
      <c r="AB776" s="16">
        <f t="shared" ref="AB776:AB782" si="122">IF($R776&gt;$AA776,$R776-$AA776,0)</f>
        <v>0</v>
      </c>
      <c r="AC776" s="16">
        <f t="shared" ref="AC776:AC782" si="123">ROUNDUP($R776/150,0)</f>
        <v>0</v>
      </c>
    </row>
    <row r="777" spans="1:29" x14ac:dyDescent="0.25">
      <c r="A777" s="13" t="str">
        <f>IF(AND(INTRO!$E$37="Non-endemic",INTRO!$E$41="Non-endemic")," ",IF(COUNTRY_INFO!A777=0," ",COUNTRY_INFO!A777))</f>
        <v>Nigeria</v>
      </c>
      <c r="B777" s="13" t="str">
        <f>IF(AND(INTRO!$E$37="Non-endemic",INTRO!$E$41="Non-endemic")," ",IF(COUNTRY_INFO!B777=0," ",COUNTRY_INFO!B777))</f>
        <v>Zamfara</v>
      </c>
      <c r="C777" s="13" t="str">
        <f>IF(AND(INTRO!$E$37="Non-endemic",INTRO!$E$41="Non-endemic")," ",IF(COUNTRY_INFO!C777=0," ",COUNTRY_INFO!C777))</f>
        <v>Maradun</v>
      </c>
      <c r="D777" s="14">
        <f>IF(AND(INTRO!$E$37="Non-endemic",INTRO!$E$41="Non-endemic"),0,IF(AND(OR(COUNTRY_INFO!$H777=0,COUNTRY_INFO!$H777=4,COUNTRY_INFO!$H777=99),OR(COUNTRY_INFO!$J777=0,COUNTRY_INFO!$J777=4)),0,COUNTRY_INFO!$E777))</f>
        <v>56714</v>
      </c>
      <c r="E777" s="14">
        <f>IF(AND(INTRO!$E$37="Non-endemic",INTRO!$E$41="Non-endemic"),0,IF(AND(OR(COUNTRY_INFO!$H777=0,COUNTRY_INFO!$H777=4,COUNTRY_INFO!$H777=99),OR(COUNTRY_INFO!$J777=0,COUNTRY_INFO!$J777=4)),0,COUNTRY_INFO!$F777))</f>
        <v>79400</v>
      </c>
      <c r="F777" s="14">
        <f t="shared" si="115"/>
        <v>136114</v>
      </c>
      <c r="G777" s="15">
        <f>IF(AND(INTRO!$E$37="Non-endemic",INTRO!$E$41="Non-endemic"),0,COUNTRY_INFO!Q777)</f>
        <v>1</v>
      </c>
      <c r="H777" s="15">
        <f>IF(AND(INTRO!$E$37="Non-endemic",INTRO!$E$41="Non-endemic"),0,COUNTRY_INFO!S777)</f>
        <v>0</v>
      </c>
      <c r="I777" s="14">
        <f>IF(INTRO!$E$39="Non-endemic",IF($G777=1,DEC!$I777,0),IF($G777=1,IVM!$G777,0))</f>
        <v>226858</v>
      </c>
      <c r="J777" s="3" t="str">
        <f>IF($G777=0, " ", IF(COUNTRY_INFO!$H777=1, IF(COUNTRY_INFO!$L777=1, 0," ")," "))</f>
        <v xml:space="preserve"> </v>
      </c>
      <c r="K777" s="3"/>
      <c r="L777" s="28" t="s">
        <v>974</v>
      </c>
      <c r="M777" s="44">
        <f>IF($L777="ALB", IF(INTRO!$E$39="Non-endemic",IF($H777&lt;&gt;0,$D777*($H777-$G777),0),$D777*$H777), 0)</f>
        <v>0</v>
      </c>
      <c r="N777" s="14">
        <f t="shared" si="118"/>
        <v>0</v>
      </c>
      <c r="O777" s="3"/>
      <c r="P777" s="14">
        <f t="shared" si="116"/>
        <v>0</v>
      </c>
      <c r="Q777" s="44">
        <f>IF($L777="MBD", IF(INTRO!$E$39="Non-endemic",IF($H777&lt;&gt;0,$D777*($H777-$G777),0),$D777*$H777),0)</f>
        <v>0</v>
      </c>
      <c r="R777" s="14">
        <f t="shared" si="119"/>
        <v>0</v>
      </c>
      <c r="S777" s="3"/>
      <c r="T777" s="14">
        <f t="shared" si="117"/>
        <v>0</v>
      </c>
      <c r="U777" s="25"/>
      <c r="V777" s="16">
        <f t="shared" ref="V777:V782" si="124">IF($J777&lt;&gt;" ", IF(($I777+$J777*$K777)&gt;$U777, ($I777+$J777*$K777)-$U777,0), IF($I777&gt;$U777, $I777-$U777, 0))</f>
        <v>226858</v>
      </c>
      <c r="W777" s="16">
        <f t="shared" ref="W777:W782" si="125">IF($J777&lt;&gt;" ", ROUNDUP(($I777+$J777*$K777)/200,0), ROUNDUP($I777/200,0))</f>
        <v>1135</v>
      </c>
      <c r="X777" s="25"/>
      <c r="Y777" s="16">
        <f t="shared" si="120"/>
        <v>0</v>
      </c>
      <c r="Z777" s="16">
        <f t="shared" si="121"/>
        <v>0</v>
      </c>
      <c r="AA777" s="25"/>
      <c r="AB777" s="16">
        <f t="shared" si="122"/>
        <v>0</v>
      </c>
      <c r="AC777" s="16">
        <f t="shared" si="123"/>
        <v>0</v>
      </c>
    </row>
    <row r="778" spans="1:29" x14ac:dyDescent="0.25">
      <c r="A778" s="13" t="str">
        <f>IF(AND(INTRO!$E$37="Non-endemic",INTRO!$E$41="Non-endemic")," ",IF(COUNTRY_INFO!A778=0," ",COUNTRY_INFO!A778))</f>
        <v>Nigeria</v>
      </c>
      <c r="B778" s="13" t="str">
        <f>IF(AND(INTRO!$E$37="Non-endemic",INTRO!$E$41="Non-endemic")," ",IF(COUNTRY_INFO!B778=0," ",COUNTRY_INFO!B778))</f>
        <v>Zamfara</v>
      </c>
      <c r="C778" s="13" t="str">
        <f>IF(AND(INTRO!$E$37="Non-endemic",INTRO!$E$41="Non-endemic")," ",IF(COUNTRY_INFO!C778=0," ",COUNTRY_INFO!C778))</f>
        <v>Maru</v>
      </c>
      <c r="D778" s="14">
        <f>IF(AND(INTRO!$E$37="Non-endemic",INTRO!$E$41="Non-endemic"),0,IF(AND(OR(COUNTRY_INFO!$H778=0,COUNTRY_INFO!$H778=4,COUNTRY_INFO!$H778=99),OR(COUNTRY_INFO!$J778=0,COUNTRY_INFO!$J778=4)),0,COUNTRY_INFO!$E778))</f>
        <v>78515</v>
      </c>
      <c r="E778" s="14">
        <f>IF(AND(INTRO!$E$37="Non-endemic",INTRO!$E$41="Non-endemic"),0,IF(AND(OR(COUNTRY_INFO!$H778=0,COUNTRY_INFO!$H778=4,COUNTRY_INFO!$H778=99),OR(COUNTRY_INFO!$J778=0,COUNTRY_INFO!$J778=4)),0,COUNTRY_INFO!$F778))</f>
        <v>109920</v>
      </c>
      <c r="F778" s="14">
        <f t="shared" ref="F778:F782" si="126">SUM(D778:E778)</f>
        <v>188435</v>
      </c>
      <c r="G778" s="15">
        <f>IF(AND(INTRO!$E$37="Non-endemic",INTRO!$E$41="Non-endemic"),0,COUNTRY_INFO!Q778)</f>
        <v>1</v>
      </c>
      <c r="H778" s="15">
        <f>IF(AND(INTRO!$E$37="Non-endemic",INTRO!$E$41="Non-endemic"),0,COUNTRY_INFO!S778)</f>
        <v>0</v>
      </c>
      <c r="I778" s="14">
        <f>IF(INTRO!$E$39="Non-endemic",IF($G778=1,DEC!$I778,0),IF($G778=1,IVM!$G778,0))</f>
        <v>314058</v>
      </c>
      <c r="J778" s="3" t="str">
        <f>IF($G778=0, " ", IF(COUNTRY_INFO!$H778=1, IF(COUNTRY_INFO!$L778=1, 0," ")," "))</f>
        <v xml:space="preserve"> </v>
      </c>
      <c r="K778" s="3"/>
      <c r="L778" s="28" t="s">
        <v>974</v>
      </c>
      <c r="M778" s="44">
        <f>IF($L778="ALB", IF(INTRO!$E$39="Non-endemic",IF($H778&lt;&gt;0,$D778*($H778-$G778),0),$D778*$H778), 0)</f>
        <v>0</v>
      </c>
      <c r="N778" s="14">
        <f t="shared" si="118"/>
        <v>0</v>
      </c>
      <c r="O778" s="3"/>
      <c r="P778" s="14">
        <f t="shared" ref="P778:P782" si="127">SUM(M778:O778)</f>
        <v>0</v>
      </c>
      <c r="Q778" s="44">
        <f>IF($L778="MBD", IF(INTRO!$E$39="Non-endemic",IF($H778&lt;&gt;0,$D778*($H778-$G778),0),$D778*$H778),0)</f>
        <v>0</v>
      </c>
      <c r="R778" s="14">
        <f t="shared" si="119"/>
        <v>0</v>
      </c>
      <c r="S778" s="3"/>
      <c r="T778" s="14">
        <f t="shared" ref="T778:T782" si="128">SUM(Q778:S778)</f>
        <v>0</v>
      </c>
      <c r="U778" s="25"/>
      <c r="V778" s="16">
        <f t="shared" si="124"/>
        <v>314058</v>
      </c>
      <c r="W778" s="16">
        <f t="shared" si="125"/>
        <v>1571</v>
      </c>
      <c r="X778" s="25"/>
      <c r="Y778" s="16">
        <f t="shared" si="120"/>
        <v>0</v>
      </c>
      <c r="Z778" s="16">
        <f t="shared" si="121"/>
        <v>0</v>
      </c>
      <c r="AA778" s="25"/>
      <c r="AB778" s="16">
        <f t="shared" si="122"/>
        <v>0</v>
      </c>
      <c r="AC778" s="16">
        <f t="shared" si="123"/>
        <v>0</v>
      </c>
    </row>
    <row r="779" spans="1:29" x14ac:dyDescent="0.25">
      <c r="A779" s="13" t="str">
        <f>IF(AND(INTRO!$E$37="Non-endemic",INTRO!$E$41="Non-endemic")," ",IF(COUNTRY_INFO!A779=0," ",COUNTRY_INFO!A779))</f>
        <v>Nigeria</v>
      </c>
      <c r="B779" s="13" t="str">
        <f>IF(AND(INTRO!$E$37="Non-endemic",INTRO!$E$41="Non-endemic")," ",IF(COUNTRY_INFO!B779=0," ",COUNTRY_INFO!B779))</f>
        <v>Zamfara</v>
      </c>
      <c r="C779" s="13" t="str">
        <f>IF(AND(INTRO!$E$37="Non-endemic",INTRO!$E$41="Non-endemic")," ",IF(COUNTRY_INFO!C779=0," ",COUNTRY_INFO!C779))</f>
        <v>Shinkafi</v>
      </c>
      <c r="D779" s="14">
        <f>IF(AND(INTRO!$E$37="Non-endemic",INTRO!$E$41="Non-endemic"),0,IF(AND(OR(COUNTRY_INFO!$H779=0,COUNTRY_INFO!$H779=4,COUNTRY_INFO!$H779=99),OR(COUNTRY_INFO!$J779=0,COUNTRY_INFO!$J779=4)),0,COUNTRY_INFO!$E779))</f>
        <v>36487</v>
      </c>
      <c r="E779" s="14">
        <f>IF(AND(INTRO!$E$37="Non-endemic",INTRO!$E$41="Non-endemic"),0,IF(AND(OR(COUNTRY_INFO!$H779=0,COUNTRY_INFO!$H779=4,COUNTRY_INFO!$H779=99),OR(COUNTRY_INFO!$J779=0,COUNTRY_INFO!$J779=4)),0,COUNTRY_INFO!$F779))</f>
        <v>51081</v>
      </c>
      <c r="F779" s="14">
        <f t="shared" si="126"/>
        <v>87568</v>
      </c>
      <c r="G779" s="15">
        <f>IF(AND(INTRO!$E$37="Non-endemic",INTRO!$E$41="Non-endemic"),0,COUNTRY_INFO!Q779)</f>
        <v>1</v>
      </c>
      <c r="H779" s="15">
        <f>IF(AND(INTRO!$E$37="Non-endemic",INTRO!$E$41="Non-endemic"),0,COUNTRY_INFO!S779)</f>
        <v>0</v>
      </c>
      <c r="I779" s="14">
        <f>IF(INTRO!$E$39="Non-endemic",IF($G779=1,DEC!$I779,0),IF($G779=1,IVM!$G779,0))</f>
        <v>145946</v>
      </c>
      <c r="J779" s="3" t="str">
        <f>IF($G779=0, " ", IF(COUNTRY_INFO!$H779=1, IF(COUNTRY_INFO!$L779=1, 0," ")," "))</f>
        <v xml:space="preserve"> </v>
      </c>
      <c r="K779" s="3"/>
      <c r="L779" s="28" t="s">
        <v>974</v>
      </c>
      <c r="M779" s="44">
        <f>IF($L779="ALB", IF(INTRO!$E$39="Non-endemic",IF($H779&lt;&gt;0,$D779*($H779-$G779),0),$D779*$H779), 0)</f>
        <v>0</v>
      </c>
      <c r="N779" s="14">
        <f t="shared" si="118"/>
        <v>0</v>
      </c>
      <c r="O779" s="3"/>
      <c r="P779" s="14">
        <f t="shared" si="127"/>
        <v>0</v>
      </c>
      <c r="Q779" s="44">
        <f>IF($L779="MBD", IF(INTRO!$E$39="Non-endemic",IF($H779&lt;&gt;0,$D779*($H779-$G779),0),$D779*$H779),0)</f>
        <v>0</v>
      </c>
      <c r="R779" s="14">
        <f t="shared" si="119"/>
        <v>0</v>
      </c>
      <c r="S779" s="3"/>
      <c r="T779" s="14">
        <f t="shared" si="128"/>
        <v>0</v>
      </c>
      <c r="U779" s="25"/>
      <c r="V779" s="16">
        <f t="shared" si="124"/>
        <v>145946</v>
      </c>
      <c r="W779" s="16">
        <f t="shared" si="125"/>
        <v>730</v>
      </c>
      <c r="X779" s="25"/>
      <c r="Y779" s="16">
        <f t="shared" si="120"/>
        <v>0</v>
      </c>
      <c r="Z779" s="16">
        <f t="shared" si="121"/>
        <v>0</v>
      </c>
      <c r="AA779" s="25"/>
      <c r="AB779" s="16">
        <f t="shared" si="122"/>
        <v>0</v>
      </c>
      <c r="AC779" s="16">
        <f t="shared" si="123"/>
        <v>0</v>
      </c>
    </row>
    <row r="780" spans="1:29" x14ac:dyDescent="0.25">
      <c r="A780" s="13" t="str">
        <f>IF(AND(INTRO!$E$37="Non-endemic",INTRO!$E$41="Non-endemic")," ",IF(COUNTRY_INFO!A780=0," ",COUNTRY_INFO!A780))</f>
        <v>Nigeria</v>
      </c>
      <c r="B780" s="13" t="str">
        <f>IF(AND(INTRO!$E$37="Non-endemic",INTRO!$E$41="Non-endemic")," ",IF(COUNTRY_INFO!B780=0," ",COUNTRY_INFO!B780))</f>
        <v>Zamfara</v>
      </c>
      <c r="C780" s="13" t="str">
        <f>IF(AND(INTRO!$E$37="Non-endemic",INTRO!$E$41="Non-endemic")," ",IF(COUNTRY_INFO!C780=0," ",COUNTRY_INFO!C780))</f>
        <v>Talata Mafara</v>
      </c>
      <c r="D780" s="14">
        <f>IF(AND(INTRO!$E$37="Non-endemic",INTRO!$E$41="Non-endemic"),0,IF(AND(OR(COUNTRY_INFO!$H780=0,COUNTRY_INFO!$H780=4,COUNTRY_INFO!$H780=99),OR(COUNTRY_INFO!$J780=0,COUNTRY_INFO!$J780=4)),0,COUNTRY_INFO!$E780))</f>
        <v>57878</v>
      </c>
      <c r="E780" s="14">
        <f>IF(AND(INTRO!$E$37="Non-endemic",INTRO!$E$41="Non-endemic"),0,IF(AND(OR(COUNTRY_INFO!$H780=0,COUNTRY_INFO!$H780=4,COUNTRY_INFO!$H780=99),OR(COUNTRY_INFO!$J780=0,COUNTRY_INFO!$J780=4)),0,COUNTRY_INFO!$F780))</f>
        <v>81029</v>
      </c>
      <c r="F780" s="14">
        <f t="shared" si="126"/>
        <v>138907</v>
      </c>
      <c r="G780" s="15">
        <f>IF(AND(INTRO!$E$37="Non-endemic",INTRO!$E$41="Non-endemic"),0,COUNTRY_INFO!Q780)</f>
        <v>1</v>
      </c>
      <c r="H780" s="15">
        <f>IF(AND(INTRO!$E$37="Non-endemic",INTRO!$E$41="Non-endemic"),0,COUNTRY_INFO!S780)</f>
        <v>0</v>
      </c>
      <c r="I780" s="14">
        <f>IF(INTRO!$E$39="Non-endemic",IF($G780=1,DEC!$I780,0),IF($G780=1,IVM!$G780,0))</f>
        <v>231512</v>
      </c>
      <c r="J780" s="3" t="str">
        <f>IF($G780=0, " ", IF(COUNTRY_INFO!$H780=1, IF(COUNTRY_INFO!$L780=1, 0," ")," "))</f>
        <v xml:space="preserve"> </v>
      </c>
      <c r="K780" s="3"/>
      <c r="L780" s="28" t="s">
        <v>974</v>
      </c>
      <c r="M780" s="44">
        <f>IF($L780="ALB", IF(INTRO!$E$39="Non-endemic",IF($H780&lt;&gt;0,$D780*($H780-$G780),0),$D780*$H780), 0)</f>
        <v>0</v>
      </c>
      <c r="N780" s="14">
        <f t="shared" si="118"/>
        <v>0</v>
      </c>
      <c r="O780" s="3"/>
      <c r="P780" s="14">
        <f t="shared" si="127"/>
        <v>0</v>
      </c>
      <c r="Q780" s="44">
        <f>IF($L780="MBD", IF(INTRO!$E$39="Non-endemic",IF($H780&lt;&gt;0,$D780*($H780-$G780),0),$D780*$H780),0)</f>
        <v>0</v>
      </c>
      <c r="R780" s="14">
        <f t="shared" si="119"/>
        <v>0</v>
      </c>
      <c r="S780" s="3"/>
      <c r="T780" s="14">
        <f t="shared" si="128"/>
        <v>0</v>
      </c>
      <c r="U780" s="25"/>
      <c r="V780" s="16">
        <f t="shared" si="124"/>
        <v>231512</v>
      </c>
      <c r="W780" s="16">
        <f t="shared" si="125"/>
        <v>1158</v>
      </c>
      <c r="X780" s="25"/>
      <c r="Y780" s="16">
        <f t="shared" si="120"/>
        <v>0</v>
      </c>
      <c r="Z780" s="16">
        <f t="shared" si="121"/>
        <v>0</v>
      </c>
      <c r="AA780" s="25"/>
      <c r="AB780" s="16">
        <f t="shared" si="122"/>
        <v>0</v>
      </c>
      <c r="AC780" s="16">
        <f t="shared" si="123"/>
        <v>0</v>
      </c>
    </row>
    <row r="781" spans="1:29" x14ac:dyDescent="0.25">
      <c r="A781" s="13" t="str">
        <f>IF(AND(INTRO!$E$37="Non-endemic",INTRO!$E$41="Non-endemic")," ",IF(COUNTRY_INFO!A781=0," ",COUNTRY_INFO!A781))</f>
        <v>Nigeria</v>
      </c>
      <c r="B781" s="13" t="str">
        <f>IF(AND(INTRO!$E$37="Non-endemic",INTRO!$E$41="Non-endemic")," ",IF(COUNTRY_INFO!B781=0," ",COUNTRY_INFO!B781))</f>
        <v>Zamfara</v>
      </c>
      <c r="C781" s="13" t="str">
        <f>IF(AND(INTRO!$E$37="Non-endemic",INTRO!$E$41="Non-endemic")," ",IF(COUNTRY_INFO!C781=0," ",COUNTRY_INFO!C781))</f>
        <v>Tsafe</v>
      </c>
      <c r="D781" s="14">
        <f>IF(AND(INTRO!$E$37="Non-endemic",INTRO!$E$41="Non-endemic"),0,IF(AND(OR(COUNTRY_INFO!$H781=0,COUNTRY_INFO!$H781=4,COUNTRY_INFO!$H781=99),OR(COUNTRY_INFO!$J781=0,COUNTRY_INFO!$J781=4)),0,COUNTRY_INFO!$E781))</f>
        <v>71550</v>
      </c>
      <c r="E781" s="14">
        <f>IF(AND(INTRO!$E$37="Non-endemic",INTRO!$E$41="Non-endemic"),0,IF(AND(OR(COUNTRY_INFO!$H781=0,COUNTRY_INFO!$H781=4,COUNTRY_INFO!$H781=99),OR(COUNTRY_INFO!$J781=0,COUNTRY_INFO!$J781=4)),0,COUNTRY_INFO!$F781))</f>
        <v>100170</v>
      </c>
      <c r="F781" s="14">
        <f t="shared" si="126"/>
        <v>171720</v>
      </c>
      <c r="G781" s="15">
        <f>IF(AND(INTRO!$E$37="Non-endemic",INTRO!$E$41="Non-endemic"),0,COUNTRY_INFO!Q781)</f>
        <v>1</v>
      </c>
      <c r="H781" s="15">
        <f>IF(AND(INTRO!$E$37="Non-endemic",INTRO!$E$41="Non-endemic"),0,COUNTRY_INFO!S781)</f>
        <v>0</v>
      </c>
      <c r="I781" s="14">
        <f>IF(INTRO!$E$39="Non-endemic",IF($G781=1,DEC!$I781,0),IF($G781=1,IVM!$G781,0))</f>
        <v>286201</v>
      </c>
      <c r="J781" s="3" t="str">
        <f>IF($G781=0, " ", IF(COUNTRY_INFO!$H781=1, IF(COUNTRY_INFO!$L781=1, 0," ")," "))</f>
        <v xml:space="preserve"> </v>
      </c>
      <c r="K781" s="3"/>
      <c r="L781" s="28" t="s">
        <v>974</v>
      </c>
      <c r="M781" s="44">
        <f>IF($L781="ALB", IF(INTRO!$E$39="Non-endemic",IF($H781&lt;&gt;0,$D781*($H781-$G781),0),$D781*$H781), 0)</f>
        <v>0</v>
      </c>
      <c r="N781" s="14">
        <f t="shared" si="118"/>
        <v>0</v>
      </c>
      <c r="O781" s="3"/>
      <c r="P781" s="14">
        <f t="shared" si="127"/>
        <v>0</v>
      </c>
      <c r="Q781" s="44">
        <f>IF($L781="MBD", IF(INTRO!$E$39="Non-endemic",IF($H781&lt;&gt;0,$D781*($H781-$G781),0),$D781*$H781),0)</f>
        <v>0</v>
      </c>
      <c r="R781" s="14">
        <f t="shared" si="119"/>
        <v>0</v>
      </c>
      <c r="S781" s="3"/>
      <c r="T781" s="14">
        <f t="shared" si="128"/>
        <v>0</v>
      </c>
      <c r="U781" s="25"/>
      <c r="V781" s="16">
        <f t="shared" si="124"/>
        <v>286201</v>
      </c>
      <c r="W781" s="16">
        <f t="shared" si="125"/>
        <v>1432</v>
      </c>
      <c r="X781" s="25"/>
      <c r="Y781" s="16">
        <f t="shared" si="120"/>
        <v>0</v>
      </c>
      <c r="Z781" s="16">
        <f t="shared" si="121"/>
        <v>0</v>
      </c>
      <c r="AA781" s="25"/>
      <c r="AB781" s="16">
        <f t="shared" si="122"/>
        <v>0</v>
      </c>
      <c r="AC781" s="16">
        <f t="shared" si="123"/>
        <v>0</v>
      </c>
    </row>
    <row r="782" spans="1:29" x14ac:dyDescent="0.25">
      <c r="A782" s="13" t="str">
        <f>IF(AND(INTRO!$E$37="Non-endemic",INTRO!$E$41="Non-endemic")," ",IF(COUNTRY_INFO!A782=0," ",COUNTRY_INFO!A782))</f>
        <v>Nigeria</v>
      </c>
      <c r="B782" s="13" t="str">
        <f>IF(AND(INTRO!$E$37="Non-endemic",INTRO!$E$41="Non-endemic")," ",IF(COUNTRY_INFO!B782=0," ",COUNTRY_INFO!B782))</f>
        <v>Zamfara</v>
      </c>
      <c r="C782" s="13" t="str">
        <f>IF(AND(INTRO!$E$37="Non-endemic",INTRO!$E$41="Non-endemic")," ",IF(COUNTRY_INFO!C782=0," ",COUNTRY_INFO!C782))</f>
        <v>Zurmi</v>
      </c>
      <c r="D782" s="14">
        <f>IF(AND(INTRO!$E$37="Non-endemic",INTRO!$E$41="Non-endemic"),0,IF(AND(OR(COUNTRY_INFO!$H782=0,COUNTRY_INFO!$H782=4,COUNTRY_INFO!$H782=99),OR(COUNTRY_INFO!$J782=0,COUNTRY_INFO!$J782=4)),0,COUNTRY_INFO!$E782))</f>
        <v>79036</v>
      </c>
      <c r="E782" s="14">
        <f>IF(AND(INTRO!$E$37="Non-endemic",INTRO!$E$41="Non-endemic"),0,IF(AND(OR(COUNTRY_INFO!$H782=0,COUNTRY_INFO!$H782=4,COUNTRY_INFO!$H782=99),OR(COUNTRY_INFO!$J782=0,COUNTRY_INFO!$J782=4)),0,COUNTRY_INFO!$F782))</f>
        <v>110650</v>
      </c>
      <c r="F782" s="14">
        <f t="shared" si="126"/>
        <v>189686</v>
      </c>
      <c r="G782" s="15">
        <f>IF(AND(INTRO!$E$37="Non-endemic",INTRO!$E$41="Non-endemic"),0,COUNTRY_INFO!Q782)</f>
        <v>1</v>
      </c>
      <c r="H782" s="15">
        <f>IF(AND(INTRO!$E$37="Non-endemic",INTRO!$E$41="Non-endemic"),0,COUNTRY_INFO!S782)</f>
        <v>0</v>
      </c>
      <c r="I782" s="14">
        <f>IF(INTRO!$E$39="Non-endemic",IF($G782=1,DEC!$I782,0),IF($G782=1,IVM!$G782,0))</f>
        <v>316143</v>
      </c>
      <c r="J782" s="3" t="str">
        <f>IF($G782=0, " ", IF(COUNTRY_INFO!$H782=1, IF(COUNTRY_INFO!$L782=1, 0," ")," "))</f>
        <v xml:space="preserve"> </v>
      </c>
      <c r="K782" s="3"/>
      <c r="L782" s="28" t="s">
        <v>974</v>
      </c>
      <c r="M782" s="44">
        <f>IF($L782="ALB", IF(INTRO!$E$39="Non-endemic",IF($H782&lt;&gt;0,$D782*($H782-$G782),0),$D782*$H782), 0)</f>
        <v>0</v>
      </c>
      <c r="N782" s="14">
        <f t="shared" si="118"/>
        <v>0</v>
      </c>
      <c r="O782" s="3"/>
      <c r="P782" s="14">
        <f t="shared" si="127"/>
        <v>0</v>
      </c>
      <c r="Q782" s="44">
        <f>IF($L782="MBD", IF(INTRO!$E$39="Non-endemic",IF($H782&lt;&gt;0,$D782*($H782-$G782),0),$D782*$H782),0)</f>
        <v>0</v>
      </c>
      <c r="R782" s="14">
        <f t="shared" si="119"/>
        <v>0</v>
      </c>
      <c r="S782" s="3"/>
      <c r="T782" s="14">
        <f t="shared" si="128"/>
        <v>0</v>
      </c>
      <c r="U782" s="25"/>
      <c r="V782" s="16">
        <f t="shared" si="124"/>
        <v>316143</v>
      </c>
      <c r="W782" s="16">
        <f t="shared" si="125"/>
        <v>1581</v>
      </c>
      <c r="X782" s="25"/>
      <c r="Y782" s="16">
        <f t="shared" si="120"/>
        <v>0</v>
      </c>
      <c r="Z782" s="16">
        <f t="shared" si="121"/>
        <v>0</v>
      </c>
      <c r="AA782" s="25"/>
      <c r="AB782" s="16">
        <f t="shared" si="122"/>
        <v>0</v>
      </c>
      <c r="AC782" s="16">
        <f t="shared" si="123"/>
        <v>0</v>
      </c>
    </row>
    <row r="783" spans="1:29" x14ac:dyDescent="0.25">
      <c r="A783"/>
      <c r="B783"/>
      <c r="C783"/>
      <c r="D783"/>
      <c r="E783"/>
      <c r="F783"/>
      <c r="G783"/>
      <c r="H783"/>
      <c r="I783"/>
      <c r="J783"/>
      <c r="K783"/>
      <c r="L783"/>
      <c r="M783"/>
      <c r="N783"/>
      <c r="O783"/>
      <c r="P783"/>
      <c r="Q783"/>
      <c r="R783"/>
      <c r="S783"/>
      <c r="T783"/>
      <c r="U783"/>
      <c r="V783"/>
      <c r="W783"/>
      <c r="X783"/>
      <c r="Y783"/>
      <c r="Z783"/>
      <c r="AA783"/>
      <c r="AB783"/>
      <c r="AC783"/>
    </row>
    <row r="784" spans="1:29" x14ac:dyDescent="0.25">
      <c r="A784"/>
      <c r="B784"/>
      <c r="C784"/>
      <c r="D784"/>
      <c r="E784"/>
      <c r="F784"/>
      <c r="G784"/>
      <c r="H784"/>
      <c r="I784"/>
      <c r="J784"/>
      <c r="K784"/>
      <c r="L784"/>
      <c r="M784"/>
      <c r="N784"/>
      <c r="O784"/>
      <c r="P784"/>
      <c r="Q784"/>
      <c r="R784"/>
      <c r="S784"/>
      <c r="T784"/>
      <c r="U784"/>
      <c r="V784"/>
      <c r="W784"/>
      <c r="X784"/>
      <c r="Y784"/>
      <c r="Z784"/>
      <c r="AA784"/>
      <c r="AB784"/>
      <c r="AC784"/>
    </row>
    <row r="785" spans="1:29" x14ac:dyDescent="0.25">
      <c r="A785"/>
      <c r="B785"/>
      <c r="C785"/>
      <c r="D785"/>
      <c r="E785"/>
      <c r="F785"/>
      <c r="G785"/>
      <c r="H785"/>
      <c r="I785"/>
      <c r="J785"/>
      <c r="K785"/>
      <c r="L785"/>
      <c r="M785"/>
      <c r="N785"/>
      <c r="O785"/>
      <c r="P785"/>
      <c r="Q785"/>
      <c r="R785"/>
      <c r="S785"/>
      <c r="T785"/>
      <c r="U785"/>
      <c r="V785"/>
      <c r="W785"/>
      <c r="X785"/>
      <c r="Y785"/>
      <c r="Z785"/>
      <c r="AA785"/>
      <c r="AB785"/>
      <c r="AC785"/>
    </row>
    <row r="786" spans="1:29" x14ac:dyDescent="0.25">
      <c r="A786"/>
      <c r="B786"/>
      <c r="C786"/>
      <c r="D786"/>
      <c r="E786"/>
      <c r="F786"/>
      <c r="G786"/>
      <c r="H786"/>
      <c r="I786"/>
      <c r="J786"/>
      <c r="K786"/>
      <c r="L786"/>
      <c r="M786"/>
      <c r="N786"/>
      <c r="O786"/>
      <c r="P786"/>
      <c r="Q786"/>
      <c r="R786"/>
      <c r="S786"/>
      <c r="T786"/>
      <c r="U786"/>
      <c r="V786"/>
      <c r="W786"/>
      <c r="X786"/>
      <c r="Y786"/>
      <c r="Z786"/>
      <c r="AA786"/>
      <c r="AB786"/>
      <c r="AC786"/>
    </row>
    <row r="787" spans="1:29" x14ac:dyDescent="0.25">
      <c r="A787"/>
      <c r="B787"/>
      <c r="C787"/>
      <c r="D787"/>
      <c r="E787"/>
      <c r="F787"/>
      <c r="G787"/>
      <c r="H787"/>
      <c r="I787"/>
      <c r="J787"/>
      <c r="K787"/>
      <c r="L787"/>
      <c r="M787"/>
      <c r="N787"/>
      <c r="O787"/>
      <c r="P787"/>
      <c r="Q787"/>
      <c r="R787"/>
      <c r="S787"/>
      <c r="T787"/>
      <c r="U787"/>
      <c r="V787"/>
      <c r="W787"/>
      <c r="X787"/>
      <c r="Y787"/>
      <c r="Z787"/>
      <c r="AA787"/>
      <c r="AB787"/>
      <c r="AC787"/>
    </row>
    <row r="788" spans="1:29" x14ac:dyDescent="0.25">
      <c r="A788"/>
      <c r="B788"/>
      <c r="C788"/>
      <c r="D788"/>
      <c r="E788"/>
      <c r="F788"/>
      <c r="G788"/>
      <c r="H788"/>
      <c r="I788"/>
      <c r="J788"/>
      <c r="K788"/>
      <c r="L788"/>
      <c r="M788"/>
      <c r="N788"/>
      <c r="O788"/>
      <c r="P788"/>
      <c r="Q788"/>
      <c r="R788"/>
      <c r="S788"/>
      <c r="T788"/>
      <c r="U788"/>
      <c r="V788"/>
      <c r="W788"/>
      <c r="X788"/>
      <c r="Y788"/>
      <c r="Z788"/>
      <c r="AA788"/>
      <c r="AB788"/>
      <c r="AC788"/>
    </row>
    <row r="789" spans="1:29" x14ac:dyDescent="0.25">
      <c r="A789"/>
      <c r="B789"/>
      <c r="C789"/>
      <c r="D789"/>
      <c r="E789"/>
      <c r="F789"/>
      <c r="G789"/>
      <c r="H789"/>
      <c r="I789"/>
      <c r="J789"/>
      <c r="K789"/>
      <c r="L789"/>
      <c r="M789"/>
      <c r="N789"/>
      <c r="O789"/>
      <c r="P789"/>
      <c r="Q789"/>
      <c r="R789"/>
      <c r="S789"/>
      <c r="T789"/>
      <c r="U789"/>
      <c r="V789"/>
      <c r="W789"/>
      <c r="X789"/>
      <c r="Y789"/>
      <c r="Z789"/>
      <c r="AA789"/>
      <c r="AB789"/>
      <c r="AC789"/>
    </row>
    <row r="790" spans="1:29" x14ac:dyDescent="0.25">
      <c r="A790"/>
      <c r="B790"/>
      <c r="C790"/>
      <c r="D790"/>
      <c r="E790"/>
      <c r="F790"/>
      <c r="G790"/>
      <c r="H790"/>
      <c r="I790"/>
      <c r="J790"/>
      <c r="K790"/>
      <c r="L790"/>
      <c r="M790"/>
      <c r="N790"/>
      <c r="O790"/>
      <c r="P790"/>
      <c r="Q790"/>
      <c r="R790"/>
      <c r="S790"/>
      <c r="T790"/>
      <c r="U790"/>
      <c r="V790"/>
      <c r="W790"/>
      <c r="X790"/>
      <c r="Y790"/>
      <c r="Z790"/>
      <c r="AA790"/>
      <c r="AB790"/>
      <c r="AC790"/>
    </row>
    <row r="791" spans="1:29" x14ac:dyDescent="0.25">
      <c r="A791"/>
      <c r="B791"/>
      <c r="C791"/>
      <c r="D791"/>
      <c r="E791"/>
      <c r="F791"/>
      <c r="G791"/>
      <c r="H791"/>
      <c r="I791"/>
      <c r="J791"/>
      <c r="K791"/>
      <c r="L791"/>
      <c r="M791"/>
      <c r="N791"/>
      <c r="O791"/>
      <c r="P791"/>
      <c r="Q791"/>
      <c r="R791"/>
      <c r="S791"/>
      <c r="T791"/>
      <c r="U791"/>
      <c r="V791"/>
      <c r="W791"/>
      <c r="X791"/>
      <c r="Y791"/>
      <c r="Z791"/>
      <c r="AA791"/>
      <c r="AB791"/>
      <c r="AC791"/>
    </row>
    <row r="792" spans="1:29" x14ac:dyDescent="0.25">
      <c r="A792"/>
      <c r="B792"/>
      <c r="C792"/>
      <c r="D792"/>
      <c r="E792"/>
      <c r="F792"/>
      <c r="G792"/>
      <c r="H792"/>
      <c r="I792"/>
      <c r="J792"/>
      <c r="K792"/>
      <c r="L792"/>
      <c r="M792"/>
      <c r="N792"/>
      <c r="O792"/>
      <c r="P792"/>
      <c r="Q792"/>
      <c r="R792"/>
      <c r="S792"/>
      <c r="T792"/>
      <c r="U792"/>
      <c r="V792"/>
      <c r="W792"/>
      <c r="X792"/>
      <c r="Y792"/>
      <c r="Z792"/>
      <c r="AA792"/>
      <c r="AB792"/>
      <c r="AC792"/>
    </row>
    <row r="793" spans="1:29" x14ac:dyDescent="0.25">
      <c r="A793"/>
      <c r="B793"/>
      <c r="C793"/>
      <c r="D793"/>
      <c r="E793"/>
      <c r="F793"/>
      <c r="G793"/>
      <c r="H793"/>
      <c r="I793"/>
      <c r="J793"/>
      <c r="K793"/>
      <c r="L793"/>
      <c r="M793"/>
      <c r="N793"/>
      <c r="O793"/>
      <c r="P793"/>
      <c r="Q793"/>
      <c r="R793"/>
      <c r="S793"/>
      <c r="T793"/>
      <c r="U793"/>
      <c r="V793"/>
      <c r="W793"/>
      <c r="X793"/>
      <c r="Y793"/>
      <c r="Z793"/>
      <c r="AA793"/>
      <c r="AB793"/>
      <c r="AC793"/>
    </row>
    <row r="794" spans="1:29" x14ac:dyDescent="0.25">
      <c r="A794"/>
      <c r="B794"/>
      <c r="C794"/>
      <c r="D794"/>
      <c r="E794"/>
      <c r="F794"/>
      <c r="G794"/>
      <c r="H794"/>
      <c r="I794"/>
      <c r="J794"/>
      <c r="K794"/>
      <c r="L794"/>
      <c r="M794"/>
      <c r="N794"/>
      <c r="O794"/>
      <c r="P794"/>
      <c r="Q794"/>
      <c r="R794"/>
      <c r="S794"/>
      <c r="T794"/>
      <c r="U794"/>
      <c r="V794"/>
      <c r="W794"/>
      <c r="X794"/>
      <c r="Y794"/>
      <c r="Z794"/>
      <c r="AA794"/>
      <c r="AB794"/>
      <c r="AC794"/>
    </row>
    <row r="795" spans="1:29" x14ac:dyDescent="0.25">
      <c r="A795"/>
      <c r="B795"/>
      <c r="C795"/>
      <c r="D795"/>
      <c r="E795"/>
      <c r="F795"/>
      <c r="G795"/>
      <c r="H795"/>
      <c r="I795"/>
      <c r="J795"/>
      <c r="K795"/>
      <c r="L795"/>
      <c r="M795"/>
      <c r="N795"/>
      <c r="O795"/>
      <c r="P795"/>
      <c r="Q795"/>
      <c r="R795"/>
      <c r="S795"/>
      <c r="T795"/>
      <c r="U795"/>
      <c r="V795"/>
      <c r="W795"/>
      <c r="X795"/>
      <c r="Y795"/>
      <c r="Z795"/>
      <c r="AA795"/>
      <c r="AB795"/>
      <c r="AC795"/>
    </row>
    <row r="796" spans="1:29" x14ac:dyDescent="0.25">
      <c r="A796"/>
      <c r="B796"/>
      <c r="C796"/>
      <c r="D796"/>
      <c r="E796"/>
      <c r="F796"/>
      <c r="G796"/>
      <c r="H796"/>
      <c r="I796"/>
      <c r="J796"/>
      <c r="K796"/>
      <c r="L796"/>
      <c r="M796"/>
      <c r="N796"/>
      <c r="O796"/>
      <c r="P796"/>
      <c r="Q796"/>
      <c r="R796"/>
      <c r="S796"/>
      <c r="T796"/>
      <c r="U796"/>
      <c r="V796"/>
      <c r="W796"/>
      <c r="X796"/>
      <c r="Y796"/>
      <c r="Z796"/>
      <c r="AA796"/>
      <c r="AB796"/>
      <c r="AC796"/>
    </row>
    <row r="797" spans="1:29" x14ac:dyDescent="0.25">
      <c r="A797"/>
      <c r="B797"/>
      <c r="C797"/>
      <c r="D797"/>
      <c r="E797"/>
      <c r="F797"/>
      <c r="G797"/>
      <c r="H797"/>
      <c r="I797"/>
      <c r="J797"/>
      <c r="K797"/>
      <c r="L797"/>
      <c r="M797"/>
      <c r="N797"/>
      <c r="O797"/>
      <c r="P797"/>
      <c r="Q797"/>
      <c r="R797"/>
      <c r="S797"/>
      <c r="T797"/>
      <c r="U797"/>
      <c r="V797"/>
      <c r="W797"/>
      <c r="X797"/>
      <c r="Y797"/>
      <c r="Z797"/>
      <c r="AA797"/>
      <c r="AB797"/>
      <c r="AC797"/>
    </row>
    <row r="798" spans="1:29" x14ac:dyDescent="0.25">
      <c r="A798"/>
      <c r="B798"/>
      <c r="C798"/>
      <c r="D798"/>
      <c r="E798"/>
      <c r="F798"/>
      <c r="G798"/>
      <c r="H798"/>
      <c r="I798"/>
      <c r="J798"/>
      <c r="K798"/>
      <c r="L798"/>
      <c r="M798"/>
      <c r="N798"/>
      <c r="O798"/>
      <c r="P798"/>
      <c r="Q798"/>
      <c r="R798"/>
      <c r="S798"/>
      <c r="T798"/>
      <c r="U798"/>
      <c r="V798"/>
      <c r="W798"/>
      <c r="X798"/>
      <c r="Y798"/>
      <c r="Z798"/>
      <c r="AA798"/>
      <c r="AB798"/>
      <c r="AC798"/>
    </row>
    <row r="799" spans="1:29" x14ac:dyDescent="0.25">
      <c r="A799"/>
      <c r="B799"/>
      <c r="C799"/>
      <c r="D799"/>
      <c r="E799"/>
      <c r="F799"/>
      <c r="G799"/>
      <c r="H799"/>
      <c r="I799"/>
      <c r="J799"/>
      <c r="K799"/>
      <c r="L799"/>
      <c r="M799"/>
      <c r="N799"/>
      <c r="O799"/>
      <c r="P799"/>
      <c r="Q799"/>
      <c r="R799"/>
      <c r="S799"/>
      <c r="T799"/>
      <c r="U799"/>
      <c r="V799"/>
      <c r="W799"/>
      <c r="X799"/>
      <c r="Y799"/>
      <c r="Z799"/>
      <c r="AA799"/>
      <c r="AB799"/>
      <c r="AC799"/>
    </row>
    <row r="800" spans="1:29" x14ac:dyDescent="0.25">
      <c r="A800"/>
      <c r="B800"/>
      <c r="C800"/>
      <c r="D800"/>
      <c r="E800"/>
      <c r="F800"/>
      <c r="G800"/>
      <c r="H800"/>
      <c r="I800"/>
      <c r="J800"/>
      <c r="K800"/>
      <c r="L800"/>
      <c r="M800"/>
      <c r="N800"/>
      <c r="O800"/>
      <c r="P800"/>
      <c r="Q800"/>
      <c r="R800"/>
      <c r="S800"/>
      <c r="T800"/>
      <c r="U800"/>
      <c r="V800"/>
      <c r="W800"/>
      <c r="X800"/>
      <c r="Y800"/>
      <c r="Z800"/>
      <c r="AA800"/>
      <c r="AB800"/>
      <c r="AC800"/>
    </row>
    <row r="801" spans="1:29" x14ac:dyDescent="0.25">
      <c r="A801"/>
      <c r="B801"/>
      <c r="C801"/>
      <c r="D801"/>
      <c r="E801"/>
      <c r="F801"/>
      <c r="G801"/>
      <c r="H801"/>
      <c r="I801"/>
      <c r="J801"/>
      <c r="K801"/>
      <c r="L801"/>
      <c r="M801"/>
      <c r="N801"/>
      <c r="O801"/>
      <c r="P801"/>
      <c r="Q801"/>
      <c r="R801"/>
      <c r="S801"/>
      <c r="T801"/>
      <c r="U801"/>
      <c r="V801"/>
      <c r="W801"/>
      <c r="X801"/>
      <c r="Y801"/>
      <c r="Z801"/>
      <c r="AA801"/>
      <c r="AB801"/>
      <c r="AC801"/>
    </row>
    <row r="802" spans="1:29" x14ac:dyDescent="0.25">
      <c r="A802"/>
      <c r="B802"/>
      <c r="C802"/>
      <c r="D802"/>
      <c r="E802"/>
      <c r="F802"/>
      <c r="G802"/>
      <c r="H802"/>
      <c r="I802"/>
      <c r="J802"/>
      <c r="K802"/>
      <c r="L802"/>
      <c r="M802"/>
      <c r="N802"/>
      <c r="O802"/>
      <c r="P802"/>
      <c r="Q802"/>
      <c r="R802"/>
      <c r="S802"/>
      <c r="T802"/>
      <c r="U802"/>
      <c r="V802"/>
      <c r="W802"/>
      <c r="X802"/>
      <c r="Y802"/>
      <c r="Z802"/>
      <c r="AA802"/>
      <c r="AB802"/>
      <c r="AC802"/>
    </row>
    <row r="803" spans="1:29" x14ac:dyDescent="0.25">
      <c r="A803"/>
      <c r="B803"/>
      <c r="C803"/>
      <c r="D803"/>
      <c r="E803"/>
      <c r="F803"/>
      <c r="G803"/>
      <c r="H803"/>
      <c r="I803"/>
      <c r="J803"/>
      <c r="K803"/>
      <c r="L803"/>
      <c r="M803"/>
      <c r="N803"/>
      <c r="O803"/>
      <c r="P803"/>
      <c r="Q803"/>
      <c r="R803"/>
      <c r="S803"/>
      <c r="T803"/>
      <c r="U803"/>
      <c r="V803"/>
      <c r="W803"/>
      <c r="X803"/>
      <c r="Y803"/>
      <c r="Z803"/>
      <c r="AA803"/>
      <c r="AB803"/>
      <c r="AC803"/>
    </row>
    <row r="804" spans="1:29" x14ac:dyDescent="0.25">
      <c r="A804"/>
      <c r="B804"/>
      <c r="C804"/>
      <c r="D804"/>
      <c r="E804"/>
      <c r="F804"/>
      <c r="G804"/>
      <c r="H804"/>
      <c r="I804"/>
      <c r="J804"/>
      <c r="K804"/>
      <c r="L804"/>
      <c r="M804"/>
      <c r="N804"/>
      <c r="O804"/>
      <c r="P804"/>
      <c r="Q804"/>
      <c r="R804"/>
      <c r="S804"/>
      <c r="T804"/>
      <c r="U804"/>
      <c r="V804"/>
      <c r="W804"/>
      <c r="X804"/>
      <c r="Y804"/>
      <c r="Z804"/>
      <c r="AA804"/>
      <c r="AB804"/>
      <c r="AC804"/>
    </row>
    <row r="805" spans="1:29" x14ac:dyDescent="0.25">
      <c r="A805"/>
      <c r="B805"/>
      <c r="C805"/>
      <c r="D805"/>
      <c r="E805"/>
      <c r="F805"/>
      <c r="G805"/>
      <c r="H805"/>
      <c r="I805"/>
      <c r="J805"/>
      <c r="K805"/>
      <c r="L805"/>
      <c r="M805"/>
      <c r="N805"/>
      <c r="O805"/>
      <c r="P805"/>
      <c r="Q805"/>
      <c r="R805"/>
      <c r="S805"/>
      <c r="T805"/>
      <c r="U805"/>
      <c r="V805"/>
      <c r="W805"/>
      <c r="X805"/>
      <c r="Y805"/>
      <c r="Z805"/>
      <c r="AA805"/>
      <c r="AB805"/>
      <c r="AC805"/>
    </row>
    <row r="806" spans="1:29" x14ac:dyDescent="0.25">
      <c r="A806"/>
      <c r="B806"/>
      <c r="C806"/>
      <c r="D806"/>
      <c r="E806"/>
      <c r="F806"/>
      <c r="G806"/>
      <c r="H806"/>
      <c r="I806"/>
      <c r="J806"/>
      <c r="K806"/>
      <c r="L806"/>
      <c r="M806"/>
      <c r="N806"/>
      <c r="O806"/>
      <c r="P806"/>
      <c r="Q806"/>
      <c r="R806"/>
      <c r="S806"/>
      <c r="T806"/>
      <c r="U806"/>
      <c r="V806"/>
      <c r="W806"/>
      <c r="X806"/>
      <c r="Y806"/>
      <c r="Z806"/>
      <c r="AA806"/>
      <c r="AB806"/>
      <c r="AC806"/>
    </row>
    <row r="807" spans="1:29" x14ac:dyDescent="0.25">
      <c r="A807"/>
      <c r="B807"/>
      <c r="C807"/>
      <c r="D807"/>
      <c r="E807"/>
      <c r="F807"/>
      <c r="G807"/>
      <c r="H807"/>
      <c r="I807"/>
      <c r="J807"/>
      <c r="K807"/>
      <c r="L807"/>
      <c r="M807"/>
      <c r="N807"/>
      <c r="O807"/>
      <c r="P807"/>
      <c r="Q807"/>
      <c r="R807"/>
      <c r="S807"/>
      <c r="T807"/>
      <c r="U807"/>
      <c r="V807"/>
      <c r="W807"/>
      <c r="X807"/>
      <c r="Y807"/>
      <c r="Z807"/>
      <c r="AA807"/>
      <c r="AB807"/>
      <c r="AC807"/>
    </row>
    <row r="808" spans="1:29" x14ac:dyDescent="0.25">
      <c r="A808"/>
      <c r="B808"/>
      <c r="C808"/>
      <c r="D808"/>
      <c r="E808"/>
      <c r="F808"/>
      <c r="G808"/>
      <c r="H808"/>
      <c r="I808"/>
      <c r="J808"/>
      <c r="K808"/>
      <c r="L808"/>
      <c r="M808"/>
      <c r="N808"/>
      <c r="O808"/>
      <c r="P808"/>
      <c r="Q808"/>
      <c r="R808"/>
      <c r="S808"/>
      <c r="T808"/>
      <c r="U808"/>
      <c r="V808"/>
      <c r="W808"/>
      <c r="X808"/>
      <c r="Y808"/>
      <c r="Z808"/>
      <c r="AA808"/>
      <c r="AB808"/>
      <c r="AC808"/>
    </row>
    <row r="809" spans="1:29" x14ac:dyDescent="0.25">
      <c r="A809"/>
      <c r="B809"/>
      <c r="C809"/>
      <c r="D809"/>
      <c r="E809"/>
      <c r="F809"/>
      <c r="G809"/>
      <c r="H809"/>
      <c r="I809"/>
      <c r="J809"/>
      <c r="K809"/>
      <c r="L809"/>
      <c r="M809"/>
      <c r="N809"/>
      <c r="O809"/>
      <c r="P809"/>
      <c r="Q809"/>
      <c r="R809"/>
      <c r="S809"/>
      <c r="T809"/>
      <c r="U809"/>
      <c r="V809"/>
      <c r="W809"/>
      <c r="X809"/>
      <c r="Y809"/>
      <c r="Z809"/>
      <c r="AA809"/>
      <c r="AB809"/>
      <c r="AC809"/>
    </row>
    <row r="810" spans="1:29" x14ac:dyDescent="0.25">
      <c r="A810"/>
      <c r="B810"/>
      <c r="C810"/>
      <c r="D810"/>
      <c r="E810"/>
      <c r="F810"/>
      <c r="G810"/>
      <c r="H810"/>
      <c r="I810"/>
      <c r="J810"/>
      <c r="K810"/>
      <c r="L810"/>
      <c r="M810"/>
      <c r="N810"/>
      <c r="O810"/>
      <c r="P810"/>
      <c r="Q810"/>
      <c r="R810"/>
      <c r="S810"/>
      <c r="T810"/>
      <c r="U810"/>
      <c r="V810"/>
      <c r="W810"/>
      <c r="X810"/>
      <c r="Y810"/>
      <c r="Z810"/>
      <c r="AA810"/>
      <c r="AB810"/>
      <c r="AC810"/>
    </row>
    <row r="811" spans="1:29" x14ac:dyDescent="0.25">
      <c r="A811"/>
      <c r="B811"/>
      <c r="C811"/>
      <c r="D811"/>
      <c r="E811"/>
      <c r="F811"/>
      <c r="G811"/>
      <c r="H811"/>
      <c r="I811"/>
      <c r="J811"/>
      <c r="K811"/>
      <c r="L811"/>
      <c r="M811"/>
      <c r="N811"/>
      <c r="O811"/>
      <c r="P811"/>
      <c r="Q811"/>
      <c r="R811"/>
      <c r="S811"/>
      <c r="T811"/>
      <c r="U811"/>
      <c r="V811"/>
      <c r="W811"/>
      <c r="X811"/>
      <c r="Y811"/>
      <c r="Z811"/>
      <c r="AA811"/>
      <c r="AB811"/>
      <c r="AC811"/>
    </row>
    <row r="812" spans="1:29" x14ac:dyDescent="0.25">
      <c r="A812"/>
      <c r="B812"/>
      <c r="C812"/>
      <c r="D812"/>
      <c r="E812"/>
      <c r="F812"/>
      <c r="G812"/>
      <c r="H812"/>
      <c r="I812"/>
      <c r="J812"/>
      <c r="K812"/>
      <c r="L812"/>
      <c r="M812"/>
      <c r="N812"/>
      <c r="O812"/>
      <c r="P812"/>
      <c r="Q812"/>
      <c r="R812"/>
      <c r="S812"/>
      <c r="T812"/>
      <c r="U812"/>
      <c r="V812"/>
      <c r="W812"/>
      <c r="X812"/>
      <c r="Y812"/>
      <c r="Z812"/>
      <c r="AA812"/>
      <c r="AB812"/>
      <c r="AC812"/>
    </row>
    <row r="813" spans="1:29" x14ac:dyDescent="0.25">
      <c r="A813"/>
      <c r="B813"/>
      <c r="C813"/>
      <c r="D813"/>
      <c r="E813"/>
      <c r="F813"/>
      <c r="G813"/>
      <c r="H813"/>
      <c r="I813"/>
      <c r="J813"/>
      <c r="K813"/>
      <c r="L813"/>
      <c r="M813"/>
      <c r="N813"/>
      <c r="O813"/>
      <c r="P813"/>
      <c r="Q813"/>
      <c r="R813"/>
      <c r="S813"/>
      <c r="T813"/>
      <c r="U813"/>
      <c r="V813"/>
      <c r="W813"/>
      <c r="X813"/>
      <c r="Y813"/>
      <c r="Z813"/>
      <c r="AA813"/>
      <c r="AB813"/>
      <c r="AC813"/>
    </row>
    <row r="814" spans="1:29" x14ac:dyDescent="0.25">
      <c r="A814"/>
      <c r="B814"/>
      <c r="C814"/>
      <c r="D814"/>
      <c r="E814"/>
      <c r="F814"/>
      <c r="G814"/>
      <c r="H814"/>
      <c r="I814"/>
      <c r="J814"/>
      <c r="K814"/>
      <c r="L814"/>
      <c r="M814"/>
      <c r="N814"/>
      <c r="O814"/>
      <c r="P814"/>
      <c r="Q814"/>
      <c r="R814"/>
      <c r="S814"/>
      <c r="T814"/>
      <c r="U814"/>
      <c r="V814"/>
      <c r="W814"/>
      <c r="X814"/>
      <c r="Y814"/>
      <c r="Z814"/>
      <c r="AA814"/>
      <c r="AB814"/>
      <c r="AC814"/>
    </row>
    <row r="815" spans="1:29" x14ac:dyDescent="0.25">
      <c r="A815"/>
      <c r="B815"/>
      <c r="C815"/>
      <c r="D815"/>
      <c r="E815"/>
      <c r="F815"/>
      <c r="G815"/>
      <c r="H815"/>
      <c r="I815"/>
      <c r="J815"/>
      <c r="K815"/>
      <c r="L815"/>
      <c r="M815"/>
      <c r="N815"/>
      <c r="O815"/>
      <c r="P815"/>
      <c r="Q815"/>
      <c r="R815"/>
      <c r="S815"/>
      <c r="T815"/>
      <c r="U815"/>
      <c r="V815"/>
      <c r="W815"/>
      <c r="X815"/>
      <c r="Y815"/>
      <c r="Z815"/>
      <c r="AA815"/>
      <c r="AB815"/>
      <c r="AC815"/>
    </row>
    <row r="816" spans="1:29" x14ac:dyDescent="0.25">
      <c r="A816"/>
      <c r="B816"/>
      <c r="C816"/>
      <c r="D816"/>
      <c r="E816"/>
      <c r="F816"/>
      <c r="G816"/>
      <c r="H816"/>
      <c r="I816"/>
      <c r="J816"/>
      <c r="K816"/>
      <c r="L816"/>
      <c r="M816"/>
      <c r="N816"/>
      <c r="O816"/>
      <c r="P816"/>
      <c r="Q816"/>
      <c r="R816"/>
      <c r="S816"/>
      <c r="T816"/>
      <c r="U816"/>
      <c r="V816"/>
      <c r="W816"/>
      <c r="X816"/>
      <c r="Y816"/>
      <c r="Z816"/>
      <c r="AA816"/>
      <c r="AB816"/>
      <c r="AC816"/>
    </row>
    <row r="817" spans="1:29" x14ac:dyDescent="0.25">
      <c r="A817"/>
      <c r="B817"/>
      <c r="C817"/>
      <c r="D817"/>
      <c r="E817"/>
      <c r="F817"/>
      <c r="G817"/>
      <c r="H817"/>
      <c r="I817"/>
      <c r="J817"/>
      <c r="K817"/>
      <c r="L817"/>
      <c r="M817"/>
      <c r="N817"/>
      <c r="O817"/>
      <c r="P817"/>
      <c r="Q817"/>
      <c r="R817"/>
      <c r="S817"/>
      <c r="T817"/>
      <c r="U817"/>
      <c r="V817"/>
      <c r="W817"/>
      <c r="X817"/>
      <c r="Y817"/>
      <c r="Z817"/>
      <c r="AA817"/>
      <c r="AB817"/>
      <c r="AC817"/>
    </row>
    <row r="818" spans="1:29" x14ac:dyDescent="0.25">
      <c r="A818"/>
      <c r="B818"/>
      <c r="C818"/>
      <c r="D818"/>
      <c r="E818"/>
      <c r="F818"/>
      <c r="G818"/>
      <c r="H818"/>
      <c r="I818"/>
      <c r="J818"/>
      <c r="K818"/>
      <c r="L818"/>
      <c r="M818"/>
      <c r="N818"/>
      <c r="O818"/>
      <c r="P818"/>
      <c r="Q818"/>
      <c r="R818"/>
      <c r="S818"/>
      <c r="T818"/>
      <c r="U818"/>
      <c r="V818"/>
      <c r="W818"/>
      <c r="X818"/>
      <c r="Y818"/>
      <c r="Z818"/>
      <c r="AA818"/>
      <c r="AB818"/>
      <c r="AC818"/>
    </row>
    <row r="819" spans="1:29" x14ac:dyDescent="0.25">
      <c r="A819"/>
      <c r="B819"/>
      <c r="C819"/>
      <c r="D819"/>
      <c r="E819"/>
      <c r="F819"/>
      <c r="G819"/>
      <c r="H819"/>
      <c r="I819"/>
      <c r="J819"/>
      <c r="K819"/>
      <c r="L819"/>
      <c r="M819"/>
      <c r="N819"/>
      <c r="O819"/>
      <c r="P819"/>
      <c r="Q819"/>
      <c r="R819"/>
      <c r="S819"/>
      <c r="T819"/>
      <c r="U819"/>
      <c r="V819"/>
      <c r="W819"/>
      <c r="X819"/>
      <c r="Y819"/>
      <c r="Z819"/>
      <c r="AA819"/>
      <c r="AB819"/>
      <c r="AC819"/>
    </row>
    <row r="820" spans="1:29" x14ac:dyDescent="0.25">
      <c r="A820"/>
      <c r="B820"/>
      <c r="C820"/>
      <c r="D820"/>
      <c r="E820"/>
      <c r="F820"/>
      <c r="G820"/>
      <c r="H820"/>
      <c r="I820"/>
      <c r="J820"/>
      <c r="K820"/>
      <c r="L820"/>
      <c r="M820"/>
      <c r="N820"/>
      <c r="O820"/>
      <c r="P820"/>
      <c r="Q820"/>
      <c r="R820"/>
      <c r="S820"/>
      <c r="T820"/>
      <c r="U820"/>
      <c r="V820"/>
      <c r="W820"/>
      <c r="X820"/>
      <c r="Y820"/>
      <c r="Z820"/>
      <c r="AA820"/>
      <c r="AB820"/>
      <c r="AC820"/>
    </row>
    <row r="821" spans="1:29" x14ac:dyDescent="0.25">
      <c r="A821"/>
      <c r="B821"/>
      <c r="C821"/>
      <c r="D821"/>
      <c r="E821"/>
      <c r="F821"/>
      <c r="G821"/>
      <c r="H821"/>
      <c r="I821"/>
      <c r="J821"/>
      <c r="K821"/>
      <c r="L821"/>
      <c r="M821"/>
      <c r="N821"/>
      <c r="O821"/>
      <c r="P821"/>
      <c r="Q821"/>
      <c r="R821"/>
      <c r="S821"/>
      <c r="T821"/>
      <c r="U821"/>
      <c r="V821"/>
      <c r="W821"/>
      <c r="X821"/>
      <c r="Y821"/>
      <c r="Z821"/>
      <c r="AA821"/>
      <c r="AB821"/>
      <c r="AC821"/>
    </row>
    <row r="822" spans="1:29" x14ac:dyDescent="0.25">
      <c r="A822"/>
      <c r="B822"/>
      <c r="C822"/>
      <c r="D822"/>
      <c r="E822"/>
      <c r="F822"/>
      <c r="G822"/>
      <c r="H822"/>
      <c r="I822"/>
      <c r="J822"/>
      <c r="K822"/>
      <c r="L822"/>
      <c r="M822"/>
      <c r="N822"/>
      <c r="O822"/>
      <c r="P822"/>
      <c r="Q822"/>
      <c r="R822"/>
      <c r="S822"/>
      <c r="T822"/>
      <c r="U822"/>
      <c r="V822"/>
      <c r="W822"/>
      <c r="X822"/>
      <c r="Y822"/>
      <c r="Z822"/>
      <c r="AA822"/>
      <c r="AB822"/>
      <c r="AC822"/>
    </row>
    <row r="823" spans="1:29" x14ac:dyDescent="0.25">
      <c r="A823"/>
      <c r="B823"/>
      <c r="C823"/>
      <c r="D823"/>
      <c r="E823"/>
      <c r="F823"/>
      <c r="G823"/>
      <c r="H823"/>
      <c r="I823"/>
      <c r="J823"/>
      <c r="K823"/>
      <c r="L823"/>
      <c r="M823"/>
      <c r="N823"/>
      <c r="O823"/>
      <c r="P823"/>
      <c r="Q823"/>
      <c r="R823"/>
      <c r="S823"/>
      <c r="T823"/>
      <c r="U823"/>
      <c r="V823"/>
      <c r="W823"/>
      <c r="X823"/>
      <c r="Y823"/>
      <c r="Z823"/>
      <c r="AA823"/>
      <c r="AB823"/>
      <c r="AC823"/>
    </row>
    <row r="824" spans="1:29" x14ac:dyDescent="0.25">
      <c r="A824"/>
      <c r="B824"/>
      <c r="C824"/>
      <c r="D824"/>
      <c r="E824"/>
      <c r="F824"/>
      <c r="G824"/>
      <c r="H824"/>
      <c r="I824"/>
      <c r="J824"/>
      <c r="K824"/>
      <c r="L824"/>
      <c r="M824"/>
      <c r="N824"/>
      <c r="O824"/>
      <c r="P824"/>
      <c r="Q824"/>
      <c r="R824"/>
      <c r="S824"/>
      <c r="T824"/>
      <c r="U824"/>
      <c r="V824"/>
      <c r="W824"/>
      <c r="X824"/>
      <c r="Y824"/>
      <c r="Z824"/>
      <c r="AA824"/>
      <c r="AB824"/>
      <c r="AC824"/>
    </row>
    <row r="825" spans="1:29" x14ac:dyDescent="0.25">
      <c r="A825"/>
      <c r="B825"/>
      <c r="C825"/>
      <c r="D825"/>
      <c r="E825"/>
      <c r="F825"/>
      <c r="G825"/>
      <c r="H825"/>
      <c r="I825"/>
      <c r="J825"/>
      <c r="K825"/>
      <c r="L825"/>
      <c r="M825"/>
      <c r="N825"/>
      <c r="O825"/>
      <c r="P825"/>
      <c r="Q825"/>
      <c r="R825"/>
      <c r="S825"/>
      <c r="T825"/>
      <c r="U825"/>
      <c r="V825"/>
      <c r="W825"/>
      <c r="X825"/>
      <c r="Y825"/>
      <c r="Z825"/>
      <c r="AA825"/>
      <c r="AB825"/>
      <c r="AC825"/>
    </row>
    <row r="826" spans="1:29" x14ac:dyDescent="0.25">
      <c r="A826"/>
      <c r="B826"/>
      <c r="C826"/>
      <c r="D826"/>
      <c r="E826"/>
      <c r="F826"/>
      <c r="G826"/>
      <c r="H826"/>
      <c r="I826"/>
      <c r="J826"/>
      <c r="K826"/>
      <c r="L826"/>
      <c r="M826"/>
      <c r="N826"/>
      <c r="O826"/>
      <c r="P826"/>
      <c r="Q826"/>
      <c r="R826"/>
      <c r="S826"/>
      <c r="T826"/>
      <c r="U826"/>
      <c r="V826"/>
      <c r="W826"/>
      <c r="X826"/>
      <c r="Y826"/>
      <c r="Z826"/>
      <c r="AA826"/>
      <c r="AB826"/>
      <c r="AC826"/>
    </row>
    <row r="827" spans="1:29" x14ac:dyDescent="0.25">
      <c r="A827"/>
      <c r="B827"/>
      <c r="C827"/>
      <c r="D827"/>
      <c r="E827"/>
      <c r="F827"/>
      <c r="G827"/>
      <c r="H827"/>
      <c r="I827"/>
      <c r="J827"/>
      <c r="K827"/>
      <c r="L827"/>
      <c r="M827"/>
      <c r="N827"/>
      <c r="O827"/>
      <c r="P827"/>
      <c r="Q827"/>
      <c r="R827"/>
      <c r="S827"/>
      <c r="T827"/>
      <c r="U827"/>
      <c r="V827"/>
      <c r="W827"/>
      <c r="X827"/>
      <c r="Y827"/>
      <c r="Z827"/>
      <c r="AA827"/>
      <c r="AB827"/>
      <c r="AC827"/>
    </row>
    <row r="828" spans="1:29" x14ac:dyDescent="0.25">
      <c r="A828"/>
      <c r="B828"/>
      <c r="C828"/>
      <c r="D828"/>
      <c r="E828"/>
      <c r="F828"/>
      <c r="G828"/>
      <c r="H828"/>
      <c r="I828"/>
      <c r="J828"/>
      <c r="K828"/>
      <c r="L828"/>
      <c r="M828"/>
      <c r="N828"/>
      <c r="O828"/>
      <c r="P828"/>
      <c r="Q828"/>
      <c r="R828"/>
      <c r="S828"/>
      <c r="T828"/>
      <c r="U828"/>
      <c r="V828"/>
      <c r="W828"/>
      <c r="X828"/>
      <c r="Y828"/>
      <c r="Z828"/>
      <c r="AA828"/>
      <c r="AB828"/>
      <c r="AC828"/>
    </row>
    <row r="829" spans="1:29" x14ac:dyDescent="0.25">
      <c r="A829"/>
      <c r="B829"/>
      <c r="C829"/>
      <c r="D829"/>
      <c r="E829"/>
      <c r="F829"/>
      <c r="G829"/>
      <c r="H829"/>
      <c r="I829"/>
      <c r="J829"/>
      <c r="K829"/>
      <c r="L829"/>
      <c r="M829"/>
      <c r="N829"/>
      <c r="O829"/>
      <c r="P829"/>
      <c r="Q829"/>
      <c r="R829"/>
      <c r="S829"/>
      <c r="T829"/>
      <c r="U829"/>
      <c r="V829"/>
      <c r="W829"/>
      <c r="X829"/>
      <c r="Y829"/>
      <c r="Z829"/>
      <c r="AA829"/>
      <c r="AB829"/>
      <c r="AC829"/>
    </row>
    <row r="830" spans="1:29" x14ac:dyDescent="0.25">
      <c r="A830"/>
      <c r="B830"/>
      <c r="C830"/>
      <c r="D830"/>
      <c r="E830"/>
      <c r="F830"/>
      <c r="G830"/>
      <c r="H830"/>
      <c r="I830"/>
      <c r="J830"/>
      <c r="K830"/>
      <c r="L830"/>
      <c r="M830"/>
      <c r="N830"/>
      <c r="O830"/>
      <c r="P830"/>
      <c r="Q830"/>
      <c r="R830"/>
      <c r="S830"/>
      <c r="T830"/>
      <c r="U830"/>
      <c r="V830"/>
      <c r="W830"/>
      <c r="X830"/>
      <c r="Y830"/>
      <c r="Z830"/>
      <c r="AA830"/>
      <c r="AB830"/>
      <c r="AC830"/>
    </row>
    <row r="831" spans="1:29" x14ac:dyDescent="0.25">
      <c r="A831"/>
      <c r="B831"/>
      <c r="C831"/>
      <c r="D831"/>
      <c r="E831"/>
      <c r="F831"/>
      <c r="G831"/>
      <c r="H831"/>
      <c r="I831"/>
      <c r="J831"/>
      <c r="K831"/>
      <c r="L831"/>
      <c r="M831"/>
      <c r="N831"/>
      <c r="O831"/>
      <c r="P831"/>
      <c r="Q831"/>
      <c r="R831"/>
      <c r="S831"/>
      <c r="T831"/>
      <c r="U831"/>
      <c r="V831"/>
      <c r="W831"/>
      <c r="X831"/>
      <c r="Y831"/>
      <c r="Z831"/>
      <c r="AA831"/>
      <c r="AB831"/>
      <c r="AC831"/>
    </row>
    <row r="832" spans="1:29" x14ac:dyDescent="0.25">
      <c r="A832"/>
      <c r="B832"/>
      <c r="C832"/>
      <c r="D832"/>
      <c r="E832"/>
      <c r="F832"/>
      <c r="G832"/>
      <c r="H832"/>
      <c r="I832"/>
      <c r="J832"/>
      <c r="K832"/>
      <c r="L832"/>
      <c r="M832"/>
      <c r="N832"/>
      <c r="O832"/>
      <c r="P832"/>
      <c r="Q832"/>
      <c r="R832"/>
      <c r="S832"/>
      <c r="T832"/>
      <c r="U832"/>
      <c r="V832"/>
      <c r="W832"/>
      <c r="X832"/>
      <c r="Y832"/>
      <c r="Z832"/>
      <c r="AA832"/>
      <c r="AB832"/>
      <c r="AC832"/>
    </row>
    <row r="833" spans="1:29" x14ac:dyDescent="0.25">
      <c r="A833"/>
      <c r="B833"/>
      <c r="C833"/>
      <c r="D833"/>
      <c r="E833"/>
      <c r="F833"/>
      <c r="G833"/>
      <c r="H833"/>
      <c r="I833"/>
      <c r="J833"/>
      <c r="K833"/>
      <c r="L833"/>
      <c r="M833"/>
      <c r="N833"/>
      <c r="O833"/>
      <c r="P833"/>
      <c r="Q833"/>
      <c r="R833"/>
      <c r="S833"/>
      <c r="T833"/>
      <c r="U833"/>
      <c r="V833"/>
      <c r="W833"/>
      <c r="X833"/>
      <c r="Y833"/>
      <c r="Z833"/>
      <c r="AA833"/>
      <c r="AB833"/>
      <c r="AC833"/>
    </row>
    <row r="834" spans="1:29" x14ac:dyDescent="0.25">
      <c r="A834"/>
      <c r="B834"/>
      <c r="C834"/>
      <c r="D834"/>
      <c r="E834"/>
      <c r="F834"/>
      <c r="G834"/>
      <c r="H834"/>
      <c r="I834"/>
      <c r="J834"/>
      <c r="K834"/>
      <c r="L834"/>
      <c r="M834"/>
      <c r="N834"/>
      <c r="O834"/>
      <c r="P834"/>
      <c r="Q834"/>
      <c r="R834"/>
      <c r="S834"/>
      <c r="T834"/>
      <c r="U834"/>
      <c r="V834"/>
      <c r="W834"/>
      <c r="X834"/>
      <c r="Y834"/>
      <c r="Z834"/>
      <c r="AA834"/>
      <c r="AB834"/>
      <c r="AC834"/>
    </row>
    <row r="835" spans="1:29" x14ac:dyDescent="0.25">
      <c r="A835"/>
      <c r="B835"/>
      <c r="C835"/>
      <c r="D835"/>
      <c r="E835"/>
      <c r="F835"/>
      <c r="G835"/>
      <c r="H835"/>
      <c r="I835"/>
      <c r="J835"/>
      <c r="K835"/>
      <c r="L835"/>
      <c r="M835"/>
      <c r="N835"/>
      <c r="O835"/>
      <c r="P835"/>
      <c r="Q835"/>
      <c r="R835"/>
      <c r="S835"/>
      <c r="T835"/>
      <c r="U835"/>
      <c r="V835"/>
      <c r="W835"/>
      <c r="X835"/>
      <c r="Y835"/>
      <c r="Z835"/>
      <c r="AA835"/>
      <c r="AB835"/>
      <c r="AC835"/>
    </row>
    <row r="836" spans="1:29" x14ac:dyDescent="0.25">
      <c r="A836"/>
      <c r="B836"/>
      <c r="C836"/>
      <c r="D836"/>
      <c r="E836"/>
      <c r="F836"/>
      <c r="G836"/>
      <c r="H836"/>
      <c r="I836"/>
      <c r="J836"/>
      <c r="K836"/>
      <c r="L836"/>
      <c r="M836"/>
      <c r="N836"/>
      <c r="O836"/>
      <c r="P836"/>
      <c r="Q836"/>
      <c r="R836"/>
      <c r="S836"/>
      <c r="T836"/>
      <c r="U836"/>
      <c r="V836"/>
      <c r="W836"/>
      <c r="X836"/>
      <c r="Y836"/>
      <c r="Z836"/>
      <c r="AA836"/>
      <c r="AB836"/>
      <c r="AC836"/>
    </row>
    <row r="837" spans="1:29" x14ac:dyDescent="0.25">
      <c r="A837"/>
      <c r="B837"/>
      <c r="C837"/>
      <c r="D837"/>
      <c r="E837"/>
      <c r="F837"/>
      <c r="G837"/>
      <c r="H837"/>
      <c r="I837"/>
      <c r="J837"/>
      <c r="K837"/>
      <c r="L837"/>
      <c r="M837"/>
      <c r="N837"/>
      <c r="O837"/>
      <c r="P837"/>
      <c r="Q837"/>
      <c r="R837"/>
      <c r="S837"/>
      <c r="T837"/>
      <c r="U837"/>
      <c r="V837"/>
      <c r="W837"/>
      <c r="X837"/>
      <c r="Y837"/>
      <c r="Z837"/>
      <c r="AA837"/>
      <c r="AB837"/>
      <c r="AC837"/>
    </row>
    <row r="838" spans="1:29" x14ac:dyDescent="0.25">
      <c r="A838"/>
      <c r="B838"/>
      <c r="C838"/>
      <c r="D838"/>
      <c r="E838"/>
      <c r="F838"/>
      <c r="G838"/>
      <c r="H838"/>
      <c r="I838"/>
      <c r="J838"/>
      <c r="K838"/>
      <c r="L838"/>
      <c r="M838"/>
      <c r="N838"/>
      <c r="O838"/>
      <c r="P838"/>
      <c r="Q838"/>
      <c r="R838"/>
      <c r="S838"/>
      <c r="T838"/>
      <c r="U838"/>
      <c r="V838"/>
      <c r="W838"/>
      <c r="X838"/>
      <c r="Y838"/>
      <c r="Z838"/>
      <c r="AA838"/>
      <c r="AB838"/>
      <c r="AC838"/>
    </row>
    <row r="839" spans="1:29" x14ac:dyDescent="0.25">
      <c r="A839"/>
      <c r="B839"/>
      <c r="C839"/>
      <c r="D839"/>
      <c r="E839"/>
      <c r="F839"/>
      <c r="G839"/>
      <c r="H839"/>
      <c r="I839"/>
      <c r="J839"/>
      <c r="K839"/>
      <c r="L839"/>
      <c r="M839"/>
      <c r="N839"/>
      <c r="O839"/>
      <c r="P839"/>
      <c r="Q839"/>
      <c r="R839"/>
      <c r="S839"/>
      <c r="T839"/>
      <c r="U839"/>
      <c r="V839"/>
      <c r="W839"/>
      <c r="X839"/>
      <c r="Y839"/>
      <c r="Z839"/>
      <c r="AA839"/>
      <c r="AB839"/>
      <c r="AC839"/>
    </row>
    <row r="840" spans="1:29" x14ac:dyDescent="0.25">
      <c r="A840"/>
      <c r="B840"/>
      <c r="C840"/>
      <c r="D840"/>
      <c r="E840"/>
      <c r="F840"/>
      <c r="G840"/>
      <c r="H840"/>
      <c r="I840"/>
      <c r="J840"/>
      <c r="K840"/>
      <c r="L840"/>
      <c r="M840"/>
      <c r="N840"/>
      <c r="O840"/>
      <c r="P840"/>
      <c r="Q840"/>
      <c r="R840"/>
      <c r="S840"/>
      <c r="T840"/>
      <c r="U840"/>
      <c r="V840"/>
      <c r="W840"/>
      <c r="X840"/>
      <c r="Y840"/>
      <c r="Z840"/>
      <c r="AA840"/>
      <c r="AB840"/>
      <c r="AC840"/>
    </row>
    <row r="841" spans="1:29" x14ac:dyDescent="0.25">
      <c r="A841"/>
      <c r="B841"/>
      <c r="C841"/>
      <c r="D841"/>
      <c r="E841"/>
      <c r="F841"/>
      <c r="G841"/>
      <c r="H841"/>
      <c r="I841"/>
      <c r="J841"/>
      <c r="K841"/>
      <c r="L841"/>
      <c r="M841"/>
      <c r="N841"/>
      <c r="O841"/>
      <c r="P841"/>
      <c r="Q841"/>
      <c r="R841"/>
      <c r="S841"/>
      <c r="T841"/>
      <c r="U841"/>
      <c r="V841"/>
      <c r="W841"/>
      <c r="X841"/>
      <c r="Y841"/>
      <c r="Z841"/>
      <c r="AA841"/>
      <c r="AB841"/>
      <c r="AC841"/>
    </row>
    <row r="842" spans="1:29" x14ac:dyDescent="0.25">
      <c r="A842"/>
      <c r="B842"/>
      <c r="C842"/>
      <c r="D842"/>
      <c r="E842"/>
      <c r="F842"/>
      <c r="G842"/>
      <c r="H842"/>
      <c r="I842"/>
      <c r="J842"/>
      <c r="K842"/>
      <c r="L842"/>
      <c r="M842"/>
      <c r="N842"/>
      <c r="O842"/>
      <c r="P842"/>
      <c r="Q842"/>
      <c r="R842"/>
      <c r="S842"/>
      <c r="T842"/>
      <c r="U842"/>
      <c r="V842"/>
      <c r="W842"/>
      <c r="X842"/>
      <c r="Y842"/>
      <c r="Z842"/>
      <c r="AA842"/>
      <c r="AB842"/>
      <c r="AC842"/>
    </row>
    <row r="843" spans="1:29" x14ac:dyDescent="0.25">
      <c r="A843"/>
      <c r="B843"/>
      <c r="C843"/>
      <c r="D843"/>
      <c r="E843"/>
      <c r="F843"/>
      <c r="G843"/>
      <c r="H843"/>
      <c r="I843"/>
      <c r="J843"/>
      <c r="K843"/>
      <c r="L843"/>
      <c r="M843"/>
      <c r="N843"/>
      <c r="O843"/>
      <c r="P843"/>
      <c r="Q843"/>
      <c r="R843"/>
      <c r="S843"/>
      <c r="T843"/>
      <c r="U843"/>
      <c r="V843"/>
      <c r="W843"/>
      <c r="X843"/>
      <c r="Y843"/>
      <c r="Z843"/>
      <c r="AA843"/>
      <c r="AB843"/>
      <c r="AC843"/>
    </row>
    <row r="844" spans="1:29" x14ac:dyDescent="0.25">
      <c r="A844"/>
      <c r="B844"/>
      <c r="C844"/>
      <c r="D844"/>
      <c r="E844"/>
      <c r="F844"/>
      <c r="G844"/>
      <c r="H844"/>
      <c r="I844"/>
      <c r="J844"/>
      <c r="K844"/>
      <c r="L844"/>
      <c r="M844"/>
      <c r="N844"/>
      <c r="O844"/>
      <c r="P844"/>
      <c r="Q844"/>
      <c r="R844"/>
      <c r="S844"/>
      <c r="T844"/>
      <c r="U844"/>
      <c r="V844"/>
      <c r="W844"/>
      <c r="X844"/>
      <c r="Y844"/>
      <c r="Z844"/>
      <c r="AA844"/>
      <c r="AB844"/>
      <c r="AC844"/>
    </row>
    <row r="845" spans="1:29" x14ac:dyDescent="0.25">
      <c r="A845"/>
      <c r="B845"/>
      <c r="C845"/>
      <c r="D845"/>
      <c r="E845"/>
      <c r="F845"/>
      <c r="G845"/>
      <c r="H845"/>
      <c r="I845"/>
      <c r="J845"/>
      <c r="K845"/>
      <c r="L845"/>
      <c r="M845"/>
      <c r="N845"/>
      <c r="O845"/>
      <c r="P845"/>
      <c r="Q845"/>
      <c r="R845"/>
      <c r="S845"/>
      <c r="T845"/>
      <c r="U845"/>
      <c r="V845"/>
      <c r="W845"/>
      <c r="X845"/>
      <c r="Y845"/>
      <c r="Z845"/>
      <c r="AA845"/>
      <c r="AB845"/>
      <c r="AC845"/>
    </row>
    <row r="846" spans="1:29" x14ac:dyDescent="0.25">
      <c r="A846"/>
      <c r="B846"/>
      <c r="C846"/>
      <c r="D846"/>
      <c r="E846"/>
      <c r="F846"/>
      <c r="G846"/>
      <c r="H846"/>
      <c r="I846"/>
      <c r="J846"/>
      <c r="K846"/>
      <c r="L846"/>
      <c r="M846"/>
      <c r="N846"/>
      <c r="O846"/>
      <c r="P846"/>
      <c r="Q846"/>
      <c r="R846"/>
      <c r="S846"/>
      <c r="T846"/>
      <c r="U846"/>
      <c r="V846"/>
      <c r="W846"/>
      <c r="X846"/>
      <c r="Y846"/>
      <c r="Z846"/>
      <c r="AA846"/>
      <c r="AB846"/>
      <c r="AC846"/>
    </row>
    <row r="847" spans="1:29" x14ac:dyDescent="0.25">
      <c r="A847"/>
      <c r="B847"/>
      <c r="C847"/>
      <c r="D847"/>
      <c r="E847"/>
      <c r="F847"/>
      <c r="G847"/>
      <c r="H847"/>
      <c r="I847"/>
      <c r="J847"/>
      <c r="K847"/>
      <c r="L847"/>
      <c r="M847"/>
      <c r="N847"/>
      <c r="O847"/>
      <c r="P847"/>
      <c r="Q847"/>
      <c r="R847"/>
      <c r="S847"/>
      <c r="T847"/>
      <c r="U847"/>
      <c r="V847"/>
      <c r="W847"/>
      <c r="X847"/>
      <c r="Y847"/>
      <c r="Z847"/>
      <c r="AA847"/>
      <c r="AB847"/>
      <c r="AC847"/>
    </row>
    <row r="848" spans="1:29" x14ac:dyDescent="0.25">
      <c r="A848"/>
      <c r="B848"/>
      <c r="C848"/>
      <c r="D848"/>
      <c r="E848"/>
      <c r="F848"/>
      <c r="G848"/>
      <c r="H848"/>
      <c r="I848"/>
      <c r="J848"/>
      <c r="K848"/>
      <c r="L848"/>
      <c r="M848"/>
      <c r="N848"/>
      <c r="O848"/>
      <c r="P848"/>
      <c r="Q848"/>
      <c r="R848"/>
      <c r="S848"/>
      <c r="T848"/>
      <c r="U848"/>
      <c r="V848"/>
      <c r="W848"/>
      <c r="X848"/>
      <c r="Y848"/>
      <c r="Z848"/>
      <c r="AA848"/>
      <c r="AB848"/>
      <c r="AC848"/>
    </row>
    <row r="849" spans="1:29" x14ac:dyDescent="0.25">
      <c r="A849"/>
      <c r="B849"/>
      <c r="C849"/>
      <c r="D849"/>
      <c r="E849"/>
      <c r="F849"/>
      <c r="G849"/>
      <c r="H849"/>
      <c r="I849"/>
      <c r="J849"/>
      <c r="K849"/>
      <c r="L849"/>
      <c r="M849"/>
      <c r="N849"/>
      <c r="O849"/>
      <c r="P849"/>
      <c r="Q849"/>
      <c r="R849"/>
      <c r="S849"/>
      <c r="T849"/>
      <c r="U849"/>
      <c r="V849"/>
      <c r="W849"/>
      <c r="X849"/>
      <c r="Y849"/>
      <c r="Z849"/>
      <c r="AA849"/>
      <c r="AB849"/>
      <c r="AC849"/>
    </row>
    <row r="850" spans="1:29" x14ac:dyDescent="0.25">
      <c r="A850"/>
      <c r="B850"/>
      <c r="C850"/>
      <c r="D850"/>
      <c r="E850"/>
      <c r="F850"/>
      <c r="G850"/>
      <c r="H850"/>
      <c r="I850"/>
      <c r="J850"/>
      <c r="K850"/>
      <c r="L850"/>
      <c r="M850"/>
      <c r="N850"/>
      <c r="O850"/>
      <c r="P850"/>
      <c r="Q850"/>
      <c r="R850"/>
      <c r="S850"/>
      <c r="T850"/>
      <c r="U850"/>
      <c r="V850"/>
      <c r="W850"/>
      <c r="X850"/>
      <c r="Y850"/>
      <c r="Z850"/>
      <c r="AA850"/>
      <c r="AB850"/>
      <c r="AC850"/>
    </row>
    <row r="851" spans="1:29" x14ac:dyDescent="0.25">
      <c r="A851"/>
      <c r="B851"/>
      <c r="C851"/>
      <c r="D851"/>
      <c r="E851"/>
      <c r="F851"/>
      <c r="G851"/>
      <c r="H851"/>
      <c r="I851"/>
      <c r="J851"/>
      <c r="K851"/>
      <c r="L851"/>
      <c r="M851"/>
      <c r="N851"/>
      <c r="O851"/>
      <c r="P851"/>
      <c r="Q851"/>
      <c r="R851"/>
      <c r="S851"/>
      <c r="T851"/>
      <c r="U851"/>
      <c r="V851"/>
      <c r="W851"/>
      <c r="X851"/>
      <c r="Y851"/>
      <c r="Z851"/>
      <c r="AA851"/>
      <c r="AB851"/>
      <c r="AC851"/>
    </row>
    <row r="852" spans="1:29" x14ac:dyDescent="0.25">
      <c r="A852"/>
      <c r="B852"/>
      <c r="C852"/>
      <c r="D852"/>
      <c r="E852"/>
      <c r="F852"/>
      <c r="G852"/>
      <c r="H852"/>
      <c r="I852"/>
      <c r="J852"/>
      <c r="K852"/>
      <c r="L852"/>
      <c r="M852"/>
      <c r="N852"/>
      <c r="O852"/>
      <c r="P852"/>
      <c r="Q852"/>
      <c r="R852"/>
      <c r="S852"/>
      <c r="T852"/>
      <c r="U852"/>
      <c r="V852"/>
      <c r="W852"/>
      <c r="X852"/>
      <c r="Y852"/>
      <c r="Z852"/>
      <c r="AA852"/>
      <c r="AB852"/>
      <c r="AC852"/>
    </row>
    <row r="853" spans="1:29" x14ac:dyDescent="0.25">
      <c r="A853"/>
      <c r="B853"/>
      <c r="C853"/>
      <c r="D853"/>
      <c r="E853"/>
      <c r="F853"/>
      <c r="G853"/>
      <c r="H853"/>
      <c r="I853"/>
      <c r="J853"/>
      <c r="K853"/>
      <c r="L853"/>
      <c r="M853"/>
      <c r="N853"/>
      <c r="O853"/>
      <c r="P853"/>
      <c r="Q853"/>
      <c r="R853"/>
      <c r="S853"/>
      <c r="T853"/>
      <c r="U853"/>
      <c r="V853"/>
      <c r="W853"/>
      <c r="X853"/>
      <c r="Y853"/>
      <c r="Z853"/>
      <c r="AA853"/>
      <c r="AB853"/>
      <c r="AC853"/>
    </row>
    <row r="854" spans="1:29" x14ac:dyDescent="0.25">
      <c r="A854"/>
      <c r="B854"/>
      <c r="C854"/>
      <c r="D854"/>
      <c r="E854"/>
      <c r="F854"/>
      <c r="G854"/>
      <c r="H854"/>
      <c r="I854"/>
      <c r="J854"/>
      <c r="K854"/>
      <c r="L854"/>
      <c r="M854"/>
      <c r="N854"/>
      <c r="O854"/>
      <c r="P854"/>
      <c r="Q854"/>
      <c r="R854"/>
      <c r="S854"/>
      <c r="T854"/>
      <c r="U854"/>
      <c r="V854"/>
      <c r="W854"/>
      <c r="X854"/>
      <c r="Y854"/>
      <c r="Z854"/>
      <c r="AA854"/>
      <c r="AB854"/>
      <c r="AC854"/>
    </row>
    <row r="855" spans="1:29" x14ac:dyDescent="0.25">
      <c r="A855"/>
      <c r="B855"/>
      <c r="C855"/>
      <c r="D855"/>
      <c r="E855"/>
      <c r="F855"/>
      <c r="G855"/>
      <c r="H855"/>
      <c r="I855"/>
      <c r="J855"/>
      <c r="K855"/>
      <c r="L855"/>
      <c r="M855"/>
      <c r="N855"/>
      <c r="O855"/>
      <c r="P855"/>
      <c r="Q855"/>
      <c r="R855"/>
      <c r="S855"/>
      <c r="T855"/>
      <c r="U855"/>
      <c r="V855"/>
      <c r="W855"/>
      <c r="X855"/>
      <c r="Y855"/>
      <c r="Z855"/>
      <c r="AA855"/>
      <c r="AB855"/>
      <c r="AC855"/>
    </row>
    <row r="856" spans="1:29" x14ac:dyDescent="0.25">
      <c r="A856"/>
      <c r="B856"/>
      <c r="C856"/>
      <c r="D856"/>
      <c r="E856"/>
      <c r="F856"/>
      <c r="G856"/>
      <c r="H856"/>
      <c r="I856"/>
      <c r="J856"/>
      <c r="K856"/>
      <c r="L856"/>
      <c r="M856"/>
      <c r="N856"/>
      <c r="O856"/>
      <c r="P856"/>
      <c r="Q856"/>
      <c r="R856"/>
      <c r="S856"/>
      <c r="T856"/>
      <c r="U856"/>
      <c r="V856"/>
      <c r="W856"/>
      <c r="X856"/>
      <c r="Y856"/>
      <c r="Z856"/>
      <c r="AA856"/>
      <c r="AB856"/>
      <c r="AC856"/>
    </row>
    <row r="857" spans="1:29" x14ac:dyDescent="0.25">
      <c r="A857"/>
      <c r="B857"/>
      <c r="C857"/>
      <c r="D857"/>
      <c r="E857"/>
      <c r="F857"/>
      <c r="G857"/>
      <c r="H857"/>
      <c r="I857"/>
      <c r="J857"/>
      <c r="K857"/>
      <c r="L857"/>
      <c r="M857"/>
      <c r="N857"/>
      <c r="O857"/>
      <c r="P857"/>
      <c r="Q857"/>
      <c r="R857"/>
      <c r="S857"/>
      <c r="T857"/>
      <c r="U857"/>
      <c r="V857"/>
      <c r="W857"/>
      <c r="X857"/>
      <c r="Y857"/>
      <c r="Z857"/>
      <c r="AA857"/>
      <c r="AB857"/>
      <c r="AC857"/>
    </row>
    <row r="858" spans="1:29" x14ac:dyDescent="0.25">
      <c r="A858"/>
      <c r="B858"/>
      <c r="C858"/>
      <c r="D858"/>
      <c r="E858"/>
      <c r="F858"/>
      <c r="G858"/>
      <c r="H858"/>
      <c r="I858"/>
      <c r="J858"/>
      <c r="K858"/>
      <c r="L858"/>
      <c r="M858"/>
      <c r="N858"/>
      <c r="O858"/>
      <c r="P858"/>
      <c r="Q858"/>
      <c r="R858"/>
      <c r="S858"/>
      <c r="T858"/>
      <c r="U858"/>
      <c r="V858"/>
      <c r="W858"/>
      <c r="X858"/>
      <c r="Y858"/>
      <c r="Z858"/>
      <c r="AA858"/>
      <c r="AB858"/>
      <c r="AC858"/>
    </row>
    <row r="859" spans="1:29" x14ac:dyDescent="0.25">
      <c r="A859"/>
      <c r="B859"/>
      <c r="C859"/>
      <c r="D859"/>
      <c r="E859"/>
      <c r="F859"/>
      <c r="G859"/>
      <c r="H859"/>
      <c r="I859"/>
      <c r="J859"/>
      <c r="K859"/>
      <c r="L859"/>
      <c r="M859"/>
      <c r="N859"/>
      <c r="O859"/>
      <c r="P859"/>
      <c r="Q859"/>
      <c r="R859"/>
      <c r="S859"/>
      <c r="T859"/>
      <c r="U859"/>
      <c r="V859"/>
      <c r="W859"/>
      <c r="X859"/>
      <c r="Y859"/>
      <c r="Z859"/>
      <c r="AA859"/>
      <c r="AB859"/>
      <c r="AC859"/>
    </row>
    <row r="860" spans="1:29" x14ac:dyDescent="0.25">
      <c r="A860"/>
      <c r="B860"/>
      <c r="C860"/>
      <c r="D860"/>
      <c r="E860"/>
      <c r="F860"/>
      <c r="G860"/>
      <c r="H860"/>
      <c r="I860"/>
      <c r="J860"/>
      <c r="K860"/>
      <c r="L860"/>
      <c r="M860"/>
      <c r="N860"/>
      <c r="O860"/>
      <c r="P860"/>
      <c r="Q860"/>
      <c r="R860"/>
      <c r="S860"/>
      <c r="T860"/>
      <c r="U860"/>
      <c r="V860"/>
      <c r="W860"/>
      <c r="X860"/>
      <c r="Y860"/>
      <c r="Z860"/>
      <c r="AA860"/>
      <c r="AB860"/>
      <c r="AC860"/>
    </row>
    <row r="861" spans="1:29" x14ac:dyDescent="0.25">
      <c r="A861"/>
      <c r="B861"/>
      <c r="C861"/>
      <c r="D861"/>
      <c r="E861"/>
      <c r="F861"/>
      <c r="G861"/>
      <c r="H861"/>
      <c r="I861"/>
      <c r="J861"/>
      <c r="K861"/>
      <c r="L861"/>
      <c r="M861"/>
      <c r="N861"/>
      <c r="O861"/>
      <c r="P861"/>
      <c r="Q861"/>
      <c r="R861"/>
      <c r="S861"/>
      <c r="T861"/>
      <c r="U861"/>
      <c r="V861"/>
      <c r="W861"/>
      <c r="X861"/>
      <c r="Y861"/>
      <c r="Z861"/>
      <c r="AA861"/>
      <c r="AB861"/>
      <c r="AC861"/>
    </row>
    <row r="862" spans="1:29" x14ac:dyDescent="0.25">
      <c r="A862"/>
      <c r="B862"/>
      <c r="C862"/>
      <c r="D862"/>
      <c r="E862"/>
      <c r="F862"/>
      <c r="G862"/>
      <c r="H862"/>
      <c r="I862"/>
      <c r="J862"/>
      <c r="K862"/>
      <c r="L862"/>
      <c r="M862"/>
      <c r="N862"/>
      <c r="O862"/>
      <c r="P862"/>
      <c r="Q862"/>
      <c r="R862"/>
      <c r="S862"/>
      <c r="T862"/>
      <c r="U862"/>
      <c r="V862"/>
      <c r="W862"/>
      <c r="X862"/>
      <c r="Y862"/>
      <c r="Z862"/>
      <c r="AA862"/>
      <c r="AB862"/>
      <c r="AC862"/>
    </row>
    <row r="863" spans="1:29" x14ac:dyDescent="0.25">
      <c r="A863"/>
      <c r="B863"/>
      <c r="C863"/>
      <c r="D863"/>
      <c r="E863"/>
      <c r="F863"/>
      <c r="G863"/>
      <c r="H863"/>
      <c r="I863"/>
      <c r="J863"/>
      <c r="K863"/>
      <c r="L863"/>
      <c r="M863"/>
      <c r="N863"/>
      <c r="O863"/>
      <c r="P863"/>
      <c r="Q863"/>
      <c r="R863"/>
      <c r="S863"/>
      <c r="T863"/>
      <c r="U863"/>
      <c r="V863"/>
      <c r="W863"/>
      <c r="X863"/>
      <c r="Y863"/>
      <c r="Z863"/>
      <c r="AA863"/>
      <c r="AB863"/>
      <c r="AC863"/>
    </row>
    <row r="864" spans="1:29" x14ac:dyDescent="0.25">
      <c r="A864"/>
      <c r="B864"/>
      <c r="C864"/>
      <c r="D864"/>
      <c r="E864"/>
      <c r="F864"/>
      <c r="G864"/>
      <c r="H864"/>
      <c r="I864"/>
      <c r="J864"/>
      <c r="K864"/>
      <c r="L864"/>
      <c r="M864"/>
      <c r="N864"/>
      <c r="O864"/>
      <c r="P864"/>
      <c r="Q864"/>
      <c r="R864"/>
      <c r="S864"/>
      <c r="T864"/>
      <c r="U864"/>
      <c r="V864"/>
      <c r="W864"/>
      <c r="X864"/>
      <c r="Y864"/>
      <c r="Z864"/>
      <c r="AA864"/>
      <c r="AB864"/>
      <c r="AC864"/>
    </row>
    <row r="865" spans="1:29" x14ac:dyDescent="0.25">
      <c r="A865"/>
      <c r="B865"/>
      <c r="C865"/>
      <c r="D865"/>
      <c r="E865"/>
      <c r="F865"/>
      <c r="G865"/>
      <c r="H865"/>
      <c r="I865"/>
      <c r="J865"/>
      <c r="K865"/>
      <c r="L865"/>
      <c r="M865"/>
      <c r="N865"/>
      <c r="O865"/>
      <c r="P865"/>
      <c r="Q865"/>
      <c r="R865"/>
      <c r="S865"/>
      <c r="T865"/>
      <c r="U865"/>
      <c r="V865"/>
      <c r="W865"/>
      <c r="X865"/>
      <c r="Y865"/>
      <c r="Z865"/>
      <c r="AA865"/>
      <c r="AB865"/>
      <c r="AC865"/>
    </row>
    <row r="866" spans="1:29" x14ac:dyDescent="0.25">
      <c r="A866"/>
      <c r="B866"/>
      <c r="C866"/>
      <c r="D866"/>
      <c r="E866"/>
      <c r="F866"/>
      <c r="G866"/>
      <c r="H866"/>
      <c r="I866"/>
      <c r="J866"/>
      <c r="K866"/>
      <c r="L866"/>
      <c r="M866"/>
      <c r="N866"/>
      <c r="O866"/>
      <c r="P866"/>
      <c r="Q866"/>
      <c r="R866"/>
      <c r="S866"/>
      <c r="T866"/>
      <c r="U866"/>
      <c r="V866"/>
      <c r="W866"/>
      <c r="X866"/>
      <c r="Y866"/>
      <c r="Z866"/>
      <c r="AA866"/>
      <c r="AB866"/>
      <c r="AC866"/>
    </row>
    <row r="867" spans="1:29" x14ac:dyDescent="0.25">
      <c r="A867"/>
      <c r="B867"/>
      <c r="C867"/>
      <c r="D867"/>
      <c r="E867"/>
      <c r="F867"/>
      <c r="G867"/>
      <c r="H867"/>
      <c r="I867"/>
      <c r="J867"/>
      <c r="K867"/>
      <c r="L867"/>
      <c r="M867"/>
      <c r="N867"/>
      <c r="O867"/>
      <c r="P867"/>
      <c r="Q867"/>
      <c r="R867"/>
      <c r="S867"/>
      <c r="T867"/>
      <c r="U867"/>
      <c r="V867"/>
      <c r="W867"/>
      <c r="X867"/>
      <c r="Y867"/>
      <c r="Z867"/>
      <c r="AA867"/>
      <c r="AB867"/>
      <c r="AC867"/>
    </row>
    <row r="868" spans="1:29" x14ac:dyDescent="0.25">
      <c r="A868"/>
      <c r="B868"/>
      <c r="C868"/>
      <c r="D868"/>
      <c r="E868"/>
      <c r="F868"/>
      <c r="G868"/>
      <c r="H868"/>
      <c r="I868"/>
      <c r="J868"/>
      <c r="K868"/>
      <c r="L868"/>
      <c r="M868"/>
      <c r="N868"/>
      <c r="O868"/>
      <c r="P868"/>
      <c r="Q868"/>
      <c r="R868"/>
      <c r="S868"/>
      <c r="T868"/>
      <c r="U868"/>
      <c r="V868"/>
      <c r="W868"/>
      <c r="X868"/>
      <c r="Y868"/>
      <c r="Z868"/>
      <c r="AA868"/>
      <c r="AB868"/>
      <c r="AC868"/>
    </row>
    <row r="869" spans="1:29" x14ac:dyDescent="0.25">
      <c r="A869"/>
      <c r="B869"/>
      <c r="C869"/>
      <c r="D869"/>
      <c r="E869"/>
      <c r="F869"/>
      <c r="G869"/>
      <c r="H869"/>
      <c r="I869"/>
      <c r="J869"/>
      <c r="K869"/>
      <c r="L869"/>
      <c r="M869"/>
      <c r="N869"/>
      <c r="O869"/>
      <c r="P869"/>
      <c r="Q869"/>
      <c r="R869"/>
      <c r="S869"/>
      <c r="T869"/>
      <c r="U869"/>
      <c r="V869"/>
      <c r="W869"/>
      <c r="X869"/>
      <c r="Y869"/>
      <c r="Z869"/>
      <c r="AA869"/>
      <c r="AB869"/>
      <c r="AC869"/>
    </row>
    <row r="870" spans="1:29" x14ac:dyDescent="0.25">
      <c r="A870"/>
      <c r="B870"/>
      <c r="C870"/>
      <c r="D870"/>
      <c r="E870"/>
      <c r="F870"/>
      <c r="G870"/>
      <c r="H870"/>
      <c r="I870"/>
      <c r="J870"/>
      <c r="K870"/>
      <c r="L870"/>
      <c r="M870"/>
      <c r="N870"/>
      <c r="O870"/>
      <c r="P870"/>
      <c r="Q870"/>
      <c r="R870"/>
      <c r="S870"/>
      <c r="T870"/>
      <c r="U870"/>
      <c r="V870"/>
      <c r="W870"/>
      <c r="X870"/>
      <c r="Y870"/>
      <c r="Z870"/>
      <c r="AA870"/>
      <c r="AB870"/>
      <c r="AC870"/>
    </row>
    <row r="871" spans="1:29" x14ac:dyDescent="0.25">
      <c r="A871"/>
      <c r="B871"/>
      <c r="C871"/>
      <c r="D871"/>
      <c r="E871"/>
      <c r="F871"/>
      <c r="G871"/>
      <c r="H871"/>
      <c r="I871"/>
      <c r="J871"/>
      <c r="K871"/>
      <c r="L871"/>
      <c r="M871"/>
      <c r="N871"/>
      <c r="O871"/>
      <c r="P871"/>
      <c r="Q871"/>
      <c r="R871"/>
      <c r="S871"/>
      <c r="T871"/>
      <c r="U871"/>
      <c r="V871"/>
      <c r="W871"/>
      <c r="X871"/>
      <c r="Y871"/>
      <c r="Z871"/>
      <c r="AA871"/>
      <c r="AB871"/>
      <c r="AC871"/>
    </row>
    <row r="872" spans="1:29" x14ac:dyDescent="0.25">
      <c r="A872"/>
      <c r="B872"/>
      <c r="C872"/>
      <c r="D872"/>
      <c r="E872"/>
      <c r="F872"/>
      <c r="G872"/>
      <c r="H872"/>
      <c r="I872"/>
      <c r="J872"/>
      <c r="K872"/>
      <c r="L872"/>
      <c r="M872"/>
      <c r="N872"/>
      <c r="O872"/>
      <c r="P872"/>
      <c r="Q872"/>
      <c r="R872"/>
      <c r="S872"/>
      <c r="T872"/>
      <c r="U872"/>
      <c r="V872"/>
      <c r="W872"/>
      <c r="X872"/>
      <c r="Y872"/>
      <c r="Z872"/>
      <c r="AA872"/>
      <c r="AB872"/>
      <c r="AC872"/>
    </row>
    <row r="873" spans="1:29" x14ac:dyDescent="0.25">
      <c r="A873"/>
      <c r="B873"/>
      <c r="C873"/>
      <c r="D873"/>
      <c r="E873"/>
      <c r="F873"/>
      <c r="G873"/>
      <c r="H873"/>
      <c r="I873"/>
      <c r="J873"/>
      <c r="K873"/>
      <c r="L873"/>
      <c r="M873"/>
      <c r="N873"/>
      <c r="O873"/>
      <c r="P873"/>
      <c r="Q873"/>
      <c r="R873"/>
      <c r="S873"/>
      <c r="T873"/>
      <c r="U873"/>
      <c r="V873"/>
      <c r="W873"/>
      <c r="X873"/>
      <c r="Y873"/>
      <c r="Z873"/>
      <c r="AA873"/>
      <c r="AB873"/>
      <c r="AC873"/>
    </row>
    <row r="874" spans="1:29" x14ac:dyDescent="0.25">
      <c r="A874"/>
      <c r="B874"/>
      <c r="C874"/>
      <c r="D874"/>
      <c r="E874"/>
      <c r="F874"/>
      <c r="G874"/>
      <c r="H874"/>
      <c r="I874"/>
      <c r="J874"/>
      <c r="K874"/>
      <c r="L874"/>
      <c r="M874"/>
      <c r="N874"/>
      <c r="O874"/>
      <c r="P874"/>
      <c r="Q874"/>
      <c r="R874"/>
      <c r="S874"/>
      <c r="T874"/>
      <c r="U874"/>
      <c r="V874"/>
      <c r="W874"/>
      <c r="X874"/>
      <c r="Y874"/>
      <c r="Z874"/>
      <c r="AA874"/>
      <c r="AB874"/>
      <c r="AC874"/>
    </row>
    <row r="875" spans="1:29" x14ac:dyDescent="0.25">
      <c r="A875"/>
      <c r="B875"/>
      <c r="C875"/>
      <c r="D875"/>
      <c r="E875"/>
      <c r="F875"/>
      <c r="G875"/>
      <c r="H875"/>
      <c r="I875"/>
      <c r="J875"/>
      <c r="K875"/>
      <c r="L875"/>
      <c r="M875"/>
      <c r="N875"/>
      <c r="O875"/>
      <c r="P875"/>
      <c r="Q875"/>
      <c r="R875"/>
      <c r="S875"/>
      <c r="T875"/>
      <c r="U875"/>
      <c r="V875"/>
      <c r="W875"/>
      <c r="X875"/>
      <c r="Y875"/>
      <c r="Z875"/>
      <c r="AA875"/>
      <c r="AB875"/>
      <c r="AC875"/>
    </row>
    <row r="876" spans="1:29" x14ac:dyDescent="0.25">
      <c r="A876"/>
      <c r="B876"/>
      <c r="C876"/>
      <c r="D876"/>
      <c r="E876"/>
      <c r="F876"/>
      <c r="G876"/>
      <c r="H876"/>
      <c r="I876"/>
      <c r="J876"/>
      <c r="K876"/>
      <c r="L876"/>
      <c r="M876"/>
      <c r="N876"/>
      <c r="O876"/>
      <c r="P876"/>
      <c r="Q876"/>
      <c r="R876"/>
      <c r="S876"/>
      <c r="T876"/>
      <c r="U876"/>
      <c r="V876"/>
      <c r="W876"/>
      <c r="X876"/>
      <c r="Y876"/>
      <c r="Z876"/>
      <c r="AA876"/>
      <c r="AB876"/>
      <c r="AC876"/>
    </row>
    <row r="877" spans="1:29" x14ac:dyDescent="0.25">
      <c r="A877"/>
      <c r="B877"/>
      <c r="C877"/>
      <c r="D877"/>
      <c r="E877"/>
      <c r="F877"/>
      <c r="G877"/>
      <c r="H877"/>
      <c r="I877"/>
      <c r="J877"/>
      <c r="K877"/>
      <c r="L877"/>
      <c r="M877"/>
      <c r="N877"/>
      <c r="O877"/>
      <c r="P877"/>
      <c r="Q877"/>
      <c r="R877"/>
      <c r="S877"/>
      <c r="T877"/>
      <c r="U877"/>
      <c r="V877"/>
      <c r="W877"/>
      <c r="X877"/>
      <c r="Y877"/>
      <c r="Z877"/>
      <c r="AA877"/>
      <c r="AB877"/>
      <c r="AC877"/>
    </row>
    <row r="878" spans="1:29" x14ac:dyDescent="0.25">
      <c r="A878"/>
      <c r="B878"/>
      <c r="C878"/>
      <c r="D878"/>
      <c r="E878"/>
      <c r="F878"/>
      <c r="G878"/>
      <c r="H878"/>
      <c r="I878"/>
      <c r="J878"/>
      <c r="K878"/>
      <c r="L878"/>
      <c r="M878"/>
      <c r="N878"/>
      <c r="O878"/>
      <c r="P878"/>
      <c r="Q878"/>
      <c r="R878"/>
      <c r="S878"/>
      <c r="T878"/>
      <c r="U878"/>
      <c r="V878"/>
      <c r="W878"/>
      <c r="X878"/>
      <c r="Y878"/>
      <c r="Z878"/>
      <c r="AA878"/>
      <c r="AB878"/>
      <c r="AC878"/>
    </row>
    <row r="879" spans="1:29" x14ac:dyDescent="0.25">
      <c r="A879"/>
      <c r="B879"/>
      <c r="C879"/>
      <c r="D879"/>
      <c r="E879"/>
      <c r="F879"/>
      <c r="G879"/>
      <c r="H879"/>
      <c r="I879"/>
      <c r="J879"/>
      <c r="K879"/>
      <c r="L879"/>
      <c r="M879"/>
      <c r="N879"/>
      <c r="O879"/>
      <c r="P879"/>
      <c r="Q879"/>
      <c r="R879"/>
      <c r="S879"/>
      <c r="T879"/>
      <c r="U879"/>
      <c r="V879"/>
      <c r="W879"/>
      <c r="X879"/>
      <c r="Y879"/>
      <c r="Z879"/>
      <c r="AA879"/>
      <c r="AB879"/>
      <c r="AC879"/>
    </row>
    <row r="880" spans="1:29" x14ac:dyDescent="0.25">
      <c r="A880"/>
      <c r="B880"/>
      <c r="C880"/>
      <c r="D880"/>
      <c r="E880"/>
      <c r="F880"/>
      <c r="G880"/>
      <c r="H880"/>
      <c r="I880"/>
      <c r="J880"/>
      <c r="K880"/>
      <c r="L880"/>
      <c r="M880"/>
      <c r="N880"/>
      <c r="O880"/>
      <c r="P880"/>
      <c r="Q880"/>
      <c r="R880"/>
      <c r="S880"/>
      <c r="T880"/>
      <c r="U880"/>
      <c r="V880"/>
      <c r="W880"/>
      <c r="X880"/>
      <c r="Y880"/>
      <c r="Z880"/>
      <c r="AA880"/>
      <c r="AB880"/>
      <c r="AC880"/>
    </row>
    <row r="881" spans="1:29" x14ac:dyDescent="0.25">
      <c r="A881"/>
      <c r="B881"/>
      <c r="C881"/>
      <c r="D881"/>
      <c r="E881"/>
      <c r="F881"/>
      <c r="G881"/>
      <c r="H881"/>
      <c r="I881"/>
      <c r="J881"/>
      <c r="K881"/>
      <c r="L881"/>
      <c r="M881"/>
      <c r="N881"/>
      <c r="O881"/>
      <c r="P881"/>
      <c r="Q881"/>
      <c r="R881"/>
      <c r="S881"/>
      <c r="T881"/>
      <c r="U881"/>
      <c r="V881"/>
      <c r="W881"/>
      <c r="X881"/>
      <c r="Y881"/>
      <c r="Z881"/>
      <c r="AA881"/>
      <c r="AB881"/>
      <c r="AC881"/>
    </row>
    <row r="882" spans="1:29" x14ac:dyDescent="0.25">
      <c r="A882"/>
      <c r="B882"/>
      <c r="C882"/>
      <c r="D882"/>
      <c r="E882"/>
      <c r="F882"/>
      <c r="G882"/>
      <c r="H882"/>
      <c r="I882"/>
      <c r="J882"/>
      <c r="K882"/>
      <c r="L882"/>
      <c r="M882"/>
      <c r="N882"/>
      <c r="O882"/>
      <c r="P882"/>
      <c r="Q882"/>
      <c r="R882"/>
      <c r="S882"/>
      <c r="T882"/>
      <c r="U882"/>
      <c r="V882"/>
      <c r="W882"/>
      <c r="X882"/>
      <c r="Y882"/>
      <c r="Z882"/>
      <c r="AA882"/>
      <c r="AB882"/>
      <c r="AC882"/>
    </row>
    <row r="883" spans="1:29" x14ac:dyDescent="0.25">
      <c r="A883"/>
      <c r="B883"/>
      <c r="C883"/>
      <c r="D883"/>
      <c r="E883"/>
      <c r="F883"/>
      <c r="G883"/>
      <c r="H883"/>
      <c r="I883"/>
      <c r="J883"/>
      <c r="K883"/>
      <c r="L883"/>
      <c r="M883"/>
      <c r="N883"/>
      <c r="O883"/>
      <c r="P883"/>
      <c r="Q883"/>
      <c r="R883"/>
      <c r="S883"/>
      <c r="T883"/>
      <c r="U883"/>
      <c r="V883"/>
      <c r="W883"/>
      <c r="X883"/>
      <c r="Y883"/>
      <c r="Z883"/>
      <c r="AA883"/>
      <c r="AB883"/>
      <c r="AC883"/>
    </row>
    <row r="884" spans="1:29" x14ac:dyDescent="0.25">
      <c r="A884"/>
      <c r="B884"/>
      <c r="C884"/>
      <c r="D884"/>
      <c r="E884"/>
      <c r="F884"/>
      <c r="G884"/>
      <c r="H884"/>
      <c r="I884"/>
      <c r="J884"/>
      <c r="K884"/>
      <c r="L884"/>
      <c r="M884"/>
      <c r="N884"/>
      <c r="O884"/>
      <c r="P884"/>
      <c r="Q884"/>
      <c r="R884"/>
      <c r="S884"/>
      <c r="T884"/>
      <c r="U884"/>
      <c r="V884"/>
      <c r="W884"/>
      <c r="X884"/>
      <c r="Y884"/>
      <c r="Z884"/>
      <c r="AA884"/>
      <c r="AB884"/>
      <c r="AC884"/>
    </row>
    <row r="885" spans="1:29" x14ac:dyDescent="0.25">
      <c r="A885"/>
      <c r="B885"/>
      <c r="C885"/>
      <c r="D885"/>
      <c r="E885"/>
      <c r="F885"/>
      <c r="G885"/>
      <c r="H885"/>
      <c r="I885"/>
      <c r="J885"/>
      <c r="K885"/>
      <c r="L885"/>
      <c r="M885"/>
      <c r="N885"/>
      <c r="O885"/>
      <c r="P885"/>
      <c r="Q885"/>
      <c r="R885"/>
      <c r="S885"/>
      <c r="T885"/>
      <c r="U885"/>
      <c r="V885"/>
      <c r="W885"/>
      <c r="X885"/>
      <c r="Y885"/>
      <c r="Z885"/>
      <c r="AA885"/>
      <c r="AB885"/>
      <c r="AC885"/>
    </row>
    <row r="886" spans="1:29" x14ac:dyDescent="0.25">
      <c r="A886"/>
      <c r="B886"/>
      <c r="C886"/>
      <c r="D886"/>
      <c r="E886"/>
      <c r="F886"/>
      <c r="G886"/>
      <c r="H886"/>
      <c r="I886"/>
      <c r="J886"/>
      <c r="K886"/>
      <c r="L886"/>
      <c r="M886"/>
      <c r="N886"/>
      <c r="O886"/>
      <c r="P886"/>
      <c r="Q886"/>
      <c r="R886"/>
      <c r="S886"/>
      <c r="T886"/>
      <c r="U886"/>
      <c r="V886"/>
      <c r="W886"/>
      <c r="X886"/>
      <c r="Y886"/>
      <c r="Z886"/>
      <c r="AA886"/>
      <c r="AB886"/>
      <c r="AC886"/>
    </row>
    <row r="887" spans="1:29" x14ac:dyDescent="0.25">
      <c r="A887"/>
      <c r="B887"/>
      <c r="C887"/>
      <c r="D887"/>
      <c r="E887"/>
      <c r="F887"/>
      <c r="G887"/>
      <c r="H887"/>
      <c r="I887"/>
      <c r="J887"/>
      <c r="K887"/>
      <c r="L887"/>
      <c r="M887"/>
      <c r="N887"/>
      <c r="O887"/>
      <c r="P887"/>
      <c r="Q887"/>
      <c r="R887"/>
      <c r="S887"/>
      <c r="T887"/>
      <c r="U887"/>
      <c r="V887"/>
      <c r="W887"/>
      <c r="X887"/>
      <c r="Y887"/>
      <c r="Z887"/>
      <c r="AA887"/>
      <c r="AB887"/>
      <c r="AC887"/>
    </row>
    <row r="888" spans="1:29" x14ac:dyDescent="0.25">
      <c r="A888"/>
      <c r="B888"/>
      <c r="C888"/>
      <c r="D888"/>
      <c r="E888"/>
      <c r="F888"/>
      <c r="G888"/>
      <c r="H888"/>
      <c r="I888"/>
      <c r="J888"/>
      <c r="K888"/>
      <c r="L888"/>
      <c r="M888"/>
      <c r="N888"/>
      <c r="O888"/>
      <c r="P888"/>
      <c r="Q888"/>
      <c r="R888"/>
      <c r="S888"/>
      <c r="T888"/>
      <c r="U888"/>
      <c r="V888"/>
      <c r="W888"/>
      <c r="X888"/>
      <c r="Y888"/>
      <c r="Z888"/>
      <c r="AA888"/>
      <c r="AB888"/>
      <c r="AC888"/>
    </row>
    <row r="889" spans="1:29" x14ac:dyDescent="0.25">
      <c r="A889"/>
      <c r="B889"/>
      <c r="C889"/>
      <c r="D889"/>
      <c r="E889"/>
      <c r="F889"/>
      <c r="G889"/>
      <c r="H889"/>
      <c r="I889"/>
      <c r="J889"/>
      <c r="K889"/>
      <c r="L889"/>
      <c r="M889"/>
      <c r="N889"/>
      <c r="O889"/>
      <c r="P889"/>
      <c r="Q889"/>
      <c r="R889"/>
      <c r="S889"/>
      <c r="T889"/>
      <c r="U889"/>
      <c r="V889"/>
      <c r="W889"/>
      <c r="X889"/>
      <c r="Y889"/>
      <c r="Z889"/>
      <c r="AA889"/>
      <c r="AB889"/>
      <c r="AC889"/>
    </row>
    <row r="890" spans="1:29" x14ac:dyDescent="0.25">
      <c r="A890"/>
      <c r="B890"/>
      <c r="C890"/>
      <c r="D890"/>
      <c r="E890"/>
      <c r="F890"/>
      <c r="G890"/>
      <c r="H890"/>
      <c r="I890"/>
      <c r="J890"/>
      <c r="K890"/>
      <c r="L890"/>
      <c r="M890"/>
      <c r="N890"/>
      <c r="O890"/>
      <c r="P890"/>
      <c r="Q890"/>
      <c r="R890"/>
      <c r="S890"/>
      <c r="T890"/>
      <c r="U890"/>
      <c r="V890"/>
      <c r="W890"/>
      <c r="X890"/>
      <c r="Y890"/>
      <c r="Z890"/>
      <c r="AA890"/>
      <c r="AB890"/>
      <c r="AC890"/>
    </row>
    <row r="891" spans="1:29" x14ac:dyDescent="0.25">
      <c r="A891"/>
      <c r="B891"/>
      <c r="C891"/>
      <c r="D891"/>
      <c r="E891"/>
      <c r="F891"/>
      <c r="G891"/>
      <c r="H891"/>
      <c r="I891"/>
      <c r="J891"/>
      <c r="K891"/>
      <c r="L891"/>
      <c r="M891"/>
      <c r="N891"/>
      <c r="O891"/>
      <c r="P891"/>
      <c r="Q891"/>
      <c r="R891"/>
      <c r="S891"/>
      <c r="T891"/>
      <c r="U891"/>
      <c r="V891"/>
      <c r="W891"/>
      <c r="X891"/>
      <c r="Y891"/>
      <c r="Z891"/>
      <c r="AA891"/>
      <c r="AB891"/>
      <c r="AC891"/>
    </row>
    <row r="892" spans="1:29" x14ac:dyDescent="0.25">
      <c r="A892"/>
      <c r="B892"/>
      <c r="C892"/>
      <c r="D892"/>
      <c r="E892"/>
      <c r="F892"/>
      <c r="G892"/>
      <c r="H892"/>
      <c r="I892"/>
      <c r="J892"/>
      <c r="K892"/>
      <c r="L892"/>
      <c r="M892"/>
      <c r="N892"/>
      <c r="O892"/>
      <c r="P892"/>
      <c r="Q892"/>
      <c r="R892"/>
      <c r="S892"/>
      <c r="T892"/>
      <c r="U892"/>
      <c r="V892"/>
      <c r="W892"/>
      <c r="X892"/>
      <c r="Y892"/>
      <c r="Z892"/>
      <c r="AA892"/>
      <c r="AB892"/>
      <c r="AC892"/>
    </row>
    <row r="893" spans="1:29" x14ac:dyDescent="0.25">
      <c r="A893"/>
      <c r="B893"/>
      <c r="C893"/>
      <c r="D893"/>
      <c r="E893"/>
      <c r="F893"/>
      <c r="G893"/>
      <c r="H893"/>
      <c r="I893"/>
      <c r="J893"/>
      <c r="K893"/>
      <c r="L893"/>
      <c r="M893"/>
      <c r="N893"/>
      <c r="O893"/>
      <c r="P893"/>
      <c r="Q893"/>
      <c r="R893"/>
      <c r="S893"/>
      <c r="T893"/>
      <c r="U893"/>
      <c r="V893"/>
      <c r="W893"/>
      <c r="X893"/>
      <c r="Y893"/>
      <c r="Z893"/>
      <c r="AA893"/>
      <c r="AB893"/>
      <c r="AC893"/>
    </row>
    <row r="894" spans="1:29" x14ac:dyDescent="0.25">
      <c r="A894"/>
      <c r="B894"/>
      <c r="C894"/>
      <c r="D894"/>
      <c r="E894"/>
      <c r="F894"/>
      <c r="G894"/>
      <c r="H894"/>
      <c r="I894"/>
      <c r="J894"/>
      <c r="K894"/>
      <c r="L894"/>
      <c r="M894"/>
      <c r="N894"/>
      <c r="O894"/>
      <c r="P894"/>
      <c r="Q894"/>
      <c r="R894"/>
      <c r="S894"/>
      <c r="T894"/>
      <c r="U894"/>
      <c r="V894"/>
      <c r="W894"/>
      <c r="X894"/>
      <c r="Y894"/>
      <c r="Z894"/>
      <c r="AA894"/>
      <c r="AB894"/>
      <c r="AC894"/>
    </row>
    <row r="895" spans="1:29" x14ac:dyDescent="0.25">
      <c r="A895"/>
      <c r="B895"/>
      <c r="C895"/>
      <c r="D895"/>
      <c r="E895"/>
      <c r="F895"/>
      <c r="G895"/>
      <c r="H895"/>
      <c r="I895"/>
      <c r="J895"/>
      <c r="K895"/>
      <c r="L895"/>
      <c r="M895"/>
      <c r="N895"/>
      <c r="O895"/>
      <c r="P895"/>
      <c r="Q895"/>
      <c r="R895"/>
      <c r="S895"/>
      <c r="T895"/>
      <c r="U895"/>
      <c r="V895"/>
      <c r="W895"/>
      <c r="X895"/>
      <c r="Y895"/>
      <c r="Z895"/>
      <c r="AA895"/>
      <c r="AB895"/>
      <c r="AC895"/>
    </row>
    <row r="896" spans="1:29" x14ac:dyDescent="0.25">
      <c r="A896"/>
      <c r="B896"/>
      <c r="C896"/>
      <c r="D896"/>
      <c r="E896"/>
      <c r="F896"/>
      <c r="G896"/>
      <c r="H896"/>
      <c r="I896"/>
      <c r="J896"/>
      <c r="K896"/>
      <c r="L896"/>
      <c r="M896"/>
      <c r="N896"/>
      <c r="O896"/>
      <c r="P896"/>
      <c r="Q896"/>
      <c r="R896"/>
      <c r="S896"/>
      <c r="T896"/>
      <c r="U896"/>
      <c r="V896"/>
      <c r="W896"/>
      <c r="X896"/>
      <c r="Y896"/>
      <c r="Z896"/>
      <c r="AA896"/>
      <c r="AB896"/>
      <c r="AC896"/>
    </row>
    <row r="897" spans="1:29" x14ac:dyDescent="0.25">
      <c r="A897"/>
      <c r="B897"/>
      <c r="C897"/>
      <c r="D897"/>
      <c r="E897"/>
      <c r="F897"/>
      <c r="G897"/>
      <c r="H897"/>
      <c r="I897"/>
      <c r="J897"/>
      <c r="K897"/>
      <c r="L897"/>
      <c r="M897"/>
      <c r="N897"/>
      <c r="O897"/>
      <c r="P897"/>
      <c r="Q897"/>
      <c r="R897"/>
      <c r="S897"/>
      <c r="T897"/>
      <c r="U897"/>
      <c r="V897"/>
      <c r="W897"/>
      <c r="X897"/>
      <c r="Y897"/>
      <c r="Z897"/>
      <c r="AA897"/>
      <c r="AB897"/>
      <c r="AC897"/>
    </row>
    <row r="898" spans="1:29" x14ac:dyDescent="0.25">
      <c r="A898"/>
      <c r="B898"/>
      <c r="C898"/>
      <c r="D898"/>
      <c r="E898"/>
      <c r="F898"/>
      <c r="G898"/>
      <c r="H898"/>
      <c r="I898"/>
      <c r="J898"/>
      <c r="K898"/>
      <c r="L898"/>
      <c r="M898"/>
      <c r="N898"/>
      <c r="O898"/>
      <c r="P898"/>
      <c r="Q898"/>
      <c r="R898"/>
      <c r="S898"/>
      <c r="T898"/>
      <c r="U898"/>
      <c r="V898"/>
      <c r="W898"/>
      <c r="X898"/>
      <c r="Y898"/>
      <c r="Z898"/>
      <c r="AA898"/>
      <c r="AB898"/>
      <c r="AC898"/>
    </row>
    <row r="899" spans="1:29" x14ac:dyDescent="0.25">
      <c r="A899"/>
      <c r="B899"/>
      <c r="C899"/>
      <c r="D899"/>
      <c r="E899"/>
      <c r="F899"/>
      <c r="G899"/>
      <c r="H899"/>
      <c r="I899"/>
      <c r="J899"/>
      <c r="K899"/>
      <c r="L899"/>
      <c r="M899"/>
      <c r="N899"/>
      <c r="O899"/>
      <c r="P899"/>
      <c r="Q899"/>
      <c r="R899"/>
      <c r="S899"/>
      <c r="T899"/>
      <c r="U899"/>
      <c r="V899"/>
      <c r="W899"/>
      <c r="X899"/>
      <c r="Y899"/>
      <c r="Z899"/>
      <c r="AA899"/>
      <c r="AB899"/>
      <c r="AC899"/>
    </row>
    <row r="900" spans="1:29" x14ac:dyDescent="0.25">
      <c r="A900"/>
      <c r="B900"/>
      <c r="C900"/>
      <c r="D900"/>
      <c r="E900"/>
      <c r="F900"/>
      <c r="G900"/>
      <c r="H900"/>
      <c r="I900"/>
      <c r="J900"/>
      <c r="K900"/>
      <c r="L900"/>
      <c r="M900"/>
      <c r="N900"/>
      <c r="O900"/>
      <c r="P900"/>
      <c r="Q900"/>
      <c r="R900"/>
      <c r="S900"/>
      <c r="T900"/>
      <c r="U900"/>
      <c r="V900"/>
      <c r="W900"/>
      <c r="X900"/>
      <c r="Y900"/>
      <c r="Z900"/>
      <c r="AA900"/>
      <c r="AB900"/>
      <c r="AC900"/>
    </row>
    <row r="901" spans="1:29" x14ac:dyDescent="0.25">
      <c r="A901"/>
      <c r="B901"/>
      <c r="C901"/>
      <c r="D901"/>
      <c r="E901"/>
      <c r="F901"/>
      <c r="G901"/>
      <c r="H901"/>
      <c r="I901"/>
      <c r="J901"/>
      <c r="K901"/>
      <c r="L901"/>
      <c r="M901"/>
      <c r="N901"/>
      <c r="O901"/>
      <c r="P901"/>
      <c r="Q901"/>
      <c r="R901"/>
      <c r="S901"/>
      <c r="T901"/>
      <c r="U901"/>
      <c r="V901"/>
      <c r="W901"/>
      <c r="X901"/>
      <c r="Y901"/>
      <c r="Z901"/>
      <c r="AA901"/>
      <c r="AB901"/>
      <c r="AC901"/>
    </row>
    <row r="902" spans="1:29" x14ac:dyDescent="0.25">
      <c r="A902"/>
      <c r="B902"/>
      <c r="C902"/>
      <c r="D902"/>
      <c r="E902"/>
      <c r="F902"/>
      <c r="G902"/>
      <c r="H902"/>
      <c r="I902"/>
      <c r="J902"/>
      <c r="K902"/>
      <c r="L902"/>
      <c r="M902"/>
      <c r="N902"/>
      <c r="O902"/>
      <c r="P902"/>
      <c r="Q902"/>
      <c r="R902"/>
      <c r="S902"/>
      <c r="T902"/>
      <c r="U902"/>
      <c r="V902"/>
      <c r="W902"/>
      <c r="X902"/>
      <c r="Y902"/>
      <c r="Z902"/>
      <c r="AA902"/>
      <c r="AB902"/>
      <c r="AC902"/>
    </row>
    <row r="903" spans="1:29" x14ac:dyDescent="0.25">
      <c r="A903"/>
      <c r="B903"/>
      <c r="C903"/>
      <c r="D903"/>
      <c r="E903"/>
      <c r="F903"/>
      <c r="G903"/>
      <c r="H903"/>
      <c r="I903"/>
      <c r="J903"/>
      <c r="K903"/>
      <c r="L903"/>
      <c r="M903"/>
      <c r="N903"/>
      <c r="O903"/>
      <c r="P903"/>
      <c r="Q903"/>
      <c r="R903"/>
      <c r="S903"/>
      <c r="T903"/>
      <c r="U903"/>
      <c r="V903"/>
      <c r="W903"/>
      <c r="X903"/>
      <c r="Y903"/>
      <c r="Z903"/>
      <c r="AA903"/>
      <c r="AB903"/>
      <c r="AC903"/>
    </row>
    <row r="904" spans="1:29" x14ac:dyDescent="0.25">
      <c r="A904"/>
      <c r="B904"/>
      <c r="C904"/>
      <c r="D904"/>
      <c r="E904"/>
      <c r="F904"/>
      <c r="G904"/>
      <c r="H904"/>
      <c r="I904"/>
      <c r="J904"/>
      <c r="K904"/>
      <c r="L904"/>
      <c r="M904"/>
      <c r="N904"/>
      <c r="O904"/>
      <c r="P904"/>
      <c r="Q904"/>
      <c r="R904"/>
      <c r="S904"/>
      <c r="T904"/>
      <c r="U904"/>
      <c r="V904"/>
      <c r="W904"/>
      <c r="X904"/>
      <c r="Y904"/>
      <c r="Z904"/>
      <c r="AA904"/>
      <c r="AB904"/>
      <c r="AC904"/>
    </row>
    <row r="905" spans="1:29" x14ac:dyDescent="0.25">
      <c r="A905"/>
      <c r="B905"/>
      <c r="C905"/>
      <c r="D905"/>
      <c r="E905"/>
      <c r="F905"/>
      <c r="G905"/>
      <c r="H905"/>
      <c r="I905"/>
      <c r="J905"/>
      <c r="K905"/>
      <c r="L905"/>
      <c r="M905"/>
      <c r="N905"/>
      <c r="O905"/>
      <c r="P905"/>
      <c r="Q905"/>
      <c r="R905"/>
      <c r="S905"/>
      <c r="T905"/>
      <c r="U905"/>
      <c r="V905"/>
      <c r="W905"/>
      <c r="X905"/>
      <c r="Y905"/>
      <c r="Z905"/>
      <c r="AA905"/>
      <c r="AB905"/>
      <c r="AC905"/>
    </row>
    <row r="906" spans="1:29" x14ac:dyDescent="0.25">
      <c r="A906"/>
      <c r="B906"/>
      <c r="C906"/>
      <c r="D906"/>
      <c r="E906"/>
      <c r="F906"/>
      <c r="G906"/>
      <c r="H906"/>
      <c r="I906"/>
      <c r="J906"/>
      <c r="K906"/>
      <c r="L906"/>
      <c r="M906"/>
      <c r="N906"/>
      <c r="O906"/>
      <c r="P906"/>
      <c r="Q906"/>
      <c r="R906"/>
      <c r="S906"/>
      <c r="T906"/>
      <c r="U906"/>
      <c r="V906"/>
      <c r="W906"/>
      <c r="X906"/>
      <c r="Y906"/>
      <c r="Z906"/>
      <c r="AA906"/>
      <c r="AB906"/>
      <c r="AC906"/>
    </row>
    <row r="907" spans="1:29" x14ac:dyDescent="0.25">
      <c r="A907"/>
      <c r="B907"/>
      <c r="C907"/>
      <c r="D907"/>
      <c r="E907"/>
      <c r="F907"/>
      <c r="G907"/>
      <c r="H907"/>
      <c r="I907"/>
      <c r="J907"/>
      <c r="K907"/>
      <c r="L907"/>
      <c r="M907"/>
      <c r="N907"/>
      <c r="O907"/>
      <c r="P907"/>
      <c r="Q907"/>
      <c r="R907"/>
      <c r="S907"/>
      <c r="T907"/>
      <c r="U907"/>
      <c r="V907"/>
      <c r="W907"/>
      <c r="X907"/>
      <c r="Y907"/>
      <c r="Z907"/>
      <c r="AA907"/>
      <c r="AB907"/>
      <c r="AC907"/>
    </row>
    <row r="908" spans="1:29" x14ac:dyDescent="0.25">
      <c r="A908"/>
      <c r="B908"/>
      <c r="C908"/>
      <c r="D908"/>
      <c r="E908"/>
      <c r="F908"/>
      <c r="G908"/>
      <c r="H908"/>
      <c r="I908"/>
      <c r="J908"/>
      <c r="K908"/>
      <c r="L908"/>
      <c r="M908"/>
      <c r="N908"/>
      <c r="O908"/>
      <c r="P908"/>
      <c r="Q908"/>
      <c r="R908"/>
      <c r="S908"/>
      <c r="T908"/>
      <c r="U908"/>
      <c r="V908"/>
      <c r="W908"/>
      <c r="X908"/>
      <c r="Y908"/>
      <c r="Z908"/>
      <c r="AA908"/>
      <c r="AB908"/>
      <c r="AC908"/>
    </row>
    <row r="909" spans="1:29" x14ac:dyDescent="0.25">
      <c r="A909"/>
      <c r="B909"/>
      <c r="C909"/>
      <c r="D909"/>
      <c r="E909"/>
      <c r="F909"/>
      <c r="G909"/>
      <c r="H909"/>
      <c r="I909"/>
      <c r="J909"/>
      <c r="K909"/>
      <c r="L909"/>
      <c r="M909"/>
      <c r="N909"/>
      <c r="O909"/>
      <c r="P909"/>
      <c r="Q909"/>
      <c r="R909"/>
      <c r="S909"/>
      <c r="T909"/>
      <c r="U909"/>
      <c r="V909"/>
      <c r="W909"/>
      <c r="X909"/>
      <c r="Y909"/>
      <c r="Z909"/>
      <c r="AA909"/>
      <c r="AB909"/>
      <c r="AC909"/>
    </row>
    <row r="910" spans="1:29" x14ac:dyDescent="0.25">
      <c r="A910"/>
      <c r="B910"/>
      <c r="C910"/>
      <c r="D910"/>
      <c r="E910"/>
      <c r="F910"/>
      <c r="G910"/>
      <c r="H910"/>
      <c r="I910"/>
      <c r="J910"/>
      <c r="K910"/>
      <c r="L910"/>
      <c r="M910"/>
      <c r="N910"/>
      <c r="O910"/>
      <c r="P910"/>
      <c r="Q910"/>
      <c r="R910"/>
      <c r="S910"/>
      <c r="T910"/>
      <c r="U910"/>
      <c r="V910"/>
      <c r="W910"/>
      <c r="X910"/>
      <c r="Y910"/>
      <c r="Z910"/>
      <c r="AA910"/>
      <c r="AB910"/>
      <c r="AC910"/>
    </row>
    <row r="911" spans="1:29" x14ac:dyDescent="0.25">
      <c r="A911"/>
      <c r="B911"/>
      <c r="C911"/>
      <c r="D911"/>
      <c r="E911"/>
      <c r="F911"/>
      <c r="G911"/>
      <c r="H911"/>
      <c r="I911"/>
      <c r="J911"/>
      <c r="K911"/>
      <c r="L911"/>
      <c r="M911"/>
      <c r="N911"/>
      <c r="O911"/>
      <c r="P911"/>
      <c r="Q911"/>
      <c r="R911"/>
      <c r="S911"/>
      <c r="T911"/>
      <c r="U911"/>
      <c r="V911"/>
      <c r="W911"/>
      <c r="X911"/>
      <c r="Y911"/>
      <c r="Z911"/>
      <c r="AA911"/>
      <c r="AB911"/>
      <c r="AC911"/>
    </row>
    <row r="912" spans="1:29" x14ac:dyDescent="0.25">
      <c r="A912"/>
      <c r="B912"/>
      <c r="C912"/>
      <c r="D912"/>
      <c r="E912"/>
      <c r="F912"/>
      <c r="G912"/>
      <c r="H912"/>
      <c r="I912"/>
      <c r="J912"/>
      <c r="K912"/>
      <c r="L912"/>
      <c r="M912"/>
      <c r="N912"/>
      <c r="O912"/>
      <c r="P912"/>
      <c r="Q912"/>
      <c r="R912"/>
      <c r="S912"/>
      <c r="T912"/>
      <c r="U912"/>
      <c r="V912"/>
      <c r="W912"/>
      <c r="X912"/>
      <c r="Y912"/>
      <c r="Z912"/>
      <c r="AA912"/>
      <c r="AB912"/>
      <c r="AC912"/>
    </row>
    <row r="913" spans="1:29" x14ac:dyDescent="0.25">
      <c r="A913"/>
      <c r="B913"/>
      <c r="C913"/>
      <c r="D913"/>
      <c r="E913"/>
      <c r="F913"/>
      <c r="G913"/>
      <c r="H913"/>
      <c r="I913"/>
      <c r="J913"/>
      <c r="K913"/>
      <c r="L913"/>
      <c r="M913"/>
      <c r="N913"/>
      <c r="O913"/>
      <c r="P913"/>
      <c r="Q913"/>
      <c r="R913"/>
      <c r="S913"/>
      <c r="T913"/>
      <c r="U913"/>
      <c r="V913"/>
      <c r="W913"/>
      <c r="X913"/>
      <c r="Y913"/>
      <c r="Z913"/>
      <c r="AA913"/>
      <c r="AB913"/>
      <c r="AC913"/>
    </row>
    <row r="914" spans="1:29" x14ac:dyDescent="0.25">
      <c r="A914"/>
      <c r="B914"/>
      <c r="C914"/>
      <c r="D914"/>
      <c r="E914"/>
      <c r="F914"/>
      <c r="G914"/>
      <c r="H914"/>
      <c r="I914"/>
      <c r="J914"/>
      <c r="K914"/>
      <c r="L914"/>
      <c r="M914"/>
      <c r="N914"/>
      <c r="O914"/>
      <c r="P914"/>
      <c r="Q914"/>
      <c r="R914"/>
      <c r="S914"/>
      <c r="T914"/>
      <c r="U914"/>
      <c r="V914"/>
      <c r="W914"/>
      <c r="X914"/>
      <c r="Y914"/>
      <c r="Z914"/>
      <c r="AA914"/>
      <c r="AB914"/>
      <c r="AC914"/>
    </row>
    <row r="915" spans="1:29" x14ac:dyDescent="0.25">
      <c r="A915"/>
      <c r="B915"/>
      <c r="C915"/>
      <c r="D915"/>
      <c r="E915"/>
      <c r="F915"/>
      <c r="G915"/>
      <c r="H915"/>
      <c r="I915"/>
      <c r="J915"/>
      <c r="K915"/>
      <c r="L915"/>
      <c r="M915"/>
      <c r="N915"/>
      <c r="O915"/>
      <c r="P915"/>
      <c r="Q915"/>
      <c r="R915"/>
      <c r="S915"/>
      <c r="T915"/>
      <c r="U915"/>
      <c r="V915"/>
      <c r="W915"/>
      <c r="X915"/>
      <c r="Y915"/>
      <c r="Z915"/>
      <c r="AA915"/>
      <c r="AB915"/>
      <c r="AC915"/>
    </row>
    <row r="916" spans="1:29" x14ac:dyDescent="0.25">
      <c r="A916"/>
      <c r="B916"/>
      <c r="C916"/>
      <c r="D916"/>
      <c r="E916"/>
      <c r="F916"/>
      <c r="G916"/>
      <c r="H916"/>
      <c r="I916"/>
      <c r="J916"/>
      <c r="K916"/>
      <c r="L916"/>
      <c r="M916"/>
      <c r="N916"/>
      <c r="O916"/>
      <c r="P916"/>
      <c r="Q916"/>
      <c r="R916"/>
      <c r="S916"/>
      <c r="T916"/>
      <c r="U916"/>
      <c r="V916"/>
      <c r="W916"/>
      <c r="X916"/>
      <c r="Y916"/>
      <c r="Z916"/>
      <c r="AA916"/>
      <c r="AB916"/>
      <c r="AC916"/>
    </row>
    <row r="917" spans="1:29" x14ac:dyDescent="0.25">
      <c r="A917"/>
      <c r="B917"/>
      <c r="C917"/>
      <c r="D917"/>
      <c r="E917"/>
      <c r="F917"/>
      <c r="G917"/>
      <c r="H917"/>
      <c r="I917"/>
      <c r="J917"/>
      <c r="K917"/>
      <c r="L917"/>
      <c r="M917"/>
      <c r="N917"/>
      <c r="O917"/>
      <c r="P917"/>
      <c r="Q917"/>
      <c r="R917"/>
      <c r="S917"/>
      <c r="T917"/>
      <c r="U917"/>
      <c r="V917"/>
      <c r="W917"/>
      <c r="X917"/>
      <c r="Y917"/>
      <c r="Z917"/>
      <c r="AA917"/>
      <c r="AB917"/>
      <c r="AC917"/>
    </row>
    <row r="918" spans="1:29" x14ac:dyDescent="0.25">
      <c r="A918"/>
      <c r="B918"/>
      <c r="C918"/>
      <c r="D918"/>
      <c r="E918"/>
      <c r="F918"/>
      <c r="G918"/>
      <c r="H918"/>
      <c r="I918"/>
      <c r="J918"/>
      <c r="K918"/>
      <c r="L918"/>
      <c r="M918"/>
      <c r="N918"/>
      <c r="O918"/>
      <c r="P918"/>
      <c r="Q918"/>
      <c r="R918"/>
      <c r="S918"/>
      <c r="T918"/>
      <c r="U918"/>
      <c r="V918"/>
      <c r="W918"/>
      <c r="X918"/>
      <c r="Y918"/>
      <c r="Z918"/>
      <c r="AA918"/>
      <c r="AB918"/>
      <c r="AC918"/>
    </row>
    <row r="919" spans="1:29" x14ac:dyDescent="0.25">
      <c r="A919"/>
      <c r="B919"/>
      <c r="C919"/>
      <c r="D919"/>
      <c r="E919"/>
      <c r="F919"/>
      <c r="G919"/>
      <c r="H919"/>
      <c r="I919"/>
      <c r="J919"/>
      <c r="K919"/>
      <c r="L919"/>
      <c r="M919"/>
      <c r="N919"/>
      <c r="O919"/>
      <c r="P919"/>
      <c r="Q919"/>
      <c r="R919"/>
      <c r="S919"/>
      <c r="T919"/>
      <c r="U919"/>
      <c r="V919"/>
      <c r="W919"/>
      <c r="X919"/>
      <c r="Y919"/>
      <c r="Z919"/>
      <c r="AA919"/>
      <c r="AB919"/>
      <c r="AC919"/>
    </row>
    <row r="920" spans="1:29" x14ac:dyDescent="0.25">
      <c r="A920"/>
      <c r="B920"/>
      <c r="C920"/>
      <c r="D920"/>
      <c r="E920"/>
      <c r="F920"/>
      <c r="G920"/>
      <c r="H920"/>
      <c r="I920"/>
      <c r="J920"/>
      <c r="K920"/>
      <c r="L920"/>
      <c r="M920"/>
      <c r="N920"/>
      <c r="O920"/>
      <c r="P920"/>
      <c r="Q920"/>
      <c r="R920"/>
      <c r="S920"/>
      <c r="T920"/>
      <c r="U920"/>
      <c r="V920"/>
      <c r="W920"/>
      <c r="X920"/>
      <c r="Y920"/>
      <c r="Z920"/>
      <c r="AA920"/>
      <c r="AB920"/>
      <c r="AC920"/>
    </row>
    <row r="921" spans="1:29" x14ac:dyDescent="0.25">
      <c r="A921"/>
      <c r="B921"/>
      <c r="C921"/>
      <c r="D921"/>
      <c r="E921"/>
      <c r="F921"/>
      <c r="G921"/>
      <c r="H921"/>
      <c r="I921"/>
      <c r="J921"/>
      <c r="K921"/>
      <c r="L921"/>
      <c r="M921"/>
      <c r="N921"/>
      <c r="O921"/>
      <c r="P921"/>
      <c r="Q921"/>
      <c r="R921"/>
      <c r="S921"/>
      <c r="T921"/>
      <c r="U921"/>
      <c r="V921"/>
      <c r="W921"/>
      <c r="X921"/>
      <c r="Y921"/>
      <c r="Z921"/>
      <c r="AA921"/>
      <c r="AB921"/>
      <c r="AC921"/>
    </row>
    <row r="922" spans="1:29" x14ac:dyDescent="0.25">
      <c r="A922"/>
      <c r="B922"/>
      <c r="C922"/>
      <c r="D922"/>
      <c r="E922"/>
      <c r="F922"/>
      <c r="G922"/>
      <c r="H922"/>
      <c r="I922"/>
      <c r="J922"/>
      <c r="K922"/>
      <c r="L922"/>
      <c r="M922"/>
      <c r="N922"/>
      <c r="O922"/>
      <c r="P922"/>
      <c r="Q922"/>
      <c r="R922"/>
      <c r="S922"/>
      <c r="T922"/>
      <c r="U922"/>
      <c r="V922"/>
      <c r="W922"/>
      <c r="X922"/>
      <c r="Y922"/>
      <c r="Z922"/>
      <c r="AA922"/>
      <c r="AB922"/>
      <c r="AC922"/>
    </row>
    <row r="923" spans="1:29" x14ac:dyDescent="0.25">
      <c r="A923"/>
      <c r="B923"/>
      <c r="C923"/>
      <c r="D923"/>
      <c r="E923"/>
      <c r="F923"/>
      <c r="G923"/>
      <c r="H923"/>
      <c r="I923"/>
      <c r="J923"/>
      <c r="K923"/>
      <c r="L923"/>
      <c r="M923"/>
      <c r="N923"/>
      <c r="O923"/>
      <c r="P923"/>
      <c r="Q923"/>
      <c r="R923"/>
      <c r="S923"/>
      <c r="T923"/>
      <c r="U923"/>
      <c r="V923"/>
      <c r="W923"/>
      <c r="X923"/>
      <c r="Y923"/>
      <c r="Z923"/>
      <c r="AA923"/>
      <c r="AB923"/>
      <c r="AC923"/>
    </row>
    <row r="924" spans="1:29" x14ac:dyDescent="0.25">
      <c r="A924"/>
      <c r="B924"/>
      <c r="C924"/>
      <c r="D924"/>
      <c r="E924"/>
      <c r="F924"/>
      <c r="G924"/>
      <c r="H924"/>
      <c r="I924"/>
      <c r="J924"/>
      <c r="K924"/>
      <c r="L924"/>
      <c r="M924"/>
      <c r="N924"/>
      <c r="O924"/>
      <c r="P924"/>
      <c r="Q924"/>
      <c r="R924"/>
      <c r="S924"/>
      <c r="T924"/>
      <c r="U924"/>
      <c r="V924"/>
      <c r="W924"/>
      <c r="X924"/>
      <c r="Y924"/>
      <c r="Z924"/>
      <c r="AA924"/>
      <c r="AB924"/>
      <c r="AC924"/>
    </row>
    <row r="925" spans="1:29" x14ac:dyDescent="0.25">
      <c r="A925"/>
      <c r="B925"/>
      <c r="C925"/>
      <c r="D925"/>
      <c r="E925"/>
      <c r="F925"/>
      <c r="G925"/>
      <c r="H925"/>
      <c r="I925"/>
      <c r="J925"/>
      <c r="K925"/>
      <c r="L925"/>
      <c r="M925"/>
      <c r="N925"/>
      <c r="O925"/>
      <c r="P925"/>
      <c r="Q925"/>
      <c r="R925"/>
      <c r="S925"/>
      <c r="T925"/>
      <c r="U925"/>
      <c r="V925"/>
      <c r="W925"/>
      <c r="X925"/>
      <c r="Y925"/>
      <c r="Z925"/>
      <c r="AA925"/>
      <c r="AB925"/>
      <c r="AC925"/>
    </row>
    <row r="926" spans="1:29" x14ac:dyDescent="0.25">
      <c r="A926"/>
      <c r="B926"/>
      <c r="C926"/>
      <c r="D926"/>
      <c r="E926"/>
      <c r="F926"/>
      <c r="G926"/>
      <c r="H926"/>
      <c r="I926"/>
      <c r="J926"/>
      <c r="K926"/>
      <c r="L926"/>
      <c r="M926"/>
      <c r="N926"/>
      <c r="O926"/>
      <c r="P926"/>
      <c r="Q926"/>
      <c r="R926"/>
      <c r="S926"/>
      <c r="T926"/>
      <c r="U926"/>
      <c r="V926"/>
      <c r="W926"/>
      <c r="X926"/>
      <c r="Y926"/>
      <c r="Z926"/>
      <c r="AA926"/>
      <c r="AB926"/>
      <c r="AC926"/>
    </row>
    <row r="927" spans="1:29" x14ac:dyDescent="0.25">
      <c r="A927"/>
      <c r="B927"/>
      <c r="C927"/>
      <c r="D927"/>
      <c r="E927"/>
      <c r="F927"/>
      <c r="G927"/>
      <c r="H927"/>
      <c r="I927"/>
      <c r="J927"/>
      <c r="K927"/>
      <c r="L927"/>
      <c r="M927"/>
      <c r="N927"/>
      <c r="O927"/>
      <c r="P927"/>
      <c r="Q927"/>
      <c r="R927"/>
      <c r="S927"/>
      <c r="T927"/>
      <c r="U927"/>
      <c r="V927"/>
      <c r="W927"/>
      <c r="X927"/>
      <c r="Y927"/>
      <c r="Z927"/>
      <c r="AA927"/>
      <c r="AB927"/>
      <c r="AC927"/>
    </row>
    <row r="928" spans="1:29" x14ac:dyDescent="0.25">
      <c r="A928"/>
      <c r="B928"/>
      <c r="C928"/>
      <c r="D928"/>
      <c r="E928"/>
      <c r="F928"/>
      <c r="G928"/>
      <c r="H928"/>
      <c r="I928"/>
      <c r="J928"/>
      <c r="K928"/>
      <c r="L928"/>
      <c r="M928"/>
      <c r="N928"/>
      <c r="O928"/>
      <c r="P928"/>
      <c r="Q928"/>
      <c r="R928"/>
      <c r="S928"/>
      <c r="T928"/>
      <c r="U928"/>
      <c r="V928"/>
      <c r="W928"/>
      <c r="X928"/>
      <c r="Y928"/>
      <c r="Z928"/>
      <c r="AA928"/>
      <c r="AB928"/>
      <c r="AC928"/>
    </row>
    <row r="929" spans="1:29" x14ac:dyDescent="0.25">
      <c r="A929"/>
      <c r="B929"/>
      <c r="C929"/>
      <c r="D929"/>
      <c r="E929"/>
      <c r="F929"/>
      <c r="G929"/>
      <c r="H929"/>
      <c r="I929"/>
      <c r="J929"/>
      <c r="K929"/>
      <c r="L929"/>
      <c r="M929"/>
      <c r="N929"/>
      <c r="O929"/>
      <c r="P929"/>
      <c r="Q929"/>
      <c r="R929"/>
      <c r="S929"/>
      <c r="T929"/>
      <c r="U929"/>
      <c r="V929"/>
      <c r="W929"/>
      <c r="X929"/>
      <c r="Y929"/>
      <c r="Z929"/>
      <c r="AA929"/>
      <c r="AB929"/>
      <c r="AC929"/>
    </row>
    <row r="930" spans="1:29" x14ac:dyDescent="0.25">
      <c r="A930"/>
      <c r="B930"/>
      <c r="C930"/>
      <c r="D930"/>
      <c r="E930"/>
      <c r="F930"/>
      <c r="G930"/>
      <c r="H930"/>
      <c r="I930"/>
      <c r="J930"/>
      <c r="K930"/>
      <c r="L930"/>
      <c r="M930"/>
      <c r="N930"/>
      <c r="O930"/>
      <c r="P930"/>
      <c r="Q930"/>
      <c r="R930"/>
      <c r="S930"/>
      <c r="T930"/>
      <c r="U930"/>
      <c r="V930"/>
      <c r="W930"/>
      <c r="X930"/>
      <c r="Y930"/>
      <c r="Z930"/>
      <c r="AA930"/>
      <c r="AB930"/>
      <c r="AC930"/>
    </row>
    <row r="931" spans="1:29" x14ac:dyDescent="0.25">
      <c r="A931"/>
      <c r="B931"/>
      <c r="C931"/>
      <c r="D931"/>
      <c r="E931"/>
      <c r="F931"/>
      <c r="G931"/>
      <c r="H931"/>
      <c r="I931"/>
      <c r="J931"/>
      <c r="K931"/>
      <c r="L931"/>
      <c r="M931"/>
      <c r="N931"/>
      <c r="O931"/>
      <c r="P931"/>
      <c r="Q931"/>
      <c r="R931"/>
      <c r="S931"/>
      <c r="T931"/>
      <c r="U931"/>
      <c r="V931"/>
      <c r="W931"/>
      <c r="X931"/>
      <c r="Y931"/>
      <c r="Z931"/>
      <c r="AA931"/>
      <c r="AB931"/>
      <c r="AC931"/>
    </row>
    <row r="932" spans="1:29" x14ac:dyDescent="0.25">
      <c r="A932"/>
      <c r="B932"/>
      <c r="C932"/>
      <c r="D932"/>
      <c r="E932"/>
      <c r="F932"/>
      <c r="G932"/>
      <c r="H932"/>
      <c r="I932"/>
      <c r="J932"/>
      <c r="K932"/>
      <c r="L932"/>
      <c r="M932"/>
      <c r="N932"/>
      <c r="O932"/>
      <c r="P932"/>
      <c r="Q932"/>
      <c r="R932"/>
      <c r="S932"/>
      <c r="T932"/>
      <c r="U932"/>
      <c r="V932"/>
      <c r="W932"/>
      <c r="X932"/>
      <c r="Y932"/>
      <c r="Z932"/>
      <c r="AA932"/>
      <c r="AB932"/>
      <c r="AC932"/>
    </row>
    <row r="933" spans="1:29" x14ac:dyDescent="0.25">
      <c r="A933"/>
      <c r="B933"/>
      <c r="C933"/>
      <c r="D933"/>
      <c r="E933"/>
      <c r="F933"/>
      <c r="G933"/>
      <c r="H933"/>
      <c r="I933"/>
      <c r="J933"/>
      <c r="K933"/>
      <c r="L933"/>
      <c r="M933"/>
      <c r="N933"/>
      <c r="O933"/>
      <c r="P933"/>
      <c r="Q933"/>
      <c r="R933"/>
      <c r="S933"/>
      <c r="T933"/>
      <c r="U933"/>
      <c r="V933"/>
      <c r="W933"/>
      <c r="X933"/>
      <c r="Y933"/>
      <c r="Z933"/>
      <c r="AA933"/>
      <c r="AB933"/>
      <c r="AC933"/>
    </row>
    <row r="934" spans="1:29" x14ac:dyDescent="0.25">
      <c r="A934"/>
      <c r="B934"/>
      <c r="C934"/>
      <c r="D934"/>
      <c r="E934"/>
      <c r="F934"/>
      <c r="G934"/>
      <c r="H934"/>
      <c r="I934"/>
      <c r="J934"/>
      <c r="K934"/>
      <c r="L934"/>
      <c r="M934"/>
      <c r="N934"/>
      <c r="O934"/>
      <c r="P934"/>
      <c r="Q934"/>
      <c r="R934"/>
      <c r="S934"/>
      <c r="T934"/>
      <c r="U934"/>
      <c r="V934"/>
      <c r="W934"/>
      <c r="X934"/>
      <c r="Y934"/>
      <c r="Z934"/>
      <c r="AA934"/>
      <c r="AB934"/>
      <c r="AC934"/>
    </row>
    <row r="935" spans="1:29" x14ac:dyDescent="0.25">
      <c r="A935"/>
      <c r="B935"/>
      <c r="C935"/>
      <c r="D935"/>
      <c r="E935"/>
      <c r="F935"/>
      <c r="G935"/>
      <c r="H935"/>
      <c r="I935"/>
      <c r="J935"/>
      <c r="K935"/>
      <c r="L935"/>
      <c r="M935"/>
      <c r="N935"/>
      <c r="O935"/>
      <c r="P935"/>
      <c r="Q935"/>
      <c r="R935"/>
      <c r="S935"/>
      <c r="T935"/>
      <c r="U935"/>
      <c r="V935"/>
      <c r="W935"/>
      <c r="X935"/>
      <c r="Y935"/>
      <c r="Z935"/>
      <c r="AA935"/>
      <c r="AB935"/>
      <c r="AC935"/>
    </row>
    <row r="936" spans="1:29" x14ac:dyDescent="0.25">
      <c r="A936"/>
      <c r="B936"/>
      <c r="C936"/>
      <c r="D936"/>
      <c r="E936"/>
      <c r="F936"/>
      <c r="G936"/>
      <c r="H936"/>
      <c r="I936"/>
      <c r="J936"/>
      <c r="K936"/>
      <c r="L936"/>
      <c r="M936"/>
      <c r="N936"/>
      <c r="O936"/>
      <c r="P936"/>
      <c r="Q936"/>
      <c r="R936"/>
      <c r="S936"/>
      <c r="T936"/>
      <c r="U936"/>
      <c r="V936"/>
      <c r="W936"/>
      <c r="X936"/>
      <c r="Y936"/>
      <c r="Z936"/>
      <c r="AA936"/>
      <c r="AB936"/>
      <c r="AC936"/>
    </row>
    <row r="937" spans="1:29" x14ac:dyDescent="0.25">
      <c r="A937"/>
      <c r="B937"/>
      <c r="C937"/>
      <c r="D937"/>
      <c r="E937"/>
      <c r="F937"/>
      <c r="G937"/>
      <c r="H937"/>
      <c r="I937"/>
      <c r="J937"/>
      <c r="K937"/>
      <c r="L937"/>
      <c r="M937"/>
      <c r="N937"/>
      <c r="O937"/>
      <c r="P937"/>
      <c r="Q937"/>
      <c r="R937"/>
      <c r="S937"/>
      <c r="T937"/>
      <c r="U937"/>
      <c r="V937"/>
      <c r="W937"/>
      <c r="X937"/>
      <c r="Y937"/>
      <c r="Z937"/>
      <c r="AA937"/>
      <c r="AB937"/>
      <c r="AC937"/>
    </row>
    <row r="938" spans="1:29" x14ac:dyDescent="0.25">
      <c r="A938"/>
      <c r="B938"/>
      <c r="C938"/>
      <c r="D938"/>
      <c r="E938"/>
      <c r="F938"/>
      <c r="G938"/>
      <c r="H938"/>
      <c r="I938"/>
      <c r="J938"/>
      <c r="K938"/>
      <c r="L938"/>
      <c r="M938"/>
      <c r="N938"/>
      <c r="O938"/>
      <c r="P938"/>
      <c r="Q938"/>
      <c r="R938"/>
      <c r="S938"/>
      <c r="T938"/>
      <c r="U938"/>
      <c r="V938"/>
      <c r="W938"/>
      <c r="X938"/>
      <c r="Y938"/>
      <c r="Z938"/>
      <c r="AA938"/>
      <c r="AB938"/>
      <c r="AC938"/>
    </row>
    <row r="939" spans="1:29" x14ac:dyDescent="0.25">
      <c r="A939"/>
      <c r="B939"/>
      <c r="C939"/>
      <c r="D939"/>
      <c r="E939"/>
      <c r="F939"/>
      <c r="G939"/>
      <c r="H939"/>
      <c r="I939"/>
      <c r="J939"/>
      <c r="K939"/>
      <c r="L939"/>
      <c r="M939"/>
      <c r="N939"/>
      <c r="O939"/>
      <c r="P939"/>
      <c r="Q939"/>
      <c r="R939"/>
      <c r="S939"/>
      <c r="T939"/>
      <c r="U939"/>
      <c r="V939"/>
      <c r="W939"/>
      <c r="X939"/>
      <c r="Y939"/>
      <c r="Z939"/>
      <c r="AA939"/>
      <c r="AB939"/>
      <c r="AC939"/>
    </row>
    <row r="940" spans="1:29" x14ac:dyDescent="0.25">
      <c r="A940"/>
      <c r="B940"/>
      <c r="C940"/>
      <c r="D940"/>
      <c r="E940"/>
      <c r="F940"/>
      <c r="G940"/>
      <c r="H940"/>
      <c r="I940"/>
      <c r="J940"/>
      <c r="K940"/>
      <c r="L940"/>
      <c r="M940"/>
      <c r="N940"/>
      <c r="O940"/>
      <c r="P940"/>
      <c r="Q940"/>
      <c r="R940"/>
      <c r="S940"/>
      <c r="T940"/>
      <c r="U940"/>
      <c r="V940"/>
      <c r="W940"/>
      <c r="X940"/>
      <c r="Y940"/>
      <c r="Z940"/>
      <c r="AA940"/>
      <c r="AB940"/>
      <c r="AC940"/>
    </row>
    <row r="941" spans="1:29" x14ac:dyDescent="0.25">
      <c r="A941"/>
      <c r="B941"/>
      <c r="C941"/>
      <c r="D941"/>
      <c r="E941"/>
      <c r="F941"/>
      <c r="G941"/>
      <c r="H941"/>
      <c r="I941"/>
      <c r="J941"/>
      <c r="K941"/>
      <c r="L941"/>
      <c r="M941"/>
      <c r="N941"/>
      <c r="O941"/>
      <c r="P941"/>
      <c r="Q941"/>
      <c r="R941"/>
      <c r="S941"/>
      <c r="T941"/>
      <c r="U941"/>
      <c r="V941"/>
      <c r="W941"/>
      <c r="X941"/>
      <c r="Y941"/>
      <c r="Z941"/>
      <c r="AA941"/>
      <c r="AB941"/>
      <c r="AC941"/>
    </row>
    <row r="942" spans="1:29" x14ac:dyDescent="0.25">
      <c r="A942"/>
      <c r="B942"/>
      <c r="C942"/>
      <c r="D942"/>
      <c r="E942"/>
      <c r="F942"/>
      <c r="G942"/>
      <c r="H942"/>
      <c r="I942"/>
      <c r="J942"/>
      <c r="K942"/>
      <c r="L942"/>
      <c r="M942"/>
      <c r="N942"/>
      <c r="O942"/>
      <c r="P942"/>
      <c r="Q942"/>
      <c r="R942"/>
      <c r="S942"/>
      <c r="T942"/>
      <c r="U942"/>
      <c r="V942"/>
      <c r="W942"/>
      <c r="X942"/>
      <c r="Y942"/>
      <c r="Z942"/>
      <c r="AA942"/>
      <c r="AB942"/>
      <c r="AC942"/>
    </row>
    <row r="943" spans="1:29" x14ac:dyDescent="0.25">
      <c r="A943"/>
      <c r="B943"/>
      <c r="C943"/>
      <c r="D943"/>
      <c r="E943"/>
      <c r="F943"/>
      <c r="G943"/>
      <c r="H943"/>
      <c r="I943"/>
      <c r="J943"/>
      <c r="K943"/>
      <c r="L943"/>
      <c r="M943"/>
      <c r="N943"/>
      <c r="O943"/>
      <c r="P943"/>
      <c r="Q943"/>
      <c r="R943"/>
      <c r="S943"/>
      <c r="T943"/>
      <c r="U943"/>
      <c r="V943"/>
      <c r="W943"/>
      <c r="X943"/>
      <c r="Y943"/>
      <c r="Z943"/>
      <c r="AA943"/>
      <c r="AB943"/>
      <c r="AC943"/>
    </row>
    <row r="944" spans="1:29" x14ac:dyDescent="0.25">
      <c r="A944"/>
      <c r="B944"/>
      <c r="C944"/>
      <c r="D944"/>
      <c r="E944"/>
      <c r="F944"/>
      <c r="G944"/>
      <c r="H944"/>
      <c r="I944"/>
      <c r="J944"/>
      <c r="K944"/>
      <c r="L944"/>
      <c r="M944"/>
      <c r="N944"/>
      <c r="O944"/>
      <c r="P944"/>
      <c r="Q944"/>
      <c r="R944"/>
      <c r="S944"/>
      <c r="T944"/>
      <c r="U944"/>
      <c r="V944"/>
      <c r="W944"/>
      <c r="X944"/>
      <c r="Y944"/>
      <c r="Z944"/>
      <c r="AA944"/>
      <c r="AB944"/>
      <c r="AC944"/>
    </row>
    <row r="945" spans="1:29" x14ac:dyDescent="0.25">
      <c r="A945"/>
      <c r="B945"/>
      <c r="C945"/>
      <c r="D945"/>
      <c r="E945"/>
      <c r="F945"/>
      <c r="G945"/>
      <c r="H945"/>
      <c r="I945"/>
      <c r="J945"/>
      <c r="K945"/>
      <c r="L945"/>
      <c r="M945"/>
      <c r="N945"/>
      <c r="O945"/>
      <c r="P945"/>
      <c r="Q945"/>
      <c r="R945"/>
      <c r="S945"/>
      <c r="T945"/>
      <c r="U945"/>
      <c r="V945"/>
      <c r="W945"/>
      <c r="X945"/>
      <c r="Y945"/>
      <c r="Z945"/>
      <c r="AA945"/>
      <c r="AB945"/>
      <c r="AC945"/>
    </row>
    <row r="946" spans="1:29" x14ac:dyDescent="0.25">
      <c r="A946"/>
      <c r="B946"/>
      <c r="C946"/>
      <c r="D946"/>
      <c r="E946"/>
      <c r="F946"/>
      <c r="G946"/>
      <c r="H946"/>
      <c r="I946"/>
      <c r="J946"/>
      <c r="K946"/>
      <c r="L946"/>
      <c r="M946"/>
      <c r="N946"/>
      <c r="O946"/>
      <c r="P946"/>
      <c r="Q946"/>
      <c r="R946"/>
      <c r="S946"/>
      <c r="T946"/>
      <c r="U946"/>
      <c r="V946"/>
      <c r="W946"/>
      <c r="X946"/>
      <c r="Y946"/>
      <c r="Z946"/>
      <c r="AA946"/>
      <c r="AB946"/>
      <c r="AC946"/>
    </row>
    <row r="947" spans="1:29" x14ac:dyDescent="0.25">
      <c r="A947"/>
      <c r="B947"/>
      <c r="C947"/>
      <c r="D947"/>
      <c r="E947"/>
      <c r="F947"/>
      <c r="G947"/>
      <c r="H947"/>
      <c r="I947"/>
      <c r="J947"/>
      <c r="K947"/>
      <c r="L947"/>
      <c r="M947"/>
      <c r="N947"/>
      <c r="O947"/>
      <c r="P947"/>
      <c r="Q947"/>
      <c r="R947"/>
      <c r="S947"/>
      <c r="T947"/>
      <c r="U947"/>
      <c r="V947"/>
      <c r="W947"/>
      <c r="X947"/>
      <c r="Y947"/>
      <c r="Z947"/>
      <c r="AA947"/>
      <c r="AB947"/>
      <c r="AC947"/>
    </row>
    <row r="948" spans="1:29" x14ac:dyDescent="0.25">
      <c r="A948"/>
      <c r="B948"/>
      <c r="C948"/>
      <c r="D948"/>
      <c r="E948"/>
      <c r="F948"/>
      <c r="G948"/>
      <c r="H948"/>
      <c r="I948"/>
      <c r="J948"/>
      <c r="K948"/>
      <c r="L948"/>
      <c r="M948"/>
      <c r="N948"/>
      <c r="O948"/>
      <c r="P948"/>
      <c r="Q948"/>
      <c r="R948"/>
      <c r="S948"/>
      <c r="T948"/>
      <c r="U948"/>
      <c r="V948"/>
      <c r="W948"/>
      <c r="X948"/>
      <c r="Y948"/>
      <c r="Z948"/>
      <c r="AA948"/>
      <c r="AB948"/>
      <c r="AC948"/>
    </row>
    <row r="949" spans="1:29" x14ac:dyDescent="0.25">
      <c r="A949"/>
      <c r="B949"/>
      <c r="C949"/>
      <c r="D949"/>
      <c r="E949"/>
      <c r="F949"/>
      <c r="G949"/>
      <c r="H949"/>
      <c r="I949"/>
      <c r="J949"/>
      <c r="K949"/>
      <c r="L949"/>
      <c r="M949"/>
      <c r="N949"/>
      <c r="O949"/>
      <c r="P949"/>
      <c r="Q949"/>
      <c r="R949"/>
      <c r="S949"/>
      <c r="T949"/>
      <c r="U949"/>
      <c r="V949"/>
      <c r="W949"/>
      <c r="X949"/>
      <c r="Y949"/>
      <c r="Z949"/>
      <c r="AA949"/>
      <c r="AB949"/>
      <c r="AC949"/>
    </row>
    <row r="950" spans="1:29" x14ac:dyDescent="0.25">
      <c r="A950"/>
      <c r="B950"/>
      <c r="C950"/>
      <c r="D950"/>
      <c r="E950"/>
      <c r="F950"/>
      <c r="G950"/>
      <c r="H950"/>
      <c r="I950"/>
      <c r="J950"/>
      <c r="K950"/>
      <c r="L950"/>
      <c r="M950"/>
      <c r="N950"/>
      <c r="O950"/>
      <c r="P950"/>
      <c r="Q950"/>
      <c r="R950"/>
      <c r="S950"/>
      <c r="T950"/>
      <c r="U950"/>
      <c r="V950"/>
      <c r="W950"/>
      <c r="X950"/>
      <c r="Y950"/>
      <c r="Z950"/>
      <c r="AA950"/>
      <c r="AB950"/>
      <c r="AC950"/>
    </row>
    <row r="951" spans="1:29" x14ac:dyDescent="0.25">
      <c r="A951"/>
      <c r="B951"/>
      <c r="C951"/>
      <c r="D951"/>
      <c r="E951"/>
      <c r="F951"/>
      <c r="G951"/>
      <c r="H951"/>
      <c r="I951"/>
      <c r="J951"/>
      <c r="K951"/>
      <c r="L951"/>
      <c r="M951"/>
      <c r="N951"/>
      <c r="O951"/>
      <c r="P951"/>
      <c r="Q951"/>
      <c r="R951"/>
      <c r="S951"/>
      <c r="T951"/>
      <c r="U951"/>
      <c r="V951"/>
      <c r="W951"/>
      <c r="X951"/>
      <c r="Y951"/>
      <c r="Z951"/>
      <c r="AA951"/>
      <c r="AB951"/>
      <c r="AC951"/>
    </row>
    <row r="952" spans="1:29" x14ac:dyDescent="0.25">
      <c r="A952"/>
      <c r="B952"/>
      <c r="C952"/>
      <c r="D952"/>
      <c r="E952"/>
      <c r="F952"/>
      <c r="G952"/>
      <c r="H952"/>
      <c r="I952"/>
      <c r="J952"/>
      <c r="K952"/>
      <c r="L952"/>
      <c r="M952"/>
      <c r="N952"/>
      <c r="O952"/>
      <c r="P952"/>
      <c r="Q952"/>
      <c r="R952"/>
      <c r="S952"/>
      <c r="T952"/>
      <c r="U952"/>
      <c r="V952"/>
      <c r="W952"/>
      <c r="X952"/>
      <c r="Y952"/>
      <c r="Z952"/>
      <c r="AA952"/>
      <c r="AB952"/>
      <c r="AC952"/>
    </row>
    <row r="953" spans="1:29" x14ac:dyDescent="0.25">
      <c r="A953"/>
      <c r="B953"/>
      <c r="C953"/>
      <c r="D953"/>
      <c r="E953"/>
      <c r="F953"/>
      <c r="G953"/>
      <c r="H953"/>
      <c r="I953"/>
      <c r="J953"/>
      <c r="K953"/>
      <c r="L953"/>
      <c r="M953"/>
      <c r="N953"/>
      <c r="O953"/>
      <c r="P953"/>
      <c r="Q953"/>
      <c r="R953"/>
      <c r="S953"/>
      <c r="T953"/>
      <c r="U953"/>
      <c r="V953"/>
      <c r="W953"/>
      <c r="X953"/>
      <c r="Y953"/>
      <c r="Z953"/>
      <c r="AA953"/>
      <c r="AB953"/>
      <c r="AC953"/>
    </row>
    <row r="954" spans="1:29" x14ac:dyDescent="0.25">
      <c r="A954"/>
      <c r="B954"/>
      <c r="C954"/>
      <c r="D954"/>
      <c r="E954"/>
      <c r="F954"/>
      <c r="G954"/>
      <c r="H954"/>
      <c r="I954"/>
      <c r="J954"/>
      <c r="K954"/>
      <c r="L954"/>
      <c r="M954"/>
      <c r="N954"/>
      <c r="O954"/>
      <c r="P954"/>
      <c r="Q954"/>
      <c r="R954"/>
      <c r="S954"/>
      <c r="T954"/>
      <c r="U954"/>
      <c r="V954"/>
      <c r="W954"/>
      <c r="X954"/>
      <c r="Y954"/>
      <c r="Z954"/>
      <c r="AA954"/>
      <c r="AB954"/>
      <c r="AC954"/>
    </row>
    <row r="955" spans="1:29" x14ac:dyDescent="0.25">
      <c r="A955"/>
      <c r="B955"/>
      <c r="C955"/>
      <c r="D955"/>
      <c r="E955"/>
      <c r="F955"/>
      <c r="G955"/>
      <c r="H955"/>
      <c r="I955"/>
      <c r="J955"/>
      <c r="K955"/>
      <c r="L955"/>
      <c r="M955"/>
      <c r="N955"/>
      <c r="O955"/>
      <c r="P955"/>
      <c r="Q955"/>
      <c r="R955"/>
      <c r="S955"/>
      <c r="T955"/>
      <c r="U955"/>
      <c r="V955"/>
      <c r="W955"/>
      <c r="X955"/>
      <c r="Y955"/>
      <c r="Z955"/>
      <c r="AA955"/>
      <c r="AB955"/>
      <c r="AC955"/>
    </row>
    <row r="956" spans="1:29" x14ac:dyDescent="0.25">
      <c r="A956"/>
      <c r="B956"/>
      <c r="C956"/>
      <c r="D956"/>
      <c r="E956"/>
      <c r="F956"/>
      <c r="G956"/>
      <c r="H956"/>
      <c r="I956"/>
      <c r="J956"/>
      <c r="K956"/>
      <c r="L956"/>
      <c r="M956"/>
      <c r="N956"/>
      <c r="O956"/>
      <c r="P956"/>
      <c r="Q956"/>
      <c r="R956"/>
      <c r="S956"/>
      <c r="T956"/>
      <c r="U956"/>
      <c r="V956"/>
      <c r="W956"/>
      <c r="X956"/>
      <c r="Y956"/>
      <c r="Z956"/>
      <c r="AA956"/>
      <c r="AB956"/>
      <c r="AC956"/>
    </row>
    <row r="957" spans="1:29" x14ac:dyDescent="0.25">
      <c r="A957"/>
      <c r="B957"/>
      <c r="C957"/>
      <c r="D957"/>
      <c r="E957"/>
      <c r="F957"/>
      <c r="G957"/>
      <c r="H957"/>
      <c r="I957"/>
      <c r="J957"/>
      <c r="K957"/>
      <c r="L957"/>
      <c r="M957"/>
      <c r="N957"/>
      <c r="O957"/>
      <c r="P957"/>
      <c r="Q957"/>
      <c r="R957"/>
      <c r="S957"/>
      <c r="T957"/>
      <c r="U957"/>
      <c r="V957"/>
      <c r="W957"/>
      <c r="X957"/>
      <c r="Y957"/>
      <c r="Z957"/>
      <c r="AA957"/>
      <c r="AB957"/>
      <c r="AC957"/>
    </row>
    <row r="958" spans="1:29" x14ac:dyDescent="0.25">
      <c r="A958"/>
      <c r="B958"/>
      <c r="C958"/>
      <c r="D958"/>
      <c r="E958"/>
      <c r="F958"/>
      <c r="G958"/>
      <c r="H958"/>
      <c r="I958"/>
      <c r="J958"/>
      <c r="K958"/>
      <c r="L958"/>
      <c r="M958"/>
      <c r="N958"/>
      <c r="O958"/>
      <c r="P958"/>
      <c r="Q958"/>
      <c r="R958"/>
      <c r="S958"/>
      <c r="T958"/>
      <c r="U958"/>
      <c r="V958"/>
      <c r="W958"/>
      <c r="X958"/>
      <c r="Y958"/>
      <c r="Z958"/>
      <c r="AA958"/>
      <c r="AB958"/>
      <c r="AC958"/>
    </row>
    <row r="959" spans="1:29" x14ac:dyDescent="0.25">
      <c r="A959"/>
      <c r="B959"/>
      <c r="C959"/>
      <c r="D959"/>
      <c r="E959"/>
      <c r="F959"/>
      <c r="G959"/>
      <c r="H959"/>
      <c r="I959"/>
      <c r="J959"/>
      <c r="K959"/>
      <c r="L959"/>
      <c r="M959"/>
      <c r="N959"/>
      <c r="O959"/>
      <c r="P959"/>
      <c r="Q959"/>
      <c r="R959"/>
      <c r="S959"/>
      <c r="T959"/>
      <c r="U959"/>
      <c r="V959"/>
      <c r="W959"/>
      <c r="X959"/>
      <c r="Y959"/>
      <c r="Z959"/>
      <c r="AA959"/>
      <c r="AB959"/>
      <c r="AC959"/>
    </row>
    <row r="960" spans="1:29" x14ac:dyDescent="0.25">
      <c r="A960"/>
      <c r="B960"/>
      <c r="C960"/>
      <c r="D960"/>
      <c r="E960"/>
      <c r="F960"/>
      <c r="G960"/>
      <c r="H960"/>
      <c r="I960"/>
      <c r="J960"/>
      <c r="K960"/>
      <c r="L960"/>
      <c r="M960"/>
      <c r="N960"/>
      <c r="O960"/>
      <c r="P960"/>
      <c r="Q960"/>
      <c r="R960"/>
      <c r="S960"/>
      <c r="T960"/>
      <c r="U960"/>
      <c r="V960"/>
      <c r="W960"/>
      <c r="X960"/>
      <c r="Y960"/>
      <c r="Z960"/>
      <c r="AA960"/>
      <c r="AB960"/>
      <c r="AC960"/>
    </row>
    <row r="961" spans="1:29" x14ac:dyDescent="0.25">
      <c r="A961"/>
      <c r="B961"/>
      <c r="C961"/>
      <c r="D961"/>
      <c r="E961"/>
      <c r="F961"/>
      <c r="G961"/>
      <c r="H961"/>
      <c r="I961"/>
      <c r="J961"/>
      <c r="K961"/>
      <c r="L961"/>
      <c r="M961"/>
      <c r="N961"/>
      <c r="O961"/>
      <c r="P961"/>
      <c r="Q961"/>
      <c r="R961"/>
      <c r="S961"/>
      <c r="T961"/>
      <c r="U961"/>
      <c r="V961"/>
      <c r="W961"/>
      <c r="X961"/>
      <c r="Y961"/>
      <c r="Z961"/>
      <c r="AA961"/>
      <c r="AB961"/>
      <c r="AC961"/>
    </row>
    <row r="962" spans="1:29" x14ac:dyDescent="0.25">
      <c r="A962"/>
      <c r="B962"/>
      <c r="C962"/>
      <c r="D962"/>
      <c r="E962"/>
      <c r="F962"/>
      <c r="G962"/>
      <c r="H962"/>
      <c r="I962"/>
      <c r="J962"/>
      <c r="K962"/>
      <c r="L962"/>
      <c r="M962"/>
      <c r="N962"/>
      <c r="O962"/>
      <c r="P962"/>
      <c r="Q962"/>
      <c r="R962"/>
      <c r="S962"/>
      <c r="T962"/>
      <c r="U962"/>
      <c r="V962"/>
      <c r="W962"/>
      <c r="X962"/>
      <c r="Y962"/>
      <c r="Z962"/>
      <c r="AA962"/>
      <c r="AB962"/>
      <c r="AC962"/>
    </row>
    <row r="963" spans="1:29" x14ac:dyDescent="0.25">
      <c r="A963"/>
      <c r="B963"/>
      <c r="C963"/>
      <c r="D963"/>
      <c r="E963"/>
      <c r="F963"/>
      <c r="G963"/>
      <c r="H963"/>
      <c r="I963"/>
      <c r="J963"/>
      <c r="K963"/>
      <c r="L963"/>
      <c r="M963"/>
      <c r="N963"/>
      <c r="O963"/>
      <c r="P963"/>
      <c r="Q963"/>
      <c r="R963"/>
      <c r="S963"/>
      <c r="T963"/>
      <c r="U963"/>
      <c r="V963"/>
      <c r="W963"/>
      <c r="X963"/>
      <c r="Y963"/>
      <c r="Z963"/>
      <c r="AA963"/>
      <c r="AB963"/>
      <c r="AC963"/>
    </row>
    <row r="964" spans="1:29" x14ac:dyDescent="0.25">
      <c r="A964"/>
      <c r="B964"/>
      <c r="C964"/>
      <c r="D964"/>
      <c r="E964"/>
      <c r="F964"/>
      <c r="G964"/>
      <c r="H964"/>
      <c r="I964"/>
      <c r="J964"/>
      <c r="K964"/>
      <c r="L964"/>
      <c r="M964"/>
      <c r="N964"/>
      <c r="O964"/>
      <c r="P964"/>
      <c r="Q964"/>
      <c r="R964"/>
      <c r="S964"/>
      <c r="T964"/>
      <c r="U964"/>
      <c r="V964"/>
      <c r="W964"/>
      <c r="X964"/>
      <c r="Y964"/>
      <c r="Z964"/>
      <c r="AA964"/>
      <c r="AB964"/>
      <c r="AC964"/>
    </row>
    <row r="965" spans="1:29" x14ac:dyDescent="0.25">
      <c r="A965"/>
      <c r="B965"/>
      <c r="C965"/>
      <c r="D965"/>
      <c r="E965"/>
      <c r="F965"/>
      <c r="G965"/>
      <c r="H965"/>
      <c r="I965"/>
      <c r="J965"/>
      <c r="K965"/>
      <c r="L965"/>
      <c r="M965"/>
      <c r="N965"/>
      <c r="O965"/>
      <c r="P965"/>
      <c r="Q965"/>
      <c r="R965"/>
      <c r="S965"/>
      <c r="T965"/>
      <c r="U965"/>
      <c r="V965"/>
      <c r="W965"/>
      <c r="X965"/>
      <c r="Y965"/>
      <c r="Z965"/>
      <c r="AA965"/>
      <c r="AB965"/>
      <c r="AC965"/>
    </row>
    <row r="966" spans="1:29" x14ac:dyDescent="0.25">
      <c r="A966"/>
      <c r="B966"/>
      <c r="C966"/>
      <c r="D966"/>
      <c r="E966"/>
      <c r="F966"/>
      <c r="G966"/>
      <c r="H966"/>
      <c r="I966"/>
      <c r="J966"/>
      <c r="K966"/>
      <c r="L966"/>
      <c r="M966"/>
      <c r="N966"/>
      <c r="O966"/>
      <c r="P966"/>
      <c r="Q966"/>
      <c r="R966"/>
      <c r="S966"/>
      <c r="T966"/>
      <c r="U966"/>
      <c r="V966"/>
      <c r="W966"/>
      <c r="X966"/>
      <c r="Y966"/>
      <c r="Z966"/>
      <c r="AA966"/>
      <c r="AB966"/>
      <c r="AC966"/>
    </row>
    <row r="967" spans="1:29" x14ac:dyDescent="0.25">
      <c r="A967"/>
      <c r="B967"/>
      <c r="C967"/>
      <c r="D967"/>
      <c r="E967"/>
      <c r="F967"/>
      <c r="G967"/>
      <c r="H967"/>
      <c r="I967"/>
      <c r="J967"/>
      <c r="K967"/>
      <c r="L967"/>
      <c r="M967"/>
      <c r="N967"/>
      <c r="O967"/>
      <c r="P967"/>
      <c r="Q967"/>
      <c r="R967"/>
      <c r="S967"/>
      <c r="T967"/>
      <c r="U967"/>
      <c r="V967"/>
      <c r="W967"/>
      <c r="X967"/>
      <c r="Y967"/>
      <c r="Z967"/>
      <c r="AA967"/>
      <c r="AB967"/>
      <c r="AC967"/>
    </row>
    <row r="968" spans="1:29" x14ac:dyDescent="0.25">
      <c r="A968"/>
      <c r="B968"/>
      <c r="C968"/>
      <c r="D968"/>
      <c r="E968"/>
      <c r="F968"/>
      <c r="G968"/>
      <c r="H968"/>
      <c r="I968"/>
      <c r="J968"/>
      <c r="K968"/>
      <c r="L968"/>
      <c r="M968"/>
      <c r="N968"/>
      <c r="O968"/>
      <c r="P968"/>
      <c r="Q968"/>
      <c r="R968"/>
      <c r="S968"/>
      <c r="T968"/>
      <c r="U968"/>
      <c r="V968"/>
      <c r="W968"/>
      <c r="X968"/>
      <c r="Y968"/>
      <c r="Z968"/>
      <c r="AA968"/>
      <c r="AB968"/>
      <c r="AC968"/>
    </row>
    <row r="969" spans="1:29" x14ac:dyDescent="0.25">
      <c r="A969"/>
      <c r="B969"/>
      <c r="C969"/>
      <c r="D969"/>
      <c r="E969"/>
      <c r="F969"/>
      <c r="G969"/>
      <c r="H969"/>
      <c r="I969"/>
      <c r="J969"/>
      <c r="K969"/>
      <c r="L969"/>
      <c r="M969"/>
      <c r="N969"/>
      <c r="O969"/>
      <c r="P969"/>
      <c r="Q969"/>
      <c r="R969"/>
      <c r="S969"/>
      <c r="T969"/>
      <c r="U969"/>
      <c r="V969"/>
      <c r="W969"/>
      <c r="X969"/>
      <c r="Y969"/>
      <c r="Z969"/>
      <c r="AA969"/>
      <c r="AB969"/>
      <c r="AC969"/>
    </row>
    <row r="970" spans="1:29" x14ac:dyDescent="0.25">
      <c r="A970"/>
      <c r="B970"/>
      <c r="C970"/>
      <c r="D970"/>
      <c r="E970"/>
      <c r="F970"/>
      <c r="G970"/>
      <c r="H970"/>
      <c r="I970"/>
      <c r="J970"/>
      <c r="K970"/>
      <c r="L970"/>
      <c r="M970"/>
      <c r="N970"/>
      <c r="O970"/>
      <c r="P970"/>
      <c r="Q970"/>
      <c r="R970"/>
      <c r="S970"/>
      <c r="T970"/>
      <c r="U970"/>
      <c r="V970"/>
      <c r="W970"/>
      <c r="X970"/>
      <c r="Y970"/>
      <c r="Z970"/>
      <c r="AA970"/>
      <c r="AB970"/>
      <c r="AC970"/>
    </row>
    <row r="971" spans="1:29" x14ac:dyDescent="0.25">
      <c r="A971"/>
      <c r="B971"/>
      <c r="C971"/>
      <c r="D971"/>
      <c r="E971"/>
      <c r="F971"/>
      <c r="G971"/>
      <c r="H971"/>
      <c r="I971"/>
      <c r="J971"/>
      <c r="K971"/>
      <c r="L971"/>
      <c r="M971"/>
      <c r="N971"/>
      <c r="O971"/>
      <c r="P971"/>
      <c r="Q971"/>
      <c r="R971"/>
      <c r="S971"/>
      <c r="T971"/>
      <c r="U971"/>
      <c r="V971"/>
      <c r="W971"/>
      <c r="X971"/>
      <c r="Y971"/>
      <c r="Z971"/>
      <c r="AA971"/>
      <c r="AB971"/>
      <c r="AC971"/>
    </row>
    <row r="972" spans="1:29" x14ac:dyDescent="0.25">
      <c r="A972"/>
      <c r="B972"/>
      <c r="C972"/>
      <c r="D972"/>
      <c r="E972"/>
      <c r="F972"/>
      <c r="G972"/>
      <c r="H972"/>
      <c r="I972"/>
      <c r="J972"/>
      <c r="K972"/>
      <c r="L972"/>
      <c r="M972"/>
      <c r="N972"/>
      <c r="O972"/>
      <c r="P972"/>
      <c r="Q972"/>
      <c r="R972"/>
      <c r="S972"/>
      <c r="T972"/>
      <c r="U972"/>
      <c r="V972"/>
      <c r="W972"/>
      <c r="X972"/>
      <c r="Y972"/>
      <c r="Z972"/>
      <c r="AA972"/>
      <c r="AB972"/>
      <c r="AC972"/>
    </row>
    <row r="973" spans="1:29" x14ac:dyDescent="0.25">
      <c r="A973"/>
      <c r="B973"/>
      <c r="C973"/>
      <c r="D973"/>
      <c r="E973"/>
      <c r="F973"/>
      <c r="G973"/>
      <c r="H973"/>
      <c r="I973"/>
      <c r="J973"/>
      <c r="K973"/>
      <c r="L973"/>
      <c r="M973"/>
      <c r="N973"/>
      <c r="O973"/>
      <c r="P973"/>
      <c r="Q973"/>
      <c r="R973"/>
      <c r="S973"/>
      <c r="T973"/>
      <c r="U973"/>
      <c r="V973"/>
      <c r="W973"/>
      <c r="X973"/>
      <c r="Y973"/>
      <c r="Z973"/>
      <c r="AA973"/>
      <c r="AB973"/>
      <c r="AC973"/>
    </row>
    <row r="974" spans="1:29" x14ac:dyDescent="0.25">
      <c r="A974"/>
      <c r="B974"/>
      <c r="C974"/>
      <c r="D974"/>
      <c r="E974"/>
      <c r="F974"/>
      <c r="G974"/>
      <c r="H974"/>
      <c r="I974"/>
      <c r="J974"/>
      <c r="K974"/>
      <c r="L974"/>
      <c r="M974"/>
      <c r="N974"/>
      <c r="O974"/>
      <c r="P974"/>
      <c r="Q974"/>
      <c r="R974"/>
      <c r="S974"/>
      <c r="T974"/>
      <c r="U974"/>
      <c r="V974"/>
      <c r="W974"/>
      <c r="X974"/>
      <c r="Y974"/>
      <c r="Z974"/>
      <c r="AA974"/>
      <c r="AB974"/>
      <c r="AC974"/>
    </row>
    <row r="975" spans="1:29" x14ac:dyDescent="0.25">
      <c r="A975"/>
      <c r="B975"/>
      <c r="C975"/>
      <c r="D975"/>
      <c r="E975"/>
      <c r="F975"/>
      <c r="G975"/>
      <c r="H975"/>
      <c r="I975"/>
      <c r="J975"/>
      <c r="K975"/>
      <c r="L975"/>
      <c r="M975"/>
      <c r="N975"/>
      <c r="O975"/>
      <c r="P975"/>
      <c r="Q975"/>
      <c r="R975"/>
      <c r="S975"/>
      <c r="T975"/>
      <c r="U975"/>
      <c r="V975"/>
      <c r="W975"/>
      <c r="X975"/>
      <c r="Y975"/>
      <c r="Z975"/>
      <c r="AA975"/>
      <c r="AB975"/>
      <c r="AC975"/>
    </row>
    <row r="976" spans="1:29" x14ac:dyDescent="0.25">
      <c r="A976"/>
      <c r="B976"/>
      <c r="C976"/>
      <c r="D976"/>
      <c r="E976"/>
      <c r="F976"/>
      <c r="G976"/>
      <c r="H976"/>
      <c r="I976"/>
      <c r="J976"/>
      <c r="K976"/>
      <c r="L976"/>
      <c r="M976"/>
      <c r="N976"/>
      <c r="O976"/>
      <c r="P976"/>
      <c r="Q976"/>
      <c r="R976"/>
      <c r="S976"/>
      <c r="T976"/>
      <c r="U976"/>
      <c r="V976"/>
      <c r="W976"/>
      <c r="X976"/>
      <c r="Y976"/>
      <c r="Z976"/>
      <c r="AA976"/>
      <c r="AB976"/>
      <c r="AC976"/>
    </row>
    <row r="977" spans="1:29" x14ac:dyDescent="0.25">
      <c r="A977"/>
      <c r="B977"/>
      <c r="C977"/>
      <c r="D977"/>
      <c r="E977"/>
      <c r="F977"/>
      <c r="G977"/>
      <c r="H977"/>
      <c r="I977"/>
      <c r="J977"/>
      <c r="K977"/>
      <c r="L977"/>
      <c r="M977"/>
      <c r="N977"/>
      <c r="O977"/>
      <c r="P977"/>
      <c r="Q977"/>
      <c r="R977"/>
      <c r="S977"/>
      <c r="T977"/>
      <c r="U977"/>
      <c r="V977"/>
      <c r="W977"/>
      <c r="X977"/>
      <c r="Y977"/>
      <c r="Z977"/>
      <c r="AA977"/>
      <c r="AB977"/>
      <c r="AC977"/>
    </row>
    <row r="978" spans="1:29" x14ac:dyDescent="0.25">
      <c r="A978"/>
      <c r="B978"/>
      <c r="C978"/>
      <c r="D978"/>
      <c r="E978"/>
      <c r="F978"/>
      <c r="G978"/>
      <c r="H978"/>
      <c r="I978"/>
      <c r="J978"/>
      <c r="K978"/>
      <c r="L978"/>
      <c r="M978"/>
      <c r="N978"/>
      <c r="O978"/>
      <c r="P978"/>
      <c r="Q978"/>
      <c r="R978"/>
      <c r="S978"/>
      <c r="T978"/>
      <c r="U978"/>
      <c r="V978"/>
      <c r="W978"/>
      <c r="X978"/>
      <c r="Y978"/>
      <c r="Z978"/>
      <c r="AA978"/>
      <c r="AB978"/>
      <c r="AC978"/>
    </row>
    <row r="979" spans="1:29" x14ac:dyDescent="0.25">
      <c r="A979"/>
      <c r="B979"/>
      <c r="C979"/>
      <c r="D979"/>
      <c r="E979"/>
      <c r="F979"/>
      <c r="G979"/>
      <c r="H979"/>
      <c r="I979"/>
      <c r="J979"/>
      <c r="K979"/>
      <c r="L979"/>
      <c r="M979"/>
      <c r="N979"/>
      <c r="O979"/>
      <c r="P979"/>
      <c r="Q979"/>
      <c r="R979"/>
      <c r="S979"/>
      <c r="T979"/>
      <c r="U979"/>
      <c r="V979"/>
      <c r="W979"/>
      <c r="X979"/>
      <c r="Y979"/>
      <c r="Z979"/>
      <c r="AA979"/>
      <c r="AB979"/>
      <c r="AC979"/>
    </row>
    <row r="980" spans="1:29" x14ac:dyDescent="0.25">
      <c r="A980"/>
      <c r="B980"/>
      <c r="C980"/>
      <c r="D980"/>
      <c r="E980"/>
      <c r="F980"/>
      <c r="G980"/>
      <c r="H980"/>
      <c r="I980"/>
      <c r="J980"/>
      <c r="K980"/>
      <c r="L980"/>
      <c r="M980"/>
      <c r="N980"/>
      <c r="O980"/>
      <c r="P980"/>
      <c r="Q980"/>
      <c r="R980"/>
      <c r="S980"/>
      <c r="T980"/>
      <c r="U980"/>
      <c r="V980"/>
      <c r="W980"/>
      <c r="X980"/>
      <c r="Y980"/>
      <c r="Z980"/>
      <c r="AA980"/>
      <c r="AB980"/>
      <c r="AC980"/>
    </row>
    <row r="981" spans="1:29" x14ac:dyDescent="0.25">
      <c r="A981"/>
      <c r="B981"/>
      <c r="C981"/>
      <c r="D981"/>
      <c r="E981"/>
      <c r="F981"/>
      <c r="G981"/>
      <c r="H981"/>
      <c r="I981"/>
      <c r="J981"/>
      <c r="K981"/>
      <c r="L981"/>
      <c r="M981"/>
      <c r="N981"/>
      <c r="O981"/>
      <c r="P981"/>
      <c r="Q981"/>
      <c r="R981"/>
      <c r="S981"/>
      <c r="T981"/>
      <c r="U981"/>
      <c r="V981"/>
      <c r="W981"/>
      <c r="X981"/>
      <c r="Y981"/>
      <c r="Z981"/>
      <c r="AA981"/>
      <c r="AB981"/>
      <c r="AC981"/>
    </row>
    <row r="982" spans="1:29" x14ac:dyDescent="0.25">
      <c r="A982"/>
      <c r="B982"/>
      <c r="C982"/>
      <c r="D982"/>
      <c r="E982"/>
      <c r="F982"/>
      <c r="G982"/>
      <c r="H982"/>
      <c r="I982"/>
      <c r="J982"/>
      <c r="K982"/>
      <c r="L982"/>
      <c r="M982"/>
      <c r="N982"/>
      <c r="O982"/>
      <c r="P982"/>
      <c r="Q982"/>
      <c r="R982"/>
      <c r="S982"/>
      <c r="T982"/>
      <c r="U982"/>
      <c r="V982"/>
      <c r="W982"/>
      <c r="X982"/>
      <c r="Y982"/>
      <c r="Z982"/>
      <c r="AA982"/>
      <c r="AB982"/>
      <c r="AC982"/>
    </row>
    <row r="983" spans="1:29" x14ac:dyDescent="0.25">
      <c r="A983"/>
      <c r="B983"/>
      <c r="C983"/>
      <c r="D983"/>
      <c r="E983"/>
      <c r="F983"/>
      <c r="G983"/>
      <c r="H983"/>
      <c r="I983"/>
      <c r="J983"/>
      <c r="K983"/>
      <c r="L983"/>
      <c r="M983"/>
      <c r="N983"/>
      <c r="O983"/>
      <c r="P983"/>
      <c r="Q983"/>
      <c r="R983"/>
      <c r="S983"/>
      <c r="T983"/>
      <c r="U983"/>
      <c r="V983"/>
      <c r="W983"/>
      <c r="X983"/>
      <c r="Y983"/>
      <c r="Z983"/>
      <c r="AA983"/>
      <c r="AB983"/>
      <c r="AC983"/>
    </row>
    <row r="984" spans="1:29" x14ac:dyDescent="0.25">
      <c r="A984"/>
      <c r="B984"/>
      <c r="C984"/>
      <c r="D984"/>
      <c r="E984"/>
      <c r="F984"/>
      <c r="G984"/>
      <c r="H984"/>
      <c r="I984"/>
      <c r="J984"/>
      <c r="K984"/>
      <c r="L984"/>
      <c r="M984"/>
      <c r="N984"/>
      <c r="O984"/>
      <c r="P984"/>
      <c r="Q984"/>
      <c r="R984"/>
      <c r="S984"/>
      <c r="T984"/>
      <c r="U984"/>
      <c r="V984"/>
      <c r="W984"/>
      <c r="X984"/>
      <c r="Y984"/>
      <c r="Z984"/>
      <c r="AA984"/>
      <c r="AB984"/>
      <c r="AC984"/>
    </row>
    <row r="985" spans="1:29" x14ac:dyDescent="0.25">
      <c r="A985"/>
      <c r="B985"/>
      <c r="C985"/>
      <c r="D985"/>
      <c r="E985"/>
      <c r="F985"/>
      <c r="G985"/>
      <c r="H985"/>
      <c r="I985"/>
      <c r="J985"/>
      <c r="K985"/>
      <c r="L985"/>
      <c r="M985"/>
      <c r="N985"/>
      <c r="O985"/>
      <c r="P985"/>
      <c r="Q985"/>
      <c r="R985"/>
      <c r="S985"/>
      <c r="T985"/>
      <c r="U985"/>
      <c r="V985"/>
      <c r="W985"/>
      <c r="X985"/>
      <c r="Y985"/>
      <c r="Z985"/>
      <c r="AA985"/>
      <c r="AB985"/>
      <c r="AC985"/>
    </row>
    <row r="986" spans="1:29" x14ac:dyDescent="0.25">
      <c r="A986"/>
      <c r="B986"/>
      <c r="C986"/>
      <c r="D986"/>
      <c r="E986"/>
      <c r="F986"/>
      <c r="G986"/>
      <c r="H986"/>
      <c r="I986"/>
      <c r="J986"/>
      <c r="K986"/>
      <c r="L986"/>
      <c r="M986"/>
      <c r="N986"/>
      <c r="O986"/>
      <c r="P986"/>
      <c r="Q986"/>
      <c r="R986"/>
      <c r="S986"/>
      <c r="T986"/>
      <c r="U986"/>
      <c r="V986"/>
      <c r="W986"/>
      <c r="X986"/>
      <c r="Y986"/>
      <c r="Z986"/>
      <c r="AA986"/>
      <c r="AB986"/>
      <c r="AC986"/>
    </row>
    <row r="987" spans="1:29" x14ac:dyDescent="0.25">
      <c r="A987"/>
      <c r="B987"/>
      <c r="C987"/>
      <c r="D987"/>
      <c r="E987"/>
      <c r="F987"/>
      <c r="G987"/>
      <c r="H987"/>
      <c r="I987"/>
      <c r="J987"/>
      <c r="K987"/>
      <c r="L987"/>
      <c r="M987"/>
      <c r="N987"/>
      <c r="O987"/>
      <c r="P987"/>
      <c r="Q987"/>
      <c r="R987"/>
      <c r="S987"/>
      <c r="T987"/>
      <c r="U987"/>
      <c r="V987"/>
      <c r="W987"/>
      <c r="X987"/>
      <c r="Y987"/>
      <c r="Z987"/>
      <c r="AA987"/>
      <c r="AB987"/>
      <c r="AC987"/>
    </row>
    <row r="988" spans="1:29" x14ac:dyDescent="0.25">
      <c r="A988"/>
      <c r="B988"/>
      <c r="C988"/>
      <c r="D988"/>
      <c r="E988"/>
      <c r="F988"/>
      <c r="G988"/>
      <c r="H988"/>
      <c r="I988"/>
      <c r="J988"/>
      <c r="K988"/>
      <c r="L988"/>
      <c r="M988"/>
      <c r="N988"/>
      <c r="O988"/>
      <c r="P988"/>
      <c r="Q988"/>
      <c r="R988"/>
      <c r="S988"/>
      <c r="T988"/>
      <c r="U988"/>
      <c r="V988"/>
      <c r="W988"/>
      <c r="X988"/>
      <c r="Y988"/>
      <c r="Z988"/>
      <c r="AA988"/>
      <c r="AB988"/>
      <c r="AC988"/>
    </row>
    <row r="989" spans="1:29" x14ac:dyDescent="0.25">
      <c r="A989"/>
      <c r="B989"/>
      <c r="C989"/>
      <c r="D989"/>
      <c r="E989"/>
      <c r="F989"/>
      <c r="G989"/>
      <c r="H989"/>
      <c r="I989"/>
      <c r="J989"/>
      <c r="K989"/>
      <c r="L989"/>
      <c r="M989"/>
      <c r="N989"/>
      <c r="O989"/>
      <c r="P989"/>
      <c r="Q989"/>
      <c r="R989"/>
      <c r="S989"/>
      <c r="T989"/>
      <c r="U989"/>
      <c r="V989"/>
      <c r="W989"/>
      <c r="X989"/>
      <c r="Y989"/>
      <c r="Z989"/>
      <c r="AA989"/>
      <c r="AB989"/>
      <c r="AC989"/>
    </row>
    <row r="990" spans="1:29" x14ac:dyDescent="0.25">
      <c r="A990"/>
      <c r="B990"/>
      <c r="C990"/>
      <c r="D990"/>
      <c r="E990"/>
      <c r="F990"/>
      <c r="G990"/>
      <c r="H990"/>
      <c r="I990"/>
      <c r="J990"/>
      <c r="K990"/>
      <c r="L990"/>
      <c r="M990"/>
      <c r="N990"/>
      <c r="O990"/>
      <c r="P990"/>
      <c r="Q990"/>
      <c r="R990"/>
      <c r="S990"/>
      <c r="T990"/>
      <c r="U990"/>
      <c r="V990"/>
      <c r="W990"/>
      <c r="X990"/>
      <c r="Y990"/>
      <c r="Z990"/>
      <c r="AA990"/>
      <c r="AB990"/>
      <c r="AC990"/>
    </row>
    <row r="991" spans="1:29" x14ac:dyDescent="0.25">
      <c r="A991"/>
      <c r="B991"/>
      <c r="C991"/>
      <c r="D991"/>
      <c r="E991"/>
      <c r="F991"/>
      <c r="G991"/>
      <c r="H991"/>
      <c r="I991"/>
      <c r="J991"/>
      <c r="K991"/>
      <c r="L991"/>
      <c r="M991"/>
      <c r="N991"/>
      <c r="O991"/>
      <c r="P991"/>
      <c r="Q991"/>
      <c r="R991"/>
      <c r="S991"/>
      <c r="T991"/>
      <c r="U991"/>
      <c r="V991"/>
      <c r="W991"/>
      <c r="X991"/>
      <c r="Y991"/>
      <c r="Z991"/>
      <c r="AA991"/>
      <c r="AB991"/>
      <c r="AC991"/>
    </row>
    <row r="992" spans="1:29" x14ac:dyDescent="0.25">
      <c r="A992"/>
      <c r="B992"/>
      <c r="C992"/>
      <c r="D992"/>
      <c r="E992"/>
      <c r="F992"/>
      <c r="G992"/>
      <c r="H992"/>
      <c r="I992"/>
      <c r="J992"/>
      <c r="K992"/>
      <c r="L992"/>
      <c r="M992"/>
      <c r="N992"/>
      <c r="O992"/>
      <c r="P992"/>
      <c r="Q992"/>
      <c r="R992"/>
      <c r="S992"/>
      <c r="T992"/>
      <c r="U992"/>
      <c r="V992"/>
      <c r="W992"/>
      <c r="X992"/>
      <c r="Y992"/>
      <c r="Z992"/>
      <c r="AA992"/>
      <c r="AB992"/>
      <c r="AC992"/>
    </row>
    <row r="993" spans="1:29" x14ac:dyDescent="0.25">
      <c r="A993"/>
      <c r="B993"/>
      <c r="C993"/>
      <c r="D993"/>
      <c r="E993"/>
      <c r="F993"/>
      <c r="G993"/>
      <c r="H993"/>
      <c r="I993"/>
      <c r="J993"/>
      <c r="K993"/>
      <c r="L993"/>
      <c r="M993"/>
      <c r="N993"/>
      <c r="O993"/>
      <c r="P993"/>
      <c r="Q993"/>
      <c r="R993"/>
      <c r="S993"/>
      <c r="T993"/>
      <c r="U993"/>
      <c r="V993"/>
      <c r="W993"/>
      <c r="X993"/>
      <c r="Y993"/>
      <c r="Z993"/>
      <c r="AA993"/>
      <c r="AB993"/>
      <c r="AC993"/>
    </row>
    <row r="994" spans="1:29" x14ac:dyDescent="0.25">
      <c r="A994"/>
      <c r="B994"/>
      <c r="C994"/>
      <c r="D994"/>
      <c r="E994"/>
      <c r="F994"/>
      <c r="G994"/>
      <c r="H994"/>
      <c r="I994"/>
      <c r="J994"/>
      <c r="K994"/>
      <c r="L994"/>
      <c r="M994"/>
      <c r="N994"/>
      <c r="O994"/>
      <c r="P994"/>
      <c r="Q994"/>
      <c r="R994"/>
      <c r="S994"/>
      <c r="T994"/>
      <c r="U994"/>
      <c r="V994"/>
      <c r="W994"/>
      <c r="X994"/>
      <c r="Y994"/>
      <c r="Z994"/>
      <c r="AA994"/>
      <c r="AB994"/>
      <c r="AC994"/>
    </row>
    <row r="995" spans="1:29" x14ac:dyDescent="0.25">
      <c r="A995"/>
      <c r="B995"/>
      <c r="C995"/>
      <c r="D995"/>
      <c r="E995"/>
      <c r="F995"/>
      <c r="G995"/>
      <c r="H995"/>
      <c r="I995"/>
      <c r="J995"/>
      <c r="K995"/>
      <c r="L995"/>
      <c r="M995"/>
      <c r="N995"/>
      <c r="O995"/>
      <c r="P995"/>
      <c r="Q995"/>
      <c r="R995"/>
      <c r="S995"/>
      <c r="T995"/>
      <c r="U995"/>
      <c r="V995"/>
      <c r="W995"/>
      <c r="X995"/>
      <c r="Y995"/>
      <c r="Z995"/>
      <c r="AA995"/>
      <c r="AB995"/>
      <c r="AC995"/>
    </row>
    <row r="996" spans="1:29" x14ac:dyDescent="0.25">
      <c r="A996"/>
      <c r="B996"/>
      <c r="C996"/>
      <c r="D996"/>
      <c r="E996"/>
      <c r="F996"/>
      <c r="G996"/>
      <c r="H996"/>
      <c r="I996"/>
      <c r="J996"/>
      <c r="K996"/>
      <c r="L996"/>
      <c r="M996"/>
      <c r="N996"/>
      <c r="O996"/>
      <c r="P996"/>
      <c r="Q996"/>
      <c r="R996"/>
      <c r="S996"/>
      <c r="T996"/>
      <c r="U996"/>
      <c r="V996"/>
      <c r="W996"/>
      <c r="X996"/>
      <c r="Y996"/>
      <c r="Z996"/>
      <c r="AA996"/>
      <c r="AB996"/>
      <c r="AC996"/>
    </row>
    <row r="997" spans="1:29" x14ac:dyDescent="0.25">
      <c r="A997"/>
      <c r="B997"/>
      <c r="C997"/>
      <c r="D997"/>
      <c r="E997"/>
      <c r="F997"/>
      <c r="G997"/>
      <c r="H997"/>
      <c r="I997"/>
      <c r="J997"/>
      <c r="K997"/>
      <c r="L997"/>
      <c r="M997"/>
      <c r="N997"/>
      <c r="O997"/>
      <c r="P997"/>
      <c r="Q997"/>
      <c r="R997"/>
      <c r="S997"/>
      <c r="T997"/>
      <c r="U997"/>
      <c r="V997"/>
      <c r="W997"/>
      <c r="X997"/>
      <c r="Y997"/>
      <c r="Z997"/>
      <c r="AA997"/>
      <c r="AB997"/>
      <c r="AC997"/>
    </row>
    <row r="998" spans="1:29" x14ac:dyDescent="0.25">
      <c r="A998"/>
      <c r="B998"/>
      <c r="C998"/>
      <c r="D998"/>
      <c r="E998"/>
      <c r="F998"/>
      <c r="G998"/>
      <c r="H998"/>
      <c r="I998"/>
      <c r="J998"/>
      <c r="K998"/>
      <c r="L998"/>
      <c r="M998"/>
      <c r="N998"/>
      <c r="O998"/>
      <c r="P998"/>
      <c r="Q998"/>
      <c r="R998"/>
      <c r="S998"/>
      <c r="T998"/>
      <c r="U998"/>
      <c r="V998"/>
      <c r="W998"/>
      <c r="X998"/>
      <c r="Y998"/>
      <c r="Z998"/>
      <c r="AA998"/>
      <c r="AB998"/>
      <c r="AC998"/>
    </row>
    <row r="999" spans="1:29" x14ac:dyDescent="0.25">
      <c r="A999"/>
      <c r="B999"/>
      <c r="C999"/>
      <c r="D999"/>
      <c r="E999"/>
      <c r="F999"/>
      <c r="G999"/>
      <c r="H999"/>
      <c r="I999"/>
      <c r="J999"/>
      <c r="K999"/>
      <c r="L999"/>
      <c r="M999"/>
      <c r="N999"/>
      <c r="O999"/>
      <c r="P999"/>
      <c r="Q999"/>
      <c r="R999"/>
      <c r="S999"/>
      <c r="T999"/>
      <c r="U999"/>
      <c r="V999"/>
      <c r="W999"/>
      <c r="X999"/>
      <c r="Y999"/>
      <c r="Z999"/>
      <c r="AA999"/>
      <c r="AB999"/>
      <c r="AC999"/>
    </row>
    <row r="1000" spans="1:29"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row>
  </sheetData>
  <sheetProtection sheet="1" objects="1" scenarios="1"/>
  <mergeCells count="32">
    <mergeCell ref="AA6:AC6"/>
    <mergeCell ref="AA7:AA8"/>
    <mergeCell ref="AB7:AB8"/>
    <mergeCell ref="Y7:Y8"/>
    <mergeCell ref="Z7:Z8"/>
    <mergeCell ref="A7:A8"/>
    <mergeCell ref="B7:B8"/>
    <mergeCell ref="C7:C8"/>
    <mergeCell ref="D7:D8"/>
    <mergeCell ref="AC7:AC8"/>
    <mergeCell ref="A4:C4"/>
    <mergeCell ref="G4:H4"/>
    <mergeCell ref="A6:C6"/>
    <mergeCell ref="G6:H6"/>
    <mergeCell ref="D6:F6"/>
    <mergeCell ref="U6:Z6"/>
    <mergeCell ref="J6:K6"/>
    <mergeCell ref="J7:J8"/>
    <mergeCell ref="K7:K8"/>
    <mergeCell ref="X7:X8"/>
    <mergeCell ref="U7:U8"/>
    <mergeCell ref="V7:V8"/>
    <mergeCell ref="W7:W8"/>
    <mergeCell ref="Q7:T7"/>
    <mergeCell ref="I6:I8"/>
    <mergeCell ref="E7:E8"/>
    <mergeCell ref="L6:L8"/>
    <mergeCell ref="M7:P7"/>
    <mergeCell ref="M6:T6"/>
    <mergeCell ref="F7:F8"/>
    <mergeCell ref="G7:G8"/>
    <mergeCell ref="H7:H8"/>
  </mergeCells>
  <phoneticPr fontId="3" type="noConversion"/>
  <conditionalFormatting sqref="J9">
    <cfRule type="containsText" dxfId="2321" priority="2372" stopIfTrue="1" operator="containsText" text=" ">
      <formula>NOT(ISERROR(SEARCH(" ",J9)))</formula>
    </cfRule>
  </conditionalFormatting>
  <conditionalFormatting sqref="K9">
    <cfRule type="expression" dxfId="2320" priority="2328">
      <formula>$J9&lt;&gt;" "</formula>
    </cfRule>
    <cfRule type="expression" dxfId="2319" priority="2329">
      <formula>$J9=" "</formula>
    </cfRule>
  </conditionalFormatting>
  <conditionalFormatting sqref="J10">
    <cfRule type="containsText" dxfId="2318" priority="2319" stopIfTrue="1" operator="containsText" text=" ">
      <formula>NOT(ISERROR(SEARCH(" ",J10)))</formula>
    </cfRule>
  </conditionalFormatting>
  <conditionalFormatting sqref="K10">
    <cfRule type="expression" dxfId="2317" priority="2317">
      <formula>$J10&lt;&gt;" "</formula>
    </cfRule>
    <cfRule type="expression" dxfId="2316" priority="2318">
      <formula>$J10=" "</formula>
    </cfRule>
  </conditionalFormatting>
  <conditionalFormatting sqref="J11">
    <cfRule type="containsText" dxfId="2315" priority="2316" stopIfTrue="1" operator="containsText" text=" ">
      <formula>NOT(ISERROR(SEARCH(" ",J11)))</formula>
    </cfRule>
  </conditionalFormatting>
  <conditionalFormatting sqref="K11">
    <cfRule type="expression" dxfId="2314" priority="2314">
      <formula>$J11&lt;&gt;" "</formula>
    </cfRule>
    <cfRule type="expression" dxfId="2313" priority="2315">
      <formula>$J11=" "</formula>
    </cfRule>
  </conditionalFormatting>
  <conditionalFormatting sqref="J12">
    <cfRule type="containsText" dxfId="2312" priority="2313" stopIfTrue="1" operator="containsText" text=" ">
      <formula>NOT(ISERROR(SEARCH(" ",J12)))</formula>
    </cfRule>
  </conditionalFormatting>
  <conditionalFormatting sqref="K12">
    <cfRule type="expression" dxfId="2311" priority="2311">
      <formula>$J12&lt;&gt;" "</formula>
    </cfRule>
    <cfRule type="expression" dxfId="2310" priority="2312">
      <formula>$J12=" "</formula>
    </cfRule>
  </conditionalFormatting>
  <conditionalFormatting sqref="J13">
    <cfRule type="containsText" dxfId="2309" priority="2310" stopIfTrue="1" operator="containsText" text=" ">
      <formula>NOT(ISERROR(SEARCH(" ",J13)))</formula>
    </cfRule>
  </conditionalFormatting>
  <conditionalFormatting sqref="K13">
    <cfRule type="expression" dxfId="2308" priority="2308">
      <formula>$J13&lt;&gt;" "</formula>
    </cfRule>
    <cfRule type="expression" dxfId="2307" priority="2309">
      <formula>$J13=" "</formula>
    </cfRule>
  </conditionalFormatting>
  <conditionalFormatting sqref="J14">
    <cfRule type="containsText" dxfId="2306" priority="2307" stopIfTrue="1" operator="containsText" text=" ">
      <formula>NOT(ISERROR(SEARCH(" ",J14)))</formula>
    </cfRule>
  </conditionalFormatting>
  <conditionalFormatting sqref="K14">
    <cfRule type="expression" dxfId="2305" priority="2305">
      <formula>$J14&lt;&gt;" "</formula>
    </cfRule>
    <cfRule type="expression" dxfId="2304" priority="2306">
      <formula>$J14=" "</formula>
    </cfRule>
  </conditionalFormatting>
  <conditionalFormatting sqref="J15">
    <cfRule type="containsText" dxfId="2303" priority="2304" stopIfTrue="1" operator="containsText" text=" ">
      <formula>NOT(ISERROR(SEARCH(" ",J15)))</formula>
    </cfRule>
  </conditionalFormatting>
  <conditionalFormatting sqref="K15">
    <cfRule type="expression" dxfId="2302" priority="2302">
      <formula>$J15&lt;&gt;" "</formula>
    </cfRule>
    <cfRule type="expression" dxfId="2301" priority="2303">
      <formula>$J15=" "</formula>
    </cfRule>
  </conditionalFormatting>
  <conditionalFormatting sqref="J16">
    <cfRule type="containsText" dxfId="2300" priority="2301" stopIfTrue="1" operator="containsText" text=" ">
      <formula>NOT(ISERROR(SEARCH(" ",J16)))</formula>
    </cfRule>
  </conditionalFormatting>
  <conditionalFormatting sqref="K16">
    <cfRule type="expression" dxfId="2299" priority="2299">
      <formula>$J16&lt;&gt;" "</formula>
    </cfRule>
    <cfRule type="expression" dxfId="2298" priority="2300">
      <formula>$J16=" "</formula>
    </cfRule>
  </conditionalFormatting>
  <conditionalFormatting sqref="J17">
    <cfRule type="containsText" dxfId="2297" priority="2298" stopIfTrue="1" operator="containsText" text=" ">
      <formula>NOT(ISERROR(SEARCH(" ",J17)))</formula>
    </cfRule>
  </conditionalFormatting>
  <conditionalFormatting sqref="K17">
    <cfRule type="expression" dxfId="2296" priority="2296">
      <formula>$J17&lt;&gt;" "</formula>
    </cfRule>
    <cfRule type="expression" dxfId="2295" priority="2297">
      <formula>$J17=" "</formula>
    </cfRule>
  </conditionalFormatting>
  <conditionalFormatting sqref="J18">
    <cfRule type="containsText" dxfId="2294" priority="2295" stopIfTrue="1" operator="containsText" text=" ">
      <formula>NOT(ISERROR(SEARCH(" ",J18)))</formula>
    </cfRule>
  </conditionalFormatting>
  <conditionalFormatting sqref="K18">
    <cfRule type="expression" dxfId="2293" priority="2293">
      <formula>$J18&lt;&gt;" "</formula>
    </cfRule>
    <cfRule type="expression" dxfId="2292" priority="2294">
      <formula>$J18=" "</formula>
    </cfRule>
  </conditionalFormatting>
  <conditionalFormatting sqref="J19">
    <cfRule type="containsText" dxfId="2291" priority="2292" stopIfTrue="1" operator="containsText" text=" ">
      <formula>NOT(ISERROR(SEARCH(" ",J19)))</formula>
    </cfRule>
  </conditionalFormatting>
  <conditionalFormatting sqref="K19">
    <cfRule type="expression" dxfId="2290" priority="2290">
      <formula>$J19&lt;&gt;" "</formula>
    </cfRule>
    <cfRule type="expression" dxfId="2289" priority="2291">
      <formula>$J19=" "</formula>
    </cfRule>
  </conditionalFormatting>
  <conditionalFormatting sqref="J20">
    <cfRule type="containsText" dxfId="2288" priority="2289" stopIfTrue="1" operator="containsText" text=" ">
      <formula>NOT(ISERROR(SEARCH(" ",J20)))</formula>
    </cfRule>
  </conditionalFormatting>
  <conditionalFormatting sqref="K20">
    <cfRule type="expression" dxfId="2287" priority="2287">
      <formula>$J20&lt;&gt;" "</formula>
    </cfRule>
    <cfRule type="expression" dxfId="2286" priority="2288">
      <formula>$J20=" "</formula>
    </cfRule>
  </conditionalFormatting>
  <conditionalFormatting sqref="J21">
    <cfRule type="containsText" dxfId="2285" priority="2286" stopIfTrue="1" operator="containsText" text=" ">
      <formula>NOT(ISERROR(SEARCH(" ",J21)))</formula>
    </cfRule>
  </conditionalFormatting>
  <conditionalFormatting sqref="K21">
    <cfRule type="expression" dxfId="2284" priority="2284">
      <formula>$J21&lt;&gt;" "</formula>
    </cfRule>
    <cfRule type="expression" dxfId="2283" priority="2285">
      <formula>$J21=" "</formula>
    </cfRule>
  </conditionalFormatting>
  <conditionalFormatting sqref="J22">
    <cfRule type="containsText" dxfId="2282" priority="2283" stopIfTrue="1" operator="containsText" text=" ">
      <formula>NOT(ISERROR(SEARCH(" ",J22)))</formula>
    </cfRule>
  </conditionalFormatting>
  <conditionalFormatting sqref="K22">
    <cfRule type="expression" dxfId="2281" priority="2281">
      <formula>$J22&lt;&gt;" "</formula>
    </cfRule>
    <cfRule type="expression" dxfId="2280" priority="2282">
      <formula>$J22=" "</formula>
    </cfRule>
  </conditionalFormatting>
  <conditionalFormatting sqref="J23">
    <cfRule type="containsText" dxfId="2279" priority="2280" stopIfTrue="1" operator="containsText" text=" ">
      <formula>NOT(ISERROR(SEARCH(" ",J23)))</formula>
    </cfRule>
  </conditionalFormatting>
  <conditionalFormatting sqref="K23">
    <cfRule type="expression" dxfId="2278" priority="2278">
      <formula>$J23&lt;&gt;" "</formula>
    </cfRule>
    <cfRule type="expression" dxfId="2277" priority="2279">
      <formula>$J23=" "</formula>
    </cfRule>
  </conditionalFormatting>
  <conditionalFormatting sqref="J24">
    <cfRule type="containsText" dxfId="2276" priority="2277" stopIfTrue="1" operator="containsText" text=" ">
      <formula>NOT(ISERROR(SEARCH(" ",J24)))</formula>
    </cfRule>
  </conditionalFormatting>
  <conditionalFormatting sqref="K24">
    <cfRule type="expression" dxfId="2275" priority="2275">
      <formula>$J24&lt;&gt;" "</formula>
    </cfRule>
    <cfRule type="expression" dxfId="2274" priority="2276">
      <formula>$J24=" "</formula>
    </cfRule>
  </conditionalFormatting>
  <conditionalFormatting sqref="J25">
    <cfRule type="containsText" dxfId="2273" priority="2274" stopIfTrue="1" operator="containsText" text=" ">
      <formula>NOT(ISERROR(SEARCH(" ",J25)))</formula>
    </cfRule>
  </conditionalFormatting>
  <conditionalFormatting sqref="K25">
    <cfRule type="expression" dxfId="2272" priority="2272">
      <formula>$J25&lt;&gt;" "</formula>
    </cfRule>
    <cfRule type="expression" dxfId="2271" priority="2273">
      <formula>$J25=" "</formula>
    </cfRule>
  </conditionalFormatting>
  <conditionalFormatting sqref="J26">
    <cfRule type="containsText" dxfId="2270" priority="2271" stopIfTrue="1" operator="containsText" text=" ">
      <formula>NOT(ISERROR(SEARCH(" ",J26)))</formula>
    </cfRule>
  </conditionalFormatting>
  <conditionalFormatting sqref="K26">
    <cfRule type="expression" dxfId="2269" priority="2269">
      <formula>$J26&lt;&gt;" "</formula>
    </cfRule>
    <cfRule type="expression" dxfId="2268" priority="2270">
      <formula>$J26=" "</formula>
    </cfRule>
  </conditionalFormatting>
  <conditionalFormatting sqref="J27">
    <cfRule type="containsText" dxfId="2267" priority="2268" stopIfTrue="1" operator="containsText" text=" ">
      <formula>NOT(ISERROR(SEARCH(" ",J27)))</formula>
    </cfRule>
  </conditionalFormatting>
  <conditionalFormatting sqref="K27">
    <cfRule type="expression" dxfId="2266" priority="2266">
      <formula>$J27&lt;&gt;" "</formula>
    </cfRule>
    <cfRule type="expression" dxfId="2265" priority="2267">
      <formula>$J27=" "</formula>
    </cfRule>
  </conditionalFormatting>
  <conditionalFormatting sqref="J28">
    <cfRule type="containsText" dxfId="2264" priority="2265" stopIfTrue="1" operator="containsText" text=" ">
      <formula>NOT(ISERROR(SEARCH(" ",J28)))</formula>
    </cfRule>
  </conditionalFormatting>
  <conditionalFormatting sqref="K28">
    <cfRule type="expression" dxfId="2263" priority="2263">
      <formula>$J28&lt;&gt;" "</formula>
    </cfRule>
    <cfRule type="expression" dxfId="2262" priority="2264">
      <formula>$J28=" "</formula>
    </cfRule>
  </conditionalFormatting>
  <conditionalFormatting sqref="J29">
    <cfRule type="containsText" dxfId="2261" priority="2262" stopIfTrue="1" operator="containsText" text=" ">
      <formula>NOT(ISERROR(SEARCH(" ",J29)))</formula>
    </cfRule>
  </conditionalFormatting>
  <conditionalFormatting sqref="K29">
    <cfRule type="expression" dxfId="2260" priority="2260">
      <formula>$J29&lt;&gt;" "</formula>
    </cfRule>
    <cfRule type="expression" dxfId="2259" priority="2261">
      <formula>$J29=" "</formula>
    </cfRule>
  </conditionalFormatting>
  <conditionalFormatting sqref="J30">
    <cfRule type="containsText" dxfId="2258" priority="2259" stopIfTrue="1" operator="containsText" text=" ">
      <formula>NOT(ISERROR(SEARCH(" ",J30)))</formula>
    </cfRule>
  </conditionalFormatting>
  <conditionalFormatting sqref="K30">
    <cfRule type="expression" dxfId="2257" priority="2257">
      <formula>$J30&lt;&gt;" "</formula>
    </cfRule>
    <cfRule type="expression" dxfId="2256" priority="2258">
      <formula>$J30=" "</formula>
    </cfRule>
  </conditionalFormatting>
  <conditionalFormatting sqref="J31">
    <cfRule type="containsText" dxfId="2255" priority="2256" stopIfTrue="1" operator="containsText" text=" ">
      <formula>NOT(ISERROR(SEARCH(" ",J31)))</formula>
    </cfRule>
  </conditionalFormatting>
  <conditionalFormatting sqref="K31">
    <cfRule type="expression" dxfId="2254" priority="2254">
      <formula>$J31&lt;&gt;" "</formula>
    </cfRule>
    <cfRule type="expression" dxfId="2253" priority="2255">
      <formula>$J31=" "</formula>
    </cfRule>
  </conditionalFormatting>
  <conditionalFormatting sqref="J32">
    <cfRule type="containsText" dxfId="2252" priority="2253" stopIfTrue="1" operator="containsText" text=" ">
      <formula>NOT(ISERROR(SEARCH(" ",J32)))</formula>
    </cfRule>
  </conditionalFormatting>
  <conditionalFormatting sqref="K32">
    <cfRule type="expression" dxfId="2251" priority="2251">
      <formula>$J32&lt;&gt;" "</formula>
    </cfRule>
    <cfRule type="expression" dxfId="2250" priority="2252">
      <formula>$J32=" "</formula>
    </cfRule>
  </conditionalFormatting>
  <conditionalFormatting sqref="J33">
    <cfRule type="containsText" dxfId="2249" priority="2250" stopIfTrue="1" operator="containsText" text=" ">
      <formula>NOT(ISERROR(SEARCH(" ",J33)))</formula>
    </cfRule>
  </conditionalFormatting>
  <conditionalFormatting sqref="K33">
    <cfRule type="expression" dxfId="2248" priority="2248">
      <formula>$J33&lt;&gt;" "</formula>
    </cfRule>
    <cfRule type="expression" dxfId="2247" priority="2249">
      <formula>$J33=" "</formula>
    </cfRule>
  </conditionalFormatting>
  <conditionalFormatting sqref="J34">
    <cfRule type="containsText" dxfId="2246" priority="2247" stopIfTrue="1" operator="containsText" text=" ">
      <formula>NOT(ISERROR(SEARCH(" ",J34)))</formula>
    </cfRule>
  </conditionalFormatting>
  <conditionalFormatting sqref="K34">
    <cfRule type="expression" dxfId="2245" priority="2245">
      <formula>$J34&lt;&gt;" "</formula>
    </cfRule>
    <cfRule type="expression" dxfId="2244" priority="2246">
      <formula>$J34=" "</formula>
    </cfRule>
  </conditionalFormatting>
  <conditionalFormatting sqref="J35">
    <cfRule type="containsText" dxfId="2243" priority="2244" stopIfTrue="1" operator="containsText" text=" ">
      <formula>NOT(ISERROR(SEARCH(" ",J35)))</formula>
    </cfRule>
  </conditionalFormatting>
  <conditionalFormatting sqref="K35">
    <cfRule type="expression" dxfId="2242" priority="2242">
      <formula>$J35&lt;&gt;" "</formula>
    </cfRule>
    <cfRule type="expression" dxfId="2241" priority="2243">
      <formula>$J35=" "</formula>
    </cfRule>
  </conditionalFormatting>
  <conditionalFormatting sqref="J36">
    <cfRule type="containsText" dxfId="2240" priority="2241" stopIfTrue="1" operator="containsText" text=" ">
      <formula>NOT(ISERROR(SEARCH(" ",J36)))</formula>
    </cfRule>
  </conditionalFormatting>
  <conditionalFormatting sqref="K36">
    <cfRule type="expression" dxfId="2239" priority="2239">
      <formula>$J36&lt;&gt;" "</formula>
    </cfRule>
    <cfRule type="expression" dxfId="2238" priority="2240">
      <formula>$J36=" "</formula>
    </cfRule>
  </conditionalFormatting>
  <conditionalFormatting sqref="J37">
    <cfRule type="containsText" dxfId="2237" priority="2238" stopIfTrue="1" operator="containsText" text=" ">
      <formula>NOT(ISERROR(SEARCH(" ",J37)))</formula>
    </cfRule>
  </conditionalFormatting>
  <conditionalFormatting sqref="K37">
    <cfRule type="expression" dxfId="2236" priority="2236">
      <formula>$J37&lt;&gt;" "</formula>
    </cfRule>
    <cfRule type="expression" dxfId="2235" priority="2237">
      <formula>$J37=" "</formula>
    </cfRule>
  </conditionalFormatting>
  <conditionalFormatting sqref="J38">
    <cfRule type="containsText" dxfId="2234" priority="2235" stopIfTrue="1" operator="containsText" text=" ">
      <formula>NOT(ISERROR(SEARCH(" ",J38)))</formula>
    </cfRule>
  </conditionalFormatting>
  <conditionalFormatting sqref="K38">
    <cfRule type="expression" dxfId="2233" priority="2233">
      <formula>$J38&lt;&gt;" "</formula>
    </cfRule>
    <cfRule type="expression" dxfId="2232" priority="2234">
      <formula>$J38=" "</formula>
    </cfRule>
  </conditionalFormatting>
  <conditionalFormatting sqref="J39">
    <cfRule type="containsText" dxfId="2231" priority="2232" stopIfTrue="1" operator="containsText" text=" ">
      <formula>NOT(ISERROR(SEARCH(" ",J39)))</formula>
    </cfRule>
  </conditionalFormatting>
  <conditionalFormatting sqref="K39">
    <cfRule type="expression" dxfId="2230" priority="2230">
      <formula>$J39&lt;&gt;" "</formula>
    </cfRule>
    <cfRule type="expression" dxfId="2229" priority="2231">
      <formula>$J39=" "</formula>
    </cfRule>
  </conditionalFormatting>
  <conditionalFormatting sqref="J40">
    <cfRule type="containsText" dxfId="2228" priority="2229" stopIfTrue="1" operator="containsText" text=" ">
      <formula>NOT(ISERROR(SEARCH(" ",J40)))</formula>
    </cfRule>
  </conditionalFormatting>
  <conditionalFormatting sqref="K40">
    <cfRule type="expression" dxfId="2227" priority="2227">
      <formula>$J40&lt;&gt;" "</formula>
    </cfRule>
    <cfRule type="expression" dxfId="2226" priority="2228">
      <formula>$J40=" "</formula>
    </cfRule>
  </conditionalFormatting>
  <conditionalFormatting sqref="J41">
    <cfRule type="containsText" dxfId="2225" priority="2226" stopIfTrue="1" operator="containsText" text=" ">
      <formula>NOT(ISERROR(SEARCH(" ",J41)))</formula>
    </cfRule>
  </conditionalFormatting>
  <conditionalFormatting sqref="K41">
    <cfRule type="expression" dxfId="2224" priority="2224">
      <formula>$J41&lt;&gt;" "</formula>
    </cfRule>
    <cfRule type="expression" dxfId="2223" priority="2225">
      <formula>$J41=" "</formula>
    </cfRule>
  </conditionalFormatting>
  <conditionalFormatting sqref="J42">
    <cfRule type="containsText" dxfId="2222" priority="2223" stopIfTrue="1" operator="containsText" text=" ">
      <formula>NOT(ISERROR(SEARCH(" ",J42)))</formula>
    </cfRule>
  </conditionalFormatting>
  <conditionalFormatting sqref="K42">
    <cfRule type="expression" dxfId="2221" priority="2221">
      <formula>$J42&lt;&gt;" "</formula>
    </cfRule>
    <cfRule type="expression" dxfId="2220" priority="2222">
      <formula>$J42=" "</formula>
    </cfRule>
  </conditionalFormatting>
  <conditionalFormatting sqref="J43">
    <cfRule type="containsText" dxfId="2219" priority="2220" stopIfTrue="1" operator="containsText" text=" ">
      <formula>NOT(ISERROR(SEARCH(" ",J43)))</formula>
    </cfRule>
  </conditionalFormatting>
  <conditionalFormatting sqref="K43">
    <cfRule type="expression" dxfId="2218" priority="2218">
      <formula>$J43&lt;&gt;" "</formula>
    </cfRule>
    <cfRule type="expression" dxfId="2217" priority="2219">
      <formula>$J43=" "</formula>
    </cfRule>
  </conditionalFormatting>
  <conditionalFormatting sqref="J44">
    <cfRule type="containsText" dxfId="2216" priority="2217" stopIfTrue="1" operator="containsText" text=" ">
      <formula>NOT(ISERROR(SEARCH(" ",J44)))</formula>
    </cfRule>
  </conditionalFormatting>
  <conditionalFormatting sqref="K44">
    <cfRule type="expression" dxfId="2215" priority="2215">
      <formula>$J44&lt;&gt;" "</formula>
    </cfRule>
    <cfRule type="expression" dxfId="2214" priority="2216">
      <formula>$J44=" "</formula>
    </cfRule>
  </conditionalFormatting>
  <conditionalFormatting sqref="J45">
    <cfRule type="containsText" dxfId="2213" priority="2214" stopIfTrue="1" operator="containsText" text=" ">
      <formula>NOT(ISERROR(SEARCH(" ",J45)))</formula>
    </cfRule>
  </conditionalFormatting>
  <conditionalFormatting sqref="K45">
    <cfRule type="expression" dxfId="2212" priority="2212">
      <formula>$J45&lt;&gt;" "</formula>
    </cfRule>
    <cfRule type="expression" dxfId="2211" priority="2213">
      <formula>$J45=" "</formula>
    </cfRule>
  </conditionalFormatting>
  <conditionalFormatting sqref="J46">
    <cfRule type="containsText" dxfId="2210" priority="2211" stopIfTrue="1" operator="containsText" text=" ">
      <formula>NOT(ISERROR(SEARCH(" ",J46)))</formula>
    </cfRule>
  </conditionalFormatting>
  <conditionalFormatting sqref="K46">
    <cfRule type="expression" dxfId="2209" priority="2209">
      <formula>$J46&lt;&gt;" "</formula>
    </cfRule>
    <cfRule type="expression" dxfId="2208" priority="2210">
      <formula>$J46=" "</formula>
    </cfRule>
  </conditionalFormatting>
  <conditionalFormatting sqref="J47">
    <cfRule type="containsText" dxfId="2207" priority="2208" stopIfTrue="1" operator="containsText" text=" ">
      <formula>NOT(ISERROR(SEARCH(" ",J47)))</formula>
    </cfRule>
  </conditionalFormatting>
  <conditionalFormatting sqref="K47">
    <cfRule type="expression" dxfId="2206" priority="2206">
      <formula>$J47&lt;&gt;" "</formula>
    </cfRule>
    <cfRule type="expression" dxfId="2205" priority="2207">
      <formula>$J47=" "</formula>
    </cfRule>
  </conditionalFormatting>
  <conditionalFormatting sqref="J48">
    <cfRule type="containsText" dxfId="2204" priority="2205" stopIfTrue="1" operator="containsText" text=" ">
      <formula>NOT(ISERROR(SEARCH(" ",J48)))</formula>
    </cfRule>
  </conditionalFormatting>
  <conditionalFormatting sqref="K48">
    <cfRule type="expression" dxfId="2203" priority="2203">
      <formula>$J48&lt;&gt;" "</formula>
    </cfRule>
    <cfRule type="expression" dxfId="2202" priority="2204">
      <formula>$J48=" "</formula>
    </cfRule>
  </conditionalFormatting>
  <conditionalFormatting sqref="J49">
    <cfRule type="containsText" dxfId="2201" priority="2202" stopIfTrue="1" operator="containsText" text=" ">
      <formula>NOT(ISERROR(SEARCH(" ",J49)))</formula>
    </cfRule>
  </conditionalFormatting>
  <conditionalFormatting sqref="K49">
    <cfRule type="expression" dxfId="2200" priority="2200">
      <formula>$J49&lt;&gt;" "</formula>
    </cfRule>
    <cfRule type="expression" dxfId="2199" priority="2201">
      <formula>$J49=" "</formula>
    </cfRule>
  </conditionalFormatting>
  <conditionalFormatting sqref="J50">
    <cfRule type="containsText" dxfId="2198" priority="2199" stopIfTrue="1" operator="containsText" text=" ">
      <formula>NOT(ISERROR(SEARCH(" ",J50)))</formula>
    </cfRule>
  </conditionalFormatting>
  <conditionalFormatting sqref="K50">
    <cfRule type="expression" dxfId="2197" priority="2197">
      <formula>$J50&lt;&gt;" "</formula>
    </cfRule>
    <cfRule type="expression" dxfId="2196" priority="2198">
      <formula>$J50=" "</formula>
    </cfRule>
  </conditionalFormatting>
  <conditionalFormatting sqref="J51">
    <cfRule type="containsText" dxfId="2195" priority="2196" stopIfTrue="1" operator="containsText" text=" ">
      <formula>NOT(ISERROR(SEARCH(" ",J51)))</formula>
    </cfRule>
  </conditionalFormatting>
  <conditionalFormatting sqref="K51">
    <cfRule type="expression" dxfId="2194" priority="2194">
      <formula>$J51&lt;&gt;" "</formula>
    </cfRule>
    <cfRule type="expression" dxfId="2193" priority="2195">
      <formula>$J51=" "</formula>
    </cfRule>
  </conditionalFormatting>
  <conditionalFormatting sqref="J52">
    <cfRule type="containsText" dxfId="2192" priority="2193" stopIfTrue="1" operator="containsText" text=" ">
      <formula>NOT(ISERROR(SEARCH(" ",J52)))</formula>
    </cfRule>
  </conditionalFormatting>
  <conditionalFormatting sqref="K52">
    <cfRule type="expression" dxfId="2191" priority="2191">
      <formula>$J52&lt;&gt;" "</formula>
    </cfRule>
    <cfRule type="expression" dxfId="2190" priority="2192">
      <formula>$J52=" "</formula>
    </cfRule>
  </conditionalFormatting>
  <conditionalFormatting sqref="J53">
    <cfRule type="containsText" dxfId="2189" priority="2190" stopIfTrue="1" operator="containsText" text=" ">
      <formula>NOT(ISERROR(SEARCH(" ",J53)))</formula>
    </cfRule>
  </conditionalFormatting>
  <conditionalFormatting sqref="K53">
    <cfRule type="expression" dxfId="2188" priority="2188">
      <formula>$J53&lt;&gt;" "</formula>
    </cfRule>
    <cfRule type="expression" dxfId="2187" priority="2189">
      <formula>$J53=" "</formula>
    </cfRule>
  </conditionalFormatting>
  <conditionalFormatting sqref="J54">
    <cfRule type="containsText" dxfId="2186" priority="2187" stopIfTrue="1" operator="containsText" text=" ">
      <formula>NOT(ISERROR(SEARCH(" ",J54)))</formula>
    </cfRule>
  </conditionalFormatting>
  <conditionalFormatting sqref="K54">
    <cfRule type="expression" dxfId="2185" priority="2185">
      <formula>$J54&lt;&gt;" "</formula>
    </cfRule>
    <cfRule type="expression" dxfId="2184" priority="2186">
      <formula>$J54=" "</formula>
    </cfRule>
  </conditionalFormatting>
  <conditionalFormatting sqref="J55">
    <cfRule type="containsText" dxfId="2183" priority="2184" stopIfTrue="1" operator="containsText" text=" ">
      <formula>NOT(ISERROR(SEARCH(" ",J55)))</formula>
    </cfRule>
  </conditionalFormatting>
  <conditionalFormatting sqref="K55">
    <cfRule type="expression" dxfId="2182" priority="2182">
      <formula>$J55&lt;&gt;" "</formula>
    </cfRule>
    <cfRule type="expression" dxfId="2181" priority="2183">
      <formula>$J55=" "</formula>
    </cfRule>
  </conditionalFormatting>
  <conditionalFormatting sqref="J56">
    <cfRule type="containsText" dxfId="2180" priority="2181" stopIfTrue="1" operator="containsText" text=" ">
      <formula>NOT(ISERROR(SEARCH(" ",J56)))</formula>
    </cfRule>
  </conditionalFormatting>
  <conditionalFormatting sqref="K56">
    <cfRule type="expression" dxfId="2179" priority="2179">
      <formula>$J56&lt;&gt;" "</formula>
    </cfRule>
    <cfRule type="expression" dxfId="2178" priority="2180">
      <formula>$J56=" "</formula>
    </cfRule>
  </conditionalFormatting>
  <conditionalFormatting sqref="J57">
    <cfRule type="containsText" dxfId="2177" priority="2178" stopIfTrue="1" operator="containsText" text=" ">
      <formula>NOT(ISERROR(SEARCH(" ",J57)))</formula>
    </cfRule>
  </conditionalFormatting>
  <conditionalFormatting sqref="K57">
    <cfRule type="expression" dxfId="2176" priority="2176">
      <formula>$J57&lt;&gt;" "</formula>
    </cfRule>
    <cfRule type="expression" dxfId="2175" priority="2177">
      <formula>$J57=" "</formula>
    </cfRule>
  </conditionalFormatting>
  <conditionalFormatting sqref="J58">
    <cfRule type="containsText" dxfId="2174" priority="2175" stopIfTrue="1" operator="containsText" text=" ">
      <formula>NOT(ISERROR(SEARCH(" ",J58)))</formula>
    </cfRule>
  </conditionalFormatting>
  <conditionalFormatting sqref="K58">
    <cfRule type="expression" dxfId="2173" priority="2173">
      <formula>$J58&lt;&gt;" "</formula>
    </cfRule>
    <cfRule type="expression" dxfId="2172" priority="2174">
      <formula>$J58=" "</formula>
    </cfRule>
  </conditionalFormatting>
  <conditionalFormatting sqref="J59">
    <cfRule type="containsText" dxfId="2171" priority="2172" stopIfTrue="1" operator="containsText" text=" ">
      <formula>NOT(ISERROR(SEARCH(" ",J59)))</formula>
    </cfRule>
  </conditionalFormatting>
  <conditionalFormatting sqref="K59">
    <cfRule type="expression" dxfId="2170" priority="2170">
      <formula>$J59&lt;&gt;" "</formula>
    </cfRule>
    <cfRule type="expression" dxfId="2169" priority="2171">
      <formula>$J59=" "</formula>
    </cfRule>
  </conditionalFormatting>
  <conditionalFormatting sqref="J60">
    <cfRule type="containsText" dxfId="2168" priority="2169" stopIfTrue="1" operator="containsText" text=" ">
      <formula>NOT(ISERROR(SEARCH(" ",J60)))</formula>
    </cfRule>
  </conditionalFormatting>
  <conditionalFormatting sqref="K60">
    <cfRule type="expression" dxfId="2167" priority="2167">
      <formula>$J60&lt;&gt;" "</formula>
    </cfRule>
    <cfRule type="expression" dxfId="2166" priority="2168">
      <formula>$J60=" "</formula>
    </cfRule>
  </conditionalFormatting>
  <conditionalFormatting sqref="J61">
    <cfRule type="containsText" dxfId="2165" priority="2166" stopIfTrue="1" operator="containsText" text=" ">
      <formula>NOT(ISERROR(SEARCH(" ",J61)))</formula>
    </cfRule>
  </conditionalFormatting>
  <conditionalFormatting sqref="K61">
    <cfRule type="expression" dxfId="2164" priority="2164">
      <formula>$J61&lt;&gt;" "</formula>
    </cfRule>
    <cfRule type="expression" dxfId="2163" priority="2165">
      <formula>$J61=" "</formula>
    </cfRule>
  </conditionalFormatting>
  <conditionalFormatting sqref="J62">
    <cfRule type="containsText" dxfId="2162" priority="2163" stopIfTrue="1" operator="containsText" text=" ">
      <formula>NOT(ISERROR(SEARCH(" ",J62)))</formula>
    </cfRule>
  </conditionalFormatting>
  <conditionalFormatting sqref="K62">
    <cfRule type="expression" dxfId="2161" priority="2161">
      <formula>$J62&lt;&gt;" "</formula>
    </cfRule>
    <cfRule type="expression" dxfId="2160" priority="2162">
      <formula>$J62=" "</formula>
    </cfRule>
  </conditionalFormatting>
  <conditionalFormatting sqref="J63">
    <cfRule type="containsText" dxfId="2159" priority="2160" stopIfTrue="1" operator="containsText" text=" ">
      <formula>NOT(ISERROR(SEARCH(" ",J63)))</formula>
    </cfRule>
  </conditionalFormatting>
  <conditionalFormatting sqref="K63">
    <cfRule type="expression" dxfId="2158" priority="2158">
      <formula>$J63&lt;&gt;" "</formula>
    </cfRule>
    <cfRule type="expression" dxfId="2157" priority="2159">
      <formula>$J63=" "</formula>
    </cfRule>
  </conditionalFormatting>
  <conditionalFormatting sqref="J64">
    <cfRule type="containsText" dxfId="2156" priority="2157" stopIfTrue="1" operator="containsText" text=" ">
      <formula>NOT(ISERROR(SEARCH(" ",J64)))</formula>
    </cfRule>
  </conditionalFormatting>
  <conditionalFormatting sqref="K64">
    <cfRule type="expression" dxfId="2155" priority="2155">
      <formula>$J64&lt;&gt;" "</formula>
    </cfRule>
    <cfRule type="expression" dxfId="2154" priority="2156">
      <formula>$J64=" "</formula>
    </cfRule>
  </conditionalFormatting>
  <conditionalFormatting sqref="J65">
    <cfRule type="containsText" dxfId="2153" priority="2154" stopIfTrue="1" operator="containsText" text=" ">
      <formula>NOT(ISERROR(SEARCH(" ",J65)))</formula>
    </cfRule>
  </conditionalFormatting>
  <conditionalFormatting sqref="K65">
    <cfRule type="expression" dxfId="2152" priority="2152">
      <formula>$J65&lt;&gt;" "</formula>
    </cfRule>
    <cfRule type="expression" dxfId="2151" priority="2153">
      <formula>$J65=" "</formula>
    </cfRule>
  </conditionalFormatting>
  <conditionalFormatting sqref="J66">
    <cfRule type="containsText" dxfId="2150" priority="2151" stopIfTrue="1" operator="containsText" text=" ">
      <formula>NOT(ISERROR(SEARCH(" ",J66)))</formula>
    </cfRule>
  </conditionalFormatting>
  <conditionalFormatting sqref="K66">
    <cfRule type="expression" dxfId="2149" priority="2149">
      <formula>$J66&lt;&gt;" "</formula>
    </cfRule>
    <cfRule type="expression" dxfId="2148" priority="2150">
      <formula>$J66=" "</formula>
    </cfRule>
  </conditionalFormatting>
  <conditionalFormatting sqref="J67">
    <cfRule type="containsText" dxfId="2147" priority="2148" stopIfTrue="1" operator="containsText" text=" ">
      <formula>NOT(ISERROR(SEARCH(" ",J67)))</formula>
    </cfRule>
  </conditionalFormatting>
  <conditionalFormatting sqref="K67">
    <cfRule type="expression" dxfId="2146" priority="2146">
      <formula>$J67&lt;&gt;" "</formula>
    </cfRule>
    <cfRule type="expression" dxfId="2145" priority="2147">
      <formula>$J67=" "</formula>
    </cfRule>
  </conditionalFormatting>
  <conditionalFormatting sqref="J68">
    <cfRule type="containsText" dxfId="2144" priority="2145" stopIfTrue="1" operator="containsText" text=" ">
      <formula>NOT(ISERROR(SEARCH(" ",J68)))</formula>
    </cfRule>
  </conditionalFormatting>
  <conditionalFormatting sqref="K68">
    <cfRule type="expression" dxfId="2143" priority="2143">
      <formula>$J68&lt;&gt;" "</formula>
    </cfRule>
    <cfRule type="expression" dxfId="2142" priority="2144">
      <formula>$J68=" "</formula>
    </cfRule>
  </conditionalFormatting>
  <conditionalFormatting sqref="J69">
    <cfRule type="containsText" dxfId="2141" priority="2142" stopIfTrue="1" operator="containsText" text=" ">
      <formula>NOT(ISERROR(SEARCH(" ",J69)))</formula>
    </cfRule>
  </conditionalFormatting>
  <conditionalFormatting sqref="K69">
    <cfRule type="expression" dxfId="2140" priority="2140">
      <formula>$J69&lt;&gt;" "</formula>
    </cfRule>
    <cfRule type="expression" dxfId="2139" priority="2141">
      <formula>$J69=" "</formula>
    </cfRule>
  </conditionalFormatting>
  <conditionalFormatting sqref="J70">
    <cfRule type="containsText" dxfId="2138" priority="2139" stopIfTrue="1" operator="containsText" text=" ">
      <formula>NOT(ISERROR(SEARCH(" ",J70)))</formula>
    </cfRule>
  </conditionalFormatting>
  <conditionalFormatting sqref="K70">
    <cfRule type="expression" dxfId="2137" priority="2137">
      <formula>$J70&lt;&gt;" "</formula>
    </cfRule>
    <cfRule type="expression" dxfId="2136" priority="2138">
      <formula>$J70=" "</formula>
    </cfRule>
  </conditionalFormatting>
  <conditionalFormatting sqref="J71">
    <cfRule type="containsText" dxfId="2135" priority="2136" stopIfTrue="1" operator="containsText" text=" ">
      <formula>NOT(ISERROR(SEARCH(" ",J71)))</formula>
    </cfRule>
  </conditionalFormatting>
  <conditionalFormatting sqref="K71">
    <cfRule type="expression" dxfId="2134" priority="2134">
      <formula>$J71&lt;&gt;" "</formula>
    </cfRule>
    <cfRule type="expression" dxfId="2133" priority="2135">
      <formula>$J71=" "</formula>
    </cfRule>
  </conditionalFormatting>
  <conditionalFormatting sqref="J72">
    <cfRule type="containsText" dxfId="2132" priority="2133" stopIfTrue="1" operator="containsText" text=" ">
      <formula>NOT(ISERROR(SEARCH(" ",J72)))</formula>
    </cfRule>
  </conditionalFormatting>
  <conditionalFormatting sqref="K72">
    <cfRule type="expression" dxfId="2131" priority="2131">
      <formula>$J72&lt;&gt;" "</formula>
    </cfRule>
    <cfRule type="expression" dxfId="2130" priority="2132">
      <formula>$J72=" "</formula>
    </cfRule>
  </conditionalFormatting>
  <conditionalFormatting sqref="J73">
    <cfRule type="containsText" dxfId="2129" priority="2130" stopIfTrue="1" operator="containsText" text=" ">
      <formula>NOT(ISERROR(SEARCH(" ",J73)))</formula>
    </cfRule>
  </conditionalFormatting>
  <conditionalFormatting sqref="K73">
    <cfRule type="expression" dxfId="2128" priority="2128">
      <formula>$J73&lt;&gt;" "</formula>
    </cfRule>
    <cfRule type="expression" dxfId="2127" priority="2129">
      <formula>$J73=" "</formula>
    </cfRule>
  </conditionalFormatting>
  <conditionalFormatting sqref="J74">
    <cfRule type="containsText" dxfId="2126" priority="2127" stopIfTrue="1" operator="containsText" text=" ">
      <formula>NOT(ISERROR(SEARCH(" ",J74)))</formula>
    </cfRule>
  </conditionalFormatting>
  <conditionalFormatting sqref="K74">
    <cfRule type="expression" dxfId="2125" priority="2125">
      <formula>$J74&lt;&gt;" "</formula>
    </cfRule>
    <cfRule type="expression" dxfId="2124" priority="2126">
      <formula>$J74=" "</formula>
    </cfRule>
  </conditionalFormatting>
  <conditionalFormatting sqref="J75">
    <cfRule type="containsText" dxfId="2123" priority="2124" stopIfTrue="1" operator="containsText" text=" ">
      <formula>NOT(ISERROR(SEARCH(" ",J75)))</formula>
    </cfRule>
  </conditionalFormatting>
  <conditionalFormatting sqref="K75">
    <cfRule type="expression" dxfId="2122" priority="2122">
      <formula>$J75&lt;&gt;" "</formula>
    </cfRule>
    <cfRule type="expression" dxfId="2121" priority="2123">
      <formula>$J75=" "</formula>
    </cfRule>
  </conditionalFormatting>
  <conditionalFormatting sqref="J76">
    <cfRule type="containsText" dxfId="2120" priority="2121" stopIfTrue="1" operator="containsText" text=" ">
      <formula>NOT(ISERROR(SEARCH(" ",J76)))</formula>
    </cfRule>
  </conditionalFormatting>
  <conditionalFormatting sqref="K76">
    <cfRule type="expression" dxfId="2119" priority="2119">
      <formula>$J76&lt;&gt;" "</formula>
    </cfRule>
    <cfRule type="expression" dxfId="2118" priority="2120">
      <formula>$J76=" "</formula>
    </cfRule>
  </conditionalFormatting>
  <conditionalFormatting sqref="J77">
    <cfRule type="containsText" dxfId="2117" priority="2118" stopIfTrue="1" operator="containsText" text=" ">
      <formula>NOT(ISERROR(SEARCH(" ",J77)))</formula>
    </cfRule>
  </conditionalFormatting>
  <conditionalFormatting sqref="K77">
    <cfRule type="expression" dxfId="2116" priority="2116">
      <formula>$J77&lt;&gt;" "</formula>
    </cfRule>
    <cfRule type="expression" dxfId="2115" priority="2117">
      <formula>$J77=" "</formula>
    </cfRule>
  </conditionalFormatting>
  <conditionalFormatting sqref="J78">
    <cfRule type="containsText" dxfId="2114" priority="2115" stopIfTrue="1" operator="containsText" text=" ">
      <formula>NOT(ISERROR(SEARCH(" ",J78)))</formula>
    </cfRule>
  </conditionalFormatting>
  <conditionalFormatting sqref="K78">
    <cfRule type="expression" dxfId="2113" priority="2113">
      <formula>$J78&lt;&gt;" "</formula>
    </cfRule>
    <cfRule type="expression" dxfId="2112" priority="2114">
      <formula>$J78=" "</formula>
    </cfRule>
  </conditionalFormatting>
  <conditionalFormatting sqref="J79">
    <cfRule type="containsText" dxfId="2111" priority="2112" stopIfTrue="1" operator="containsText" text=" ">
      <formula>NOT(ISERROR(SEARCH(" ",J79)))</formula>
    </cfRule>
  </conditionalFormatting>
  <conditionalFormatting sqref="K79">
    <cfRule type="expression" dxfId="2110" priority="2110">
      <formula>$J79&lt;&gt;" "</formula>
    </cfRule>
    <cfRule type="expression" dxfId="2109" priority="2111">
      <formula>$J79=" "</formula>
    </cfRule>
  </conditionalFormatting>
  <conditionalFormatting sqref="J80">
    <cfRule type="containsText" dxfId="2108" priority="2109" stopIfTrue="1" operator="containsText" text=" ">
      <formula>NOT(ISERROR(SEARCH(" ",J80)))</formula>
    </cfRule>
  </conditionalFormatting>
  <conditionalFormatting sqref="K80">
    <cfRule type="expression" dxfId="2107" priority="2107">
      <formula>$J80&lt;&gt;" "</formula>
    </cfRule>
    <cfRule type="expression" dxfId="2106" priority="2108">
      <formula>$J80=" "</formula>
    </cfRule>
  </conditionalFormatting>
  <conditionalFormatting sqref="J81">
    <cfRule type="containsText" dxfId="2105" priority="2106" stopIfTrue="1" operator="containsText" text=" ">
      <formula>NOT(ISERROR(SEARCH(" ",J81)))</formula>
    </cfRule>
  </conditionalFormatting>
  <conditionalFormatting sqref="K81">
    <cfRule type="expression" dxfId="2104" priority="2104">
      <formula>$J81&lt;&gt;" "</formula>
    </cfRule>
    <cfRule type="expression" dxfId="2103" priority="2105">
      <formula>$J81=" "</formula>
    </cfRule>
  </conditionalFormatting>
  <conditionalFormatting sqref="J82">
    <cfRule type="containsText" dxfId="2102" priority="2103" stopIfTrue="1" operator="containsText" text=" ">
      <formula>NOT(ISERROR(SEARCH(" ",J82)))</formula>
    </cfRule>
  </conditionalFormatting>
  <conditionalFormatting sqref="K82">
    <cfRule type="expression" dxfId="2101" priority="2101">
      <formula>$J82&lt;&gt;" "</formula>
    </cfRule>
    <cfRule type="expression" dxfId="2100" priority="2102">
      <formula>$J82=" "</formula>
    </cfRule>
  </conditionalFormatting>
  <conditionalFormatting sqref="J83">
    <cfRule type="containsText" dxfId="2099" priority="2100" stopIfTrue="1" operator="containsText" text=" ">
      <formula>NOT(ISERROR(SEARCH(" ",J83)))</formula>
    </cfRule>
  </conditionalFormatting>
  <conditionalFormatting sqref="K83">
    <cfRule type="expression" dxfId="2098" priority="2098">
      <formula>$J83&lt;&gt;" "</formula>
    </cfRule>
    <cfRule type="expression" dxfId="2097" priority="2099">
      <formula>$J83=" "</formula>
    </cfRule>
  </conditionalFormatting>
  <conditionalFormatting sqref="J84">
    <cfRule type="containsText" dxfId="2096" priority="2097" stopIfTrue="1" operator="containsText" text=" ">
      <formula>NOT(ISERROR(SEARCH(" ",J84)))</formula>
    </cfRule>
  </conditionalFormatting>
  <conditionalFormatting sqref="K84">
    <cfRule type="expression" dxfId="2095" priority="2095">
      <formula>$J84&lt;&gt;" "</formula>
    </cfRule>
    <cfRule type="expression" dxfId="2094" priority="2096">
      <formula>$J84=" "</formula>
    </cfRule>
  </conditionalFormatting>
  <conditionalFormatting sqref="J85">
    <cfRule type="containsText" dxfId="2093" priority="2094" stopIfTrue="1" operator="containsText" text=" ">
      <formula>NOT(ISERROR(SEARCH(" ",J85)))</formula>
    </cfRule>
  </conditionalFormatting>
  <conditionalFormatting sqref="K85">
    <cfRule type="expression" dxfId="2092" priority="2092">
      <formula>$J85&lt;&gt;" "</formula>
    </cfRule>
    <cfRule type="expression" dxfId="2091" priority="2093">
      <formula>$J85=" "</formula>
    </cfRule>
  </conditionalFormatting>
  <conditionalFormatting sqref="J86">
    <cfRule type="containsText" dxfId="2090" priority="2091" stopIfTrue="1" operator="containsText" text=" ">
      <formula>NOT(ISERROR(SEARCH(" ",J86)))</formula>
    </cfRule>
  </conditionalFormatting>
  <conditionalFormatting sqref="K86">
    <cfRule type="expression" dxfId="2089" priority="2089">
      <formula>$J86&lt;&gt;" "</formula>
    </cfRule>
    <cfRule type="expression" dxfId="2088" priority="2090">
      <formula>$J86=" "</formula>
    </cfRule>
  </conditionalFormatting>
  <conditionalFormatting sqref="J87">
    <cfRule type="containsText" dxfId="2087" priority="2088" stopIfTrue="1" operator="containsText" text=" ">
      <formula>NOT(ISERROR(SEARCH(" ",J87)))</formula>
    </cfRule>
  </conditionalFormatting>
  <conditionalFormatting sqref="K87">
    <cfRule type="expression" dxfId="2086" priority="2086">
      <formula>$J87&lt;&gt;" "</formula>
    </cfRule>
    <cfRule type="expression" dxfId="2085" priority="2087">
      <formula>$J87=" "</formula>
    </cfRule>
  </conditionalFormatting>
  <conditionalFormatting sqref="J88">
    <cfRule type="containsText" dxfId="2084" priority="2085" stopIfTrue="1" operator="containsText" text=" ">
      <formula>NOT(ISERROR(SEARCH(" ",J88)))</formula>
    </cfRule>
  </conditionalFormatting>
  <conditionalFormatting sqref="K88">
    <cfRule type="expression" dxfId="2083" priority="2083">
      <formula>$J88&lt;&gt;" "</formula>
    </cfRule>
    <cfRule type="expression" dxfId="2082" priority="2084">
      <formula>$J88=" "</formula>
    </cfRule>
  </conditionalFormatting>
  <conditionalFormatting sqref="J89">
    <cfRule type="containsText" dxfId="2081" priority="2082" stopIfTrue="1" operator="containsText" text=" ">
      <formula>NOT(ISERROR(SEARCH(" ",J89)))</formula>
    </cfRule>
  </conditionalFormatting>
  <conditionalFormatting sqref="K89">
    <cfRule type="expression" dxfId="2080" priority="2080">
      <formula>$J89&lt;&gt;" "</formula>
    </cfRule>
    <cfRule type="expression" dxfId="2079" priority="2081">
      <formula>$J89=" "</formula>
    </cfRule>
  </conditionalFormatting>
  <conditionalFormatting sqref="J90">
    <cfRule type="containsText" dxfId="2078" priority="2079" stopIfTrue="1" operator="containsText" text=" ">
      <formula>NOT(ISERROR(SEARCH(" ",J90)))</formula>
    </cfRule>
  </conditionalFormatting>
  <conditionalFormatting sqref="K90">
    <cfRule type="expression" dxfId="2077" priority="2077">
      <formula>$J90&lt;&gt;" "</formula>
    </cfRule>
    <cfRule type="expression" dxfId="2076" priority="2078">
      <formula>$J90=" "</formula>
    </cfRule>
  </conditionalFormatting>
  <conditionalFormatting sqref="J91">
    <cfRule type="containsText" dxfId="2075" priority="2076" stopIfTrue="1" operator="containsText" text=" ">
      <formula>NOT(ISERROR(SEARCH(" ",J91)))</formula>
    </cfRule>
  </conditionalFormatting>
  <conditionalFormatting sqref="K91">
    <cfRule type="expression" dxfId="2074" priority="2074">
      <formula>$J91&lt;&gt;" "</formula>
    </cfRule>
    <cfRule type="expression" dxfId="2073" priority="2075">
      <formula>$J91=" "</formula>
    </cfRule>
  </conditionalFormatting>
  <conditionalFormatting sqref="J92">
    <cfRule type="containsText" dxfId="2072" priority="2073" stopIfTrue="1" operator="containsText" text=" ">
      <formula>NOT(ISERROR(SEARCH(" ",J92)))</formula>
    </cfRule>
  </conditionalFormatting>
  <conditionalFormatting sqref="K92">
    <cfRule type="expression" dxfId="2071" priority="2071">
      <formula>$J92&lt;&gt;" "</formula>
    </cfRule>
    <cfRule type="expression" dxfId="2070" priority="2072">
      <formula>$J92=" "</formula>
    </cfRule>
  </conditionalFormatting>
  <conditionalFormatting sqref="J93">
    <cfRule type="containsText" dxfId="2069" priority="2070" stopIfTrue="1" operator="containsText" text=" ">
      <formula>NOT(ISERROR(SEARCH(" ",J93)))</formula>
    </cfRule>
  </conditionalFormatting>
  <conditionalFormatting sqref="K93">
    <cfRule type="expression" dxfId="2068" priority="2068">
      <formula>$J93&lt;&gt;" "</formula>
    </cfRule>
    <cfRule type="expression" dxfId="2067" priority="2069">
      <formula>$J93=" "</formula>
    </cfRule>
  </conditionalFormatting>
  <conditionalFormatting sqref="J94">
    <cfRule type="containsText" dxfId="2066" priority="2067" stopIfTrue="1" operator="containsText" text=" ">
      <formula>NOT(ISERROR(SEARCH(" ",J94)))</formula>
    </cfRule>
  </conditionalFormatting>
  <conditionalFormatting sqref="K94">
    <cfRule type="expression" dxfId="2065" priority="2065">
      <formula>$J94&lt;&gt;" "</formula>
    </cfRule>
    <cfRule type="expression" dxfId="2064" priority="2066">
      <formula>$J94=" "</formula>
    </cfRule>
  </conditionalFormatting>
  <conditionalFormatting sqref="J95">
    <cfRule type="containsText" dxfId="2063" priority="2064" stopIfTrue="1" operator="containsText" text=" ">
      <formula>NOT(ISERROR(SEARCH(" ",J95)))</formula>
    </cfRule>
  </conditionalFormatting>
  <conditionalFormatting sqref="K95">
    <cfRule type="expression" dxfId="2062" priority="2062">
      <formula>$J95&lt;&gt;" "</formula>
    </cfRule>
    <cfRule type="expression" dxfId="2061" priority="2063">
      <formula>$J95=" "</formula>
    </cfRule>
  </conditionalFormatting>
  <conditionalFormatting sqref="J96">
    <cfRule type="containsText" dxfId="2060" priority="2061" stopIfTrue="1" operator="containsText" text=" ">
      <formula>NOT(ISERROR(SEARCH(" ",J96)))</formula>
    </cfRule>
  </conditionalFormatting>
  <conditionalFormatting sqref="K96">
    <cfRule type="expression" dxfId="2059" priority="2059">
      <formula>$J96&lt;&gt;" "</formula>
    </cfRule>
    <cfRule type="expression" dxfId="2058" priority="2060">
      <formula>$J96=" "</formula>
    </cfRule>
  </conditionalFormatting>
  <conditionalFormatting sqref="J97">
    <cfRule type="containsText" dxfId="2057" priority="2058" stopIfTrue="1" operator="containsText" text=" ">
      <formula>NOT(ISERROR(SEARCH(" ",J97)))</formula>
    </cfRule>
  </conditionalFormatting>
  <conditionalFormatting sqref="K97">
    <cfRule type="expression" dxfId="2056" priority="2056">
      <formula>$J97&lt;&gt;" "</formula>
    </cfRule>
    <cfRule type="expression" dxfId="2055" priority="2057">
      <formula>$J97=" "</formula>
    </cfRule>
  </conditionalFormatting>
  <conditionalFormatting sqref="J98">
    <cfRule type="containsText" dxfId="2054" priority="2055" stopIfTrue="1" operator="containsText" text=" ">
      <formula>NOT(ISERROR(SEARCH(" ",J98)))</formula>
    </cfRule>
  </conditionalFormatting>
  <conditionalFormatting sqref="K98">
    <cfRule type="expression" dxfId="2053" priority="2053">
      <formula>$J98&lt;&gt;" "</formula>
    </cfRule>
    <cfRule type="expression" dxfId="2052" priority="2054">
      <formula>$J98=" "</formula>
    </cfRule>
  </conditionalFormatting>
  <conditionalFormatting sqref="J99">
    <cfRule type="containsText" dxfId="2051" priority="2052" stopIfTrue="1" operator="containsText" text=" ">
      <formula>NOT(ISERROR(SEARCH(" ",J99)))</formula>
    </cfRule>
  </conditionalFormatting>
  <conditionalFormatting sqref="K99">
    <cfRule type="expression" dxfId="2050" priority="2050">
      <formula>$J99&lt;&gt;" "</formula>
    </cfRule>
    <cfRule type="expression" dxfId="2049" priority="2051">
      <formula>$J99=" "</formula>
    </cfRule>
  </conditionalFormatting>
  <conditionalFormatting sqref="J100">
    <cfRule type="containsText" dxfId="2048" priority="2049" stopIfTrue="1" operator="containsText" text=" ">
      <formula>NOT(ISERROR(SEARCH(" ",J100)))</formula>
    </cfRule>
  </conditionalFormatting>
  <conditionalFormatting sqref="K100">
    <cfRule type="expression" dxfId="2047" priority="2047">
      <formula>$J100&lt;&gt;" "</formula>
    </cfRule>
    <cfRule type="expression" dxfId="2046" priority="2048">
      <formula>$J100=" "</formula>
    </cfRule>
  </conditionalFormatting>
  <conditionalFormatting sqref="J101">
    <cfRule type="containsText" dxfId="2045" priority="2046" stopIfTrue="1" operator="containsText" text=" ">
      <formula>NOT(ISERROR(SEARCH(" ",J101)))</formula>
    </cfRule>
  </conditionalFormatting>
  <conditionalFormatting sqref="K101">
    <cfRule type="expression" dxfId="2044" priority="2044">
      <formula>$J101&lt;&gt;" "</formula>
    </cfRule>
    <cfRule type="expression" dxfId="2043" priority="2045">
      <formula>$J101=" "</formula>
    </cfRule>
  </conditionalFormatting>
  <conditionalFormatting sqref="J102">
    <cfRule type="containsText" dxfId="2042" priority="2043" stopIfTrue="1" operator="containsText" text=" ">
      <formula>NOT(ISERROR(SEARCH(" ",J102)))</formula>
    </cfRule>
  </conditionalFormatting>
  <conditionalFormatting sqref="K102">
    <cfRule type="expression" dxfId="2041" priority="2041">
      <formula>$J102&lt;&gt;" "</formula>
    </cfRule>
    <cfRule type="expression" dxfId="2040" priority="2042">
      <formula>$J102=" "</formula>
    </cfRule>
  </conditionalFormatting>
  <conditionalFormatting sqref="J103">
    <cfRule type="containsText" dxfId="2039" priority="2040" stopIfTrue="1" operator="containsText" text=" ">
      <formula>NOT(ISERROR(SEARCH(" ",J103)))</formula>
    </cfRule>
  </conditionalFormatting>
  <conditionalFormatting sqref="K103">
    <cfRule type="expression" dxfId="2038" priority="2038">
      <formula>$J103&lt;&gt;" "</formula>
    </cfRule>
    <cfRule type="expression" dxfId="2037" priority="2039">
      <formula>$J103=" "</formula>
    </cfRule>
  </conditionalFormatting>
  <conditionalFormatting sqref="J104">
    <cfRule type="containsText" dxfId="2036" priority="2037" stopIfTrue="1" operator="containsText" text=" ">
      <formula>NOT(ISERROR(SEARCH(" ",J104)))</formula>
    </cfRule>
  </conditionalFormatting>
  <conditionalFormatting sqref="K104">
    <cfRule type="expression" dxfId="2035" priority="2035">
      <formula>$J104&lt;&gt;" "</formula>
    </cfRule>
    <cfRule type="expression" dxfId="2034" priority="2036">
      <formula>$J104=" "</formula>
    </cfRule>
  </conditionalFormatting>
  <conditionalFormatting sqref="J105">
    <cfRule type="containsText" dxfId="2033" priority="2034" stopIfTrue="1" operator="containsText" text=" ">
      <formula>NOT(ISERROR(SEARCH(" ",J105)))</formula>
    </cfRule>
  </conditionalFormatting>
  <conditionalFormatting sqref="K105">
    <cfRule type="expression" dxfId="2032" priority="2032">
      <formula>$J105&lt;&gt;" "</formula>
    </cfRule>
    <cfRule type="expression" dxfId="2031" priority="2033">
      <formula>$J105=" "</formula>
    </cfRule>
  </conditionalFormatting>
  <conditionalFormatting sqref="J106">
    <cfRule type="containsText" dxfId="2030" priority="2031" stopIfTrue="1" operator="containsText" text=" ">
      <formula>NOT(ISERROR(SEARCH(" ",J106)))</formula>
    </cfRule>
  </conditionalFormatting>
  <conditionalFormatting sqref="K106">
    <cfRule type="expression" dxfId="2029" priority="2029">
      <formula>$J106&lt;&gt;" "</formula>
    </cfRule>
    <cfRule type="expression" dxfId="2028" priority="2030">
      <formula>$J106=" "</formula>
    </cfRule>
  </conditionalFormatting>
  <conditionalFormatting sqref="J107">
    <cfRule type="containsText" dxfId="2027" priority="2028" stopIfTrue="1" operator="containsText" text=" ">
      <formula>NOT(ISERROR(SEARCH(" ",J107)))</formula>
    </cfRule>
  </conditionalFormatting>
  <conditionalFormatting sqref="K107">
    <cfRule type="expression" dxfId="2026" priority="2026">
      <formula>$J107&lt;&gt;" "</formula>
    </cfRule>
    <cfRule type="expression" dxfId="2025" priority="2027">
      <formula>$J107=" "</formula>
    </cfRule>
  </conditionalFormatting>
  <conditionalFormatting sqref="J108">
    <cfRule type="containsText" dxfId="2024" priority="2025" stopIfTrue="1" operator="containsText" text=" ">
      <formula>NOT(ISERROR(SEARCH(" ",J108)))</formula>
    </cfRule>
  </conditionalFormatting>
  <conditionalFormatting sqref="K108">
    <cfRule type="expression" dxfId="2023" priority="2023">
      <formula>$J108&lt;&gt;" "</formula>
    </cfRule>
    <cfRule type="expression" dxfId="2022" priority="2024">
      <formula>$J108=" "</formula>
    </cfRule>
  </conditionalFormatting>
  <conditionalFormatting sqref="J109">
    <cfRule type="containsText" dxfId="2021" priority="2022" stopIfTrue="1" operator="containsText" text=" ">
      <formula>NOT(ISERROR(SEARCH(" ",J109)))</formula>
    </cfRule>
  </conditionalFormatting>
  <conditionalFormatting sqref="K109">
    <cfRule type="expression" dxfId="2020" priority="2020">
      <formula>$J109&lt;&gt;" "</formula>
    </cfRule>
    <cfRule type="expression" dxfId="2019" priority="2021">
      <formula>$J109=" "</formula>
    </cfRule>
  </conditionalFormatting>
  <conditionalFormatting sqref="J110">
    <cfRule type="containsText" dxfId="2018" priority="2019" stopIfTrue="1" operator="containsText" text=" ">
      <formula>NOT(ISERROR(SEARCH(" ",J110)))</formula>
    </cfRule>
  </conditionalFormatting>
  <conditionalFormatting sqref="K110">
    <cfRule type="expression" dxfId="2017" priority="2017">
      <formula>$J110&lt;&gt;" "</formula>
    </cfRule>
    <cfRule type="expression" dxfId="2016" priority="2018">
      <formula>$J110=" "</formula>
    </cfRule>
  </conditionalFormatting>
  <conditionalFormatting sqref="J111">
    <cfRule type="containsText" dxfId="2015" priority="2016" stopIfTrue="1" operator="containsText" text=" ">
      <formula>NOT(ISERROR(SEARCH(" ",J111)))</formula>
    </cfRule>
  </conditionalFormatting>
  <conditionalFormatting sqref="K111">
    <cfRule type="expression" dxfId="2014" priority="2014">
      <formula>$J111&lt;&gt;" "</formula>
    </cfRule>
    <cfRule type="expression" dxfId="2013" priority="2015">
      <formula>$J111=" "</formula>
    </cfRule>
  </conditionalFormatting>
  <conditionalFormatting sqref="J112">
    <cfRule type="containsText" dxfId="2012" priority="2013" stopIfTrue="1" operator="containsText" text=" ">
      <formula>NOT(ISERROR(SEARCH(" ",J112)))</formula>
    </cfRule>
  </conditionalFormatting>
  <conditionalFormatting sqref="K112">
    <cfRule type="expression" dxfId="2011" priority="2011">
      <formula>$J112&lt;&gt;" "</formula>
    </cfRule>
    <cfRule type="expression" dxfId="2010" priority="2012">
      <formula>$J112=" "</formula>
    </cfRule>
  </conditionalFormatting>
  <conditionalFormatting sqref="J113">
    <cfRule type="containsText" dxfId="2009" priority="2010" stopIfTrue="1" operator="containsText" text=" ">
      <formula>NOT(ISERROR(SEARCH(" ",J113)))</formula>
    </cfRule>
  </conditionalFormatting>
  <conditionalFormatting sqref="K113">
    <cfRule type="expression" dxfId="2008" priority="2008">
      <formula>$J113&lt;&gt;" "</formula>
    </cfRule>
    <cfRule type="expression" dxfId="2007" priority="2009">
      <formula>$J113=" "</formula>
    </cfRule>
  </conditionalFormatting>
  <conditionalFormatting sqref="J114">
    <cfRule type="containsText" dxfId="2006" priority="2007" stopIfTrue="1" operator="containsText" text=" ">
      <formula>NOT(ISERROR(SEARCH(" ",J114)))</formula>
    </cfRule>
  </conditionalFormatting>
  <conditionalFormatting sqref="K114">
    <cfRule type="expression" dxfId="2005" priority="2005">
      <formula>$J114&lt;&gt;" "</formula>
    </cfRule>
    <cfRule type="expression" dxfId="2004" priority="2006">
      <formula>$J114=" "</formula>
    </cfRule>
  </conditionalFormatting>
  <conditionalFormatting sqref="J115">
    <cfRule type="containsText" dxfId="2003" priority="2004" stopIfTrue="1" operator="containsText" text=" ">
      <formula>NOT(ISERROR(SEARCH(" ",J115)))</formula>
    </cfRule>
  </conditionalFormatting>
  <conditionalFormatting sqref="K115">
    <cfRule type="expression" dxfId="2002" priority="2002">
      <formula>$J115&lt;&gt;" "</formula>
    </cfRule>
    <cfRule type="expression" dxfId="2001" priority="2003">
      <formula>$J115=" "</formula>
    </cfRule>
  </conditionalFormatting>
  <conditionalFormatting sqref="J116">
    <cfRule type="containsText" dxfId="2000" priority="2001" stopIfTrue="1" operator="containsText" text=" ">
      <formula>NOT(ISERROR(SEARCH(" ",J116)))</formula>
    </cfRule>
  </conditionalFormatting>
  <conditionalFormatting sqref="K116">
    <cfRule type="expression" dxfId="1999" priority="1999">
      <formula>$J116&lt;&gt;" "</formula>
    </cfRule>
    <cfRule type="expression" dxfId="1998" priority="2000">
      <formula>$J116=" "</formula>
    </cfRule>
  </conditionalFormatting>
  <conditionalFormatting sqref="J117">
    <cfRule type="containsText" dxfId="1997" priority="1998" stopIfTrue="1" operator="containsText" text=" ">
      <formula>NOT(ISERROR(SEARCH(" ",J117)))</formula>
    </cfRule>
  </conditionalFormatting>
  <conditionalFormatting sqref="K117">
    <cfRule type="expression" dxfId="1996" priority="1996">
      <formula>$J117&lt;&gt;" "</formula>
    </cfRule>
    <cfRule type="expression" dxfId="1995" priority="1997">
      <formula>$J117=" "</formula>
    </cfRule>
  </conditionalFormatting>
  <conditionalFormatting sqref="J118">
    <cfRule type="containsText" dxfId="1994" priority="1995" stopIfTrue="1" operator="containsText" text=" ">
      <formula>NOT(ISERROR(SEARCH(" ",J118)))</formula>
    </cfRule>
  </conditionalFormatting>
  <conditionalFormatting sqref="K118">
    <cfRule type="expression" dxfId="1993" priority="1993">
      <formula>$J118&lt;&gt;" "</formula>
    </cfRule>
    <cfRule type="expression" dxfId="1992" priority="1994">
      <formula>$J118=" "</formula>
    </cfRule>
  </conditionalFormatting>
  <conditionalFormatting sqref="J119">
    <cfRule type="containsText" dxfId="1991" priority="1992" stopIfTrue="1" operator="containsText" text=" ">
      <formula>NOT(ISERROR(SEARCH(" ",J119)))</formula>
    </cfRule>
  </conditionalFormatting>
  <conditionalFormatting sqref="K119">
    <cfRule type="expression" dxfId="1990" priority="1990">
      <formula>$J119&lt;&gt;" "</formula>
    </cfRule>
    <cfRule type="expression" dxfId="1989" priority="1991">
      <formula>$J119=" "</formula>
    </cfRule>
  </conditionalFormatting>
  <conditionalFormatting sqref="J120">
    <cfRule type="containsText" dxfId="1988" priority="1989" stopIfTrue="1" operator="containsText" text=" ">
      <formula>NOT(ISERROR(SEARCH(" ",J120)))</formula>
    </cfRule>
  </conditionalFormatting>
  <conditionalFormatting sqref="K120">
    <cfRule type="expression" dxfId="1987" priority="1987">
      <formula>$J120&lt;&gt;" "</formula>
    </cfRule>
    <cfRule type="expression" dxfId="1986" priority="1988">
      <formula>$J120=" "</formula>
    </cfRule>
  </conditionalFormatting>
  <conditionalFormatting sqref="J121">
    <cfRule type="containsText" dxfId="1985" priority="1986" stopIfTrue="1" operator="containsText" text=" ">
      <formula>NOT(ISERROR(SEARCH(" ",J121)))</formula>
    </cfRule>
  </conditionalFormatting>
  <conditionalFormatting sqref="K121">
    <cfRule type="expression" dxfId="1984" priority="1984">
      <formula>$J121&lt;&gt;" "</formula>
    </cfRule>
    <cfRule type="expression" dxfId="1983" priority="1985">
      <formula>$J121=" "</formula>
    </cfRule>
  </conditionalFormatting>
  <conditionalFormatting sqref="J122">
    <cfRule type="containsText" dxfId="1982" priority="1983" stopIfTrue="1" operator="containsText" text=" ">
      <formula>NOT(ISERROR(SEARCH(" ",J122)))</formula>
    </cfRule>
  </conditionalFormatting>
  <conditionalFormatting sqref="K122">
    <cfRule type="expression" dxfId="1981" priority="1981">
      <formula>$J122&lt;&gt;" "</formula>
    </cfRule>
    <cfRule type="expression" dxfId="1980" priority="1982">
      <formula>$J122=" "</formula>
    </cfRule>
  </conditionalFormatting>
  <conditionalFormatting sqref="J123">
    <cfRule type="containsText" dxfId="1979" priority="1980" stopIfTrue="1" operator="containsText" text=" ">
      <formula>NOT(ISERROR(SEARCH(" ",J123)))</formula>
    </cfRule>
  </conditionalFormatting>
  <conditionalFormatting sqref="K123">
    <cfRule type="expression" dxfId="1978" priority="1978">
      <formula>$J123&lt;&gt;" "</formula>
    </cfRule>
    <cfRule type="expression" dxfId="1977" priority="1979">
      <formula>$J123=" "</formula>
    </cfRule>
  </conditionalFormatting>
  <conditionalFormatting sqref="J124">
    <cfRule type="containsText" dxfId="1976" priority="1977" stopIfTrue="1" operator="containsText" text=" ">
      <formula>NOT(ISERROR(SEARCH(" ",J124)))</formula>
    </cfRule>
  </conditionalFormatting>
  <conditionalFormatting sqref="K124">
    <cfRule type="expression" dxfId="1975" priority="1975">
      <formula>$J124&lt;&gt;" "</formula>
    </cfRule>
    <cfRule type="expression" dxfId="1974" priority="1976">
      <formula>$J124=" "</formula>
    </cfRule>
  </conditionalFormatting>
  <conditionalFormatting sqref="J125">
    <cfRule type="containsText" dxfId="1973" priority="1974" stopIfTrue="1" operator="containsText" text=" ">
      <formula>NOT(ISERROR(SEARCH(" ",J125)))</formula>
    </cfRule>
  </conditionalFormatting>
  <conditionalFormatting sqref="K125">
    <cfRule type="expression" dxfId="1972" priority="1972">
      <formula>$J125&lt;&gt;" "</formula>
    </cfRule>
    <cfRule type="expression" dxfId="1971" priority="1973">
      <formula>$J125=" "</formula>
    </cfRule>
  </conditionalFormatting>
  <conditionalFormatting sqref="J126">
    <cfRule type="containsText" dxfId="1970" priority="1971" stopIfTrue="1" operator="containsText" text=" ">
      <formula>NOT(ISERROR(SEARCH(" ",J126)))</formula>
    </cfRule>
  </conditionalFormatting>
  <conditionalFormatting sqref="K126">
    <cfRule type="expression" dxfId="1969" priority="1969">
      <formula>$J126&lt;&gt;" "</formula>
    </cfRule>
    <cfRule type="expression" dxfId="1968" priority="1970">
      <formula>$J126=" "</formula>
    </cfRule>
  </conditionalFormatting>
  <conditionalFormatting sqref="J127">
    <cfRule type="containsText" dxfId="1967" priority="1968" stopIfTrue="1" operator="containsText" text=" ">
      <formula>NOT(ISERROR(SEARCH(" ",J127)))</formula>
    </cfRule>
  </conditionalFormatting>
  <conditionalFormatting sqref="K127">
    <cfRule type="expression" dxfId="1966" priority="1966">
      <formula>$J127&lt;&gt;" "</formula>
    </cfRule>
    <cfRule type="expression" dxfId="1965" priority="1967">
      <formula>$J127=" "</formula>
    </cfRule>
  </conditionalFormatting>
  <conditionalFormatting sqref="J128">
    <cfRule type="containsText" dxfId="1964" priority="1965" stopIfTrue="1" operator="containsText" text=" ">
      <formula>NOT(ISERROR(SEARCH(" ",J128)))</formula>
    </cfRule>
  </conditionalFormatting>
  <conditionalFormatting sqref="K128">
    <cfRule type="expression" dxfId="1963" priority="1963">
      <formula>$J128&lt;&gt;" "</formula>
    </cfRule>
    <cfRule type="expression" dxfId="1962" priority="1964">
      <formula>$J128=" "</formula>
    </cfRule>
  </conditionalFormatting>
  <conditionalFormatting sqref="J129">
    <cfRule type="containsText" dxfId="1961" priority="1962" stopIfTrue="1" operator="containsText" text=" ">
      <formula>NOT(ISERROR(SEARCH(" ",J129)))</formula>
    </cfRule>
  </conditionalFormatting>
  <conditionalFormatting sqref="K129">
    <cfRule type="expression" dxfId="1960" priority="1960">
      <formula>$J129&lt;&gt;" "</formula>
    </cfRule>
    <cfRule type="expression" dxfId="1959" priority="1961">
      <formula>$J129=" "</formula>
    </cfRule>
  </conditionalFormatting>
  <conditionalFormatting sqref="J130">
    <cfRule type="containsText" dxfId="1958" priority="1959" stopIfTrue="1" operator="containsText" text=" ">
      <formula>NOT(ISERROR(SEARCH(" ",J130)))</formula>
    </cfRule>
  </conditionalFormatting>
  <conditionalFormatting sqref="K130">
    <cfRule type="expression" dxfId="1957" priority="1957">
      <formula>$J130&lt;&gt;" "</formula>
    </cfRule>
    <cfRule type="expression" dxfId="1956" priority="1958">
      <formula>$J130=" "</formula>
    </cfRule>
  </conditionalFormatting>
  <conditionalFormatting sqref="J131">
    <cfRule type="containsText" dxfId="1955" priority="1956" stopIfTrue="1" operator="containsText" text=" ">
      <formula>NOT(ISERROR(SEARCH(" ",J131)))</formula>
    </cfRule>
  </conditionalFormatting>
  <conditionalFormatting sqref="K131">
    <cfRule type="expression" dxfId="1954" priority="1954">
      <formula>$J131&lt;&gt;" "</formula>
    </cfRule>
    <cfRule type="expression" dxfId="1953" priority="1955">
      <formula>$J131=" "</formula>
    </cfRule>
  </conditionalFormatting>
  <conditionalFormatting sqref="J132">
    <cfRule type="containsText" dxfId="1952" priority="1953" stopIfTrue="1" operator="containsText" text=" ">
      <formula>NOT(ISERROR(SEARCH(" ",J132)))</formula>
    </cfRule>
  </conditionalFormatting>
  <conditionalFormatting sqref="K132">
    <cfRule type="expression" dxfId="1951" priority="1951">
      <formula>$J132&lt;&gt;" "</formula>
    </cfRule>
    <cfRule type="expression" dxfId="1950" priority="1952">
      <formula>$J132=" "</formula>
    </cfRule>
  </conditionalFormatting>
  <conditionalFormatting sqref="J133">
    <cfRule type="containsText" dxfId="1949" priority="1950" stopIfTrue="1" operator="containsText" text=" ">
      <formula>NOT(ISERROR(SEARCH(" ",J133)))</formula>
    </cfRule>
  </conditionalFormatting>
  <conditionalFormatting sqref="K133">
    <cfRule type="expression" dxfId="1948" priority="1948">
      <formula>$J133&lt;&gt;" "</formula>
    </cfRule>
    <cfRule type="expression" dxfId="1947" priority="1949">
      <formula>$J133=" "</formula>
    </cfRule>
  </conditionalFormatting>
  <conditionalFormatting sqref="J134">
    <cfRule type="containsText" dxfId="1946" priority="1947" stopIfTrue="1" operator="containsText" text=" ">
      <formula>NOT(ISERROR(SEARCH(" ",J134)))</formula>
    </cfRule>
  </conditionalFormatting>
  <conditionalFormatting sqref="K134">
    <cfRule type="expression" dxfId="1945" priority="1945">
      <formula>$J134&lt;&gt;" "</formula>
    </cfRule>
    <cfRule type="expression" dxfId="1944" priority="1946">
      <formula>$J134=" "</formula>
    </cfRule>
  </conditionalFormatting>
  <conditionalFormatting sqref="J135">
    <cfRule type="containsText" dxfId="1943" priority="1944" stopIfTrue="1" operator="containsText" text=" ">
      <formula>NOT(ISERROR(SEARCH(" ",J135)))</formula>
    </cfRule>
  </conditionalFormatting>
  <conditionalFormatting sqref="K135">
    <cfRule type="expression" dxfId="1942" priority="1942">
      <formula>$J135&lt;&gt;" "</formula>
    </cfRule>
    <cfRule type="expression" dxfId="1941" priority="1943">
      <formula>$J135=" "</formula>
    </cfRule>
  </conditionalFormatting>
  <conditionalFormatting sqref="J136">
    <cfRule type="containsText" dxfId="1940" priority="1941" stopIfTrue="1" operator="containsText" text=" ">
      <formula>NOT(ISERROR(SEARCH(" ",J136)))</formula>
    </cfRule>
  </conditionalFormatting>
  <conditionalFormatting sqref="K136">
    <cfRule type="expression" dxfId="1939" priority="1939">
      <formula>$J136&lt;&gt;" "</formula>
    </cfRule>
    <cfRule type="expression" dxfId="1938" priority="1940">
      <formula>$J136=" "</formula>
    </cfRule>
  </conditionalFormatting>
  <conditionalFormatting sqref="J137">
    <cfRule type="containsText" dxfId="1937" priority="1938" stopIfTrue="1" operator="containsText" text=" ">
      <formula>NOT(ISERROR(SEARCH(" ",J137)))</formula>
    </cfRule>
  </conditionalFormatting>
  <conditionalFormatting sqref="K137">
    <cfRule type="expression" dxfId="1936" priority="1936">
      <formula>$J137&lt;&gt;" "</formula>
    </cfRule>
    <cfRule type="expression" dxfId="1935" priority="1937">
      <formula>$J137=" "</formula>
    </cfRule>
  </conditionalFormatting>
  <conditionalFormatting sqref="J138">
    <cfRule type="containsText" dxfId="1934" priority="1935" stopIfTrue="1" operator="containsText" text=" ">
      <formula>NOT(ISERROR(SEARCH(" ",J138)))</formula>
    </cfRule>
  </conditionalFormatting>
  <conditionalFormatting sqref="K138">
    <cfRule type="expression" dxfId="1933" priority="1933">
      <formula>$J138&lt;&gt;" "</formula>
    </cfRule>
    <cfRule type="expression" dxfId="1932" priority="1934">
      <formula>$J138=" "</formula>
    </cfRule>
  </conditionalFormatting>
  <conditionalFormatting sqref="J139">
    <cfRule type="containsText" dxfId="1931" priority="1932" stopIfTrue="1" operator="containsText" text=" ">
      <formula>NOT(ISERROR(SEARCH(" ",J139)))</formula>
    </cfRule>
  </conditionalFormatting>
  <conditionalFormatting sqref="K139">
    <cfRule type="expression" dxfId="1930" priority="1930">
      <formula>$J139&lt;&gt;" "</formula>
    </cfRule>
    <cfRule type="expression" dxfId="1929" priority="1931">
      <formula>$J139=" "</formula>
    </cfRule>
  </conditionalFormatting>
  <conditionalFormatting sqref="J140">
    <cfRule type="containsText" dxfId="1928" priority="1929" stopIfTrue="1" operator="containsText" text=" ">
      <formula>NOT(ISERROR(SEARCH(" ",J140)))</formula>
    </cfRule>
  </conditionalFormatting>
  <conditionalFormatting sqref="K140">
    <cfRule type="expression" dxfId="1927" priority="1927">
      <formula>$J140&lt;&gt;" "</formula>
    </cfRule>
    <cfRule type="expression" dxfId="1926" priority="1928">
      <formula>$J140=" "</formula>
    </cfRule>
  </conditionalFormatting>
  <conditionalFormatting sqref="J141">
    <cfRule type="containsText" dxfId="1925" priority="1926" stopIfTrue="1" operator="containsText" text=" ">
      <formula>NOT(ISERROR(SEARCH(" ",J141)))</formula>
    </cfRule>
  </conditionalFormatting>
  <conditionalFormatting sqref="K141">
    <cfRule type="expression" dxfId="1924" priority="1924">
      <formula>$J141&lt;&gt;" "</formula>
    </cfRule>
    <cfRule type="expression" dxfId="1923" priority="1925">
      <formula>$J141=" "</formula>
    </cfRule>
  </conditionalFormatting>
  <conditionalFormatting sqref="J142">
    <cfRule type="containsText" dxfId="1922" priority="1923" stopIfTrue="1" operator="containsText" text=" ">
      <formula>NOT(ISERROR(SEARCH(" ",J142)))</formula>
    </cfRule>
  </conditionalFormatting>
  <conditionalFormatting sqref="K142">
    <cfRule type="expression" dxfId="1921" priority="1921">
      <formula>$J142&lt;&gt;" "</formula>
    </cfRule>
    <cfRule type="expression" dxfId="1920" priority="1922">
      <formula>$J142=" "</formula>
    </cfRule>
  </conditionalFormatting>
  <conditionalFormatting sqref="J143">
    <cfRule type="containsText" dxfId="1919" priority="1920" stopIfTrue="1" operator="containsText" text=" ">
      <formula>NOT(ISERROR(SEARCH(" ",J143)))</formula>
    </cfRule>
  </conditionalFormatting>
  <conditionalFormatting sqref="K143">
    <cfRule type="expression" dxfId="1918" priority="1918">
      <formula>$J143&lt;&gt;" "</formula>
    </cfRule>
    <cfRule type="expression" dxfId="1917" priority="1919">
      <formula>$J143=" "</formula>
    </cfRule>
  </conditionalFormatting>
  <conditionalFormatting sqref="J144">
    <cfRule type="containsText" dxfId="1916" priority="1917" stopIfTrue="1" operator="containsText" text=" ">
      <formula>NOT(ISERROR(SEARCH(" ",J144)))</formula>
    </cfRule>
  </conditionalFormatting>
  <conditionalFormatting sqref="K144">
    <cfRule type="expression" dxfId="1915" priority="1915">
      <formula>$J144&lt;&gt;" "</formula>
    </cfRule>
    <cfRule type="expression" dxfId="1914" priority="1916">
      <formula>$J144=" "</formula>
    </cfRule>
  </conditionalFormatting>
  <conditionalFormatting sqref="J145">
    <cfRule type="containsText" dxfId="1913" priority="1914" stopIfTrue="1" operator="containsText" text=" ">
      <formula>NOT(ISERROR(SEARCH(" ",J145)))</formula>
    </cfRule>
  </conditionalFormatting>
  <conditionalFormatting sqref="K145">
    <cfRule type="expression" dxfId="1912" priority="1912">
      <formula>$J145&lt;&gt;" "</formula>
    </cfRule>
    <cfRule type="expression" dxfId="1911" priority="1913">
      <formula>$J145=" "</formula>
    </cfRule>
  </conditionalFormatting>
  <conditionalFormatting sqref="J146">
    <cfRule type="containsText" dxfId="1910" priority="1911" stopIfTrue="1" operator="containsText" text=" ">
      <formula>NOT(ISERROR(SEARCH(" ",J146)))</formula>
    </cfRule>
  </conditionalFormatting>
  <conditionalFormatting sqref="K146">
    <cfRule type="expression" dxfId="1909" priority="1909">
      <formula>$J146&lt;&gt;" "</formula>
    </cfRule>
    <cfRule type="expression" dxfId="1908" priority="1910">
      <formula>$J146=" "</formula>
    </cfRule>
  </conditionalFormatting>
  <conditionalFormatting sqref="J147">
    <cfRule type="containsText" dxfId="1907" priority="1908" stopIfTrue="1" operator="containsText" text=" ">
      <formula>NOT(ISERROR(SEARCH(" ",J147)))</formula>
    </cfRule>
  </conditionalFormatting>
  <conditionalFormatting sqref="K147">
    <cfRule type="expression" dxfId="1906" priority="1906">
      <formula>$J147&lt;&gt;" "</formula>
    </cfRule>
    <cfRule type="expression" dxfId="1905" priority="1907">
      <formula>$J147=" "</formula>
    </cfRule>
  </conditionalFormatting>
  <conditionalFormatting sqref="J148">
    <cfRule type="containsText" dxfId="1904" priority="1905" stopIfTrue="1" operator="containsText" text=" ">
      <formula>NOT(ISERROR(SEARCH(" ",J148)))</formula>
    </cfRule>
  </conditionalFormatting>
  <conditionalFormatting sqref="K148">
    <cfRule type="expression" dxfId="1903" priority="1903">
      <formula>$J148&lt;&gt;" "</formula>
    </cfRule>
    <cfRule type="expression" dxfId="1902" priority="1904">
      <formula>$J148=" "</formula>
    </cfRule>
  </conditionalFormatting>
  <conditionalFormatting sqref="J149">
    <cfRule type="containsText" dxfId="1901" priority="1902" stopIfTrue="1" operator="containsText" text=" ">
      <formula>NOT(ISERROR(SEARCH(" ",J149)))</formula>
    </cfRule>
  </conditionalFormatting>
  <conditionalFormatting sqref="K149">
    <cfRule type="expression" dxfId="1900" priority="1900">
      <formula>$J149&lt;&gt;" "</formula>
    </cfRule>
    <cfRule type="expression" dxfId="1899" priority="1901">
      <formula>$J149=" "</formula>
    </cfRule>
  </conditionalFormatting>
  <conditionalFormatting sqref="J150">
    <cfRule type="containsText" dxfId="1898" priority="1899" stopIfTrue="1" operator="containsText" text=" ">
      <formula>NOT(ISERROR(SEARCH(" ",J150)))</formula>
    </cfRule>
  </conditionalFormatting>
  <conditionalFormatting sqref="K150">
    <cfRule type="expression" dxfId="1897" priority="1897">
      <formula>$J150&lt;&gt;" "</formula>
    </cfRule>
    <cfRule type="expression" dxfId="1896" priority="1898">
      <formula>$J150=" "</formula>
    </cfRule>
  </conditionalFormatting>
  <conditionalFormatting sqref="J151">
    <cfRule type="containsText" dxfId="1895" priority="1896" stopIfTrue="1" operator="containsText" text=" ">
      <formula>NOT(ISERROR(SEARCH(" ",J151)))</formula>
    </cfRule>
  </conditionalFormatting>
  <conditionalFormatting sqref="K151">
    <cfRule type="expression" dxfId="1894" priority="1894">
      <formula>$J151&lt;&gt;" "</formula>
    </cfRule>
    <cfRule type="expression" dxfId="1893" priority="1895">
      <formula>$J151=" "</formula>
    </cfRule>
  </conditionalFormatting>
  <conditionalFormatting sqref="J152">
    <cfRule type="containsText" dxfId="1892" priority="1893" stopIfTrue="1" operator="containsText" text=" ">
      <formula>NOT(ISERROR(SEARCH(" ",J152)))</formula>
    </cfRule>
  </conditionalFormatting>
  <conditionalFormatting sqref="K152">
    <cfRule type="expression" dxfId="1891" priority="1891">
      <formula>$J152&lt;&gt;" "</formula>
    </cfRule>
    <cfRule type="expression" dxfId="1890" priority="1892">
      <formula>$J152=" "</formula>
    </cfRule>
  </conditionalFormatting>
  <conditionalFormatting sqref="J153">
    <cfRule type="containsText" dxfId="1889" priority="1890" stopIfTrue="1" operator="containsText" text=" ">
      <formula>NOT(ISERROR(SEARCH(" ",J153)))</formula>
    </cfRule>
  </conditionalFormatting>
  <conditionalFormatting sqref="K153">
    <cfRule type="expression" dxfId="1888" priority="1888">
      <formula>$J153&lt;&gt;" "</formula>
    </cfRule>
    <cfRule type="expression" dxfId="1887" priority="1889">
      <formula>$J153=" "</formula>
    </cfRule>
  </conditionalFormatting>
  <conditionalFormatting sqref="J154">
    <cfRule type="containsText" dxfId="1886" priority="1887" stopIfTrue="1" operator="containsText" text=" ">
      <formula>NOT(ISERROR(SEARCH(" ",J154)))</formula>
    </cfRule>
  </conditionalFormatting>
  <conditionalFormatting sqref="K154">
    <cfRule type="expression" dxfId="1885" priority="1885">
      <formula>$J154&lt;&gt;" "</formula>
    </cfRule>
    <cfRule type="expression" dxfId="1884" priority="1886">
      <formula>$J154=" "</formula>
    </cfRule>
  </conditionalFormatting>
  <conditionalFormatting sqref="J155">
    <cfRule type="containsText" dxfId="1883" priority="1884" stopIfTrue="1" operator="containsText" text=" ">
      <formula>NOT(ISERROR(SEARCH(" ",J155)))</formula>
    </cfRule>
  </conditionalFormatting>
  <conditionalFormatting sqref="K155">
    <cfRule type="expression" dxfId="1882" priority="1882">
      <formula>$J155&lt;&gt;" "</formula>
    </cfRule>
    <cfRule type="expression" dxfId="1881" priority="1883">
      <formula>$J155=" "</formula>
    </cfRule>
  </conditionalFormatting>
  <conditionalFormatting sqref="J156">
    <cfRule type="containsText" dxfId="1880" priority="1881" stopIfTrue="1" operator="containsText" text=" ">
      <formula>NOT(ISERROR(SEARCH(" ",J156)))</formula>
    </cfRule>
  </conditionalFormatting>
  <conditionalFormatting sqref="K156">
    <cfRule type="expression" dxfId="1879" priority="1879">
      <formula>$J156&lt;&gt;" "</formula>
    </cfRule>
    <cfRule type="expression" dxfId="1878" priority="1880">
      <formula>$J156=" "</formula>
    </cfRule>
  </conditionalFormatting>
  <conditionalFormatting sqref="J157">
    <cfRule type="containsText" dxfId="1877" priority="1878" stopIfTrue="1" operator="containsText" text=" ">
      <formula>NOT(ISERROR(SEARCH(" ",J157)))</formula>
    </cfRule>
  </conditionalFormatting>
  <conditionalFormatting sqref="K157">
    <cfRule type="expression" dxfId="1876" priority="1876">
      <formula>$J157&lt;&gt;" "</formula>
    </cfRule>
    <cfRule type="expression" dxfId="1875" priority="1877">
      <formula>$J157=" "</formula>
    </cfRule>
  </conditionalFormatting>
  <conditionalFormatting sqref="J158">
    <cfRule type="containsText" dxfId="1874" priority="1875" stopIfTrue="1" operator="containsText" text=" ">
      <formula>NOT(ISERROR(SEARCH(" ",J158)))</formula>
    </cfRule>
  </conditionalFormatting>
  <conditionalFormatting sqref="K158">
    <cfRule type="expression" dxfId="1873" priority="1873">
      <formula>$J158&lt;&gt;" "</formula>
    </cfRule>
    <cfRule type="expression" dxfId="1872" priority="1874">
      <formula>$J158=" "</formula>
    </cfRule>
  </conditionalFormatting>
  <conditionalFormatting sqref="J159">
    <cfRule type="containsText" dxfId="1871" priority="1872" stopIfTrue="1" operator="containsText" text=" ">
      <formula>NOT(ISERROR(SEARCH(" ",J159)))</formula>
    </cfRule>
  </conditionalFormatting>
  <conditionalFormatting sqref="K159">
    <cfRule type="expression" dxfId="1870" priority="1870">
      <formula>$J159&lt;&gt;" "</formula>
    </cfRule>
    <cfRule type="expression" dxfId="1869" priority="1871">
      <formula>$J159=" "</formula>
    </cfRule>
  </conditionalFormatting>
  <conditionalFormatting sqref="J160">
    <cfRule type="containsText" dxfId="1868" priority="1869" stopIfTrue="1" operator="containsText" text=" ">
      <formula>NOT(ISERROR(SEARCH(" ",J160)))</formula>
    </cfRule>
  </conditionalFormatting>
  <conditionalFormatting sqref="K160">
    <cfRule type="expression" dxfId="1867" priority="1867">
      <formula>$J160&lt;&gt;" "</formula>
    </cfRule>
    <cfRule type="expression" dxfId="1866" priority="1868">
      <formula>$J160=" "</formula>
    </cfRule>
  </conditionalFormatting>
  <conditionalFormatting sqref="J161">
    <cfRule type="containsText" dxfId="1865" priority="1866" stopIfTrue="1" operator="containsText" text=" ">
      <formula>NOT(ISERROR(SEARCH(" ",J161)))</formula>
    </cfRule>
  </conditionalFormatting>
  <conditionalFormatting sqref="K161">
    <cfRule type="expression" dxfId="1864" priority="1864">
      <formula>$J161&lt;&gt;" "</formula>
    </cfRule>
    <cfRule type="expression" dxfId="1863" priority="1865">
      <formula>$J161=" "</formula>
    </cfRule>
  </conditionalFormatting>
  <conditionalFormatting sqref="J162">
    <cfRule type="containsText" dxfId="1862" priority="1863" stopIfTrue="1" operator="containsText" text=" ">
      <formula>NOT(ISERROR(SEARCH(" ",J162)))</formula>
    </cfRule>
  </conditionalFormatting>
  <conditionalFormatting sqref="K162">
    <cfRule type="expression" dxfId="1861" priority="1861">
      <formula>$J162&lt;&gt;" "</formula>
    </cfRule>
    <cfRule type="expression" dxfId="1860" priority="1862">
      <formula>$J162=" "</formula>
    </cfRule>
  </conditionalFormatting>
  <conditionalFormatting sqref="J163">
    <cfRule type="containsText" dxfId="1859" priority="1860" stopIfTrue="1" operator="containsText" text=" ">
      <formula>NOT(ISERROR(SEARCH(" ",J163)))</formula>
    </cfRule>
  </conditionalFormatting>
  <conditionalFormatting sqref="K163">
    <cfRule type="expression" dxfId="1858" priority="1858">
      <formula>$J163&lt;&gt;" "</formula>
    </cfRule>
    <cfRule type="expression" dxfId="1857" priority="1859">
      <formula>$J163=" "</formula>
    </cfRule>
  </conditionalFormatting>
  <conditionalFormatting sqref="J164">
    <cfRule type="containsText" dxfId="1856" priority="1857" stopIfTrue="1" operator="containsText" text=" ">
      <formula>NOT(ISERROR(SEARCH(" ",J164)))</formula>
    </cfRule>
  </conditionalFormatting>
  <conditionalFormatting sqref="K164">
    <cfRule type="expression" dxfId="1855" priority="1855">
      <formula>$J164&lt;&gt;" "</formula>
    </cfRule>
    <cfRule type="expression" dxfId="1854" priority="1856">
      <formula>$J164=" "</formula>
    </cfRule>
  </conditionalFormatting>
  <conditionalFormatting sqref="J165">
    <cfRule type="containsText" dxfId="1853" priority="1854" stopIfTrue="1" operator="containsText" text=" ">
      <formula>NOT(ISERROR(SEARCH(" ",J165)))</formula>
    </cfRule>
  </conditionalFormatting>
  <conditionalFormatting sqref="K165">
    <cfRule type="expression" dxfId="1852" priority="1852">
      <formula>$J165&lt;&gt;" "</formula>
    </cfRule>
    <cfRule type="expression" dxfId="1851" priority="1853">
      <formula>$J165=" "</formula>
    </cfRule>
  </conditionalFormatting>
  <conditionalFormatting sqref="J166">
    <cfRule type="containsText" dxfId="1850" priority="1851" stopIfTrue="1" operator="containsText" text=" ">
      <formula>NOT(ISERROR(SEARCH(" ",J166)))</formula>
    </cfRule>
  </conditionalFormatting>
  <conditionalFormatting sqref="K166">
    <cfRule type="expression" dxfId="1849" priority="1849">
      <formula>$J166&lt;&gt;" "</formula>
    </cfRule>
    <cfRule type="expression" dxfId="1848" priority="1850">
      <formula>$J166=" "</formula>
    </cfRule>
  </conditionalFormatting>
  <conditionalFormatting sqref="J167">
    <cfRule type="containsText" dxfId="1847" priority="1848" stopIfTrue="1" operator="containsText" text=" ">
      <formula>NOT(ISERROR(SEARCH(" ",J167)))</formula>
    </cfRule>
  </conditionalFormatting>
  <conditionalFormatting sqref="K167">
    <cfRule type="expression" dxfId="1846" priority="1846">
      <formula>$J167&lt;&gt;" "</formula>
    </cfRule>
    <cfRule type="expression" dxfId="1845" priority="1847">
      <formula>$J167=" "</formula>
    </cfRule>
  </conditionalFormatting>
  <conditionalFormatting sqref="J168">
    <cfRule type="containsText" dxfId="1844" priority="1845" stopIfTrue="1" operator="containsText" text=" ">
      <formula>NOT(ISERROR(SEARCH(" ",J168)))</formula>
    </cfRule>
  </conditionalFormatting>
  <conditionalFormatting sqref="K168">
    <cfRule type="expression" dxfId="1843" priority="1843">
      <formula>$J168&lt;&gt;" "</formula>
    </cfRule>
    <cfRule type="expression" dxfId="1842" priority="1844">
      <formula>$J168=" "</formula>
    </cfRule>
  </conditionalFormatting>
  <conditionalFormatting sqref="J169">
    <cfRule type="containsText" dxfId="1841" priority="1842" stopIfTrue="1" operator="containsText" text=" ">
      <formula>NOT(ISERROR(SEARCH(" ",J169)))</formula>
    </cfRule>
  </conditionalFormatting>
  <conditionalFormatting sqref="K169">
    <cfRule type="expression" dxfId="1840" priority="1840">
      <formula>$J169&lt;&gt;" "</formula>
    </cfRule>
    <cfRule type="expression" dxfId="1839" priority="1841">
      <formula>$J169=" "</formula>
    </cfRule>
  </conditionalFormatting>
  <conditionalFormatting sqref="J170">
    <cfRule type="containsText" dxfId="1838" priority="1839" stopIfTrue="1" operator="containsText" text=" ">
      <formula>NOT(ISERROR(SEARCH(" ",J170)))</formula>
    </cfRule>
  </conditionalFormatting>
  <conditionalFormatting sqref="K170">
    <cfRule type="expression" dxfId="1837" priority="1837">
      <formula>$J170&lt;&gt;" "</formula>
    </cfRule>
    <cfRule type="expression" dxfId="1836" priority="1838">
      <formula>$J170=" "</formula>
    </cfRule>
  </conditionalFormatting>
  <conditionalFormatting sqref="J171">
    <cfRule type="containsText" dxfId="1835" priority="1836" stopIfTrue="1" operator="containsText" text=" ">
      <formula>NOT(ISERROR(SEARCH(" ",J171)))</formula>
    </cfRule>
  </conditionalFormatting>
  <conditionalFormatting sqref="K171">
    <cfRule type="expression" dxfId="1834" priority="1834">
      <formula>$J171&lt;&gt;" "</formula>
    </cfRule>
    <cfRule type="expression" dxfId="1833" priority="1835">
      <formula>$J171=" "</formula>
    </cfRule>
  </conditionalFormatting>
  <conditionalFormatting sqref="J172">
    <cfRule type="containsText" dxfId="1832" priority="1833" stopIfTrue="1" operator="containsText" text=" ">
      <formula>NOT(ISERROR(SEARCH(" ",J172)))</formula>
    </cfRule>
  </conditionalFormatting>
  <conditionalFormatting sqref="K172">
    <cfRule type="expression" dxfId="1831" priority="1831">
      <formula>$J172&lt;&gt;" "</formula>
    </cfRule>
    <cfRule type="expression" dxfId="1830" priority="1832">
      <formula>$J172=" "</formula>
    </cfRule>
  </conditionalFormatting>
  <conditionalFormatting sqref="J173">
    <cfRule type="containsText" dxfId="1829" priority="1830" stopIfTrue="1" operator="containsText" text=" ">
      <formula>NOT(ISERROR(SEARCH(" ",J173)))</formula>
    </cfRule>
  </conditionalFormatting>
  <conditionalFormatting sqref="K173">
    <cfRule type="expression" dxfId="1828" priority="1828">
      <formula>$J173&lt;&gt;" "</formula>
    </cfRule>
    <cfRule type="expression" dxfId="1827" priority="1829">
      <formula>$J173=" "</formula>
    </cfRule>
  </conditionalFormatting>
  <conditionalFormatting sqref="J174">
    <cfRule type="containsText" dxfId="1826" priority="1827" stopIfTrue="1" operator="containsText" text=" ">
      <formula>NOT(ISERROR(SEARCH(" ",J174)))</formula>
    </cfRule>
  </conditionalFormatting>
  <conditionalFormatting sqref="K174">
    <cfRule type="expression" dxfId="1825" priority="1825">
      <formula>$J174&lt;&gt;" "</formula>
    </cfRule>
    <cfRule type="expression" dxfId="1824" priority="1826">
      <formula>$J174=" "</formula>
    </cfRule>
  </conditionalFormatting>
  <conditionalFormatting sqref="J175">
    <cfRule type="containsText" dxfId="1823" priority="1824" stopIfTrue="1" operator="containsText" text=" ">
      <formula>NOT(ISERROR(SEARCH(" ",J175)))</formula>
    </cfRule>
  </conditionalFormatting>
  <conditionalFormatting sqref="K175">
    <cfRule type="expression" dxfId="1822" priority="1822">
      <formula>$J175&lt;&gt;" "</formula>
    </cfRule>
    <cfRule type="expression" dxfId="1821" priority="1823">
      <formula>$J175=" "</formula>
    </cfRule>
  </conditionalFormatting>
  <conditionalFormatting sqref="J176">
    <cfRule type="containsText" dxfId="1820" priority="1821" stopIfTrue="1" operator="containsText" text=" ">
      <formula>NOT(ISERROR(SEARCH(" ",J176)))</formula>
    </cfRule>
  </conditionalFormatting>
  <conditionalFormatting sqref="K176">
    <cfRule type="expression" dxfId="1819" priority="1819">
      <formula>$J176&lt;&gt;" "</formula>
    </cfRule>
    <cfRule type="expression" dxfId="1818" priority="1820">
      <formula>$J176=" "</formula>
    </cfRule>
  </conditionalFormatting>
  <conditionalFormatting sqref="J177">
    <cfRule type="containsText" dxfId="1817" priority="1818" stopIfTrue="1" operator="containsText" text=" ">
      <formula>NOT(ISERROR(SEARCH(" ",J177)))</formula>
    </cfRule>
  </conditionalFormatting>
  <conditionalFormatting sqref="K177">
    <cfRule type="expression" dxfId="1816" priority="1816">
      <formula>$J177&lt;&gt;" "</formula>
    </cfRule>
    <cfRule type="expression" dxfId="1815" priority="1817">
      <formula>$J177=" "</formula>
    </cfRule>
  </conditionalFormatting>
  <conditionalFormatting sqref="J178">
    <cfRule type="containsText" dxfId="1814" priority="1815" stopIfTrue="1" operator="containsText" text=" ">
      <formula>NOT(ISERROR(SEARCH(" ",J178)))</formula>
    </cfRule>
  </conditionalFormatting>
  <conditionalFormatting sqref="K178">
    <cfRule type="expression" dxfId="1813" priority="1813">
      <formula>$J178&lt;&gt;" "</formula>
    </cfRule>
    <cfRule type="expression" dxfId="1812" priority="1814">
      <formula>$J178=" "</formula>
    </cfRule>
  </conditionalFormatting>
  <conditionalFormatting sqref="J179">
    <cfRule type="containsText" dxfId="1811" priority="1812" stopIfTrue="1" operator="containsText" text=" ">
      <formula>NOT(ISERROR(SEARCH(" ",J179)))</formula>
    </cfRule>
  </conditionalFormatting>
  <conditionalFormatting sqref="K179">
    <cfRule type="expression" dxfId="1810" priority="1810">
      <formula>$J179&lt;&gt;" "</formula>
    </cfRule>
    <cfRule type="expression" dxfId="1809" priority="1811">
      <formula>$J179=" "</formula>
    </cfRule>
  </conditionalFormatting>
  <conditionalFormatting sqref="J180">
    <cfRule type="containsText" dxfId="1808" priority="1809" stopIfTrue="1" operator="containsText" text=" ">
      <formula>NOT(ISERROR(SEARCH(" ",J180)))</formula>
    </cfRule>
  </conditionalFormatting>
  <conditionalFormatting sqref="K180">
    <cfRule type="expression" dxfId="1807" priority="1807">
      <formula>$J180&lt;&gt;" "</formula>
    </cfRule>
    <cfRule type="expression" dxfId="1806" priority="1808">
      <formula>$J180=" "</formula>
    </cfRule>
  </conditionalFormatting>
  <conditionalFormatting sqref="J181">
    <cfRule type="containsText" dxfId="1805" priority="1806" stopIfTrue="1" operator="containsText" text=" ">
      <formula>NOT(ISERROR(SEARCH(" ",J181)))</formula>
    </cfRule>
  </conditionalFormatting>
  <conditionalFormatting sqref="K181">
    <cfRule type="expression" dxfId="1804" priority="1804">
      <formula>$J181&lt;&gt;" "</formula>
    </cfRule>
    <cfRule type="expression" dxfId="1803" priority="1805">
      <formula>$J181=" "</formula>
    </cfRule>
  </conditionalFormatting>
  <conditionalFormatting sqref="J182">
    <cfRule type="containsText" dxfId="1802" priority="1803" stopIfTrue="1" operator="containsText" text=" ">
      <formula>NOT(ISERROR(SEARCH(" ",J182)))</formula>
    </cfRule>
  </conditionalFormatting>
  <conditionalFormatting sqref="K182">
    <cfRule type="expression" dxfId="1801" priority="1801">
      <formula>$J182&lt;&gt;" "</formula>
    </cfRule>
    <cfRule type="expression" dxfId="1800" priority="1802">
      <formula>$J182=" "</formula>
    </cfRule>
  </conditionalFormatting>
  <conditionalFormatting sqref="J183">
    <cfRule type="containsText" dxfId="1799" priority="1800" stopIfTrue="1" operator="containsText" text=" ">
      <formula>NOT(ISERROR(SEARCH(" ",J183)))</formula>
    </cfRule>
  </conditionalFormatting>
  <conditionalFormatting sqref="K183">
    <cfRule type="expression" dxfId="1798" priority="1798">
      <formula>$J183&lt;&gt;" "</formula>
    </cfRule>
    <cfRule type="expression" dxfId="1797" priority="1799">
      <formula>$J183=" "</formula>
    </cfRule>
  </conditionalFormatting>
  <conditionalFormatting sqref="J184">
    <cfRule type="containsText" dxfId="1796" priority="1797" stopIfTrue="1" operator="containsText" text=" ">
      <formula>NOT(ISERROR(SEARCH(" ",J184)))</formula>
    </cfRule>
  </conditionalFormatting>
  <conditionalFormatting sqref="K184">
    <cfRule type="expression" dxfId="1795" priority="1795">
      <formula>$J184&lt;&gt;" "</formula>
    </cfRule>
    <cfRule type="expression" dxfId="1794" priority="1796">
      <formula>$J184=" "</formula>
    </cfRule>
  </conditionalFormatting>
  <conditionalFormatting sqref="J185">
    <cfRule type="containsText" dxfId="1793" priority="1794" stopIfTrue="1" operator="containsText" text=" ">
      <formula>NOT(ISERROR(SEARCH(" ",J185)))</formula>
    </cfRule>
  </conditionalFormatting>
  <conditionalFormatting sqref="K185">
    <cfRule type="expression" dxfId="1792" priority="1792">
      <formula>$J185&lt;&gt;" "</formula>
    </cfRule>
    <cfRule type="expression" dxfId="1791" priority="1793">
      <formula>$J185=" "</formula>
    </cfRule>
  </conditionalFormatting>
  <conditionalFormatting sqref="J186">
    <cfRule type="containsText" dxfId="1790" priority="1791" stopIfTrue="1" operator="containsText" text=" ">
      <formula>NOT(ISERROR(SEARCH(" ",J186)))</formula>
    </cfRule>
  </conditionalFormatting>
  <conditionalFormatting sqref="K186">
    <cfRule type="expression" dxfId="1789" priority="1789">
      <formula>$J186&lt;&gt;" "</formula>
    </cfRule>
    <cfRule type="expression" dxfId="1788" priority="1790">
      <formula>$J186=" "</formula>
    </cfRule>
  </conditionalFormatting>
  <conditionalFormatting sqref="J187">
    <cfRule type="containsText" dxfId="1787" priority="1788" stopIfTrue="1" operator="containsText" text=" ">
      <formula>NOT(ISERROR(SEARCH(" ",J187)))</formula>
    </cfRule>
  </conditionalFormatting>
  <conditionalFormatting sqref="K187">
    <cfRule type="expression" dxfId="1786" priority="1786">
      <formula>$J187&lt;&gt;" "</formula>
    </cfRule>
    <cfRule type="expression" dxfId="1785" priority="1787">
      <formula>$J187=" "</formula>
    </cfRule>
  </conditionalFormatting>
  <conditionalFormatting sqref="J188">
    <cfRule type="containsText" dxfId="1784" priority="1785" stopIfTrue="1" operator="containsText" text=" ">
      <formula>NOT(ISERROR(SEARCH(" ",J188)))</formula>
    </cfRule>
  </conditionalFormatting>
  <conditionalFormatting sqref="K188">
    <cfRule type="expression" dxfId="1783" priority="1783">
      <formula>$J188&lt;&gt;" "</formula>
    </cfRule>
    <cfRule type="expression" dxfId="1782" priority="1784">
      <formula>$J188=" "</formula>
    </cfRule>
  </conditionalFormatting>
  <conditionalFormatting sqref="J189">
    <cfRule type="containsText" dxfId="1781" priority="1782" stopIfTrue="1" operator="containsText" text=" ">
      <formula>NOT(ISERROR(SEARCH(" ",J189)))</formula>
    </cfRule>
  </conditionalFormatting>
  <conditionalFormatting sqref="K189">
    <cfRule type="expression" dxfId="1780" priority="1780">
      <formula>$J189&lt;&gt;" "</formula>
    </cfRule>
    <cfRule type="expression" dxfId="1779" priority="1781">
      <formula>$J189=" "</formula>
    </cfRule>
  </conditionalFormatting>
  <conditionalFormatting sqref="J190">
    <cfRule type="containsText" dxfId="1778" priority="1779" stopIfTrue="1" operator="containsText" text=" ">
      <formula>NOT(ISERROR(SEARCH(" ",J190)))</formula>
    </cfRule>
  </conditionalFormatting>
  <conditionalFormatting sqref="K190">
    <cfRule type="expression" dxfId="1777" priority="1777">
      <formula>$J190&lt;&gt;" "</formula>
    </cfRule>
    <cfRule type="expression" dxfId="1776" priority="1778">
      <formula>$J190=" "</formula>
    </cfRule>
  </conditionalFormatting>
  <conditionalFormatting sqref="J191">
    <cfRule type="containsText" dxfId="1775" priority="1776" stopIfTrue="1" operator="containsText" text=" ">
      <formula>NOT(ISERROR(SEARCH(" ",J191)))</formula>
    </cfRule>
  </conditionalFormatting>
  <conditionalFormatting sqref="K191">
    <cfRule type="expression" dxfId="1774" priority="1774">
      <formula>$J191&lt;&gt;" "</formula>
    </cfRule>
    <cfRule type="expression" dxfId="1773" priority="1775">
      <formula>$J191=" "</formula>
    </cfRule>
  </conditionalFormatting>
  <conditionalFormatting sqref="J192">
    <cfRule type="containsText" dxfId="1772" priority="1773" stopIfTrue="1" operator="containsText" text=" ">
      <formula>NOT(ISERROR(SEARCH(" ",J192)))</formula>
    </cfRule>
  </conditionalFormatting>
  <conditionalFormatting sqref="K192">
    <cfRule type="expression" dxfId="1771" priority="1771">
      <formula>$J192&lt;&gt;" "</formula>
    </cfRule>
    <cfRule type="expression" dxfId="1770" priority="1772">
      <formula>$J192=" "</formula>
    </cfRule>
  </conditionalFormatting>
  <conditionalFormatting sqref="J193">
    <cfRule type="containsText" dxfId="1769" priority="1770" stopIfTrue="1" operator="containsText" text=" ">
      <formula>NOT(ISERROR(SEARCH(" ",J193)))</formula>
    </cfRule>
  </conditionalFormatting>
  <conditionalFormatting sqref="K193">
    <cfRule type="expression" dxfId="1768" priority="1768">
      <formula>$J193&lt;&gt;" "</formula>
    </cfRule>
    <cfRule type="expression" dxfId="1767" priority="1769">
      <formula>$J193=" "</formula>
    </cfRule>
  </conditionalFormatting>
  <conditionalFormatting sqref="J194">
    <cfRule type="containsText" dxfId="1766" priority="1767" stopIfTrue="1" operator="containsText" text=" ">
      <formula>NOT(ISERROR(SEARCH(" ",J194)))</formula>
    </cfRule>
  </conditionalFormatting>
  <conditionalFormatting sqref="K194">
    <cfRule type="expression" dxfId="1765" priority="1765">
      <formula>$J194&lt;&gt;" "</formula>
    </cfRule>
    <cfRule type="expression" dxfId="1764" priority="1766">
      <formula>$J194=" "</formula>
    </cfRule>
  </conditionalFormatting>
  <conditionalFormatting sqref="J195">
    <cfRule type="containsText" dxfId="1763" priority="1764" stopIfTrue="1" operator="containsText" text=" ">
      <formula>NOT(ISERROR(SEARCH(" ",J195)))</formula>
    </cfRule>
  </conditionalFormatting>
  <conditionalFormatting sqref="K195">
    <cfRule type="expression" dxfId="1762" priority="1762">
      <formula>$J195&lt;&gt;" "</formula>
    </cfRule>
    <cfRule type="expression" dxfId="1761" priority="1763">
      <formula>$J195=" "</formula>
    </cfRule>
  </conditionalFormatting>
  <conditionalFormatting sqref="J196">
    <cfRule type="containsText" dxfId="1760" priority="1761" stopIfTrue="1" operator="containsText" text=" ">
      <formula>NOT(ISERROR(SEARCH(" ",J196)))</formula>
    </cfRule>
  </conditionalFormatting>
  <conditionalFormatting sqref="K196">
    <cfRule type="expression" dxfId="1759" priority="1759">
      <formula>$J196&lt;&gt;" "</formula>
    </cfRule>
    <cfRule type="expression" dxfId="1758" priority="1760">
      <formula>$J196=" "</formula>
    </cfRule>
  </conditionalFormatting>
  <conditionalFormatting sqref="J197">
    <cfRule type="containsText" dxfId="1757" priority="1758" stopIfTrue="1" operator="containsText" text=" ">
      <formula>NOT(ISERROR(SEARCH(" ",J197)))</formula>
    </cfRule>
  </conditionalFormatting>
  <conditionalFormatting sqref="K197">
    <cfRule type="expression" dxfId="1756" priority="1756">
      <formula>$J197&lt;&gt;" "</formula>
    </cfRule>
    <cfRule type="expression" dxfId="1755" priority="1757">
      <formula>$J197=" "</formula>
    </cfRule>
  </conditionalFormatting>
  <conditionalFormatting sqref="J198">
    <cfRule type="containsText" dxfId="1754" priority="1755" stopIfTrue="1" operator="containsText" text=" ">
      <formula>NOT(ISERROR(SEARCH(" ",J198)))</formula>
    </cfRule>
  </conditionalFormatting>
  <conditionalFormatting sqref="K198">
    <cfRule type="expression" dxfId="1753" priority="1753">
      <formula>$J198&lt;&gt;" "</formula>
    </cfRule>
    <cfRule type="expression" dxfId="1752" priority="1754">
      <formula>$J198=" "</formula>
    </cfRule>
  </conditionalFormatting>
  <conditionalFormatting sqref="J199">
    <cfRule type="containsText" dxfId="1751" priority="1752" stopIfTrue="1" operator="containsText" text=" ">
      <formula>NOT(ISERROR(SEARCH(" ",J199)))</formula>
    </cfRule>
  </conditionalFormatting>
  <conditionalFormatting sqref="K199">
    <cfRule type="expression" dxfId="1750" priority="1750">
      <formula>$J199&lt;&gt;" "</formula>
    </cfRule>
    <cfRule type="expression" dxfId="1749" priority="1751">
      <formula>$J199=" "</formula>
    </cfRule>
  </conditionalFormatting>
  <conditionalFormatting sqref="J200">
    <cfRule type="containsText" dxfId="1748" priority="1749" stopIfTrue="1" operator="containsText" text=" ">
      <formula>NOT(ISERROR(SEARCH(" ",J200)))</formula>
    </cfRule>
  </conditionalFormatting>
  <conditionalFormatting sqref="K200">
    <cfRule type="expression" dxfId="1747" priority="1747">
      <formula>$J200&lt;&gt;" "</formula>
    </cfRule>
    <cfRule type="expression" dxfId="1746" priority="1748">
      <formula>$J200=" "</formula>
    </cfRule>
  </conditionalFormatting>
  <conditionalFormatting sqref="J201">
    <cfRule type="containsText" dxfId="1745" priority="1746" stopIfTrue="1" operator="containsText" text=" ">
      <formula>NOT(ISERROR(SEARCH(" ",J201)))</formula>
    </cfRule>
  </conditionalFormatting>
  <conditionalFormatting sqref="K201">
    <cfRule type="expression" dxfId="1744" priority="1744">
      <formula>$J201&lt;&gt;" "</formula>
    </cfRule>
    <cfRule type="expression" dxfId="1743" priority="1745">
      <formula>$J201=" "</formula>
    </cfRule>
  </conditionalFormatting>
  <conditionalFormatting sqref="J202">
    <cfRule type="containsText" dxfId="1742" priority="1743" stopIfTrue="1" operator="containsText" text=" ">
      <formula>NOT(ISERROR(SEARCH(" ",J202)))</formula>
    </cfRule>
  </conditionalFormatting>
  <conditionalFormatting sqref="K202">
    <cfRule type="expression" dxfId="1741" priority="1741">
      <formula>$J202&lt;&gt;" "</formula>
    </cfRule>
    <cfRule type="expression" dxfId="1740" priority="1742">
      <formula>$J202=" "</formula>
    </cfRule>
  </conditionalFormatting>
  <conditionalFormatting sqref="J203">
    <cfRule type="containsText" dxfId="1739" priority="1740" stopIfTrue="1" operator="containsText" text=" ">
      <formula>NOT(ISERROR(SEARCH(" ",J203)))</formula>
    </cfRule>
  </conditionalFormatting>
  <conditionalFormatting sqref="K203">
    <cfRule type="expression" dxfId="1738" priority="1738">
      <formula>$J203&lt;&gt;" "</formula>
    </cfRule>
    <cfRule type="expression" dxfId="1737" priority="1739">
      <formula>$J203=" "</formula>
    </cfRule>
  </conditionalFormatting>
  <conditionalFormatting sqref="J204">
    <cfRule type="containsText" dxfId="1736" priority="1737" stopIfTrue="1" operator="containsText" text=" ">
      <formula>NOT(ISERROR(SEARCH(" ",J204)))</formula>
    </cfRule>
  </conditionalFormatting>
  <conditionalFormatting sqref="K204">
    <cfRule type="expression" dxfId="1735" priority="1735">
      <formula>$J204&lt;&gt;" "</formula>
    </cfRule>
    <cfRule type="expression" dxfId="1734" priority="1736">
      <formula>$J204=" "</formula>
    </cfRule>
  </conditionalFormatting>
  <conditionalFormatting sqref="J205">
    <cfRule type="containsText" dxfId="1733" priority="1734" stopIfTrue="1" operator="containsText" text=" ">
      <formula>NOT(ISERROR(SEARCH(" ",J205)))</formula>
    </cfRule>
  </conditionalFormatting>
  <conditionalFormatting sqref="K205">
    <cfRule type="expression" dxfId="1732" priority="1732">
      <formula>$J205&lt;&gt;" "</formula>
    </cfRule>
    <cfRule type="expression" dxfId="1731" priority="1733">
      <formula>$J205=" "</formula>
    </cfRule>
  </conditionalFormatting>
  <conditionalFormatting sqref="J206">
    <cfRule type="containsText" dxfId="1730" priority="1731" stopIfTrue="1" operator="containsText" text=" ">
      <formula>NOT(ISERROR(SEARCH(" ",J206)))</formula>
    </cfRule>
  </conditionalFormatting>
  <conditionalFormatting sqref="K206">
    <cfRule type="expression" dxfId="1729" priority="1729">
      <formula>$J206&lt;&gt;" "</formula>
    </cfRule>
    <cfRule type="expression" dxfId="1728" priority="1730">
      <formula>$J206=" "</formula>
    </cfRule>
  </conditionalFormatting>
  <conditionalFormatting sqref="J207">
    <cfRule type="containsText" dxfId="1727" priority="1728" stopIfTrue="1" operator="containsText" text=" ">
      <formula>NOT(ISERROR(SEARCH(" ",J207)))</formula>
    </cfRule>
  </conditionalFormatting>
  <conditionalFormatting sqref="K207">
    <cfRule type="expression" dxfId="1726" priority="1726">
      <formula>$J207&lt;&gt;" "</formula>
    </cfRule>
    <cfRule type="expression" dxfId="1725" priority="1727">
      <formula>$J207=" "</formula>
    </cfRule>
  </conditionalFormatting>
  <conditionalFormatting sqref="J208">
    <cfRule type="containsText" dxfId="1724" priority="1725" stopIfTrue="1" operator="containsText" text=" ">
      <formula>NOT(ISERROR(SEARCH(" ",J208)))</formula>
    </cfRule>
  </conditionalFormatting>
  <conditionalFormatting sqref="K208">
    <cfRule type="expression" dxfId="1723" priority="1723">
      <formula>$J208&lt;&gt;" "</formula>
    </cfRule>
    <cfRule type="expression" dxfId="1722" priority="1724">
      <formula>$J208=" "</formula>
    </cfRule>
  </conditionalFormatting>
  <conditionalFormatting sqref="J209">
    <cfRule type="containsText" dxfId="1721" priority="1722" stopIfTrue="1" operator="containsText" text=" ">
      <formula>NOT(ISERROR(SEARCH(" ",J209)))</formula>
    </cfRule>
  </conditionalFormatting>
  <conditionalFormatting sqref="K209">
    <cfRule type="expression" dxfId="1720" priority="1720">
      <formula>$J209&lt;&gt;" "</formula>
    </cfRule>
    <cfRule type="expression" dxfId="1719" priority="1721">
      <formula>$J209=" "</formula>
    </cfRule>
  </conditionalFormatting>
  <conditionalFormatting sqref="J210">
    <cfRule type="containsText" dxfId="1718" priority="1719" stopIfTrue="1" operator="containsText" text=" ">
      <formula>NOT(ISERROR(SEARCH(" ",J210)))</formula>
    </cfRule>
  </conditionalFormatting>
  <conditionalFormatting sqref="K210">
    <cfRule type="expression" dxfId="1717" priority="1717">
      <formula>$J210&lt;&gt;" "</formula>
    </cfRule>
    <cfRule type="expression" dxfId="1716" priority="1718">
      <formula>$J210=" "</formula>
    </cfRule>
  </conditionalFormatting>
  <conditionalFormatting sqref="J211">
    <cfRule type="containsText" dxfId="1715" priority="1716" stopIfTrue="1" operator="containsText" text=" ">
      <formula>NOT(ISERROR(SEARCH(" ",J211)))</formula>
    </cfRule>
  </conditionalFormatting>
  <conditionalFormatting sqref="K211">
    <cfRule type="expression" dxfId="1714" priority="1714">
      <formula>$J211&lt;&gt;" "</formula>
    </cfRule>
    <cfRule type="expression" dxfId="1713" priority="1715">
      <formula>$J211=" "</formula>
    </cfRule>
  </conditionalFormatting>
  <conditionalFormatting sqref="J212">
    <cfRule type="containsText" dxfId="1712" priority="1713" stopIfTrue="1" operator="containsText" text=" ">
      <formula>NOT(ISERROR(SEARCH(" ",J212)))</formula>
    </cfRule>
  </conditionalFormatting>
  <conditionalFormatting sqref="K212">
    <cfRule type="expression" dxfId="1711" priority="1711">
      <formula>$J212&lt;&gt;" "</formula>
    </cfRule>
    <cfRule type="expression" dxfId="1710" priority="1712">
      <formula>$J212=" "</formula>
    </cfRule>
  </conditionalFormatting>
  <conditionalFormatting sqref="J213">
    <cfRule type="containsText" dxfId="1709" priority="1710" stopIfTrue="1" operator="containsText" text=" ">
      <formula>NOT(ISERROR(SEARCH(" ",J213)))</formula>
    </cfRule>
  </conditionalFormatting>
  <conditionalFormatting sqref="K213">
    <cfRule type="expression" dxfId="1708" priority="1708">
      <formula>$J213&lt;&gt;" "</formula>
    </cfRule>
    <cfRule type="expression" dxfId="1707" priority="1709">
      <formula>$J213=" "</formula>
    </cfRule>
  </conditionalFormatting>
  <conditionalFormatting sqref="J214">
    <cfRule type="containsText" dxfId="1706" priority="1707" stopIfTrue="1" operator="containsText" text=" ">
      <formula>NOT(ISERROR(SEARCH(" ",J214)))</formula>
    </cfRule>
  </conditionalFormatting>
  <conditionalFormatting sqref="K214">
    <cfRule type="expression" dxfId="1705" priority="1705">
      <formula>$J214&lt;&gt;" "</formula>
    </cfRule>
    <cfRule type="expression" dxfId="1704" priority="1706">
      <formula>$J214=" "</formula>
    </cfRule>
  </conditionalFormatting>
  <conditionalFormatting sqref="J215">
    <cfRule type="containsText" dxfId="1703" priority="1704" stopIfTrue="1" operator="containsText" text=" ">
      <formula>NOT(ISERROR(SEARCH(" ",J215)))</formula>
    </cfRule>
  </conditionalFormatting>
  <conditionalFormatting sqref="K215">
    <cfRule type="expression" dxfId="1702" priority="1702">
      <formula>$J215&lt;&gt;" "</formula>
    </cfRule>
    <cfRule type="expression" dxfId="1701" priority="1703">
      <formula>$J215=" "</formula>
    </cfRule>
  </conditionalFormatting>
  <conditionalFormatting sqref="J216">
    <cfRule type="containsText" dxfId="1700" priority="1701" stopIfTrue="1" operator="containsText" text=" ">
      <formula>NOT(ISERROR(SEARCH(" ",J216)))</formula>
    </cfRule>
  </conditionalFormatting>
  <conditionalFormatting sqref="K216">
    <cfRule type="expression" dxfId="1699" priority="1699">
      <formula>$J216&lt;&gt;" "</formula>
    </cfRule>
    <cfRule type="expression" dxfId="1698" priority="1700">
      <formula>$J216=" "</formula>
    </cfRule>
  </conditionalFormatting>
  <conditionalFormatting sqref="J217">
    <cfRule type="containsText" dxfId="1697" priority="1698" stopIfTrue="1" operator="containsText" text=" ">
      <formula>NOT(ISERROR(SEARCH(" ",J217)))</formula>
    </cfRule>
  </conditionalFormatting>
  <conditionalFormatting sqref="K217">
    <cfRule type="expression" dxfId="1696" priority="1696">
      <formula>$J217&lt;&gt;" "</formula>
    </cfRule>
    <cfRule type="expression" dxfId="1695" priority="1697">
      <formula>$J217=" "</formula>
    </cfRule>
  </conditionalFormatting>
  <conditionalFormatting sqref="J218">
    <cfRule type="containsText" dxfId="1694" priority="1695" stopIfTrue="1" operator="containsText" text=" ">
      <formula>NOT(ISERROR(SEARCH(" ",J218)))</formula>
    </cfRule>
  </conditionalFormatting>
  <conditionalFormatting sqref="K218">
    <cfRule type="expression" dxfId="1693" priority="1693">
      <formula>$J218&lt;&gt;" "</formula>
    </cfRule>
    <cfRule type="expression" dxfId="1692" priority="1694">
      <formula>$J218=" "</formula>
    </cfRule>
  </conditionalFormatting>
  <conditionalFormatting sqref="J219">
    <cfRule type="containsText" dxfId="1691" priority="1692" stopIfTrue="1" operator="containsText" text=" ">
      <formula>NOT(ISERROR(SEARCH(" ",J219)))</formula>
    </cfRule>
  </conditionalFormatting>
  <conditionalFormatting sqref="K219">
    <cfRule type="expression" dxfId="1690" priority="1690">
      <formula>$J219&lt;&gt;" "</formula>
    </cfRule>
    <cfRule type="expression" dxfId="1689" priority="1691">
      <formula>$J219=" "</formula>
    </cfRule>
  </conditionalFormatting>
  <conditionalFormatting sqref="J220">
    <cfRule type="containsText" dxfId="1688" priority="1689" stopIfTrue="1" operator="containsText" text=" ">
      <formula>NOT(ISERROR(SEARCH(" ",J220)))</formula>
    </cfRule>
  </conditionalFormatting>
  <conditionalFormatting sqref="K220">
    <cfRule type="expression" dxfId="1687" priority="1687">
      <formula>$J220&lt;&gt;" "</formula>
    </cfRule>
    <cfRule type="expression" dxfId="1686" priority="1688">
      <formula>$J220=" "</formula>
    </cfRule>
  </conditionalFormatting>
  <conditionalFormatting sqref="J221">
    <cfRule type="containsText" dxfId="1685" priority="1686" stopIfTrue="1" operator="containsText" text=" ">
      <formula>NOT(ISERROR(SEARCH(" ",J221)))</formula>
    </cfRule>
  </conditionalFormatting>
  <conditionalFormatting sqref="K221">
    <cfRule type="expression" dxfId="1684" priority="1684">
      <formula>$J221&lt;&gt;" "</formula>
    </cfRule>
    <cfRule type="expression" dxfId="1683" priority="1685">
      <formula>$J221=" "</formula>
    </cfRule>
  </conditionalFormatting>
  <conditionalFormatting sqref="J222">
    <cfRule type="containsText" dxfId="1682" priority="1683" stopIfTrue="1" operator="containsText" text=" ">
      <formula>NOT(ISERROR(SEARCH(" ",J222)))</formula>
    </cfRule>
  </conditionalFormatting>
  <conditionalFormatting sqref="K222">
    <cfRule type="expression" dxfId="1681" priority="1681">
      <formula>$J222&lt;&gt;" "</formula>
    </cfRule>
    <cfRule type="expression" dxfId="1680" priority="1682">
      <formula>$J222=" "</formula>
    </cfRule>
  </conditionalFormatting>
  <conditionalFormatting sqref="J223">
    <cfRule type="containsText" dxfId="1679" priority="1680" stopIfTrue="1" operator="containsText" text=" ">
      <formula>NOT(ISERROR(SEARCH(" ",J223)))</formula>
    </cfRule>
  </conditionalFormatting>
  <conditionalFormatting sqref="K223">
    <cfRule type="expression" dxfId="1678" priority="1678">
      <formula>$J223&lt;&gt;" "</formula>
    </cfRule>
    <cfRule type="expression" dxfId="1677" priority="1679">
      <formula>$J223=" "</formula>
    </cfRule>
  </conditionalFormatting>
  <conditionalFormatting sqref="J224">
    <cfRule type="containsText" dxfId="1676" priority="1677" stopIfTrue="1" operator="containsText" text=" ">
      <formula>NOT(ISERROR(SEARCH(" ",J224)))</formula>
    </cfRule>
  </conditionalFormatting>
  <conditionalFormatting sqref="K224">
    <cfRule type="expression" dxfId="1675" priority="1675">
      <formula>$J224&lt;&gt;" "</formula>
    </cfRule>
    <cfRule type="expression" dxfId="1674" priority="1676">
      <formula>$J224=" "</formula>
    </cfRule>
  </conditionalFormatting>
  <conditionalFormatting sqref="J225">
    <cfRule type="containsText" dxfId="1673" priority="1674" stopIfTrue="1" operator="containsText" text=" ">
      <formula>NOT(ISERROR(SEARCH(" ",J225)))</formula>
    </cfRule>
  </conditionalFormatting>
  <conditionalFormatting sqref="K225">
    <cfRule type="expression" dxfId="1672" priority="1672">
      <formula>$J225&lt;&gt;" "</formula>
    </cfRule>
    <cfRule type="expression" dxfId="1671" priority="1673">
      <formula>$J225=" "</formula>
    </cfRule>
  </conditionalFormatting>
  <conditionalFormatting sqref="J226">
    <cfRule type="containsText" dxfId="1670" priority="1671" stopIfTrue="1" operator="containsText" text=" ">
      <formula>NOT(ISERROR(SEARCH(" ",J226)))</formula>
    </cfRule>
  </conditionalFormatting>
  <conditionalFormatting sqref="K226">
    <cfRule type="expression" dxfId="1669" priority="1669">
      <formula>$J226&lt;&gt;" "</formula>
    </cfRule>
    <cfRule type="expression" dxfId="1668" priority="1670">
      <formula>$J226=" "</formula>
    </cfRule>
  </conditionalFormatting>
  <conditionalFormatting sqref="J227">
    <cfRule type="containsText" dxfId="1667" priority="1668" stopIfTrue="1" operator="containsText" text=" ">
      <formula>NOT(ISERROR(SEARCH(" ",J227)))</formula>
    </cfRule>
  </conditionalFormatting>
  <conditionalFormatting sqref="K227">
    <cfRule type="expression" dxfId="1666" priority="1666">
      <formula>$J227&lt;&gt;" "</formula>
    </cfRule>
    <cfRule type="expression" dxfId="1665" priority="1667">
      <formula>$J227=" "</formula>
    </cfRule>
  </conditionalFormatting>
  <conditionalFormatting sqref="J228">
    <cfRule type="containsText" dxfId="1664" priority="1665" stopIfTrue="1" operator="containsText" text=" ">
      <formula>NOT(ISERROR(SEARCH(" ",J228)))</formula>
    </cfRule>
  </conditionalFormatting>
  <conditionalFormatting sqref="K228">
    <cfRule type="expression" dxfId="1663" priority="1663">
      <formula>$J228&lt;&gt;" "</formula>
    </cfRule>
    <cfRule type="expression" dxfId="1662" priority="1664">
      <formula>$J228=" "</formula>
    </cfRule>
  </conditionalFormatting>
  <conditionalFormatting sqref="J229">
    <cfRule type="containsText" dxfId="1661" priority="1662" stopIfTrue="1" operator="containsText" text=" ">
      <formula>NOT(ISERROR(SEARCH(" ",J229)))</formula>
    </cfRule>
  </conditionalFormatting>
  <conditionalFormatting sqref="K229">
    <cfRule type="expression" dxfId="1660" priority="1660">
      <formula>$J229&lt;&gt;" "</formula>
    </cfRule>
    <cfRule type="expression" dxfId="1659" priority="1661">
      <formula>$J229=" "</formula>
    </cfRule>
  </conditionalFormatting>
  <conditionalFormatting sqref="J230">
    <cfRule type="containsText" dxfId="1658" priority="1659" stopIfTrue="1" operator="containsText" text=" ">
      <formula>NOT(ISERROR(SEARCH(" ",J230)))</formula>
    </cfRule>
  </conditionalFormatting>
  <conditionalFormatting sqref="K230">
    <cfRule type="expression" dxfId="1657" priority="1657">
      <formula>$J230&lt;&gt;" "</formula>
    </cfRule>
    <cfRule type="expression" dxfId="1656" priority="1658">
      <formula>$J230=" "</formula>
    </cfRule>
  </conditionalFormatting>
  <conditionalFormatting sqref="J231">
    <cfRule type="containsText" dxfId="1655" priority="1656" stopIfTrue="1" operator="containsText" text=" ">
      <formula>NOT(ISERROR(SEARCH(" ",J231)))</formula>
    </cfRule>
  </conditionalFormatting>
  <conditionalFormatting sqref="K231">
    <cfRule type="expression" dxfId="1654" priority="1654">
      <formula>$J231&lt;&gt;" "</formula>
    </cfRule>
    <cfRule type="expression" dxfId="1653" priority="1655">
      <formula>$J231=" "</formula>
    </cfRule>
  </conditionalFormatting>
  <conditionalFormatting sqref="J232">
    <cfRule type="containsText" dxfId="1652" priority="1653" stopIfTrue="1" operator="containsText" text=" ">
      <formula>NOT(ISERROR(SEARCH(" ",J232)))</formula>
    </cfRule>
  </conditionalFormatting>
  <conditionalFormatting sqref="K232">
    <cfRule type="expression" dxfId="1651" priority="1651">
      <formula>$J232&lt;&gt;" "</formula>
    </cfRule>
    <cfRule type="expression" dxfId="1650" priority="1652">
      <formula>$J232=" "</formula>
    </cfRule>
  </conditionalFormatting>
  <conditionalFormatting sqref="J233">
    <cfRule type="containsText" dxfId="1649" priority="1650" stopIfTrue="1" operator="containsText" text=" ">
      <formula>NOT(ISERROR(SEARCH(" ",J233)))</formula>
    </cfRule>
  </conditionalFormatting>
  <conditionalFormatting sqref="K233">
    <cfRule type="expression" dxfId="1648" priority="1648">
      <formula>$J233&lt;&gt;" "</formula>
    </cfRule>
    <cfRule type="expression" dxfId="1647" priority="1649">
      <formula>$J233=" "</formula>
    </cfRule>
  </conditionalFormatting>
  <conditionalFormatting sqref="J234">
    <cfRule type="containsText" dxfId="1646" priority="1647" stopIfTrue="1" operator="containsText" text=" ">
      <formula>NOT(ISERROR(SEARCH(" ",J234)))</formula>
    </cfRule>
  </conditionalFormatting>
  <conditionalFormatting sqref="K234">
    <cfRule type="expression" dxfId="1645" priority="1645">
      <formula>$J234&lt;&gt;" "</formula>
    </cfRule>
    <cfRule type="expression" dxfId="1644" priority="1646">
      <formula>$J234=" "</formula>
    </cfRule>
  </conditionalFormatting>
  <conditionalFormatting sqref="J235">
    <cfRule type="containsText" dxfId="1643" priority="1644" stopIfTrue="1" operator="containsText" text=" ">
      <formula>NOT(ISERROR(SEARCH(" ",J235)))</formula>
    </cfRule>
  </conditionalFormatting>
  <conditionalFormatting sqref="K235">
    <cfRule type="expression" dxfId="1642" priority="1642">
      <formula>$J235&lt;&gt;" "</formula>
    </cfRule>
    <cfRule type="expression" dxfId="1641" priority="1643">
      <formula>$J235=" "</formula>
    </cfRule>
  </conditionalFormatting>
  <conditionalFormatting sqref="J236">
    <cfRule type="containsText" dxfId="1640" priority="1641" stopIfTrue="1" operator="containsText" text=" ">
      <formula>NOT(ISERROR(SEARCH(" ",J236)))</formula>
    </cfRule>
  </conditionalFormatting>
  <conditionalFormatting sqref="K236">
    <cfRule type="expression" dxfId="1639" priority="1639">
      <formula>$J236&lt;&gt;" "</formula>
    </cfRule>
    <cfRule type="expression" dxfId="1638" priority="1640">
      <formula>$J236=" "</formula>
    </cfRule>
  </conditionalFormatting>
  <conditionalFormatting sqref="J237">
    <cfRule type="containsText" dxfId="1637" priority="1638" stopIfTrue="1" operator="containsText" text=" ">
      <formula>NOT(ISERROR(SEARCH(" ",J237)))</formula>
    </cfRule>
  </conditionalFormatting>
  <conditionalFormatting sqref="K237">
    <cfRule type="expression" dxfId="1636" priority="1636">
      <formula>$J237&lt;&gt;" "</formula>
    </cfRule>
    <cfRule type="expression" dxfId="1635" priority="1637">
      <formula>$J237=" "</formula>
    </cfRule>
  </conditionalFormatting>
  <conditionalFormatting sqref="J238">
    <cfRule type="containsText" dxfId="1634" priority="1635" stopIfTrue="1" operator="containsText" text=" ">
      <formula>NOT(ISERROR(SEARCH(" ",J238)))</formula>
    </cfRule>
  </conditionalFormatting>
  <conditionalFormatting sqref="K238">
    <cfRule type="expression" dxfId="1633" priority="1633">
      <formula>$J238&lt;&gt;" "</formula>
    </cfRule>
    <cfRule type="expression" dxfId="1632" priority="1634">
      <formula>$J238=" "</formula>
    </cfRule>
  </conditionalFormatting>
  <conditionalFormatting sqref="J239">
    <cfRule type="containsText" dxfId="1631" priority="1632" stopIfTrue="1" operator="containsText" text=" ">
      <formula>NOT(ISERROR(SEARCH(" ",J239)))</formula>
    </cfRule>
  </conditionalFormatting>
  <conditionalFormatting sqref="K239">
    <cfRule type="expression" dxfId="1630" priority="1630">
      <formula>$J239&lt;&gt;" "</formula>
    </cfRule>
    <cfRule type="expression" dxfId="1629" priority="1631">
      <formula>$J239=" "</formula>
    </cfRule>
  </conditionalFormatting>
  <conditionalFormatting sqref="J240">
    <cfRule type="containsText" dxfId="1628" priority="1629" stopIfTrue="1" operator="containsText" text=" ">
      <formula>NOT(ISERROR(SEARCH(" ",J240)))</formula>
    </cfRule>
  </conditionalFormatting>
  <conditionalFormatting sqref="K240">
    <cfRule type="expression" dxfId="1627" priority="1627">
      <formula>$J240&lt;&gt;" "</formula>
    </cfRule>
    <cfRule type="expression" dxfId="1626" priority="1628">
      <formula>$J240=" "</formula>
    </cfRule>
  </conditionalFormatting>
  <conditionalFormatting sqref="J241">
    <cfRule type="containsText" dxfId="1625" priority="1626" stopIfTrue="1" operator="containsText" text=" ">
      <formula>NOT(ISERROR(SEARCH(" ",J241)))</formula>
    </cfRule>
  </conditionalFormatting>
  <conditionalFormatting sqref="K241">
    <cfRule type="expression" dxfId="1624" priority="1624">
      <formula>$J241&lt;&gt;" "</formula>
    </cfRule>
    <cfRule type="expression" dxfId="1623" priority="1625">
      <formula>$J241=" "</formula>
    </cfRule>
  </conditionalFormatting>
  <conditionalFormatting sqref="J242">
    <cfRule type="containsText" dxfId="1622" priority="1623" stopIfTrue="1" operator="containsText" text=" ">
      <formula>NOT(ISERROR(SEARCH(" ",J242)))</formula>
    </cfRule>
  </conditionalFormatting>
  <conditionalFormatting sqref="K242">
    <cfRule type="expression" dxfId="1621" priority="1621">
      <formula>$J242&lt;&gt;" "</formula>
    </cfRule>
    <cfRule type="expression" dxfId="1620" priority="1622">
      <formula>$J242=" "</formula>
    </cfRule>
  </conditionalFormatting>
  <conditionalFormatting sqref="J243">
    <cfRule type="containsText" dxfId="1619" priority="1620" stopIfTrue="1" operator="containsText" text=" ">
      <formula>NOT(ISERROR(SEARCH(" ",J243)))</formula>
    </cfRule>
  </conditionalFormatting>
  <conditionalFormatting sqref="K243">
    <cfRule type="expression" dxfId="1618" priority="1618">
      <formula>$J243&lt;&gt;" "</formula>
    </cfRule>
    <cfRule type="expression" dxfId="1617" priority="1619">
      <formula>$J243=" "</formula>
    </cfRule>
  </conditionalFormatting>
  <conditionalFormatting sqref="J244">
    <cfRule type="containsText" dxfId="1616" priority="1617" stopIfTrue="1" operator="containsText" text=" ">
      <formula>NOT(ISERROR(SEARCH(" ",J244)))</formula>
    </cfRule>
  </conditionalFormatting>
  <conditionalFormatting sqref="K244">
    <cfRule type="expression" dxfId="1615" priority="1615">
      <formula>$J244&lt;&gt;" "</formula>
    </cfRule>
    <cfRule type="expression" dxfId="1614" priority="1616">
      <formula>$J244=" "</formula>
    </cfRule>
  </conditionalFormatting>
  <conditionalFormatting sqref="J245">
    <cfRule type="containsText" dxfId="1613" priority="1614" stopIfTrue="1" operator="containsText" text=" ">
      <formula>NOT(ISERROR(SEARCH(" ",J245)))</formula>
    </cfRule>
  </conditionalFormatting>
  <conditionalFormatting sqref="K245">
    <cfRule type="expression" dxfId="1612" priority="1612">
      <formula>$J245&lt;&gt;" "</formula>
    </cfRule>
    <cfRule type="expression" dxfId="1611" priority="1613">
      <formula>$J245=" "</formula>
    </cfRule>
  </conditionalFormatting>
  <conditionalFormatting sqref="J246">
    <cfRule type="containsText" dxfId="1610" priority="1611" stopIfTrue="1" operator="containsText" text=" ">
      <formula>NOT(ISERROR(SEARCH(" ",J246)))</formula>
    </cfRule>
  </conditionalFormatting>
  <conditionalFormatting sqref="K246">
    <cfRule type="expression" dxfId="1609" priority="1609">
      <formula>$J246&lt;&gt;" "</formula>
    </cfRule>
    <cfRule type="expression" dxfId="1608" priority="1610">
      <formula>$J246=" "</formula>
    </cfRule>
  </conditionalFormatting>
  <conditionalFormatting sqref="J247">
    <cfRule type="containsText" dxfId="1607" priority="1608" stopIfTrue="1" operator="containsText" text=" ">
      <formula>NOT(ISERROR(SEARCH(" ",J247)))</formula>
    </cfRule>
  </conditionalFormatting>
  <conditionalFormatting sqref="K247">
    <cfRule type="expression" dxfId="1606" priority="1606">
      <formula>$J247&lt;&gt;" "</formula>
    </cfRule>
    <cfRule type="expression" dxfId="1605" priority="1607">
      <formula>$J247=" "</formula>
    </cfRule>
  </conditionalFormatting>
  <conditionalFormatting sqref="J248">
    <cfRule type="containsText" dxfId="1604" priority="1605" stopIfTrue="1" operator="containsText" text=" ">
      <formula>NOT(ISERROR(SEARCH(" ",J248)))</formula>
    </cfRule>
  </conditionalFormatting>
  <conditionalFormatting sqref="K248">
    <cfRule type="expression" dxfId="1603" priority="1603">
      <formula>$J248&lt;&gt;" "</formula>
    </cfRule>
    <cfRule type="expression" dxfId="1602" priority="1604">
      <formula>$J248=" "</formula>
    </cfRule>
  </conditionalFormatting>
  <conditionalFormatting sqref="J249">
    <cfRule type="containsText" dxfId="1601" priority="1602" stopIfTrue="1" operator="containsText" text=" ">
      <formula>NOT(ISERROR(SEARCH(" ",J249)))</formula>
    </cfRule>
  </conditionalFormatting>
  <conditionalFormatting sqref="K249">
    <cfRule type="expression" dxfId="1600" priority="1600">
      <formula>$J249&lt;&gt;" "</formula>
    </cfRule>
    <cfRule type="expression" dxfId="1599" priority="1601">
      <formula>$J249=" "</formula>
    </cfRule>
  </conditionalFormatting>
  <conditionalFormatting sqref="J250">
    <cfRule type="containsText" dxfId="1598" priority="1599" stopIfTrue="1" operator="containsText" text=" ">
      <formula>NOT(ISERROR(SEARCH(" ",J250)))</formula>
    </cfRule>
  </conditionalFormatting>
  <conditionalFormatting sqref="K250">
    <cfRule type="expression" dxfId="1597" priority="1597">
      <formula>$J250&lt;&gt;" "</formula>
    </cfRule>
    <cfRule type="expression" dxfId="1596" priority="1598">
      <formula>$J250=" "</formula>
    </cfRule>
  </conditionalFormatting>
  <conditionalFormatting sqref="J251">
    <cfRule type="containsText" dxfId="1595" priority="1596" stopIfTrue="1" operator="containsText" text=" ">
      <formula>NOT(ISERROR(SEARCH(" ",J251)))</formula>
    </cfRule>
  </conditionalFormatting>
  <conditionalFormatting sqref="K251">
    <cfRule type="expression" dxfId="1594" priority="1594">
      <formula>$J251&lt;&gt;" "</formula>
    </cfRule>
    <cfRule type="expression" dxfId="1593" priority="1595">
      <formula>$J251=" "</formula>
    </cfRule>
  </conditionalFormatting>
  <conditionalFormatting sqref="J252">
    <cfRule type="containsText" dxfId="1592" priority="1593" stopIfTrue="1" operator="containsText" text=" ">
      <formula>NOT(ISERROR(SEARCH(" ",J252)))</formula>
    </cfRule>
  </conditionalFormatting>
  <conditionalFormatting sqref="K252">
    <cfRule type="expression" dxfId="1591" priority="1591">
      <formula>$J252&lt;&gt;" "</formula>
    </cfRule>
    <cfRule type="expression" dxfId="1590" priority="1592">
      <formula>$J252=" "</formula>
    </cfRule>
  </conditionalFormatting>
  <conditionalFormatting sqref="J253">
    <cfRule type="containsText" dxfId="1589" priority="1590" stopIfTrue="1" operator="containsText" text=" ">
      <formula>NOT(ISERROR(SEARCH(" ",J253)))</formula>
    </cfRule>
  </conditionalFormatting>
  <conditionalFormatting sqref="K253">
    <cfRule type="expression" dxfId="1588" priority="1588">
      <formula>$J253&lt;&gt;" "</formula>
    </cfRule>
    <cfRule type="expression" dxfId="1587" priority="1589">
      <formula>$J253=" "</formula>
    </cfRule>
  </conditionalFormatting>
  <conditionalFormatting sqref="J254">
    <cfRule type="containsText" dxfId="1586" priority="1587" stopIfTrue="1" operator="containsText" text=" ">
      <formula>NOT(ISERROR(SEARCH(" ",J254)))</formula>
    </cfRule>
  </conditionalFormatting>
  <conditionalFormatting sqref="K254">
    <cfRule type="expression" dxfId="1585" priority="1585">
      <formula>$J254&lt;&gt;" "</formula>
    </cfRule>
    <cfRule type="expression" dxfId="1584" priority="1586">
      <formula>$J254=" "</formula>
    </cfRule>
  </conditionalFormatting>
  <conditionalFormatting sqref="J255">
    <cfRule type="containsText" dxfId="1583" priority="1584" stopIfTrue="1" operator="containsText" text=" ">
      <formula>NOT(ISERROR(SEARCH(" ",J255)))</formula>
    </cfRule>
  </conditionalFormatting>
  <conditionalFormatting sqref="K255">
    <cfRule type="expression" dxfId="1582" priority="1582">
      <formula>$J255&lt;&gt;" "</formula>
    </cfRule>
    <cfRule type="expression" dxfId="1581" priority="1583">
      <formula>$J255=" "</formula>
    </cfRule>
  </conditionalFormatting>
  <conditionalFormatting sqref="J256">
    <cfRule type="containsText" dxfId="1580" priority="1581" stopIfTrue="1" operator="containsText" text=" ">
      <formula>NOT(ISERROR(SEARCH(" ",J256)))</formula>
    </cfRule>
  </conditionalFormatting>
  <conditionalFormatting sqref="K256">
    <cfRule type="expression" dxfId="1579" priority="1579">
      <formula>$J256&lt;&gt;" "</formula>
    </cfRule>
    <cfRule type="expression" dxfId="1578" priority="1580">
      <formula>$J256=" "</formula>
    </cfRule>
  </conditionalFormatting>
  <conditionalFormatting sqref="J257">
    <cfRule type="containsText" dxfId="1577" priority="1578" stopIfTrue="1" operator="containsText" text=" ">
      <formula>NOT(ISERROR(SEARCH(" ",J257)))</formula>
    </cfRule>
  </conditionalFormatting>
  <conditionalFormatting sqref="K257">
    <cfRule type="expression" dxfId="1576" priority="1576">
      <formula>$J257&lt;&gt;" "</formula>
    </cfRule>
    <cfRule type="expression" dxfId="1575" priority="1577">
      <formula>$J257=" "</formula>
    </cfRule>
  </conditionalFormatting>
  <conditionalFormatting sqref="J258">
    <cfRule type="containsText" dxfId="1574" priority="1575" stopIfTrue="1" operator="containsText" text=" ">
      <formula>NOT(ISERROR(SEARCH(" ",J258)))</formula>
    </cfRule>
  </conditionalFormatting>
  <conditionalFormatting sqref="K258">
    <cfRule type="expression" dxfId="1573" priority="1573">
      <formula>$J258&lt;&gt;" "</formula>
    </cfRule>
    <cfRule type="expression" dxfId="1572" priority="1574">
      <formula>$J258=" "</formula>
    </cfRule>
  </conditionalFormatting>
  <conditionalFormatting sqref="J259">
    <cfRule type="containsText" dxfId="1571" priority="1572" stopIfTrue="1" operator="containsText" text=" ">
      <formula>NOT(ISERROR(SEARCH(" ",J259)))</formula>
    </cfRule>
  </conditionalFormatting>
  <conditionalFormatting sqref="K259">
    <cfRule type="expression" dxfId="1570" priority="1570">
      <formula>$J259&lt;&gt;" "</formula>
    </cfRule>
    <cfRule type="expression" dxfId="1569" priority="1571">
      <formula>$J259=" "</formula>
    </cfRule>
  </conditionalFormatting>
  <conditionalFormatting sqref="J260">
    <cfRule type="containsText" dxfId="1568" priority="1569" stopIfTrue="1" operator="containsText" text=" ">
      <formula>NOT(ISERROR(SEARCH(" ",J260)))</formula>
    </cfRule>
  </conditionalFormatting>
  <conditionalFormatting sqref="K260">
    <cfRule type="expression" dxfId="1567" priority="1567">
      <formula>$J260&lt;&gt;" "</formula>
    </cfRule>
    <cfRule type="expression" dxfId="1566" priority="1568">
      <formula>$J260=" "</formula>
    </cfRule>
  </conditionalFormatting>
  <conditionalFormatting sqref="J261">
    <cfRule type="containsText" dxfId="1565" priority="1566" stopIfTrue="1" operator="containsText" text=" ">
      <formula>NOT(ISERROR(SEARCH(" ",J261)))</formula>
    </cfRule>
  </conditionalFormatting>
  <conditionalFormatting sqref="K261">
    <cfRule type="expression" dxfId="1564" priority="1564">
      <formula>$J261&lt;&gt;" "</formula>
    </cfRule>
    <cfRule type="expression" dxfId="1563" priority="1565">
      <formula>$J261=" "</formula>
    </cfRule>
  </conditionalFormatting>
  <conditionalFormatting sqref="J262">
    <cfRule type="containsText" dxfId="1562" priority="1563" stopIfTrue="1" operator="containsText" text=" ">
      <formula>NOT(ISERROR(SEARCH(" ",J262)))</formula>
    </cfRule>
  </conditionalFormatting>
  <conditionalFormatting sqref="K262">
    <cfRule type="expression" dxfId="1561" priority="1561">
      <formula>$J262&lt;&gt;" "</formula>
    </cfRule>
    <cfRule type="expression" dxfId="1560" priority="1562">
      <formula>$J262=" "</formula>
    </cfRule>
  </conditionalFormatting>
  <conditionalFormatting sqref="J263">
    <cfRule type="containsText" dxfId="1559" priority="1560" stopIfTrue="1" operator="containsText" text=" ">
      <formula>NOT(ISERROR(SEARCH(" ",J263)))</formula>
    </cfRule>
  </conditionalFormatting>
  <conditionalFormatting sqref="K263">
    <cfRule type="expression" dxfId="1558" priority="1558">
      <formula>$J263&lt;&gt;" "</formula>
    </cfRule>
    <cfRule type="expression" dxfId="1557" priority="1559">
      <formula>$J263=" "</formula>
    </cfRule>
  </conditionalFormatting>
  <conditionalFormatting sqref="J264">
    <cfRule type="containsText" dxfId="1556" priority="1557" stopIfTrue="1" operator="containsText" text=" ">
      <formula>NOT(ISERROR(SEARCH(" ",J264)))</formula>
    </cfRule>
  </conditionalFormatting>
  <conditionalFormatting sqref="K264">
    <cfRule type="expression" dxfId="1555" priority="1555">
      <formula>$J264&lt;&gt;" "</formula>
    </cfRule>
    <cfRule type="expression" dxfId="1554" priority="1556">
      <formula>$J264=" "</formula>
    </cfRule>
  </conditionalFormatting>
  <conditionalFormatting sqref="J265">
    <cfRule type="containsText" dxfId="1553" priority="1554" stopIfTrue="1" operator="containsText" text=" ">
      <formula>NOT(ISERROR(SEARCH(" ",J265)))</formula>
    </cfRule>
  </conditionalFormatting>
  <conditionalFormatting sqref="K265">
    <cfRule type="expression" dxfId="1552" priority="1552">
      <formula>$J265&lt;&gt;" "</formula>
    </cfRule>
    <cfRule type="expression" dxfId="1551" priority="1553">
      <formula>$J265=" "</formula>
    </cfRule>
  </conditionalFormatting>
  <conditionalFormatting sqref="J266">
    <cfRule type="containsText" dxfId="1550" priority="1551" stopIfTrue="1" operator="containsText" text=" ">
      <formula>NOT(ISERROR(SEARCH(" ",J266)))</formula>
    </cfRule>
  </conditionalFormatting>
  <conditionalFormatting sqref="K266">
    <cfRule type="expression" dxfId="1549" priority="1549">
      <formula>$J266&lt;&gt;" "</formula>
    </cfRule>
    <cfRule type="expression" dxfId="1548" priority="1550">
      <formula>$J266=" "</formula>
    </cfRule>
  </conditionalFormatting>
  <conditionalFormatting sqref="J267">
    <cfRule type="containsText" dxfId="1547" priority="1548" stopIfTrue="1" operator="containsText" text=" ">
      <formula>NOT(ISERROR(SEARCH(" ",J267)))</formula>
    </cfRule>
  </conditionalFormatting>
  <conditionalFormatting sqref="K267">
    <cfRule type="expression" dxfId="1546" priority="1546">
      <formula>$J267&lt;&gt;" "</formula>
    </cfRule>
    <cfRule type="expression" dxfId="1545" priority="1547">
      <formula>$J267=" "</formula>
    </cfRule>
  </conditionalFormatting>
  <conditionalFormatting sqref="J268">
    <cfRule type="containsText" dxfId="1544" priority="1545" stopIfTrue="1" operator="containsText" text=" ">
      <formula>NOT(ISERROR(SEARCH(" ",J268)))</formula>
    </cfRule>
  </conditionalFormatting>
  <conditionalFormatting sqref="K268">
    <cfRule type="expression" dxfId="1543" priority="1543">
      <formula>$J268&lt;&gt;" "</formula>
    </cfRule>
    <cfRule type="expression" dxfId="1542" priority="1544">
      <formula>$J268=" "</formula>
    </cfRule>
  </conditionalFormatting>
  <conditionalFormatting sqref="J269">
    <cfRule type="containsText" dxfId="1541" priority="1542" stopIfTrue="1" operator="containsText" text=" ">
      <formula>NOT(ISERROR(SEARCH(" ",J269)))</formula>
    </cfRule>
  </conditionalFormatting>
  <conditionalFormatting sqref="K269">
    <cfRule type="expression" dxfId="1540" priority="1540">
      <formula>$J269&lt;&gt;" "</formula>
    </cfRule>
    <cfRule type="expression" dxfId="1539" priority="1541">
      <formula>$J269=" "</formula>
    </cfRule>
  </conditionalFormatting>
  <conditionalFormatting sqref="J270">
    <cfRule type="containsText" dxfId="1538" priority="1539" stopIfTrue="1" operator="containsText" text=" ">
      <formula>NOT(ISERROR(SEARCH(" ",J270)))</formula>
    </cfRule>
  </conditionalFormatting>
  <conditionalFormatting sqref="K270">
    <cfRule type="expression" dxfId="1537" priority="1537">
      <formula>$J270&lt;&gt;" "</formula>
    </cfRule>
    <cfRule type="expression" dxfId="1536" priority="1538">
      <formula>$J270=" "</formula>
    </cfRule>
  </conditionalFormatting>
  <conditionalFormatting sqref="J271">
    <cfRule type="containsText" dxfId="1535" priority="1536" stopIfTrue="1" operator="containsText" text=" ">
      <formula>NOT(ISERROR(SEARCH(" ",J271)))</formula>
    </cfRule>
  </conditionalFormatting>
  <conditionalFormatting sqref="K271">
    <cfRule type="expression" dxfId="1534" priority="1534">
      <formula>$J271&lt;&gt;" "</formula>
    </cfRule>
    <cfRule type="expression" dxfId="1533" priority="1535">
      <formula>$J271=" "</formula>
    </cfRule>
  </conditionalFormatting>
  <conditionalFormatting sqref="J272">
    <cfRule type="containsText" dxfId="1532" priority="1533" stopIfTrue="1" operator="containsText" text=" ">
      <formula>NOT(ISERROR(SEARCH(" ",J272)))</formula>
    </cfRule>
  </conditionalFormatting>
  <conditionalFormatting sqref="K272">
    <cfRule type="expression" dxfId="1531" priority="1531">
      <formula>$J272&lt;&gt;" "</formula>
    </cfRule>
    <cfRule type="expression" dxfId="1530" priority="1532">
      <formula>$J272=" "</formula>
    </cfRule>
  </conditionalFormatting>
  <conditionalFormatting sqref="J273">
    <cfRule type="containsText" dxfId="1529" priority="1530" stopIfTrue="1" operator="containsText" text=" ">
      <formula>NOT(ISERROR(SEARCH(" ",J273)))</formula>
    </cfRule>
  </conditionalFormatting>
  <conditionalFormatting sqref="K273">
    <cfRule type="expression" dxfId="1528" priority="1528">
      <formula>$J273&lt;&gt;" "</formula>
    </cfRule>
    <cfRule type="expression" dxfId="1527" priority="1529">
      <formula>$J273=" "</formula>
    </cfRule>
  </conditionalFormatting>
  <conditionalFormatting sqref="J274">
    <cfRule type="containsText" dxfId="1526" priority="1527" stopIfTrue="1" operator="containsText" text=" ">
      <formula>NOT(ISERROR(SEARCH(" ",J274)))</formula>
    </cfRule>
  </conditionalFormatting>
  <conditionalFormatting sqref="K274">
    <cfRule type="expression" dxfId="1525" priority="1525">
      <formula>$J274&lt;&gt;" "</formula>
    </cfRule>
    <cfRule type="expression" dxfId="1524" priority="1526">
      <formula>$J274=" "</formula>
    </cfRule>
  </conditionalFormatting>
  <conditionalFormatting sqref="J275">
    <cfRule type="containsText" dxfId="1523" priority="1524" stopIfTrue="1" operator="containsText" text=" ">
      <formula>NOT(ISERROR(SEARCH(" ",J275)))</formula>
    </cfRule>
  </conditionalFormatting>
  <conditionalFormatting sqref="K275">
    <cfRule type="expression" dxfId="1522" priority="1522">
      <formula>$J275&lt;&gt;" "</formula>
    </cfRule>
    <cfRule type="expression" dxfId="1521" priority="1523">
      <formula>$J275=" "</formula>
    </cfRule>
  </conditionalFormatting>
  <conditionalFormatting sqref="J276">
    <cfRule type="containsText" dxfId="1520" priority="1521" stopIfTrue="1" operator="containsText" text=" ">
      <formula>NOT(ISERROR(SEARCH(" ",J276)))</formula>
    </cfRule>
  </conditionalFormatting>
  <conditionalFormatting sqref="K276">
    <cfRule type="expression" dxfId="1519" priority="1519">
      <formula>$J276&lt;&gt;" "</formula>
    </cfRule>
    <cfRule type="expression" dxfId="1518" priority="1520">
      <formula>$J276=" "</formula>
    </cfRule>
  </conditionalFormatting>
  <conditionalFormatting sqref="J277">
    <cfRule type="containsText" dxfId="1517" priority="1518" stopIfTrue="1" operator="containsText" text=" ">
      <formula>NOT(ISERROR(SEARCH(" ",J277)))</formula>
    </cfRule>
  </conditionalFormatting>
  <conditionalFormatting sqref="K277">
    <cfRule type="expression" dxfId="1516" priority="1516">
      <formula>$J277&lt;&gt;" "</formula>
    </cfRule>
    <cfRule type="expression" dxfId="1515" priority="1517">
      <formula>$J277=" "</formula>
    </cfRule>
  </conditionalFormatting>
  <conditionalFormatting sqref="J278">
    <cfRule type="containsText" dxfId="1514" priority="1515" stopIfTrue="1" operator="containsText" text=" ">
      <formula>NOT(ISERROR(SEARCH(" ",J278)))</formula>
    </cfRule>
  </conditionalFormatting>
  <conditionalFormatting sqref="K278">
    <cfRule type="expression" dxfId="1513" priority="1513">
      <formula>$J278&lt;&gt;" "</formula>
    </cfRule>
    <cfRule type="expression" dxfId="1512" priority="1514">
      <formula>$J278=" "</formula>
    </cfRule>
  </conditionalFormatting>
  <conditionalFormatting sqref="J279">
    <cfRule type="containsText" dxfId="1511" priority="1512" stopIfTrue="1" operator="containsText" text=" ">
      <formula>NOT(ISERROR(SEARCH(" ",J279)))</formula>
    </cfRule>
  </conditionalFormatting>
  <conditionalFormatting sqref="K279">
    <cfRule type="expression" dxfId="1510" priority="1510">
      <formula>$J279&lt;&gt;" "</formula>
    </cfRule>
    <cfRule type="expression" dxfId="1509" priority="1511">
      <formula>$J279=" "</formula>
    </cfRule>
  </conditionalFormatting>
  <conditionalFormatting sqref="J280">
    <cfRule type="containsText" dxfId="1508" priority="1509" stopIfTrue="1" operator="containsText" text=" ">
      <formula>NOT(ISERROR(SEARCH(" ",J280)))</formula>
    </cfRule>
  </conditionalFormatting>
  <conditionalFormatting sqref="K280">
    <cfRule type="expression" dxfId="1507" priority="1507">
      <formula>$J280&lt;&gt;" "</formula>
    </cfRule>
    <cfRule type="expression" dxfId="1506" priority="1508">
      <formula>$J280=" "</formula>
    </cfRule>
  </conditionalFormatting>
  <conditionalFormatting sqref="J281">
    <cfRule type="containsText" dxfId="1505" priority="1506" stopIfTrue="1" operator="containsText" text=" ">
      <formula>NOT(ISERROR(SEARCH(" ",J281)))</formula>
    </cfRule>
  </conditionalFormatting>
  <conditionalFormatting sqref="K281">
    <cfRule type="expression" dxfId="1504" priority="1504">
      <formula>$J281&lt;&gt;" "</formula>
    </cfRule>
    <cfRule type="expression" dxfId="1503" priority="1505">
      <formula>$J281=" "</formula>
    </cfRule>
  </conditionalFormatting>
  <conditionalFormatting sqref="J282">
    <cfRule type="containsText" dxfId="1502" priority="1503" stopIfTrue="1" operator="containsText" text=" ">
      <formula>NOT(ISERROR(SEARCH(" ",J282)))</formula>
    </cfRule>
  </conditionalFormatting>
  <conditionalFormatting sqref="K282">
    <cfRule type="expression" dxfId="1501" priority="1501">
      <formula>$J282&lt;&gt;" "</formula>
    </cfRule>
    <cfRule type="expression" dxfId="1500" priority="1502">
      <formula>$J282=" "</formula>
    </cfRule>
  </conditionalFormatting>
  <conditionalFormatting sqref="J283">
    <cfRule type="containsText" dxfId="1499" priority="1500" stopIfTrue="1" operator="containsText" text=" ">
      <formula>NOT(ISERROR(SEARCH(" ",J283)))</formula>
    </cfRule>
  </conditionalFormatting>
  <conditionalFormatting sqref="K283">
    <cfRule type="expression" dxfId="1498" priority="1498">
      <formula>$J283&lt;&gt;" "</formula>
    </cfRule>
    <cfRule type="expression" dxfId="1497" priority="1499">
      <formula>$J283=" "</formula>
    </cfRule>
  </conditionalFormatting>
  <conditionalFormatting sqref="J284">
    <cfRule type="containsText" dxfId="1496" priority="1497" stopIfTrue="1" operator="containsText" text=" ">
      <formula>NOT(ISERROR(SEARCH(" ",J284)))</formula>
    </cfRule>
  </conditionalFormatting>
  <conditionalFormatting sqref="K284">
    <cfRule type="expression" dxfId="1495" priority="1495">
      <formula>$J284&lt;&gt;" "</formula>
    </cfRule>
    <cfRule type="expression" dxfId="1494" priority="1496">
      <formula>$J284=" "</formula>
    </cfRule>
  </conditionalFormatting>
  <conditionalFormatting sqref="J285">
    <cfRule type="containsText" dxfId="1493" priority="1494" stopIfTrue="1" operator="containsText" text=" ">
      <formula>NOT(ISERROR(SEARCH(" ",J285)))</formula>
    </cfRule>
  </conditionalFormatting>
  <conditionalFormatting sqref="K285">
    <cfRule type="expression" dxfId="1492" priority="1492">
      <formula>$J285&lt;&gt;" "</formula>
    </cfRule>
    <cfRule type="expression" dxfId="1491" priority="1493">
      <formula>$J285=" "</formula>
    </cfRule>
  </conditionalFormatting>
  <conditionalFormatting sqref="J286">
    <cfRule type="containsText" dxfId="1490" priority="1491" stopIfTrue="1" operator="containsText" text=" ">
      <formula>NOT(ISERROR(SEARCH(" ",J286)))</formula>
    </cfRule>
  </conditionalFormatting>
  <conditionalFormatting sqref="K286">
    <cfRule type="expression" dxfId="1489" priority="1489">
      <formula>$J286&lt;&gt;" "</formula>
    </cfRule>
    <cfRule type="expression" dxfId="1488" priority="1490">
      <formula>$J286=" "</formula>
    </cfRule>
  </conditionalFormatting>
  <conditionalFormatting sqref="J287">
    <cfRule type="containsText" dxfId="1487" priority="1488" stopIfTrue="1" operator="containsText" text=" ">
      <formula>NOT(ISERROR(SEARCH(" ",J287)))</formula>
    </cfRule>
  </conditionalFormatting>
  <conditionalFormatting sqref="K287">
    <cfRule type="expression" dxfId="1486" priority="1486">
      <formula>$J287&lt;&gt;" "</formula>
    </cfRule>
    <cfRule type="expression" dxfId="1485" priority="1487">
      <formula>$J287=" "</formula>
    </cfRule>
  </conditionalFormatting>
  <conditionalFormatting sqref="J288">
    <cfRule type="containsText" dxfId="1484" priority="1485" stopIfTrue="1" operator="containsText" text=" ">
      <formula>NOT(ISERROR(SEARCH(" ",J288)))</formula>
    </cfRule>
  </conditionalFormatting>
  <conditionalFormatting sqref="K288">
    <cfRule type="expression" dxfId="1483" priority="1483">
      <formula>$J288&lt;&gt;" "</formula>
    </cfRule>
    <cfRule type="expression" dxfId="1482" priority="1484">
      <formula>$J288=" "</formula>
    </cfRule>
  </conditionalFormatting>
  <conditionalFormatting sqref="J289">
    <cfRule type="containsText" dxfId="1481" priority="1482" stopIfTrue="1" operator="containsText" text=" ">
      <formula>NOT(ISERROR(SEARCH(" ",J289)))</formula>
    </cfRule>
  </conditionalFormatting>
  <conditionalFormatting sqref="K289">
    <cfRule type="expression" dxfId="1480" priority="1480">
      <formula>$J289&lt;&gt;" "</formula>
    </cfRule>
    <cfRule type="expression" dxfId="1479" priority="1481">
      <formula>$J289=" "</formula>
    </cfRule>
  </conditionalFormatting>
  <conditionalFormatting sqref="J290">
    <cfRule type="containsText" dxfId="1478" priority="1479" stopIfTrue="1" operator="containsText" text=" ">
      <formula>NOT(ISERROR(SEARCH(" ",J290)))</formula>
    </cfRule>
  </conditionalFormatting>
  <conditionalFormatting sqref="K290">
    <cfRule type="expression" dxfId="1477" priority="1477">
      <formula>$J290&lt;&gt;" "</formula>
    </cfRule>
    <cfRule type="expression" dxfId="1476" priority="1478">
      <formula>$J290=" "</formula>
    </cfRule>
  </conditionalFormatting>
  <conditionalFormatting sqref="J291">
    <cfRule type="containsText" dxfId="1475" priority="1476" stopIfTrue="1" operator="containsText" text=" ">
      <formula>NOT(ISERROR(SEARCH(" ",J291)))</formula>
    </cfRule>
  </conditionalFormatting>
  <conditionalFormatting sqref="K291">
    <cfRule type="expression" dxfId="1474" priority="1474">
      <formula>$J291&lt;&gt;" "</formula>
    </cfRule>
    <cfRule type="expression" dxfId="1473" priority="1475">
      <formula>$J291=" "</formula>
    </cfRule>
  </conditionalFormatting>
  <conditionalFormatting sqref="J292">
    <cfRule type="containsText" dxfId="1472" priority="1473" stopIfTrue="1" operator="containsText" text=" ">
      <formula>NOT(ISERROR(SEARCH(" ",J292)))</formula>
    </cfRule>
  </conditionalFormatting>
  <conditionalFormatting sqref="K292">
    <cfRule type="expression" dxfId="1471" priority="1471">
      <formula>$J292&lt;&gt;" "</formula>
    </cfRule>
    <cfRule type="expression" dxfId="1470" priority="1472">
      <formula>$J292=" "</formula>
    </cfRule>
  </conditionalFormatting>
  <conditionalFormatting sqref="J293">
    <cfRule type="containsText" dxfId="1469" priority="1470" stopIfTrue="1" operator="containsText" text=" ">
      <formula>NOT(ISERROR(SEARCH(" ",J293)))</formula>
    </cfRule>
  </conditionalFormatting>
  <conditionalFormatting sqref="K293">
    <cfRule type="expression" dxfId="1468" priority="1468">
      <formula>$J293&lt;&gt;" "</formula>
    </cfRule>
    <cfRule type="expression" dxfId="1467" priority="1469">
      <formula>$J293=" "</formula>
    </cfRule>
  </conditionalFormatting>
  <conditionalFormatting sqref="J294">
    <cfRule type="containsText" dxfId="1466" priority="1467" stopIfTrue="1" operator="containsText" text=" ">
      <formula>NOT(ISERROR(SEARCH(" ",J294)))</formula>
    </cfRule>
  </conditionalFormatting>
  <conditionalFormatting sqref="K294">
    <cfRule type="expression" dxfId="1465" priority="1465">
      <formula>$J294&lt;&gt;" "</formula>
    </cfRule>
    <cfRule type="expression" dxfId="1464" priority="1466">
      <formula>$J294=" "</formula>
    </cfRule>
  </conditionalFormatting>
  <conditionalFormatting sqref="J295">
    <cfRule type="containsText" dxfId="1463" priority="1464" stopIfTrue="1" operator="containsText" text=" ">
      <formula>NOT(ISERROR(SEARCH(" ",J295)))</formula>
    </cfRule>
  </conditionalFormatting>
  <conditionalFormatting sqref="K295">
    <cfRule type="expression" dxfId="1462" priority="1462">
      <formula>$J295&lt;&gt;" "</formula>
    </cfRule>
    <cfRule type="expression" dxfId="1461" priority="1463">
      <formula>$J295=" "</formula>
    </cfRule>
  </conditionalFormatting>
  <conditionalFormatting sqref="J296">
    <cfRule type="containsText" dxfId="1460" priority="1461" stopIfTrue="1" operator="containsText" text=" ">
      <formula>NOT(ISERROR(SEARCH(" ",J296)))</formula>
    </cfRule>
  </conditionalFormatting>
  <conditionalFormatting sqref="K296">
    <cfRule type="expression" dxfId="1459" priority="1459">
      <formula>$J296&lt;&gt;" "</formula>
    </cfRule>
    <cfRule type="expression" dxfId="1458" priority="1460">
      <formula>$J296=" "</formula>
    </cfRule>
  </conditionalFormatting>
  <conditionalFormatting sqref="J297">
    <cfRule type="containsText" dxfId="1457" priority="1458" stopIfTrue="1" operator="containsText" text=" ">
      <formula>NOT(ISERROR(SEARCH(" ",J297)))</formula>
    </cfRule>
  </conditionalFormatting>
  <conditionalFormatting sqref="K297">
    <cfRule type="expression" dxfId="1456" priority="1456">
      <formula>$J297&lt;&gt;" "</formula>
    </cfRule>
    <cfRule type="expression" dxfId="1455" priority="1457">
      <formula>$J297=" "</formula>
    </cfRule>
  </conditionalFormatting>
  <conditionalFormatting sqref="J298">
    <cfRule type="containsText" dxfId="1454" priority="1455" stopIfTrue="1" operator="containsText" text=" ">
      <formula>NOT(ISERROR(SEARCH(" ",J298)))</formula>
    </cfRule>
  </conditionalFormatting>
  <conditionalFormatting sqref="K298">
    <cfRule type="expression" dxfId="1453" priority="1453">
      <formula>$J298&lt;&gt;" "</formula>
    </cfRule>
    <cfRule type="expression" dxfId="1452" priority="1454">
      <formula>$J298=" "</formula>
    </cfRule>
  </conditionalFormatting>
  <conditionalFormatting sqref="J299">
    <cfRule type="containsText" dxfId="1451" priority="1452" stopIfTrue="1" operator="containsText" text=" ">
      <formula>NOT(ISERROR(SEARCH(" ",J299)))</formula>
    </cfRule>
  </conditionalFormatting>
  <conditionalFormatting sqref="K299">
    <cfRule type="expression" dxfId="1450" priority="1450">
      <formula>$J299&lt;&gt;" "</formula>
    </cfRule>
    <cfRule type="expression" dxfId="1449" priority="1451">
      <formula>$J299=" "</formula>
    </cfRule>
  </conditionalFormatting>
  <conditionalFormatting sqref="J300">
    <cfRule type="containsText" dxfId="1448" priority="1449" stopIfTrue="1" operator="containsText" text=" ">
      <formula>NOT(ISERROR(SEARCH(" ",J300)))</formula>
    </cfRule>
  </conditionalFormatting>
  <conditionalFormatting sqref="K300">
    <cfRule type="expression" dxfId="1447" priority="1447">
      <formula>$J300&lt;&gt;" "</formula>
    </cfRule>
    <cfRule type="expression" dxfId="1446" priority="1448">
      <formula>$J300=" "</formula>
    </cfRule>
  </conditionalFormatting>
  <conditionalFormatting sqref="J301">
    <cfRule type="containsText" dxfId="1445" priority="1446" stopIfTrue="1" operator="containsText" text=" ">
      <formula>NOT(ISERROR(SEARCH(" ",J301)))</formula>
    </cfRule>
  </conditionalFormatting>
  <conditionalFormatting sqref="K301">
    <cfRule type="expression" dxfId="1444" priority="1444">
      <formula>$J301&lt;&gt;" "</formula>
    </cfRule>
    <cfRule type="expression" dxfId="1443" priority="1445">
      <formula>$J301=" "</formula>
    </cfRule>
  </conditionalFormatting>
  <conditionalFormatting sqref="J302">
    <cfRule type="containsText" dxfId="1442" priority="1443" stopIfTrue="1" operator="containsText" text=" ">
      <formula>NOT(ISERROR(SEARCH(" ",J302)))</formula>
    </cfRule>
  </conditionalFormatting>
  <conditionalFormatting sqref="K302">
    <cfRule type="expression" dxfId="1441" priority="1441">
      <formula>$J302&lt;&gt;" "</formula>
    </cfRule>
    <cfRule type="expression" dxfId="1440" priority="1442">
      <formula>$J302=" "</formula>
    </cfRule>
  </conditionalFormatting>
  <conditionalFormatting sqref="J303">
    <cfRule type="containsText" dxfId="1439" priority="1440" stopIfTrue="1" operator="containsText" text=" ">
      <formula>NOT(ISERROR(SEARCH(" ",J303)))</formula>
    </cfRule>
  </conditionalFormatting>
  <conditionalFormatting sqref="K303">
    <cfRule type="expression" dxfId="1438" priority="1438">
      <formula>$J303&lt;&gt;" "</formula>
    </cfRule>
    <cfRule type="expression" dxfId="1437" priority="1439">
      <formula>$J303=" "</formula>
    </cfRule>
  </conditionalFormatting>
  <conditionalFormatting sqref="J304">
    <cfRule type="containsText" dxfId="1436" priority="1437" stopIfTrue="1" operator="containsText" text=" ">
      <formula>NOT(ISERROR(SEARCH(" ",J304)))</formula>
    </cfRule>
  </conditionalFormatting>
  <conditionalFormatting sqref="K304">
    <cfRule type="expression" dxfId="1435" priority="1435">
      <formula>$J304&lt;&gt;" "</formula>
    </cfRule>
    <cfRule type="expression" dxfId="1434" priority="1436">
      <formula>$J304=" "</formula>
    </cfRule>
  </conditionalFormatting>
  <conditionalFormatting sqref="J305">
    <cfRule type="containsText" dxfId="1433" priority="1434" stopIfTrue="1" operator="containsText" text=" ">
      <formula>NOT(ISERROR(SEARCH(" ",J305)))</formula>
    </cfRule>
  </conditionalFormatting>
  <conditionalFormatting sqref="K305">
    <cfRule type="expression" dxfId="1432" priority="1432">
      <formula>$J305&lt;&gt;" "</formula>
    </cfRule>
    <cfRule type="expression" dxfId="1431" priority="1433">
      <formula>$J305=" "</formula>
    </cfRule>
  </conditionalFormatting>
  <conditionalFormatting sqref="J306">
    <cfRule type="containsText" dxfId="1430" priority="1431" stopIfTrue="1" operator="containsText" text=" ">
      <formula>NOT(ISERROR(SEARCH(" ",J306)))</formula>
    </cfRule>
  </conditionalFormatting>
  <conditionalFormatting sqref="K306">
    <cfRule type="expression" dxfId="1429" priority="1429">
      <formula>$J306&lt;&gt;" "</formula>
    </cfRule>
    <cfRule type="expression" dxfId="1428" priority="1430">
      <formula>$J306=" "</formula>
    </cfRule>
  </conditionalFormatting>
  <conditionalFormatting sqref="J307">
    <cfRule type="containsText" dxfId="1427" priority="1428" stopIfTrue="1" operator="containsText" text=" ">
      <formula>NOT(ISERROR(SEARCH(" ",J307)))</formula>
    </cfRule>
  </conditionalFormatting>
  <conditionalFormatting sqref="K307">
    <cfRule type="expression" dxfId="1426" priority="1426">
      <formula>$J307&lt;&gt;" "</formula>
    </cfRule>
    <cfRule type="expression" dxfId="1425" priority="1427">
      <formula>$J307=" "</formula>
    </cfRule>
  </conditionalFormatting>
  <conditionalFormatting sqref="J308">
    <cfRule type="containsText" dxfId="1424" priority="1425" stopIfTrue="1" operator="containsText" text=" ">
      <formula>NOT(ISERROR(SEARCH(" ",J308)))</formula>
    </cfRule>
  </conditionalFormatting>
  <conditionalFormatting sqref="K308">
    <cfRule type="expression" dxfId="1423" priority="1423">
      <formula>$J308&lt;&gt;" "</formula>
    </cfRule>
    <cfRule type="expression" dxfId="1422" priority="1424">
      <formula>$J308=" "</formula>
    </cfRule>
  </conditionalFormatting>
  <conditionalFormatting sqref="J309">
    <cfRule type="containsText" dxfId="1421" priority="1422" stopIfTrue="1" operator="containsText" text=" ">
      <formula>NOT(ISERROR(SEARCH(" ",J309)))</formula>
    </cfRule>
  </conditionalFormatting>
  <conditionalFormatting sqref="K309">
    <cfRule type="expression" dxfId="1420" priority="1420">
      <formula>$J309&lt;&gt;" "</formula>
    </cfRule>
    <cfRule type="expression" dxfId="1419" priority="1421">
      <formula>$J309=" "</formula>
    </cfRule>
  </conditionalFormatting>
  <conditionalFormatting sqref="J310">
    <cfRule type="containsText" dxfId="1418" priority="1419" stopIfTrue="1" operator="containsText" text=" ">
      <formula>NOT(ISERROR(SEARCH(" ",J310)))</formula>
    </cfRule>
  </conditionalFormatting>
  <conditionalFormatting sqref="K310">
    <cfRule type="expression" dxfId="1417" priority="1417">
      <formula>$J310&lt;&gt;" "</formula>
    </cfRule>
    <cfRule type="expression" dxfId="1416" priority="1418">
      <formula>$J310=" "</formula>
    </cfRule>
  </conditionalFormatting>
  <conditionalFormatting sqref="J311">
    <cfRule type="containsText" dxfId="1415" priority="1416" stopIfTrue="1" operator="containsText" text=" ">
      <formula>NOT(ISERROR(SEARCH(" ",J311)))</formula>
    </cfRule>
  </conditionalFormatting>
  <conditionalFormatting sqref="K311">
    <cfRule type="expression" dxfId="1414" priority="1414">
      <formula>$J311&lt;&gt;" "</formula>
    </cfRule>
    <cfRule type="expression" dxfId="1413" priority="1415">
      <formula>$J311=" "</formula>
    </cfRule>
  </conditionalFormatting>
  <conditionalFormatting sqref="J312">
    <cfRule type="containsText" dxfId="1412" priority="1413" stopIfTrue="1" operator="containsText" text=" ">
      <formula>NOT(ISERROR(SEARCH(" ",J312)))</formula>
    </cfRule>
  </conditionalFormatting>
  <conditionalFormatting sqref="K312">
    <cfRule type="expression" dxfId="1411" priority="1411">
      <formula>$J312&lt;&gt;" "</formula>
    </cfRule>
    <cfRule type="expression" dxfId="1410" priority="1412">
      <formula>$J312=" "</formula>
    </cfRule>
  </conditionalFormatting>
  <conditionalFormatting sqref="J313">
    <cfRule type="containsText" dxfId="1409" priority="1410" stopIfTrue="1" operator="containsText" text=" ">
      <formula>NOT(ISERROR(SEARCH(" ",J313)))</formula>
    </cfRule>
  </conditionalFormatting>
  <conditionalFormatting sqref="K313">
    <cfRule type="expression" dxfId="1408" priority="1408">
      <formula>$J313&lt;&gt;" "</formula>
    </cfRule>
    <cfRule type="expression" dxfId="1407" priority="1409">
      <formula>$J313=" "</formula>
    </cfRule>
  </conditionalFormatting>
  <conditionalFormatting sqref="J314">
    <cfRule type="containsText" dxfId="1406" priority="1407" stopIfTrue="1" operator="containsText" text=" ">
      <formula>NOT(ISERROR(SEARCH(" ",J314)))</formula>
    </cfRule>
  </conditionalFormatting>
  <conditionalFormatting sqref="K314">
    <cfRule type="expression" dxfId="1405" priority="1405">
      <formula>$J314&lt;&gt;" "</formula>
    </cfRule>
    <cfRule type="expression" dxfId="1404" priority="1406">
      <formula>$J314=" "</formula>
    </cfRule>
  </conditionalFormatting>
  <conditionalFormatting sqref="J315">
    <cfRule type="containsText" dxfId="1403" priority="1404" stopIfTrue="1" operator="containsText" text=" ">
      <formula>NOT(ISERROR(SEARCH(" ",J315)))</formula>
    </cfRule>
  </conditionalFormatting>
  <conditionalFormatting sqref="K315">
    <cfRule type="expression" dxfId="1402" priority="1402">
      <formula>$J315&lt;&gt;" "</formula>
    </cfRule>
    <cfRule type="expression" dxfId="1401" priority="1403">
      <formula>$J315=" "</formula>
    </cfRule>
  </conditionalFormatting>
  <conditionalFormatting sqref="J316">
    <cfRule type="containsText" dxfId="1400" priority="1401" stopIfTrue="1" operator="containsText" text=" ">
      <formula>NOT(ISERROR(SEARCH(" ",J316)))</formula>
    </cfRule>
  </conditionalFormatting>
  <conditionalFormatting sqref="K316">
    <cfRule type="expression" dxfId="1399" priority="1399">
      <formula>$J316&lt;&gt;" "</formula>
    </cfRule>
    <cfRule type="expression" dxfId="1398" priority="1400">
      <formula>$J316=" "</formula>
    </cfRule>
  </conditionalFormatting>
  <conditionalFormatting sqref="J317">
    <cfRule type="containsText" dxfId="1397" priority="1398" stopIfTrue="1" operator="containsText" text=" ">
      <formula>NOT(ISERROR(SEARCH(" ",J317)))</formula>
    </cfRule>
  </conditionalFormatting>
  <conditionalFormatting sqref="K317">
    <cfRule type="expression" dxfId="1396" priority="1396">
      <formula>$J317&lt;&gt;" "</formula>
    </cfRule>
    <cfRule type="expression" dxfId="1395" priority="1397">
      <formula>$J317=" "</formula>
    </cfRule>
  </conditionalFormatting>
  <conditionalFormatting sqref="J318">
    <cfRule type="containsText" dxfId="1394" priority="1395" stopIfTrue="1" operator="containsText" text=" ">
      <formula>NOT(ISERROR(SEARCH(" ",J318)))</formula>
    </cfRule>
  </conditionalFormatting>
  <conditionalFormatting sqref="K318">
    <cfRule type="expression" dxfId="1393" priority="1393">
      <formula>$J318&lt;&gt;" "</formula>
    </cfRule>
    <cfRule type="expression" dxfId="1392" priority="1394">
      <formula>$J318=" "</formula>
    </cfRule>
  </conditionalFormatting>
  <conditionalFormatting sqref="J319">
    <cfRule type="containsText" dxfId="1391" priority="1392" stopIfTrue="1" operator="containsText" text=" ">
      <formula>NOT(ISERROR(SEARCH(" ",J319)))</formula>
    </cfRule>
  </conditionalFormatting>
  <conditionalFormatting sqref="K319">
    <cfRule type="expression" dxfId="1390" priority="1390">
      <formula>$J319&lt;&gt;" "</formula>
    </cfRule>
    <cfRule type="expression" dxfId="1389" priority="1391">
      <formula>$J319=" "</formula>
    </cfRule>
  </conditionalFormatting>
  <conditionalFormatting sqref="J320">
    <cfRule type="containsText" dxfId="1388" priority="1389" stopIfTrue="1" operator="containsText" text=" ">
      <formula>NOT(ISERROR(SEARCH(" ",J320)))</formula>
    </cfRule>
  </conditionalFormatting>
  <conditionalFormatting sqref="K320">
    <cfRule type="expression" dxfId="1387" priority="1387">
      <formula>$J320&lt;&gt;" "</formula>
    </cfRule>
    <cfRule type="expression" dxfId="1386" priority="1388">
      <formula>$J320=" "</formula>
    </cfRule>
  </conditionalFormatting>
  <conditionalFormatting sqref="J321">
    <cfRule type="containsText" dxfId="1385" priority="1386" stopIfTrue="1" operator="containsText" text=" ">
      <formula>NOT(ISERROR(SEARCH(" ",J321)))</formula>
    </cfRule>
  </conditionalFormatting>
  <conditionalFormatting sqref="K321">
    <cfRule type="expression" dxfId="1384" priority="1384">
      <formula>$J321&lt;&gt;" "</formula>
    </cfRule>
    <cfRule type="expression" dxfId="1383" priority="1385">
      <formula>$J321=" "</formula>
    </cfRule>
  </conditionalFormatting>
  <conditionalFormatting sqref="J322">
    <cfRule type="containsText" dxfId="1382" priority="1383" stopIfTrue="1" operator="containsText" text=" ">
      <formula>NOT(ISERROR(SEARCH(" ",J322)))</formula>
    </cfRule>
  </conditionalFormatting>
  <conditionalFormatting sqref="K322">
    <cfRule type="expression" dxfId="1381" priority="1381">
      <formula>$J322&lt;&gt;" "</formula>
    </cfRule>
    <cfRule type="expression" dxfId="1380" priority="1382">
      <formula>$J322=" "</formula>
    </cfRule>
  </conditionalFormatting>
  <conditionalFormatting sqref="J323">
    <cfRule type="containsText" dxfId="1379" priority="1380" stopIfTrue="1" operator="containsText" text=" ">
      <formula>NOT(ISERROR(SEARCH(" ",J323)))</formula>
    </cfRule>
  </conditionalFormatting>
  <conditionalFormatting sqref="K323">
    <cfRule type="expression" dxfId="1378" priority="1378">
      <formula>$J323&lt;&gt;" "</formula>
    </cfRule>
    <cfRule type="expression" dxfId="1377" priority="1379">
      <formula>$J323=" "</formula>
    </cfRule>
  </conditionalFormatting>
  <conditionalFormatting sqref="J324">
    <cfRule type="containsText" dxfId="1376" priority="1377" stopIfTrue="1" operator="containsText" text=" ">
      <formula>NOT(ISERROR(SEARCH(" ",J324)))</formula>
    </cfRule>
  </conditionalFormatting>
  <conditionalFormatting sqref="K324">
    <cfRule type="expression" dxfId="1375" priority="1375">
      <formula>$J324&lt;&gt;" "</formula>
    </cfRule>
    <cfRule type="expression" dxfId="1374" priority="1376">
      <formula>$J324=" "</formula>
    </cfRule>
  </conditionalFormatting>
  <conditionalFormatting sqref="J325">
    <cfRule type="containsText" dxfId="1373" priority="1374" stopIfTrue="1" operator="containsText" text=" ">
      <formula>NOT(ISERROR(SEARCH(" ",J325)))</formula>
    </cfRule>
  </conditionalFormatting>
  <conditionalFormatting sqref="K325">
    <cfRule type="expression" dxfId="1372" priority="1372">
      <formula>$J325&lt;&gt;" "</formula>
    </cfRule>
    <cfRule type="expression" dxfId="1371" priority="1373">
      <formula>$J325=" "</formula>
    </cfRule>
  </conditionalFormatting>
  <conditionalFormatting sqref="J326">
    <cfRule type="containsText" dxfId="1370" priority="1371" stopIfTrue="1" operator="containsText" text=" ">
      <formula>NOT(ISERROR(SEARCH(" ",J326)))</formula>
    </cfRule>
  </conditionalFormatting>
  <conditionalFormatting sqref="K326">
    <cfRule type="expression" dxfId="1369" priority="1369">
      <formula>$J326&lt;&gt;" "</formula>
    </cfRule>
    <cfRule type="expression" dxfId="1368" priority="1370">
      <formula>$J326=" "</formula>
    </cfRule>
  </conditionalFormatting>
  <conditionalFormatting sqref="J327">
    <cfRule type="containsText" dxfId="1367" priority="1368" stopIfTrue="1" operator="containsText" text=" ">
      <formula>NOT(ISERROR(SEARCH(" ",J327)))</formula>
    </cfRule>
  </conditionalFormatting>
  <conditionalFormatting sqref="K327">
    <cfRule type="expression" dxfId="1366" priority="1366">
      <formula>$J327&lt;&gt;" "</formula>
    </cfRule>
    <cfRule type="expression" dxfId="1365" priority="1367">
      <formula>$J327=" "</formula>
    </cfRule>
  </conditionalFormatting>
  <conditionalFormatting sqref="J328">
    <cfRule type="containsText" dxfId="1364" priority="1365" stopIfTrue="1" operator="containsText" text=" ">
      <formula>NOT(ISERROR(SEARCH(" ",J328)))</formula>
    </cfRule>
  </conditionalFormatting>
  <conditionalFormatting sqref="K328">
    <cfRule type="expression" dxfId="1363" priority="1363">
      <formula>$J328&lt;&gt;" "</formula>
    </cfRule>
    <cfRule type="expression" dxfId="1362" priority="1364">
      <formula>$J328=" "</formula>
    </cfRule>
  </conditionalFormatting>
  <conditionalFormatting sqref="J329">
    <cfRule type="containsText" dxfId="1361" priority="1362" stopIfTrue="1" operator="containsText" text=" ">
      <formula>NOT(ISERROR(SEARCH(" ",J329)))</formula>
    </cfRule>
  </conditionalFormatting>
  <conditionalFormatting sqref="K329">
    <cfRule type="expression" dxfId="1360" priority="1360">
      <formula>$J329&lt;&gt;" "</formula>
    </cfRule>
    <cfRule type="expression" dxfId="1359" priority="1361">
      <formula>$J329=" "</formula>
    </cfRule>
  </conditionalFormatting>
  <conditionalFormatting sqref="J330">
    <cfRule type="containsText" dxfId="1358" priority="1359" stopIfTrue="1" operator="containsText" text=" ">
      <formula>NOT(ISERROR(SEARCH(" ",J330)))</formula>
    </cfRule>
  </conditionalFormatting>
  <conditionalFormatting sqref="K330">
    <cfRule type="expression" dxfId="1357" priority="1357">
      <formula>$J330&lt;&gt;" "</formula>
    </cfRule>
    <cfRule type="expression" dxfId="1356" priority="1358">
      <formula>$J330=" "</formula>
    </cfRule>
  </conditionalFormatting>
  <conditionalFormatting sqref="J331">
    <cfRule type="containsText" dxfId="1355" priority="1356" stopIfTrue="1" operator="containsText" text=" ">
      <formula>NOT(ISERROR(SEARCH(" ",J331)))</formula>
    </cfRule>
  </conditionalFormatting>
  <conditionalFormatting sqref="K331">
    <cfRule type="expression" dxfId="1354" priority="1354">
      <formula>$J331&lt;&gt;" "</formula>
    </cfRule>
    <cfRule type="expression" dxfId="1353" priority="1355">
      <formula>$J331=" "</formula>
    </cfRule>
  </conditionalFormatting>
  <conditionalFormatting sqref="J332">
    <cfRule type="containsText" dxfId="1352" priority="1353" stopIfTrue="1" operator="containsText" text=" ">
      <formula>NOT(ISERROR(SEARCH(" ",J332)))</formula>
    </cfRule>
  </conditionalFormatting>
  <conditionalFormatting sqref="K332">
    <cfRule type="expression" dxfId="1351" priority="1351">
      <formula>$J332&lt;&gt;" "</formula>
    </cfRule>
    <cfRule type="expression" dxfId="1350" priority="1352">
      <formula>$J332=" "</formula>
    </cfRule>
  </conditionalFormatting>
  <conditionalFormatting sqref="J333">
    <cfRule type="containsText" dxfId="1349" priority="1350" stopIfTrue="1" operator="containsText" text=" ">
      <formula>NOT(ISERROR(SEARCH(" ",J333)))</formula>
    </cfRule>
  </conditionalFormatting>
  <conditionalFormatting sqref="K333">
    <cfRule type="expression" dxfId="1348" priority="1348">
      <formula>$J333&lt;&gt;" "</formula>
    </cfRule>
    <cfRule type="expression" dxfId="1347" priority="1349">
      <formula>$J333=" "</formula>
    </cfRule>
  </conditionalFormatting>
  <conditionalFormatting sqref="J334">
    <cfRule type="containsText" dxfId="1346" priority="1347" stopIfTrue="1" operator="containsText" text=" ">
      <formula>NOT(ISERROR(SEARCH(" ",J334)))</formula>
    </cfRule>
  </conditionalFormatting>
  <conditionalFormatting sqref="K334">
    <cfRule type="expression" dxfId="1345" priority="1345">
      <formula>$J334&lt;&gt;" "</formula>
    </cfRule>
    <cfRule type="expression" dxfId="1344" priority="1346">
      <formula>$J334=" "</formula>
    </cfRule>
  </conditionalFormatting>
  <conditionalFormatting sqref="J335">
    <cfRule type="containsText" dxfId="1343" priority="1344" stopIfTrue="1" operator="containsText" text=" ">
      <formula>NOT(ISERROR(SEARCH(" ",J335)))</formula>
    </cfRule>
  </conditionalFormatting>
  <conditionalFormatting sqref="K335">
    <cfRule type="expression" dxfId="1342" priority="1342">
      <formula>$J335&lt;&gt;" "</formula>
    </cfRule>
    <cfRule type="expression" dxfId="1341" priority="1343">
      <formula>$J335=" "</formula>
    </cfRule>
  </conditionalFormatting>
  <conditionalFormatting sqref="J336">
    <cfRule type="containsText" dxfId="1340" priority="1341" stopIfTrue="1" operator="containsText" text=" ">
      <formula>NOT(ISERROR(SEARCH(" ",J336)))</formula>
    </cfRule>
  </conditionalFormatting>
  <conditionalFormatting sqref="K336">
    <cfRule type="expression" dxfId="1339" priority="1339">
      <formula>$J336&lt;&gt;" "</formula>
    </cfRule>
    <cfRule type="expression" dxfId="1338" priority="1340">
      <formula>$J336=" "</formula>
    </cfRule>
  </conditionalFormatting>
  <conditionalFormatting sqref="J337">
    <cfRule type="containsText" dxfId="1337" priority="1338" stopIfTrue="1" operator="containsText" text=" ">
      <formula>NOT(ISERROR(SEARCH(" ",J337)))</formula>
    </cfRule>
  </conditionalFormatting>
  <conditionalFormatting sqref="K337">
    <cfRule type="expression" dxfId="1336" priority="1336">
      <formula>$J337&lt;&gt;" "</formula>
    </cfRule>
    <cfRule type="expression" dxfId="1335" priority="1337">
      <formula>$J337=" "</formula>
    </cfRule>
  </conditionalFormatting>
  <conditionalFormatting sqref="J338">
    <cfRule type="containsText" dxfId="1334" priority="1335" stopIfTrue="1" operator="containsText" text=" ">
      <formula>NOT(ISERROR(SEARCH(" ",J338)))</formula>
    </cfRule>
  </conditionalFormatting>
  <conditionalFormatting sqref="K338">
    <cfRule type="expression" dxfId="1333" priority="1333">
      <formula>$J338&lt;&gt;" "</formula>
    </cfRule>
    <cfRule type="expression" dxfId="1332" priority="1334">
      <formula>$J338=" "</formula>
    </cfRule>
  </conditionalFormatting>
  <conditionalFormatting sqref="J339">
    <cfRule type="containsText" dxfId="1331" priority="1332" stopIfTrue="1" operator="containsText" text=" ">
      <formula>NOT(ISERROR(SEARCH(" ",J339)))</formula>
    </cfRule>
  </conditionalFormatting>
  <conditionalFormatting sqref="K339">
    <cfRule type="expression" dxfId="1330" priority="1330">
      <formula>$J339&lt;&gt;" "</formula>
    </cfRule>
    <cfRule type="expression" dxfId="1329" priority="1331">
      <formula>$J339=" "</formula>
    </cfRule>
  </conditionalFormatting>
  <conditionalFormatting sqref="J340">
    <cfRule type="containsText" dxfId="1328" priority="1329" stopIfTrue="1" operator="containsText" text=" ">
      <formula>NOT(ISERROR(SEARCH(" ",J340)))</formula>
    </cfRule>
  </conditionalFormatting>
  <conditionalFormatting sqref="K340">
    <cfRule type="expression" dxfId="1327" priority="1327">
      <formula>$J340&lt;&gt;" "</formula>
    </cfRule>
    <cfRule type="expression" dxfId="1326" priority="1328">
      <formula>$J340=" "</formula>
    </cfRule>
  </conditionalFormatting>
  <conditionalFormatting sqref="J341">
    <cfRule type="containsText" dxfId="1325" priority="1326" stopIfTrue="1" operator="containsText" text=" ">
      <formula>NOT(ISERROR(SEARCH(" ",J341)))</formula>
    </cfRule>
  </conditionalFormatting>
  <conditionalFormatting sqref="K341">
    <cfRule type="expression" dxfId="1324" priority="1324">
      <formula>$J341&lt;&gt;" "</formula>
    </cfRule>
    <cfRule type="expression" dxfId="1323" priority="1325">
      <formula>$J341=" "</formula>
    </cfRule>
  </conditionalFormatting>
  <conditionalFormatting sqref="J342">
    <cfRule type="containsText" dxfId="1322" priority="1323" stopIfTrue="1" operator="containsText" text=" ">
      <formula>NOT(ISERROR(SEARCH(" ",J342)))</formula>
    </cfRule>
  </conditionalFormatting>
  <conditionalFormatting sqref="K342">
    <cfRule type="expression" dxfId="1321" priority="1321">
      <formula>$J342&lt;&gt;" "</formula>
    </cfRule>
    <cfRule type="expression" dxfId="1320" priority="1322">
      <formula>$J342=" "</formula>
    </cfRule>
  </conditionalFormatting>
  <conditionalFormatting sqref="J343">
    <cfRule type="containsText" dxfId="1319" priority="1320" stopIfTrue="1" operator="containsText" text=" ">
      <formula>NOT(ISERROR(SEARCH(" ",J343)))</formula>
    </cfRule>
  </conditionalFormatting>
  <conditionalFormatting sqref="K343">
    <cfRule type="expression" dxfId="1318" priority="1318">
      <formula>$J343&lt;&gt;" "</formula>
    </cfRule>
    <cfRule type="expression" dxfId="1317" priority="1319">
      <formula>$J343=" "</formula>
    </cfRule>
  </conditionalFormatting>
  <conditionalFormatting sqref="J344">
    <cfRule type="containsText" dxfId="1316" priority="1317" stopIfTrue="1" operator="containsText" text=" ">
      <formula>NOT(ISERROR(SEARCH(" ",J344)))</formula>
    </cfRule>
  </conditionalFormatting>
  <conditionalFormatting sqref="K344">
    <cfRule type="expression" dxfId="1315" priority="1315">
      <formula>$J344&lt;&gt;" "</formula>
    </cfRule>
    <cfRule type="expression" dxfId="1314" priority="1316">
      <formula>$J344=" "</formula>
    </cfRule>
  </conditionalFormatting>
  <conditionalFormatting sqref="J345">
    <cfRule type="containsText" dxfId="1313" priority="1314" stopIfTrue="1" operator="containsText" text=" ">
      <formula>NOT(ISERROR(SEARCH(" ",J345)))</formula>
    </cfRule>
  </conditionalFormatting>
  <conditionalFormatting sqref="K345">
    <cfRule type="expression" dxfId="1312" priority="1312">
      <formula>$J345&lt;&gt;" "</formula>
    </cfRule>
    <cfRule type="expression" dxfId="1311" priority="1313">
      <formula>$J345=" "</formula>
    </cfRule>
  </conditionalFormatting>
  <conditionalFormatting sqref="J346">
    <cfRule type="containsText" dxfId="1310" priority="1311" stopIfTrue="1" operator="containsText" text=" ">
      <formula>NOT(ISERROR(SEARCH(" ",J346)))</formula>
    </cfRule>
  </conditionalFormatting>
  <conditionalFormatting sqref="K346">
    <cfRule type="expression" dxfId="1309" priority="1309">
      <formula>$J346&lt;&gt;" "</formula>
    </cfRule>
    <cfRule type="expression" dxfId="1308" priority="1310">
      <formula>$J346=" "</formula>
    </cfRule>
  </conditionalFormatting>
  <conditionalFormatting sqref="J347">
    <cfRule type="containsText" dxfId="1307" priority="1308" stopIfTrue="1" operator="containsText" text=" ">
      <formula>NOT(ISERROR(SEARCH(" ",J347)))</formula>
    </cfRule>
  </conditionalFormatting>
  <conditionalFormatting sqref="K347">
    <cfRule type="expression" dxfId="1306" priority="1306">
      <formula>$J347&lt;&gt;" "</formula>
    </cfRule>
    <cfRule type="expression" dxfId="1305" priority="1307">
      <formula>$J347=" "</formula>
    </cfRule>
  </conditionalFormatting>
  <conditionalFormatting sqref="J348">
    <cfRule type="containsText" dxfId="1304" priority="1305" stopIfTrue="1" operator="containsText" text=" ">
      <formula>NOT(ISERROR(SEARCH(" ",J348)))</formula>
    </cfRule>
  </conditionalFormatting>
  <conditionalFormatting sqref="K348">
    <cfRule type="expression" dxfId="1303" priority="1303">
      <formula>$J348&lt;&gt;" "</formula>
    </cfRule>
    <cfRule type="expression" dxfId="1302" priority="1304">
      <formula>$J348=" "</formula>
    </cfRule>
  </conditionalFormatting>
  <conditionalFormatting sqref="J349">
    <cfRule type="containsText" dxfId="1301" priority="1302" stopIfTrue="1" operator="containsText" text=" ">
      <formula>NOT(ISERROR(SEARCH(" ",J349)))</formula>
    </cfRule>
  </conditionalFormatting>
  <conditionalFormatting sqref="K349">
    <cfRule type="expression" dxfId="1300" priority="1300">
      <formula>$J349&lt;&gt;" "</formula>
    </cfRule>
    <cfRule type="expression" dxfId="1299" priority="1301">
      <formula>$J349=" "</formula>
    </cfRule>
  </conditionalFormatting>
  <conditionalFormatting sqref="J350">
    <cfRule type="containsText" dxfId="1298" priority="1299" stopIfTrue="1" operator="containsText" text=" ">
      <formula>NOT(ISERROR(SEARCH(" ",J350)))</formula>
    </cfRule>
  </conditionalFormatting>
  <conditionalFormatting sqref="K350">
    <cfRule type="expression" dxfId="1297" priority="1297">
      <formula>$J350&lt;&gt;" "</formula>
    </cfRule>
    <cfRule type="expression" dxfId="1296" priority="1298">
      <formula>$J350=" "</formula>
    </cfRule>
  </conditionalFormatting>
  <conditionalFormatting sqref="J351">
    <cfRule type="containsText" dxfId="1295" priority="1296" stopIfTrue="1" operator="containsText" text=" ">
      <formula>NOT(ISERROR(SEARCH(" ",J351)))</formula>
    </cfRule>
  </conditionalFormatting>
  <conditionalFormatting sqref="K351">
    <cfRule type="expression" dxfId="1294" priority="1294">
      <formula>$J351&lt;&gt;" "</formula>
    </cfRule>
    <cfRule type="expression" dxfId="1293" priority="1295">
      <formula>$J351=" "</formula>
    </cfRule>
  </conditionalFormatting>
  <conditionalFormatting sqref="J352">
    <cfRule type="containsText" dxfId="1292" priority="1293" stopIfTrue="1" operator="containsText" text=" ">
      <formula>NOT(ISERROR(SEARCH(" ",J352)))</formula>
    </cfRule>
  </conditionalFormatting>
  <conditionalFormatting sqref="K352">
    <cfRule type="expression" dxfId="1291" priority="1291">
      <formula>$J352&lt;&gt;" "</formula>
    </cfRule>
    <cfRule type="expression" dxfId="1290" priority="1292">
      <formula>$J352=" "</formula>
    </cfRule>
  </conditionalFormatting>
  <conditionalFormatting sqref="J353">
    <cfRule type="containsText" dxfId="1289" priority="1290" stopIfTrue="1" operator="containsText" text=" ">
      <formula>NOT(ISERROR(SEARCH(" ",J353)))</formula>
    </cfRule>
  </conditionalFormatting>
  <conditionalFormatting sqref="K353">
    <cfRule type="expression" dxfId="1288" priority="1288">
      <formula>$J353&lt;&gt;" "</formula>
    </cfRule>
    <cfRule type="expression" dxfId="1287" priority="1289">
      <formula>$J353=" "</formula>
    </cfRule>
  </conditionalFormatting>
  <conditionalFormatting sqref="J354">
    <cfRule type="containsText" dxfId="1286" priority="1287" stopIfTrue="1" operator="containsText" text=" ">
      <formula>NOT(ISERROR(SEARCH(" ",J354)))</formula>
    </cfRule>
  </conditionalFormatting>
  <conditionalFormatting sqref="K354">
    <cfRule type="expression" dxfId="1285" priority="1285">
      <formula>$J354&lt;&gt;" "</formula>
    </cfRule>
    <cfRule type="expression" dxfId="1284" priority="1286">
      <formula>$J354=" "</formula>
    </cfRule>
  </conditionalFormatting>
  <conditionalFormatting sqref="J355">
    <cfRule type="containsText" dxfId="1283" priority="1284" stopIfTrue="1" operator="containsText" text=" ">
      <formula>NOT(ISERROR(SEARCH(" ",J355)))</formula>
    </cfRule>
  </conditionalFormatting>
  <conditionalFormatting sqref="K355">
    <cfRule type="expression" dxfId="1282" priority="1282">
      <formula>$J355&lt;&gt;" "</formula>
    </cfRule>
    <cfRule type="expression" dxfId="1281" priority="1283">
      <formula>$J355=" "</formula>
    </cfRule>
  </conditionalFormatting>
  <conditionalFormatting sqref="J356">
    <cfRule type="containsText" dxfId="1280" priority="1281" stopIfTrue="1" operator="containsText" text=" ">
      <formula>NOT(ISERROR(SEARCH(" ",J356)))</formula>
    </cfRule>
  </conditionalFormatting>
  <conditionalFormatting sqref="K356">
    <cfRule type="expression" dxfId="1279" priority="1279">
      <formula>$J356&lt;&gt;" "</formula>
    </cfRule>
    <cfRule type="expression" dxfId="1278" priority="1280">
      <formula>$J356=" "</formula>
    </cfRule>
  </conditionalFormatting>
  <conditionalFormatting sqref="J357">
    <cfRule type="containsText" dxfId="1277" priority="1278" stopIfTrue="1" operator="containsText" text=" ">
      <formula>NOT(ISERROR(SEARCH(" ",J357)))</formula>
    </cfRule>
  </conditionalFormatting>
  <conditionalFormatting sqref="K357">
    <cfRule type="expression" dxfId="1276" priority="1276">
      <formula>$J357&lt;&gt;" "</formula>
    </cfRule>
    <cfRule type="expression" dxfId="1275" priority="1277">
      <formula>$J357=" "</formula>
    </cfRule>
  </conditionalFormatting>
  <conditionalFormatting sqref="J358">
    <cfRule type="containsText" dxfId="1274" priority="1275" stopIfTrue="1" operator="containsText" text=" ">
      <formula>NOT(ISERROR(SEARCH(" ",J358)))</formula>
    </cfRule>
  </conditionalFormatting>
  <conditionalFormatting sqref="K358">
    <cfRule type="expression" dxfId="1273" priority="1273">
      <formula>$J358&lt;&gt;" "</formula>
    </cfRule>
    <cfRule type="expression" dxfId="1272" priority="1274">
      <formula>$J358=" "</formula>
    </cfRule>
  </conditionalFormatting>
  <conditionalFormatting sqref="J359">
    <cfRule type="containsText" dxfId="1271" priority="1272" stopIfTrue="1" operator="containsText" text=" ">
      <formula>NOT(ISERROR(SEARCH(" ",J359)))</formula>
    </cfRule>
  </conditionalFormatting>
  <conditionalFormatting sqref="K359">
    <cfRule type="expression" dxfId="1270" priority="1270">
      <formula>$J359&lt;&gt;" "</formula>
    </cfRule>
    <cfRule type="expression" dxfId="1269" priority="1271">
      <formula>$J359=" "</formula>
    </cfRule>
  </conditionalFormatting>
  <conditionalFormatting sqref="J360">
    <cfRule type="containsText" dxfId="1268" priority="1269" stopIfTrue="1" operator="containsText" text=" ">
      <formula>NOT(ISERROR(SEARCH(" ",J360)))</formula>
    </cfRule>
  </conditionalFormatting>
  <conditionalFormatting sqref="K360">
    <cfRule type="expression" dxfId="1267" priority="1267">
      <formula>$J360&lt;&gt;" "</formula>
    </cfRule>
    <cfRule type="expression" dxfId="1266" priority="1268">
      <formula>$J360=" "</formula>
    </cfRule>
  </conditionalFormatting>
  <conditionalFormatting sqref="J361">
    <cfRule type="containsText" dxfId="1265" priority="1266" stopIfTrue="1" operator="containsText" text=" ">
      <formula>NOT(ISERROR(SEARCH(" ",J361)))</formula>
    </cfRule>
  </conditionalFormatting>
  <conditionalFormatting sqref="K361">
    <cfRule type="expression" dxfId="1264" priority="1264">
      <formula>$J361&lt;&gt;" "</formula>
    </cfRule>
    <cfRule type="expression" dxfId="1263" priority="1265">
      <formula>$J361=" "</formula>
    </cfRule>
  </conditionalFormatting>
  <conditionalFormatting sqref="J362">
    <cfRule type="containsText" dxfId="1262" priority="1263" stopIfTrue="1" operator="containsText" text=" ">
      <formula>NOT(ISERROR(SEARCH(" ",J362)))</formula>
    </cfRule>
  </conditionalFormatting>
  <conditionalFormatting sqref="K362">
    <cfRule type="expression" dxfId="1261" priority="1261">
      <formula>$J362&lt;&gt;" "</formula>
    </cfRule>
    <cfRule type="expression" dxfId="1260" priority="1262">
      <formula>$J362=" "</formula>
    </cfRule>
  </conditionalFormatting>
  <conditionalFormatting sqref="J363">
    <cfRule type="containsText" dxfId="1259" priority="1260" stopIfTrue="1" operator="containsText" text=" ">
      <formula>NOT(ISERROR(SEARCH(" ",J363)))</formula>
    </cfRule>
  </conditionalFormatting>
  <conditionalFormatting sqref="K363">
    <cfRule type="expression" dxfId="1258" priority="1258">
      <formula>$J363&lt;&gt;" "</formula>
    </cfRule>
    <cfRule type="expression" dxfId="1257" priority="1259">
      <formula>$J363=" "</formula>
    </cfRule>
  </conditionalFormatting>
  <conditionalFormatting sqref="J364">
    <cfRule type="containsText" dxfId="1256" priority="1257" stopIfTrue="1" operator="containsText" text=" ">
      <formula>NOT(ISERROR(SEARCH(" ",J364)))</formula>
    </cfRule>
  </conditionalFormatting>
  <conditionalFormatting sqref="K364">
    <cfRule type="expression" dxfId="1255" priority="1255">
      <formula>$J364&lt;&gt;" "</formula>
    </cfRule>
    <cfRule type="expression" dxfId="1254" priority="1256">
      <formula>$J364=" "</formula>
    </cfRule>
  </conditionalFormatting>
  <conditionalFormatting sqref="J365">
    <cfRule type="containsText" dxfId="1253" priority="1254" stopIfTrue="1" operator="containsText" text=" ">
      <formula>NOT(ISERROR(SEARCH(" ",J365)))</formula>
    </cfRule>
  </conditionalFormatting>
  <conditionalFormatting sqref="K365">
    <cfRule type="expression" dxfId="1252" priority="1252">
      <formula>$J365&lt;&gt;" "</formula>
    </cfRule>
    <cfRule type="expression" dxfId="1251" priority="1253">
      <formula>$J365=" "</formula>
    </cfRule>
  </conditionalFormatting>
  <conditionalFormatting sqref="J366">
    <cfRule type="containsText" dxfId="1250" priority="1251" stopIfTrue="1" operator="containsText" text=" ">
      <formula>NOT(ISERROR(SEARCH(" ",J366)))</formula>
    </cfRule>
  </conditionalFormatting>
  <conditionalFormatting sqref="K366">
    <cfRule type="expression" dxfId="1249" priority="1249">
      <formula>$J366&lt;&gt;" "</formula>
    </cfRule>
    <cfRule type="expression" dxfId="1248" priority="1250">
      <formula>$J366=" "</formula>
    </cfRule>
  </conditionalFormatting>
  <conditionalFormatting sqref="J367">
    <cfRule type="containsText" dxfId="1247" priority="1248" stopIfTrue="1" operator="containsText" text=" ">
      <formula>NOT(ISERROR(SEARCH(" ",J367)))</formula>
    </cfRule>
  </conditionalFormatting>
  <conditionalFormatting sqref="K367">
    <cfRule type="expression" dxfId="1246" priority="1246">
      <formula>$J367&lt;&gt;" "</formula>
    </cfRule>
    <cfRule type="expression" dxfId="1245" priority="1247">
      <formula>$J367=" "</formula>
    </cfRule>
  </conditionalFormatting>
  <conditionalFormatting sqref="J368">
    <cfRule type="containsText" dxfId="1244" priority="1245" stopIfTrue="1" operator="containsText" text=" ">
      <formula>NOT(ISERROR(SEARCH(" ",J368)))</formula>
    </cfRule>
  </conditionalFormatting>
  <conditionalFormatting sqref="K368">
    <cfRule type="expression" dxfId="1243" priority="1243">
      <formula>$J368&lt;&gt;" "</formula>
    </cfRule>
    <cfRule type="expression" dxfId="1242" priority="1244">
      <formula>$J368=" "</formula>
    </cfRule>
  </conditionalFormatting>
  <conditionalFormatting sqref="J369">
    <cfRule type="containsText" dxfId="1241" priority="1242" stopIfTrue="1" operator="containsText" text=" ">
      <formula>NOT(ISERROR(SEARCH(" ",J369)))</formula>
    </cfRule>
  </conditionalFormatting>
  <conditionalFormatting sqref="K369">
    <cfRule type="expression" dxfId="1240" priority="1240">
      <formula>$J369&lt;&gt;" "</formula>
    </cfRule>
    <cfRule type="expression" dxfId="1239" priority="1241">
      <formula>$J369=" "</formula>
    </cfRule>
  </conditionalFormatting>
  <conditionalFormatting sqref="J370">
    <cfRule type="containsText" dxfId="1238" priority="1239" stopIfTrue="1" operator="containsText" text=" ">
      <formula>NOT(ISERROR(SEARCH(" ",J370)))</formula>
    </cfRule>
  </conditionalFormatting>
  <conditionalFormatting sqref="K370">
    <cfRule type="expression" dxfId="1237" priority="1237">
      <formula>$J370&lt;&gt;" "</formula>
    </cfRule>
    <cfRule type="expression" dxfId="1236" priority="1238">
      <formula>$J370=" "</formula>
    </cfRule>
  </conditionalFormatting>
  <conditionalFormatting sqref="J371">
    <cfRule type="containsText" dxfId="1235" priority="1236" stopIfTrue="1" operator="containsText" text=" ">
      <formula>NOT(ISERROR(SEARCH(" ",J371)))</formula>
    </cfRule>
  </conditionalFormatting>
  <conditionalFormatting sqref="K371">
    <cfRule type="expression" dxfId="1234" priority="1234">
      <formula>$J371&lt;&gt;" "</formula>
    </cfRule>
    <cfRule type="expression" dxfId="1233" priority="1235">
      <formula>$J371=" "</formula>
    </cfRule>
  </conditionalFormatting>
  <conditionalFormatting sqref="J372">
    <cfRule type="containsText" dxfId="1232" priority="1233" stopIfTrue="1" operator="containsText" text=" ">
      <formula>NOT(ISERROR(SEARCH(" ",J372)))</formula>
    </cfRule>
  </conditionalFormatting>
  <conditionalFormatting sqref="K372">
    <cfRule type="expression" dxfId="1231" priority="1231">
      <formula>$J372&lt;&gt;" "</formula>
    </cfRule>
    <cfRule type="expression" dxfId="1230" priority="1232">
      <formula>$J372=" "</formula>
    </cfRule>
  </conditionalFormatting>
  <conditionalFormatting sqref="J373">
    <cfRule type="containsText" dxfId="1229" priority="1230" stopIfTrue="1" operator="containsText" text=" ">
      <formula>NOT(ISERROR(SEARCH(" ",J373)))</formula>
    </cfRule>
  </conditionalFormatting>
  <conditionalFormatting sqref="K373">
    <cfRule type="expression" dxfId="1228" priority="1228">
      <formula>$J373&lt;&gt;" "</formula>
    </cfRule>
    <cfRule type="expression" dxfId="1227" priority="1229">
      <formula>$J373=" "</formula>
    </cfRule>
  </conditionalFormatting>
  <conditionalFormatting sqref="J374">
    <cfRule type="containsText" dxfId="1226" priority="1227" stopIfTrue="1" operator="containsText" text=" ">
      <formula>NOT(ISERROR(SEARCH(" ",J374)))</formula>
    </cfRule>
  </conditionalFormatting>
  <conditionalFormatting sqref="K374">
    <cfRule type="expression" dxfId="1225" priority="1225">
      <formula>$J374&lt;&gt;" "</formula>
    </cfRule>
    <cfRule type="expression" dxfId="1224" priority="1226">
      <formula>$J374=" "</formula>
    </cfRule>
  </conditionalFormatting>
  <conditionalFormatting sqref="J375">
    <cfRule type="containsText" dxfId="1223" priority="1224" stopIfTrue="1" operator="containsText" text=" ">
      <formula>NOT(ISERROR(SEARCH(" ",J375)))</formula>
    </cfRule>
  </conditionalFormatting>
  <conditionalFormatting sqref="K375">
    <cfRule type="expression" dxfId="1222" priority="1222">
      <formula>$J375&lt;&gt;" "</formula>
    </cfRule>
    <cfRule type="expression" dxfId="1221" priority="1223">
      <formula>$J375=" "</formula>
    </cfRule>
  </conditionalFormatting>
  <conditionalFormatting sqref="J376">
    <cfRule type="containsText" dxfId="1220" priority="1221" stopIfTrue="1" operator="containsText" text=" ">
      <formula>NOT(ISERROR(SEARCH(" ",J376)))</formula>
    </cfRule>
  </conditionalFormatting>
  <conditionalFormatting sqref="K376">
    <cfRule type="expression" dxfId="1219" priority="1219">
      <formula>$J376&lt;&gt;" "</formula>
    </cfRule>
    <cfRule type="expression" dxfId="1218" priority="1220">
      <formula>$J376=" "</formula>
    </cfRule>
  </conditionalFormatting>
  <conditionalFormatting sqref="J377">
    <cfRule type="containsText" dxfId="1217" priority="1218" stopIfTrue="1" operator="containsText" text=" ">
      <formula>NOT(ISERROR(SEARCH(" ",J377)))</formula>
    </cfRule>
  </conditionalFormatting>
  <conditionalFormatting sqref="K377">
    <cfRule type="expression" dxfId="1216" priority="1216">
      <formula>$J377&lt;&gt;" "</formula>
    </cfRule>
    <cfRule type="expression" dxfId="1215" priority="1217">
      <formula>$J377=" "</formula>
    </cfRule>
  </conditionalFormatting>
  <conditionalFormatting sqref="J378">
    <cfRule type="containsText" dxfId="1214" priority="1215" stopIfTrue="1" operator="containsText" text=" ">
      <formula>NOT(ISERROR(SEARCH(" ",J378)))</formula>
    </cfRule>
  </conditionalFormatting>
  <conditionalFormatting sqref="K378">
    <cfRule type="expression" dxfId="1213" priority="1213">
      <formula>$J378&lt;&gt;" "</formula>
    </cfRule>
    <cfRule type="expression" dxfId="1212" priority="1214">
      <formula>$J378=" "</formula>
    </cfRule>
  </conditionalFormatting>
  <conditionalFormatting sqref="J379">
    <cfRule type="containsText" dxfId="1211" priority="1212" stopIfTrue="1" operator="containsText" text=" ">
      <formula>NOT(ISERROR(SEARCH(" ",J379)))</formula>
    </cfRule>
  </conditionalFormatting>
  <conditionalFormatting sqref="K379">
    <cfRule type="expression" dxfId="1210" priority="1210">
      <formula>$J379&lt;&gt;" "</formula>
    </cfRule>
    <cfRule type="expression" dxfId="1209" priority="1211">
      <formula>$J379=" "</formula>
    </cfRule>
  </conditionalFormatting>
  <conditionalFormatting sqref="J380">
    <cfRule type="containsText" dxfId="1208" priority="1209" stopIfTrue="1" operator="containsText" text=" ">
      <formula>NOT(ISERROR(SEARCH(" ",J380)))</formula>
    </cfRule>
  </conditionalFormatting>
  <conditionalFormatting sqref="K380">
    <cfRule type="expression" dxfId="1207" priority="1207">
      <formula>$J380&lt;&gt;" "</formula>
    </cfRule>
    <cfRule type="expression" dxfId="1206" priority="1208">
      <formula>$J380=" "</formula>
    </cfRule>
  </conditionalFormatting>
  <conditionalFormatting sqref="J381">
    <cfRule type="containsText" dxfId="1205" priority="1206" stopIfTrue="1" operator="containsText" text=" ">
      <formula>NOT(ISERROR(SEARCH(" ",J381)))</formula>
    </cfRule>
  </conditionalFormatting>
  <conditionalFormatting sqref="K381">
    <cfRule type="expression" dxfId="1204" priority="1204">
      <formula>$J381&lt;&gt;" "</formula>
    </cfRule>
    <cfRule type="expression" dxfId="1203" priority="1205">
      <formula>$J381=" "</formula>
    </cfRule>
  </conditionalFormatting>
  <conditionalFormatting sqref="J382">
    <cfRule type="containsText" dxfId="1202" priority="1203" stopIfTrue="1" operator="containsText" text=" ">
      <formula>NOT(ISERROR(SEARCH(" ",J382)))</formula>
    </cfRule>
  </conditionalFormatting>
  <conditionalFormatting sqref="K382">
    <cfRule type="expression" dxfId="1201" priority="1201">
      <formula>$J382&lt;&gt;" "</formula>
    </cfRule>
    <cfRule type="expression" dxfId="1200" priority="1202">
      <formula>$J382=" "</formula>
    </cfRule>
  </conditionalFormatting>
  <conditionalFormatting sqref="J383">
    <cfRule type="containsText" dxfId="1199" priority="1200" stopIfTrue="1" operator="containsText" text=" ">
      <formula>NOT(ISERROR(SEARCH(" ",J383)))</formula>
    </cfRule>
  </conditionalFormatting>
  <conditionalFormatting sqref="K383">
    <cfRule type="expression" dxfId="1198" priority="1198">
      <formula>$J383&lt;&gt;" "</formula>
    </cfRule>
    <cfRule type="expression" dxfId="1197" priority="1199">
      <formula>$J383=" "</formula>
    </cfRule>
  </conditionalFormatting>
  <conditionalFormatting sqref="J384">
    <cfRule type="containsText" dxfId="1196" priority="1197" stopIfTrue="1" operator="containsText" text=" ">
      <formula>NOT(ISERROR(SEARCH(" ",J384)))</formula>
    </cfRule>
  </conditionalFormatting>
  <conditionalFormatting sqref="K384">
    <cfRule type="expression" dxfId="1195" priority="1195">
      <formula>$J384&lt;&gt;" "</formula>
    </cfRule>
    <cfRule type="expression" dxfId="1194" priority="1196">
      <formula>$J384=" "</formula>
    </cfRule>
  </conditionalFormatting>
  <conditionalFormatting sqref="J385">
    <cfRule type="containsText" dxfId="1193" priority="1194" stopIfTrue="1" operator="containsText" text=" ">
      <formula>NOT(ISERROR(SEARCH(" ",J385)))</formula>
    </cfRule>
  </conditionalFormatting>
  <conditionalFormatting sqref="K385">
    <cfRule type="expression" dxfId="1192" priority="1192">
      <formula>$J385&lt;&gt;" "</formula>
    </cfRule>
    <cfRule type="expression" dxfId="1191" priority="1193">
      <formula>$J385=" "</formula>
    </cfRule>
  </conditionalFormatting>
  <conditionalFormatting sqref="J386">
    <cfRule type="containsText" dxfId="1190" priority="1191" stopIfTrue="1" operator="containsText" text=" ">
      <formula>NOT(ISERROR(SEARCH(" ",J386)))</formula>
    </cfRule>
  </conditionalFormatting>
  <conditionalFormatting sqref="K386">
    <cfRule type="expression" dxfId="1189" priority="1189">
      <formula>$J386&lt;&gt;" "</formula>
    </cfRule>
    <cfRule type="expression" dxfId="1188" priority="1190">
      <formula>$J386=" "</formula>
    </cfRule>
  </conditionalFormatting>
  <conditionalFormatting sqref="J387">
    <cfRule type="containsText" dxfId="1187" priority="1188" stopIfTrue="1" operator="containsText" text=" ">
      <formula>NOT(ISERROR(SEARCH(" ",J387)))</formula>
    </cfRule>
  </conditionalFormatting>
  <conditionalFormatting sqref="K387">
    <cfRule type="expression" dxfId="1186" priority="1186">
      <formula>$J387&lt;&gt;" "</formula>
    </cfRule>
    <cfRule type="expression" dxfId="1185" priority="1187">
      <formula>$J387=" "</formula>
    </cfRule>
  </conditionalFormatting>
  <conditionalFormatting sqref="J388">
    <cfRule type="containsText" dxfId="1184" priority="1185" stopIfTrue="1" operator="containsText" text=" ">
      <formula>NOT(ISERROR(SEARCH(" ",J388)))</formula>
    </cfRule>
  </conditionalFormatting>
  <conditionalFormatting sqref="K388">
    <cfRule type="expression" dxfId="1183" priority="1183">
      <formula>$J388&lt;&gt;" "</formula>
    </cfRule>
    <cfRule type="expression" dxfId="1182" priority="1184">
      <formula>$J388=" "</formula>
    </cfRule>
  </conditionalFormatting>
  <conditionalFormatting sqref="J389">
    <cfRule type="containsText" dxfId="1181" priority="1182" stopIfTrue="1" operator="containsText" text=" ">
      <formula>NOT(ISERROR(SEARCH(" ",J389)))</formula>
    </cfRule>
  </conditionalFormatting>
  <conditionalFormatting sqref="K389">
    <cfRule type="expression" dxfId="1180" priority="1180">
      <formula>$J389&lt;&gt;" "</formula>
    </cfRule>
    <cfRule type="expression" dxfId="1179" priority="1181">
      <formula>$J389=" "</formula>
    </cfRule>
  </conditionalFormatting>
  <conditionalFormatting sqref="J390">
    <cfRule type="containsText" dxfId="1178" priority="1179" stopIfTrue="1" operator="containsText" text=" ">
      <formula>NOT(ISERROR(SEARCH(" ",J390)))</formula>
    </cfRule>
  </conditionalFormatting>
  <conditionalFormatting sqref="K390">
    <cfRule type="expression" dxfId="1177" priority="1177">
      <formula>$J390&lt;&gt;" "</formula>
    </cfRule>
    <cfRule type="expression" dxfId="1176" priority="1178">
      <formula>$J390=" "</formula>
    </cfRule>
  </conditionalFormatting>
  <conditionalFormatting sqref="J391">
    <cfRule type="containsText" dxfId="1175" priority="1176" stopIfTrue="1" operator="containsText" text=" ">
      <formula>NOT(ISERROR(SEARCH(" ",J391)))</formula>
    </cfRule>
  </conditionalFormatting>
  <conditionalFormatting sqref="K391">
    <cfRule type="expression" dxfId="1174" priority="1174">
      <formula>$J391&lt;&gt;" "</formula>
    </cfRule>
    <cfRule type="expression" dxfId="1173" priority="1175">
      <formula>$J391=" "</formula>
    </cfRule>
  </conditionalFormatting>
  <conditionalFormatting sqref="J392">
    <cfRule type="containsText" dxfId="1172" priority="1173" stopIfTrue="1" operator="containsText" text=" ">
      <formula>NOT(ISERROR(SEARCH(" ",J392)))</formula>
    </cfRule>
  </conditionalFormatting>
  <conditionalFormatting sqref="K392">
    <cfRule type="expression" dxfId="1171" priority="1171">
      <formula>$J392&lt;&gt;" "</formula>
    </cfRule>
    <cfRule type="expression" dxfId="1170" priority="1172">
      <formula>$J392=" "</formula>
    </cfRule>
  </conditionalFormatting>
  <conditionalFormatting sqref="J393">
    <cfRule type="containsText" dxfId="1169" priority="1170" stopIfTrue="1" operator="containsText" text=" ">
      <formula>NOT(ISERROR(SEARCH(" ",J393)))</formula>
    </cfRule>
  </conditionalFormatting>
  <conditionalFormatting sqref="K393">
    <cfRule type="expression" dxfId="1168" priority="1168">
      <formula>$J393&lt;&gt;" "</formula>
    </cfRule>
    <cfRule type="expression" dxfId="1167" priority="1169">
      <formula>$J393=" "</formula>
    </cfRule>
  </conditionalFormatting>
  <conditionalFormatting sqref="J394">
    <cfRule type="containsText" dxfId="1166" priority="1167" stopIfTrue="1" operator="containsText" text=" ">
      <formula>NOT(ISERROR(SEARCH(" ",J394)))</formula>
    </cfRule>
  </conditionalFormatting>
  <conditionalFormatting sqref="K394">
    <cfRule type="expression" dxfId="1165" priority="1165">
      <formula>$J394&lt;&gt;" "</formula>
    </cfRule>
    <cfRule type="expression" dxfId="1164" priority="1166">
      <formula>$J394=" "</formula>
    </cfRule>
  </conditionalFormatting>
  <conditionalFormatting sqref="J395">
    <cfRule type="containsText" dxfId="1163" priority="1164" stopIfTrue="1" operator="containsText" text=" ">
      <formula>NOT(ISERROR(SEARCH(" ",J395)))</formula>
    </cfRule>
  </conditionalFormatting>
  <conditionalFormatting sqref="K395">
    <cfRule type="expression" dxfId="1162" priority="1162">
      <formula>$J395&lt;&gt;" "</formula>
    </cfRule>
    <cfRule type="expression" dxfId="1161" priority="1163">
      <formula>$J395=" "</formula>
    </cfRule>
  </conditionalFormatting>
  <conditionalFormatting sqref="J396">
    <cfRule type="containsText" dxfId="1160" priority="1161" stopIfTrue="1" operator="containsText" text=" ">
      <formula>NOT(ISERROR(SEARCH(" ",J396)))</formula>
    </cfRule>
  </conditionalFormatting>
  <conditionalFormatting sqref="K396">
    <cfRule type="expression" dxfId="1159" priority="1159">
      <formula>$J396&lt;&gt;" "</formula>
    </cfRule>
    <cfRule type="expression" dxfId="1158" priority="1160">
      <formula>$J396=" "</formula>
    </cfRule>
  </conditionalFormatting>
  <conditionalFormatting sqref="J397">
    <cfRule type="containsText" dxfId="1157" priority="1158" stopIfTrue="1" operator="containsText" text=" ">
      <formula>NOT(ISERROR(SEARCH(" ",J397)))</formula>
    </cfRule>
  </conditionalFormatting>
  <conditionalFormatting sqref="K397">
    <cfRule type="expression" dxfId="1156" priority="1156">
      <formula>$J397&lt;&gt;" "</formula>
    </cfRule>
    <cfRule type="expression" dxfId="1155" priority="1157">
      <formula>$J397=" "</formula>
    </cfRule>
  </conditionalFormatting>
  <conditionalFormatting sqref="J398">
    <cfRule type="containsText" dxfId="1154" priority="1155" stopIfTrue="1" operator="containsText" text=" ">
      <formula>NOT(ISERROR(SEARCH(" ",J398)))</formula>
    </cfRule>
  </conditionalFormatting>
  <conditionalFormatting sqref="K398">
    <cfRule type="expression" dxfId="1153" priority="1153">
      <formula>$J398&lt;&gt;" "</formula>
    </cfRule>
    <cfRule type="expression" dxfId="1152" priority="1154">
      <formula>$J398=" "</formula>
    </cfRule>
  </conditionalFormatting>
  <conditionalFormatting sqref="J399">
    <cfRule type="containsText" dxfId="1151" priority="1152" stopIfTrue="1" operator="containsText" text=" ">
      <formula>NOT(ISERROR(SEARCH(" ",J399)))</formula>
    </cfRule>
  </conditionalFormatting>
  <conditionalFormatting sqref="K399">
    <cfRule type="expression" dxfId="1150" priority="1150">
      <formula>$J399&lt;&gt;" "</formula>
    </cfRule>
    <cfRule type="expression" dxfId="1149" priority="1151">
      <formula>$J399=" "</formula>
    </cfRule>
  </conditionalFormatting>
  <conditionalFormatting sqref="J400">
    <cfRule type="containsText" dxfId="1148" priority="1149" stopIfTrue="1" operator="containsText" text=" ">
      <formula>NOT(ISERROR(SEARCH(" ",J400)))</formula>
    </cfRule>
  </conditionalFormatting>
  <conditionalFormatting sqref="K400">
    <cfRule type="expression" dxfId="1147" priority="1147">
      <formula>$J400&lt;&gt;" "</formula>
    </cfRule>
    <cfRule type="expression" dxfId="1146" priority="1148">
      <formula>$J400=" "</formula>
    </cfRule>
  </conditionalFormatting>
  <conditionalFormatting sqref="J401">
    <cfRule type="containsText" dxfId="1145" priority="1146" stopIfTrue="1" operator="containsText" text=" ">
      <formula>NOT(ISERROR(SEARCH(" ",J401)))</formula>
    </cfRule>
  </conditionalFormatting>
  <conditionalFormatting sqref="K401">
    <cfRule type="expression" dxfId="1144" priority="1144">
      <formula>$J401&lt;&gt;" "</formula>
    </cfRule>
    <cfRule type="expression" dxfId="1143" priority="1145">
      <formula>$J401=" "</formula>
    </cfRule>
  </conditionalFormatting>
  <conditionalFormatting sqref="J402">
    <cfRule type="containsText" dxfId="1142" priority="1143" stopIfTrue="1" operator="containsText" text=" ">
      <formula>NOT(ISERROR(SEARCH(" ",J402)))</formula>
    </cfRule>
  </conditionalFormatting>
  <conditionalFormatting sqref="K402">
    <cfRule type="expression" dxfId="1141" priority="1141">
      <formula>$J402&lt;&gt;" "</formula>
    </cfRule>
    <cfRule type="expression" dxfId="1140" priority="1142">
      <formula>$J402=" "</formula>
    </cfRule>
  </conditionalFormatting>
  <conditionalFormatting sqref="J403">
    <cfRule type="containsText" dxfId="1139" priority="1140" stopIfTrue="1" operator="containsText" text=" ">
      <formula>NOT(ISERROR(SEARCH(" ",J403)))</formula>
    </cfRule>
  </conditionalFormatting>
  <conditionalFormatting sqref="K403">
    <cfRule type="expression" dxfId="1138" priority="1138">
      <formula>$J403&lt;&gt;" "</formula>
    </cfRule>
    <cfRule type="expression" dxfId="1137" priority="1139">
      <formula>$J403=" "</formula>
    </cfRule>
  </conditionalFormatting>
  <conditionalFormatting sqref="J404">
    <cfRule type="containsText" dxfId="1136" priority="1137" stopIfTrue="1" operator="containsText" text=" ">
      <formula>NOT(ISERROR(SEARCH(" ",J404)))</formula>
    </cfRule>
  </conditionalFormatting>
  <conditionalFormatting sqref="K404">
    <cfRule type="expression" dxfId="1135" priority="1135">
      <formula>$J404&lt;&gt;" "</formula>
    </cfRule>
    <cfRule type="expression" dxfId="1134" priority="1136">
      <formula>$J404=" "</formula>
    </cfRule>
  </conditionalFormatting>
  <conditionalFormatting sqref="J405">
    <cfRule type="containsText" dxfId="1133" priority="1134" stopIfTrue="1" operator="containsText" text=" ">
      <formula>NOT(ISERROR(SEARCH(" ",J405)))</formula>
    </cfRule>
  </conditionalFormatting>
  <conditionalFormatting sqref="K405">
    <cfRule type="expression" dxfId="1132" priority="1132">
      <formula>$J405&lt;&gt;" "</formula>
    </cfRule>
    <cfRule type="expression" dxfId="1131" priority="1133">
      <formula>$J405=" "</formula>
    </cfRule>
  </conditionalFormatting>
  <conditionalFormatting sqref="J406">
    <cfRule type="containsText" dxfId="1130" priority="1131" stopIfTrue="1" operator="containsText" text=" ">
      <formula>NOT(ISERROR(SEARCH(" ",J406)))</formula>
    </cfRule>
  </conditionalFormatting>
  <conditionalFormatting sqref="K406">
    <cfRule type="expression" dxfId="1129" priority="1129">
      <formula>$J406&lt;&gt;" "</formula>
    </cfRule>
    <cfRule type="expression" dxfId="1128" priority="1130">
      <formula>$J406=" "</formula>
    </cfRule>
  </conditionalFormatting>
  <conditionalFormatting sqref="J407">
    <cfRule type="containsText" dxfId="1127" priority="1128" stopIfTrue="1" operator="containsText" text=" ">
      <formula>NOT(ISERROR(SEARCH(" ",J407)))</formula>
    </cfRule>
  </conditionalFormatting>
  <conditionalFormatting sqref="K407">
    <cfRule type="expression" dxfId="1126" priority="1126">
      <formula>$J407&lt;&gt;" "</formula>
    </cfRule>
    <cfRule type="expression" dxfId="1125" priority="1127">
      <formula>$J407=" "</formula>
    </cfRule>
  </conditionalFormatting>
  <conditionalFormatting sqref="J408">
    <cfRule type="containsText" dxfId="1124" priority="1125" stopIfTrue="1" operator="containsText" text=" ">
      <formula>NOT(ISERROR(SEARCH(" ",J408)))</formula>
    </cfRule>
  </conditionalFormatting>
  <conditionalFormatting sqref="K408">
    <cfRule type="expression" dxfId="1123" priority="1123">
      <formula>$J408&lt;&gt;" "</formula>
    </cfRule>
    <cfRule type="expression" dxfId="1122" priority="1124">
      <formula>$J408=" "</formula>
    </cfRule>
  </conditionalFormatting>
  <conditionalFormatting sqref="J409">
    <cfRule type="containsText" dxfId="1121" priority="1122" stopIfTrue="1" operator="containsText" text=" ">
      <formula>NOT(ISERROR(SEARCH(" ",J409)))</formula>
    </cfRule>
  </conditionalFormatting>
  <conditionalFormatting sqref="K409">
    <cfRule type="expression" dxfId="1120" priority="1120">
      <formula>$J409&lt;&gt;" "</formula>
    </cfRule>
    <cfRule type="expression" dxfId="1119" priority="1121">
      <formula>$J409=" "</formula>
    </cfRule>
  </conditionalFormatting>
  <conditionalFormatting sqref="J410">
    <cfRule type="containsText" dxfId="1118" priority="1119" stopIfTrue="1" operator="containsText" text=" ">
      <formula>NOT(ISERROR(SEARCH(" ",J410)))</formula>
    </cfRule>
  </conditionalFormatting>
  <conditionalFormatting sqref="K410">
    <cfRule type="expression" dxfId="1117" priority="1117">
      <formula>$J410&lt;&gt;" "</formula>
    </cfRule>
    <cfRule type="expression" dxfId="1116" priority="1118">
      <formula>$J410=" "</formula>
    </cfRule>
  </conditionalFormatting>
  <conditionalFormatting sqref="J411">
    <cfRule type="containsText" dxfId="1115" priority="1116" stopIfTrue="1" operator="containsText" text=" ">
      <formula>NOT(ISERROR(SEARCH(" ",J411)))</formula>
    </cfRule>
  </conditionalFormatting>
  <conditionalFormatting sqref="K411">
    <cfRule type="expression" dxfId="1114" priority="1114">
      <formula>$J411&lt;&gt;" "</formula>
    </cfRule>
    <cfRule type="expression" dxfId="1113" priority="1115">
      <formula>$J411=" "</formula>
    </cfRule>
  </conditionalFormatting>
  <conditionalFormatting sqref="J412">
    <cfRule type="containsText" dxfId="1112" priority="1113" stopIfTrue="1" operator="containsText" text=" ">
      <formula>NOT(ISERROR(SEARCH(" ",J412)))</formula>
    </cfRule>
  </conditionalFormatting>
  <conditionalFormatting sqref="K412">
    <cfRule type="expression" dxfId="1111" priority="1111">
      <formula>$J412&lt;&gt;" "</formula>
    </cfRule>
    <cfRule type="expression" dxfId="1110" priority="1112">
      <formula>$J412=" "</formula>
    </cfRule>
  </conditionalFormatting>
  <conditionalFormatting sqref="J413">
    <cfRule type="containsText" dxfId="1109" priority="1110" stopIfTrue="1" operator="containsText" text=" ">
      <formula>NOT(ISERROR(SEARCH(" ",J413)))</formula>
    </cfRule>
  </conditionalFormatting>
  <conditionalFormatting sqref="K413">
    <cfRule type="expression" dxfId="1108" priority="1108">
      <formula>$J413&lt;&gt;" "</formula>
    </cfRule>
    <cfRule type="expression" dxfId="1107" priority="1109">
      <formula>$J413=" "</formula>
    </cfRule>
  </conditionalFormatting>
  <conditionalFormatting sqref="J414">
    <cfRule type="containsText" dxfId="1106" priority="1107" stopIfTrue="1" operator="containsText" text=" ">
      <formula>NOT(ISERROR(SEARCH(" ",J414)))</formula>
    </cfRule>
  </conditionalFormatting>
  <conditionalFormatting sqref="K414">
    <cfRule type="expression" dxfId="1105" priority="1105">
      <formula>$J414&lt;&gt;" "</formula>
    </cfRule>
    <cfRule type="expression" dxfId="1104" priority="1106">
      <formula>$J414=" "</formula>
    </cfRule>
  </conditionalFormatting>
  <conditionalFormatting sqref="J415">
    <cfRule type="containsText" dxfId="1103" priority="1104" stopIfTrue="1" operator="containsText" text=" ">
      <formula>NOT(ISERROR(SEARCH(" ",J415)))</formula>
    </cfRule>
  </conditionalFormatting>
  <conditionalFormatting sqref="K415">
    <cfRule type="expression" dxfId="1102" priority="1102">
      <formula>$J415&lt;&gt;" "</formula>
    </cfRule>
    <cfRule type="expression" dxfId="1101" priority="1103">
      <formula>$J415=" "</formula>
    </cfRule>
  </conditionalFormatting>
  <conditionalFormatting sqref="J416">
    <cfRule type="containsText" dxfId="1100" priority="1101" stopIfTrue="1" operator="containsText" text=" ">
      <formula>NOT(ISERROR(SEARCH(" ",J416)))</formula>
    </cfRule>
  </conditionalFormatting>
  <conditionalFormatting sqref="K416">
    <cfRule type="expression" dxfId="1099" priority="1099">
      <formula>$J416&lt;&gt;" "</formula>
    </cfRule>
    <cfRule type="expression" dxfId="1098" priority="1100">
      <formula>$J416=" "</formula>
    </cfRule>
  </conditionalFormatting>
  <conditionalFormatting sqref="J417">
    <cfRule type="containsText" dxfId="1097" priority="1098" stopIfTrue="1" operator="containsText" text=" ">
      <formula>NOT(ISERROR(SEARCH(" ",J417)))</formula>
    </cfRule>
  </conditionalFormatting>
  <conditionalFormatting sqref="K417">
    <cfRule type="expression" dxfId="1096" priority="1096">
      <formula>$J417&lt;&gt;" "</formula>
    </cfRule>
    <cfRule type="expression" dxfId="1095" priority="1097">
      <formula>$J417=" "</formula>
    </cfRule>
  </conditionalFormatting>
  <conditionalFormatting sqref="J418">
    <cfRule type="containsText" dxfId="1094" priority="1095" stopIfTrue="1" operator="containsText" text=" ">
      <formula>NOT(ISERROR(SEARCH(" ",J418)))</formula>
    </cfRule>
  </conditionalFormatting>
  <conditionalFormatting sqref="K418">
    <cfRule type="expression" dxfId="1093" priority="1093">
      <formula>$J418&lt;&gt;" "</formula>
    </cfRule>
    <cfRule type="expression" dxfId="1092" priority="1094">
      <formula>$J418=" "</formula>
    </cfRule>
  </conditionalFormatting>
  <conditionalFormatting sqref="J419">
    <cfRule type="containsText" dxfId="1091" priority="1092" stopIfTrue="1" operator="containsText" text=" ">
      <formula>NOT(ISERROR(SEARCH(" ",J419)))</formula>
    </cfRule>
  </conditionalFormatting>
  <conditionalFormatting sqref="K419">
    <cfRule type="expression" dxfId="1090" priority="1090">
      <formula>$J419&lt;&gt;" "</formula>
    </cfRule>
    <cfRule type="expression" dxfId="1089" priority="1091">
      <formula>$J419=" "</formula>
    </cfRule>
  </conditionalFormatting>
  <conditionalFormatting sqref="J420">
    <cfRule type="containsText" dxfId="1088" priority="1089" stopIfTrue="1" operator="containsText" text=" ">
      <formula>NOT(ISERROR(SEARCH(" ",J420)))</formula>
    </cfRule>
  </conditionalFormatting>
  <conditionalFormatting sqref="K420">
    <cfRule type="expression" dxfId="1087" priority="1087">
      <formula>$J420&lt;&gt;" "</formula>
    </cfRule>
    <cfRule type="expression" dxfId="1086" priority="1088">
      <formula>$J420=" "</formula>
    </cfRule>
  </conditionalFormatting>
  <conditionalFormatting sqref="J421">
    <cfRule type="containsText" dxfId="1085" priority="1086" stopIfTrue="1" operator="containsText" text=" ">
      <formula>NOT(ISERROR(SEARCH(" ",J421)))</formula>
    </cfRule>
  </conditionalFormatting>
  <conditionalFormatting sqref="K421">
    <cfRule type="expression" dxfId="1084" priority="1084">
      <formula>$J421&lt;&gt;" "</formula>
    </cfRule>
    <cfRule type="expression" dxfId="1083" priority="1085">
      <formula>$J421=" "</formula>
    </cfRule>
  </conditionalFormatting>
  <conditionalFormatting sqref="J422">
    <cfRule type="containsText" dxfId="1082" priority="1083" stopIfTrue="1" operator="containsText" text=" ">
      <formula>NOT(ISERROR(SEARCH(" ",J422)))</formula>
    </cfRule>
  </conditionalFormatting>
  <conditionalFormatting sqref="K422">
    <cfRule type="expression" dxfId="1081" priority="1081">
      <formula>$J422&lt;&gt;" "</formula>
    </cfRule>
    <cfRule type="expression" dxfId="1080" priority="1082">
      <formula>$J422=" "</formula>
    </cfRule>
  </conditionalFormatting>
  <conditionalFormatting sqref="J423">
    <cfRule type="containsText" dxfId="1079" priority="1080" stopIfTrue="1" operator="containsText" text=" ">
      <formula>NOT(ISERROR(SEARCH(" ",J423)))</formula>
    </cfRule>
  </conditionalFormatting>
  <conditionalFormatting sqref="K423">
    <cfRule type="expression" dxfId="1078" priority="1078">
      <formula>$J423&lt;&gt;" "</formula>
    </cfRule>
    <cfRule type="expression" dxfId="1077" priority="1079">
      <formula>$J423=" "</formula>
    </cfRule>
  </conditionalFormatting>
  <conditionalFormatting sqref="J424">
    <cfRule type="containsText" dxfId="1076" priority="1077" stopIfTrue="1" operator="containsText" text=" ">
      <formula>NOT(ISERROR(SEARCH(" ",J424)))</formula>
    </cfRule>
  </conditionalFormatting>
  <conditionalFormatting sqref="K424">
    <cfRule type="expression" dxfId="1075" priority="1075">
      <formula>$J424&lt;&gt;" "</formula>
    </cfRule>
    <cfRule type="expression" dxfId="1074" priority="1076">
      <formula>$J424=" "</formula>
    </cfRule>
  </conditionalFormatting>
  <conditionalFormatting sqref="J425">
    <cfRule type="containsText" dxfId="1073" priority="1074" stopIfTrue="1" operator="containsText" text=" ">
      <formula>NOT(ISERROR(SEARCH(" ",J425)))</formula>
    </cfRule>
  </conditionalFormatting>
  <conditionalFormatting sqref="K425">
    <cfRule type="expression" dxfId="1072" priority="1072">
      <formula>$J425&lt;&gt;" "</formula>
    </cfRule>
    <cfRule type="expression" dxfId="1071" priority="1073">
      <formula>$J425=" "</formula>
    </cfRule>
  </conditionalFormatting>
  <conditionalFormatting sqref="J426">
    <cfRule type="containsText" dxfId="1070" priority="1071" stopIfTrue="1" operator="containsText" text=" ">
      <formula>NOT(ISERROR(SEARCH(" ",J426)))</formula>
    </cfRule>
  </conditionalFormatting>
  <conditionalFormatting sqref="K426">
    <cfRule type="expression" dxfId="1069" priority="1069">
      <formula>$J426&lt;&gt;" "</formula>
    </cfRule>
    <cfRule type="expression" dxfId="1068" priority="1070">
      <formula>$J426=" "</formula>
    </cfRule>
  </conditionalFormatting>
  <conditionalFormatting sqref="J427">
    <cfRule type="containsText" dxfId="1067" priority="1068" stopIfTrue="1" operator="containsText" text=" ">
      <formula>NOT(ISERROR(SEARCH(" ",J427)))</formula>
    </cfRule>
  </conditionalFormatting>
  <conditionalFormatting sqref="K427">
    <cfRule type="expression" dxfId="1066" priority="1066">
      <formula>$J427&lt;&gt;" "</formula>
    </cfRule>
    <cfRule type="expression" dxfId="1065" priority="1067">
      <formula>$J427=" "</formula>
    </cfRule>
  </conditionalFormatting>
  <conditionalFormatting sqref="J428">
    <cfRule type="containsText" dxfId="1064" priority="1065" stopIfTrue="1" operator="containsText" text=" ">
      <formula>NOT(ISERROR(SEARCH(" ",J428)))</formula>
    </cfRule>
  </conditionalFormatting>
  <conditionalFormatting sqref="K428">
    <cfRule type="expression" dxfId="1063" priority="1063">
      <formula>$J428&lt;&gt;" "</formula>
    </cfRule>
    <cfRule type="expression" dxfId="1062" priority="1064">
      <formula>$J428=" "</formula>
    </cfRule>
  </conditionalFormatting>
  <conditionalFormatting sqref="J429">
    <cfRule type="containsText" dxfId="1061" priority="1062" stopIfTrue="1" operator="containsText" text=" ">
      <formula>NOT(ISERROR(SEARCH(" ",J429)))</formula>
    </cfRule>
  </conditionalFormatting>
  <conditionalFormatting sqref="K429">
    <cfRule type="expression" dxfId="1060" priority="1060">
      <formula>$J429&lt;&gt;" "</formula>
    </cfRule>
    <cfRule type="expression" dxfId="1059" priority="1061">
      <formula>$J429=" "</formula>
    </cfRule>
  </conditionalFormatting>
  <conditionalFormatting sqref="J430">
    <cfRule type="containsText" dxfId="1058" priority="1059" stopIfTrue="1" operator="containsText" text=" ">
      <formula>NOT(ISERROR(SEARCH(" ",J430)))</formula>
    </cfRule>
  </conditionalFormatting>
  <conditionalFormatting sqref="K430">
    <cfRule type="expression" dxfId="1057" priority="1057">
      <formula>$J430&lt;&gt;" "</formula>
    </cfRule>
    <cfRule type="expression" dxfId="1056" priority="1058">
      <formula>$J430=" "</formula>
    </cfRule>
  </conditionalFormatting>
  <conditionalFormatting sqref="J431">
    <cfRule type="containsText" dxfId="1055" priority="1056" stopIfTrue="1" operator="containsText" text=" ">
      <formula>NOT(ISERROR(SEARCH(" ",J431)))</formula>
    </cfRule>
  </conditionalFormatting>
  <conditionalFormatting sqref="K431">
    <cfRule type="expression" dxfId="1054" priority="1054">
      <formula>$J431&lt;&gt;" "</formula>
    </cfRule>
    <cfRule type="expression" dxfId="1053" priority="1055">
      <formula>$J431=" "</formula>
    </cfRule>
  </conditionalFormatting>
  <conditionalFormatting sqref="J432">
    <cfRule type="containsText" dxfId="1052" priority="1053" stopIfTrue="1" operator="containsText" text=" ">
      <formula>NOT(ISERROR(SEARCH(" ",J432)))</formula>
    </cfRule>
  </conditionalFormatting>
  <conditionalFormatting sqref="K432">
    <cfRule type="expression" dxfId="1051" priority="1051">
      <formula>$J432&lt;&gt;" "</formula>
    </cfRule>
    <cfRule type="expression" dxfId="1050" priority="1052">
      <formula>$J432=" "</formula>
    </cfRule>
  </conditionalFormatting>
  <conditionalFormatting sqref="J433">
    <cfRule type="containsText" dxfId="1049" priority="1050" stopIfTrue="1" operator="containsText" text=" ">
      <formula>NOT(ISERROR(SEARCH(" ",J433)))</formula>
    </cfRule>
  </conditionalFormatting>
  <conditionalFormatting sqref="K433">
    <cfRule type="expression" dxfId="1048" priority="1048">
      <formula>$J433&lt;&gt;" "</formula>
    </cfRule>
    <cfRule type="expression" dxfId="1047" priority="1049">
      <formula>$J433=" "</formula>
    </cfRule>
  </conditionalFormatting>
  <conditionalFormatting sqref="J434">
    <cfRule type="containsText" dxfId="1046" priority="1047" stopIfTrue="1" operator="containsText" text=" ">
      <formula>NOT(ISERROR(SEARCH(" ",J434)))</formula>
    </cfRule>
  </conditionalFormatting>
  <conditionalFormatting sqref="K434">
    <cfRule type="expression" dxfId="1045" priority="1045">
      <formula>$J434&lt;&gt;" "</formula>
    </cfRule>
    <cfRule type="expression" dxfId="1044" priority="1046">
      <formula>$J434=" "</formula>
    </cfRule>
  </conditionalFormatting>
  <conditionalFormatting sqref="J435">
    <cfRule type="containsText" dxfId="1043" priority="1044" stopIfTrue="1" operator="containsText" text=" ">
      <formula>NOT(ISERROR(SEARCH(" ",J435)))</formula>
    </cfRule>
  </conditionalFormatting>
  <conditionalFormatting sqref="K435">
    <cfRule type="expression" dxfId="1042" priority="1042">
      <formula>$J435&lt;&gt;" "</formula>
    </cfRule>
    <cfRule type="expression" dxfId="1041" priority="1043">
      <formula>$J435=" "</formula>
    </cfRule>
  </conditionalFormatting>
  <conditionalFormatting sqref="J436">
    <cfRule type="containsText" dxfId="1040" priority="1041" stopIfTrue="1" operator="containsText" text=" ">
      <formula>NOT(ISERROR(SEARCH(" ",J436)))</formula>
    </cfRule>
  </conditionalFormatting>
  <conditionalFormatting sqref="K436">
    <cfRule type="expression" dxfId="1039" priority="1039">
      <formula>$J436&lt;&gt;" "</formula>
    </cfRule>
    <cfRule type="expression" dxfId="1038" priority="1040">
      <formula>$J436=" "</formula>
    </cfRule>
  </conditionalFormatting>
  <conditionalFormatting sqref="J437">
    <cfRule type="containsText" dxfId="1037" priority="1038" stopIfTrue="1" operator="containsText" text=" ">
      <formula>NOT(ISERROR(SEARCH(" ",J437)))</formula>
    </cfRule>
  </conditionalFormatting>
  <conditionalFormatting sqref="K437">
    <cfRule type="expression" dxfId="1036" priority="1036">
      <formula>$J437&lt;&gt;" "</formula>
    </cfRule>
    <cfRule type="expression" dxfId="1035" priority="1037">
      <formula>$J437=" "</formula>
    </cfRule>
  </conditionalFormatting>
  <conditionalFormatting sqref="J438">
    <cfRule type="containsText" dxfId="1034" priority="1035" stopIfTrue="1" operator="containsText" text=" ">
      <formula>NOT(ISERROR(SEARCH(" ",J438)))</formula>
    </cfRule>
  </conditionalFormatting>
  <conditionalFormatting sqref="K438">
    <cfRule type="expression" dxfId="1033" priority="1033">
      <formula>$J438&lt;&gt;" "</formula>
    </cfRule>
    <cfRule type="expression" dxfId="1032" priority="1034">
      <formula>$J438=" "</formula>
    </cfRule>
  </conditionalFormatting>
  <conditionalFormatting sqref="J439">
    <cfRule type="containsText" dxfId="1031" priority="1032" stopIfTrue="1" operator="containsText" text=" ">
      <formula>NOT(ISERROR(SEARCH(" ",J439)))</formula>
    </cfRule>
  </conditionalFormatting>
  <conditionalFormatting sqref="K439">
    <cfRule type="expression" dxfId="1030" priority="1030">
      <formula>$J439&lt;&gt;" "</formula>
    </cfRule>
    <cfRule type="expression" dxfId="1029" priority="1031">
      <formula>$J439=" "</formula>
    </cfRule>
  </conditionalFormatting>
  <conditionalFormatting sqref="J440">
    <cfRule type="containsText" dxfId="1028" priority="1029" stopIfTrue="1" operator="containsText" text=" ">
      <formula>NOT(ISERROR(SEARCH(" ",J440)))</formula>
    </cfRule>
  </conditionalFormatting>
  <conditionalFormatting sqref="K440">
    <cfRule type="expression" dxfId="1027" priority="1027">
      <formula>$J440&lt;&gt;" "</formula>
    </cfRule>
    <cfRule type="expression" dxfId="1026" priority="1028">
      <formula>$J440=" "</formula>
    </cfRule>
  </conditionalFormatting>
  <conditionalFormatting sqref="J441">
    <cfRule type="containsText" dxfId="1025" priority="1026" stopIfTrue="1" operator="containsText" text=" ">
      <formula>NOT(ISERROR(SEARCH(" ",J441)))</formula>
    </cfRule>
  </conditionalFormatting>
  <conditionalFormatting sqref="K441">
    <cfRule type="expression" dxfId="1024" priority="1024">
      <formula>$J441&lt;&gt;" "</formula>
    </cfRule>
    <cfRule type="expression" dxfId="1023" priority="1025">
      <formula>$J441=" "</formula>
    </cfRule>
  </conditionalFormatting>
  <conditionalFormatting sqref="J442">
    <cfRule type="containsText" dxfId="1022" priority="1023" stopIfTrue="1" operator="containsText" text=" ">
      <formula>NOT(ISERROR(SEARCH(" ",J442)))</formula>
    </cfRule>
  </conditionalFormatting>
  <conditionalFormatting sqref="K442">
    <cfRule type="expression" dxfId="1021" priority="1021">
      <formula>$J442&lt;&gt;" "</formula>
    </cfRule>
    <cfRule type="expression" dxfId="1020" priority="1022">
      <formula>$J442=" "</formula>
    </cfRule>
  </conditionalFormatting>
  <conditionalFormatting sqref="J443">
    <cfRule type="containsText" dxfId="1019" priority="1020" stopIfTrue="1" operator="containsText" text=" ">
      <formula>NOT(ISERROR(SEARCH(" ",J443)))</formula>
    </cfRule>
  </conditionalFormatting>
  <conditionalFormatting sqref="K443">
    <cfRule type="expression" dxfId="1018" priority="1018">
      <formula>$J443&lt;&gt;" "</formula>
    </cfRule>
    <cfRule type="expression" dxfId="1017" priority="1019">
      <formula>$J443=" "</formula>
    </cfRule>
  </conditionalFormatting>
  <conditionalFormatting sqref="J444">
    <cfRule type="containsText" dxfId="1016" priority="1017" stopIfTrue="1" operator="containsText" text=" ">
      <formula>NOT(ISERROR(SEARCH(" ",J444)))</formula>
    </cfRule>
  </conditionalFormatting>
  <conditionalFormatting sqref="K444">
    <cfRule type="expression" dxfId="1015" priority="1015">
      <formula>$J444&lt;&gt;" "</formula>
    </cfRule>
    <cfRule type="expression" dxfId="1014" priority="1016">
      <formula>$J444=" "</formula>
    </cfRule>
  </conditionalFormatting>
  <conditionalFormatting sqref="J445">
    <cfRule type="containsText" dxfId="1013" priority="1014" stopIfTrue="1" operator="containsText" text=" ">
      <formula>NOT(ISERROR(SEARCH(" ",J445)))</formula>
    </cfRule>
  </conditionalFormatting>
  <conditionalFormatting sqref="K445">
    <cfRule type="expression" dxfId="1012" priority="1012">
      <formula>$J445&lt;&gt;" "</formula>
    </cfRule>
    <cfRule type="expression" dxfId="1011" priority="1013">
      <formula>$J445=" "</formula>
    </cfRule>
  </conditionalFormatting>
  <conditionalFormatting sqref="J446">
    <cfRule type="containsText" dxfId="1010" priority="1011" stopIfTrue="1" operator="containsText" text=" ">
      <formula>NOT(ISERROR(SEARCH(" ",J446)))</formula>
    </cfRule>
  </conditionalFormatting>
  <conditionalFormatting sqref="K446">
    <cfRule type="expression" dxfId="1009" priority="1009">
      <formula>$J446&lt;&gt;" "</formula>
    </cfRule>
    <cfRule type="expression" dxfId="1008" priority="1010">
      <formula>$J446=" "</formula>
    </cfRule>
  </conditionalFormatting>
  <conditionalFormatting sqref="J447">
    <cfRule type="containsText" dxfId="1007" priority="1008" stopIfTrue="1" operator="containsText" text=" ">
      <formula>NOT(ISERROR(SEARCH(" ",J447)))</formula>
    </cfRule>
  </conditionalFormatting>
  <conditionalFormatting sqref="K447">
    <cfRule type="expression" dxfId="1006" priority="1006">
      <formula>$J447&lt;&gt;" "</formula>
    </cfRule>
    <cfRule type="expression" dxfId="1005" priority="1007">
      <formula>$J447=" "</formula>
    </cfRule>
  </conditionalFormatting>
  <conditionalFormatting sqref="J448">
    <cfRule type="containsText" dxfId="1004" priority="1005" stopIfTrue="1" operator="containsText" text=" ">
      <formula>NOT(ISERROR(SEARCH(" ",J448)))</formula>
    </cfRule>
  </conditionalFormatting>
  <conditionalFormatting sqref="K448">
    <cfRule type="expression" dxfId="1003" priority="1003">
      <formula>$J448&lt;&gt;" "</formula>
    </cfRule>
    <cfRule type="expression" dxfId="1002" priority="1004">
      <formula>$J448=" "</formula>
    </cfRule>
  </conditionalFormatting>
  <conditionalFormatting sqref="J449">
    <cfRule type="containsText" dxfId="1001" priority="1002" stopIfTrue="1" operator="containsText" text=" ">
      <formula>NOT(ISERROR(SEARCH(" ",J449)))</formula>
    </cfRule>
  </conditionalFormatting>
  <conditionalFormatting sqref="K449">
    <cfRule type="expression" dxfId="1000" priority="1000">
      <formula>$J449&lt;&gt;" "</formula>
    </cfRule>
    <cfRule type="expression" dxfId="999" priority="1001">
      <formula>$J449=" "</formula>
    </cfRule>
  </conditionalFormatting>
  <conditionalFormatting sqref="J450">
    <cfRule type="containsText" dxfId="998" priority="999" stopIfTrue="1" operator="containsText" text=" ">
      <formula>NOT(ISERROR(SEARCH(" ",J450)))</formula>
    </cfRule>
  </conditionalFormatting>
  <conditionalFormatting sqref="K450">
    <cfRule type="expression" dxfId="997" priority="997">
      <formula>$J450&lt;&gt;" "</formula>
    </cfRule>
    <cfRule type="expression" dxfId="996" priority="998">
      <formula>$J450=" "</formula>
    </cfRule>
  </conditionalFormatting>
  <conditionalFormatting sqref="J451">
    <cfRule type="containsText" dxfId="995" priority="996" stopIfTrue="1" operator="containsText" text=" ">
      <formula>NOT(ISERROR(SEARCH(" ",J451)))</formula>
    </cfRule>
  </conditionalFormatting>
  <conditionalFormatting sqref="K451">
    <cfRule type="expression" dxfId="994" priority="994">
      <formula>$J451&lt;&gt;" "</formula>
    </cfRule>
    <cfRule type="expression" dxfId="993" priority="995">
      <formula>$J451=" "</formula>
    </cfRule>
  </conditionalFormatting>
  <conditionalFormatting sqref="J452">
    <cfRule type="containsText" dxfId="992" priority="993" stopIfTrue="1" operator="containsText" text=" ">
      <formula>NOT(ISERROR(SEARCH(" ",J452)))</formula>
    </cfRule>
  </conditionalFormatting>
  <conditionalFormatting sqref="K452">
    <cfRule type="expression" dxfId="991" priority="991">
      <formula>$J452&lt;&gt;" "</formula>
    </cfRule>
    <cfRule type="expression" dxfId="990" priority="992">
      <formula>$J452=" "</formula>
    </cfRule>
  </conditionalFormatting>
  <conditionalFormatting sqref="J453">
    <cfRule type="containsText" dxfId="989" priority="990" stopIfTrue="1" operator="containsText" text=" ">
      <formula>NOT(ISERROR(SEARCH(" ",J453)))</formula>
    </cfRule>
  </conditionalFormatting>
  <conditionalFormatting sqref="K453">
    <cfRule type="expression" dxfId="988" priority="988">
      <formula>$J453&lt;&gt;" "</formula>
    </cfRule>
    <cfRule type="expression" dxfId="987" priority="989">
      <formula>$J453=" "</formula>
    </cfRule>
  </conditionalFormatting>
  <conditionalFormatting sqref="J454">
    <cfRule type="containsText" dxfId="986" priority="987" stopIfTrue="1" operator="containsText" text=" ">
      <formula>NOT(ISERROR(SEARCH(" ",J454)))</formula>
    </cfRule>
  </conditionalFormatting>
  <conditionalFormatting sqref="K454">
    <cfRule type="expression" dxfId="985" priority="985">
      <formula>$J454&lt;&gt;" "</formula>
    </cfRule>
    <cfRule type="expression" dxfId="984" priority="986">
      <formula>$J454=" "</formula>
    </cfRule>
  </conditionalFormatting>
  <conditionalFormatting sqref="J455">
    <cfRule type="containsText" dxfId="983" priority="984" stopIfTrue="1" operator="containsText" text=" ">
      <formula>NOT(ISERROR(SEARCH(" ",J455)))</formula>
    </cfRule>
  </conditionalFormatting>
  <conditionalFormatting sqref="K455">
    <cfRule type="expression" dxfId="982" priority="982">
      <formula>$J455&lt;&gt;" "</formula>
    </cfRule>
    <cfRule type="expression" dxfId="981" priority="983">
      <formula>$J455=" "</formula>
    </cfRule>
  </conditionalFormatting>
  <conditionalFormatting sqref="J456">
    <cfRule type="containsText" dxfId="980" priority="981" stopIfTrue="1" operator="containsText" text=" ">
      <formula>NOT(ISERROR(SEARCH(" ",J456)))</formula>
    </cfRule>
  </conditionalFormatting>
  <conditionalFormatting sqref="K456">
    <cfRule type="expression" dxfId="979" priority="979">
      <formula>$J456&lt;&gt;" "</formula>
    </cfRule>
    <cfRule type="expression" dxfId="978" priority="980">
      <formula>$J456=" "</formula>
    </cfRule>
  </conditionalFormatting>
  <conditionalFormatting sqref="J457">
    <cfRule type="containsText" dxfId="977" priority="978" stopIfTrue="1" operator="containsText" text=" ">
      <formula>NOT(ISERROR(SEARCH(" ",J457)))</formula>
    </cfRule>
  </conditionalFormatting>
  <conditionalFormatting sqref="K457">
    <cfRule type="expression" dxfId="976" priority="976">
      <formula>$J457&lt;&gt;" "</formula>
    </cfRule>
    <cfRule type="expression" dxfId="975" priority="977">
      <formula>$J457=" "</formula>
    </cfRule>
  </conditionalFormatting>
  <conditionalFormatting sqref="J458">
    <cfRule type="containsText" dxfId="974" priority="975" stopIfTrue="1" operator="containsText" text=" ">
      <formula>NOT(ISERROR(SEARCH(" ",J458)))</formula>
    </cfRule>
  </conditionalFormatting>
  <conditionalFormatting sqref="K458">
    <cfRule type="expression" dxfId="973" priority="973">
      <formula>$J458&lt;&gt;" "</formula>
    </cfRule>
    <cfRule type="expression" dxfId="972" priority="974">
      <formula>$J458=" "</formula>
    </cfRule>
  </conditionalFormatting>
  <conditionalFormatting sqref="J459">
    <cfRule type="containsText" dxfId="971" priority="972" stopIfTrue="1" operator="containsText" text=" ">
      <formula>NOT(ISERROR(SEARCH(" ",J459)))</formula>
    </cfRule>
  </conditionalFormatting>
  <conditionalFormatting sqref="K459">
    <cfRule type="expression" dxfId="970" priority="970">
      <formula>$J459&lt;&gt;" "</formula>
    </cfRule>
    <cfRule type="expression" dxfId="969" priority="971">
      <formula>$J459=" "</formula>
    </cfRule>
  </conditionalFormatting>
  <conditionalFormatting sqref="J460">
    <cfRule type="containsText" dxfId="968" priority="969" stopIfTrue="1" operator="containsText" text=" ">
      <formula>NOT(ISERROR(SEARCH(" ",J460)))</formula>
    </cfRule>
  </conditionalFormatting>
  <conditionalFormatting sqref="K460">
    <cfRule type="expression" dxfId="967" priority="967">
      <formula>$J460&lt;&gt;" "</formula>
    </cfRule>
    <cfRule type="expression" dxfId="966" priority="968">
      <formula>$J460=" "</formula>
    </cfRule>
  </conditionalFormatting>
  <conditionalFormatting sqref="J461">
    <cfRule type="containsText" dxfId="965" priority="966" stopIfTrue="1" operator="containsText" text=" ">
      <formula>NOT(ISERROR(SEARCH(" ",J461)))</formula>
    </cfRule>
  </conditionalFormatting>
  <conditionalFormatting sqref="K461">
    <cfRule type="expression" dxfId="964" priority="964">
      <formula>$J461&lt;&gt;" "</formula>
    </cfRule>
    <cfRule type="expression" dxfId="963" priority="965">
      <formula>$J461=" "</formula>
    </cfRule>
  </conditionalFormatting>
  <conditionalFormatting sqref="J462">
    <cfRule type="containsText" dxfId="962" priority="963" stopIfTrue="1" operator="containsText" text=" ">
      <formula>NOT(ISERROR(SEARCH(" ",J462)))</formula>
    </cfRule>
  </conditionalFormatting>
  <conditionalFormatting sqref="K462">
    <cfRule type="expression" dxfId="961" priority="961">
      <formula>$J462&lt;&gt;" "</formula>
    </cfRule>
    <cfRule type="expression" dxfId="960" priority="962">
      <formula>$J462=" "</formula>
    </cfRule>
  </conditionalFormatting>
  <conditionalFormatting sqref="J463">
    <cfRule type="containsText" dxfId="959" priority="960" stopIfTrue="1" operator="containsText" text=" ">
      <formula>NOT(ISERROR(SEARCH(" ",J463)))</formula>
    </cfRule>
  </conditionalFormatting>
  <conditionalFormatting sqref="K463">
    <cfRule type="expression" dxfId="958" priority="958">
      <formula>$J463&lt;&gt;" "</formula>
    </cfRule>
    <cfRule type="expression" dxfId="957" priority="959">
      <formula>$J463=" "</formula>
    </cfRule>
  </conditionalFormatting>
  <conditionalFormatting sqref="J464">
    <cfRule type="containsText" dxfId="956" priority="957" stopIfTrue="1" operator="containsText" text=" ">
      <formula>NOT(ISERROR(SEARCH(" ",J464)))</formula>
    </cfRule>
  </conditionalFormatting>
  <conditionalFormatting sqref="K464">
    <cfRule type="expression" dxfId="955" priority="955">
      <formula>$J464&lt;&gt;" "</formula>
    </cfRule>
    <cfRule type="expression" dxfId="954" priority="956">
      <formula>$J464=" "</formula>
    </cfRule>
  </conditionalFormatting>
  <conditionalFormatting sqref="J465">
    <cfRule type="containsText" dxfId="953" priority="954" stopIfTrue="1" operator="containsText" text=" ">
      <formula>NOT(ISERROR(SEARCH(" ",J465)))</formula>
    </cfRule>
  </conditionalFormatting>
  <conditionalFormatting sqref="K465">
    <cfRule type="expression" dxfId="952" priority="952">
      <formula>$J465&lt;&gt;" "</formula>
    </cfRule>
    <cfRule type="expression" dxfId="951" priority="953">
      <formula>$J465=" "</formula>
    </cfRule>
  </conditionalFormatting>
  <conditionalFormatting sqref="J466">
    <cfRule type="containsText" dxfId="950" priority="951" stopIfTrue="1" operator="containsText" text=" ">
      <formula>NOT(ISERROR(SEARCH(" ",J466)))</formula>
    </cfRule>
  </conditionalFormatting>
  <conditionalFormatting sqref="K466">
    <cfRule type="expression" dxfId="949" priority="949">
      <formula>$J466&lt;&gt;" "</formula>
    </cfRule>
    <cfRule type="expression" dxfId="948" priority="950">
      <formula>$J466=" "</formula>
    </cfRule>
  </conditionalFormatting>
  <conditionalFormatting sqref="J467">
    <cfRule type="containsText" dxfId="947" priority="948" stopIfTrue="1" operator="containsText" text=" ">
      <formula>NOT(ISERROR(SEARCH(" ",J467)))</formula>
    </cfRule>
  </conditionalFormatting>
  <conditionalFormatting sqref="K467">
    <cfRule type="expression" dxfId="946" priority="946">
      <formula>$J467&lt;&gt;" "</formula>
    </cfRule>
    <cfRule type="expression" dxfId="945" priority="947">
      <formula>$J467=" "</formula>
    </cfRule>
  </conditionalFormatting>
  <conditionalFormatting sqref="J468">
    <cfRule type="containsText" dxfId="944" priority="945" stopIfTrue="1" operator="containsText" text=" ">
      <formula>NOT(ISERROR(SEARCH(" ",J468)))</formula>
    </cfRule>
  </conditionalFormatting>
  <conditionalFormatting sqref="K468">
    <cfRule type="expression" dxfId="943" priority="943">
      <formula>$J468&lt;&gt;" "</formula>
    </cfRule>
    <cfRule type="expression" dxfId="942" priority="944">
      <formula>$J468=" "</formula>
    </cfRule>
  </conditionalFormatting>
  <conditionalFormatting sqref="J469">
    <cfRule type="containsText" dxfId="941" priority="942" stopIfTrue="1" operator="containsText" text=" ">
      <formula>NOT(ISERROR(SEARCH(" ",J469)))</formula>
    </cfRule>
  </conditionalFormatting>
  <conditionalFormatting sqref="K469">
    <cfRule type="expression" dxfId="940" priority="940">
      <formula>$J469&lt;&gt;" "</formula>
    </cfRule>
    <cfRule type="expression" dxfId="939" priority="941">
      <formula>$J469=" "</formula>
    </cfRule>
  </conditionalFormatting>
  <conditionalFormatting sqref="J470">
    <cfRule type="containsText" dxfId="938" priority="939" stopIfTrue="1" operator="containsText" text=" ">
      <formula>NOT(ISERROR(SEARCH(" ",J470)))</formula>
    </cfRule>
  </conditionalFormatting>
  <conditionalFormatting sqref="K470">
    <cfRule type="expression" dxfId="937" priority="937">
      <formula>$J470&lt;&gt;" "</formula>
    </cfRule>
    <cfRule type="expression" dxfId="936" priority="938">
      <formula>$J470=" "</formula>
    </cfRule>
  </conditionalFormatting>
  <conditionalFormatting sqref="J471">
    <cfRule type="containsText" dxfId="935" priority="936" stopIfTrue="1" operator="containsText" text=" ">
      <formula>NOT(ISERROR(SEARCH(" ",J471)))</formula>
    </cfRule>
  </conditionalFormatting>
  <conditionalFormatting sqref="K471">
    <cfRule type="expression" dxfId="934" priority="934">
      <formula>$J471&lt;&gt;" "</formula>
    </cfRule>
    <cfRule type="expression" dxfId="933" priority="935">
      <formula>$J471=" "</formula>
    </cfRule>
  </conditionalFormatting>
  <conditionalFormatting sqref="J472">
    <cfRule type="containsText" dxfId="932" priority="933" stopIfTrue="1" operator="containsText" text=" ">
      <formula>NOT(ISERROR(SEARCH(" ",J472)))</formula>
    </cfRule>
  </conditionalFormatting>
  <conditionalFormatting sqref="K472">
    <cfRule type="expression" dxfId="931" priority="931">
      <formula>$J472&lt;&gt;" "</formula>
    </cfRule>
    <cfRule type="expression" dxfId="930" priority="932">
      <formula>$J472=" "</formula>
    </cfRule>
  </conditionalFormatting>
  <conditionalFormatting sqref="J473">
    <cfRule type="containsText" dxfId="929" priority="930" stopIfTrue="1" operator="containsText" text=" ">
      <formula>NOT(ISERROR(SEARCH(" ",J473)))</formula>
    </cfRule>
  </conditionalFormatting>
  <conditionalFormatting sqref="K473">
    <cfRule type="expression" dxfId="928" priority="928">
      <formula>$J473&lt;&gt;" "</formula>
    </cfRule>
    <cfRule type="expression" dxfId="927" priority="929">
      <formula>$J473=" "</formula>
    </cfRule>
  </conditionalFormatting>
  <conditionalFormatting sqref="J474">
    <cfRule type="containsText" dxfId="926" priority="927" stopIfTrue="1" operator="containsText" text=" ">
      <formula>NOT(ISERROR(SEARCH(" ",J474)))</formula>
    </cfRule>
  </conditionalFormatting>
  <conditionalFormatting sqref="K474">
    <cfRule type="expression" dxfId="925" priority="925">
      <formula>$J474&lt;&gt;" "</formula>
    </cfRule>
    <cfRule type="expression" dxfId="924" priority="926">
      <formula>$J474=" "</formula>
    </cfRule>
  </conditionalFormatting>
  <conditionalFormatting sqref="J475">
    <cfRule type="containsText" dxfId="923" priority="924" stopIfTrue="1" operator="containsText" text=" ">
      <formula>NOT(ISERROR(SEARCH(" ",J475)))</formula>
    </cfRule>
  </conditionalFormatting>
  <conditionalFormatting sqref="K475">
    <cfRule type="expression" dxfId="922" priority="922">
      <formula>$J475&lt;&gt;" "</formula>
    </cfRule>
    <cfRule type="expression" dxfId="921" priority="923">
      <formula>$J475=" "</formula>
    </cfRule>
  </conditionalFormatting>
  <conditionalFormatting sqref="J476">
    <cfRule type="containsText" dxfId="920" priority="921" stopIfTrue="1" operator="containsText" text=" ">
      <formula>NOT(ISERROR(SEARCH(" ",J476)))</formula>
    </cfRule>
  </conditionalFormatting>
  <conditionalFormatting sqref="K476">
    <cfRule type="expression" dxfId="919" priority="919">
      <formula>$J476&lt;&gt;" "</formula>
    </cfRule>
    <cfRule type="expression" dxfId="918" priority="920">
      <formula>$J476=" "</formula>
    </cfRule>
  </conditionalFormatting>
  <conditionalFormatting sqref="J477">
    <cfRule type="containsText" dxfId="917" priority="918" stopIfTrue="1" operator="containsText" text=" ">
      <formula>NOT(ISERROR(SEARCH(" ",J477)))</formula>
    </cfRule>
  </conditionalFormatting>
  <conditionalFormatting sqref="K477">
    <cfRule type="expression" dxfId="916" priority="916">
      <formula>$J477&lt;&gt;" "</formula>
    </cfRule>
    <cfRule type="expression" dxfId="915" priority="917">
      <formula>$J477=" "</formula>
    </cfRule>
  </conditionalFormatting>
  <conditionalFormatting sqref="J478">
    <cfRule type="containsText" dxfId="914" priority="915" stopIfTrue="1" operator="containsText" text=" ">
      <formula>NOT(ISERROR(SEARCH(" ",J478)))</formula>
    </cfRule>
  </conditionalFormatting>
  <conditionalFormatting sqref="K478">
    <cfRule type="expression" dxfId="913" priority="913">
      <formula>$J478&lt;&gt;" "</formula>
    </cfRule>
    <cfRule type="expression" dxfId="912" priority="914">
      <formula>$J478=" "</formula>
    </cfRule>
  </conditionalFormatting>
  <conditionalFormatting sqref="J479">
    <cfRule type="containsText" dxfId="911" priority="912" stopIfTrue="1" operator="containsText" text=" ">
      <formula>NOT(ISERROR(SEARCH(" ",J479)))</formula>
    </cfRule>
  </conditionalFormatting>
  <conditionalFormatting sqref="K479">
    <cfRule type="expression" dxfId="910" priority="910">
      <formula>$J479&lt;&gt;" "</formula>
    </cfRule>
    <cfRule type="expression" dxfId="909" priority="911">
      <formula>$J479=" "</formula>
    </cfRule>
  </conditionalFormatting>
  <conditionalFormatting sqref="J480">
    <cfRule type="containsText" dxfId="908" priority="909" stopIfTrue="1" operator="containsText" text=" ">
      <formula>NOT(ISERROR(SEARCH(" ",J480)))</formula>
    </cfRule>
  </conditionalFormatting>
  <conditionalFormatting sqref="K480">
    <cfRule type="expression" dxfId="907" priority="907">
      <formula>$J480&lt;&gt;" "</formula>
    </cfRule>
    <cfRule type="expression" dxfId="906" priority="908">
      <formula>$J480=" "</formula>
    </cfRule>
  </conditionalFormatting>
  <conditionalFormatting sqref="J481">
    <cfRule type="containsText" dxfId="905" priority="906" stopIfTrue="1" operator="containsText" text=" ">
      <formula>NOT(ISERROR(SEARCH(" ",J481)))</formula>
    </cfRule>
  </conditionalFormatting>
  <conditionalFormatting sqref="K481">
    <cfRule type="expression" dxfId="904" priority="904">
      <formula>$J481&lt;&gt;" "</formula>
    </cfRule>
    <cfRule type="expression" dxfId="903" priority="905">
      <formula>$J481=" "</formula>
    </cfRule>
  </conditionalFormatting>
  <conditionalFormatting sqref="J482">
    <cfRule type="containsText" dxfId="902" priority="903" stopIfTrue="1" operator="containsText" text=" ">
      <formula>NOT(ISERROR(SEARCH(" ",J482)))</formula>
    </cfRule>
  </conditionalFormatting>
  <conditionalFormatting sqref="K482">
    <cfRule type="expression" dxfId="901" priority="901">
      <formula>$J482&lt;&gt;" "</formula>
    </cfRule>
    <cfRule type="expression" dxfId="900" priority="902">
      <formula>$J482=" "</formula>
    </cfRule>
  </conditionalFormatting>
  <conditionalFormatting sqref="J483">
    <cfRule type="containsText" dxfId="899" priority="900" stopIfTrue="1" operator="containsText" text=" ">
      <formula>NOT(ISERROR(SEARCH(" ",J483)))</formula>
    </cfRule>
  </conditionalFormatting>
  <conditionalFormatting sqref="K483">
    <cfRule type="expression" dxfId="898" priority="898">
      <formula>$J483&lt;&gt;" "</formula>
    </cfRule>
    <cfRule type="expression" dxfId="897" priority="899">
      <formula>$J483=" "</formula>
    </cfRule>
  </conditionalFormatting>
  <conditionalFormatting sqref="J484">
    <cfRule type="containsText" dxfId="896" priority="897" stopIfTrue="1" operator="containsText" text=" ">
      <formula>NOT(ISERROR(SEARCH(" ",J484)))</formula>
    </cfRule>
  </conditionalFormatting>
  <conditionalFormatting sqref="K484">
    <cfRule type="expression" dxfId="895" priority="895">
      <formula>$J484&lt;&gt;" "</formula>
    </cfRule>
    <cfRule type="expression" dxfId="894" priority="896">
      <formula>$J484=" "</formula>
    </cfRule>
  </conditionalFormatting>
  <conditionalFormatting sqref="J485">
    <cfRule type="containsText" dxfId="893" priority="894" stopIfTrue="1" operator="containsText" text=" ">
      <formula>NOT(ISERROR(SEARCH(" ",J485)))</formula>
    </cfRule>
  </conditionalFormatting>
  <conditionalFormatting sqref="K485">
    <cfRule type="expression" dxfId="892" priority="892">
      <formula>$J485&lt;&gt;" "</formula>
    </cfRule>
    <cfRule type="expression" dxfId="891" priority="893">
      <formula>$J485=" "</formula>
    </cfRule>
  </conditionalFormatting>
  <conditionalFormatting sqref="J486">
    <cfRule type="containsText" dxfId="890" priority="891" stopIfTrue="1" operator="containsText" text=" ">
      <formula>NOT(ISERROR(SEARCH(" ",J486)))</formula>
    </cfRule>
  </conditionalFormatting>
  <conditionalFormatting sqref="K486">
    <cfRule type="expression" dxfId="889" priority="889">
      <formula>$J486&lt;&gt;" "</formula>
    </cfRule>
    <cfRule type="expression" dxfId="888" priority="890">
      <formula>$J486=" "</formula>
    </cfRule>
  </conditionalFormatting>
  <conditionalFormatting sqref="J487">
    <cfRule type="containsText" dxfId="887" priority="888" stopIfTrue="1" operator="containsText" text=" ">
      <formula>NOT(ISERROR(SEARCH(" ",J487)))</formula>
    </cfRule>
  </conditionalFormatting>
  <conditionalFormatting sqref="K487">
    <cfRule type="expression" dxfId="886" priority="886">
      <formula>$J487&lt;&gt;" "</formula>
    </cfRule>
    <cfRule type="expression" dxfId="885" priority="887">
      <formula>$J487=" "</formula>
    </cfRule>
  </conditionalFormatting>
  <conditionalFormatting sqref="J488">
    <cfRule type="containsText" dxfId="884" priority="885" stopIfTrue="1" operator="containsText" text=" ">
      <formula>NOT(ISERROR(SEARCH(" ",J488)))</formula>
    </cfRule>
  </conditionalFormatting>
  <conditionalFormatting sqref="K488">
    <cfRule type="expression" dxfId="883" priority="883">
      <formula>$J488&lt;&gt;" "</formula>
    </cfRule>
    <cfRule type="expression" dxfId="882" priority="884">
      <formula>$J488=" "</formula>
    </cfRule>
  </conditionalFormatting>
  <conditionalFormatting sqref="J489">
    <cfRule type="containsText" dxfId="881" priority="882" stopIfTrue="1" operator="containsText" text=" ">
      <formula>NOT(ISERROR(SEARCH(" ",J489)))</formula>
    </cfRule>
  </conditionalFormatting>
  <conditionalFormatting sqref="K489">
    <cfRule type="expression" dxfId="880" priority="880">
      <formula>$J489&lt;&gt;" "</formula>
    </cfRule>
    <cfRule type="expression" dxfId="879" priority="881">
      <formula>$J489=" "</formula>
    </cfRule>
  </conditionalFormatting>
  <conditionalFormatting sqref="J490">
    <cfRule type="containsText" dxfId="878" priority="879" stopIfTrue="1" operator="containsText" text=" ">
      <formula>NOT(ISERROR(SEARCH(" ",J490)))</formula>
    </cfRule>
  </conditionalFormatting>
  <conditionalFormatting sqref="K490">
    <cfRule type="expression" dxfId="877" priority="877">
      <formula>$J490&lt;&gt;" "</formula>
    </cfRule>
    <cfRule type="expression" dxfId="876" priority="878">
      <formula>$J490=" "</formula>
    </cfRule>
  </conditionalFormatting>
  <conditionalFormatting sqref="J491">
    <cfRule type="containsText" dxfId="875" priority="876" stopIfTrue="1" operator="containsText" text=" ">
      <formula>NOT(ISERROR(SEARCH(" ",J491)))</formula>
    </cfRule>
  </conditionalFormatting>
  <conditionalFormatting sqref="K491">
    <cfRule type="expression" dxfId="874" priority="874">
      <formula>$J491&lt;&gt;" "</formula>
    </cfRule>
    <cfRule type="expression" dxfId="873" priority="875">
      <formula>$J491=" "</formula>
    </cfRule>
  </conditionalFormatting>
  <conditionalFormatting sqref="J492">
    <cfRule type="containsText" dxfId="872" priority="873" stopIfTrue="1" operator="containsText" text=" ">
      <formula>NOT(ISERROR(SEARCH(" ",J492)))</formula>
    </cfRule>
  </conditionalFormatting>
  <conditionalFormatting sqref="K492">
    <cfRule type="expression" dxfId="871" priority="871">
      <formula>$J492&lt;&gt;" "</formula>
    </cfRule>
    <cfRule type="expression" dxfId="870" priority="872">
      <formula>$J492=" "</formula>
    </cfRule>
  </conditionalFormatting>
  <conditionalFormatting sqref="J493">
    <cfRule type="containsText" dxfId="869" priority="870" stopIfTrue="1" operator="containsText" text=" ">
      <formula>NOT(ISERROR(SEARCH(" ",J493)))</formula>
    </cfRule>
  </conditionalFormatting>
  <conditionalFormatting sqref="K493">
    <cfRule type="expression" dxfId="868" priority="868">
      <formula>$J493&lt;&gt;" "</formula>
    </cfRule>
    <cfRule type="expression" dxfId="867" priority="869">
      <formula>$J493=" "</formula>
    </cfRule>
  </conditionalFormatting>
  <conditionalFormatting sqref="J494">
    <cfRule type="containsText" dxfId="866" priority="867" stopIfTrue="1" operator="containsText" text=" ">
      <formula>NOT(ISERROR(SEARCH(" ",J494)))</formula>
    </cfRule>
  </conditionalFormatting>
  <conditionalFormatting sqref="K494">
    <cfRule type="expression" dxfId="865" priority="865">
      <formula>$J494&lt;&gt;" "</formula>
    </cfRule>
    <cfRule type="expression" dxfId="864" priority="866">
      <formula>$J494=" "</formula>
    </cfRule>
  </conditionalFormatting>
  <conditionalFormatting sqref="J495">
    <cfRule type="containsText" dxfId="863" priority="864" stopIfTrue="1" operator="containsText" text=" ">
      <formula>NOT(ISERROR(SEARCH(" ",J495)))</formula>
    </cfRule>
  </conditionalFormatting>
  <conditionalFormatting sqref="K495">
    <cfRule type="expression" dxfId="862" priority="862">
      <formula>$J495&lt;&gt;" "</formula>
    </cfRule>
    <cfRule type="expression" dxfId="861" priority="863">
      <formula>$J495=" "</formula>
    </cfRule>
  </conditionalFormatting>
  <conditionalFormatting sqref="J496">
    <cfRule type="containsText" dxfId="860" priority="861" stopIfTrue="1" operator="containsText" text=" ">
      <formula>NOT(ISERROR(SEARCH(" ",J496)))</formula>
    </cfRule>
  </conditionalFormatting>
  <conditionalFormatting sqref="K496">
    <cfRule type="expression" dxfId="859" priority="859">
      <formula>$J496&lt;&gt;" "</formula>
    </cfRule>
    <cfRule type="expression" dxfId="858" priority="860">
      <formula>$J496=" "</formula>
    </cfRule>
  </conditionalFormatting>
  <conditionalFormatting sqref="J497">
    <cfRule type="containsText" dxfId="857" priority="858" stopIfTrue="1" operator="containsText" text=" ">
      <formula>NOT(ISERROR(SEARCH(" ",J497)))</formula>
    </cfRule>
  </conditionalFormatting>
  <conditionalFormatting sqref="K497">
    <cfRule type="expression" dxfId="856" priority="856">
      <formula>$J497&lt;&gt;" "</formula>
    </cfRule>
    <cfRule type="expression" dxfId="855" priority="857">
      <formula>$J497=" "</formula>
    </cfRule>
  </conditionalFormatting>
  <conditionalFormatting sqref="J498">
    <cfRule type="containsText" dxfId="854" priority="855" stopIfTrue="1" operator="containsText" text=" ">
      <formula>NOT(ISERROR(SEARCH(" ",J498)))</formula>
    </cfRule>
  </conditionalFormatting>
  <conditionalFormatting sqref="K498">
    <cfRule type="expression" dxfId="853" priority="853">
      <formula>$J498&lt;&gt;" "</formula>
    </cfRule>
    <cfRule type="expression" dxfId="852" priority="854">
      <formula>$J498=" "</formula>
    </cfRule>
  </conditionalFormatting>
  <conditionalFormatting sqref="J499">
    <cfRule type="containsText" dxfId="851" priority="852" stopIfTrue="1" operator="containsText" text=" ">
      <formula>NOT(ISERROR(SEARCH(" ",J499)))</formula>
    </cfRule>
  </conditionalFormatting>
  <conditionalFormatting sqref="K499">
    <cfRule type="expression" dxfId="850" priority="850">
      <formula>$J499&lt;&gt;" "</formula>
    </cfRule>
    <cfRule type="expression" dxfId="849" priority="851">
      <formula>$J499=" "</formula>
    </cfRule>
  </conditionalFormatting>
  <conditionalFormatting sqref="J500">
    <cfRule type="containsText" dxfId="848" priority="849" stopIfTrue="1" operator="containsText" text=" ">
      <formula>NOT(ISERROR(SEARCH(" ",J500)))</formula>
    </cfRule>
  </conditionalFormatting>
  <conditionalFormatting sqref="K500">
    <cfRule type="expression" dxfId="847" priority="847">
      <formula>$J500&lt;&gt;" "</formula>
    </cfRule>
    <cfRule type="expression" dxfId="846" priority="848">
      <formula>$J500=" "</formula>
    </cfRule>
  </conditionalFormatting>
  <conditionalFormatting sqref="J501">
    <cfRule type="containsText" dxfId="845" priority="846" stopIfTrue="1" operator="containsText" text=" ">
      <formula>NOT(ISERROR(SEARCH(" ",J501)))</formula>
    </cfRule>
  </conditionalFormatting>
  <conditionalFormatting sqref="K501">
    <cfRule type="expression" dxfId="844" priority="844">
      <formula>$J501&lt;&gt;" "</formula>
    </cfRule>
    <cfRule type="expression" dxfId="843" priority="845">
      <formula>$J501=" "</formula>
    </cfRule>
  </conditionalFormatting>
  <conditionalFormatting sqref="J502">
    <cfRule type="containsText" dxfId="842" priority="843" stopIfTrue="1" operator="containsText" text=" ">
      <formula>NOT(ISERROR(SEARCH(" ",J502)))</formula>
    </cfRule>
  </conditionalFormatting>
  <conditionalFormatting sqref="K502">
    <cfRule type="expression" dxfId="841" priority="841">
      <formula>$J502&lt;&gt;" "</formula>
    </cfRule>
    <cfRule type="expression" dxfId="840" priority="842">
      <formula>$J502=" "</formula>
    </cfRule>
  </conditionalFormatting>
  <conditionalFormatting sqref="J503">
    <cfRule type="containsText" dxfId="839" priority="840" stopIfTrue="1" operator="containsText" text=" ">
      <formula>NOT(ISERROR(SEARCH(" ",J503)))</formula>
    </cfRule>
  </conditionalFormatting>
  <conditionalFormatting sqref="K503">
    <cfRule type="expression" dxfId="838" priority="838">
      <formula>$J503&lt;&gt;" "</formula>
    </cfRule>
    <cfRule type="expression" dxfId="837" priority="839">
      <formula>$J503=" "</formula>
    </cfRule>
  </conditionalFormatting>
  <conditionalFormatting sqref="J504">
    <cfRule type="containsText" dxfId="836" priority="837" stopIfTrue="1" operator="containsText" text=" ">
      <formula>NOT(ISERROR(SEARCH(" ",J504)))</formula>
    </cfRule>
  </conditionalFormatting>
  <conditionalFormatting sqref="K504">
    <cfRule type="expression" dxfId="835" priority="835">
      <formula>$J504&lt;&gt;" "</formula>
    </cfRule>
    <cfRule type="expression" dxfId="834" priority="836">
      <formula>$J504=" "</formula>
    </cfRule>
  </conditionalFormatting>
  <conditionalFormatting sqref="J505">
    <cfRule type="containsText" dxfId="833" priority="834" stopIfTrue="1" operator="containsText" text=" ">
      <formula>NOT(ISERROR(SEARCH(" ",J505)))</formula>
    </cfRule>
  </conditionalFormatting>
  <conditionalFormatting sqref="K505">
    <cfRule type="expression" dxfId="832" priority="832">
      <formula>$J505&lt;&gt;" "</formula>
    </cfRule>
    <cfRule type="expression" dxfId="831" priority="833">
      <formula>$J505=" "</formula>
    </cfRule>
  </conditionalFormatting>
  <conditionalFormatting sqref="J506">
    <cfRule type="containsText" dxfId="830" priority="831" stopIfTrue="1" operator="containsText" text=" ">
      <formula>NOT(ISERROR(SEARCH(" ",J506)))</formula>
    </cfRule>
  </conditionalFormatting>
  <conditionalFormatting sqref="K506">
    <cfRule type="expression" dxfId="829" priority="829">
      <formula>$J506&lt;&gt;" "</formula>
    </cfRule>
    <cfRule type="expression" dxfId="828" priority="830">
      <formula>$J506=" "</formula>
    </cfRule>
  </conditionalFormatting>
  <conditionalFormatting sqref="J507">
    <cfRule type="containsText" dxfId="827" priority="828" stopIfTrue="1" operator="containsText" text=" ">
      <formula>NOT(ISERROR(SEARCH(" ",J507)))</formula>
    </cfRule>
  </conditionalFormatting>
  <conditionalFormatting sqref="K507">
    <cfRule type="expression" dxfId="826" priority="826">
      <formula>$J507&lt;&gt;" "</formula>
    </cfRule>
    <cfRule type="expression" dxfId="825" priority="827">
      <formula>$J507=" "</formula>
    </cfRule>
  </conditionalFormatting>
  <conditionalFormatting sqref="J508">
    <cfRule type="containsText" dxfId="824" priority="825" stopIfTrue="1" operator="containsText" text=" ">
      <formula>NOT(ISERROR(SEARCH(" ",J508)))</formula>
    </cfRule>
  </conditionalFormatting>
  <conditionalFormatting sqref="K508">
    <cfRule type="expression" dxfId="823" priority="823">
      <formula>$J508&lt;&gt;" "</formula>
    </cfRule>
    <cfRule type="expression" dxfId="822" priority="824">
      <formula>$J508=" "</formula>
    </cfRule>
  </conditionalFormatting>
  <conditionalFormatting sqref="J509">
    <cfRule type="containsText" dxfId="821" priority="822" stopIfTrue="1" operator="containsText" text=" ">
      <formula>NOT(ISERROR(SEARCH(" ",J509)))</formula>
    </cfRule>
  </conditionalFormatting>
  <conditionalFormatting sqref="K509">
    <cfRule type="expression" dxfId="820" priority="820">
      <formula>$J509&lt;&gt;" "</formula>
    </cfRule>
    <cfRule type="expression" dxfId="819" priority="821">
      <formula>$J509=" "</formula>
    </cfRule>
  </conditionalFormatting>
  <conditionalFormatting sqref="J510">
    <cfRule type="containsText" dxfId="818" priority="819" stopIfTrue="1" operator="containsText" text=" ">
      <formula>NOT(ISERROR(SEARCH(" ",J510)))</formula>
    </cfRule>
  </conditionalFormatting>
  <conditionalFormatting sqref="K510">
    <cfRule type="expression" dxfId="817" priority="817">
      <formula>$J510&lt;&gt;" "</formula>
    </cfRule>
    <cfRule type="expression" dxfId="816" priority="818">
      <formula>$J510=" "</formula>
    </cfRule>
  </conditionalFormatting>
  <conditionalFormatting sqref="J511">
    <cfRule type="containsText" dxfId="815" priority="816" stopIfTrue="1" operator="containsText" text=" ">
      <formula>NOT(ISERROR(SEARCH(" ",J511)))</formula>
    </cfRule>
  </conditionalFormatting>
  <conditionalFormatting sqref="K511">
    <cfRule type="expression" dxfId="814" priority="814">
      <formula>$J511&lt;&gt;" "</formula>
    </cfRule>
    <cfRule type="expression" dxfId="813" priority="815">
      <formula>$J511=" "</formula>
    </cfRule>
  </conditionalFormatting>
  <conditionalFormatting sqref="J512">
    <cfRule type="containsText" dxfId="812" priority="813" stopIfTrue="1" operator="containsText" text=" ">
      <formula>NOT(ISERROR(SEARCH(" ",J512)))</formula>
    </cfRule>
  </conditionalFormatting>
  <conditionalFormatting sqref="K512">
    <cfRule type="expression" dxfId="811" priority="811">
      <formula>$J512&lt;&gt;" "</formula>
    </cfRule>
    <cfRule type="expression" dxfId="810" priority="812">
      <formula>$J512=" "</formula>
    </cfRule>
  </conditionalFormatting>
  <conditionalFormatting sqref="J513">
    <cfRule type="containsText" dxfId="809" priority="810" stopIfTrue="1" operator="containsText" text=" ">
      <formula>NOT(ISERROR(SEARCH(" ",J513)))</formula>
    </cfRule>
  </conditionalFormatting>
  <conditionalFormatting sqref="K513">
    <cfRule type="expression" dxfId="808" priority="808">
      <formula>$J513&lt;&gt;" "</formula>
    </cfRule>
    <cfRule type="expression" dxfId="807" priority="809">
      <formula>$J513=" "</formula>
    </cfRule>
  </conditionalFormatting>
  <conditionalFormatting sqref="J514">
    <cfRule type="containsText" dxfId="806" priority="807" stopIfTrue="1" operator="containsText" text=" ">
      <formula>NOT(ISERROR(SEARCH(" ",J514)))</formula>
    </cfRule>
  </conditionalFormatting>
  <conditionalFormatting sqref="K514">
    <cfRule type="expression" dxfId="805" priority="805">
      <formula>$J514&lt;&gt;" "</formula>
    </cfRule>
    <cfRule type="expression" dxfId="804" priority="806">
      <formula>$J514=" "</formula>
    </cfRule>
  </conditionalFormatting>
  <conditionalFormatting sqref="J515">
    <cfRule type="containsText" dxfId="803" priority="804" stopIfTrue="1" operator="containsText" text=" ">
      <formula>NOT(ISERROR(SEARCH(" ",J515)))</formula>
    </cfRule>
  </conditionalFormatting>
  <conditionalFormatting sqref="K515">
    <cfRule type="expression" dxfId="802" priority="802">
      <formula>$J515&lt;&gt;" "</formula>
    </cfRule>
    <cfRule type="expression" dxfId="801" priority="803">
      <formula>$J515=" "</formula>
    </cfRule>
  </conditionalFormatting>
  <conditionalFormatting sqref="J516">
    <cfRule type="containsText" dxfId="800" priority="801" stopIfTrue="1" operator="containsText" text=" ">
      <formula>NOT(ISERROR(SEARCH(" ",J516)))</formula>
    </cfRule>
  </conditionalFormatting>
  <conditionalFormatting sqref="K516">
    <cfRule type="expression" dxfId="799" priority="799">
      <formula>$J516&lt;&gt;" "</formula>
    </cfRule>
    <cfRule type="expression" dxfId="798" priority="800">
      <formula>$J516=" "</formula>
    </cfRule>
  </conditionalFormatting>
  <conditionalFormatting sqref="J517">
    <cfRule type="containsText" dxfId="797" priority="798" stopIfTrue="1" operator="containsText" text=" ">
      <formula>NOT(ISERROR(SEARCH(" ",J517)))</formula>
    </cfRule>
  </conditionalFormatting>
  <conditionalFormatting sqref="K517">
    <cfRule type="expression" dxfId="796" priority="796">
      <formula>$J517&lt;&gt;" "</formula>
    </cfRule>
    <cfRule type="expression" dxfId="795" priority="797">
      <formula>$J517=" "</formula>
    </cfRule>
  </conditionalFormatting>
  <conditionalFormatting sqref="J518">
    <cfRule type="containsText" dxfId="794" priority="795" stopIfTrue="1" operator="containsText" text=" ">
      <formula>NOT(ISERROR(SEARCH(" ",J518)))</formula>
    </cfRule>
  </conditionalFormatting>
  <conditionalFormatting sqref="K518">
    <cfRule type="expression" dxfId="793" priority="793">
      <formula>$J518&lt;&gt;" "</formula>
    </cfRule>
    <cfRule type="expression" dxfId="792" priority="794">
      <formula>$J518=" "</formula>
    </cfRule>
  </conditionalFormatting>
  <conditionalFormatting sqref="J519">
    <cfRule type="containsText" dxfId="791" priority="792" stopIfTrue="1" operator="containsText" text=" ">
      <formula>NOT(ISERROR(SEARCH(" ",J519)))</formula>
    </cfRule>
  </conditionalFormatting>
  <conditionalFormatting sqref="K519">
    <cfRule type="expression" dxfId="790" priority="790">
      <formula>$J519&lt;&gt;" "</formula>
    </cfRule>
    <cfRule type="expression" dxfId="789" priority="791">
      <formula>$J519=" "</formula>
    </cfRule>
  </conditionalFormatting>
  <conditionalFormatting sqref="J520">
    <cfRule type="containsText" dxfId="788" priority="789" stopIfTrue="1" operator="containsText" text=" ">
      <formula>NOT(ISERROR(SEARCH(" ",J520)))</formula>
    </cfRule>
  </conditionalFormatting>
  <conditionalFormatting sqref="K520">
    <cfRule type="expression" dxfId="787" priority="787">
      <formula>$J520&lt;&gt;" "</formula>
    </cfRule>
    <cfRule type="expression" dxfId="786" priority="788">
      <formula>$J520=" "</formula>
    </cfRule>
  </conditionalFormatting>
  <conditionalFormatting sqref="J521">
    <cfRule type="containsText" dxfId="785" priority="786" stopIfTrue="1" operator="containsText" text=" ">
      <formula>NOT(ISERROR(SEARCH(" ",J521)))</formula>
    </cfRule>
  </conditionalFormatting>
  <conditionalFormatting sqref="K521">
    <cfRule type="expression" dxfId="784" priority="784">
      <formula>$J521&lt;&gt;" "</formula>
    </cfRule>
    <cfRule type="expression" dxfId="783" priority="785">
      <formula>$J521=" "</formula>
    </cfRule>
  </conditionalFormatting>
  <conditionalFormatting sqref="J522">
    <cfRule type="containsText" dxfId="782" priority="783" stopIfTrue="1" operator="containsText" text=" ">
      <formula>NOT(ISERROR(SEARCH(" ",J522)))</formula>
    </cfRule>
  </conditionalFormatting>
  <conditionalFormatting sqref="K522">
    <cfRule type="expression" dxfId="781" priority="781">
      <formula>$J522&lt;&gt;" "</formula>
    </cfRule>
    <cfRule type="expression" dxfId="780" priority="782">
      <formula>$J522=" "</formula>
    </cfRule>
  </conditionalFormatting>
  <conditionalFormatting sqref="J523">
    <cfRule type="containsText" dxfId="779" priority="780" stopIfTrue="1" operator="containsText" text=" ">
      <formula>NOT(ISERROR(SEARCH(" ",J523)))</formula>
    </cfRule>
  </conditionalFormatting>
  <conditionalFormatting sqref="K523">
    <cfRule type="expression" dxfId="778" priority="778">
      <formula>$J523&lt;&gt;" "</formula>
    </cfRule>
    <cfRule type="expression" dxfId="777" priority="779">
      <formula>$J523=" "</formula>
    </cfRule>
  </conditionalFormatting>
  <conditionalFormatting sqref="J524">
    <cfRule type="containsText" dxfId="776" priority="777" stopIfTrue="1" operator="containsText" text=" ">
      <formula>NOT(ISERROR(SEARCH(" ",J524)))</formula>
    </cfRule>
  </conditionalFormatting>
  <conditionalFormatting sqref="K524">
    <cfRule type="expression" dxfId="775" priority="775">
      <formula>$J524&lt;&gt;" "</formula>
    </cfRule>
    <cfRule type="expression" dxfId="774" priority="776">
      <formula>$J524=" "</formula>
    </cfRule>
  </conditionalFormatting>
  <conditionalFormatting sqref="J525">
    <cfRule type="containsText" dxfId="773" priority="774" stopIfTrue="1" operator="containsText" text=" ">
      <formula>NOT(ISERROR(SEARCH(" ",J525)))</formula>
    </cfRule>
  </conditionalFormatting>
  <conditionalFormatting sqref="K525">
    <cfRule type="expression" dxfId="772" priority="772">
      <formula>$J525&lt;&gt;" "</formula>
    </cfRule>
    <cfRule type="expression" dxfId="771" priority="773">
      <formula>$J525=" "</formula>
    </cfRule>
  </conditionalFormatting>
  <conditionalFormatting sqref="J526">
    <cfRule type="containsText" dxfId="770" priority="771" stopIfTrue="1" operator="containsText" text=" ">
      <formula>NOT(ISERROR(SEARCH(" ",J526)))</formula>
    </cfRule>
  </conditionalFormatting>
  <conditionalFormatting sqref="K526">
    <cfRule type="expression" dxfId="769" priority="769">
      <formula>$J526&lt;&gt;" "</formula>
    </cfRule>
    <cfRule type="expression" dxfId="768" priority="770">
      <formula>$J526=" "</formula>
    </cfRule>
  </conditionalFormatting>
  <conditionalFormatting sqref="J527">
    <cfRule type="containsText" dxfId="767" priority="768" stopIfTrue="1" operator="containsText" text=" ">
      <formula>NOT(ISERROR(SEARCH(" ",J527)))</formula>
    </cfRule>
  </conditionalFormatting>
  <conditionalFormatting sqref="K527">
    <cfRule type="expression" dxfId="766" priority="766">
      <formula>$J527&lt;&gt;" "</formula>
    </cfRule>
    <cfRule type="expression" dxfId="765" priority="767">
      <formula>$J527=" "</formula>
    </cfRule>
  </conditionalFormatting>
  <conditionalFormatting sqref="J528">
    <cfRule type="containsText" dxfId="764" priority="765" stopIfTrue="1" operator="containsText" text=" ">
      <formula>NOT(ISERROR(SEARCH(" ",J528)))</formula>
    </cfRule>
  </conditionalFormatting>
  <conditionalFormatting sqref="K528">
    <cfRule type="expression" dxfId="763" priority="763">
      <formula>$J528&lt;&gt;" "</formula>
    </cfRule>
    <cfRule type="expression" dxfId="762" priority="764">
      <formula>$J528=" "</formula>
    </cfRule>
  </conditionalFormatting>
  <conditionalFormatting sqref="J529">
    <cfRule type="containsText" dxfId="761" priority="762" stopIfTrue="1" operator="containsText" text=" ">
      <formula>NOT(ISERROR(SEARCH(" ",J529)))</formula>
    </cfRule>
  </conditionalFormatting>
  <conditionalFormatting sqref="K529">
    <cfRule type="expression" dxfId="760" priority="760">
      <formula>$J529&lt;&gt;" "</formula>
    </cfRule>
    <cfRule type="expression" dxfId="759" priority="761">
      <formula>$J529=" "</formula>
    </cfRule>
  </conditionalFormatting>
  <conditionalFormatting sqref="J530">
    <cfRule type="containsText" dxfId="758" priority="759" stopIfTrue="1" operator="containsText" text=" ">
      <formula>NOT(ISERROR(SEARCH(" ",J530)))</formula>
    </cfRule>
  </conditionalFormatting>
  <conditionalFormatting sqref="K530">
    <cfRule type="expression" dxfId="757" priority="757">
      <formula>$J530&lt;&gt;" "</formula>
    </cfRule>
    <cfRule type="expression" dxfId="756" priority="758">
      <formula>$J530=" "</formula>
    </cfRule>
  </conditionalFormatting>
  <conditionalFormatting sqref="J531">
    <cfRule type="containsText" dxfId="755" priority="756" stopIfTrue="1" operator="containsText" text=" ">
      <formula>NOT(ISERROR(SEARCH(" ",J531)))</formula>
    </cfRule>
  </conditionalFormatting>
  <conditionalFormatting sqref="K531">
    <cfRule type="expression" dxfId="754" priority="754">
      <formula>$J531&lt;&gt;" "</formula>
    </cfRule>
    <cfRule type="expression" dxfId="753" priority="755">
      <formula>$J531=" "</formula>
    </cfRule>
  </conditionalFormatting>
  <conditionalFormatting sqref="J532">
    <cfRule type="containsText" dxfId="752" priority="753" stopIfTrue="1" operator="containsText" text=" ">
      <formula>NOT(ISERROR(SEARCH(" ",J532)))</formula>
    </cfRule>
  </conditionalFormatting>
  <conditionalFormatting sqref="K532">
    <cfRule type="expression" dxfId="751" priority="751">
      <formula>$J532&lt;&gt;" "</formula>
    </cfRule>
    <cfRule type="expression" dxfId="750" priority="752">
      <formula>$J532=" "</formula>
    </cfRule>
  </conditionalFormatting>
  <conditionalFormatting sqref="J533">
    <cfRule type="containsText" dxfId="749" priority="750" stopIfTrue="1" operator="containsText" text=" ">
      <formula>NOT(ISERROR(SEARCH(" ",J533)))</formula>
    </cfRule>
  </conditionalFormatting>
  <conditionalFormatting sqref="K533">
    <cfRule type="expression" dxfId="748" priority="748">
      <formula>$J533&lt;&gt;" "</formula>
    </cfRule>
    <cfRule type="expression" dxfId="747" priority="749">
      <formula>$J533=" "</formula>
    </cfRule>
  </conditionalFormatting>
  <conditionalFormatting sqref="J534">
    <cfRule type="containsText" dxfId="746" priority="747" stopIfTrue="1" operator="containsText" text=" ">
      <formula>NOT(ISERROR(SEARCH(" ",J534)))</formula>
    </cfRule>
  </conditionalFormatting>
  <conditionalFormatting sqref="K534">
    <cfRule type="expression" dxfId="745" priority="745">
      <formula>$J534&lt;&gt;" "</formula>
    </cfRule>
    <cfRule type="expression" dxfId="744" priority="746">
      <formula>$J534=" "</formula>
    </cfRule>
  </conditionalFormatting>
  <conditionalFormatting sqref="J535">
    <cfRule type="containsText" dxfId="743" priority="744" stopIfTrue="1" operator="containsText" text=" ">
      <formula>NOT(ISERROR(SEARCH(" ",J535)))</formula>
    </cfRule>
  </conditionalFormatting>
  <conditionalFormatting sqref="K535">
    <cfRule type="expression" dxfId="742" priority="742">
      <formula>$J535&lt;&gt;" "</formula>
    </cfRule>
    <cfRule type="expression" dxfId="741" priority="743">
      <formula>$J535=" "</formula>
    </cfRule>
  </conditionalFormatting>
  <conditionalFormatting sqref="J536">
    <cfRule type="containsText" dxfId="740" priority="741" stopIfTrue="1" operator="containsText" text=" ">
      <formula>NOT(ISERROR(SEARCH(" ",J536)))</formula>
    </cfRule>
  </conditionalFormatting>
  <conditionalFormatting sqref="K536">
    <cfRule type="expression" dxfId="739" priority="739">
      <formula>$J536&lt;&gt;" "</formula>
    </cfRule>
    <cfRule type="expression" dxfId="738" priority="740">
      <formula>$J536=" "</formula>
    </cfRule>
  </conditionalFormatting>
  <conditionalFormatting sqref="J537">
    <cfRule type="containsText" dxfId="737" priority="738" stopIfTrue="1" operator="containsText" text=" ">
      <formula>NOT(ISERROR(SEARCH(" ",J537)))</formula>
    </cfRule>
  </conditionalFormatting>
  <conditionalFormatting sqref="K537">
    <cfRule type="expression" dxfId="736" priority="736">
      <formula>$J537&lt;&gt;" "</formula>
    </cfRule>
    <cfRule type="expression" dxfId="735" priority="737">
      <formula>$J537=" "</formula>
    </cfRule>
  </conditionalFormatting>
  <conditionalFormatting sqref="J538">
    <cfRule type="containsText" dxfId="734" priority="735" stopIfTrue="1" operator="containsText" text=" ">
      <formula>NOT(ISERROR(SEARCH(" ",J538)))</formula>
    </cfRule>
  </conditionalFormatting>
  <conditionalFormatting sqref="K538">
    <cfRule type="expression" dxfId="733" priority="733">
      <formula>$J538&lt;&gt;" "</formula>
    </cfRule>
    <cfRule type="expression" dxfId="732" priority="734">
      <formula>$J538=" "</formula>
    </cfRule>
  </conditionalFormatting>
  <conditionalFormatting sqref="J539">
    <cfRule type="containsText" dxfId="731" priority="732" stopIfTrue="1" operator="containsText" text=" ">
      <formula>NOT(ISERROR(SEARCH(" ",J539)))</formula>
    </cfRule>
  </conditionalFormatting>
  <conditionalFormatting sqref="K539">
    <cfRule type="expression" dxfId="730" priority="730">
      <formula>$J539&lt;&gt;" "</formula>
    </cfRule>
    <cfRule type="expression" dxfId="729" priority="731">
      <formula>$J539=" "</formula>
    </cfRule>
  </conditionalFormatting>
  <conditionalFormatting sqref="J540">
    <cfRule type="containsText" dxfId="728" priority="729" stopIfTrue="1" operator="containsText" text=" ">
      <formula>NOT(ISERROR(SEARCH(" ",J540)))</formula>
    </cfRule>
  </conditionalFormatting>
  <conditionalFormatting sqref="K540">
    <cfRule type="expression" dxfId="727" priority="727">
      <formula>$J540&lt;&gt;" "</formula>
    </cfRule>
    <cfRule type="expression" dxfId="726" priority="728">
      <formula>$J540=" "</formula>
    </cfRule>
  </conditionalFormatting>
  <conditionalFormatting sqref="J541">
    <cfRule type="containsText" dxfId="725" priority="726" stopIfTrue="1" operator="containsText" text=" ">
      <formula>NOT(ISERROR(SEARCH(" ",J541)))</formula>
    </cfRule>
  </conditionalFormatting>
  <conditionalFormatting sqref="K541">
    <cfRule type="expression" dxfId="724" priority="724">
      <formula>$J541&lt;&gt;" "</formula>
    </cfRule>
    <cfRule type="expression" dxfId="723" priority="725">
      <formula>$J541=" "</formula>
    </cfRule>
  </conditionalFormatting>
  <conditionalFormatting sqref="J542">
    <cfRule type="containsText" dxfId="722" priority="723" stopIfTrue="1" operator="containsText" text=" ">
      <formula>NOT(ISERROR(SEARCH(" ",J542)))</formula>
    </cfRule>
  </conditionalFormatting>
  <conditionalFormatting sqref="K542">
    <cfRule type="expression" dxfId="721" priority="721">
      <formula>$J542&lt;&gt;" "</formula>
    </cfRule>
    <cfRule type="expression" dxfId="720" priority="722">
      <formula>$J542=" "</formula>
    </cfRule>
  </conditionalFormatting>
  <conditionalFormatting sqref="J543">
    <cfRule type="containsText" dxfId="719" priority="720" stopIfTrue="1" operator="containsText" text=" ">
      <formula>NOT(ISERROR(SEARCH(" ",J543)))</formula>
    </cfRule>
  </conditionalFormatting>
  <conditionalFormatting sqref="K543">
    <cfRule type="expression" dxfId="718" priority="718">
      <formula>$J543&lt;&gt;" "</formula>
    </cfRule>
    <cfRule type="expression" dxfId="717" priority="719">
      <formula>$J543=" "</formula>
    </cfRule>
  </conditionalFormatting>
  <conditionalFormatting sqref="J544">
    <cfRule type="containsText" dxfId="716" priority="717" stopIfTrue="1" operator="containsText" text=" ">
      <formula>NOT(ISERROR(SEARCH(" ",J544)))</formula>
    </cfRule>
  </conditionalFormatting>
  <conditionalFormatting sqref="K544">
    <cfRule type="expression" dxfId="715" priority="715">
      <formula>$J544&lt;&gt;" "</formula>
    </cfRule>
    <cfRule type="expression" dxfId="714" priority="716">
      <formula>$J544=" "</formula>
    </cfRule>
  </conditionalFormatting>
  <conditionalFormatting sqref="J545">
    <cfRule type="containsText" dxfId="713" priority="714" stopIfTrue="1" operator="containsText" text=" ">
      <formula>NOT(ISERROR(SEARCH(" ",J545)))</formula>
    </cfRule>
  </conditionalFormatting>
  <conditionalFormatting sqref="K545">
    <cfRule type="expression" dxfId="712" priority="712">
      <formula>$J545&lt;&gt;" "</formula>
    </cfRule>
    <cfRule type="expression" dxfId="711" priority="713">
      <formula>$J545=" "</formula>
    </cfRule>
  </conditionalFormatting>
  <conditionalFormatting sqref="J546">
    <cfRule type="containsText" dxfId="710" priority="711" stopIfTrue="1" operator="containsText" text=" ">
      <formula>NOT(ISERROR(SEARCH(" ",J546)))</formula>
    </cfRule>
  </conditionalFormatting>
  <conditionalFormatting sqref="K546">
    <cfRule type="expression" dxfId="709" priority="709">
      <formula>$J546&lt;&gt;" "</formula>
    </cfRule>
    <cfRule type="expression" dxfId="708" priority="710">
      <formula>$J546=" "</formula>
    </cfRule>
  </conditionalFormatting>
  <conditionalFormatting sqref="J547">
    <cfRule type="containsText" dxfId="707" priority="708" stopIfTrue="1" operator="containsText" text=" ">
      <formula>NOT(ISERROR(SEARCH(" ",J547)))</formula>
    </cfRule>
  </conditionalFormatting>
  <conditionalFormatting sqref="K547">
    <cfRule type="expression" dxfId="706" priority="706">
      <formula>$J547&lt;&gt;" "</formula>
    </cfRule>
    <cfRule type="expression" dxfId="705" priority="707">
      <formula>$J547=" "</formula>
    </cfRule>
  </conditionalFormatting>
  <conditionalFormatting sqref="J548">
    <cfRule type="containsText" dxfId="704" priority="705" stopIfTrue="1" operator="containsText" text=" ">
      <formula>NOT(ISERROR(SEARCH(" ",J548)))</formula>
    </cfRule>
  </conditionalFormatting>
  <conditionalFormatting sqref="K548">
    <cfRule type="expression" dxfId="703" priority="703">
      <formula>$J548&lt;&gt;" "</formula>
    </cfRule>
    <cfRule type="expression" dxfId="702" priority="704">
      <formula>$J548=" "</formula>
    </cfRule>
  </conditionalFormatting>
  <conditionalFormatting sqref="J549">
    <cfRule type="containsText" dxfId="701" priority="702" stopIfTrue="1" operator="containsText" text=" ">
      <formula>NOT(ISERROR(SEARCH(" ",J549)))</formula>
    </cfRule>
  </conditionalFormatting>
  <conditionalFormatting sqref="K549">
    <cfRule type="expression" dxfId="700" priority="700">
      <formula>$J549&lt;&gt;" "</formula>
    </cfRule>
    <cfRule type="expression" dxfId="699" priority="701">
      <formula>$J549=" "</formula>
    </cfRule>
  </conditionalFormatting>
  <conditionalFormatting sqref="J550">
    <cfRule type="containsText" dxfId="698" priority="699" stopIfTrue="1" operator="containsText" text=" ">
      <formula>NOT(ISERROR(SEARCH(" ",J550)))</formula>
    </cfRule>
  </conditionalFormatting>
  <conditionalFormatting sqref="K550">
    <cfRule type="expression" dxfId="697" priority="697">
      <formula>$J550&lt;&gt;" "</formula>
    </cfRule>
    <cfRule type="expression" dxfId="696" priority="698">
      <formula>$J550=" "</formula>
    </cfRule>
  </conditionalFormatting>
  <conditionalFormatting sqref="J551">
    <cfRule type="containsText" dxfId="695" priority="696" stopIfTrue="1" operator="containsText" text=" ">
      <formula>NOT(ISERROR(SEARCH(" ",J551)))</formula>
    </cfRule>
  </conditionalFormatting>
  <conditionalFormatting sqref="K551">
    <cfRule type="expression" dxfId="694" priority="694">
      <formula>$J551&lt;&gt;" "</formula>
    </cfRule>
    <cfRule type="expression" dxfId="693" priority="695">
      <formula>$J551=" "</formula>
    </cfRule>
  </conditionalFormatting>
  <conditionalFormatting sqref="J552">
    <cfRule type="containsText" dxfId="692" priority="693" stopIfTrue="1" operator="containsText" text=" ">
      <formula>NOT(ISERROR(SEARCH(" ",J552)))</formula>
    </cfRule>
  </conditionalFormatting>
  <conditionalFormatting sqref="K552">
    <cfRule type="expression" dxfId="691" priority="691">
      <formula>$J552&lt;&gt;" "</formula>
    </cfRule>
    <cfRule type="expression" dxfId="690" priority="692">
      <formula>$J552=" "</formula>
    </cfRule>
  </conditionalFormatting>
  <conditionalFormatting sqref="J553">
    <cfRule type="containsText" dxfId="689" priority="690" stopIfTrue="1" operator="containsText" text=" ">
      <formula>NOT(ISERROR(SEARCH(" ",J553)))</formula>
    </cfRule>
  </conditionalFormatting>
  <conditionalFormatting sqref="K553">
    <cfRule type="expression" dxfId="688" priority="688">
      <formula>$J553&lt;&gt;" "</formula>
    </cfRule>
    <cfRule type="expression" dxfId="687" priority="689">
      <formula>$J553=" "</formula>
    </cfRule>
  </conditionalFormatting>
  <conditionalFormatting sqref="J554">
    <cfRule type="containsText" dxfId="686" priority="687" stopIfTrue="1" operator="containsText" text=" ">
      <formula>NOT(ISERROR(SEARCH(" ",J554)))</formula>
    </cfRule>
  </conditionalFormatting>
  <conditionalFormatting sqref="K554">
    <cfRule type="expression" dxfId="685" priority="685">
      <formula>$J554&lt;&gt;" "</formula>
    </cfRule>
    <cfRule type="expression" dxfId="684" priority="686">
      <formula>$J554=" "</formula>
    </cfRule>
  </conditionalFormatting>
  <conditionalFormatting sqref="J555">
    <cfRule type="containsText" dxfId="683" priority="684" stopIfTrue="1" operator="containsText" text=" ">
      <formula>NOT(ISERROR(SEARCH(" ",J555)))</formula>
    </cfRule>
  </conditionalFormatting>
  <conditionalFormatting sqref="K555">
    <cfRule type="expression" dxfId="682" priority="682">
      <formula>$J555&lt;&gt;" "</formula>
    </cfRule>
    <cfRule type="expression" dxfId="681" priority="683">
      <formula>$J555=" "</formula>
    </cfRule>
  </conditionalFormatting>
  <conditionalFormatting sqref="J556">
    <cfRule type="containsText" dxfId="680" priority="681" stopIfTrue="1" operator="containsText" text=" ">
      <formula>NOT(ISERROR(SEARCH(" ",J556)))</formula>
    </cfRule>
  </conditionalFormatting>
  <conditionalFormatting sqref="K556">
    <cfRule type="expression" dxfId="679" priority="679">
      <formula>$J556&lt;&gt;" "</formula>
    </cfRule>
    <cfRule type="expression" dxfId="678" priority="680">
      <formula>$J556=" "</formula>
    </cfRule>
  </conditionalFormatting>
  <conditionalFormatting sqref="J557">
    <cfRule type="containsText" dxfId="677" priority="678" stopIfTrue="1" operator="containsText" text=" ">
      <formula>NOT(ISERROR(SEARCH(" ",J557)))</formula>
    </cfRule>
  </conditionalFormatting>
  <conditionalFormatting sqref="K557">
    <cfRule type="expression" dxfId="676" priority="676">
      <formula>$J557&lt;&gt;" "</formula>
    </cfRule>
    <cfRule type="expression" dxfId="675" priority="677">
      <formula>$J557=" "</formula>
    </cfRule>
  </conditionalFormatting>
  <conditionalFormatting sqref="J558">
    <cfRule type="containsText" dxfId="674" priority="675" stopIfTrue="1" operator="containsText" text=" ">
      <formula>NOT(ISERROR(SEARCH(" ",J558)))</formula>
    </cfRule>
  </conditionalFormatting>
  <conditionalFormatting sqref="K558">
    <cfRule type="expression" dxfId="673" priority="673">
      <formula>$J558&lt;&gt;" "</formula>
    </cfRule>
    <cfRule type="expression" dxfId="672" priority="674">
      <formula>$J558=" "</formula>
    </cfRule>
  </conditionalFormatting>
  <conditionalFormatting sqref="J559">
    <cfRule type="containsText" dxfId="671" priority="672" stopIfTrue="1" operator="containsText" text=" ">
      <formula>NOT(ISERROR(SEARCH(" ",J559)))</formula>
    </cfRule>
  </conditionalFormatting>
  <conditionalFormatting sqref="K559">
    <cfRule type="expression" dxfId="670" priority="670">
      <formula>$J559&lt;&gt;" "</formula>
    </cfRule>
    <cfRule type="expression" dxfId="669" priority="671">
      <formula>$J559=" "</formula>
    </cfRule>
  </conditionalFormatting>
  <conditionalFormatting sqref="J560">
    <cfRule type="containsText" dxfId="668" priority="669" stopIfTrue="1" operator="containsText" text=" ">
      <formula>NOT(ISERROR(SEARCH(" ",J560)))</formula>
    </cfRule>
  </conditionalFormatting>
  <conditionalFormatting sqref="K560">
    <cfRule type="expression" dxfId="667" priority="667">
      <formula>$J560&lt;&gt;" "</formula>
    </cfRule>
    <cfRule type="expression" dxfId="666" priority="668">
      <formula>$J560=" "</formula>
    </cfRule>
  </conditionalFormatting>
  <conditionalFormatting sqref="J561">
    <cfRule type="containsText" dxfId="665" priority="666" stopIfTrue="1" operator="containsText" text=" ">
      <formula>NOT(ISERROR(SEARCH(" ",J561)))</formula>
    </cfRule>
  </conditionalFormatting>
  <conditionalFormatting sqref="K561">
    <cfRule type="expression" dxfId="664" priority="664">
      <formula>$J561&lt;&gt;" "</formula>
    </cfRule>
    <cfRule type="expression" dxfId="663" priority="665">
      <formula>$J561=" "</formula>
    </cfRule>
  </conditionalFormatting>
  <conditionalFormatting sqref="J562">
    <cfRule type="containsText" dxfId="662" priority="663" stopIfTrue="1" operator="containsText" text=" ">
      <formula>NOT(ISERROR(SEARCH(" ",J562)))</formula>
    </cfRule>
  </conditionalFormatting>
  <conditionalFormatting sqref="K562">
    <cfRule type="expression" dxfId="661" priority="661">
      <formula>$J562&lt;&gt;" "</formula>
    </cfRule>
    <cfRule type="expression" dxfId="660" priority="662">
      <formula>$J562=" "</formula>
    </cfRule>
  </conditionalFormatting>
  <conditionalFormatting sqref="J563">
    <cfRule type="containsText" dxfId="659" priority="660" stopIfTrue="1" operator="containsText" text=" ">
      <formula>NOT(ISERROR(SEARCH(" ",J563)))</formula>
    </cfRule>
  </conditionalFormatting>
  <conditionalFormatting sqref="K563">
    <cfRule type="expression" dxfId="658" priority="658">
      <formula>$J563&lt;&gt;" "</formula>
    </cfRule>
    <cfRule type="expression" dxfId="657" priority="659">
      <formula>$J563=" "</formula>
    </cfRule>
  </conditionalFormatting>
  <conditionalFormatting sqref="J564">
    <cfRule type="containsText" dxfId="656" priority="657" stopIfTrue="1" operator="containsText" text=" ">
      <formula>NOT(ISERROR(SEARCH(" ",J564)))</formula>
    </cfRule>
  </conditionalFormatting>
  <conditionalFormatting sqref="K564">
    <cfRule type="expression" dxfId="655" priority="655">
      <formula>$J564&lt;&gt;" "</formula>
    </cfRule>
    <cfRule type="expression" dxfId="654" priority="656">
      <formula>$J564=" "</formula>
    </cfRule>
  </conditionalFormatting>
  <conditionalFormatting sqref="J565">
    <cfRule type="containsText" dxfId="653" priority="654" stopIfTrue="1" operator="containsText" text=" ">
      <formula>NOT(ISERROR(SEARCH(" ",J565)))</formula>
    </cfRule>
  </conditionalFormatting>
  <conditionalFormatting sqref="K565">
    <cfRule type="expression" dxfId="652" priority="652">
      <formula>$J565&lt;&gt;" "</formula>
    </cfRule>
    <cfRule type="expression" dxfId="651" priority="653">
      <formula>$J565=" "</formula>
    </cfRule>
  </conditionalFormatting>
  <conditionalFormatting sqref="J566">
    <cfRule type="containsText" dxfId="650" priority="651" stopIfTrue="1" operator="containsText" text=" ">
      <formula>NOT(ISERROR(SEARCH(" ",J566)))</formula>
    </cfRule>
  </conditionalFormatting>
  <conditionalFormatting sqref="K566">
    <cfRule type="expression" dxfId="649" priority="649">
      <formula>$J566&lt;&gt;" "</formula>
    </cfRule>
    <cfRule type="expression" dxfId="648" priority="650">
      <formula>$J566=" "</formula>
    </cfRule>
  </conditionalFormatting>
  <conditionalFormatting sqref="J567">
    <cfRule type="containsText" dxfId="647" priority="648" stopIfTrue="1" operator="containsText" text=" ">
      <formula>NOT(ISERROR(SEARCH(" ",J567)))</formula>
    </cfRule>
  </conditionalFormatting>
  <conditionalFormatting sqref="K567">
    <cfRule type="expression" dxfId="646" priority="646">
      <formula>$J567&lt;&gt;" "</formula>
    </cfRule>
    <cfRule type="expression" dxfId="645" priority="647">
      <formula>$J567=" "</formula>
    </cfRule>
  </conditionalFormatting>
  <conditionalFormatting sqref="J568">
    <cfRule type="containsText" dxfId="644" priority="645" stopIfTrue="1" operator="containsText" text=" ">
      <formula>NOT(ISERROR(SEARCH(" ",J568)))</formula>
    </cfRule>
  </conditionalFormatting>
  <conditionalFormatting sqref="K568">
    <cfRule type="expression" dxfId="643" priority="643">
      <formula>$J568&lt;&gt;" "</formula>
    </cfRule>
    <cfRule type="expression" dxfId="642" priority="644">
      <formula>$J568=" "</formula>
    </cfRule>
  </conditionalFormatting>
  <conditionalFormatting sqref="J569">
    <cfRule type="containsText" dxfId="641" priority="642" stopIfTrue="1" operator="containsText" text=" ">
      <formula>NOT(ISERROR(SEARCH(" ",J569)))</formula>
    </cfRule>
  </conditionalFormatting>
  <conditionalFormatting sqref="K569">
    <cfRule type="expression" dxfId="640" priority="640">
      <formula>$J569&lt;&gt;" "</formula>
    </cfRule>
    <cfRule type="expression" dxfId="639" priority="641">
      <formula>$J569=" "</formula>
    </cfRule>
  </conditionalFormatting>
  <conditionalFormatting sqref="J570">
    <cfRule type="containsText" dxfId="638" priority="639" stopIfTrue="1" operator="containsText" text=" ">
      <formula>NOT(ISERROR(SEARCH(" ",J570)))</formula>
    </cfRule>
  </conditionalFormatting>
  <conditionalFormatting sqref="K570">
    <cfRule type="expression" dxfId="637" priority="637">
      <formula>$J570&lt;&gt;" "</formula>
    </cfRule>
    <cfRule type="expression" dxfId="636" priority="638">
      <formula>$J570=" "</formula>
    </cfRule>
  </conditionalFormatting>
  <conditionalFormatting sqref="J571">
    <cfRule type="containsText" dxfId="635" priority="636" stopIfTrue="1" operator="containsText" text=" ">
      <formula>NOT(ISERROR(SEARCH(" ",J571)))</formula>
    </cfRule>
  </conditionalFormatting>
  <conditionalFormatting sqref="K571">
    <cfRule type="expression" dxfId="634" priority="634">
      <formula>$J571&lt;&gt;" "</formula>
    </cfRule>
    <cfRule type="expression" dxfId="633" priority="635">
      <formula>$J571=" "</formula>
    </cfRule>
  </conditionalFormatting>
  <conditionalFormatting sqref="J572">
    <cfRule type="containsText" dxfId="632" priority="633" stopIfTrue="1" operator="containsText" text=" ">
      <formula>NOT(ISERROR(SEARCH(" ",J572)))</formula>
    </cfRule>
  </conditionalFormatting>
  <conditionalFormatting sqref="K572">
    <cfRule type="expression" dxfId="631" priority="631">
      <formula>$J572&lt;&gt;" "</formula>
    </cfRule>
    <cfRule type="expression" dxfId="630" priority="632">
      <formula>$J572=" "</formula>
    </cfRule>
  </conditionalFormatting>
  <conditionalFormatting sqref="J573">
    <cfRule type="containsText" dxfId="629" priority="630" stopIfTrue="1" operator="containsText" text=" ">
      <formula>NOT(ISERROR(SEARCH(" ",J573)))</formula>
    </cfRule>
  </conditionalFormatting>
  <conditionalFormatting sqref="K573">
    <cfRule type="expression" dxfId="628" priority="628">
      <formula>$J573&lt;&gt;" "</formula>
    </cfRule>
    <cfRule type="expression" dxfId="627" priority="629">
      <formula>$J573=" "</formula>
    </cfRule>
  </conditionalFormatting>
  <conditionalFormatting sqref="J574">
    <cfRule type="containsText" dxfId="626" priority="627" stopIfTrue="1" operator="containsText" text=" ">
      <formula>NOT(ISERROR(SEARCH(" ",J574)))</formula>
    </cfRule>
  </conditionalFormatting>
  <conditionalFormatting sqref="K574">
    <cfRule type="expression" dxfId="625" priority="625">
      <formula>$J574&lt;&gt;" "</formula>
    </cfRule>
    <cfRule type="expression" dxfId="624" priority="626">
      <formula>$J574=" "</formula>
    </cfRule>
  </conditionalFormatting>
  <conditionalFormatting sqref="J575">
    <cfRule type="containsText" dxfId="623" priority="624" stopIfTrue="1" operator="containsText" text=" ">
      <formula>NOT(ISERROR(SEARCH(" ",J575)))</formula>
    </cfRule>
  </conditionalFormatting>
  <conditionalFormatting sqref="K575">
    <cfRule type="expression" dxfId="622" priority="622">
      <formula>$J575&lt;&gt;" "</formula>
    </cfRule>
    <cfRule type="expression" dxfId="621" priority="623">
      <formula>$J575=" "</formula>
    </cfRule>
  </conditionalFormatting>
  <conditionalFormatting sqref="J576">
    <cfRule type="containsText" dxfId="620" priority="621" stopIfTrue="1" operator="containsText" text=" ">
      <formula>NOT(ISERROR(SEARCH(" ",J576)))</formula>
    </cfRule>
  </conditionalFormatting>
  <conditionalFormatting sqref="K576">
    <cfRule type="expression" dxfId="619" priority="619">
      <formula>$J576&lt;&gt;" "</formula>
    </cfRule>
    <cfRule type="expression" dxfId="618" priority="620">
      <formula>$J576=" "</formula>
    </cfRule>
  </conditionalFormatting>
  <conditionalFormatting sqref="J577">
    <cfRule type="containsText" dxfId="617" priority="618" stopIfTrue="1" operator="containsText" text=" ">
      <formula>NOT(ISERROR(SEARCH(" ",J577)))</formula>
    </cfRule>
  </conditionalFormatting>
  <conditionalFormatting sqref="K577">
    <cfRule type="expression" dxfId="616" priority="616">
      <formula>$J577&lt;&gt;" "</formula>
    </cfRule>
    <cfRule type="expression" dxfId="615" priority="617">
      <formula>$J577=" "</formula>
    </cfRule>
  </conditionalFormatting>
  <conditionalFormatting sqref="J578">
    <cfRule type="containsText" dxfId="614" priority="615" stopIfTrue="1" operator="containsText" text=" ">
      <formula>NOT(ISERROR(SEARCH(" ",J578)))</formula>
    </cfRule>
  </conditionalFormatting>
  <conditionalFormatting sqref="K578">
    <cfRule type="expression" dxfId="613" priority="613">
      <formula>$J578&lt;&gt;" "</formula>
    </cfRule>
    <cfRule type="expression" dxfId="612" priority="614">
      <formula>$J578=" "</formula>
    </cfRule>
  </conditionalFormatting>
  <conditionalFormatting sqref="J579">
    <cfRule type="containsText" dxfId="611" priority="612" stopIfTrue="1" operator="containsText" text=" ">
      <formula>NOT(ISERROR(SEARCH(" ",J579)))</formula>
    </cfRule>
  </conditionalFormatting>
  <conditionalFormatting sqref="K579">
    <cfRule type="expression" dxfId="610" priority="610">
      <formula>$J579&lt;&gt;" "</formula>
    </cfRule>
    <cfRule type="expression" dxfId="609" priority="611">
      <formula>$J579=" "</formula>
    </cfRule>
  </conditionalFormatting>
  <conditionalFormatting sqref="J580">
    <cfRule type="containsText" dxfId="608" priority="609" stopIfTrue="1" operator="containsText" text=" ">
      <formula>NOT(ISERROR(SEARCH(" ",J580)))</formula>
    </cfRule>
  </conditionalFormatting>
  <conditionalFormatting sqref="K580">
    <cfRule type="expression" dxfId="607" priority="607">
      <formula>$J580&lt;&gt;" "</formula>
    </cfRule>
    <cfRule type="expression" dxfId="606" priority="608">
      <formula>$J580=" "</formula>
    </cfRule>
  </conditionalFormatting>
  <conditionalFormatting sqref="J581">
    <cfRule type="containsText" dxfId="605" priority="606" stopIfTrue="1" operator="containsText" text=" ">
      <formula>NOT(ISERROR(SEARCH(" ",J581)))</formula>
    </cfRule>
  </conditionalFormatting>
  <conditionalFormatting sqref="K581">
    <cfRule type="expression" dxfId="604" priority="604">
      <formula>$J581&lt;&gt;" "</formula>
    </cfRule>
    <cfRule type="expression" dxfId="603" priority="605">
      <formula>$J581=" "</formula>
    </cfRule>
  </conditionalFormatting>
  <conditionalFormatting sqref="J582">
    <cfRule type="containsText" dxfId="602" priority="603" stopIfTrue="1" operator="containsText" text=" ">
      <formula>NOT(ISERROR(SEARCH(" ",J582)))</formula>
    </cfRule>
  </conditionalFormatting>
  <conditionalFormatting sqref="K582">
    <cfRule type="expression" dxfId="601" priority="601">
      <formula>$J582&lt;&gt;" "</formula>
    </cfRule>
    <cfRule type="expression" dxfId="600" priority="602">
      <formula>$J582=" "</formula>
    </cfRule>
  </conditionalFormatting>
  <conditionalFormatting sqref="J583">
    <cfRule type="containsText" dxfId="599" priority="600" stopIfTrue="1" operator="containsText" text=" ">
      <formula>NOT(ISERROR(SEARCH(" ",J583)))</formula>
    </cfRule>
  </conditionalFormatting>
  <conditionalFormatting sqref="K583">
    <cfRule type="expression" dxfId="598" priority="598">
      <formula>$J583&lt;&gt;" "</formula>
    </cfRule>
    <cfRule type="expression" dxfId="597" priority="599">
      <formula>$J583=" "</formula>
    </cfRule>
  </conditionalFormatting>
  <conditionalFormatting sqref="J584">
    <cfRule type="containsText" dxfId="596" priority="597" stopIfTrue="1" operator="containsText" text=" ">
      <formula>NOT(ISERROR(SEARCH(" ",J584)))</formula>
    </cfRule>
  </conditionalFormatting>
  <conditionalFormatting sqref="K584">
    <cfRule type="expression" dxfId="595" priority="595">
      <formula>$J584&lt;&gt;" "</formula>
    </cfRule>
    <cfRule type="expression" dxfId="594" priority="596">
      <formula>$J584=" "</formula>
    </cfRule>
  </conditionalFormatting>
  <conditionalFormatting sqref="J585">
    <cfRule type="containsText" dxfId="593" priority="594" stopIfTrue="1" operator="containsText" text=" ">
      <formula>NOT(ISERROR(SEARCH(" ",J585)))</formula>
    </cfRule>
  </conditionalFormatting>
  <conditionalFormatting sqref="K585">
    <cfRule type="expression" dxfId="592" priority="592">
      <formula>$J585&lt;&gt;" "</formula>
    </cfRule>
    <cfRule type="expression" dxfId="591" priority="593">
      <formula>$J585=" "</formula>
    </cfRule>
  </conditionalFormatting>
  <conditionalFormatting sqref="J586">
    <cfRule type="containsText" dxfId="590" priority="591" stopIfTrue="1" operator="containsText" text=" ">
      <formula>NOT(ISERROR(SEARCH(" ",J586)))</formula>
    </cfRule>
  </conditionalFormatting>
  <conditionalFormatting sqref="K586">
    <cfRule type="expression" dxfId="589" priority="589">
      <formula>$J586&lt;&gt;" "</formula>
    </cfRule>
    <cfRule type="expression" dxfId="588" priority="590">
      <formula>$J586=" "</formula>
    </cfRule>
  </conditionalFormatting>
  <conditionalFormatting sqref="J587">
    <cfRule type="containsText" dxfId="587" priority="588" stopIfTrue="1" operator="containsText" text=" ">
      <formula>NOT(ISERROR(SEARCH(" ",J587)))</formula>
    </cfRule>
  </conditionalFormatting>
  <conditionalFormatting sqref="K587">
    <cfRule type="expression" dxfId="586" priority="586">
      <formula>$J587&lt;&gt;" "</formula>
    </cfRule>
    <cfRule type="expression" dxfId="585" priority="587">
      <formula>$J587=" "</formula>
    </cfRule>
  </conditionalFormatting>
  <conditionalFormatting sqref="J588">
    <cfRule type="containsText" dxfId="584" priority="585" stopIfTrue="1" operator="containsText" text=" ">
      <formula>NOT(ISERROR(SEARCH(" ",J588)))</formula>
    </cfRule>
  </conditionalFormatting>
  <conditionalFormatting sqref="K588">
    <cfRule type="expression" dxfId="583" priority="583">
      <formula>$J588&lt;&gt;" "</formula>
    </cfRule>
    <cfRule type="expression" dxfId="582" priority="584">
      <formula>$J588=" "</formula>
    </cfRule>
  </conditionalFormatting>
  <conditionalFormatting sqref="J589">
    <cfRule type="containsText" dxfId="581" priority="582" stopIfTrue="1" operator="containsText" text=" ">
      <formula>NOT(ISERROR(SEARCH(" ",J589)))</formula>
    </cfRule>
  </conditionalFormatting>
  <conditionalFormatting sqref="K589">
    <cfRule type="expression" dxfId="580" priority="580">
      <formula>$J589&lt;&gt;" "</formula>
    </cfRule>
    <cfRule type="expression" dxfId="579" priority="581">
      <formula>$J589=" "</formula>
    </cfRule>
  </conditionalFormatting>
  <conditionalFormatting sqref="J590">
    <cfRule type="containsText" dxfId="578" priority="579" stopIfTrue="1" operator="containsText" text=" ">
      <formula>NOT(ISERROR(SEARCH(" ",J590)))</formula>
    </cfRule>
  </conditionalFormatting>
  <conditionalFormatting sqref="K590">
    <cfRule type="expression" dxfId="577" priority="577">
      <formula>$J590&lt;&gt;" "</formula>
    </cfRule>
    <cfRule type="expression" dxfId="576" priority="578">
      <formula>$J590=" "</formula>
    </cfRule>
  </conditionalFormatting>
  <conditionalFormatting sqref="J591">
    <cfRule type="containsText" dxfId="575" priority="576" stopIfTrue="1" operator="containsText" text=" ">
      <formula>NOT(ISERROR(SEARCH(" ",J591)))</formula>
    </cfRule>
  </conditionalFormatting>
  <conditionalFormatting sqref="K591">
    <cfRule type="expression" dxfId="574" priority="574">
      <formula>$J591&lt;&gt;" "</formula>
    </cfRule>
    <cfRule type="expression" dxfId="573" priority="575">
      <formula>$J591=" "</formula>
    </cfRule>
  </conditionalFormatting>
  <conditionalFormatting sqref="J592">
    <cfRule type="containsText" dxfId="572" priority="573" stopIfTrue="1" operator="containsText" text=" ">
      <formula>NOT(ISERROR(SEARCH(" ",J592)))</formula>
    </cfRule>
  </conditionalFormatting>
  <conditionalFormatting sqref="K592">
    <cfRule type="expression" dxfId="571" priority="571">
      <formula>$J592&lt;&gt;" "</formula>
    </cfRule>
    <cfRule type="expression" dxfId="570" priority="572">
      <formula>$J592=" "</formula>
    </cfRule>
  </conditionalFormatting>
  <conditionalFormatting sqref="J593">
    <cfRule type="containsText" dxfId="569" priority="570" stopIfTrue="1" operator="containsText" text=" ">
      <formula>NOT(ISERROR(SEARCH(" ",J593)))</formula>
    </cfRule>
  </conditionalFormatting>
  <conditionalFormatting sqref="K593">
    <cfRule type="expression" dxfId="568" priority="568">
      <formula>$J593&lt;&gt;" "</formula>
    </cfRule>
    <cfRule type="expression" dxfId="567" priority="569">
      <formula>$J593=" "</formula>
    </cfRule>
  </conditionalFormatting>
  <conditionalFormatting sqref="J594">
    <cfRule type="containsText" dxfId="566" priority="567" stopIfTrue="1" operator="containsText" text=" ">
      <formula>NOT(ISERROR(SEARCH(" ",J594)))</formula>
    </cfRule>
  </conditionalFormatting>
  <conditionalFormatting sqref="K594">
    <cfRule type="expression" dxfId="565" priority="565">
      <formula>$J594&lt;&gt;" "</formula>
    </cfRule>
    <cfRule type="expression" dxfId="564" priority="566">
      <formula>$J594=" "</formula>
    </cfRule>
  </conditionalFormatting>
  <conditionalFormatting sqref="J595">
    <cfRule type="containsText" dxfId="563" priority="564" stopIfTrue="1" operator="containsText" text=" ">
      <formula>NOT(ISERROR(SEARCH(" ",J595)))</formula>
    </cfRule>
  </conditionalFormatting>
  <conditionalFormatting sqref="K595">
    <cfRule type="expression" dxfId="562" priority="562">
      <formula>$J595&lt;&gt;" "</formula>
    </cfRule>
    <cfRule type="expression" dxfId="561" priority="563">
      <formula>$J595=" "</formula>
    </cfRule>
  </conditionalFormatting>
  <conditionalFormatting sqref="J596">
    <cfRule type="containsText" dxfId="560" priority="561" stopIfTrue="1" operator="containsText" text=" ">
      <formula>NOT(ISERROR(SEARCH(" ",J596)))</formula>
    </cfRule>
  </conditionalFormatting>
  <conditionalFormatting sqref="K596">
    <cfRule type="expression" dxfId="559" priority="559">
      <formula>$J596&lt;&gt;" "</formula>
    </cfRule>
    <cfRule type="expression" dxfId="558" priority="560">
      <formula>$J596=" "</formula>
    </cfRule>
  </conditionalFormatting>
  <conditionalFormatting sqref="J597">
    <cfRule type="containsText" dxfId="557" priority="558" stopIfTrue="1" operator="containsText" text=" ">
      <formula>NOT(ISERROR(SEARCH(" ",J597)))</formula>
    </cfRule>
  </conditionalFormatting>
  <conditionalFormatting sqref="K597">
    <cfRule type="expression" dxfId="556" priority="556">
      <formula>$J597&lt;&gt;" "</formula>
    </cfRule>
    <cfRule type="expression" dxfId="555" priority="557">
      <formula>$J597=" "</formula>
    </cfRule>
  </conditionalFormatting>
  <conditionalFormatting sqref="J598">
    <cfRule type="containsText" dxfId="554" priority="555" stopIfTrue="1" operator="containsText" text=" ">
      <formula>NOT(ISERROR(SEARCH(" ",J598)))</formula>
    </cfRule>
  </conditionalFormatting>
  <conditionalFormatting sqref="K598">
    <cfRule type="expression" dxfId="553" priority="553">
      <formula>$J598&lt;&gt;" "</formula>
    </cfRule>
    <cfRule type="expression" dxfId="552" priority="554">
      <formula>$J598=" "</formula>
    </cfRule>
  </conditionalFormatting>
  <conditionalFormatting sqref="J599">
    <cfRule type="containsText" dxfId="551" priority="552" stopIfTrue="1" operator="containsText" text=" ">
      <formula>NOT(ISERROR(SEARCH(" ",J599)))</formula>
    </cfRule>
  </conditionalFormatting>
  <conditionalFormatting sqref="K599">
    <cfRule type="expression" dxfId="550" priority="550">
      <formula>$J599&lt;&gt;" "</formula>
    </cfRule>
    <cfRule type="expression" dxfId="549" priority="551">
      <formula>$J599=" "</formula>
    </cfRule>
  </conditionalFormatting>
  <conditionalFormatting sqref="J600">
    <cfRule type="containsText" dxfId="548" priority="549" stopIfTrue="1" operator="containsText" text=" ">
      <formula>NOT(ISERROR(SEARCH(" ",J600)))</formula>
    </cfRule>
  </conditionalFormatting>
  <conditionalFormatting sqref="K600">
    <cfRule type="expression" dxfId="547" priority="547">
      <formula>$J600&lt;&gt;" "</formula>
    </cfRule>
    <cfRule type="expression" dxfId="546" priority="548">
      <formula>$J600=" "</formula>
    </cfRule>
  </conditionalFormatting>
  <conditionalFormatting sqref="J601">
    <cfRule type="containsText" dxfId="545" priority="546" stopIfTrue="1" operator="containsText" text=" ">
      <formula>NOT(ISERROR(SEARCH(" ",J601)))</formula>
    </cfRule>
  </conditionalFormatting>
  <conditionalFormatting sqref="K601">
    <cfRule type="expression" dxfId="544" priority="544">
      <formula>$J601&lt;&gt;" "</formula>
    </cfRule>
    <cfRule type="expression" dxfId="543" priority="545">
      <formula>$J601=" "</formula>
    </cfRule>
  </conditionalFormatting>
  <conditionalFormatting sqref="J602">
    <cfRule type="containsText" dxfId="542" priority="543" stopIfTrue="1" operator="containsText" text=" ">
      <formula>NOT(ISERROR(SEARCH(" ",J602)))</formula>
    </cfRule>
  </conditionalFormatting>
  <conditionalFormatting sqref="K602">
    <cfRule type="expression" dxfId="541" priority="541">
      <formula>$J602&lt;&gt;" "</formula>
    </cfRule>
    <cfRule type="expression" dxfId="540" priority="542">
      <formula>$J602=" "</formula>
    </cfRule>
  </conditionalFormatting>
  <conditionalFormatting sqref="J603">
    <cfRule type="containsText" dxfId="539" priority="540" stopIfTrue="1" operator="containsText" text=" ">
      <formula>NOT(ISERROR(SEARCH(" ",J603)))</formula>
    </cfRule>
  </conditionalFormatting>
  <conditionalFormatting sqref="K603">
    <cfRule type="expression" dxfId="538" priority="538">
      <formula>$J603&lt;&gt;" "</formula>
    </cfRule>
    <cfRule type="expression" dxfId="537" priority="539">
      <formula>$J603=" "</formula>
    </cfRule>
  </conditionalFormatting>
  <conditionalFormatting sqref="J604">
    <cfRule type="containsText" dxfId="536" priority="537" stopIfTrue="1" operator="containsText" text=" ">
      <formula>NOT(ISERROR(SEARCH(" ",J604)))</formula>
    </cfRule>
  </conditionalFormatting>
  <conditionalFormatting sqref="K604">
    <cfRule type="expression" dxfId="535" priority="535">
      <formula>$J604&lt;&gt;" "</formula>
    </cfRule>
    <cfRule type="expression" dxfId="534" priority="536">
      <formula>$J604=" "</formula>
    </cfRule>
  </conditionalFormatting>
  <conditionalFormatting sqref="J605">
    <cfRule type="containsText" dxfId="533" priority="534" stopIfTrue="1" operator="containsText" text=" ">
      <formula>NOT(ISERROR(SEARCH(" ",J605)))</formula>
    </cfRule>
  </conditionalFormatting>
  <conditionalFormatting sqref="K605">
    <cfRule type="expression" dxfId="532" priority="532">
      <formula>$J605&lt;&gt;" "</formula>
    </cfRule>
    <cfRule type="expression" dxfId="531" priority="533">
      <formula>$J605=" "</formula>
    </cfRule>
  </conditionalFormatting>
  <conditionalFormatting sqref="J606">
    <cfRule type="containsText" dxfId="530" priority="531" stopIfTrue="1" operator="containsText" text=" ">
      <formula>NOT(ISERROR(SEARCH(" ",J606)))</formula>
    </cfRule>
  </conditionalFormatting>
  <conditionalFormatting sqref="K606">
    <cfRule type="expression" dxfId="529" priority="529">
      <formula>$J606&lt;&gt;" "</formula>
    </cfRule>
    <cfRule type="expression" dxfId="528" priority="530">
      <formula>$J606=" "</formula>
    </cfRule>
  </conditionalFormatting>
  <conditionalFormatting sqref="J607">
    <cfRule type="containsText" dxfId="527" priority="528" stopIfTrue="1" operator="containsText" text=" ">
      <formula>NOT(ISERROR(SEARCH(" ",J607)))</formula>
    </cfRule>
  </conditionalFormatting>
  <conditionalFormatting sqref="K607">
    <cfRule type="expression" dxfId="526" priority="526">
      <formula>$J607&lt;&gt;" "</formula>
    </cfRule>
    <cfRule type="expression" dxfId="525" priority="527">
      <formula>$J607=" "</formula>
    </cfRule>
  </conditionalFormatting>
  <conditionalFormatting sqref="J608">
    <cfRule type="containsText" dxfId="524" priority="525" stopIfTrue="1" operator="containsText" text=" ">
      <formula>NOT(ISERROR(SEARCH(" ",J608)))</formula>
    </cfRule>
  </conditionalFormatting>
  <conditionalFormatting sqref="K608">
    <cfRule type="expression" dxfId="523" priority="523">
      <formula>$J608&lt;&gt;" "</formula>
    </cfRule>
    <cfRule type="expression" dxfId="522" priority="524">
      <formula>$J608=" "</formula>
    </cfRule>
  </conditionalFormatting>
  <conditionalFormatting sqref="J609">
    <cfRule type="containsText" dxfId="521" priority="522" stopIfTrue="1" operator="containsText" text=" ">
      <formula>NOT(ISERROR(SEARCH(" ",J609)))</formula>
    </cfRule>
  </conditionalFormatting>
  <conditionalFormatting sqref="K609">
    <cfRule type="expression" dxfId="520" priority="520">
      <formula>$J609&lt;&gt;" "</formula>
    </cfRule>
    <cfRule type="expression" dxfId="519" priority="521">
      <formula>$J609=" "</formula>
    </cfRule>
  </conditionalFormatting>
  <conditionalFormatting sqref="J610">
    <cfRule type="containsText" dxfId="518" priority="519" stopIfTrue="1" operator="containsText" text=" ">
      <formula>NOT(ISERROR(SEARCH(" ",J610)))</formula>
    </cfRule>
  </conditionalFormatting>
  <conditionalFormatting sqref="K610">
    <cfRule type="expression" dxfId="517" priority="517">
      <formula>$J610&lt;&gt;" "</formula>
    </cfRule>
    <cfRule type="expression" dxfId="516" priority="518">
      <formula>$J610=" "</formula>
    </cfRule>
  </conditionalFormatting>
  <conditionalFormatting sqref="J611">
    <cfRule type="containsText" dxfId="515" priority="516" stopIfTrue="1" operator="containsText" text=" ">
      <formula>NOT(ISERROR(SEARCH(" ",J611)))</formula>
    </cfRule>
  </conditionalFormatting>
  <conditionalFormatting sqref="K611">
    <cfRule type="expression" dxfId="514" priority="514">
      <formula>$J611&lt;&gt;" "</formula>
    </cfRule>
    <cfRule type="expression" dxfId="513" priority="515">
      <formula>$J611=" "</formula>
    </cfRule>
  </conditionalFormatting>
  <conditionalFormatting sqref="J612">
    <cfRule type="containsText" dxfId="512" priority="513" stopIfTrue="1" operator="containsText" text=" ">
      <formula>NOT(ISERROR(SEARCH(" ",J612)))</formula>
    </cfRule>
  </conditionalFormatting>
  <conditionalFormatting sqref="K612">
    <cfRule type="expression" dxfId="511" priority="511">
      <formula>$J612&lt;&gt;" "</formula>
    </cfRule>
    <cfRule type="expression" dxfId="510" priority="512">
      <formula>$J612=" "</formula>
    </cfRule>
  </conditionalFormatting>
  <conditionalFormatting sqref="J613">
    <cfRule type="containsText" dxfId="509" priority="510" stopIfTrue="1" operator="containsText" text=" ">
      <formula>NOT(ISERROR(SEARCH(" ",J613)))</formula>
    </cfRule>
  </conditionalFormatting>
  <conditionalFormatting sqref="K613">
    <cfRule type="expression" dxfId="508" priority="508">
      <formula>$J613&lt;&gt;" "</formula>
    </cfRule>
    <cfRule type="expression" dxfId="507" priority="509">
      <formula>$J613=" "</formula>
    </cfRule>
  </conditionalFormatting>
  <conditionalFormatting sqref="J614">
    <cfRule type="containsText" dxfId="506" priority="507" stopIfTrue="1" operator="containsText" text=" ">
      <formula>NOT(ISERROR(SEARCH(" ",J614)))</formula>
    </cfRule>
  </conditionalFormatting>
  <conditionalFormatting sqref="K614">
    <cfRule type="expression" dxfId="505" priority="505">
      <formula>$J614&lt;&gt;" "</formula>
    </cfRule>
    <cfRule type="expression" dxfId="504" priority="506">
      <formula>$J614=" "</formula>
    </cfRule>
  </conditionalFormatting>
  <conditionalFormatting sqref="J615">
    <cfRule type="containsText" dxfId="503" priority="504" stopIfTrue="1" operator="containsText" text=" ">
      <formula>NOT(ISERROR(SEARCH(" ",J615)))</formula>
    </cfRule>
  </conditionalFormatting>
  <conditionalFormatting sqref="K615">
    <cfRule type="expression" dxfId="502" priority="502">
      <formula>$J615&lt;&gt;" "</formula>
    </cfRule>
    <cfRule type="expression" dxfId="501" priority="503">
      <formula>$J615=" "</formula>
    </cfRule>
  </conditionalFormatting>
  <conditionalFormatting sqref="J616">
    <cfRule type="containsText" dxfId="500" priority="501" stopIfTrue="1" operator="containsText" text=" ">
      <formula>NOT(ISERROR(SEARCH(" ",J616)))</formula>
    </cfRule>
  </conditionalFormatting>
  <conditionalFormatting sqref="K616">
    <cfRule type="expression" dxfId="499" priority="499">
      <formula>$J616&lt;&gt;" "</formula>
    </cfRule>
    <cfRule type="expression" dxfId="498" priority="500">
      <formula>$J616=" "</formula>
    </cfRule>
  </conditionalFormatting>
  <conditionalFormatting sqref="J617">
    <cfRule type="containsText" dxfId="497" priority="498" stopIfTrue="1" operator="containsText" text=" ">
      <formula>NOT(ISERROR(SEARCH(" ",J617)))</formula>
    </cfRule>
  </conditionalFormatting>
  <conditionalFormatting sqref="K617">
    <cfRule type="expression" dxfId="496" priority="496">
      <formula>$J617&lt;&gt;" "</formula>
    </cfRule>
    <cfRule type="expression" dxfId="495" priority="497">
      <formula>$J617=" "</formula>
    </cfRule>
  </conditionalFormatting>
  <conditionalFormatting sqref="J618">
    <cfRule type="containsText" dxfId="494" priority="495" stopIfTrue="1" operator="containsText" text=" ">
      <formula>NOT(ISERROR(SEARCH(" ",J618)))</formula>
    </cfRule>
  </conditionalFormatting>
  <conditionalFormatting sqref="K618">
    <cfRule type="expression" dxfId="493" priority="493">
      <formula>$J618&lt;&gt;" "</formula>
    </cfRule>
    <cfRule type="expression" dxfId="492" priority="494">
      <formula>$J618=" "</formula>
    </cfRule>
  </conditionalFormatting>
  <conditionalFormatting sqref="J619">
    <cfRule type="containsText" dxfId="491" priority="492" stopIfTrue="1" operator="containsText" text=" ">
      <formula>NOT(ISERROR(SEARCH(" ",J619)))</formula>
    </cfRule>
  </conditionalFormatting>
  <conditionalFormatting sqref="K619">
    <cfRule type="expression" dxfId="490" priority="490">
      <formula>$J619&lt;&gt;" "</formula>
    </cfRule>
    <cfRule type="expression" dxfId="489" priority="491">
      <formula>$J619=" "</formula>
    </cfRule>
  </conditionalFormatting>
  <conditionalFormatting sqref="J620">
    <cfRule type="containsText" dxfId="488" priority="489" stopIfTrue="1" operator="containsText" text=" ">
      <formula>NOT(ISERROR(SEARCH(" ",J620)))</formula>
    </cfRule>
  </conditionalFormatting>
  <conditionalFormatting sqref="K620">
    <cfRule type="expression" dxfId="487" priority="487">
      <formula>$J620&lt;&gt;" "</formula>
    </cfRule>
    <cfRule type="expression" dxfId="486" priority="488">
      <formula>$J620=" "</formula>
    </cfRule>
  </conditionalFormatting>
  <conditionalFormatting sqref="J621">
    <cfRule type="containsText" dxfId="485" priority="486" stopIfTrue="1" operator="containsText" text=" ">
      <formula>NOT(ISERROR(SEARCH(" ",J621)))</formula>
    </cfRule>
  </conditionalFormatting>
  <conditionalFormatting sqref="K621">
    <cfRule type="expression" dxfId="484" priority="484">
      <formula>$J621&lt;&gt;" "</formula>
    </cfRule>
    <cfRule type="expression" dxfId="483" priority="485">
      <formula>$J621=" "</formula>
    </cfRule>
  </conditionalFormatting>
  <conditionalFormatting sqref="J622">
    <cfRule type="containsText" dxfId="482" priority="483" stopIfTrue="1" operator="containsText" text=" ">
      <formula>NOT(ISERROR(SEARCH(" ",J622)))</formula>
    </cfRule>
  </conditionalFormatting>
  <conditionalFormatting sqref="K622">
    <cfRule type="expression" dxfId="481" priority="481">
      <formula>$J622&lt;&gt;" "</formula>
    </cfRule>
    <cfRule type="expression" dxfId="480" priority="482">
      <formula>$J622=" "</formula>
    </cfRule>
  </conditionalFormatting>
  <conditionalFormatting sqref="J623">
    <cfRule type="containsText" dxfId="479" priority="480" stopIfTrue="1" operator="containsText" text=" ">
      <formula>NOT(ISERROR(SEARCH(" ",J623)))</formula>
    </cfRule>
  </conditionalFormatting>
  <conditionalFormatting sqref="K623">
    <cfRule type="expression" dxfId="478" priority="478">
      <formula>$J623&lt;&gt;" "</formula>
    </cfRule>
    <cfRule type="expression" dxfId="477" priority="479">
      <formula>$J623=" "</formula>
    </cfRule>
  </conditionalFormatting>
  <conditionalFormatting sqref="J624">
    <cfRule type="containsText" dxfId="476" priority="477" stopIfTrue="1" operator="containsText" text=" ">
      <formula>NOT(ISERROR(SEARCH(" ",J624)))</formula>
    </cfRule>
  </conditionalFormatting>
  <conditionalFormatting sqref="K624">
    <cfRule type="expression" dxfId="475" priority="475">
      <formula>$J624&lt;&gt;" "</formula>
    </cfRule>
    <cfRule type="expression" dxfId="474" priority="476">
      <formula>$J624=" "</formula>
    </cfRule>
  </conditionalFormatting>
  <conditionalFormatting sqref="J625">
    <cfRule type="containsText" dxfId="473" priority="474" stopIfTrue="1" operator="containsText" text=" ">
      <formula>NOT(ISERROR(SEARCH(" ",J625)))</formula>
    </cfRule>
  </conditionalFormatting>
  <conditionalFormatting sqref="K625">
    <cfRule type="expression" dxfId="472" priority="472">
      <formula>$J625&lt;&gt;" "</formula>
    </cfRule>
    <cfRule type="expression" dxfId="471" priority="473">
      <formula>$J625=" "</formula>
    </cfRule>
  </conditionalFormatting>
  <conditionalFormatting sqref="J626">
    <cfRule type="containsText" dxfId="470" priority="471" stopIfTrue="1" operator="containsText" text=" ">
      <formula>NOT(ISERROR(SEARCH(" ",J626)))</formula>
    </cfRule>
  </conditionalFormatting>
  <conditionalFormatting sqref="K626">
    <cfRule type="expression" dxfId="469" priority="469">
      <formula>$J626&lt;&gt;" "</formula>
    </cfRule>
    <cfRule type="expression" dxfId="468" priority="470">
      <formula>$J626=" "</formula>
    </cfRule>
  </conditionalFormatting>
  <conditionalFormatting sqref="J627">
    <cfRule type="containsText" dxfId="467" priority="468" stopIfTrue="1" operator="containsText" text=" ">
      <formula>NOT(ISERROR(SEARCH(" ",J627)))</formula>
    </cfRule>
  </conditionalFormatting>
  <conditionalFormatting sqref="K627">
    <cfRule type="expression" dxfId="466" priority="466">
      <formula>$J627&lt;&gt;" "</formula>
    </cfRule>
    <cfRule type="expression" dxfId="465" priority="467">
      <formula>$J627=" "</formula>
    </cfRule>
  </conditionalFormatting>
  <conditionalFormatting sqref="J628">
    <cfRule type="containsText" dxfId="464" priority="465" stopIfTrue="1" operator="containsText" text=" ">
      <formula>NOT(ISERROR(SEARCH(" ",J628)))</formula>
    </cfRule>
  </conditionalFormatting>
  <conditionalFormatting sqref="K628">
    <cfRule type="expression" dxfId="463" priority="463">
      <formula>$J628&lt;&gt;" "</formula>
    </cfRule>
    <cfRule type="expression" dxfId="462" priority="464">
      <formula>$J628=" "</formula>
    </cfRule>
  </conditionalFormatting>
  <conditionalFormatting sqref="J629">
    <cfRule type="containsText" dxfId="461" priority="462" stopIfTrue="1" operator="containsText" text=" ">
      <formula>NOT(ISERROR(SEARCH(" ",J629)))</formula>
    </cfRule>
  </conditionalFormatting>
  <conditionalFormatting sqref="K629">
    <cfRule type="expression" dxfId="460" priority="460">
      <formula>$J629&lt;&gt;" "</formula>
    </cfRule>
    <cfRule type="expression" dxfId="459" priority="461">
      <formula>$J629=" "</formula>
    </cfRule>
  </conditionalFormatting>
  <conditionalFormatting sqref="J630">
    <cfRule type="containsText" dxfId="458" priority="459" stopIfTrue="1" operator="containsText" text=" ">
      <formula>NOT(ISERROR(SEARCH(" ",J630)))</formula>
    </cfRule>
  </conditionalFormatting>
  <conditionalFormatting sqref="K630">
    <cfRule type="expression" dxfId="457" priority="457">
      <formula>$J630&lt;&gt;" "</formula>
    </cfRule>
    <cfRule type="expression" dxfId="456" priority="458">
      <formula>$J630=" "</formula>
    </cfRule>
  </conditionalFormatting>
  <conditionalFormatting sqref="J631">
    <cfRule type="containsText" dxfId="455" priority="456" stopIfTrue="1" operator="containsText" text=" ">
      <formula>NOT(ISERROR(SEARCH(" ",J631)))</formula>
    </cfRule>
  </conditionalFormatting>
  <conditionalFormatting sqref="K631">
    <cfRule type="expression" dxfId="454" priority="454">
      <formula>$J631&lt;&gt;" "</formula>
    </cfRule>
    <cfRule type="expression" dxfId="453" priority="455">
      <formula>$J631=" "</formula>
    </cfRule>
  </conditionalFormatting>
  <conditionalFormatting sqref="J632">
    <cfRule type="containsText" dxfId="452" priority="453" stopIfTrue="1" operator="containsText" text=" ">
      <formula>NOT(ISERROR(SEARCH(" ",J632)))</formula>
    </cfRule>
  </conditionalFormatting>
  <conditionalFormatting sqref="K632">
    <cfRule type="expression" dxfId="451" priority="451">
      <formula>$J632&lt;&gt;" "</formula>
    </cfRule>
    <cfRule type="expression" dxfId="450" priority="452">
      <formula>$J632=" "</formula>
    </cfRule>
  </conditionalFormatting>
  <conditionalFormatting sqref="J633">
    <cfRule type="containsText" dxfId="449" priority="450" stopIfTrue="1" operator="containsText" text=" ">
      <formula>NOT(ISERROR(SEARCH(" ",J633)))</formula>
    </cfRule>
  </conditionalFormatting>
  <conditionalFormatting sqref="K633">
    <cfRule type="expression" dxfId="448" priority="448">
      <formula>$J633&lt;&gt;" "</formula>
    </cfRule>
    <cfRule type="expression" dxfId="447" priority="449">
      <formula>$J633=" "</formula>
    </cfRule>
  </conditionalFormatting>
  <conditionalFormatting sqref="J634">
    <cfRule type="containsText" dxfId="446" priority="447" stopIfTrue="1" operator="containsText" text=" ">
      <formula>NOT(ISERROR(SEARCH(" ",J634)))</formula>
    </cfRule>
  </conditionalFormatting>
  <conditionalFormatting sqref="K634">
    <cfRule type="expression" dxfId="445" priority="445">
      <formula>$J634&lt;&gt;" "</formula>
    </cfRule>
    <cfRule type="expression" dxfId="444" priority="446">
      <formula>$J634=" "</formula>
    </cfRule>
  </conditionalFormatting>
  <conditionalFormatting sqref="J635">
    <cfRule type="containsText" dxfId="443" priority="444" stopIfTrue="1" operator="containsText" text=" ">
      <formula>NOT(ISERROR(SEARCH(" ",J635)))</formula>
    </cfRule>
  </conditionalFormatting>
  <conditionalFormatting sqref="K635">
    <cfRule type="expression" dxfId="442" priority="442">
      <formula>$J635&lt;&gt;" "</formula>
    </cfRule>
    <cfRule type="expression" dxfId="441" priority="443">
      <formula>$J635=" "</formula>
    </cfRule>
  </conditionalFormatting>
  <conditionalFormatting sqref="J636">
    <cfRule type="containsText" dxfId="440" priority="441" stopIfTrue="1" operator="containsText" text=" ">
      <formula>NOT(ISERROR(SEARCH(" ",J636)))</formula>
    </cfRule>
  </conditionalFormatting>
  <conditionalFormatting sqref="K636">
    <cfRule type="expression" dxfId="439" priority="439">
      <formula>$J636&lt;&gt;" "</formula>
    </cfRule>
    <cfRule type="expression" dxfId="438" priority="440">
      <formula>$J636=" "</formula>
    </cfRule>
  </conditionalFormatting>
  <conditionalFormatting sqref="J637">
    <cfRule type="containsText" dxfId="437" priority="438" stopIfTrue="1" operator="containsText" text=" ">
      <formula>NOT(ISERROR(SEARCH(" ",J637)))</formula>
    </cfRule>
  </conditionalFormatting>
  <conditionalFormatting sqref="K637">
    <cfRule type="expression" dxfId="436" priority="436">
      <formula>$J637&lt;&gt;" "</formula>
    </cfRule>
    <cfRule type="expression" dxfId="435" priority="437">
      <formula>$J637=" "</formula>
    </cfRule>
  </conditionalFormatting>
  <conditionalFormatting sqref="J638">
    <cfRule type="containsText" dxfId="434" priority="435" stopIfTrue="1" operator="containsText" text=" ">
      <formula>NOT(ISERROR(SEARCH(" ",J638)))</formula>
    </cfRule>
  </conditionalFormatting>
  <conditionalFormatting sqref="K638">
    <cfRule type="expression" dxfId="433" priority="433">
      <formula>$J638&lt;&gt;" "</formula>
    </cfRule>
    <cfRule type="expression" dxfId="432" priority="434">
      <formula>$J638=" "</formula>
    </cfRule>
  </conditionalFormatting>
  <conditionalFormatting sqref="J639">
    <cfRule type="containsText" dxfId="431" priority="432" stopIfTrue="1" operator="containsText" text=" ">
      <formula>NOT(ISERROR(SEARCH(" ",J639)))</formula>
    </cfRule>
  </conditionalFormatting>
  <conditionalFormatting sqref="K639">
    <cfRule type="expression" dxfId="430" priority="430">
      <formula>$J639&lt;&gt;" "</formula>
    </cfRule>
    <cfRule type="expression" dxfId="429" priority="431">
      <formula>$J639=" "</formula>
    </cfRule>
  </conditionalFormatting>
  <conditionalFormatting sqref="J640">
    <cfRule type="containsText" dxfId="428" priority="429" stopIfTrue="1" operator="containsText" text=" ">
      <formula>NOT(ISERROR(SEARCH(" ",J640)))</formula>
    </cfRule>
  </conditionalFormatting>
  <conditionalFormatting sqref="K640">
    <cfRule type="expression" dxfId="427" priority="427">
      <formula>$J640&lt;&gt;" "</formula>
    </cfRule>
    <cfRule type="expression" dxfId="426" priority="428">
      <formula>$J640=" "</formula>
    </cfRule>
  </conditionalFormatting>
  <conditionalFormatting sqref="J641">
    <cfRule type="containsText" dxfId="425" priority="426" stopIfTrue="1" operator="containsText" text=" ">
      <formula>NOT(ISERROR(SEARCH(" ",J641)))</formula>
    </cfRule>
  </conditionalFormatting>
  <conditionalFormatting sqref="K641">
    <cfRule type="expression" dxfId="424" priority="424">
      <formula>$J641&lt;&gt;" "</formula>
    </cfRule>
    <cfRule type="expression" dxfId="423" priority="425">
      <formula>$J641=" "</formula>
    </cfRule>
  </conditionalFormatting>
  <conditionalFormatting sqref="J642">
    <cfRule type="containsText" dxfId="422" priority="423" stopIfTrue="1" operator="containsText" text=" ">
      <formula>NOT(ISERROR(SEARCH(" ",J642)))</formula>
    </cfRule>
  </conditionalFormatting>
  <conditionalFormatting sqref="K642">
    <cfRule type="expression" dxfId="421" priority="421">
      <formula>$J642&lt;&gt;" "</formula>
    </cfRule>
    <cfRule type="expression" dxfId="420" priority="422">
      <formula>$J642=" "</formula>
    </cfRule>
  </conditionalFormatting>
  <conditionalFormatting sqref="J643">
    <cfRule type="containsText" dxfId="419" priority="420" stopIfTrue="1" operator="containsText" text=" ">
      <formula>NOT(ISERROR(SEARCH(" ",J643)))</formula>
    </cfRule>
  </conditionalFormatting>
  <conditionalFormatting sqref="K643">
    <cfRule type="expression" dxfId="418" priority="418">
      <formula>$J643&lt;&gt;" "</formula>
    </cfRule>
    <cfRule type="expression" dxfId="417" priority="419">
      <formula>$J643=" "</formula>
    </cfRule>
  </conditionalFormatting>
  <conditionalFormatting sqref="J644">
    <cfRule type="containsText" dxfId="416" priority="417" stopIfTrue="1" operator="containsText" text=" ">
      <formula>NOT(ISERROR(SEARCH(" ",J644)))</formula>
    </cfRule>
  </conditionalFormatting>
  <conditionalFormatting sqref="K644">
    <cfRule type="expression" dxfId="415" priority="415">
      <formula>$J644&lt;&gt;" "</formula>
    </cfRule>
    <cfRule type="expression" dxfId="414" priority="416">
      <formula>$J644=" "</formula>
    </cfRule>
  </conditionalFormatting>
  <conditionalFormatting sqref="J645">
    <cfRule type="containsText" dxfId="413" priority="414" stopIfTrue="1" operator="containsText" text=" ">
      <formula>NOT(ISERROR(SEARCH(" ",J645)))</formula>
    </cfRule>
  </conditionalFormatting>
  <conditionalFormatting sqref="K645">
    <cfRule type="expression" dxfId="412" priority="412">
      <formula>$J645&lt;&gt;" "</formula>
    </cfRule>
    <cfRule type="expression" dxfId="411" priority="413">
      <formula>$J645=" "</formula>
    </cfRule>
  </conditionalFormatting>
  <conditionalFormatting sqref="J646">
    <cfRule type="containsText" dxfId="410" priority="411" stopIfTrue="1" operator="containsText" text=" ">
      <formula>NOT(ISERROR(SEARCH(" ",J646)))</formula>
    </cfRule>
  </conditionalFormatting>
  <conditionalFormatting sqref="K646">
    <cfRule type="expression" dxfId="409" priority="409">
      <formula>$J646&lt;&gt;" "</formula>
    </cfRule>
    <cfRule type="expression" dxfId="408" priority="410">
      <formula>$J646=" "</formula>
    </cfRule>
  </conditionalFormatting>
  <conditionalFormatting sqref="J647">
    <cfRule type="containsText" dxfId="407" priority="408" stopIfTrue="1" operator="containsText" text=" ">
      <formula>NOT(ISERROR(SEARCH(" ",J647)))</formula>
    </cfRule>
  </conditionalFormatting>
  <conditionalFormatting sqref="K647">
    <cfRule type="expression" dxfId="406" priority="406">
      <formula>$J647&lt;&gt;" "</formula>
    </cfRule>
    <cfRule type="expression" dxfId="405" priority="407">
      <formula>$J647=" "</formula>
    </cfRule>
  </conditionalFormatting>
  <conditionalFormatting sqref="J648">
    <cfRule type="containsText" dxfId="404" priority="405" stopIfTrue="1" operator="containsText" text=" ">
      <formula>NOT(ISERROR(SEARCH(" ",J648)))</formula>
    </cfRule>
  </conditionalFormatting>
  <conditionalFormatting sqref="K648">
    <cfRule type="expression" dxfId="403" priority="403">
      <formula>$J648&lt;&gt;" "</formula>
    </cfRule>
    <cfRule type="expression" dxfId="402" priority="404">
      <formula>$J648=" "</formula>
    </cfRule>
  </conditionalFormatting>
  <conditionalFormatting sqref="J649">
    <cfRule type="containsText" dxfId="401" priority="402" stopIfTrue="1" operator="containsText" text=" ">
      <formula>NOT(ISERROR(SEARCH(" ",J649)))</formula>
    </cfRule>
  </conditionalFormatting>
  <conditionalFormatting sqref="K649">
    <cfRule type="expression" dxfId="400" priority="400">
      <formula>$J649&lt;&gt;" "</formula>
    </cfRule>
    <cfRule type="expression" dxfId="399" priority="401">
      <formula>$J649=" "</formula>
    </cfRule>
  </conditionalFormatting>
  <conditionalFormatting sqref="J650">
    <cfRule type="containsText" dxfId="398" priority="399" stopIfTrue="1" operator="containsText" text=" ">
      <formula>NOT(ISERROR(SEARCH(" ",J650)))</formula>
    </cfRule>
  </conditionalFormatting>
  <conditionalFormatting sqref="K650">
    <cfRule type="expression" dxfId="397" priority="397">
      <formula>$J650&lt;&gt;" "</formula>
    </cfRule>
    <cfRule type="expression" dxfId="396" priority="398">
      <formula>$J650=" "</formula>
    </cfRule>
  </conditionalFormatting>
  <conditionalFormatting sqref="J651">
    <cfRule type="containsText" dxfId="395" priority="396" stopIfTrue="1" operator="containsText" text=" ">
      <formula>NOT(ISERROR(SEARCH(" ",J651)))</formula>
    </cfRule>
  </conditionalFormatting>
  <conditionalFormatting sqref="K651">
    <cfRule type="expression" dxfId="394" priority="394">
      <formula>$J651&lt;&gt;" "</formula>
    </cfRule>
    <cfRule type="expression" dxfId="393" priority="395">
      <formula>$J651=" "</formula>
    </cfRule>
  </conditionalFormatting>
  <conditionalFormatting sqref="J652">
    <cfRule type="containsText" dxfId="392" priority="393" stopIfTrue="1" operator="containsText" text=" ">
      <formula>NOT(ISERROR(SEARCH(" ",J652)))</formula>
    </cfRule>
  </conditionalFormatting>
  <conditionalFormatting sqref="K652">
    <cfRule type="expression" dxfId="391" priority="391">
      <formula>$J652&lt;&gt;" "</formula>
    </cfRule>
    <cfRule type="expression" dxfId="390" priority="392">
      <formula>$J652=" "</formula>
    </cfRule>
  </conditionalFormatting>
  <conditionalFormatting sqref="J653">
    <cfRule type="containsText" dxfId="389" priority="390" stopIfTrue="1" operator="containsText" text=" ">
      <formula>NOT(ISERROR(SEARCH(" ",J653)))</formula>
    </cfRule>
  </conditionalFormatting>
  <conditionalFormatting sqref="K653">
    <cfRule type="expression" dxfId="388" priority="388">
      <formula>$J653&lt;&gt;" "</formula>
    </cfRule>
    <cfRule type="expression" dxfId="387" priority="389">
      <formula>$J653=" "</formula>
    </cfRule>
  </conditionalFormatting>
  <conditionalFormatting sqref="J654">
    <cfRule type="containsText" dxfId="386" priority="387" stopIfTrue="1" operator="containsText" text=" ">
      <formula>NOT(ISERROR(SEARCH(" ",J654)))</formula>
    </cfRule>
  </conditionalFormatting>
  <conditionalFormatting sqref="K654">
    <cfRule type="expression" dxfId="385" priority="385">
      <formula>$J654&lt;&gt;" "</formula>
    </cfRule>
    <cfRule type="expression" dxfId="384" priority="386">
      <formula>$J654=" "</formula>
    </cfRule>
  </conditionalFormatting>
  <conditionalFormatting sqref="J655">
    <cfRule type="containsText" dxfId="383" priority="384" stopIfTrue="1" operator="containsText" text=" ">
      <formula>NOT(ISERROR(SEARCH(" ",J655)))</formula>
    </cfRule>
  </conditionalFormatting>
  <conditionalFormatting sqref="K655">
    <cfRule type="expression" dxfId="382" priority="382">
      <formula>$J655&lt;&gt;" "</formula>
    </cfRule>
    <cfRule type="expression" dxfId="381" priority="383">
      <formula>$J655=" "</formula>
    </cfRule>
  </conditionalFormatting>
  <conditionalFormatting sqref="J656">
    <cfRule type="containsText" dxfId="380" priority="381" stopIfTrue="1" operator="containsText" text=" ">
      <formula>NOT(ISERROR(SEARCH(" ",J656)))</formula>
    </cfRule>
  </conditionalFormatting>
  <conditionalFormatting sqref="K656">
    <cfRule type="expression" dxfId="379" priority="379">
      <formula>$J656&lt;&gt;" "</formula>
    </cfRule>
    <cfRule type="expression" dxfId="378" priority="380">
      <formula>$J656=" "</formula>
    </cfRule>
  </conditionalFormatting>
  <conditionalFormatting sqref="J657">
    <cfRule type="containsText" dxfId="377" priority="378" stopIfTrue="1" operator="containsText" text=" ">
      <formula>NOT(ISERROR(SEARCH(" ",J657)))</formula>
    </cfRule>
  </conditionalFormatting>
  <conditionalFormatting sqref="K657">
    <cfRule type="expression" dxfId="376" priority="376">
      <formula>$J657&lt;&gt;" "</formula>
    </cfRule>
    <cfRule type="expression" dxfId="375" priority="377">
      <formula>$J657=" "</formula>
    </cfRule>
  </conditionalFormatting>
  <conditionalFormatting sqref="J658">
    <cfRule type="containsText" dxfId="374" priority="375" stopIfTrue="1" operator="containsText" text=" ">
      <formula>NOT(ISERROR(SEARCH(" ",J658)))</formula>
    </cfRule>
  </conditionalFormatting>
  <conditionalFormatting sqref="K658">
    <cfRule type="expression" dxfId="373" priority="373">
      <formula>$J658&lt;&gt;" "</formula>
    </cfRule>
    <cfRule type="expression" dxfId="372" priority="374">
      <formula>$J658=" "</formula>
    </cfRule>
  </conditionalFormatting>
  <conditionalFormatting sqref="J659">
    <cfRule type="containsText" dxfId="371" priority="372" stopIfTrue="1" operator="containsText" text=" ">
      <formula>NOT(ISERROR(SEARCH(" ",J659)))</formula>
    </cfRule>
  </conditionalFormatting>
  <conditionalFormatting sqref="K659">
    <cfRule type="expression" dxfId="370" priority="370">
      <formula>$J659&lt;&gt;" "</formula>
    </cfRule>
    <cfRule type="expression" dxfId="369" priority="371">
      <formula>$J659=" "</formula>
    </cfRule>
  </conditionalFormatting>
  <conditionalFormatting sqref="J660">
    <cfRule type="containsText" dxfId="368" priority="369" stopIfTrue="1" operator="containsText" text=" ">
      <formula>NOT(ISERROR(SEARCH(" ",J660)))</formula>
    </cfRule>
  </conditionalFormatting>
  <conditionalFormatting sqref="K660">
    <cfRule type="expression" dxfId="367" priority="367">
      <formula>$J660&lt;&gt;" "</formula>
    </cfRule>
    <cfRule type="expression" dxfId="366" priority="368">
      <formula>$J660=" "</formula>
    </cfRule>
  </conditionalFormatting>
  <conditionalFormatting sqref="J661">
    <cfRule type="containsText" dxfId="365" priority="366" stopIfTrue="1" operator="containsText" text=" ">
      <formula>NOT(ISERROR(SEARCH(" ",J661)))</formula>
    </cfRule>
  </conditionalFormatting>
  <conditionalFormatting sqref="K661">
    <cfRule type="expression" dxfId="364" priority="364">
      <formula>$J661&lt;&gt;" "</formula>
    </cfRule>
    <cfRule type="expression" dxfId="363" priority="365">
      <formula>$J661=" "</formula>
    </cfRule>
  </conditionalFormatting>
  <conditionalFormatting sqref="J662">
    <cfRule type="containsText" dxfId="362" priority="363" stopIfTrue="1" operator="containsText" text=" ">
      <formula>NOT(ISERROR(SEARCH(" ",J662)))</formula>
    </cfRule>
  </conditionalFormatting>
  <conditionalFormatting sqref="K662">
    <cfRule type="expression" dxfId="361" priority="361">
      <formula>$J662&lt;&gt;" "</formula>
    </cfRule>
    <cfRule type="expression" dxfId="360" priority="362">
      <formula>$J662=" "</formula>
    </cfRule>
  </conditionalFormatting>
  <conditionalFormatting sqref="J663">
    <cfRule type="containsText" dxfId="359" priority="360" stopIfTrue="1" operator="containsText" text=" ">
      <formula>NOT(ISERROR(SEARCH(" ",J663)))</formula>
    </cfRule>
  </conditionalFormatting>
  <conditionalFormatting sqref="K663">
    <cfRule type="expression" dxfId="358" priority="358">
      <formula>$J663&lt;&gt;" "</formula>
    </cfRule>
    <cfRule type="expression" dxfId="357" priority="359">
      <formula>$J663=" "</formula>
    </cfRule>
  </conditionalFormatting>
  <conditionalFormatting sqref="J664">
    <cfRule type="containsText" dxfId="356" priority="357" stopIfTrue="1" operator="containsText" text=" ">
      <formula>NOT(ISERROR(SEARCH(" ",J664)))</formula>
    </cfRule>
  </conditionalFormatting>
  <conditionalFormatting sqref="K664">
    <cfRule type="expression" dxfId="355" priority="355">
      <formula>$J664&lt;&gt;" "</formula>
    </cfRule>
    <cfRule type="expression" dxfId="354" priority="356">
      <formula>$J664=" "</formula>
    </cfRule>
  </conditionalFormatting>
  <conditionalFormatting sqref="J665">
    <cfRule type="containsText" dxfId="353" priority="354" stopIfTrue="1" operator="containsText" text=" ">
      <formula>NOT(ISERROR(SEARCH(" ",J665)))</formula>
    </cfRule>
  </conditionalFormatting>
  <conditionalFormatting sqref="K665">
    <cfRule type="expression" dxfId="352" priority="352">
      <formula>$J665&lt;&gt;" "</formula>
    </cfRule>
    <cfRule type="expression" dxfId="351" priority="353">
      <formula>$J665=" "</formula>
    </cfRule>
  </conditionalFormatting>
  <conditionalFormatting sqref="J666">
    <cfRule type="containsText" dxfId="350" priority="351" stopIfTrue="1" operator="containsText" text=" ">
      <formula>NOT(ISERROR(SEARCH(" ",J666)))</formula>
    </cfRule>
  </conditionalFormatting>
  <conditionalFormatting sqref="K666">
    <cfRule type="expression" dxfId="349" priority="349">
      <formula>$J666&lt;&gt;" "</formula>
    </cfRule>
    <cfRule type="expression" dxfId="348" priority="350">
      <formula>$J666=" "</formula>
    </cfRule>
  </conditionalFormatting>
  <conditionalFormatting sqref="J667">
    <cfRule type="containsText" dxfId="347" priority="348" stopIfTrue="1" operator="containsText" text=" ">
      <formula>NOT(ISERROR(SEARCH(" ",J667)))</formula>
    </cfRule>
  </conditionalFormatting>
  <conditionalFormatting sqref="K667">
    <cfRule type="expression" dxfId="346" priority="346">
      <formula>$J667&lt;&gt;" "</formula>
    </cfRule>
    <cfRule type="expression" dxfId="345" priority="347">
      <formula>$J667=" "</formula>
    </cfRule>
  </conditionalFormatting>
  <conditionalFormatting sqref="J668">
    <cfRule type="containsText" dxfId="344" priority="345" stopIfTrue="1" operator="containsText" text=" ">
      <formula>NOT(ISERROR(SEARCH(" ",J668)))</formula>
    </cfRule>
  </conditionalFormatting>
  <conditionalFormatting sqref="K668">
    <cfRule type="expression" dxfId="343" priority="343">
      <formula>$J668&lt;&gt;" "</formula>
    </cfRule>
    <cfRule type="expression" dxfId="342" priority="344">
      <formula>$J668=" "</formula>
    </cfRule>
  </conditionalFormatting>
  <conditionalFormatting sqref="J669">
    <cfRule type="containsText" dxfId="341" priority="342" stopIfTrue="1" operator="containsText" text=" ">
      <formula>NOT(ISERROR(SEARCH(" ",J669)))</formula>
    </cfRule>
  </conditionalFormatting>
  <conditionalFormatting sqref="K669">
    <cfRule type="expression" dxfId="340" priority="340">
      <formula>$J669&lt;&gt;" "</formula>
    </cfRule>
    <cfRule type="expression" dxfId="339" priority="341">
      <formula>$J669=" "</formula>
    </cfRule>
  </conditionalFormatting>
  <conditionalFormatting sqref="J670">
    <cfRule type="containsText" dxfId="338" priority="339" stopIfTrue="1" operator="containsText" text=" ">
      <formula>NOT(ISERROR(SEARCH(" ",J670)))</formula>
    </cfRule>
  </conditionalFormatting>
  <conditionalFormatting sqref="K670">
    <cfRule type="expression" dxfId="337" priority="337">
      <formula>$J670&lt;&gt;" "</formula>
    </cfRule>
    <cfRule type="expression" dxfId="336" priority="338">
      <formula>$J670=" "</formula>
    </cfRule>
  </conditionalFormatting>
  <conditionalFormatting sqref="J671">
    <cfRule type="containsText" dxfId="335" priority="336" stopIfTrue="1" operator="containsText" text=" ">
      <formula>NOT(ISERROR(SEARCH(" ",J671)))</formula>
    </cfRule>
  </conditionalFormatting>
  <conditionalFormatting sqref="K671">
    <cfRule type="expression" dxfId="334" priority="334">
      <formula>$J671&lt;&gt;" "</formula>
    </cfRule>
    <cfRule type="expression" dxfId="333" priority="335">
      <formula>$J671=" "</formula>
    </cfRule>
  </conditionalFormatting>
  <conditionalFormatting sqref="J672">
    <cfRule type="containsText" dxfId="332" priority="333" stopIfTrue="1" operator="containsText" text=" ">
      <formula>NOT(ISERROR(SEARCH(" ",J672)))</formula>
    </cfRule>
  </conditionalFormatting>
  <conditionalFormatting sqref="K672">
    <cfRule type="expression" dxfId="331" priority="331">
      <formula>$J672&lt;&gt;" "</formula>
    </cfRule>
    <cfRule type="expression" dxfId="330" priority="332">
      <formula>$J672=" "</formula>
    </cfRule>
  </conditionalFormatting>
  <conditionalFormatting sqref="J673">
    <cfRule type="containsText" dxfId="329" priority="330" stopIfTrue="1" operator="containsText" text=" ">
      <formula>NOT(ISERROR(SEARCH(" ",J673)))</formula>
    </cfRule>
  </conditionalFormatting>
  <conditionalFormatting sqref="K673">
    <cfRule type="expression" dxfId="328" priority="328">
      <formula>$J673&lt;&gt;" "</formula>
    </cfRule>
    <cfRule type="expression" dxfId="327" priority="329">
      <formula>$J673=" "</formula>
    </cfRule>
  </conditionalFormatting>
  <conditionalFormatting sqref="J674">
    <cfRule type="containsText" dxfId="326" priority="327" stopIfTrue="1" operator="containsText" text=" ">
      <formula>NOT(ISERROR(SEARCH(" ",J674)))</formula>
    </cfRule>
  </conditionalFormatting>
  <conditionalFormatting sqref="K674">
    <cfRule type="expression" dxfId="325" priority="325">
      <formula>$J674&lt;&gt;" "</formula>
    </cfRule>
    <cfRule type="expression" dxfId="324" priority="326">
      <formula>$J674=" "</formula>
    </cfRule>
  </conditionalFormatting>
  <conditionalFormatting sqref="J675">
    <cfRule type="containsText" dxfId="323" priority="324" stopIfTrue="1" operator="containsText" text=" ">
      <formula>NOT(ISERROR(SEARCH(" ",J675)))</formula>
    </cfRule>
  </conditionalFormatting>
  <conditionalFormatting sqref="K675">
    <cfRule type="expression" dxfId="322" priority="322">
      <formula>$J675&lt;&gt;" "</formula>
    </cfRule>
    <cfRule type="expression" dxfId="321" priority="323">
      <formula>$J675=" "</formula>
    </cfRule>
  </conditionalFormatting>
  <conditionalFormatting sqref="J676">
    <cfRule type="containsText" dxfId="320" priority="321" stopIfTrue="1" operator="containsText" text=" ">
      <formula>NOT(ISERROR(SEARCH(" ",J676)))</formula>
    </cfRule>
  </conditionalFormatting>
  <conditionalFormatting sqref="K676">
    <cfRule type="expression" dxfId="319" priority="319">
      <formula>$J676&lt;&gt;" "</formula>
    </cfRule>
    <cfRule type="expression" dxfId="318" priority="320">
      <formula>$J676=" "</formula>
    </cfRule>
  </conditionalFormatting>
  <conditionalFormatting sqref="J677">
    <cfRule type="containsText" dxfId="317" priority="318" stopIfTrue="1" operator="containsText" text=" ">
      <formula>NOT(ISERROR(SEARCH(" ",J677)))</formula>
    </cfRule>
  </conditionalFormatting>
  <conditionalFormatting sqref="K677">
    <cfRule type="expression" dxfId="316" priority="316">
      <formula>$J677&lt;&gt;" "</formula>
    </cfRule>
    <cfRule type="expression" dxfId="315" priority="317">
      <formula>$J677=" "</formula>
    </cfRule>
  </conditionalFormatting>
  <conditionalFormatting sqref="J678">
    <cfRule type="containsText" dxfId="314" priority="315" stopIfTrue="1" operator="containsText" text=" ">
      <formula>NOT(ISERROR(SEARCH(" ",J678)))</formula>
    </cfRule>
  </conditionalFormatting>
  <conditionalFormatting sqref="K678">
    <cfRule type="expression" dxfId="313" priority="313">
      <formula>$J678&lt;&gt;" "</formula>
    </cfRule>
    <cfRule type="expression" dxfId="312" priority="314">
      <formula>$J678=" "</formula>
    </cfRule>
  </conditionalFormatting>
  <conditionalFormatting sqref="J679">
    <cfRule type="containsText" dxfId="311" priority="312" stopIfTrue="1" operator="containsText" text=" ">
      <formula>NOT(ISERROR(SEARCH(" ",J679)))</formula>
    </cfRule>
  </conditionalFormatting>
  <conditionalFormatting sqref="K679">
    <cfRule type="expression" dxfId="310" priority="310">
      <formula>$J679&lt;&gt;" "</formula>
    </cfRule>
    <cfRule type="expression" dxfId="309" priority="311">
      <formula>$J679=" "</formula>
    </cfRule>
  </conditionalFormatting>
  <conditionalFormatting sqref="J680">
    <cfRule type="containsText" dxfId="308" priority="309" stopIfTrue="1" operator="containsText" text=" ">
      <formula>NOT(ISERROR(SEARCH(" ",J680)))</formula>
    </cfRule>
  </conditionalFormatting>
  <conditionalFormatting sqref="K680">
    <cfRule type="expression" dxfId="307" priority="307">
      <formula>$J680&lt;&gt;" "</formula>
    </cfRule>
    <cfRule type="expression" dxfId="306" priority="308">
      <formula>$J680=" "</formula>
    </cfRule>
  </conditionalFormatting>
  <conditionalFormatting sqref="J681">
    <cfRule type="containsText" dxfId="305" priority="306" stopIfTrue="1" operator="containsText" text=" ">
      <formula>NOT(ISERROR(SEARCH(" ",J681)))</formula>
    </cfRule>
  </conditionalFormatting>
  <conditionalFormatting sqref="K681">
    <cfRule type="expression" dxfId="304" priority="304">
      <formula>$J681&lt;&gt;" "</formula>
    </cfRule>
    <cfRule type="expression" dxfId="303" priority="305">
      <formula>$J681=" "</formula>
    </cfRule>
  </conditionalFormatting>
  <conditionalFormatting sqref="J682">
    <cfRule type="containsText" dxfId="302" priority="303" stopIfTrue="1" operator="containsText" text=" ">
      <formula>NOT(ISERROR(SEARCH(" ",J682)))</formula>
    </cfRule>
  </conditionalFormatting>
  <conditionalFormatting sqref="K682">
    <cfRule type="expression" dxfId="301" priority="301">
      <formula>$J682&lt;&gt;" "</formula>
    </cfRule>
    <cfRule type="expression" dxfId="300" priority="302">
      <formula>$J682=" "</formula>
    </cfRule>
  </conditionalFormatting>
  <conditionalFormatting sqref="J683">
    <cfRule type="containsText" dxfId="299" priority="300" stopIfTrue="1" operator="containsText" text=" ">
      <formula>NOT(ISERROR(SEARCH(" ",J683)))</formula>
    </cfRule>
  </conditionalFormatting>
  <conditionalFormatting sqref="K683">
    <cfRule type="expression" dxfId="298" priority="298">
      <formula>$J683&lt;&gt;" "</formula>
    </cfRule>
    <cfRule type="expression" dxfId="297" priority="299">
      <formula>$J683=" "</formula>
    </cfRule>
  </conditionalFormatting>
  <conditionalFormatting sqref="J684">
    <cfRule type="containsText" dxfId="296" priority="297" stopIfTrue="1" operator="containsText" text=" ">
      <formula>NOT(ISERROR(SEARCH(" ",J684)))</formula>
    </cfRule>
  </conditionalFormatting>
  <conditionalFormatting sqref="K684">
    <cfRule type="expression" dxfId="295" priority="295">
      <formula>$J684&lt;&gt;" "</formula>
    </cfRule>
    <cfRule type="expression" dxfId="294" priority="296">
      <formula>$J684=" "</formula>
    </cfRule>
  </conditionalFormatting>
  <conditionalFormatting sqref="J685">
    <cfRule type="containsText" dxfId="293" priority="294" stopIfTrue="1" operator="containsText" text=" ">
      <formula>NOT(ISERROR(SEARCH(" ",J685)))</formula>
    </cfRule>
  </conditionalFormatting>
  <conditionalFormatting sqref="K685">
    <cfRule type="expression" dxfId="292" priority="292">
      <formula>$J685&lt;&gt;" "</formula>
    </cfRule>
    <cfRule type="expression" dxfId="291" priority="293">
      <formula>$J685=" "</formula>
    </cfRule>
  </conditionalFormatting>
  <conditionalFormatting sqref="J686">
    <cfRule type="containsText" dxfId="290" priority="291" stopIfTrue="1" operator="containsText" text=" ">
      <formula>NOT(ISERROR(SEARCH(" ",J686)))</formula>
    </cfRule>
  </conditionalFormatting>
  <conditionalFormatting sqref="K686">
    <cfRule type="expression" dxfId="289" priority="289">
      <formula>$J686&lt;&gt;" "</formula>
    </cfRule>
    <cfRule type="expression" dxfId="288" priority="290">
      <formula>$J686=" "</formula>
    </cfRule>
  </conditionalFormatting>
  <conditionalFormatting sqref="J687">
    <cfRule type="containsText" dxfId="287" priority="288" stopIfTrue="1" operator="containsText" text=" ">
      <formula>NOT(ISERROR(SEARCH(" ",J687)))</formula>
    </cfRule>
  </conditionalFormatting>
  <conditionalFormatting sqref="K687">
    <cfRule type="expression" dxfId="286" priority="286">
      <formula>$J687&lt;&gt;" "</formula>
    </cfRule>
    <cfRule type="expression" dxfId="285" priority="287">
      <formula>$J687=" "</formula>
    </cfRule>
  </conditionalFormatting>
  <conditionalFormatting sqref="J688">
    <cfRule type="containsText" dxfId="284" priority="285" stopIfTrue="1" operator="containsText" text=" ">
      <formula>NOT(ISERROR(SEARCH(" ",J688)))</formula>
    </cfRule>
  </conditionalFormatting>
  <conditionalFormatting sqref="K688">
    <cfRule type="expression" dxfId="283" priority="283">
      <formula>$J688&lt;&gt;" "</formula>
    </cfRule>
    <cfRule type="expression" dxfId="282" priority="284">
      <formula>$J688=" "</formula>
    </cfRule>
  </conditionalFormatting>
  <conditionalFormatting sqref="J689">
    <cfRule type="containsText" dxfId="281" priority="282" stopIfTrue="1" operator="containsText" text=" ">
      <formula>NOT(ISERROR(SEARCH(" ",J689)))</formula>
    </cfRule>
  </conditionalFormatting>
  <conditionalFormatting sqref="K689">
    <cfRule type="expression" dxfId="280" priority="280">
      <formula>$J689&lt;&gt;" "</formula>
    </cfRule>
    <cfRule type="expression" dxfId="279" priority="281">
      <formula>$J689=" "</formula>
    </cfRule>
  </conditionalFormatting>
  <conditionalFormatting sqref="J690">
    <cfRule type="containsText" dxfId="278" priority="279" stopIfTrue="1" operator="containsText" text=" ">
      <formula>NOT(ISERROR(SEARCH(" ",J690)))</formula>
    </cfRule>
  </conditionalFormatting>
  <conditionalFormatting sqref="K690">
    <cfRule type="expression" dxfId="277" priority="277">
      <formula>$J690&lt;&gt;" "</formula>
    </cfRule>
    <cfRule type="expression" dxfId="276" priority="278">
      <formula>$J690=" "</formula>
    </cfRule>
  </conditionalFormatting>
  <conditionalFormatting sqref="J691">
    <cfRule type="containsText" dxfId="275" priority="276" stopIfTrue="1" operator="containsText" text=" ">
      <formula>NOT(ISERROR(SEARCH(" ",J691)))</formula>
    </cfRule>
  </conditionalFormatting>
  <conditionalFormatting sqref="K691">
    <cfRule type="expression" dxfId="274" priority="274">
      <formula>$J691&lt;&gt;" "</formula>
    </cfRule>
    <cfRule type="expression" dxfId="273" priority="275">
      <formula>$J691=" "</formula>
    </cfRule>
  </conditionalFormatting>
  <conditionalFormatting sqref="J692">
    <cfRule type="containsText" dxfId="272" priority="273" stopIfTrue="1" operator="containsText" text=" ">
      <formula>NOT(ISERROR(SEARCH(" ",J692)))</formula>
    </cfRule>
  </conditionalFormatting>
  <conditionalFormatting sqref="K692">
    <cfRule type="expression" dxfId="271" priority="271">
      <formula>$J692&lt;&gt;" "</formula>
    </cfRule>
    <cfRule type="expression" dxfId="270" priority="272">
      <formula>$J692=" "</formula>
    </cfRule>
  </conditionalFormatting>
  <conditionalFormatting sqref="J693">
    <cfRule type="containsText" dxfId="269" priority="270" stopIfTrue="1" operator="containsText" text=" ">
      <formula>NOT(ISERROR(SEARCH(" ",J693)))</formula>
    </cfRule>
  </conditionalFormatting>
  <conditionalFormatting sqref="K693">
    <cfRule type="expression" dxfId="268" priority="268">
      <formula>$J693&lt;&gt;" "</formula>
    </cfRule>
    <cfRule type="expression" dxfId="267" priority="269">
      <formula>$J693=" "</formula>
    </cfRule>
  </conditionalFormatting>
  <conditionalFormatting sqref="J694">
    <cfRule type="containsText" dxfId="266" priority="267" stopIfTrue="1" operator="containsText" text=" ">
      <formula>NOT(ISERROR(SEARCH(" ",J694)))</formula>
    </cfRule>
  </conditionalFormatting>
  <conditionalFormatting sqref="K694">
    <cfRule type="expression" dxfId="265" priority="265">
      <formula>$J694&lt;&gt;" "</formula>
    </cfRule>
    <cfRule type="expression" dxfId="264" priority="266">
      <formula>$J694=" "</formula>
    </cfRule>
  </conditionalFormatting>
  <conditionalFormatting sqref="J695">
    <cfRule type="containsText" dxfId="263" priority="264" stopIfTrue="1" operator="containsText" text=" ">
      <formula>NOT(ISERROR(SEARCH(" ",J695)))</formula>
    </cfRule>
  </conditionalFormatting>
  <conditionalFormatting sqref="K695">
    <cfRule type="expression" dxfId="262" priority="262">
      <formula>$J695&lt;&gt;" "</formula>
    </cfRule>
    <cfRule type="expression" dxfId="261" priority="263">
      <formula>$J695=" "</formula>
    </cfRule>
  </conditionalFormatting>
  <conditionalFormatting sqref="J696">
    <cfRule type="containsText" dxfId="260" priority="261" stopIfTrue="1" operator="containsText" text=" ">
      <formula>NOT(ISERROR(SEARCH(" ",J696)))</formula>
    </cfRule>
  </conditionalFormatting>
  <conditionalFormatting sqref="K696">
    <cfRule type="expression" dxfId="259" priority="259">
      <formula>$J696&lt;&gt;" "</formula>
    </cfRule>
    <cfRule type="expression" dxfId="258" priority="260">
      <formula>$J696=" "</formula>
    </cfRule>
  </conditionalFormatting>
  <conditionalFormatting sqref="J697">
    <cfRule type="containsText" dxfId="257" priority="258" stopIfTrue="1" operator="containsText" text=" ">
      <formula>NOT(ISERROR(SEARCH(" ",J697)))</formula>
    </cfRule>
  </conditionalFormatting>
  <conditionalFormatting sqref="K697">
    <cfRule type="expression" dxfId="256" priority="256">
      <formula>$J697&lt;&gt;" "</formula>
    </cfRule>
    <cfRule type="expression" dxfId="255" priority="257">
      <formula>$J697=" "</formula>
    </cfRule>
  </conditionalFormatting>
  <conditionalFormatting sqref="J698">
    <cfRule type="containsText" dxfId="254" priority="255" stopIfTrue="1" operator="containsText" text=" ">
      <formula>NOT(ISERROR(SEARCH(" ",J698)))</formula>
    </cfRule>
  </conditionalFormatting>
  <conditionalFormatting sqref="K698">
    <cfRule type="expression" dxfId="253" priority="253">
      <formula>$J698&lt;&gt;" "</formula>
    </cfRule>
    <cfRule type="expression" dxfId="252" priority="254">
      <formula>$J698=" "</formula>
    </cfRule>
  </conditionalFormatting>
  <conditionalFormatting sqref="J699">
    <cfRule type="containsText" dxfId="251" priority="252" stopIfTrue="1" operator="containsText" text=" ">
      <formula>NOT(ISERROR(SEARCH(" ",J699)))</formula>
    </cfRule>
  </conditionalFormatting>
  <conditionalFormatting sqref="K699">
    <cfRule type="expression" dxfId="250" priority="250">
      <formula>$J699&lt;&gt;" "</formula>
    </cfRule>
    <cfRule type="expression" dxfId="249" priority="251">
      <formula>$J699=" "</formula>
    </cfRule>
  </conditionalFormatting>
  <conditionalFormatting sqref="J700">
    <cfRule type="containsText" dxfId="248" priority="249" stopIfTrue="1" operator="containsText" text=" ">
      <formula>NOT(ISERROR(SEARCH(" ",J700)))</formula>
    </cfRule>
  </conditionalFormatting>
  <conditionalFormatting sqref="K700">
    <cfRule type="expression" dxfId="247" priority="247">
      <formula>$J700&lt;&gt;" "</formula>
    </cfRule>
    <cfRule type="expression" dxfId="246" priority="248">
      <formula>$J700=" "</formula>
    </cfRule>
  </conditionalFormatting>
  <conditionalFormatting sqref="J701">
    <cfRule type="containsText" dxfId="245" priority="246" stopIfTrue="1" operator="containsText" text=" ">
      <formula>NOT(ISERROR(SEARCH(" ",J701)))</formula>
    </cfRule>
  </conditionalFormatting>
  <conditionalFormatting sqref="K701">
    <cfRule type="expression" dxfId="244" priority="244">
      <formula>$J701&lt;&gt;" "</formula>
    </cfRule>
    <cfRule type="expression" dxfId="243" priority="245">
      <formula>$J701=" "</formula>
    </cfRule>
  </conditionalFormatting>
  <conditionalFormatting sqref="J702">
    <cfRule type="containsText" dxfId="242" priority="243" stopIfTrue="1" operator="containsText" text=" ">
      <formula>NOT(ISERROR(SEARCH(" ",J702)))</formula>
    </cfRule>
  </conditionalFormatting>
  <conditionalFormatting sqref="K702">
    <cfRule type="expression" dxfId="241" priority="241">
      <formula>$J702&lt;&gt;" "</formula>
    </cfRule>
    <cfRule type="expression" dxfId="240" priority="242">
      <formula>$J702=" "</formula>
    </cfRule>
  </conditionalFormatting>
  <conditionalFormatting sqref="J703">
    <cfRule type="containsText" dxfId="239" priority="240" stopIfTrue="1" operator="containsText" text=" ">
      <formula>NOT(ISERROR(SEARCH(" ",J703)))</formula>
    </cfRule>
  </conditionalFormatting>
  <conditionalFormatting sqref="K703">
    <cfRule type="expression" dxfId="238" priority="238">
      <formula>$J703&lt;&gt;" "</formula>
    </cfRule>
    <cfRule type="expression" dxfId="237" priority="239">
      <formula>$J703=" "</formula>
    </cfRule>
  </conditionalFormatting>
  <conditionalFormatting sqref="J704">
    <cfRule type="containsText" dxfId="236" priority="237" stopIfTrue="1" operator="containsText" text=" ">
      <formula>NOT(ISERROR(SEARCH(" ",J704)))</formula>
    </cfRule>
  </conditionalFormatting>
  <conditionalFormatting sqref="K704">
    <cfRule type="expression" dxfId="235" priority="235">
      <formula>$J704&lt;&gt;" "</formula>
    </cfRule>
    <cfRule type="expression" dxfId="234" priority="236">
      <formula>$J704=" "</formula>
    </cfRule>
  </conditionalFormatting>
  <conditionalFormatting sqref="J705">
    <cfRule type="containsText" dxfId="233" priority="234" stopIfTrue="1" operator="containsText" text=" ">
      <formula>NOT(ISERROR(SEARCH(" ",J705)))</formula>
    </cfRule>
  </conditionalFormatting>
  <conditionalFormatting sqref="K705">
    <cfRule type="expression" dxfId="232" priority="232">
      <formula>$J705&lt;&gt;" "</formula>
    </cfRule>
    <cfRule type="expression" dxfId="231" priority="233">
      <formula>$J705=" "</formula>
    </cfRule>
  </conditionalFormatting>
  <conditionalFormatting sqref="J706">
    <cfRule type="containsText" dxfId="230" priority="231" stopIfTrue="1" operator="containsText" text=" ">
      <formula>NOT(ISERROR(SEARCH(" ",J706)))</formula>
    </cfRule>
  </conditionalFormatting>
  <conditionalFormatting sqref="K706">
    <cfRule type="expression" dxfId="229" priority="229">
      <formula>$J706&lt;&gt;" "</formula>
    </cfRule>
    <cfRule type="expression" dxfId="228" priority="230">
      <formula>$J706=" "</formula>
    </cfRule>
  </conditionalFormatting>
  <conditionalFormatting sqref="J707">
    <cfRule type="containsText" dxfId="227" priority="228" stopIfTrue="1" operator="containsText" text=" ">
      <formula>NOT(ISERROR(SEARCH(" ",J707)))</formula>
    </cfRule>
  </conditionalFormatting>
  <conditionalFormatting sqref="K707">
    <cfRule type="expression" dxfId="226" priority="226">
      <formula>$J707&lt;&gt;" "</formula>
    </cfRule>
    <cfRule type="expression" dxfId="225" priority="227">
      <formula>$J707=" "</formula>
    </cfRule>
  </conditionalFormatting>
  <conditionalFormatting sqref="J708">
    <cfRule type="containsText" dxfId="224" priority="225" stopIfTrue="1" operator="containsText" text=" ">
      <formula>NOT(ISERROR(SEARCH(" ",J708)))</formula>
    </cfRule>
  </conditionalFormatting>
  <conditionalFormatting sqref="K708">
    <cfRule type="expression" dxfId="223" priority="223">
      <formula>$J708&lt;&gt;" "</formula>
    </cfRule>
    <cfRule type="expression" dxfId="222" priority="224">
      <formula>$J708=" "</formula>
    </cfRule>
  </conditionalFormatting>
  <conditionalFormatting sqref="J709">
    <cfRule type="containsText" dxfId="221" priority="222" stopIfTrue="1" operator="containsText" text=" ">
      <formula>NOT(ISERROR(SEARCH(" ",J709)))</formula>
    </cfRule>
  </conditionalFormatting>
  <conditionalFormatting sqref="K709">
    <cfRule type="expression" dxfId="220" priority="220">
      <formula>$J709&lt;&gt;" "</formula>
    </cfRule>
    <cfRule type="expression" dxfId="219" priority="221">
      <formula>$J709=" "</formula>
    </cfRule>
  </conditionalFormatting>
  <conditionalFormatting sqref="J710">
    <cfRule type="containsText" dxfId="218" priority="219" stopIfTrue="1" operator="containsText" text=" ">
      <formula>NOT(ISERROR(SEARCH(" ",J710)))</formula>
    </cfRule>
  </conditionalFormatting>
  <conditionalFormatting sqref="K710">
    <cfRule type="expression" dxfId="217" priority="217">
      <formula>$J710&lt;&gt;" "</formula>
    </cfRule>
    <cfRule type="expression" dxfId="216" priority="218">
      <formula>$J710=" "</formula>
    </cfRule>
  </conditionalFormatting>
  <conditionalFormatting sqref="J711">
    <cfRule type="containsText" dxfId="215" priority="216" stopIfTrue="1" operator="containsText" text=" ">
      <formula>NOT(ISERROR(SEARCH(" ",J711)))</formula>
    </cfRule>
  </conditionalFormatting>
  <conditionalFormatting sqref="K711">
    <cfRule type="expression" dxfId="214" priority="214">
      <formula>$J711&lt;&gt;" "</formula>
    </cfRule>
    <cfRule type="expression" dxfId="213" priority="215">
      <formula>$J711=" "</formula>
    </cfRule>
  </conditionalFormatting>
  <conditionalFormatting sqref="J712">
    <cfRule type="containsText" dxfId="212" priority="213" stopIfTrue="1" operator="containsText" text=" ">
      <formula>NOT(ISERROR(SEARCH(" ",J712)))</formula>
    </cfRule>
  </conditionalFormatting>
  <conditionalFormatting sqref="K712">
    <cfRule type="expression" dxfId="211" priority="211">
      <formula>$J712&lt;&gt;" "</formula>
    </cfRule>
    <cfRule type="expression" dxfId="210" priority="212">
      <formula>$J712=" "</formula>
    </cfRule>
  </conditionalFormatting>
  <conditionalFormatting sqref="J713">
    <cfRule type="containsText" dxfId="209" priority="210" stopIfTrue="1" operator="containsText" text=" ">
      <formula>NOT(ISERROR(SEARCH(" ",J713)))</formula>
    </cfRule>
  </conditionalFormatting>
  <conditionalFormatting sqref="K713">
    <cfRule type="expression" dxfId="208" priority="208">
      <formula>$J713&lt;&gt;" "</formula>
    </cfRule>
    <cfRule type="expression" dxfId="207" priority="209">
      <formula>$J713=" "</formula>
    </cfRule>
  </conditionalFormatting>
  <conditionalFormatting sqref="J714">
    <cfRule type="containsText" dxfId="206" priority="207" stopIfTrue="1" operator="containsText" text=" ">
      <formula>NOT(ISERROR(SEARCH(" ",J714)))</formula>
    </cfRule>
  </conditionalFormatting>
  <conditionalFormatting sqref="K714">
    <cfRule type="expression" dxfId="205" priority="205">
      <formula>$J714&lt;&gt;" "</formula>
    </cfRule>
    <cfRule type="expression" dxfId="204" priority="206">
      <formula>$J714=" "</formula>
    </cfRule>
  </conditionalFormatting>
  <conditionalFormatting sqref="J715">
    <cfRule type="containsText" dxfId="203" priority="204" stopIfTrue="1" operator="containsText" text=" ">
      <formula>NOT(ISERROR(SEARCH(" ",J715)))</formula>
    </cfRule>
  </conditionalFormatting>
  <conditionalFormatting sqref="K715">
    <cfRule type="expression" dxfId="202" priority="202">
      <formula>$J715&lt;&gt;" "</formula>
    </cfRule>
    <cfRule type="expression" dxfId="201" priority="203">
      <formula>$J715=" "</formula>
    </cfRule>
  </conditionalFormatting>
  <conditionalFormatting sqref="J716">
    <cfRule type="containsText" dxfId="200" priority="201" stopIfTrue="1" operator="containsText" text=" ">
      <formula>NOT(ISERROR(SEARCH(" ",J716)))</formula>
    </cfRule>
  </conditionalFormatting>
  <conditionalFormatting sqref="K716">
    <cfRule type="expression" dxfId="199" priority="199">
      <formula>$J716&lt;&gt;" "</formula>
    </cfRule>
    <cfRule type="expression" dxfId="198" priority="200">
      <formula>$J716=" "</formula>
    </cfRule>
  </conditionalFormatting>
  <conditionalFormatting sqref="J717">
    <cfRule type="containsText" dxfId="197" priority="198" stopIfTrue="1" operator="containsText" text=" ">
      <formula>NOT(ISERROR(SEARCH(" ",J717)))</formula>
    </cfRule>
  </conditionalFormatting>
  <conditionalFormatting sqref="K717">
    <cfRule type="expression" dxfId="196" priority="196">
      <formula>$J717&lt;&gt;" "</formula>
    </cfRule>
    <cfRule type="expression" dxfId="195" priority="197">
      <formula>$J717=" "</formula>
    </cfRule>
  </conditionalFormatting>
  <conditionalFormatting sqref="J718">
    <cfRule type="containsText" dxfId="194" priority="195" stopIfTrue="1" operator="containsText" text=" ">
      <formula>NOT(ISERROR(SEARCH(" ",J718)))</formula>
    </cfRule>
  </conditionalFormatting>
  <conditionalFormatting sqref="K718">
    <cfRule type="expression" dxfId="193" priority="193">
      <formula>$J718&lt;&gt;" "</formula>
    </cfRule>
    <cfRule type="expression" dxfId="192" priority="194">
      <formula>$J718=" "</formula>
    </cfRule>
  </conditionalFormatting>
  <conditionalFormatting sqref="J719">
    <cfRule type="containsText" dxfId="191" priority="192" stopIfTrue="1" operator="containsText" text=" ">
      <formula>NOT(ISERROR(SEARCH(" ",J719)))</formula>
    </cfRule>
  </conditionalFormatting>
  <conditionalFormatting sqref="K719">
    <cfRule type="expression" dxfId="190" priority="190">
      <formula>$J719&lt;&gt;" "</formula>
    </cfRule>
    <cfRule type="expression" dxfId="189" priority="191">
      <formula>$J719=" "</formula>
    </cfRule>
  </conditionalFormatting>
  <conditionalFormatting sqref="J720">
    <cfRule type="containsText" dxfId="188" priority="189" stopIfTrue="1" operator="containsText" text=" ">
      <formula>NOT(ISERROR(SEARCH(" ",J720)))</formula>
    </cfRule>
  </conditionalFormatting>
  <conditionalFormatting sqref="K720">
    <cfRule type="expression" dxfId="187" priority="187">
      <formula>$J720&lt;&gt;" "</formula>
    </cfRule>
    <cfRule type="expression" dxfId="186" priority="188">
      <formula>$J720=" "</formula>
    </cfRule>
  </conditionalFormatting>
  <conditionalFormatting sqref="J721">
    <cfRule type="containsText" dxfId="185" priority="186" stopIfTrue="1" operator="containsText" text=" ">
      <formula>NOT(ISERROR(SEARCH(" ",J721)))</formula>
    </cfRule>
  </conditionalFormatting>
  <conditionalFormatting sqref="K721">
    <cfRule type="expression" dxfId="184" priority="184">
      <formula>$J721&lt;&gt;" "</formula>
    </cfRule>
    <cfRule type="expression" dxfId="183" priority="185">
      <formula>$J721=" "</formula>
    </cfRule>
  </conditionalFormatting>
  <conditionalFormatting sqref="J722">
    <cfRule type="containsText" dxfId="182" priority="183" stopIfTrue="1" operator="containsText" text=" ">
      <formula>NOT(ISERROR(SEARCH(" ",J722)))</formula>
    </cfRule>
  </conditionalFormatting>
  <conditionalFormatting sqref="K722">
    <cfRule type="expression" dxfId="181" priority="181">
      <formula>$J722&lt;&gt;" "</formula>
    </cfRule>
    <cfRule type="expression" dxfId="180" priority="182">
      <formula>$J722=" "</formula>
    </cfRule>
  </conditionalFormatting>
  <conditionalFormatting sqref="J723">
    <cfRule type="containsText" dxfId="179" priority="180" stopIfTrue="1" operator="containsText" text=" ">
      <formula>NOT(ISERROR(SEARCH(" ",J723)))</formula>
    </cfRule>
  </conditionalFormatting>
  <conditionalFormatting sqref="K723">
    <cfRule type="expression" dxfId="178" priority="178">
      <formula>$J723&lt;&gt;" "</formula>
    </cfRule>
    <cfRule type="expression" dxfId="177" priority="179">
      <formula>$J723=" "</formula>
    </cfRule>
  </conditionalFormatting>
  <conditionalFormatting sqref="J724">
    <cfRule type="containsText" dxfId="176" priority="177" stopIfTrue="1" operator="containsText" text=" ">
      <formula>NOT(ISERROR(SEARCH(" ",J724)))</formula>
    </cfRule>
  </conditionalFormatting>
  <conditionalFormatting sqref="K724">
    <cfRule type="expression" dxfId="175" priority="175">
      <formula>$J724&lt;&gt;" "</formula>
    </cfRule>
    <cfRule type="expression" dxfId="174" priority="176">
      <formula>$J724=" "</formula>
    </cfRule>
  </conditionalFormatting>
  <conditionalFormatting sqref="J725">
    <cfRule type="containsText" dxfId="173" priority="174" stopIfTrue="1" operator="containsText" text=" ">
      <formula>NOT(ISERROR(SEARCH(" ",J725)))</formula>
    </cfRule>
  </conditionalFormatting>
  <conditionalFormatting sqref="K725">
    <cfRule type="expression" dxfId="172" priority="172">
      <formula>$J725&lt;&gt;" "</formula>
    </cfRule>
    <cfRule type="expression" dxfId="171" priority="173">
      <formula>$J725=" "</formula>
    </cfRule>
  </conditionalFormatting>
  <conditionalFormatting sqref="J726">
    <cfRule type="containsText" dxfId="170" priority="171" stopIfTrue="1" operator="containsText" text=" ">
      <formula>NOT(ISERROR(SEARCH(" ",J726)))</formula>
    </cfRule>
  </conditionalFormatting>
  <conditionalFormatting sqref="K726">
    <cfRule type="expression" dxfId="169" priority="169">
      <formula>$J726&lt;&gt;" "</formula>
    </cfRule>
    <cfRule type="expression" dxfId="168" priority="170">
      <formula>$J726=" "</formula>
    </cfRule>
  </conditionalFormatting>
  <conditionalFormatting sqref="J727">
    <cfRule type="containsText" dxfId="167" priority="168" stopIfTrue="1" operator="containsText" text=" ">
      <formula>NOT(ISERROR(SEARCH(" ",J727)))</formula>
    </cfRule>
  </conditionalFormatting>
  <conditionalFormatting sqref="K727">
    <cfRule type="expression" dxfId="166" priority="166">
      <formula>$J727&lt;&gt;" "</formula>
    </cfRule>
    <cfRule type="expression" dxfId="165" priority="167">
      <formula>$J727=" "</formula>
    </cfRule>
  </conditionalFormatting>
  <conditionalFormatting sqref="J728">
    <cfRule type="containsText" dxfId="164" priority="165" stopIfTrue="1" operator="containsText" text=" ">
      <formula>NOT(ISERROR(SEARCH(" ",J728)))</formula>
    </cfRule>
  </conditionalFormatting>
  <conditionalFormatting sqref="K728">
    <cfRule type="expression" dxfId="163" priority="163">
      <formula>$J728&lt;&gt;" "</formula>
    </cfRule>
    <cfRule type="expression" dxfId="162" priority="164">
      <formula>$J728=" "</formula>
    </cfRule>
  </conditionalFormatting>
  <conditionalFormatting sqref="J729">
    <cfRule type="containsText" dxfId="161" priority="162" stopIfTrue="1" operator="containsText" text=" ">
      <formula>NOT(ISERROR(SEARCH(" ",J729)))</formula>
    </cfRule>
  </conditionalFormatting>
  <conditionalFormatting sqref="K729">
    <cfRule type="expression" dxfId="160" priority="160">
      <formula>$J729&lt;&gt;" "</formula>
    </cfRule>
    <cfRule type="expression" dxfId="159" priority="161">
      <formula>$J729=" "</formula>
    </cfRule>
  </conditionalFormatting>
  <conditionalFormatting sqref="J730">
    <cfRule type="containsText" dxfId="158" priority="159" stopIfTrue="1" operator="containsText" text=" ">
      <formula>NOT(ISERROR(SEARCH(" ",J730)))</formula>
    </cfRule>
  </conditionalFormatting>
  <conditionalFormatting sqref="K730">
    <cfRule type="expression" dxfId="157" priority="157">
      <formula>$J730&lt;&gt;" "</formula>
    </cfRule>
    <cfRule type="expression" dxfId="156" priority="158">
      <formula>$J730=" "</formula>
    </cfRule>
  </conditionalFormatting>
  <conditionalFormatting sqref="J731">
    <cfRule type="containsText" dxfId="155" priority="156" stopIfTrue="1" operator="containsText" text=" ">
      <formula>NOT(ISERROR(SEARCH(" ",J731)))</formula>
    </cfRule>
  </conditionalFormatting>
  <conditionalFormatting sqref="K731">
    <cfRule type="expression" dxfId="154" priority="154">
      <formula>$J731&lt;&gt;" "</formula>
    </cfRule>
    <cfRule type="expression" dxfId="153" priority="155">
      <formula>$J731=" "</formula>
    </cfRule>
  </conditionalFormatting>
  <conditionalFormatting sqref="J732">
    <cfRule type="containsText" dxfId="152" priority="153" stopIfTrue="1" operator="containsText" text=" ">
      <formula>NOT(ISERROR(SEARCH(" ",J732)))</formula>
    </cfRule>
  </conditionalFormatting>
  <conditionalFormatting sqref="K732">
    <cfRule type="expression" dxfId="151" priority="151">
      <formula>$J732&lt;&gt;" "</formula>
    </cfRule>
    <cfRule type="expression" dxfId="150" priority="152">
      <formula>$J732=" "</formula>
    </cfRule>
  </conditionalFormatting>
  <conditionalFormatting sqref="J733">
    <cfRule type="containsText" dxfId="149" priority="150" stopIfTrue="1" operator="containsText" text=" ">
      <formula>NOT(ISERROR(SEARCH(" ",J733)))</formula>
    </cfRule>
  </conditionalFormatting>
  <conditionalFormatting sqref="K733">
    <cfRule type="expression" dxfId="148" priority="148">
      <formula>$J733&lt;&gt;" "</formula>
    </cfRule>
    <cfRule type="expression" dxfId="147" priority="149">
      <formula>$J733=" "</formula>
    </cfRule>
  </conditionalFormatting>
  <conditionalFormatting sqref="J734">
    <cfRule type="containsText" dxfId="146" priority="147" stopIfTrue="1" operator="containsText" text=" ">
      <formula>NOT(ISERROR(SEARCH(" ",J734)))</formula>
    </cfRule>
  </conditionalFormatting>
  <conditionalFormatting sqref="K734">
    <cfRule type="expression" dxfId="145" priority="145">
      <formula>$J734&lt;&gt;" "</formula>
    </cfRule>
    <cfRule type="expression" dxfId="144" priority="146">
      <formula>$J734=" "</formula>
    </cfRule>
  </conditionalFormatting>
  <conditionalFormatting sqref="J735">
    <cfRule type="containsText" dxfId="143" priority="144" stopIfTrue="1" operator="containsText" text=" ">
      <formula>NOT(ISERROR(SEARCH(" ",J735)))</formula>
    </cfRule>
  </conditionalFormatting>
  <conditionalFormatting sqref="K735">
    <cfRule type="expression" dxfId="142" priority="142">
      <formula>$J735&lt;&gt;" "</formula>
    </cfRule>
    <cfRule type="expression" dxfId="141" priority="143">
      <formula>$J735=" "</formula>
    </cfRule>
  </conditionalFormatting>
  <conditionalFormatting sqref="J736">
    <cfRule type="containsText" dxfId="140" priority="141" stopIfTrue="1" operator="containsText" text=" ">
      <formula>NOT(ISERROR(SEARCH(" ",J736)))</formula>
    </cfRule>
  </conditionalFormatting>
  <conditionalFormatting sqref="K736">
    <cfRule type="expression" dxfId="139" priority="139">
      <formula>$J736&lt;&gt;" "</formula>
    </cfRule>
    <cfRule type="expression" dxfId="138" priority="140">
      <formula>$J736=" "</formula>
    </cfRule>
  </conditionalFormatting>
  <conditionalFormatting sqref="J737">
    <cfRule type="containsText" dxfId="137" priority="138" stopIfTrue="1" operator="containsText" text=" ">
      <formula>NOT(ISERROR(SEARCH(" ",J737)))</formula>
    </cfRule>
  </conditionalFormatting>
  <conditionalFormatting sqref="K737">
    <cfRule type="expression" dxfId="136" priority="136">
      <formula>$J737&lt;&gt;" "</formula>
    </cfRule>
    <cfRule type="expression" dxfId="135" priority="137">
      <formula>$J737=" "</formula>
    </cfRule>
  </conditionalFormatting>
  <conditionalFormatting sqref="J738">
    <cfRule type="containsText" dxfId="134" priority="135" stopIfTrue="1" operator="containsText" text=" ">
      <formula>NOT(ISERROR(SEARCH(" ",J738)))</formula>
    </cfRule>
  </conditionalFormatting>
  <conditionalFormatting sqref="K738">
    <cfRule type="expression" dxfId="133" priority="133">
      <formula>$J738&lt;&gt;" "</formula>
    </cfRule>
    <cfRule type="expression" dxfId="132" priority="134">
      <formula>$J738=" "</formula>
    </cfRule>
  </conditionalFormatting>
  <conditionalFormatting sqref="J739">
    <cfRule type="containsText" dxfId="131" priority="132" stopIfTrue="1" operator="containsText" text=" ">
      <formula>NOT(ISERROR(SEARCH(" ",J739)))</formula>
    </cfRule>
  </conditionalFormatting>
  <conditionalFormatting sqref="K739">
    <cfRule type="expression" dxfId="130" priority="130">
      <formula>$J739&lt;&gt;" "</formula>
    </cfRule>
    <cfRule type="expression" dxfId="129" priority="131">
      <formula>$J739=" "</formula>
    </cfRule>
  </conditionalFormatting>
  <conditionalFormatting sqref="J740">
    <cfRule type="containsText" dxfId="128" priority="129" stopIfTrue="1" operator="containsText" text=" ">
      <formula>NOT(ISERROR(SEARCH(" ",J740)))</formula>
    </cfRule>
  </conditionalFormatting>
  <conditionalFormatting sqref="K740">
    <cfRule type="expression" dxfId="127" priority="127">
      <formula>$J740&lt;&gt;" "</formula>
    </cfRule>
    <cfRule type="expression" dxfId="126" priority="128">
      <formula>$J740=" "</formula>
    </cfRule>
  </conditionalFormatting>
  <conditionalFormatting sqref="J741">
    <cfRule type="containsText" dxfId="125" priority="126" stopIfTrue="1" operator="containsText" text=" ">
      <formula>NOT(ISERROR(SEARCH(" ",J741)))</formula>
    </cfRule>
  </conditionalFormatting>
  <conditionalFormatting sqref="K741">
    <cfRule type="expression" dxfId="124" priority="124">
      <formula>$J741&lt;&gt;" "</formula>
    </cfRule>
    <cfRule type="expression" dxfId="123" priority="125">
      <formula>$J741=" "</formula>
    </cfRule>
  </conditionalFormatting>
  <conditionalFormatting sqref="J742">
    <cfRule type="containsText" dxfId="122" priority="123" stopIfTrue="1" operator="containsText" text=" ">
      <formula>NOT(ISERROR(SEARCH(" ",J742)))</formula>
    </cfRule>
  </conditionalFormatting>
  <conditionalFormatting sqref="K742">
    <cfRule type="expression" dxfId="121" priority="121">
      <formula>$J742&lt;&gt;" "</formula>
    </cfRule>
    <cfRule type="expression" dxfId="120" priority="122">
      <formula>$J742=" "</formula>
    </cfRule>
  </conditionalFormatting>
  <conditionalFormatting sqref="J743">
    <cfRule type="containsText" dxfId="119" priority="120" stopIfTrue="1" operator="containsText" text=" ">
      <formula>NOT(ISERROR(SEARCH(" ",J743)))</formula>
    </cfRule>
  </conditionalFormatting>
  <conditionalFormatting sqref="K743">
    <cfRule type="expression" dxfId="118" priority="118">
      <formula>$J743&lt;&gt;" "</formula>
    </cfRule>
    <cfRule type="expression" dxfId="117" priority="119">
      <formula>$J743=" "</formula>
    </cfRule>
  </conditionalFormatting>
  <conditionalFormatting sqref="J744">
    <cfRule type="containsText" dxfId="116" priority="117" stopIfTrue="1" operator="containsText" text=" ">
      <formula>NOT(ISERROR(SEARCH(" ",J744)))</formula>
    </cfRule>
  </conditionalFormatting>
  <conditionalFormatting sqref="K744">
    <cfRule type="expression" dxfId="115" priority="115">
      <formula>$J744&lt;&gt;" "</formula>
    </cfRule>
    <cfRule type="expression" dxfId="114" priority="116">
      <formula>$J744=" "</formula>
    </cfRule>
  </conditionalFormatting>
  <conditionalFormatting sqref="J745">
    <cfRule type="containsText" dxfId="113" priority="114" stopIfTrue="1" operator="containsText" text=" ">
      <formula>NOT(ISERROR(SEARCH(" ",J745)))</formula>
    </cfRule>
  </conditionalFormatting>
  <conditionalFormatting sqref="K745">
    <cfRule type="expression" dxfId="112" priority="112">
      <formula>$J745&lt;&gt;" "</formula>
    </cfRule>
    <cfRule type="expression" dxfId="111" priority="113">
      <formula>$J745=" "</formula>
    </cfRule>
  </conditionalFormatting>
  <conditionalFormatting sqref="J746">
    <cfRule type="containsText" dxfId="110" priority="111" stopIfTrue="1" operator="containsText" text=" ">
      <formula>NOT(ISERROR(SEARCH(" ",J746)))</formula>
    </cfRule>
  </conditionalFormatting>
  <conditionalFormatting sqref="K746">
    <cfRule type="expression" dxfId="109" priority="109">
      <formula>$J746&lt;&gt;" "</formula>
    </cfRule>
    <cfRule type="expression" dxfId="108" priority="110">
      <formula>$J746=" "</formula>
    </cfRule>
  </conditionalFormatting>
  <conditionalFormatting sqref="J747">
    <cfRule type="containsText" dxfId="107" priority="108" stopIfTrue="1" operator="containsText" text=" ">
      <formula>NOT(ISERROR(SEARCH(" ",J747)))</formula>
    </cfRule>
  </conditionalFormatting>
  <conditionalFormatting sqref="K747">
    <cfRule type="expression" dxfId="106" priority="106">
      <formula>$J747&lt;&gt;" "</formula>
    </cfRule>
    <cfRule type="expression" dxfId="105" priority="107">
      <formula>$J747=" "</formula>
    </cfRule>
  </conditionalFormatting>
  <conditionalFormatting sqref="J748">
    <cfRule type="containsText" dxfId="104" priority="105" stopIfTrue="1" operator="containsText" text=" ">
      <formula>NOT(ISERROR(SEARCH(" ",J748)))</formula>
    </cfRule>
  </conditionalFormatting>
  <conditionalFormatting sqref="K748">
    <cfRule type="expression" dxfId="103" priority="103">
      <formula>$J748&lt;&gt;" "</formula>
    </cfRule>
    <cfRule type="expression" dxfId="102" priority="104">
      <formula>$J748=" "</formula>
    </cfRule>
  </conditionalFormatting>
  <conditionalFormatting sqref="J749">
    <cfRule type="containsText" dxfId="101" priority="102" stopIfTrue="1" operator="containsText" text=" ">
      <formula>NOT(ISERROR(SEARCH(" ",J749)))</formula>
    </cfRule>
  </conditionalFormatting>
  <conditionalFormatting sqref="K749">
    <cfRule type="expression" dxfId="100" priority="100">
      <formula>$J749&lt;&gt;" "</formula>
    </cfRule>
    <cfRule type="expression" dxfId="99" priority="101">
      <formula>$J749=" "</formula>
    </cfRule>
  </conditionalFormatting>
  <conditionalFormatting sqref="J750">
    <cfRule type="containsText" dxfId="98" priority="99" stopIfTrue="1" operator="containsText" text=" ">
      <formula>NOT(ISERROR(SEARCH(" ",J750)))</formula>
    </cfRule>
  </conditionalFormatting>
  <conditionalFormatting sqref="K750">
    <cfRule type="expression" dxfId="97" priority="97">
      <formula>$J750&lt;&gt;" "</formula>
    </cfRule>
    <cfRule type="expression" dxfId="96" priority="98">
      <formula>$J750=" "</formula>
    </cfRule>
  </conditionalFormatting>
  <conditionalFormatting sqref="J751">
    <cfRule type="containsText" dxfId="95" priority="96" stopIfTrue="1" operator="containsText" text=" ">
      <formula>NOT(ISERROR(SEARCH(" ",J751)))</formula>
    </cfRule>
  </conditionalFormatting>
  <conditionalFormatting sqref="K751">
    <cfRule type="expression" dxfId="94" priority="94">
      <formula>$J751&lt;&gt;" "</formula>
    </cfRule>
    <cfRule type="expression" dxfId="93" priority="95">
      <formula>$J751=" "</formula>
    </cfRule>
  </conditionalFormatting>
  <conditionalFormatting sqref="J752">
    <cfRule type="containsText" dxfId="92" priority="93" stopIfTrue="1" operator="containsText" text=" ">
      <formula>NOT(ISERROR(SEARCH(" ",J752)))</formula>
    </cfRule>
  </conditionalFormatting>
  <conditionalFormatting sqref="K752">
    <cfRule type="expression" dxfId="91" priority="91">
      <formula>$J752&lt;&gt;" "</formula>
    </cfRule>
    <cfRule type="expression" dxfId="90" priority="92">
      <formula>$J752=" "</formula>
    </cfRule>
  </conditionalFormatting>
  <conditionalFormatting sqref="J753">
    <cfRule type="containsText" dxfId="89" priority="90" stopIfTrue="1" operator="containsText" text=" ">
      <formula>NOT(ISERROR(SEARCH(" ",J753)))</formula>
    </cfRule>
  </conditionalFormatting>
  <conditionalFormatting sqref="K753">
    <cfRule type="expression" dxfId="88" priority="88">
      <formula>$J753&lt;&gt;" "</formula>
    </cfRule>
    <cfRule type="expression" dxfId="87" priority="89">
      <formula>$J753=" "</formula>
    </cfRule>
  </conditionalFormatting>
  <conditionalFormatting sqref="J754">
    <cfRule type="containsText" dxfId="86" priority="87" stopIfTrue="1" operator="containsText" text=" ">
      <formula>NOT(ISERROR(SEARCH(" ",J754)))</formula>
    </cfRule>
  </conditionalFormatting>
  <conditionalFormatting sqref="K754">
    <cfRule type="expression" dxfId="85" priority="85">
      <formula>$J754&lt;&gt;" "</formula>
    </cfRule>
    <cfRule type="expression" dxfId="84" priority="86">
      <formula>$J754=" "</formula>
    </cfRule>
  </conditionalFormatting>
  <conditionalFormatting sqref="J755">
    <cfRule type="containsText" dxfId="83" priority="84" stopIfTrue="1" operator="containsText" text=" ">
      <formula>NOT(ISERROR(SEARCH(" ",J755)))</formula>
    </cfRule>
  </conditionalFormatting>
  <conditionalFormatting sqref="K755">
    <cfRule type="expression" dxfId="82" priority="82">
      <formula>$J755&lt;&gt;" "</formula>
    </cfRule>
    <cfRule type="expression" dxfId="81" priority="83">
      <formula>$J755=" "</formula>
    </cfRule>
  </conditionalFormatting>
  <conditionalFormatting sqref="J756">
    <cfRule type="containsText" dxfId="80" priority="81" stopIfTrue="1" operator="containsText" text=" ">
      <formula>NOT(ISERROR(SEARCH(" ",J756)))</formula>
    </cfRule>
  </conditionalFormatting>
  <conditionalFormatting sqref="K756">
    <cfRule type="expression" dxfId="79" priority="79">
      <formula>$J756&lt;&gt;" "</formula>
    </cfRule>
    <cfRule type="expression" dxfId="78" priority="80">
      <formula>$J756=" "</formula>
    </cfRule>
  </conditionalFormatting>
  <conditionalFormatting sqref="J757">
    <cfRule type="containsText" dxfId="77" priority="78" stopIfTrue="1" operator="containsText" text=" ">
      <formula>NOT(ISERROR(SEARCH(" ",J757)))</formula>
    </cfRule>
  </conditionalFormatting>
  <conditionalFormatting sqref="K757">
    <cfRule type="expression" dxfId="76" priority="76">
      <formula>$J757&lt;&gt;" "</formula>
    </cfRule>
    <cfRule type="expression" dxfId="75" priority="77">
      <formula>$J757=" "</formula>
    </cfRule>
  </conditionalFormatting>
  <conditionalFormatting sqref="J758">
    <cfRule type="containsText" dxfId="74" priority="75" stopIfTrue="1" operator="containsText" text=" ">
      <formula>NOT(ISERROR(SEARCH(" ",J758)))</formula>
    </cfRule>
  </conditionalFormatting>
  <conditionalFormatting sqref="K758">
    <cfRule type="expression" dxfId="73" priority="73">
      <formula>$J758&lt;&gt;" "</formula>
    </cfRule>
    <cfRule type="expression" dxfId="72" priority="74">
      <formula>$J758=" "</formula>
    </cfRule>
  </conditionalFormatting>
  <conditionalFormatting sqref="J759">
    <cfRule type="containsText" dxfId="71" priority="72" stopIfTrue="1" operator="containsText" text=" ">
      <formula>NOT(ISERROR(SEARCH(" ",J759)))</formula>
    </cfRule>
  </conditionalFormatting>
  <conditionalFormatting sqref="K759">
    <cfRule type="expression" dxfId="70" priority="70">
      <formula>$J759&lt;&gt;" "</formula>
    </cfRule>
    <cfRule type="expression" dxfId="69" priority="71">
      <formula>$J759=" "</formula>
    </cfRule>
  </conditionalFormatting>
  <conditionalFormatting sqref="J760">
    <cfRule type="containsText" dxfId="68" priority="69" stopIfTrue="1" operator="containsText" text=" ">
      <formula>NOT(ISERROR(SEARCH(" ",J760)))</formula>
    </cfRule>
  </conditionalFormatting>
  <conditionalFormatting sqref="K760">
    <cfRule type="expression" dxfId="67" priority="67">
      <formula>$J760&lt;&gt;" "</formula>
    </cfRule>
    <cfRule type="expression" dxfId="66" priority="68">
      <formula>$J760=" "</formula>
    </cfRule>
  </conditionalFormatting>
  <conditionalFormatting sqref="J761">
    <cfRule type="containsText" dxfId="65" priority="66" stopIfTrue="1" operator="containsText" text=" ">
      <formula>NOT(ISERROR(SEARCH(" ",J761)))</formula>
    </cfRule>
  </conditionalFormatting>
  <conditionalFormatting sqref="K761">
    <cfRule type="expression" dxfId="64" priority="64">
      <formula>$J761&lt;&gt;" "</formula>
    </cfRule>
    <cfRule type="expression" dxfId="63" priority="65">
      <formula>$J761=" "</formula>
    </cfRule>
  </conditionalFormatting>
  <conditionalFormatting sqref="J762">
    <cfRule type="containsText" dxfId="62" priority="63" stopIfTrue="1" operator="containsText" text=" ">
      <formula>NOT(ISERROR(SEARCH(" ",J762)))</formula>
    </cfRule>
  </conditionalFormatting>
  <conditionalFormatting sqref="K762">
    <cfRule type="expression" dxfId="61" priority="61">
      <formula>$J762&lt;&gt;" "</formula>
    </cfRule>
    <cfRule type="expression" dxfId="60" priority="62">
      <formula>$J762=" "</formula>
    </cfRule>
  </conditionalFormatting>
  <conditionalFormatting sqref="J763">
    <cfRule type="containsText" dxfId="59" priority="60" stopIfTrue="1" operator="containsText" text=" ">
      <formula>NOT(ISERROR(SEARCH(" ",J763)))</formula>
    </cfRule>
  </conditionalFormatting>
  <conditionalFormatting sqref="K763">
    <cfRule type="expression" dxfId="58" priority="58">
      <formula>$J763&lt;&gt;" "</formula>
    </cfRule>
    <cfRule type="expression" dxfId="57" priority="59">
      <formula>$J763=" "</formula>
    </cfRule>
  </conditionalFormatting>
  <conditionalFormatting sqref="J764">
    <cfRule type="containsText" dxfId="56" priority="57" stopIfTrue="1" operator="containsText" text=" ">
      <formula>NOT(ISERROR(SEARCH(" ",J764)))</formula>
    </cfRule>
  </conditionalFormatting>
  <conditionalFormatting sqref="K764">
    <cfRule type="expression" dxfId="55" priority="55">
      <formula>$J764&lt;&gt;" "</formula>
    </cfRule>
    <cfRule type="expression" dxfId="54" priority="56">
      <formula>$J764=" "</formula>
    </cfRule>
  </conditionalFormatting>
  <conditionalFormatting sqref="J765">
    <cfRule type="containsText" dxfId="53" priority="54" stopIfTrue="1" operator="containsText" text=" ">
      <formula>NOT(ISERROR(SEARCH(" ",J765)))</formula>
    </cfRule>
  </conditionalFormatting>
  <conditionalFormatting sqref="K765">
    <cfRule type="expression" dxfId="52" priority="52">
      <formula>$J765&lt;&gt;" "</formula>
    </cfRule>
    <cfRule type="expression" dxfId="51" priority="53">
      <formula>$J765=" "</formula>
    </cfRule>
  </conditionalFormatting>
  <conditionalFormatting sqref="J766">
    <cfRule type="containsText" dxfId="50" priority="51" stopIfTrue="1" operator="containsText" text=" ">
      <formula>NOT(ISERROR(SEARCH(" ",J766)))</formula>
    </cfRule>
  </conditionalFormatting>
  <conditionalFormatting sqref="K766">
    <cfRule type="expression" dxfId="49" priority="49">
      <formula>$J766&lt;&gt;" "</formula>
    </cfRule>
    <cfRule type="expression" dxfId="48" priority="50">
      <formula>$J766=" "</formula>
    </cfRule>
  </conditionalFormatting>
  <conditionalFormatting sqref="J767">
    <cfRule type="containsText" dxfId="47" priority="48" stopIfTrue="1" operator="containsText" text=" ">
      <formula>NOT(ISERROR(SEARCH(" ",J767)))</formula>
    </cfRule>
  </conditionalFormatting>
  <conditionalFormatting sqref="K767">
    <cfRule type="expression" dxfId="46" priority="46">
      <formula>$J767&lt;&gt;" "</formula>
    </cfRule>
    <cfRule type="expression" dxfId="45" priority="47">
      <formula>$J767=" "</formula>
    </cfRule>
  </conditionalFormatting>
  <conditionalFormatting sqref="J768">
    <cfRule type="containsText" dxfId="44" priority="45" stopIfTrue="1" operator="containsText" text=" ">
      <formula>NOT(ISERROR(SEARCH(" ",J768)))</formula>
    </cfRule>
  </conditionalFormatting>
  <conditionalFormatting sqref="K768">
    <cfRule type="expression" dxfId="43" priority="43">
      <formula>$J768&lt;&gt;" "</formula>
    </cfRule>
    <cfRule type="expression" dxfId="42" priority="44">
      <formula>$J768=" "</formula>
    </cfRule>
  </conditionalFormatting>
  <conditionalFormatting sqref="J769">
    <cfRule type="containsText" dxfId="41" priority="42" stopIfTrue="1" operator="containsText" text=" ">
      <formula>NOT(ISERROR(SEARCH(" ",J769)))</formula>
    </cfRule>
  </conditionalFormatting>
  <conditionalFormatting sqref="K769">
    <cfRule type="expression" dxfId="40" priority="40">
      <formula>$J769&lt;&gt;" "</formula>
    </cfRule>
    <cfRule type="expression" dxfId="39" priority="41">
      <formula>$J769=" "</formula>
    </cfRule>
  </conditionalFormatting>
  <conditionalFormatting sqref="J770">
    <cfRule type="containsText" dxfId="38" priority="39" stopIfTrue="1" operator="containsText" text=" ">
      <formula>NOT(ISERROR(SEARCH(" ",J770)))</formula>
    </cfRule>
  </conditionalFormatting>
  <conditionalFormatting sqref="K770">
    <cfRule type="expression" dxfId="37" priority="37">
      <formula>$J770&lt;&gt;" "</formula>
    </cfRule>
    <cfRule type="expression" dxfId="36" priority="38">
      <formula>$J770=" "</formula>
    </cfRule>
  </conditionalFormatting>
  <conditionalFormatting sqref="J771">
    <cfRule type="containsText" dxfId="35" priority="36" stopIfTrue="1" operator="containsText" text=" ">
      <formula>NOT(ISERROR(SEARCH(" ",J771)))</formula>
    </cfRule>
  </conditionalFormatting>
  <conditionalFormatting sqref="K771">
    <cfRule type="expression" dxfId="34" priority="34">
      <formula>$J771&lt;&gt;" "</formula>
    </cfRule>
    <cfRule type="expression" dxfId="33" priority="35">
      <formula>$J771=" "</formula>
    </cfRule>
  </conditionalFormatting>
  <conditionalFormatting sqref="J772">
    <cfRule type="containsText" dxfId="32" priority="33" stopIfTrue="1" operator="containsText" text=" ">
      <formula>NOT(ISERROR(SEARCH(" ",J772)))</formula>
    </cfRule>
  </conditionalFormatting>
  <conditionalFormatting sqref="K772">
    <cfRule type="expression" dxfId="31" priority="31">
      <formula>$J772&lt;&gt;" "</formula>
    </cfRule>
    <cfRule type="expression" dxfId="30" priority="32">
      <formula>$J772=" "</formula>
    </cfRule>
  </conditionalFormatting>
  <conditionalFormatting sqref="J773">
    <cfRule type="containsText" dxfId="29" priority="30" stopIfTrue="1" operator="containsText" text=" ">
      <formula>NOT(ISERROR(SEARCH(" ",J773)))</formula>
    </cfRule>
  </conditionalFormatting>
  <conditionalFormatting sqref="K773">
    <cfRule type="expression" dxfId="28" priority="28">
      <formula>$J773&lt;&gt;" "</formula>
    </cfRule>
    <cfRule type="expression" dxfId="27" priority="29">
      <formula>$J773=" "</formula>
    </cfRule>
  </conditionalFormatting>
  <conditionalFormatting sqref="J774">
    <cfRule type="containsText" dxfId="26" priority="27" stopIfTrue="1" operator="containsText" text=" ">
      <formula>NOT(ISERROR(SEARCH(" ",J774)))</formula>
    </cfRule>
  </conditionalFormatting>
  <conditionalFormatting sqref="K774">
    <cfRule type="expression" dxfId="25" priority="25">
      <formula>$J774&lt;&gt;" "</formula>
    </cfRule>
    <cfRule type="expression" dxfId="24" priority="26">
      <formula>$J774=" "</formula>
    </cfRule>
  </conditionalFormatting>
  <conditionalFormatting sqref="J775">
    <cfRule type="containsText" dxfId="23" priority="24" stopIfTrue="1" operator="containsText" text=" ">
      <formula>NOT(ISERROR(SEARCH(" ",J775)))</formula>
    </cfRule>
  </conditionalFormatting>
  <conditionalFormatting sqref="K775">
    <cfRule type="expression" dxfId="22" priority="22">
      <formula>$J775&lt;&gt;" "</formula>
    </cfRule>
    <cfRule type="expression" dxfId="21" priority="23">
      <formula>$J775=" "</formula>
    </cfRule>
  </conditionalFormatting>
  <conditionalFormatting sqref="J776">
    <cfRule type="containsText" dxfId="20" priority="21" stopIfTrue="1" operator="containsText" text=" ">
      <formula>NOT(ISERROR(SEARCH(" ",J776)))</formula>
    </cfRule>
  </conditionalFormatting>
  <conditionalFormatting sqref="K776">
    <cfRule type="expression" dxfId="19" priority="19">
      <formula>$J776&lt;&gt;" "</formula>
    </cfRule>
    <cfRule type="expression" dxfId="18" priority="20">
      <formula>$J776=" "</formula>
    </cfRule>
  </conditionalFormatting>
  <conditionalFormatting sqref="J777">
    <cfRule type="containsText" dxfId="17" priority="18" stopIfTrue="1" operator="containsText" text=" ">
      <formula>NOT(ISERROR(SEARCH(" ",J777)))</formula>
    </cfRule>
  </conditionalFormatting>
  <conditionalFormatting sqref="K777">
    <cfRule type="expression" dxfId="16" priority="16">
      <formula>$J777&lt;&gt;" "</formula>
    </cfRule>
    <cfRule type="expression" dxfId="15" priority="17">
      <formula>$J777=" "</formula>
    </cfRule>
  </conditionalFormatting>
  <conditionalFormatting sqref="J778">
    <cfRule type="containsText" dxfId="14" priority="15" stopIfTrue="1" operator="containsText" text=" ">
      <formula>NOT(ISERROR(SEARCH(" ",J778)))</formula>
    </cfRule>
  </conditionalFormatting>
  <conditionalFormatting sqref="K778">
    <cfRule type="expression" dxfId="13" priority="13">
      <formula>$J778&lt;&gt;" "</formula>
    </cfRule>
    <cfRule type="expression" dxfId="12" priority="14">
      <formula>$J778=" "</formula>
    </cfRule>
  </conditionalFormatting>
  <conditionalFormatting sqref="J779">
    <cfRule type="containsText" dxfId="11" priority="12" stopIfTrue="1" operator="containsText" text=" ">
      <formula>NOT(ISERROR(SEARCH(" ",J779)))</formula>
    </cfRule>
  </conditionalFormatting>
  <conditionalFormatting sqref="K779">
    <cfRule type="expression" dxfId="10" priority="10">
      <formula>$J779&lt;&gt;" "</formula>
    </cfRule>
    <cfRule type="expression" dxfId="9" priority="11">
      <formula>$J779=" "</formula>
    </cfRule>
  </conditionalFormatting>
  <conditionalFormatting sqref="J780">
    <cfRule type="containsText" dxfId="8" priority="9" stopIfTrue="1" operator="containsText" text=" ">
      <formula>NOT(ISERROR(SEARCH(" ",J780)))</formula>
    </cfRule>
  </conditionalFormatting>
  <conditionalFormatting sqref="K780">
    <cfRule type="expression" dxfId="7" priority="7">
      <formula>$J780&lt;&gt;" "</formula>
    </cfRule>
    <cfRule type="expression" dxfId="6" priority="8">
      <formula>$J780=" "</formula>
    </cfRule>
  </conditionalFormatting>
  <conditionalFormatting sqref="J781">
    <cfRule type="containsText" dxfId="5" priority="6" stopIfTrue="1" operator="containsText" text=" ">
      <formula>NOT(ISERROR(SEARCH(" ",J781)))</formula>
    </cfRule>
  </conditionalFormatting>
  <conditionalFormatting sqref="K781">
    <cfRule type="expression" dxfId="4" priority="4">
      <formula>$J781&lt;&gt;" "</formula>
    </cfRule>
    <cfRule type="expression" dxfId="3" priority="5">
      <formula>$J781=" "</formula>
    </cfRule>
  </conditionalFormatting>
  <conditionalFormatting sqref="J782">
    <cfRule type="containsText" dxfId="2" priority="3" stopIfTrue="1" operator="containsText" text=" ">
      <formula>NOT(ISERROR(SEARCH(" ",J782)))</formula>
    </cfRule>
  </conditionalFormatting>
  <conditionalFormatting sqref="K782">
    <cfRule type="expression" dxfId="1" priority="1">
      <formula>$J782&lt;&gt;" "</formula>
    </cfRule>
    <cfRule type="expression" dxfId="0" priority="2">
      <formula>$J782=" "</formula>
    </cfRule>
  </conditionalFormatting>
  <dataValidations count="2">
    <dataValidation type="list" allowBlank="1" showInputMessage="1" showErrorMessage="1" sqref="L9:L782" xr:uid="{00000000-0002-0000-0300-000000000000}">
      <formula1>"ALB,MBD"</formula1>
    </dataValidation>
    <dataValidation type="list" allowBlank="1" showInputMessage="1" showErrorMessage="1" sqref="K9:K782" xr:uid="{00000000-0002-0000-0300-000001000000}">
      <formula1>"0,1,2"</formula1>
    </dataValidation>
  </dataValidations>
  <pageMargins left="0.19685039370078741" right="0.19685039370078741" top="0.51181102362204722" bottom="0.51181102362204722" header="0.51181102362204722" footer="0.51181102362204722"/>
  <pageSetup paperSize="9" scale="38"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R1000"/>
  <sheetViews>
    <sheetView zoomScaleNormal="100" workbookViewId="0">
      <pane xSplit="3" ySplit="8" topLeftCell="D9" activePane="bottomRight" state="frozen"/>
      <selection pane="topRight" activeCell="D1" sqref="D1"/>
      <selection pane="bottomLeft" activeCell="A9" sqref="A9"/>
      <selection pane="bottomRight" activeCell="H9" sqref="H9"/>
    </sheetView>
  </sheetViews>
  <sheetFormatPr baseColWidth="10" defaultColWidth="9.08984375" defaultRowHeight="12.5" x14ac:dyDescent="0.25"/>
  <cols>
    <col min="1" max="1" width="18.36328125" style="1" customWidth="1"/>
    <col min="2" max="3" width="23.453125" style="1" customWidth="1"/>
    <col min="4" max="6" width="11.6328125" style="1" customWidth="1"/>
    <col min="7" max="7" width="11" style="1" customWidth="1"/>
    <col min="8" max="8" width="9.90625" style="1" customWidth="1"/>
    <col min="9" max="12" width="11.6328125" style="1" customWidth="1"/>
    <col min="13" max="17" width="12.6328125" style="1" customWidth="1"/>
    <col min="18" max="18" width="14" style="1" customWidth="1"/>
    <col min="19" max="16384" width="9.08984375" style="1"/>
  </cols>
  <sheetData>
    <row r="1" spans="1:18" ht="23" x14ac:dyDescent="0.5">
      <c r="A1" s="4" t="s">
        <v>35</v>
      </c>
      <c r="B1" s="5"/>
      <c r="C1" s="5"/>
      <c r="D1" s="5"/>
      <c r="E1" s="5"/>
      <c r="F1" s="5"/>
      <c r="G1" s="5"/>
      <c r="H1" s="5"/>
      <c r="I1" s="5"/>
      <c r="J1" s="5"/>
      <c r="K1" s="5"/>
      <c r="L1" s="5"/>
      <c r="M1" s="5"/>
      <c r="N1" s="5"/>
      <c r="O1" s="5"/>
      <c r="P1" s="5"/>
      <c r="Q1" s="5"/>
      <c r="R1" s="5"/>
    </row>
    <row r="2" spans="1:18" x14ac:dyDescent="0.25">
      <c r="A2" s="5" t="s">
        <v>33</v>
      </c>
      <c r="B2" s="5"/>
      <c r="C2" s="5"/>
      <c r="D2" s="5"/>
      <c r="E2" s="5"/>
      <c r="F2" s="5"/>
      <c r="G2" s="5"/>
      <c r="H2" s="5"/>
      <c r="I2" s="5"/>
      <c r="J2" s="5"/>
      <c r="K2" s="5"/>
      <c r="L2" s="5"/>
      <c r="M2" s="5"/>
      <c r="N2" s="5"/>
      <c r="O2" s="5"/>
      <c r="P2" s="5"/>
      <c r="Q2" s="5"/>
      <c r="R2" s="5"/>
    </row>
    <row r="3" spans="1:18" x14ac:dyDescent="0.25">
      <c r="A3" s="5"/>
      <c r="B3" s="5"/>
      <c r="C3" s="5"/>
      <c r="D3" s="5"/>
      <c r="E3" s="5"/>
      <c r="F3" s="5"/>
      <c r="G3" s="5"/>
      <c r="H3" s="5"/>
      <c r="I3" s="5"/>
      <c r="J3" s="5"/>
      <c r="K3" s="5"/>
      <c r="L3" s="5"/>
      <c r="M3" s="5"/>
      <c r="N3" s="5"/>
      <c r="O3" s="5"/>
      <c r="P3" s="5"/>
      <c r="Q3" s="5"/>
      <c r="R3" s="5"/>
    </row>
    <row r="4" spans="1:18" ht="13" x14ac:dyDescent="0.3">
      <c r="A4" s="224" t="s">
        <v>23</v>
      </c>
      <c r="B4" s="224"/>
      <c r="C4" s="224"/>
      <c r="D4" s="6">
        <f>SUM(D$9:D$1000)</f>
        <v>16122476.15</v>
      </c>
      <c r="E4" s="6">
        <f>SUM(E$9:E$1000)</f>
        <v>8042633.1999999927</v>
      </c>
      <c r="F4" s="6">
        <f>SUM(F$9:F$1000)</f>
        <v>24165109.350000035</v>
      </c>
      <c r="G4" s="6"/>
      <c r="H4" s="6"/>
      <c r="I4" s="6">
        <f t="shared" ref="I4:R4" si="0">SUM(I$9:I$1000)</f>
        <v>10612336.460000001</v>
      </c>
      <c r="J4" s="6">
        <f t="shared" si="0"/>
        <v>0</v>
      </c>
      <c r="K4" s="45">
        <f t="shared" si="0"/>
        <v>8042633.1999999927</v>
      </c>
      <c r="L4" s="45">
        <f t="shared" si="0"/>
        <v>18654969.66</v>
      </c>
      <c r="M4" s="6">
        <f t="shared" si="0"/>
        <v>26530841.149999995</v>
      </c>
      <c r="N4" s="45">
        <f t="shared" si="0"/>
        <v>24127899.600000001</v>
      </c>
      <c r="O4" s="6">
        <f t="shared" si="0"/>
        <v>26530841.149999995</v>
      </c>
      <c r="P4" s="6">
        <f t="shared" si="0"/>
        <v>0</v>
      </c>
      <c r="Q4" s="6">
        <f t="shared" si="0"/>
        <v>26530841.149999995</v>
      </c>
      <c r="R4" s="6">
        <f t="shared" si="0"/>
        <v>26679</v>
      </c>
    </row>
    <row r="5" spans="1:18" ht="2.25" customHeight="1" x14ac:dyDescent="0.25">
      <c r="A5" s="5"/>
      <c r="B5" s="5"/>
      <c r="C5" s="5"/>
      <c r="D5" s="5"/>
      <c r="E5" s="5"/>
      <c r="F5" s="5"/>
      <c r="G5" s="5"/>
      <c r="H5" s="5"/>
      <c r="I5" s="5"/>
      <c r="J5" s="5"/>
      <c r="K5" s="5"/>
      <c r="L5" s="5"/>
      <c r="M5" s="5"/>
      <c r="N5" s="5"/>
      <c r="O5" s="5"/>
      <c r="P5" s="5"/>
      <c r="Q5" s="5"/>
      <c r="R5" s="5"/>
    </row>
    <row r="6" spans="1:18" ht="13" x14ac:dyDescent="0.3">
      <c r="A6" s="270" t="s">
        <v>69</v>
      </c>
      <c r="B6" s="270"/>
      <c r="C6" s="270"/>
      <c r="D6" s="238" t="s">
        <v>36</v>
      </c>
      <c r="E6" s="238"/>
      <c r="F6" s="238"/>
      <c r="G6" s="249" t="s">
        <v>18</v>
      </c>
      <c r="H6" s="258"/>
      <c r="I6" s="271" t="s">
        <v>22</v>
      </c>
      <c r="J6" s="271"/>
      <c r="K6" s="271"/>
      <c r="L6" s="271"/>
      <c r="M6" s="239" t="s">
        <v>35</v>
      </c>
      <c r="N6" s="240"/>
      <c r="O6" s="240"/>
      <c r="P6" s="240"/>
      <c r="Q6" s="240"/>
      <c r="R6" s="269"/>
    </row>
    <row r="7" spans="1:18" ht="12.75" customHeight="1" x14ac:dyDescent="0.25">
      <c r="A7" s="262" t="s">
        <v>0</v>
      </c>
      <c r="B7" s="262" t="s">
        <v>1</v>
      </c>
      <c r="C7" s="262" t="s">
        <v>2</v>
      </c>
      <c r="D7" s="245" t="s">
        <v>5</v>
      </c>
      <c r="E7" s="245" t="s">
        <v>6</v>
      </c>
      <c r="F7" s="245" t="s">
        <v>7</v>
      </c>
      <c r="G7" s="245" t="s">
        <v>11</v>
      </c>
      <c r="H7" s="254" t="s">
        <v>102</v>
      </c>
      <c r="I7" s="245" t="s">
        <v>5</v>
      </c>
      <c r="J7" s="267" t="s">
        <v>119</v>
      </c>
      <c r="K7" s="245" t="s">
        <v>6</v>
      </c>
      <c r="L7" s="245" t="s">
        <v>7</v>
      </c>
      <c r="M7" s="245" t="s">
        <v>5</v>
      </c>
      <c r="N7" s="245" t="s">
        <v>6</v>
      </c>
      <c r="O7" s="267" t="s">
        <v>72</v>
      </c>
      <c r="P7" s="267" t="s">
        <v>17</v>
      </c>
      <c r="Q7" s="267" t="s">
        <v>83</v>
      </c>
      <c r="R7" s="272" t="s">
        <v>113</v>
      </c>
    </row>
    <row r="8" spans="1:18" ht="12.75" customHeight="1" x14ac:dyDescent="0.25">
      <c r="A8" s="263"/>
      <c r="B8" s="263"/>
      <c r="C8" s="263"/>
      <c r="D8" s="246"/>
      <c r="E8" s="246"/>
      <c r="F8" s="246"/>
      <c r="G8" s="246"/>
      <c r="H8" s="255"/>
      <c r="I8" s="246"/>
      <c r="J8" s="246"/>
      <c r="K8" s="246"/>
      <c r="L8" s="246"/>
      <c r="M8" s="246"/>
      <c r="N8" s="246"/>
      <c r="O8" s="246"/>
      <c r="P8" s="268"/>
      <c r="Q8" s="268"/>
      <c r="R8" s="273"/>
    </row>
    <row r="9" spans="1:18" x14ac:dyDescent="0.25">
      <c r="A9" s="13" t="str">
        <f>IF(INTRO!$E$43="Non-endemic"," ", IF(COUNTRY_INFO!A9=0," ",COUNTRY_INFO!A9))</f>
        <v>Nigeria</v>
      </c>
      <c r="B9" s="13" t="str">
        <f>IF(INTRO!$E$43="Non-endemic"," ", IF(COUNTRY_INFO!B9=0," ",COUNTRY_INFO!B9))</f>
        <v>Abia</v>
      </c>
      <c r="C9" s="13" t="str">
        <f>IF(INTRO!$E$43="Non-endemic"," ", IF(COUNTRY_INFO!C9=0," ",COUNTRY_INFO!C9))</f>
        <v>Aba North</v>
      </c>
      <c r="D9" s="14">
        <f>IF(INTRO!$E$43="Non-endemic", 0, IF(COUNTRY_INFO!$K9&gt;0, IF(COUNTRY_INFO!$K9=4, 0, IF(COUNTRY_INFO!$K9=1, COUNTRY_INFO!$F9*0.33, IF(COUNTRY_INFO!$K9=2, COUNTRY_INFO!$F9*0.5, COUNTRY_INFO!$F9))), 0))</f>
        <v>13357.41</v>
      </c>
      <c r="E9" s="14">
        <f>IF(INTRO!$E$43="Non-endemic", 0, IF(COUNTRY_INFO!$K9&gt;0, IF(COUNTRY_INFO!$K9=4, 0, IF(COUNTRY_INFO!$K9=1, 0, IF(COUNTRY_INFO!$K9=2, COUNTRY_INFO!$G9*0.2, COUNTRY_INFO!$G9))), 0))</f>
        <v>0</v>
      </c>
      <c r="F9" s="14">
        <f t="shared" ref="F9" si="1">SUM(D9:E9)</f>
        <v>13357.41</v>
      </c>
      <c r="G9" s="15">
        <f>IF(INTRO!$E$43="Non-endemic", "Not required", COUNTRY_INFO!T9)</f>
        <v>0</v>
      </c>
      <c r="H9" s="64"/>
      <c r="I9" s="14">
        <f>IF($D9=0,0,IF(AND($G9&gt;0,$H9&lt;&gt;"Yes"),D9,IF(AND($G9&gt;0,$H9="Yes"),COUNTRY_INFO!$F9,0)))</f>
        <v>0</v>
      </c>
      <c r="J9" s="3"/>
      <c r="K9" s="44">
        <f t="shared" ref="K9" si="2">IF($G9&gt;0,E9, 0)</f>
        <v>0</v>
      </c>
      <c r="L9" s="44">
        <f t="shared" ref="L9" si="3">IF($J9=0,SUM(I9,K9),SUM(J9,K9))</f>
        <v>0</v>
      </c>
      <c r="M9" s="14">
        <f t="shared" ref="M9:M263" si="4">IF($J9=0,$I9*2.5,$J9*2.5)</f>
        <v>0</v>
      </c>
      <c r="N9" s="44">
        <f t="shared" ref="N9:N263" si="5">$K9*3</f>
        <v>0</v>
      </c>
      <c r="O9" s="14">
        <f t="shared" ref="O9" si="6">M9</f>
        <v>0</v>
      </c>
      <c r="P9" s="25"/>
      <c r="Q9" s="16">
        <f t="shared" ref="Q9" si="7">IF($O9&gt;$P9,O9-P9,0)</f>
        <v>0</v>
      </c>
      <c r="R9" s="16">
        <f t="shared" ref="R9:R263" si="8">ROUNDUP($O9/1000,0)</f>
        <v>0</v>
      </c>
    </row>
    <row r="10" spans="1:18" x14ac:dyDescent="0.25">
      <c r="A10" s="13" t="str">
        <f>IF(INTRO!$E$43="Non-endemic"," ", IF(COUNTRY_INFO!A10=0," ",COUNTRY_INFO!A10))</f>
        <v>Nigeria</v>
      </c>
      <c r="B10" s="13" t="str">
        <f>IF(INTRO!$E$43="Non-endemic"," ", IF(COUNTRY_INFO!B10=0," ",COUNTRY_INFO!B10))</f>
        <v>Abia</v>
      </c>
      <c r="C10" s="13" t="str">
        <f>IF(INTRO!$E$43="Non-endemic"," ", IF(COUNTRY_INFO!C10=0," ",COUNTRY_INFO!C10))</f>
        <v>Aba South</v>
      </c>
      <c r="D10" s="14">
        <f>IF(INTRO!$E$43="Non-endemic", 0, IF(COUNTRY_INFO!$K10&gt;0, IF(COUNTRY_INFO!$K10=4, 0, IF(COUNTRY_INFO!$K10=1, COUNTRY_INFO!$F10*0.33, IF(COUNTRY_INFO!$K10=2, COUNTRY_INFO!$F10*0.5, COUNTRY_INFO!$F10))), 0))</f>
        <v>0</v>
      </c>
      <c r="E10" s="14">
        <f>IF(INTRO!$E$43="Non-endemic", 0, IF(COUNTRY_INFO!$K10&gt;0, IF(COUNTRY_INFO!$K10=4, 0, IF(COUNTRY_INFO!$K10=1, 0, IF(COUNTRY_INFO!$K10=2, COUNTRY_INFO!$G10*0.2, COUNTRY_INFO!$G10))), 0))</f>
        <v>0</v>
      </c>
      <c r="F10" s="14">
        <f t="shared" ref="F10:F73" si="9">SUM(D10:E10)</f>
        <v>0</v>
      </c>
      <c r="G10" s="15">
        <f>IF(INTRO!$E$43="Non-endemic", "Not required", COUNTRY_INFO!T10)</f>
        <v>0</v>
      </c>
      <c r="H10" s="64"/>
      <c r="I10" s="14">
        <f>IF($D10=0,0,IF(AND($G10&gt;0,$H10&lt;&gt;"Yes"),D10,IF(AND($G10&gt;0,$H10="Yes"),COUNTRY_INFO!$F10,0)))</f>
        <v>0</v>
      </c>
      <c r="J10" s="3"/>
      <c r="K10" s="44">
        <f t="shared" ref="K10:K73" si="10">IF($G10&gt;0,E10, 0)</f>
        <v>0</v>
      </c>
      <c r="L10" s="44">
        <f t="shared" ref="L10:L73" si="11">IF($J10=0,SUM(I10,K10),SUM(J10,K10))</f>
        <v>0</v>
      </c>
      <c r="M10" s="14">
        <f t="shared" si="4"/>
        <v>0</v>
      </c>
      <c r="N10" s="44">
        <f t="shared" si="5"/>
        <v>0</v>
      </c>
      <c r="O10" s="14">
        <f t="shared" ref="O10:O73" si="12">M10</f>
        <v>0</v>
      </c>
      <c r="P10" s="25"/>
      <c r="Q10" s="16">
        <f t="shared" ref="Q10:Q73" si="13">IF($O10&gt;$P10,O10-P10,0)</f>
        <v>0</v>
      </c>
      <c r="R10" s="16">
        <f t="shared" si="8"/>
        <v>0</v>
      </c>
    </row>
    <row r="11" spans="1:18" x14ac:dyDescent="0.25">
      <c r="A11" s="13" t="str">
        <f>IF(INTRO!$E$43="Non-endemic"," ", IF(COUNTRY_INFO!A11=0," ",COUNTRY_INFO!A11))</f>
        <v>Nigeria</v>
      </c>
      <c r="B11" s="13" t="str">
        <f>IF(INTRO!$E$43="Non-endemic"," ", IF(COUNTRY_INFO!B11=0," ",COUNTRY_INFO!B11))</f>
        <v>Abia</v>
      </c>
      <c r="C11" s="13" t="str">
        <f>IF(INTRO!$E$43="Non-endemic"," ", IF(COUNTRY_INFO!C11=0," ",COUNTRY_INFO!C11))</f>
        <v>Arochukwu</v>
      </c>
      <c r="D11" s="14">
        <f>IF(INTRO!$E$43="Non-endemic", 0, IF(COUNTRY_INFO!$K11&gt;0, IF(COUNTRY_INFO!$K11=4, 0, IF(COUNTRY_INFO!$K11=1, COUNTRY_INFO!$F11*0.33, IF(COUNTRY_INFO!$K11=2, COUNTRY_INFO!$F11*0.5, COUNTRY_INFO!$F11))), 0))</f>
        <v>0</v>
      </c>
      <c r="E11" s="14">
        <f>IF(INTRO!$E$43="Non-endemic", 0, IF(COUNTRY_INFO!$K11&gt;0, IF(COUNTRY_INFO!$K11=4, 0, IF(COUNTRY_INFO!$K11=1, 0, IF(COUNTRY_INFO!$K11=2, COUNTRY_INFO!$G11*0.2, COUNTRY_INFO!$G11))), 0))</f>
        <v>0</v>
      </c>
      <c r="F11" s="14">
        <f t="shared" si="9"/>
        <v>0</v>
      </c>
      <c r="G11" s="15">
        <f>IF(INTRO!$E$43="Non-endemic", "Not required", COUNTRY_INFO!T11)</f>
        <v>0</v>
      </c>
      <c r="H11" s="64"/>
      <c r="I11" s="14">
        <f>IF($D11=0,0,IF(AND($G11&gt;0,$H11&lt;&gt;"Yes"),D11,IF(AND($G11&gt;0,$H11="Yes"),COUNTRY_INFO!$F11,0)))</f>
        <v>0</v>
      </c>
      <c r="J11" s="3"/>
      <c r="K11" s="44">
        <f t="shared" si="10"/>
        <v>0</v>
      </c>
      <c r="L11" s="44">
        <f t="shared" si="11"/>
        <v>0</v>
      </c>
      <c r="M11" s="14">
        <f t="shared" si="4"/>
        <v>0</v>
      </c>
      <c r="N11" s="44">
        <f t="shared" si="5"/>
        <v>0</v>
      </c>
      <c r="O11" s="14">
        <f t="shared" si="12"/>
        <v>0</v>
      </c>
      <c r="P11" s="25"/>
      <c r="Q11" s="16">
        <f t="shared" si="13"/>
        <v>0</v>
      </c>
      <c r="R11" s="16">
        <f t="shared" si="8"/>
        <v>0</v>
      </c>
    </row>
    <row r="12" spans="1:18" x14ac:dyDescent="0.25">
      <c r="A12" s="13" t="str">
        <f>IF(INTRO!$E$43="Non-endemic"," ", IF(COUNTRY_INFO!A12=0," ",COUNTRY_INFO!A12))</f>
        <v>Nigeria</v>
      </c>
      <c r="B12" s="13" t="str">
        <f>IF(INTRO!$E$43="Non-endemic"," ", IF(COUNTRY_INFO!B12=0," ",COUNTRY_INFO!B12))</f>
        <v>Abia</v>
      </c>
      <c r="C12" s="13" t="str">
        <f>IF(INTRO!$E$43="Non-endemic"," ", IF(COUNTRY_INFO!C12=0," ",COUNTRY_INFO!C12))</f>
        <v>Bende</v>
      </c>
      <c r="D12" s="14">
        <f>IF(INTRO!$E$43="Non-endemic", 0, IF(COUNTRY_INFO!$K12&gt;0, IF(COUNTRY_INFO!$K12=4, 0, IF(COUNTRY_INFO!$K12=1, COUNTRY_INFO!$F12*0.33, IF(COUNTRY_INFO!$K12=2, COUNTRY_INFO!$F12*0.5, COUNTRY_INFO!$F12))), 0))</f>
        <v>0</v>
      </c>
      <c r="E12" s="14">
        <f>IF(INTRO!$E$43="Non-endemic", 0, IF(COUNTRY_INFO!$K12&gt;0, IF(COUNTRY_INFO!$K12=4, 0, IF(COUNTRY_INFO!$K12=1, 0, IF(COUNTRY_INFO!$K12=2, COUNTRY_INFO!$G12*0.2, COUNTRY_INFO!$G12))), 0))</f>
        <v>0</v>
      </c>
      <c r="F12" s="14">
        <f t="shared" si="9"/>
        <v>0</v>
      </c>
      <c r="G12" s="15">
        <f>IF(INTRO!$E$43="Non-endemic", "Not required", COUNTRY_INFO!T12)</f>
        <v>0</v>
      </c>
      <c r="H12" s="64"/>
      <c r="I12" s="14">
        <f>IF($D12=0,0,IF(AND($G12&gt;0,$H12&lt;&gt;"Yes"),D12,IF(AND($G12&gt;0,$H12="Yes"),COUNTRY_INFO!$F12,0)))</f>
        <v>0</v>
      </c>
      <c r="J12" s="3"/>
      <c r="K12" s="44">
        <f t="shared" si="10"/>
        <v>0</v>
      </c>
      <c r="L12" s="44">
        <f t="shared" si="11"/>
        <v>0</v>
      </c>
      <c r="M12" s="14">
        <f t="shared" si="4"/>
        <v>0</v>
      </c>
      <c r="N12" s="44">
        <f t="shared" si="5"/>
        <v>0</v>
      </c>
      <c r="O12" s="14">
        <f t="shared" si="12"/>
        <v>0</v>
      </c>
      <c r="P12" s="25"/>
      <c r="Q12" s="16">
        <f t="shared" si="13"/>
        <v>0</v>
      </c>
      <c r="R12" s="16">
        <f t="shared" si="8"/>
        <v>0</v>
      </c>
    </row>
    <row r="13" spans="1:18" x14ac:dyDescent="0.25">
      <c r="A13" s="13" t="str">
        <f>IF(INTRO!$E$43="Non-endemic"," ", IF(COUNTRY_INFO!A13=0," ",COUNTRY_INFO!A13))</f>
        <v>Nigeria</v>
      </c>
      <c r="B13" s="13" t="str">
        <f>IF(INTRO!$E$43="Non-endemic"," ", IF(COUNTRY_INFO!B13=0," ",COUNTRY_INFO!B13))</f>
        <v>Abia</v>
      </c>
      <c r="C13" s="13" t="str">
        <f>IF(INTRO!$E$43="Non-endemic"," ", IF(COUNTRY_INFO!C13=0," ",COUNTRY_INFO!C13))</f>
        <v>Ikwuano</v>
      </c>
      <c r="D13" s="14">
        <f>IF(INTRO!$E$43="Non-endemic", 0, IF(COUNTRY_INFO!$K13&gt;0, IF(COUNTRY_INFO!$K13=4, 0, IF(COUNTRY_INFO!$K13=1, COUNTRY_INFO!$F13*0.33, IF(COUNTRY_INFO!$K13=2, COUNTRY_INFO!$F13*0.5, COUNTRY_INFO!$F13))), 0))</f>
        <v>17148.120000000003</v>
      </c>
      <c r="E13" s="14">
        <f>IF(INTRO!$E$43="Non-endemic", 0, IF(COUNTRY_INFO!$K13&gt;0, IF(COUNTRY_INFO!$K13=4, 0, IF(COUNTRY_INFO!$K13=1, 0, IF(COUNTRY_INFO!$K13=2, COUNTRY_INFO!$G13*0.2, COUNTRY_INFO!$G13))), 0))</f>
        <v>0</v>
      </c>
      <c r="F13" s="14">
        <f t="shared" si="9"/>
        <v>17148.120000000003</v>
      </c>
      <c r="G13" s="15">
        <f>IF(INTRO!$E$43="Non-endemic", "Not required", COUNTRY_INFO!T13)</f>
        <v>0</v>
      </c>
      <c r="H13" s="64"/>
      <c r="I13" s="14">
        <f>IF($D13=0,0,IF(AND($G13&gt;0,$H13&lt;&gt;"Yes"),D13,IF(AND($G13&gt;0,$H13="Yes"),COUNTRY_INFO!$F13,0)))</f>
        <v>0</v>
      </c>
      <c r="J13" s="3"/>
      <c r="K13" s="44">
        <f t="shared" si="10"/>
        <v>0</v>
      </c>
      <c r="L13" s="44">
        <f t="shared" si="11"/>
        <v>0</v>
      </c>
      <c r="M13" s="14">
        <f t="shared" si="4"/>
        <v>0</v>
      </c>
      <c r="N13" s="44">
        <f t="shared" si="5"/>
        <v>0</v>
      </c>
      <c r="O13" s="14">
        <f t="shared" si="12"/>
        <v>0</v>
      </c>
      <c r="P13" s="25"/>
      <c r="Q13" s="16">
        <f t="shared" si="13"/>
        <v>0</v>
      </c>
      <c r="R13" s="16">
        <f t="shared" si="8"/>
        <v>0</v>
      </c>
    </row>
    <row r="14" spans="1:18" x14ac:dyDescent="0.25">
      <c r="A14" s="13" t="str">
        <f>IF(INTRO!$E$43="Non-endemic"," ", IF(COUNTRY_INFO!A14=0," ",COUNTRY_INFO!A14))</f>
        <v>Nigeria</v>
      </c>
      <c r="B14" s="13" t="str">
        <f>IF(INTRO!$E$43="Non-endemic"," ", IF(COUNTRY_INFO!B14=0," ",COUNTRY_INFO!B14))</f>
        <v>Abia</v>
      </c>
      <c r="C14" s="13" t="str">
        <f>IF(INTRO!$E$43="Non-endemic"," ", IF(COUNTRY_INFO!C14=0," ",COUNTRY_INFO!C14))</f>
        <v>Isiala-Ngwa North</v>
      </c>
      <c r="D14" s="14">
        <f>IF(INTRO!$E$43="Non-endemic", 0, IF(COUNTRY_INFO!$K14&gt;0, IF(COUNTRY_INFO!$K14=4, 0, IF(COUNTRY_INFO!$K14=1, COUNTRY_INFO!$F14*0.33, IF(COUNTRY_INFO!$K14=2, COUNTRY_INFO!$F14*0.5, COUNTRY_INFO!$F14))), 0))</f>
        <v>0</v>
      </c>
      <c r="E14" s="14">
        <f>IF(INTRO!$E$43="Non-endemic", 0, IF(COUNTRY_INFO!$K14&gt;0, IF(COUNTRY_INFO!$K14=4, 0, IF(COUNTRY_INFO!$K14=1, 0, IF(COUNTRY_INFO!$K14=2, COUNTRY_INFO!$G14*0.2, COUNTRY_INFO!$G14))), 0))</f>
        <v>0</v>
      </c>
      <c r="F14" s="14">
        <f t="shared" si="9"/>
        <v>0</v>
      </c>
      <c r="G14" s="15">
        <f>IF(INTRO!$E$43="Non-endemic", "Not required", COUNTRY_INFO!T14)</f>
        <v>0</v>
      </c>
      <c r="H14" s="64"/>
      <c r="I14" s="14">
        <f>IF($D14=0,0,IF(AND($G14&gt;0,$H14&lt;&gt;"Yes"),D14,IF(AND($G14&gt;0,$H14="Yes"),COUNTRY_INFO!$F14,0)))</f>
        <v>0</v>
      </c>
      <c r="J14" s="3"/>
      <c r="K14" s="44">
        <f t="shared" si="10"/>
        <v>0</v>
      </c>
      <c r="L14" s="44">
        <f t="shared" si="11"/>
        <v>0</v>
      </c>
      <c r="M14" s="14">
        <f t="shared" si="4"/>
        <v>0</v>
      </c>
      <c r="N14" s="44">
        <f t="shared" si="5"/>
        <v>0</v>
      </c>
      <c r="O14" s="14">
        <f t="shared" si="12"/>
        <v>0</v>
      </c>
      <c r="P14" s="25"/>
      <c r="Q14" s="16">
        <f t="shared" si="13"/>
        <v>0</v>
      </c>
      <c r="R14" s="16">
        <f t="shared" si="8"/>
        <v>0</v>
      </c>
    </row>
    <row r="15" spans="1:18" x14ac:dyDescent="0.25">
      <c r="A15" s="13" t="str">
        <f>IF(INTRO!$E$43="Non-endemic"," ", IF(COUNTRY_INFO!A15=0," ",COUNTRY_INFO!A15))</f>
        <v>Nigeria</v>
      </c>
      <c r="B15" s="13" t="str">
        <f>IF(INTRO!$E$43="Non-endemic"," ", IF(COUNTRY_INFO!B15=0," ",COUNTRY_INFO!B15))</f>
        <v>Abia</v>
      </c>
      <c r="C15" s="13" t="str">
        <f>IF(INTRO!$E$43="Non-endemic"," ", IF(COUNTRY_INFO!C15=0," ",COUNTRY_INFO!C15))</f>
        <v>Isiala-Ngwa South</v>
      </c>
      <c r="D15" s="14">
        <f>IF(INTRO!$E$43="Non-endemic", 0, IF(COUNTRY_INFO!$K15&gt;0, IF(COUNTRY_INFO!$K15=4, 0, IF(COUNTRY_INFO!$K15=1, COUNTRY_INFO!$F15*0.33, IF(COUNTRY_INFO!$K15=2, COUNTRY_INFO!$F15*0.5, COUNTRY_INFO!$F15))), 0))</f>
        <v>0</v>
      </c>
      <c r="E15" s="14">
        <f>IF(INTRO!$E$43="Non-endemic", 0, IF(COUNTRY_INFO!$K15&gt;0, IF(COUNTRY_INFO!$K15=4, 0, IF(COUNTRY_INFO!$K15=1, 0, IF(COUNTRY_INFO!$K15=2, COUNTRY_INFO!$G15*0.2, COUNTRY_INFO!$G15))), 0))</f>
        <v>0</v>
      </c>
      <c r="F15" s="14">
        <f t="shared" si="9"/>
        <v>0</v>
      </c>
      <c r="G15" s="15">
        <f>IF(INTRO!$E$43="Non-endemic", "Not required", COUNTRY_INFO!T15)</f>
        <v>0</v>
      </c>
      <c r="H15" s="64"/>
      <c r="I15" s="14">
        <f>IF($D15=0,0,IF(AND($G15&gt;0,$H15&lt;&gt;"Yes"),D15,IF(AND($G15&gt;0,$H15="Yes"),COUNTRY_INFO!$F15,0)))</f>
        <v>0</v>
      </c>
      <c r="J15" s="3"/>
      <c r="K15" s="44">
        <f t="shared" si="10"/>
        <v>0</v>
      </c>
      <c r="L15" s="44">
        <f t="shared" si="11"/>
        <v>0</v>
      </c>
      <c r="M15" s="14">
        <f t="shared" si="4"/>
        <v>0</v>
      </c>
      <c r="N15" s="44">
        <f t="shared" si="5"/>
        <v>0</v>
      </c>
      <c r="O15" s="14">
        <f t="shared" si="12"/>
        <v>0</v>
      </c>
      <c r="P15" s="25"/>
      <c r="Q15" s="16">
        <f t="shared" si="13"/>
        <v>0</v>
      </c>
      <c r="R15" s="16">
        <f t="shared" si="8"/>
        <v>0</v>
      </c>
    </row>
    <row r="16" spans="1:18" x14ac:dyDescent="0.25">
      <c r="A16" s="13" t="str">
        <f>IF(INTRO!$E$43="Non-endemic"," ", IF(COUNTRY_INFO!A16=0," ",COUNTRY_INFO!A16))</f>
        <v>Nigeria</v>
      </c>
      <c r="B16" s="13" t="str">
        <f>IF(INTRO!$E$43="Non-endemic"," ", IF(COUNTRY_INFO!B16=0," ",COUNTRY_INFO!B16))</f>
        <v>Abia</v>
      </c>
      <c r="C16" s="13" t="str">
        <f>IF(INTRO!$E$43="Non-endemic"," ", IF(COUNTRY_INFO!C16=0," ",COUNTRY_INFO!C16))</f>
        <v>Isiukwuato</v>
      </c>
      <c r="D16" s="14">
        <f>IF(INTRO!$E$43="Non-endemic", 0, IF(COUNTRY_INFO!$K16&gt;0, IF(COUNTRY_INFO!$K16=4, 0, IF(COUNTRY_INFO!$K16=1, COUNTRY_INFO!$F16*0.33, IF(COUNTRY_INFO!$K16=2, COUNTRY_INFO!$F16*0.5, COUNTRY_INFO!$F16))), 0))</f>
        <v>0</v>
      </c>
      <c r="E16" s="14">
        <f>IF(INTRO!$E$43="Non-endemic", 0, IF(COUNTRY_INFO!$K16&gt;0, IF(COUNTRY_INFO!$K16=4, 0, IF(COUNTRY_INFO!$K16=1, 0, IF(COUNTRY_INFO!$K16=2, COUNTRY_INFO!$G16*0.2, COUNTRY_INFO!$G16))), 0))</f>
        <v>0</v>
      </c>
      <c r="F16" s="14">
        <f t="shared" si="9"/>
        <v>0</v>
      </c>
      <c r="G16" s="15">
        <f>IF(INTRO!$E$43="Non-endemic", "Not required", COUNTRY_INFO!T16)</f>
        <v>0</v>
      </c>
      <c r="H16" s="64"/>
      <c r="I16" s="14">
        <f>IF($D16=0,0,IF(AND($G16&gt;0,$H16&lt;&gt;"Yes"),D16,IF(AND($G16&gt;0,$H16="Yes"),COUNTRY_INFO!$F16,0)))</f>
        <v>0</v>
      </c>
      <c r="J16" s="3"/>
      <c r="K16" s="44">
        <f t="shared" si="10"/>
        <v>0</v>
      </c>
      <c r="L16" s="44">
        <f t="shared" si="11"/>
        <v>0</v>
      </c>
      <c r="M16" s="14">
        <f t="shared" si="4"/>
        <v>0</v>
      </c>
      <c r="N16" s="44">
        <f t="shared" si="5"/>
        <v>0</v>
      </c>
      <c r="O16" s="14">
        <f t="shared" si="12"/>
        <v>0</v>
      </c>
      <c r="P16" s="25"/>
      <c r="Q16" s="16">
        <f t="shared" si="13"/>
        <v>0</v>
      </c>
      <c r="R16" s="16">
        <f t="shared" si="8"/>
        <v>0</v>
      </c>
    </row>
    <row r="17" spans="1:18" x14ac:dyDescent="0.25">
      <c r="A17" s="13" t="str">
        <f>IF(INTRO!$E$43="Non-endemic"," ", IF(COUNTRY_INFO!A17=0," ",COUNTRY_INFO!A17))</f>
        <v>Nigeria</v>
      </c>
      <c r="B17" s="13" t="str">
        <f>IF(INTRO!$E$43="Non-endemic"," ", IF(COUNTRY_INFO!B17=0," ",COUNTRY_INFO!B17))</f>
        <v>Abia</v>
      </c>
      <c r="C17" s="13" t="str">
        <f>IF(INTRO!$E$43="Non-endemic"," ", IF(COUNTRY_INFO!C17=0," ",COUNTRY_INFO!C17))</f>
        <v>Obio-Ngwa</v>
      </c>
      <c r="D17" s="14">
        <f>IF(INTRO!$E$43="Non-endemic", 0, IF(COUNTRY_INFO!$K17&gt;0, IF(COUNTRY_INFO!$K17=4, 0, IF(COUNTRY_INFO!$K17=1, COUNTRY_INFO!$F17*0.33, IF(COUNTRY_INFO!$K17=2, COUNTRY_INFO!$F17*0.5, COUNTRY_INFO!$F17))), 0))</f>
        <v>0</v>
      </c>
      <c r="E17" s="14">
        <f>IF(INTRO!$E$43="Non-endemic", 0, IF(COUNTRY_INFO!$K17&gt;0, IF(COUNTRY_INFO!$K17=4, 0, IF(COUNTRY_INFO!$K17=1, 0, IF(COUNTRY_INFO!$K17=2, COUNTRY_INFO!$G17*0.2, COUNTRY_INFO!$G17))), 0))</f>
        <v>0</v>
      </c>
      <c r="F17" s="14">
        <f t="shared" si="9"/>
        <v>0</v>
      </c>
      <c r="G17" s="15">
        <f>IF(INTRO!$E$43="Non-endemic", "Not required", COUNTRY_INFO!T17)</f>
        <v>0</v>
      </c>
      <c r="H17" s="64"/>
      <c r="I17" s="14">
        <f>IF($D17=0,0,IF(AND($G17&gt;0,$H17&lt;&gt;"Yes"),D17,IF(AND($G17&gt;0,$H17="Yes"),COUNTRY_INFO!$F17,0)))</f>
        <v>0</v>
      </c>
      <c r="J17" s="3"/>
      <c r="K17" s="44">
        <f t="shared" si="10"/>
        <v>0</v>
      </c>
      <c r="L17" s="44">
        <f t="shared" si="11"/>
        <v>0</v>
      </c>
      <c r="M17" s="14">
        <f t="shared" si="4"/>
        <v>0</v>
      </c>
      <c r="N17" s="44">
        <f t="shared" si="5"/>
        <v>0</v>
      </c>
      <c r="O17" s="14">
        <f t="shared" si="12"/>
        <v>0</v>
      </c>
      <c r="P17" s="25"/>
      <c r="Q17" s="16">
        <f t="shared" si="13"/>
        <v>0</v>
      </c>
      <c r="R17" s="16">
        <f t="shared" si="8"/>
        <v>0</v>
      </c>
    </row>
    <row r="18" spans="1:18" x14ac:dyDescent="0.25">
      <c r="A18" s="13" t="str">
        <f>IF(INTRO!$E$43="Non-endemic"," ", IF(COUNTRY_INFO!A18=0," ",COUNTRY_INFO!A18))</f>
        <v>Nigeria</v>
      </c>
      <c r="B18" s="13" t="str">
        <f>IF(INTRO!$E$43="Non-endemic"," ", IF(COUNTRY_INFO!B18=0," ",COUNTRY_INFO!B18))</f>
        <v>Abia</v>
      </c>
      <c r="C18" s="13" t="str">
        <f>IF(INTRO!$E$43="Non-endemic"," ", IF(COUNTRY_INFO!C18=0," ",COUNTRY_INFO!C18))</f>
        <v>Ohafia</v>
      </c>
      <c r="D18" s="14">
        <f>IF(INTRO!$E$43="Non-endemic", 0, IF(COUNTRY_INFO!$K18&gt;0, IF(COUNTRY_INFO!$K18=4, 0, IF(COUNTRY_INFO!$K18=1, COUNTRY_INFO!$F18*0.33, IF(COUNTRY_INFO!$K18=2, COUNTRY_INFO!$F18*0.5, COUNTRY_INFO!$F18))), 0))</f>
        <v>0</v>
      </c>
      <c r="E18" s="14">
        <f>IF(INTRO!$E$43="Non-endemic", 0, IF(COUNTRY_INFO!$K18&gt;0, IF(COUNTRY_INFO!$K18=4, 0, IF(COUNTRY_INFO!$K18=1, 0, IF(COUNTRY_INFO!$K18=2, COUNTRY_INFO!$G18*0.2, COUNTRY_INFO!$G18))), 0))</f>
        <v>0</v>
      </c>
      <c r="F18" s="14">
        <f t="shared" si="9"/>
        <v>0</v>
      </c>
      <c r="G18" s="15">
        <f>IF(INTRO!$E$43="Non-endemic", "Not required", COUNTRY_INFO!T18)</f>
        <v>0</v>
      </c>
      <c r="H18" s="64"/>
      <c r="I18" s="14">
        <f>IF($D18=0,0,IF(AND($G18&gt;0,$H18&lt;&gt;"Yes"),D18,IF(AND($G18&gt;0,$H18="Yes"),COUNTRY_INFO!$F18,0)))</f>
        <v>0</v>
      </c>
      <c r="J18" s="3"/>
      <c r="K18" s="44">
        <f t="shared" si="10"/>
        <v>0</v>
      </c>
      <c r="L18" s="44">
        <f t="shared" si="11"/>
        <v>0</v>
      </c>
      <c r="M18" s="14">
        <f t="shared" si="4"/>
        <v>0</v>
      </c>
      <c r="N18" s="44">
        <f t="shared" si="5"/>
        <v>0</v>
      </c>
      <c r="O18" s="14">
        <f t="shared" si="12"/>
        <v>0</v>
      </c>
      <c r="P18" s="25"/>
      <c r="Q18" s="16">
        <f t="shared" si="13"/>
        <v>0</v>
      </c>
      <c r="R18" s="16">
        <f t="shared" si="8"/>
        <v>0</v>
      </c>
    </row>
    <row r="19" spans="1:18" x14ac:dyDescent="0.25">
      <c r="A19" s="13" t="str">
        <f>IF(INTRO!$E$43="Non-endemic"," ", IF(COUNTRY_INFO!A19=0," ",COUNTRY_INFO!A19))</f>
        <v>Nigeria</v>
      </c>
      <c r="B19" s="13" t="str">
        <f>IF(INTRO!$E$43="Non-endemic"," ", IF(COUNTRY_INFO!B19=0," ",COUNTRY_INFO!B19))</f>
        <v>Abia</v>
      </c>
      <c r="C19" s="13" t="str">
        <f>IF(INTRO!$E$43="Non-endemic"," ", IF(COUNTRY_INFO!C19=0," ",COUNTRY_INFO!C19))</f>
        <v>Osisioma Ngwa</v>
      </c>
      <c r="D19" s="14">
        <f>IF(INTRO!$E$43="Non-endemic", 0, IF(COUNTRY_INFO!$K19&gt;0, IF(COUNTRY_INFO!$K19=4, 0, IF(COUNTRY_INFO!$K19=1, COUNTRY_INFO!$F19*0.33, IF(COUNTRY_INFO!$K19=2, COUNTRY_INFO!$F19*0.5, COUNTRY_INFO!$F19))), 0))</f>
        <v>0</v>
      </c>
      <c r="E19" s="14">
        <f>IF(INTRO!$E$43="Non-endemic", 0, IF(COUNTRY_INFO!$K19&gt;0, IF(COUNTRY_INFO!$K19=4, 0, IF(COUNTRY_INFO!$K19=1, 0, IF(COUNTRY_INFO!$K19=2, COUNTRY_INFO!$G19*0.2, COUNTRY_INFO!$G19))), 0))</f>
        <v>0</v>
      </c>
      <c r="F19" s="14">
        <f t="shared" si="9"/>
        <v>0</v>
      </c>
      <c r="G19" s="15">
        <f>IF(INTRO!$E$43="Non-endemic", "Not required", COUNTRY_INFO!T19)</f>
        <v>0</v>
      </c>
      <c r="H19" s="64"/>
      <c r="I19" s="14">
        <f>IF($D19=0,0,IF(AND($G19&gt;0,$H19&lt;&gt;"Yes"),D19,IF(AND($G19&gt;0,$H19="Yes"),COUNTRY_INFO!$F19,0)))</f>
        <v>0</v>
      </c>
      <c r="J19" s="3"/>
      <c r="K19" s="44">
        <f t="shared" si="10"/>
        <v>0</v>
      </c>
      <c r="L19" s="44">
        <f t="shared" si="11"/>
        <v>0</v>
      </c>
      <c r="M19" s="14">
        <f t="shared" si="4"/>
        <v>0</v>
      </c>
      <c r="N19" s="44">
        <f t="shared" si="5"/>
        <v>0</v>
      </c>
      <c r="O19" s="14">
        <f t="shared" si="12"/>
        <v>0</v>
      </c>
      <c r="P19" s="25"/>
      <c r="Q19" s="16">
        <f t="shared" si="13"/>
        <v>0</v>
      </c>
      <c r="R19" s="16">
        <f t="shared" si="8"/>
        <v>0</v>
      </c>
    </row>
    <row r="20" spans="1:18" x14ac:dyDescent="0.25">
      <c r="A20" s="13" t="str">
        <f>IF(INTRO!$E$43="Non-endemic"," ", IF(COUNTRY_INFO!A20=0," ",COUNTRY_INFO!A20))</f>
        <v>Nigeria</v>
      </c>
      <c r="B20" s="13" t="str">
        <f>IF(INTRO!$E$43="Non-endemic"," ", IF(COUNTRY_INFO!B20=0," ",COUNTRY_INFO!B20))</f>
        <v>Abia</v>
      </c>
      <c r="C20" s="13" t="str">
        <f>IF(INTRO!$E$43="Non-endemic"," ", IF(COUNTRY_INFO!C20=0," ",COUNTRY_INFO!C20))</f>
        <v>Ugwunagbo</v>
      </c>
      <c r="D20" s="14">
        <f>IF(INTRO!$E$43="Non-endemic", 0, IF(COUNTRY_INFO!$K20&gt;0, IF(COUNTRY_INFO!$K20=4, 0, IF(COUNTRY_INFO!$K20=1, COUNTRY_INFO!$F20*0.33, IF(COUNTRY_INFO!$K20=2, COUNTRY_INFO!$F20*0.5, COUNTRY_INFO!$F20))), 0))</f>
        <v>0</v>
      </c>
      <c r="E20" s="14">
        <f>IF(INTRO!$E$43="Non-endemic", 0, IF(COUNTRY_INFO!$K20&gt;0, IF(COUNTRY_INFO!$K20=4, 0, IF(COUNTRY_INFO!$K20=1, 0, IF(COUNTRY_INFO!$K20=2, COUNTRY_INFO!$G20*0.2, COUNTRY_INFO!$G20))), 0))</f>
        <v>0</v>
      </c>
      <c r="F20" s="14">
        <f t="shared" si="9"/>
        <v>0</v>
      </c>
      <c r="G20" s="15">
        <f>IF(INTRO!$E$43="Non-endemic", "Not required", COUNTRY_INFO!T20)</f>
        <v>0</v>
      </c>
      <c r="H20" s="64"/>
      <c r="I20" s="14">
        <f>IF($D20=0,0,IF(AND($G20&gt;0,$H20&lt;&gt;"Yes"),D20,IF(AND($G20&gt;0,$H20="Yes"),COUNTRY_INFO!$F20,0)))</f>
        <v>0</v>
      </c>
      <c r="J20" s="3"/>
      <c r="K20" s="44">
        <f t="shared" si="10"/>
        <v>0</v>
      </c>
      <c r="L20" s="44">
        <f t="shared" si="11"/>
        <v>0</v>
      </c>
      <c r="M20" s="14">
        <f t="shared" si="4"/>
        <v>0</v>
      </c>
      <c r="N20" s="44">
        <f t="shared" si="5"/>
        <v>0</v>
      </c>
      <c r="O20" s="14">
        <f t="shared" si="12"/>
        <v>0</v>
      </c>
      <c r="P20" s="25"/>
      <c r="Q20" s="16">
        <f t="shared" si="13"/>
        <v>0</v>
      </c>
      <c r="R20" s="16">
        <f t="shared" si="8"/>
        <v>0</v>
      </c>
    </row>
    <row r="21" spans="1:18" x14ac:dyDescent="0.25">
      <c r="A21" s="13" t="str">
        <f>IF(INTRO!$E$43="Non-endemic"," ", IF(COUNTRY_INFO!A21=0," ",COUNTRY_INFO!A21))</f>
        <v>Nigeria</v>
      </c>
      <c r="B21" s="13" t="str">
        <f>IF(INTRO!$E$43="Non-endemic"," ", IF(COUNTRY_INFO!B21=0," ",COUNTRY_INFO!B21))</f>
        <v>Abia</v>
      </c>
      <c r="C21" s="13" t="str">
        <f>IF(INTRO!$E$43="Non-endemic"," ", IF(COUNTRY_INFO!C21=0," ",COUNTRY_INFO!C21))</f>
        <v>Ukwa East</v>
      </c>
      <c r="D21" s="14">
        <f>IF(INTRO!$E$43="Non-endemic", 0, IF(COUNTRY_INFO!$K21&gt;0, IF(COUNTRY_INFO!$K21=4, 0, IF(COUNTRY_INFO!$K21=1, COUNTRY_INFO!$F21*0.33, IF(COUNTRY_INFO!$K21=2, COUNTRY_INFO!$F21*0.5, COUNTRY_INFO!$F21))), 0))</f>
        <v>0</v>
      </c>
      <c r="E21" s="14">
        <f>IF(INTRO!$E$43="Non-endemic", 0, IF(COUNTRY_INFO!$K21&gt;0, IF(COUNTRY_INFO!$K21=4, 0, IF(COUNTRY_INFO!$K21=1, 0, IF(COUNTRY_INFO!$K21=2, COUNTRY_INFO!$G21*0.2, COUNTRY_INFO!$G21))), 0))</f>
        <v>0</v>
      </c>
      <c r="F21" s="14">
        <f t="shared" si="9"/>
        <v>0</v>
      </c>
      <c r="G21" s="15">
        <f>IF(INTRO!$E$43="Non-endemic", "Not required", COUNTRY_INFO!T21)</f>
        <v>0</v>
      </c>
      <c r="H21" s="64"/>
      <c r="I21" s="14">
        <f>IF($D21=0,0,IF(AND($G21&gt;0,$H21&lt;&gt;"Yes"),D21,IF(AND($G21&gt;0,$H21="Yes"),COUNTRY_INFO!$F21,0)))</f>
        <v>0</v>
      </c>
      <c r="J21" s="3"/>
      <c r="K21" s="44">
        <f t="shared" si="10"/>
        <v>0</v>
      </c>
      <c r="L21" s="44">
        <f t="shared" si="11"/>
        <v>0</v>
      </c>
      <c r="M21" s="14">
        <f t="shared" si="4"/>
        <v>0</v>
      </c>
      <c r="N21" s="44">
        <f t="shared" si="5"/>
        <v>0</v>
      </c>
      <c r="O21" s="14">
        <f t="shared" si="12"/>
        <v>0</v>
      </c>
      <c r="P21" s="25"/>
      <c r="Q21" s="16">
        <f t="shared" si="13"/>
        <v>0</v>
      </c>
      <c r="R21" s="16">
        <f t="shared" si="8"/>
        <v>0</v>
      </c>
    </row>
    <row r="22" spans="1:18" x14ac:dyDescent="0.25">
      <c r="A22" s="13" t="str">
        <f>IF(INTRO!$E$43="Non-endemic"," ", IF(COUNTRY_INFO!A22=0," ",COUNTRY_INFO!A22))</f>
        <v>Nigeria</v>
      </c>
      <c r="B22" s="13" t="str">
        <f>IF(INTRO!$E$43="Non-endemic"," ", IF(COUNTRY_INFO!B22=0," ",COUNTRY_INFO!B22))</f>
        <v>Abia</v>
      </c>
      <c r="C22" s="13" t="str">
        <f>IF(INTRO!$E$43="Non-endemic"," ", IF(COUNTRY_INFO!C22=0," ",COUNTRY_INFO!C22))</f>
        <v>Ukwa West</v>
      </c>
      <c r="D22" s="14">
        <f>IF(INTRO!$E$43="Non-endemic", 0, IF(COUNTRY_INFO!$K22&gt;0, IF(COUNTRY_INFO!$K22=4, 0, IF(COUNTRY_INFO!$K22=1, COUNTRY_INFO!$F22*0.33, IF(COUNTRY_INFO!$K22=2, COUNTRY_INFO!$F22*0.5, COUNTRY_INFO!$F22))), 0))</f>
        <v>0</v>
      </c>
      <c r="E22" s="14">
        <f>IF(INTRO!$E$43="Non-endemic", 0, IF(COUNTRY_INFO!$K22&gt;0, IF(COUNTRY_INFO!$K22=4, 0, IF(COUNTRY_INFO!$K22=1, 0, IF(COUNTRY_INFO!$K22=2, COUNTRY_INFO!$G22*0.2, COUNTRY_INFO!$G22))), 0))</f>
        <v>0</v>
      </c>
      <c r="F22" s="14">
        <f t="shared" si="9"/>
        <v>0</v>
      </c>
      <c r="G22" s="15">
        <f>IF(INTRO!$E$43="Non-endemic", "Not required", COUNTRY_INFO!T22)</f>
        <v>0</v>
      </c>
      <c r="H22" s="64"/>
      <c r="I22" s="14">
        <f>IF($D22=0,0,IF(AND($G22&gt;0,$H22&lt;&gt;"Yes"),D22,IF(AND($G22&gt;0,$H22="Yes"),COUNTRY_INFO!$F22,0)))</f>
        <v>0</v>
      </c>
      <c r="J22" s="3"/>
      <c r="K22" s="44">
        <f t="shared" si="10"/>
        <v>0</v>
      </c>
      <c r="L22" s="44">
        <f t="shared" si="11"/>
        <v>0</v>
      </c>
      <c r="M22" s="14">
        <f t="shared" si="4"/>
        <v>0</v>
      </c>
      <c r="N22" s="44">
        <f t="shared" si="5"/>
        <v>0</v>
      </c>
      <c r="O22" s="14">
        <f t="shared" si="12"/>
        <v>0</v>
      </c>
      <c r="P22" s="25"/>
      <c r="Q22" s="16">
        <f t="shared" si="13"/>
        <v>0</v>
      </c>
      <c r="R22" s="16">
        <f t="shared" si="8"/>
        <v>0</v>
      </c>
    </row>
    <row r="23" spans="1:18" x14ac:dyDescent="0.25">
      <c r="A23" s="13" t="str">
        <f>IF(INTRO!$E$43="Non-endemic"," ", IF(COUNTRY_INFO!A23=0," ",COUNTRY_INFO!A23))</f>
        <v>Nigeria</v>
      </c>
      <c r="B23" s="13" t="str">
        <f>IF(INTRO!$E$43="Non-endemic"," ", IF(COUNTRY_INFO!B23=0," ",COUNTRY_INFO!B23))</f>
        <v>Abia</v>
      </c>
      <c r="C23" s="13" t="str">
        <f>IF(INTRO!$E$43="Non-endemic"," ", IF(COUNTRY_INFO!C23=0," ",COUNTRY_INFO!C23))</f>
        <v>Umuahia North</v>
      </c>
      <c r="D23" s="14">
        <f>IF(INTRO!$E$43="Non-endemic", 0, IF(COUNTRY_INFO!$K23&gt;0, IF(COUNTRY_INFO!$K23=4, 0, IF(COUNTRY_INFO!$K23=1, COUNTRY_INFO!$F23*0.33, IF(COUNTRY_INFO!$K23=2, COUNTRY_INFO!$F23*0.5, COUNTRY_INFO!$F23))), 0))</f>
        <v>27421.02</v>
      </c>
      <c r="E23" s="14">
        <f>IF(INTRO!$E$43="Non-endemic", 0, IF(COUNTRY_INFO!$K23&gt;0, IF(COUNTRY_INFO!$K23=4, 0, IF(COUNTRY_INFO!$K23=1, 0, IF(COUNTRY_INFO!$K23=2, COUNTRY_INFO!$G23*0.2, COUNTRY_INFO!$G23))), 0))</f>
        <v>0</v>
      </c>
      <c r="F23" s="14">
        <f t="shared" si="9"/>
        <v>27421.02</v>
      </c>
      <c r="G23" s="15">
        <f>IF(INTRO!$E$43="Non-endemic", "Not required", COUNTRY_INFO!T23)</f>
        <v>0</v>
      </c>
      <c r="H23" s="64"/>
      <c r="I23" s="14">
        <f>IF($D23=0,0,IF(AND($G23&gt;0,$H23&lt;&gt;"Yes"),D23,IF(AND($G23&gt;0,$H23="Yes"),COUNTRY_INFO!$F23,0)))</f>
        <v>0</v>
      </c>
      <c r="J23" s="3"/>
      <c r="K23" s="44">
        <f t="shared" si="10"/>
        <v>0</v>
      </c>
      <c r="L23" s="44">
        <f t="shared" si="11"/>
        <v>0</v>
      </c>
      <c r="M23" s="14">
        <f t="shared" si="4"/>
        <v>0</v>
      </c>
      <c r="N23" s="44">
        <f t="shared" si="5"/>
        <v>0</v>
      </c>
      <c r="O23" s="14">
        <f t="shared" si="12"/>
        <v>0</v>
      </c>
      <c r="P23" s="25"/>
      <c r="Q23" s="16">
        <f t="shared" si="13"/>
        <v>0</v>
      </c>
      <c r="R23" s="16">
        <f t="shared" si="8"/>
        <v>0</v>
      </c>
    </row>
    <row r="24" spans="1:18" x14ac:dyDescent="0.25">
      <c r="A24" s="13" t="str">
        <f>IF(INTRO!$E$43="Non-endemic"," ", IF(COUNTRY_INFO!A24=0," ",COUNTRY_INFO!A24))</f>
        <v>Nigeria</v>
      </c>
      <c r="B24" s="13" t="str">
        <f>IF(INTRO!$E$43="Non-endemic"," ", IF(COUNTRY_INFO!B24=0," ",COUNTRY_INFO!B24))</f>
        <v>Abia</v>
      </c>
      <c r="C24" s="13" t="str">
        <f>IF(INTRO!$E$43="Non-endemic"," ", IF(COUNTRY_INFO!C24=0," ",COUNTRY_INFO!C24))</f>
        <v>Umuahia South</v>
      </c>
      <c r="D24" s="14">
        <f>IF(INTRO!$E$43="Non-endemic", 0, IF(COUNTRY_INFO!$K24&gt;0, IF(COUNTRY_INFO!$K24=4, 0, IF(COUNTRY_INFO!$K24=1, COUNTRY_INFO!$F24*0.33, IF(COUNTRY_INFO!$K24=2, COUNTRY_INFO!$F24*0.5, COUNTRY_INFO!$F24))), 0))</f>
        <v>17219.73</v>
      </c>
      <c r="E24" s="14">
        <f>IF(INTRO!$E$43="Non-endemic", 0, IF(COUNTRY_INFO!$K24&gt;0, IF(COUNTRY_INFO!$K24=4, 0, IF(COUNTRY_INFO!$K24=1, 0, IF(COUNTRY_INFO!$K24=2, COUNTRY_INFO!$G24*0.2, COUNTRY_INFO!$G24))), 0))</f>
        <v>0</v>
      </c>
      <c r="F24" s="14">
        <f t="shared" si="9"/>
        <v>17219.73</v>
      </c>
      <c r="G24" s="15">
        <f>IF(INTRO!$E$43="Non-endemic", "Not required", COUNTRY_INFO!T24)</f>
        <v>0</v>
      </c>
      <c r="H24" s="64"/>
      <c r="I24" s="14">
        <f>IF($D24=0,0,IF(AND($G24&gt;0,$H24&lt;&gt;"Yes"),D24,IF(AND($G24&gt;0,$H24="Yes"),COUNTRY_INFO!$F24,0)))</f>
        <v>0</v>
      </c>
      <c r="J24" s="3"/>
      <c r="K24" s="44">
        <f t="shared" si="10"/>
        <v>0</v>
      </c>
      <c r="L24" s="44">
        <f t="shared" si="11"/>
        <v>0</v>
      </c>
      <c r="M24" s="14">
        <f t="shared" si="4"/>
        <v>0</v>
      </c>
      <c r="N24" s="44">
        <f t="shared" si="5"/>
        <v>0</v>
      </c>
      <c r="O24" s="14">
        <f t="shared" si="12"/>
        <v>0</v>
      </c>
      <c r="P24" s="25"/>
      <c r="Q24" s="16">
        <f t="shared" si="13"/>
        <v>0</v>
      </c>
      <c r="R24" s="16">
        <f t="shared" si="8"/>
        <v>0</v>
      </c>
    </row>
    <row r="25" spans="1:18" x14ac:dyDescent="0.25">
      <c r="A25" s="13" t="str">
        <f>IF(INTRO!$E$43="Non-endemic"," ", IF(COUNTRY_INFO!A25=0," ",COUNTRY_INFO!A25))</f>
        <v>Nigeria</v>
      </c>
      <c r="B25" s="13" t="str">
        <f>IF(INTRO!$E$43="Non-endemic"," ", IF(COUNTRY_INFO!B25=0," ",COUNTRY_INFO!B25))</f>
        <v>Abia</v>
      </c>
      <c r="C25" s="13" t="str">
        <f>IF(INTRO!$E$43="Non-endemic"," ", IF(COUNTRY_INFO!C25=0," ",COUNTRY_INFO!C25))</f>
        <v>Umu-Nneochi</v>
      </c>
      <c r="D25" s="14">
        <f>IF(INTRO!$E$43="Non-endemic", 0, IF(COUNTRY_INFO!$K25&gt;0, IF(COUNTRY_INFO!$K25=4, 0, IF(COUNTRY_INFO!$K25=1, COUNTRY_INFO!$F25*0.33, IF(COUNTRY_INFO!$K25=2, COUNTRY_INFO!$F25*0.5, COUNTRY_INFO!$F25))), 0))</f>
        <v>20370.900000000001</v>
      </c>
      <c r="E25" s="14">
        <f>IF(INTRO!$E$43="Non-endemic", 0, IF(COUNTRY_INFO!$K25&gt;0, IF(COUNTRY_INFO!$K25=4, 0, IF(COUNTRY_INFO!$K25=1, 0, IF(COUNTRY_INFO!$K25=2, COUNTRY_INFO!$G25*0.2, COUNTRY_INFO!$G25))), 0))</f>
        <v>0</v>
      </c>
      <c r="F25" s="14">
        <f t="shared" si="9"/>
        <v>20370.900000000001</v>
      </c>
      <c r="G25" s="15">
        <f>IF(INTRO!$E$43="Non-endemic", "Not required", COUNTRY_INFO!T25)</f>
        <v>0</v>
      </c>
      <c r="H25" s="64"/>
      <c r="I25" s="14">
        <f>IF($D25=0,0,IF(AND($G25&gt;0,$H25&lt;&gt;"Yes"),D25,IF(AND($G25&gt;0,$H25="Yes"),COUNTRY_INFO!$F25,0)))</f>
        <v>0</v>
      </c>
      <c r="J25" s="3"/>
      <c r="K25" s="44">
        <f t="shared" si="10"/>
        <v>0</v>
      </c>
      <c r="L25" s="44">
        <f t="shared" si="11"/>
        <v>0</v>
      </c>
      <c r="M25" s="14">
        <f t="shared" si="4"/>
        <v>0</v>
      </c>
      <c r="N25" s="44">
        <f t="shared" si="5"/>
        <v>0</v>
      </c>
      <c r="O25" s="14">
        <f t="shared" si="12"/>
        <v>0</v>
      </c>
      <c r="P25" s="25"/>
      <c r="Q25" s="16">
        <f t="shared" si="13"/>
        <v>0</v>
      </c>
      <c r="R25" s="16">
        <f t="shared" si="8"/>
        <v>0</v>
      </c>
    </row>
    <row r="26" spans="1:18" x14ac:dyDescent="0.25">
      <c r="A26" s="13" t="str">
        <f>IF(INTRO!$E$43="Non-endemic"," ", IF(COUNTRY_INFO!A26=0," ",COUNTRY_INFO!A26))</f>
        <v>Nigeria</v>
      </c>
      <c r="B26" s="13" t="str">
        <f>IF(INTRO!$E$43="Non-endemic"," ", IF(COUNTRY_INFO!B26=0," ",COUNTRY_INFO!B26))</f>
        <v>Adamawa</v>
      </c>
      <c r="C26" s="13" t="str">
        <f>IF(INTRO!$E$43="Non-endemic"," ", IF(COUNTRY_INFO!C26=0," ",COUNTRY_INFO!C26))</f>
        <v>Demsa</v>
      </c>
      <c r="D26" s="14">
        <f>IF(INTRO!$E$43="Non-endemic", 0, IF(COUNTRY_INFO!$K26&gt;0, IF(COUNTRY_INFO!$K26=4, 0, IF(COUNTRY_INFO!$K26=1, COUNTRY_INFO!$F26*0.33, IF(COUNTRY_INFO!$K26=2, COUNTRY_INFO!$F26*0.5, COUNTRY_INFO!$F26))), 0))</f>
        <v>33938.5</v>
      </c>
      <c r="E26" s="14">
        <f>IF(INTRO!$E$43="Non-endemic", 0, IF(COUNTRY_INFO!$K26&gt;0, IF(COUNTRY_INFO!$K26=4, 0, IF(COUNTRY_INFO!$K26=1, 0, IF(COUNTRY_INFO!$K26=2, COUNTRY_INFO!$G26*0.2, COUNTRY_INFO!$G26))), 0))</f>
        <v>25211.4</v>
      </c>
      <c r="F26" s="14">
        <f t="shared" si="9"/>
        <v>59149.9</v>
      </c>
      <c r="G26" s="15">
        <f>IF(INTRO!$E$43="Non-endemic", "Not required", COUNTRY_INFO!T26)</f>
        <v>1</v>
      </c>
      <c r="H26" s="64"/>
      <c r="I26" s="14">
        <f>IF($D26=0,0,IF(AND($G26&gt;0,$H26&lt;&gt;"Yes"),D26,IF(AND($G26&gt;0,$H26="Yes"),COUNTRY_INFO!$F26,0)))</f>
        <v>33938.5</v>
      </c>
      <c r="J26" s="3"/>
      <c r="K26" s="44">
        <f t="shared" si="10"/>
        <v>25211.4</v>
      </c>
      <c r="L26" s="44">
        <f t="shared" si="11"/>
        <v>59149.9</v>
      </c>
      <c r="M26" s="14">
        <f t="shared" si="4"/>
        <v>84846.25</v>
      </c>
      <c r="N26" s="44">
        <f t="shared" si="5"/>
        <v>75634.200000000012</v>
      </c>
      <c r="O26" s="14">
        <f t="shared" si="12"/>
        <v>84846.25</v>
      </c>
      <c r="P26" s="25"/>
      <c r="Q26" s="16">
        <f t="shared" si="13"/>
        <v>84846.25</v>
      </c>
      <c r="R26" s="16">
        <f t="shared" si="8"/>
        <v>85</v>
      </c>
    </row>
    <row r="27" spans="1:18" x14ac:dyDescent="0.25">
      <c r="A27" s="13" t="str">
        <f>IF(INTRO!$E$43="Non-endemic"," ", IF(COUNTRY_INFO!A27=0," ",COUNTRY_INFO!A27))</f>
        <v>Nigeria</v>
      </c>
      <c r="B27" s="13" t="str">
        <f>IF(INTRO!$E$43="Non-endemic"," ", IF(COUNTRY_INFO!B27=0," ",COUNTRY_INFO!B27))</f>
        <v>Adamawa</v>
      </c>
      <c r="C27" s="13" t="str">
        <f>IF(INTRO!$E$43="Non-endemic"," ", IF(COUNTRY_INFO!C27=0," ",COUNTRY_INFO!C27))</f>
        <v>Fufore</v>
      </c>
      <c r="D27" s="14">
        <f>IF(INTRO!$E$43="Non-endemic", 0, IF(COUNTRY_INFO!$K27&gt;0, IF(COUNTRY_INFO!$K27=4, 0, IF(COUNTRY_INFO!$K27=1, COUNTRY_INFO!$F27*0.33, IF(COUNTRY_INFO!$K27=2, COUNTRY_INFO!$F27*0.5, COUNTRY_INFO!$F27))), 0))</f>
        <v>39029</v>
      </c>
      <c r="E27" s="14">
        <f>IF(INTRO!$E$43="Non-endemic", 0, IF(COUNTRY_INFO!$K27&gt;0, IF(COUNTRY_INFO!$K27=4, 0, IF(COUNTRY_INFO!$K27=1, 0, IF(COUNTRY_INFO!$K27=2, COUNTRY_INFO!$G27*0.2, COUNTRY_INFO!$G27))), 0))</f>
        <v>28993</v>
      </c>
      <c r="F27" s="14">
        <f t="shared" si="9"/>
        <v>68022</v>
      </c>
      <c r="G27" s="15">
        <f>IF(INTRO!$E$43="Non-endemic", "Not required", COUNTRY_INFO!T27)</f>
        <v>1</v>
      </c>
      <c r="H27" s="64"/>
      <c r="I27" s="14">
        <f>IF($D27=0,0,IF(AND($G27&gt;0,$H27&lt;&gt;"Yes"),D27,IF(AND($G27&gt;0,$H27="Yes"),COUNTRY_INFO!$F27,0)))</f>
        <v>39029</v>
      </c>
      <c r="J27" s="3"/>
      <c r="K27" s="44">
        <f t="shared" si="10"/>
        <v>28993</v>
      </c>
      <c r="L27" s="44">
        <f t="shared" si="11"/>
        <v>68022</v>
      </c>
      <c r="M27" s="14">
        <f t="shared" si="4"/>
        <v>97572.5</v>
      </c>
      <c r="N27" s="44">
        <f t="shared" si="5"/>
        <v>86979</v>
      </c>
      <c r="O27" s="14">
        <f t="shared" si="12"/>
        <v>97572.5</v>
      </c>
      <c r="P27" s="25"/>
      <c r="Q27" s="16">
        <f t="shared" si="13"/>
        <v>97572.5</v>
      </c>
      <c r="R27" s="16">
        <f t="shared" si="8"/>
        <v>98</v>
      </c>
    </row>
    <row r="28" spans="1:18" x14ac:dyDescent="0.25">
      <c r="A28" s="13" t="str">
        <f>IF(INTRO!$E$43="Non-endemic"," ", IF(COUNTRY_INFO!A28=0," ",COUNTRY_INFO!A28))</f>
        <v>Nigeria</v>
      </c>
      <c r="B28" s="13" t="str">
        <f>IF(INTRO!$E$43="Non-endemic"," ", IF(COUNTRY_INFO!B28=0," ",COUNTRY_INFO!B28))</f>
        <v>Adamawa</v>
      </c>
      <c r="C28" s="13" t="str">
        <f>IF(INTRO!$E$43="Non-endemic"," ", IF(COUNTRY_INFO!C28=0," ",COUNTRY_INFO!C28))</f>
        <v>Ganye</v>
      </c>
      <c r="D28" s="14">
        <f>IF(INTRO!$E$43="Non-endemic", 0, IF(COUNTRY_INFO!$K28&gt;0, IF(COUNTRY_INFO!$K28=4, 0, IF(COUNTRY_INFO!$K28=1, COUNTRY_INFO!$F28*0.33, IF(COUNTRY_INFO!$K28=2, COUNTRY_INFO!$F28*0.5, COUNTRY_INFO!$F28))), 0))</f>
        <v>30895</v>
      </c>
      <c r="E28" s="14">
        <f>IF(INTRO!$E$43="Non-endemic", 0, IF(COUNTRY_INFO!$K28&gt;0, IF(COUNTRY_INFO!$K28=4, 0, IF(COUNTRY_INFO!$K28=1, 0, IF(COUNTRY_INFO!$K28=2, COUNTRY_INFO!$G28*0.2, COUNTRY_INFO!$G28))), 0))</f>
        <v>22950.600000000002</v>
      </c>
      <c r="F28" s="14">
        <f t="shared" si="9"/>
        <v>53845.600000000006</v>
      </c>
      <c r="G28" s="15">
        <f>IF(INTRO!$E$43="Non-endemic", "Not required", COUNTRY_INFO!T28)</f>
        <v>1</v>
      </c>
      <c r="H28" s="64"/>
      <c r="I28" s="14">
        <f>IF($D28=0,0,IF(AND($G28&gt;0,$H28&lt;&gt;"Yes"),D28,IF(AND($G28&gt;0,$H28="Yes"),COUNTRY_INFO!$F28,0)))</f>
        <v>30895</v>
      </c>
      <c r="J28" s="3"/>
      <c r="K28" s="44">
        <f t="shared" si="10"/>
        <v>22950.600000000002</v>
      </c>
      <c r="L28" s="44">
        <f t="shared" si="11"/>
        <v>53845.600000000006</v>
      </c>
      <c r="M28" s="14">
        <f t="shared" si="4"/>
        <v>77237.5</v>
      </c>
      <c r="N28" s="44">
        <f t="shared" si="5"/>
        <v>68851.8</v>
      </c>
      <c r="O28" s="14">
        <f t="shared" si="12"/>
        <v>77237.5</v>
      </c>
      <c r="P28" s="25"/>
      <c r="Q28" s="16">
        <f t="shared" si="13"/>
        <v>77237.5</v>
      </c>
      <c r="R28" s="16">
        <f t="shared" si="8"/>
        <v>78</v>
      </c>
    </row>
    <row r="29" spans="1:18" x14ac:dyDescent="0.25">
      <c r="A29" s="13" t="str">
        <f>IF(INTRO!$E$43="Non-endemic"," ", IF(COUNTRY_INFO!A29=0," ",COUNTRY_INFO!A29))</f>
        <v>Nigeria</v>
      </c>
      <c r="B29" s="13" t="str">
        <f>IF(INTRO!$E$43="Non-endemic"," ", IF(COUNTRY_INFO!B29=0," ",COUNTRY_INFO!B29))</f>
        <v>Adamawa</v>
      </c>
      <c r="C29" s="13" t="str">
        <f>IF(INTRO!$E$43="Non-endemic"," ", IF(COUNTRY_INFO!C29=0," ",COUNTRY_INFO!C29))</f>
        <v>Girei</v>
      </c>
      <c r="D29" s="14">
        <f>IF(INTRO!$E$43="Non-endemic", 0, IF(COUNTRY_INFO!$K29&gt;0, IF(COUNTRY_INFO!$K29=4, 0, IF(COUNTRY_INFO!$K29=1, COUNTRY_INFO!$F29*0.33, IF(COUNTRY_INFO!$K29=2, COUNTRY_INFO!$F29*0.5, COUNTRY_INFO!$F29))), 0))</f>
        <v>16154.16</v>
      </c>
      <c r="E29" s="14">
        <f>IF(INTRO!$E$43="Non-endemic", 0, IF(COUNTRY_INFO!$K29&gt;0, IF(COUNTRY_INFO!$K29=4, 0, IF(COUNTRY_INFO!$K29=1, 0, IF(COUNTRY_INFO!$K29=2, COUNTRY_INFO!$G29*0.2, COUNTRY_INFO!$G29))), 0))</f>
        <v>0</v>
      </c>
      <c r="F29" s="14">
        <f t="shared" si="9"/>
        <v>16154.16</v>
      </c>
      <c r="G29" s="15">
        <f>IF(INTRO!$E$43="Non-endemic", "Not required", COUNTRY_INFO!T29)</f>
        <v>0</v>
      </c>
      <c r="H29" s="64"/>
      <c r="I29" s="14">
        <f>IF($D29=0,0,IF(AND($G29&gt;0,$H29&lt;&gt;"Yes"),D29,IF(AND($G29&gt;0,$H29="Yes"),COUNTRY_INFO!$F29,0)))</f>
        <v>0</v>
      </c>
      <c r="J29" s="3"/>
      <c r="K29" s="44">
        <f t="shared" si="10"/>
        <v>0</v>
      </c>
      <c r="L29" s="44">
        <f t="shared" si="11"/>
        <v>0</v>
      </c>
      <c r="M29" s="14">
        <f t="shared" si="4"/>
        <v>0</v>
      </c>
      <c r="N29" s="44">
        <f t="shared" si="5"/>
        <v>0</v>
      </c>
      <c r="O29" s="14">
        <f t="shared" si="12"/>
        <v>0</v>
      </c>
      <c r="P29" s="25"/>
      <c r="Q29" s="16">
        <f t="shared" si="13"/>
        <v>0</v>
      </c>
      <c r="R29" s="16">
        <f t="shared" si="8"/>
        <v>0</v>
      </c>
    </row>
    <row r="30" spans="1:18" x14ac:dyDescent="0.25">
      <c r="A30" s="13" t="str">
        <f>IF(INTRO!$E$43="Non-endemic"," ", IF(COUNTRY_INFO!A30=0," ",COUNTRY_INFO!A30))</f>
        <v>Nigeria</v>
      </c>
      <c r="B30" s="13" t="str">
        <f>IF(INTRO!$E$43="Non-endemic"," ", IF(COUNTRY_INFO!B30=0," ",COUNTRY_INFO!B30))</f>
        <v>Adamawa</v>
      </c>
      <c r="C30" s="13" t="str">
        <f>IF(INTRO!$E$43="Non-endemic"," ", IF(COUNTRY_INFO!C30=0," ",COUNTRY_INFO!C30))</f>
        <v>Gombi</v>
      </c>
      <c r="D30" s="14">
        <f>IF(INTRO!$E$43="Non-endemic", 0, IF(COUNTRY_INFO!$K30&gt;0, IF(COUNTRY_INFO!$K30=4, 0, IF(COUNTRY_INFO!$K30=1, COUNTRY_INFO!$F30*0.33, IF(COUNTRY_INFO!$K30=2, COUNTRY_INFO!$F30*0.5, COUNTRY_INFO!$F30))), 0))</f>
        <v>27570.5</v>
      </c>
      <c r="E30" s="14">
        <f>IF(INTRO!$E$43="Non-endemic", 0, IF(COUNTRY_INFO!$K30&gt;0, IF(COUNTRY_INFO!$K30=4, 0, IF(COUNTRY_INFO!$K30=1, 0, IF(COUNTRY_INFO!$K30=2, COUNTRY_INFO!$G30*0.2, COUNTRY_INFO!$G30))), 0))</f>
        <v>20480.800000000003</v>
      </c>
      <c r="F30" s="14">
        <f t="shared" si="9"/>
        <v>48051.3</v>
      </c>
      <c r="G30" s="15">
        <f>IF(INTRO!$E$43="Non-endemic", "Not required", COUNTRY_INFO!T30)</f>
        <v>1</v>
      </c>
      <c r="H30" s="64"/>
      <c r="I30" s="14">
        <f>IF($D30=0,0,IF(AND($G30&gt;0,$H30&lt;&gt;"Yes"),D30,IF(AND($G30&gt;0,$H30="Yes"),COUNTRY_INFO!$F30,0)))</f>
        <v>27570.5</v>
      </c>
      <c r="J30" s="3"/>
      <c r="K30" s="44">
        <f t="shared" si="10"/>
        <v>20480.800000000003</v>
      </c>
      <c r="L30" s="44">
        <f t="shared" si="11"/>
        <v>48051.3</v>
      </c>
      <c r="M30" s="14">
        <f t="shared" si="4"/>
        <v>68926.25</v>
      </c>
      <c r="N30" s="44">
        <f t="shared" si="5"/>
        <v>61442.400000000009</v>
      </c>
      <c r="O30" s="14">
        <f t="shared" si="12"/>
        <v>68926.25</v>
      </c>
      <c r="P30" s="25"/>
      <c r="Q30" s="16">
        <f t="shared" si="13"/>
        <v>68926.25</v>
      </c>
      <c r="R30" s="16">
        <f t="shared" si="8"/>
        <v>69</v>
      </c>
    </row>
    <row r="31" spans="1:18" x14ac:dyDescent="0.25">
      <c r="A31" s="13" t="str">
        <f>IF(INTRO!$E$43="Non-endemic"," ", IF(COUNTRY_INFO!A31=0," ",COUNTRY_INFO!A31))</f>
        <v>Nigeria</v>
      </c>
      <c r="B31" s="13" t="str">
        <f>IF(INTRO!$E$43="Non-endemic"," ", IF(COUNTRY_INFO!B31=0," ",COUNTRY_INFO!B31))</f>
        <v>Adamawa</v>
      </c>
      <c r="C31" s="13" t="str">
        <f>IF(INTRO!$E$43="Non-endemic"," ", IF(COUNTRY_INFO!C31=0," ",COUNTRY_INFO!C31))</f>
        <v>Guyuk</v>
      </c>
      <c r="D31" s="14">
        <f>IF(INTRO!$E$43="Non-endemic", 0, IF(COUNTRY_INFO!$K31&gt;0, IF(COUNTRY_INFO!$K31=4, 0, IF(COUNTRY_INFO!$K31=1, COUNTRY_INFO!$F31*0.33, IF(COUNTRY_INFO!$K31=2, COUNTRY_INFO!$F31*0.5, COUNTRY_INFO!$F31))), 0))</f>
        <v>33474</v>
      </c>
      <c r="E31" s="14">
        <f>IF(INTRO!$E$43="Non-endemic", 0, IF(COUNTRY_INFO!$K31&gt;0, IF(COUNTRY_INFO!$K31=4, 0, IF(COUNTRY_INFO!$K31=1, 0, IF(COUNTRY_INFO!$K31=2, COUNTRY_INFO!$G31*0.2, COUNTRY_INFO!$G31))), 0))</f>
        <v>24866.600000000002</v>
      </c>
      <c r="F31" s="14">
        <f t="shared" si="9"/>
        <v>58340.600000000006</v>
      </c>
      <c r="G31" s="15">
        <f>IF(INTRO!$E$43="Non-endemic", "Not required", COUNTRY_INFO!T31)</f>
        <v>1</v>
      </c>
      <c r="H31" s="64"/>
      <c r="I31" s="14">
        <f>IF($D31=0,0,IF(AND($G31&gt;0,$H31&lt;&gt;"Yes"),D31,IF(AND($G31&gt;0,$H31="Yes"),COUNTRY_INFO!$F31,0)))</f>
        <v>33474</v>
      </c>
      <c r="J31" s="3"/>
      <c r="K31" s="44">
        <f t="shared" si="10"/>
        <v>24866.600000000002</v>
      </c>
      <c r="L31" s="44">
        <f t="shared" si="11"/>
        <v>58340.600000000006</v>
      </c>
      <c r="M31" s="14">
        <f t="shared" si="4"/>
        <v>83685</v>
      </c>
      <c r="N31" s="44">
        <f t="shared" si="5"/>
        <v>74599.8</v>
      </c>
      <c r="O31" s="14">
        <f t="shared" si="12"/>
        <v>83685</v>
      </c>
      <c r="P31" s="25"/>
      <c r="Q31" s="16">
        <f t="shared" si="13"/>
        <v>83685</v>
      </c>
      <c r="R31" s="16">
        <f t="shared" si="8"/>
        <v>84</v>
      </c>
    </row>
    <row r="32" spans="1:18" x14ac:dyDescent="0.25">
      <c r="A32" s="13" t="str">
        <f>IF(INTRO!$E$43="Non-endemic"," ", IF(COUNTRY_INFO!A32=0," ",COUNTRY_INFO!A32))</f>
        <v>Nigeria</v>
      </c>
      <c r="B32" s="13" t="str">
        <f>IF(INTRO!$E$43="Non-endemic"," ", IF(COUNTRY_INFO!B32=0," ",COUNTRY_INFO!B32))</f>
        <v>Adamawa</v>
      </c>
      <c r="C32" s="13" t="str">
        <f>IF(INTRO!$E$43="Non-endemic"," ", IF(COUNTRY_INFO!C32=0," ",COUNTRY_INFO!C32))</f>
        <v>Hong</v>
      </c>
      <c r="D32" s="14">
        <f>IF(INTRO!$E$43="Non-endemic", 0, IF(COUNTRY_INFO!$K32&gt;0, IF(COUNTRY_INFO!$K32=4, 0, IF(COUNTRY_INFO!$K32=1, COUNTRY_INFO!$F32*0.33, IF(COUNTRY_INFO!$K32=2, COUNTRY_INFO!$F32*0.5, COUNTRY_INFO!$F32))), 0))</f>
        <v>31844</v>
      </c>
      <c r="E32" s="14">
        <f>IF(INTRO!$E$43="Non-endemic", 0, IF(COUNTRY_INFO!$K32&gt;0, IF(COUNTRY_INFO!$K32=4, 0, IF(COUNTRY_INFO!$K32=1, 0, IF(COUNTRY_INFO!$K32=2, COUNTRY_INFO!$G32*0.2, COUNTRY_INFO!$G32))), 0))</f>
        <v>23655.4</v>
      </c>
      <c r="F32" s="14">
        <f t="shared" si="9"/>
        <v>55499.4</v>
      </c>
      <c r="G32" s="15">
        <f>IF(INTRO!$E$43="Non-endemic", "Not required", COUNTRY_INFO!T32)</f>
        <v>1</v>
      </c>
      <c r="H32" s="64"/>
      <c r="I32" s="14">
        <f>IF($D32=0,0,IF(AND($G32&gt;0,$H32&lt;&gt;"Yes"),D32,IF(AND($G32&gt;0,$H32="Yes"),COUNTRY_INFO!$F32,0)))</f>
        <v>31844</v>
      </c>
      <c r="J32" s="3"/>
      <c r="K32" s="44">
        <f t="shared" si="10"/>
        <v>23655.4</v>
      </c>
      <c r="L32" s="44">
        <f t="shared" si="11"/>
        <v>55499.4</v>
      </c>
      <c r="M32" s="14">
        <f t="shared" si="4"/>
        <v>79610</v>
      </c>
      <c r="N32" s="44">
        <f t="shared" si="5"/>
        <v>70966.200000000012</v>
      </c>
      <c r="O32" s="14">
        <f t="shared" si="12"/>
        <v>79610</v>
      </c>
      <c r="P32" s="25"/>
      <c r="Q32" s="16">
        <f t="shared" si="13"/>
        <v>79610</v>
      </c>
      <c r="R32" s="16">
        <f t="shared" si="8"/>
        <v>80</v>
      </c>
    </row>
    <row r="33" spans="1:18" x14ac:dyDescent="0.25">
      <c r="A33" s="13" t="str">
        <f>IF(INTRO!$E$43="Non-endemic"," ", IF(COUNTRY_INFO!A33=0," ",COUNTRY_INFO!A33))</f>
        <v>Nigeria</v>
      </c>
      <c r="B33" s="13" t="str">
        <f>IF(INTRO!$E$43="Non-endemic"," ", IF(COUNTRY_INFO!B33=0," ",COUNTRY_INFO!B33))</f>
        <v>Adamawa</v>
      </c>
      <c r="C33" s="13" t="str">
        <f>IF(INTRO!$E$43="Non-endemic"," ", IF(COUNTRY_INFO!C33=0," ",COUNTRY_INFO!C33))</f>
        <v>Jada</v>
      </c>
      <c r="D33" s="14">
        <f>IF(INTRO!$E$43="Non-endemic", 0, IF(COUNTRY_INFO!$K33&gt;0, IF(COUNTRY_INFO!$K33=4, 0, IF(COUNTRY_INFO!$K33=1, COUNTRY_INFO!$F33*0.33, IF(COUNTRY_INFO!$K33=2, COUNTRY_INFO!$F33*0.5, COUNTRY_INFO!$F33))), 0))</f>
        <v>20935.86</v>
      </c>
      <c r="E33" s="14">
        <f>IF(INTRO!$E$43="Non-endemic", 0, IF(COUNTRY_INFO!$K33&gt;0, IF(COUNTRY_INFO!$K33=4, 0, IF(COUNTRY_INFO!$K33=1, 0, IF(COUNTRY_INFO!$K33=2, COUNTRY_INFO!$G33*0.2, COUNTRY_INFO!$G33))), 0))</f>
        <v>0</v>
      </c>
      <c r="F33" s="14">
        <f t="shared" si="9"/>
        <v>20935.86</v>
      </c>
      <c r="G33" s="15">
        <f>IF(INTRO!$E$43="Non-endemic", "Not required", COUNTRY_INFO!T33)</f>
        <v>0</v>
      </c>
      <c r="H33" s="64"/>
      <c r="I33" s="14">
        <f>IF($D33=0,0,IF(AND($G33&gt;0,$H33&lt;&gt;"Yes"),D33,IF(AND($G33&gt;0,$H33="Yes"),COUNTRY_INFO!$F33,0)))</f>
        <v>0</v>
      </c>
      <c r="J33" s="3"/>
      <c r="K33" s="44">
        <f t="shared" si="10"/>
        <v>0</v>
      </c>
      <c r="L33" s="44">
        <f t="shared" si="11"/>
        <v>0</v>
      </c>
      <c r="M33" s="14">
        <f t="shared" si="4"/>
        <v>0</v>
      </c>
      <c r="N33" s="44">
        <f t="shared" si="5"/>
        <v>0</v>
      </c>
      <c r="O33" s="14">
        <f t="shared" si="12"/>
        <v>0</v>
      </c>
      <c r="P33" s="25"/>
      <c r="Q33" s="16">
        <f t="shared" si="13"/>
        <v>0</v>
      </c>
      <c r="R33" s="16">
        <f t="shared" si="8"/>
        <v>0</v>
      </c>
    </row>
    <row r="34" spans="1:18" x14ac:dyDescent="0.25">
      <c r="A34" s="13" t="str">
        <f>IF(INTRO!$E$43="Non-endemic"," ", IF(COUNTRY_INFO!A34=0," ",COUNTRY_INFO!A34))</f>
        <v>Nigeria</v>
      </c>
      <c r="B34" s="13" t="str">
        <f>IF(INTRO!$E$43="Non-endemic"," ", IF(COUNTRY_INFO!B34=0," ",COUNTRY_INFO!B34))</f>
        <v>Adamawa</v>
      </c>
      <c r="C34" s="13" t="str">
        <f>IF(INTRO!$E$43="Non-endemic"," ", IF(COUNTRY_INFO!C34=0," ",COUNTRY_INFO!C34))</f>
        <v>Lamurde</v>
      </c>
      <c r="D34" s="14">
        <f>IF(INTRO!$E$43="Non-endemic", 0, IF(COUNTRY_INFO!$K34&gt;0, IF(COUNTRY_INFO!$K34=4, 0, IF(COUNTRY_INFO!$K34=1, COUNTRY_INFO!$F34*0.33, IF(COUNTRY_INFO!$K34=2, COUNTRY_INFO!$F34*0.5, COUNTRY_INFO!$F34))), 0))</f>
        <v>21239</v>
      </c>
      <c r="E34" s="14">
        <f>IF(INTRO!$E$43="Non-endemic", 0, IF(COUNTRY_INFO!$K34&gt;0, IF(COUNTRY_INFO!$K34=4, 0, IF(COUNTRY_INFO!$K34=1, 0, IF(COUNTRY_INFO!$K34=2, COUNTRY_INFO!$G34*0.2, COUNTRY_INFO!$G34))), 0))</f>
        <v>15777.6</v>
      </c>
      <c r="F34" s="14">
        <f t="shared" si="9"/>
        <v>37016.6</v>
      </c>
      <c r="G34" s="15">
        <f>IF(INTRO!$E$43="Non-endemic", "Not required", COUNTRY_INFO!T34)</f>
        <v>1</v>
      </c>
      <c r="H34" s="64"/>
      <c r="I34" s="14">
        <f>IF($D34=0,0,IF(AND($G34&gt;0,$H34&lt;&gt;"Yes"),D34,IF(AND($G34&gt;0,$H34="Yes"),COUNTRY_INFO!$F34,0)))</f>
        <v>21239</v>
      </c>
      <c r="J34" s="3"/>
      <c r="K34" s="44">
        <f t="shared" si="10"/>
        <v>15777.6</v>
      </c>
      <c r="L34" s="44">
        <f t="shared" si="11"/>
        <v>37016.6</v>
      </c>
      <c r="M34" s="14">
        <f t="shared" si="4"/>
        <v>53097.5</v>
      </c>
      <c r="N34" s="44">
        <f t="shared" si="5"/>
        <v>47332.800000000003</v>
      </c>
      <c r="O34" s="14">
        <f t="shared" si="12"/>
        <v>53097.5</v>
      </c>
      <c r="P34" s="25"/>
      <c r="Q34" s="16">
        <f t="shared" si="13"/>
        <v>53097.5</v>
      </c>
      <c r="R34" s="16">
        <f t="shared" si="8"/>
        <v>54</v>
      </c>
    </row>
    <row r="35" spans="1:18" x14ac:dyDescent="0.25">
      <c r="A35" s="13" t="str">
        <f>IF(INTRO!$E$43="Non-endemic"," ", IF(COUNTRY_INFO!A35=0," ",COUNTRY_INFO!A35))</f>
        <v>Nigeria</v>
      </c>
      <c r="B35" s="13" t="str">
        <f>IF(INTRO!$E$43="Non-endemic"," ", IF(COUNTRY_INFO!B35=0," ",COUNTRY_INFO!B35))</f>
        <v>Adamawa</v>
      </c>
      <c r="C35" s="13" t="str">
        <f>IF(INTRO!$E$43="Non-endemic"," ", IF(COUNTRY_INFO!C35=0," ",COUNTRY_INFO!C35))</f>
        <v>Madagali</v>
      </c>
      <c r="D35" s="14">
        <f>IF(INTRO!$E$43="Non-endemic", 0, IF(COUNTRY_INFO!$K35&gt;0, IF(COUNTRY_INFO!$K35=4, 0, IF(COUNTRY_INFO!$K35=1, COUNTRY_INFO!$F35*0.33, IF(COUNTRY_INFO!$K35=2, COUNTRY_INFO!$F35*0.5, COUNTRY_INFO!$F35))), 0))</f>
        <v>16754.760000000002</v>
      </c>
      <c r="E35" s="14">
        <f>IF(INTRO!$E$43="Non-endemic", 0, IF(COUNTRY_INFO!$K35&gt;0, IF(COUNTRY_INFO!$K35=4, 0, IF(COUNTRY_INFO!$K35=1, 0, IF(COUNTRY_INFO!$K35=2, COUNTRY_INFO!$G35*0.2, COUNTRY_INFO!$G35))), 0))</f>
        <v>0</v>
      </c>
      <c r="F35" s="14">
        <f t="shared" si="9"/>
        <v>16754.760000000002</v>
      </c>
      <c r="G35" s="15">
        <f>IF(INTRO!$E$43="Non-endemic", "Not required", COUNTRY_INFO!T35)</f>
        <v>0</v>
      </c>
      <c r="H35" s="64"/>
      <c r="I35" s="14">
        <f>IF($D35=0,0,IF(AND($G35&gt;0,$H35&lt;&gt;"Yes"),D35,IF(AND($G35&gt;0,$H35="Yes"),COUNTRY_INFO!$F35,0)))</f>
        <v>0</v>
      </c>
      <c r="J35" s="3"/>
      <c r="K35" s="44">
        <f t="shared" si="10"/>
        <v>0</v>
      </c>
      <c r="L35" s="44">
        <f t="shared" si="11"/>
        <v>0</v>
      </c>
      <c r="M35" s="14">
        <f t="shared" si="4"/>
        <v>0</v>
      </c>
      <c r="N35" s="44">
        <f t="shared" si="5"/>
        <v>0</v>
      </c>
      <c r="O35" s="14">
        <f t="shared" si="12"/>
        <v>0</v>
      </c>
      <c r="P35" s="25"/>
      <c r="Q35" s="16">
        <f t="shared" si="13"/>
        <v>0</v>
      </c>
      <c r="R35" s="16">
        <f t="shared" si="8"/>
        <v>0</v>
      </c>
    </row>
    <row r="36" spans="1:18" x14ac:dyDescent="0.25">
      <c r="A36" s="13" t="str">
        <f>IF(INTRO!$E$43="Non-endemic"," ", IF(COUNTRY_INFO!A36=0," ",COUNTRY_INFO!A36))</f>
        <v>Nigeria</v>
      </c>
      <c r="B36" s="13" t="str">
        <f>IF(INTRO!$E$43="Non-endemic"," ", IF(COUNTRY_INFO!B36=0," ",COUNTRY_INFO!B36))</f>
        <v>Adamawa</v>
      </c>
      <c r="C36" s="13" t="str">
        <f>IF(INTRO!$E$43="Non-endemic"," ", IF(COUNTRY_INFO!C36=0," ",COUNTRY_INFO!C36))</f>
        <v>Maiha</v>
      </c>
      <c r="D36" s="14">
        <f>IF(INTRO!$E$43="Non-endemic", 0, IF(COUNTRY_INFO!$K36&gt;0, IF(COUNTRY_INFO!$K36=4, 0, IF(COUNTRY_INFO!$K36=1, COUNTRY_INFO!$F36*0.33, IF(COUNTRY_INFO!$K36=2, COUNTRY_INFO!$F36*0.5, COUNTRY_INFO!$F36))), 0))</f>
        <v>20940</v>
      </c>
      <c r="E36" s="14">
        <f>IF(INTRO!$E$43="Non-endemic", 0, IF(COUNTRY_INFO!$K36&gt;0, IF(COUNTRY_INFO!$K36=4, 0, IF(COUNTRY_INFO!$K36=1, 0, IF(COUNTRY_INFO!$K36=2, COUNTRY_INFO!$G36*0.2, COUNTRY_INFO!$G36))), 0))</f>
        <v>15555.400000000001</v>
      </c>
      <c r="F36" s="14">
        <f t="shared" si="9"/>
        <v>36495.4</v>
      </c>
      <c r="G36" s="15">
        <f>IF(INTRO!$E$43="Non-endemic", "Not required", COUNTRY_INFO!T36)</f>
        <v>1</v>
      </c>
      <c r="H36" s="64"/>
      <c r="I36" s="14">
        <f>IF($D36=0,0,IF(AND($G36&gt;0,$H36&lt;&gt;"Yes"),D36,IF(AND($G36&gt;0,$H36="Yes"),COUNTRY_INFO!$F36,0)))</f>
        <v>20940</v>
      </c>
      <c r="J36" s="3"/>
      <c r="K36" s="44">
        <f t="shared" si="10"/>
        <v>15555.400000000001</v>
      </c>
      <c r="L36" s="44">
        <f t="shared" si="11"/>
        <v>36495.4</v>
      </c>
      <c r="M36" s="14">
        <f t="shared" si="4"/>
        <v>52350</v>
      </c>
      <c r="N36" s="44">
        <f t="shared" si="5"/>
        <v>46666.200000000004</v>
      </c>
      <c r="O36" s="14">
        <f t="shared" si="12"/>
        <v>52350</v>
      </c>
      <c r="P36" s="25"/>
      <c r="Q36" s="16">
        <f t="shared" si="13"/>
        <v>52350</v>
      </c>
      <c r="R36" s="16">
        <f t="shared" si="8"/>
        <v>53</v>
      </c>
    </row>
    <row r="37" spans="1:18" x14ac:dyDescent="0.25">
      <c r="A37" s="13" t="str">
        <f>IF(INTRO!$E$43="Non-endemic"," ", IF(COUNTRY_INFO!A37=0," ",COUNTRY_INFO!A37))</f>
        <v>Nigeria</v>
      </c>
      <c r="B37" s="13" t="str">
        <f>IF(INTRO!$E$43="Non-endemic"," ", IF(COUNTRY_INFO!B37=0," ",COUNTRY_INFO!B37))</f>
        <v>Adamawa</v>
      </c>
      <c r="C37" s="13" t="str">
        <f>IF(INTRO!$E$43="Non-endemic"," ", IF(COUNTRY_INFO!C37=0," ",COUNTRY_INFO!C37))</f>
        <v>Mayo-belwa</v>
      </c>
      <c r="D37" s="14">
        <f>IF(INTRO!$E$43="Non-endemic", 0, IF(COUNTRY_INFO!$K37&gt;0, IF(COUNTRY_INFO!$K37=4, 0, IF(COUNTRY_INFO!$K37=1, COUNTRY_INFO!$F37*0.33, IF(COUNTRY_INFO!$K37=2, COUNTRY_INFO!$F37*0.5, COUNTRY_INFO!$F37))), 0))</f>
        <v>28832</v>
      </c>
      <c r="E37" s="14">
        <f>IF(INTRO!$E$43="Non-endemic", 0, IF(COUNTRY_INFO!$K37&gt;0, IF(COUNTRY_INFO!$K37=4, 0, IF(COUNTRY_INFO!$K37=1, 0, IF(COUNTRY_INFO!$K37=2, COUNTRY_INFO!$G37*0.2, COUNTRY_INFO!$G37))), 0))</f>
        <v>21418</v>
      </c>
      <c r="F37" s="14">
        <f t="shared" si="9"/>
        <v>50250</v>
      </c>
      <c r="G37" s="15">
        <f>IF(INTRO!$E$43="Non-endemic", "Not required", COUNTRY_INFO!T37)</f>
        <v>1</v>
      </c>
      <c r="H37" s="64"/>
      <c r="I37" s="14">
        <f>IF($D37=0,0,IF(AND($G37&gt;0,$H37&lt;&gt;"Yes"),D37,IF(AND($G37&gt;0,$H37="Yes"),COUNTRY_INFO!$F37,0)))</f>
        <v>28832</v>
      </c>
      <c r="J37" s="3"/>
      <c r="K37" s="44">
        <f t="shared" si="10"/>
        <v>21418</v>
      </c>
      <c r="L37" s="44">
        <f t="shared" si="11"/>
        <v>50250</v>
      </c>
      <c r="M37" s="14">
        <f t="shared" si="4"/>
        <v>72080</v>
      </c>
      <c r="N37" s="44">
        <f t="shared" si="5"/>
        <v>64254</v>
      </c>
      <c r="O37" s="14">
        <f t="shared" si="12"/>
        <v>72080</v>
      </c>
      <c r="P37" s="25"/>
      <c r="Q37" s="16">
        <f t="shared" si="13"/>
        <v>72080</v>
      </c>
      <c r="R37" s="16">
        <f t="shared" si="8"/>
        <v>73</v>
      </c>
    </row>
    <row r="38" spans="1:18" x14ac:dyDescent="0.25">
      <c r="A38" s="13" t="str">
        <f>IF(INTRO!$E$43="Non-endemic"," ", IF(COUNTRY_INFO!A38=0," ",COUNTRY_INFO!A38))</f>
        <v>Nigeria</v>
      </c>
      <c r="B38" s="13" t="str">
        <f>IF(INTRO!$E$43="Non-endemic"," ", IF(COUNTRY_INFO!B38=0," ",COUNTRY_INFO!B38))</f>
        <v>Adamawa</v>
      </c>
      <c r="C38" s="13" t="str">
        <f>IF(INTRO!$E$43="Non-endemic"," ", IF(COUNTRY_INFO!C38=0," ",COUNTRY_INFO!C38))</f>
        <v>Michika</v>
      </c>
      <c r="D38" s="14">
        <f>IF(INTRO!$E$43="Non-endemic", 0, IF(COUNTRY_INFO!$K38&gt;0, IF(COUNTRY_INFO!$K38=4, 0, IF(COUNTRY_INFO!$K38=1, COUNTRY_INFO!$F38*0.33, IF(COUNTRY_INFO!$K38=2, COUNTRY_INFO!$F38*0.5, COUNTRY_INFO!$F38))), 0))</f>
        <v>19299.060000000001</v>
      </c>
      <c r="E38" s="14">
        <f>IF(INTRO!$E$43="Non-endemic", 0, IF(COUNTRY_INFO!$K38&gt;0, IF(COUNTRY_INFO!$K38=4, 0, IF(COUNTRY_INFO!$K38=1, 0, IF(COUNTRY_INFO!$K38=2, COUNTRY_INFO!$G38*0.2, COUNTRY_INFO!$G38))), 0))</f>
        <v>0</v>
      </c>
      <c r="F38" s="14">
        <f t="shared" si="9"/>
        <v>19299.060000000001</v>
      </c>
      <c r="G38" s="15">
        <f>IF(INTRO!$E$43="Non-endemic", "Not required", COUNTRY_INFO!T38)</f>
        <v>0</v>
      </c>
      <c r="H38" s="64"/>
      <c r="I38" s="14">
        <f>IF($D38=0,0,IF(AND($G38&gt;0,$H38&lt;&gt;"Yes"),D38,IF(AND($G38&gt;0,$H38="Yes"),COUNTRY_INFO!$F38,0)))</f>
        <v>0</v>
      </c>
      <c r="J38" s="3"/>
      <c r="K38" s="44">
        <f t="shared" si="10"/>
        <v>0</v>
      </c>
      <c r="L38" s="44">
        <f t="shared" si="11"/>
        <v>0</v>
      </c>
      <c r="M38" s="14">
        <f t="shared" si="4"/>
        <v>0</v>
      </c>
      <c r="N38" s="44">
        <f t="shared" si="5"/>
        <v>0</v>
      </c>
      <c r="O38" s="14">
        <f t="shared" si="12"/>
        <v>0</v>
      </c>
      <c r="P38" s="25"/>
      <c r="Q38" s="16">
        <f t="shared" si="13"/>
        <v>0</v>
      </c>
      <c r="R38" s="16">
        <f t="shared" si="8"/>
        <v>0</v>
      </c>
    </row>
    <row r="39" spans="1:18" x14ac:dyDescent="0.25">
      <c r="A39" s="13" t="str">
        <f>IF(INTRO!$E$43="Non-endemic"," ", IF(COUNTRY_INFO!A39=0," ",COUNTRY_INFO!A39))</f>
        <v>Nigeria</v>
      </c>
      <c r="B39" s="13" t="str">
        <f>IF(INTRO!$E$43="Non-endemic"," ", IF(COUNTRY_INFO!B39=0," ",COUNTRY_INFO!B39))</f>
        <v>Adamawa</v>
      </c>
      <c r="C39" s="13" t="str">
        <f>IF(INTRO!$E$43="Non-endemic"," ", IF(COUNTRY_INFO!C39=0," ",COUNTRY_INFO!C39))</f>
        <v>Mubi North</v>
      </c>
      <c r="D39" s="14">
        <f>IF(INTRO!$E$43="Non-endemic", 0, IF(COUNTRY_INFO!$K39&gt;0, IF(COUNTRY_INFO!$K39=4, 0, IF(COUNTRY_INFO!$K39=1, COUNTRY_INFO!$F39*0.33, IF(COUNTRY_INFO!$K39=2, COUNTRY_INFO!$F39*0.5, COUNTRY_INFO!$F39))), 0))</f>
        <v>18773.370000000003</v>
      </c>
      <c r="E39" s="14">
        <f>IF(INTRO!$E$43="Non-endemic", 0, IF(COUNTRY_INFO!$K39&gt;0, IF(COUNTRY_INFO!$K39=4, 0, IF(COUNTRY_INFO!$K39=1, 0, IF(COUNTRY_INFO!$K39=2, COUNTRY_INFO!$G39*0.2, COUNTRY_INFO!$G39))), 0))</f>
        <v>0</v>
      </c>
      <c r="F39" s="14">
        <f t="shared" si="9"/>
        <v>18773.370000000003</v>
      </c>
      <c r="G39" s="15">
        <f>IF(INTRO!$E$43="Non-endemic", "Not required", COUNTRY_INFO!T39)</f>
        <v>0</v>
      </c>
      <c r="H39" s="64"/>
      <c r="I39" s="14">
        <f>IF($D39=0,0,IF(AND($G39&gt;0,$H39&lt;&gt;"Yes"),D39,IF(AND($G39&gt;0,$H39="Yes"),COUNTRY_INFO!$F39,0)))</f>
        <v>0</v>
      </c>
      <c r="J39" s="3"/>
      <c r="K39" s="44">
        <f t="shared" si="10"/>
        <v>0</v>
      </c>
      <c r="L39" s="44">
        <f t="shared" si="11"/>
        <v>0</v>
      </c>
      <c r="M39" s="14">
        <f t="shared" si="4"/>
        <v>0</v>
      </c>
      <c r="N39" s="44">
        <f t="shared" si="5"/>
        <v>0</v>
      </c>
      <c r="O39" s="14">
        <f t="shared" si="12"/>
        <v>0</v>
      </c>
      <c r="P39" s="25"/>
      <c r="Q39" s="16">
        <f t="shared" si="13"/>
        <v>0</v>
      </c>
      <c r="R39" s="16">
        <f t="shared" si="8"/>
        <v>0</v>
      </c>
    </row>
    <row r="40" spans="1:18" x14ac:dyDescent="0.25">
      <c r="A40" s="13" t="str">
        <f>IF(INTRO!$E$43="Non-endemic"," ", IF(COUNTRY_INFO!A40=0," ",COUNTRY_INFO!A40))</f>
        <v>Nigeria</v>
      </c>
      <c r="B40" s="13" t="str">
        <f>IF(INTRO!$E$43="Non-endemic"," ", IF(COUNTRY_INFO!B40=0," ",COUNTRY_INFO!B40))</f>
        <v>Adamawa</v>
      </c>
      <c r="C40" s="13" t="str">
        <f>IF(INTRO!$E$43="Non-endemic"," ", IF(COUNTRY_INFO!C40=0," ",COUNTRY_INFO!C40))</f>
        <v>Mubi South</v>
      </c>
      <c r="D40" s="14">
        <f>IF(INTRO!$E$43="Non-endemic", 0, IF(COUNTRY_INFO!$K40&gt;0, IF(COUNTRY_INFO!$K40=4, 0, IF(COUNTRY_INFO!$K40=1, COUNTRY_INFO!$F40*0.33, IF(COUNTRY_INFO!$K40=2, COUNTRY_INFO!$F40*0.5, COUNTRY_INFO!$F40))), 0))</f>
        <v>24277</v>
      </c>
      <c r="E40" s="14">
        <f>IF(INTRO!$E$43="Non-endemic", 0, IF(COUNTRY_INFO!$K40&gt;0, IF(COUNTRY_INFO!$K40=4, 0, IF(COUNTRY_INFO!$K40=1, 0, IF(COUNTRY_INFO!$K40=2, COUNTRY_INFO!$G40*0.2, COUNTRY_INFO!$G40))), 0))</f>
        <v>18034.2</v>
      </c>
      <c r="F40" s="14">
        <f t="shared" si="9"/>
        <v>42311.199999999997</v>
      </c>
      <c r="G40" s="15">
        <f>IF(INTRO!$E$43="Non-endemic", "Not required", COUNTRY_INFO!T40)</f>
        <v>1</v>
      </c>
      <c r="H40" s="64"/>
      <c r="I40" s="14">
        <f>IF($D40=0,0,IF(AND($G40&gt;0,$H40&lt;&gt;"Yes"),D40,IF(AND($G40&gt;0,$H40="Yes"),COUNTRY_INFO!$F40,0)))</f>
        <v>24277</v>
      </c>
      <c r="J40" s="3"/>
      <c r="K40" s="44">
        <f t="shared" si="10"/>
        <v>18034.2</v>
      </c>
      <c r="L40" s="44">
        <f t="shared" si="11"/>
        <v>42311.199999999997</v>
      </c>
      <c r="M40" s="14">
        <f t="shared" si="4"/>
        <v>60692.5</v>
      </c>
      <c r="N40" s="44">
        <f t="shared" si="5"/>
        <v>54102.600000000006</v>
      </c>
      <c r="O40" s="14">
        <f t="shared" si="12"/>
        <v>60692.5</v>
      </c>
      <c r="P40" s="25"/>
      <c r="Q40" s="16">
        <f t="shared" si="13"/>
        <v>60692.5</v>
      </c>
      <c r="R40" s="16">
        <f t="shared" si="8"/>
        <v>61</v>
      </c>
    </row>
    <row r="41" spans="1:18" x14ac:dyDescent="0.25">
      <c r="A41" s="13" t="str">
        <f>IF(INTRO!$E$43="Non-endemic"," ", IF(COUNTRY_INFO!A41=0," ",COUNTRY_INFO!A41))</f>
        <v>Nigeria</v>
      </c>
      <c r="B41" s="13" t="str">
        <f>IF(INTRO!$E$43="Non-endemic"," ", IF(COUNTRY_INFO!B41=0," ",COUNTRY_INFO!B41))</f>
        <v>Adamawa</v>
      </c>
      <c r="C41" s="13" t="str">
        <f>IF(INTRO!$E$43="Non-endemic"," ", IF(COUNTRY_INFO!C41=0," ",COUNTRY_INFO!C41))</f>
        <v>Numan</v>
      </c>
      <c r="D41" s="14">
        <f>IF(INTRO!$E$43="Non-endemic", 0, IF(COUNTRY_INFO!$K41&gt;0, IF(COUNTRY_INFO!$K41=4, 0, IF(COUNTRY_INFO!$K41=1, COUNTRY_INFO!$F41*0.33, IF(COUNTRY_INFO!$K41=2, COUNTRY_INFO!$F41*0.5, COUNTRY_INFO!$F41))), 0))</f>
        <v>17081.5</v>
      </c>
      <c r="E41" s="14">
        <f>IF(INTRO!$E$43="Non-endemic", 0, IF(COUNTRY_INFO!$K41&gt;0, IF(COUNTRY_INFO!$K41=4, 0, IF(COUNTRY_INFO!$K41=1, 0, IF(COUNTRY_INFO!$K41=2, COUNTRY_INFO!$G41*0.2, COUNTRY_INFO!$G41))), 0))</f>
        <v>12689.2</v>
      </c>
      <c r="F41" s="14">
        <f t="shared" si="9"/>
        <v>29770.7</v>
      </c>
      <c r="G41" s="15">
        <f>IF(INTRO!$E$43="Non-endemic", "Not required", COUNTRY_INFO!T41)</f>
        <v>1</v>
      </c>
      <c r="H41" s="64"/>
      <c r="I41" s="14">
        <f>IF($D41=0,0,IF(AND($G41&gt;0,$H41&lt;&gt;"Yes"),D41,IF(AND($G41&gt;0,$H41="Yes"),COUNTRY_INFO!$F41,0)))</f>
        <v>17081.5</v>
      </c>
      <c r="J41" s="3"/>
      <c r="K41" s="44">
        <f t="shared" si="10"/>
        <v>12689.2</v>
      </c>
      <c r="L41" s="44">
        <f t="shared" si="11"/>
        <v>29770.7</v>
      </c>
      <c r="M41" s="14">
        <f t="shared" si="4"/>
        <v>42703.75</v>
      </c>
      <c r="N41" s="44">
        <f t="shared" si="5"/>
        <v>38067.600000000006</v>
      </c>
      <c r="O41" s="14">
        <f t="shared" si="12"/>
        <v>42703.75</v>
      </c>
      <c r="P41" s="25"/>
      <c r="Q41" s="16">
        <f t="shared" si="13"/>
        <v>42703.75</v>
      </c>
      <c r="R41" s="16">
        <f t="shared" si="8"/>
        <v>43</v>
      </c>
    </row>
    <row r="42" spans="1:18" x14ac:dyDescent="0.25">
      <c r="A42" s="13" t="str">
        <f>IF(INTRO!$E$43="Non-endemic"," ", IF(COUNTRY_INFO!A42=0," ",COUNTRY_INFO!A42))</f>
        <v>Nigeria</v>
      </c>
      <c r="B42" s="13" t="str">
        <f>IF(INTRO!$E$43="Non-endemic"," ", IF(COUNTRY_INFO!B42=0," ",COUNTRY_INFO!B42))</f>
        <v>Adamawa</v>
      </c>
      <c r="C42" s="13" t="str">
        <f>IF(INTRO!$E$43="Non-endemic"," ", IF(COUNTRY_INFO!C42=0," ",COUNTRY_INFO!C42))</f>
        <v>Shelleng</v>
      </c>
      <c r="D42" s="14">
        <f>IF(INTRO!$E$43="Non-endemic", 0, IF(COUNTRY_INFO!$K42&gt;0, IF(COUNTRY_INFO!$K42=4, 0, IF(COUNTRY_INFO!$K42=1, COUNTRY_INFO!$F42*0.33, IF(COUNTRY_INFO!$K42=2, COUNTRY_INFO!$F42*0.5, COUNTRY_INFO!$F42))), 0))</f>
        <v>28067.5</v>
      </c>
      <c r="E42" s="14">
        <f>IF(INTRO!$E$43="Non-endemic", 0, IF(COUNTRY_INFO!$K42&gt;0, IF(COUNTRY_INFO!$K42=4, 0, IF(COUNTRY_INFO!$K42=1, 0, IF(COUNTRY_INFO!$K42=2, COUNTRY_INFO!$G42*0.2, COUNTRY_INFO!$G42))), 0))</f>
        <v>20850</v>
      </c>
      <c r="F42" s="14">
        <f t="shared" si="9"/>
        <v>48917.5</v>
      </c>
      <c r="G42" s="15">
        <f>IF(INTRO!$E$43="Non-endemic", "Not required", COUNTRY_INFO!T42)</f>
        <v>1</v>
      </c>
      <c r="H42" s="64"/>
      <c r="I42" s="14">
        <f>IF($D42=0,0,IF(AND($G42&gt;0,$H42&lt;&gt;"Yes"),D42,IF(AND($G42&gt;0,$H42="Yes"),COUNTRY_INFO!$F42,0)))</f>
        <v>28067.5</v>
      </c>
      <c r="J42" s="3"/>
      <c r="K42" s="44">
        <f t="shared" si="10"/>
        <v>20850</v>
      </c>
      <c r="L42" s="44">
        <f t="shared" si="11"/>
        <v>48917.5</v>
      </c>
      <c r="M42" s="14">
        <f t="shared" si="4"/>
        <v>70168.75</v>
      </c>
      <c r="N42" s="44">
        <f t="shared" si="5"/>
        <v>62550</v>
      </c>
      <c r="O42" s="14">
        <f t="shared" si="12"/>
        <v>70168.75</v>
      </c>
      <c r="P42" s="25"/>
      <c r="Q42" s="16">
        <f t="shared" si="13"/>
        <v>70168.75</v>
      </c>
      <c r="R42" s="16">
        <f t="shared" si="8"/>
        <v>71</v>
      </c>
    </row>
    <row r="43" spans="1:18" x14ac:dyDescent="0.25">
      <c r="A43" s="13" t="str">
        <f>IF(INTRO!$E$43="Non-endemic"," ", IF(COUNTRY_INFO!A43=0," ",COUNTRY_INFO!A43))</f>
        <v>Nigeria</v>
      </c>
      <c r="B43" s="13" t="str">
        <f>IF(INTRO!$E$43="Non-endemic"," ", IF(COUNTRY_INFO!B43=0," ",COUNTRY_INFO!B43))</f>
        <v>Adamawa</v>
      </c>
      <c r="C43" s="13" t="str">
        <f>IF(INTRO!$E$43="Non-endemic"," ", IF(COUNTRY_INFO!C43=0," ",COUNTRY_INFO!C43))</f>
        <v>Song</v>
      </c>
      <c r="D43" s="14">
        <f>IF(INTRO!$E$43="Non-endemic", 0, IF(COUNTRY_INFO!$K43&gt;0, IF(COUNTRY_INFO!$K43=4, 0, IF(COUNTRY_INFO!$K43=1, COUNTRY_INFO!$F43*0.33, IF(COUNTRY_INFO!$K43=2, COUNTRY_INFO!$F43*0.5, COUNTRY_INFO!$F43))), 0))</f>
        <v>23946.120000000003</v>
      </c>
      <c r="E43" s="14">
        <f>IF(INTRO!$E$43="Non-endemic", 0, IF(COUNTRY_INFO!$K43&gt;0, IF(COUNTRY_INFO!$K43=4, 0, IF(COUNTRY_INFO!$K43=1, 0, IF(COUNTRY_INFO!$K43=2, COUNTRY_INFO!$G43*0.2, COUNTRY_INFO!$G43))), 0))</f>
        <v>0</v>
      </c>
      <c r="F43" s="14">
        <f t="shared" si="9"/>
        <v>23946.120000000003</v>
      </c>
      <c r="G43" s="15">
        <f>IF(INTRO!$E$43="Non-endemic", "Not required", COUNTRY_INFO!T43)</f>
        <v>0</v>
      </c>
      <c r="H43" s="64"/>
      <c r="I43" s="14">
        <f>IF($D43=0,0,IF(AND($G43&gt;0,$H43&lt;&gt;"Yes"),D43,IF(AND($G43&gt;0,$H43="Yes"),COUNTRY_INFO!$F43,0)))</f>
        <v>0</v>
      </c>
      <c r="J43" s="3"/>
      <c r="K43" s="44">
        <f t="shared" si="10"/>
        <v>0</v>
      </c>
      <c r="L43" s="44">
        <f t="shared" si="11"/>
        <v>0</v>
      </c>
      <c r="M43" s="14">
        <f t="shared" si="4"/>
        <v>0</v>
      </c>
      <c r="N43" s="44">
        <f t="shared" si="5"/>
        <v>0</v>
      </c>
      <c r="O43" s="14">
        <f t="shared" si="12"/>
        <v>0</v>
      </c>
      <c r="P43" s="25"/>
      <c r="Q43" s="16">
        <f t="shared" si="13"/>
        <v>0</v>
      </c>
      <c r="R43" s="16">
        <f t="shared" si="8"/>
        <v>0</v>
      </c>
    </row>
    <row r="44" spans="1:18" x14ac:dyDescent="0.25">
      <c r="A44" s="13" t="str">
        <f>IF(INTRO!$E$43="Non-endemic"," ", IF(COUNTRY_INFO!A44=0," ",COUNTRY_INFO!A44))</f>
        <v>Nigeria</v>
      </c>
      <c r="B44" s="13" t="str">
        <f>IF(INTRO!$E$43="Non-endemic"," ", IF(COUNTRY_INFO!B44=0," ",COUNTRY_INFO!B44))</f>
        <v>Adamawa</v>
      </c>
      <c r="C44" s="13" t="str">
        <f>IF(INTRO!$E$43="Non-endemic"," ", IF(COUNTRY_INFO!C44=0," ",COUNTRY_INFO!C44))</f>
        <v>Toungo</v>
      </c>
      <c r="D44" s="14">
        <f>IF(INTRO!$E$43="Non-endemic", 0, IF(COUNTRY_INFO!$K44&gt;0, IF(COUNTRY_INFO!$K44=4, 0, IF(COUNTRY_INFO!$K44=1, COUNTRY_INFO!$F44*0.33, IF(COUNTRY_INFO!$K44=2, COUNTRY_INFO!$F44*0.5, COUNTRY_INFO!$F44))), 0))</f>
        <v>9798.5</v>
      </c>
      <c r="E44" s="14">
        <f>IF(INTRO!$E$43="Non-endemic", 0, IF(COUNTRY_INFO!$K44&gt;0, IF(COUNTRY_INFO!$K44=4, 0, IF(COUNTRY_INFO!$K44=1, 0, IF(COUNTRY_INFO!$K44=2, COUNTRY_INFO!$G44*0.2, COUNTRY_INFO!$G44))), 0))</f>
        <v>7278.8</v>
      </c>
      <c r="F44" s="14">
        <f t="shared" si="9"/>
        <v>17077.3</v>
      </c>
      <c r="G44" s="15">
        <f>IF(INTRO!$E$43="Non-endemic", "Not required", COUNTRY_INFO!T44)</f>
        <v>1</v>
      </c>
      <c r="H44" s="64"/>
      <c r="I44" s="14">
        <f>IF($D44=0,0,IF(AND($G44&gt;0,$H44&lt;&gt;"Yes"),D44,IF(AND($G44&gt;0,$H44="Yes"),COUNTRY_INFO!$F44,0)))</f>
        <v>9798.5</v>
      </c>
      <c r="J44" s="3"/>
      <c r="K44" s="44">
        <f t="shared" si="10"/>
        <v>7278.8</v>
      </c>
      <c r="L44" s="44">
        <f t="shared" si="11"/>
        <v>17077.3</v>
      </c>
      <c r="M44" s="14">
        <f t="shared" si="4"/>
        <v>24496.25</v>
      </c>
      <c r="N44" s="44">
        <f t="shared" si="5"/>
        <v>21836.400000000001</v>
      </c>
      <c r="O44" s="14">
        <f t="shared" si="12"/>
        <v>24496.25</v>
      </c>
      <c r="P44" s="25"/>
      <c r="Q44" s="16">
        <f t="shared" si="13"/>
        <v>24496.25</v>
      </c>
      <c r="R44" s="16">
        <f t="shared" si="8"/>
        <v>25</v>
      </c>
    </row>
    <row r="45" spans="1:18" x14ac:dyDescent="0.25">
      <c r="A45" s="13" t="str">
        <f>IF(INTRO!$E$43="Non-endemic"," ", IF(COUNTRY_INFO!A45=0," ",COUNTRY_INFO!A45))</f>
        <v>Nigeria</v>
      </c>
      <c r="B45" s="13" t="str">
        <f>IF(INTRO!$E$43="Non-endemic"," ", IF(COUNTRY_INFO!B45=0," ",COUNTRY_INFO!B45))</f>
        <v>Adamawa</v>
      </c>
      <c r="C45" s="13" t="str">
        <f>IF(INTRO!$E$43="Non-endemic"," ", IF(COUNTRY_INFO!C45=0," ",COUNTRY_INFO!C45))</f>
        <v>Yola North</v>
      </c>
      <c r="D45" s="14">
        <f>IF(INTRO!$E$43="Non-endemic", 0, IF(COUNTRY_INFO!$K45&gt;0, IF(COUNTRY_INFO!$K45=4, 0, IF(COUNTRY_INFO!$K45=1, COUNTRY_INFO!$F45*0.33, IF(COUNTRY_INFO!$K45=2, COUNTRY_INFO!$F45*0.5, COUNTRY_INFO!$F45))), 0))</f>
        <v>24635.82</v>
      </c>
      <c r="E45" s="14">
        <f>IF(INTRO!$E$43="Non-endemic", 0, IF(COUNTRY_INFO!$K45&gt;0, IF(COUNTRY_INFO!$K45=4, 0, IF(COUNTRY_INFO!$K45=1, 0, IF(COUNTRY_INFO!$K45=2, COUNTRY_INFO!$G45*0.2, COUNTRY_INFO!$G45))), 0))</f>
        <v>0</v>
      </c>
      <c r="F45" s="14">
        <f t="shared" si="9"/>
        <v>24635.82</v>
      </c>
      <c r="G45" s="15">
        <f>IF(INTRO!$E$43="Non-endemic", "Not required", COUNTRY_INFO!T45)</f>
        <v>0</v>
      </c>
      <c r="H45" s="64"/>
      <c r="I45" s="14">
        <f>IF($D45=0,0,IF(AND($G45&gt;0,$H45&lt;&gt;"Yes"),D45,IF(AND($G45&gt;0,$H45="Yes"),COUNTRY_INFO!$F45,0)))</f>
        <v>0</v>
      </c>
      <c r="J45" s="3"/>
      <c r="K45" s="44">
        <f t="shared" si="10"/>
        <v>0</v>
      </c>
      <c r="L45" s="44">
        <f t="shared" si="11"/>
        <v>0</v>
      </c>
      <c r="M45" s="14">
        <f t="shared" si="4"/>
        <v>0</v>
      </c>
      <c r="N45" s="44">
        <f t="shared" si="5"/>
        <v>0</v>
      </c>
      <c r="O45" s="14">
        <f t="shared" si="12"/>
        <v>0</v>
      </c>
      <c r="P45" s="25"/>
      <c r="Q45" s="16">
        <f t="shared" si="13"/>
        <v>0</v>
      </c>
      <c r="R45" s="16">
        <f t="shared" si="8"/>
        <v>0</v>
      </c>
    </row>
    <row r="46" spans="1:18" x14ac:dyDescent="0.25">
      <c r="A46" s="13" t="str">
        <f>IF(INTRO!$E$43="Non-endemic"," ", IF(COUNTRY_INFO!A46=0," ",COUNTRY_INFO!A46))</f>
        <v>Nigeria</v>
      </c>
      <c r="B46" s="13" t="str">
        <f>IF(INTRO!$E$43="Non-endemic"," ", IF(COUNTRY_INFO!B46=0," ",COUNTRY_INFO!B46))</f>
        <v>Adamawa</v>
      </c>
      <c r="C46" s="13" t="str">
        <f>IF(INTRO!$E$43="Non-endemic"," ", IF(COUNTRY_INFO!C46=0," ",COUNTRY_INFO!C46))</f>
        <v>Yola South</v>
      </c>
      <c r="D46" s="14">
        <f>IF(INTRO!$E$43="Non-endemic", 0, IF(COUNTRY_INFO!$K46&gt;0, IF(COUNTRY_INFO!$K46=4, 0, IF(COUNTRY_INFO!$K46=1, COUNTRY_INFO!$F46*0.33, IF(COUNTRY_INFO!$K46=2, COUNTRY_INFO!$F46*0.5, COUNTRY_INFO!$F46))), 0))</f>
        <v>36641.5</v>
      </c>
      <c r="E46" s="14">
        <f>IF(INTRO!$E$43="Non-endemic", 0, IF(COUNTRY_INFO!$K46&gt;0, IF(COUNTRY_INFO!$K46=4, 0, IF(COUNTRY_INFO!$K46=1, 0, IF(COUNTRY_INFO!$K46=2, COUNTRY_INFO!$G46*0.2, COUNTRY_INFO!$G46))), 0))</f>
        <v>27219.4</v>
      </c>
      <c r="F46" s="14">
        <f t="shared" si="9"/>
        <v>63860.9</v>
      </c>
      <c r="G46" s="15">
        <f>IF(INTRO!$E$43="Non-endemic", "Not required", COUNTRY_INFO!T46)</f>
        <v>1</v>
      </c>
      <c r="H46" s="64"/>
      <c r="I46" s="14">
        <f>IF($D46=0,0,IF(AND($G46&gt;0,$H46&lt;&gt;"Yes"),D46,IF(AND($G46&gt;0,$H46="Yes"),COUNTRY_INFO!$F46,0)))</f>
        <v>36641.5</v>
      </c>
      <c r="J46" s="3"/>
      <c r="K46" s="44">
        <f t="shared" si="10"/>
        <v>27219.4</v>
      </c>
      <c r="L46" s="44">
        <f t="shared" si="11"/>
        <v>63860.9</v>
      </c>
      <c r="M46" s="14">
        <f t="shared" si="4"/>
        <v>91603.75</v>
      </c>
      <c r="N46" s="44">
        <f t="shared" si="5"/>
        <v>81658.200000000012</v>
      </c>
      <c r="O46" s="14">
        <f t="shared" si="12"/>
        <v>91603.75</v>
      </c>
      <c r="P46" s="25"/>
      <c r="Q46" s="16">
        <f t="shared" si="13"/>
        <v>91603.75</v>
      </c>
      <c r="R46" s="16">
        <f t="shared" si="8"/>
        <v>92</v>
      </c>
    </row>
    <row r="47" spans="1:18" x14ac:dyDescent="0.25">
      <c r="A47" s="13" t="str">
        <f>IF(INTRO!$E$43="Non-endemic"," ", IF(COUNTRY_INFO!A47=0," ",COUNTRY_INFO!A47))</f>
        <v>Nigeria</v>
      </c>
      <c r="B47" s="13" t="str">
        <f>IF(INTRO!$E$43="Non-endemic"," ", IF(COUNTRY_INFO!B47=0," ",COUNTRY_INFO!B47))</f>
        <v>Akwa Ibom</v>
      </c>
      <c r="C47" s="13" t="str">
        <f>IF(INTRO!$E$43="Non-endemic"," ", IF(COUNTRY_INFO!C47=0," ",COUNTRY_INFO!C47))</f>
        <v>Abak</v>
      </c>
      <c r="D47" s="14">
        <f>IF(INTRO!$E$43="Non-endemic", 0, IF(COUNTRY_INFO!$K47&gt;0, IF(COUNTRY_INFO!$K47=4, 0, IF(COUNTRY_INFO!$K47=1, COUNTRY_INFO!$F47*0.33, IF(COUNTRY_INFO!$K47=2, COUNTRY_INFO!$F47*0.5, COUNTRY_INFO!$F47))), 0))</f>
        <v>0</v>
      </c>
      <c r="E47" s="14">
        <f>IF(INTRO!$E$43="Non-endemic", 0, IF(COUNTRY_INFO!$K47&gt;0, IF(COUNTRY_INFO!$K47=4, 0, IF(COUNTRY_INFO!$K47=1, 0, IF(COUNTRY_INFO!$K47=2, COUNTRY_INFO!$G47*0.2, COUNTRY_INFO!$G47))), 0))</f>
        <v>0</v>
      </c>
      <c r="F47" s="14">
        <f t="shared" si="9"/>
        <v>0</v>
      </c>
      <c r="G47" s="15">
        <f>IF(INTRO!$E$43="Non-endemic", "Not required", COUNTRY_INFO!T47)</f>
        <v>0</v>
      </c>
      <c r="H47" s="64"/>
      <c r="I47" s="14">
        <f>IF($D47=0,0,IF(AND($G47&gt;0,$H47&lt;&gt;"Yes"),D47,IF(AND($G47&gt;0,$H47="Yes"),COUNTRY_INFO!$F47,0)))</f>
        <v>0</v>
      </c>
      <c r="J47" s="3"/>
      <c r="K47" s="44">
        <f t="shared" si="10"/>
        <v>0</v>
      </c>
      <c r="L47" s="44">
        <f t="shared" si="11"/>
        <v>0</v>
      </c>
      <c r="M47" s="14">
        <f t="shared" si="4"/>
        <v>0</v>
      </c>
      <c r="N47" s="44">
        <f t="shared" si="5"/>
        <v>0</v>
      </c>
      <c r="O47" s="14">
        <f t="shared" si="12"/>
        <v>0</v>
      </c>
      <c r="P47" s="25"/>
      <c r="Q47" s="16">
        <f t="shared" si="13"/>
        <v>0</v>
      </c>
      <c r="R47" s="16">
        <f t="shared" si="8"/>
        <v>0</v>
      </c>
    </row>
    <row r="48" spans="1:18" x14ac:dyDescent="0.25">
      <c r="A48" s="13" t="str">
        <f>IF(INTRO!$E$43="Non-endemic"," ", IF(COUNTRY_INFO!A48=0," ",COUNTRY_INFO!A48))</f>
        <v>Nigeria</v>
      </c>
      <c r="B48" s="13" t="str">
        <f>IF(INTRO!$E$43="Non-endemic"," ", IF(COUNTRY_INFO!B48=0," ",COUNTRY_INFO!B48))</f>
        <v>Akwa Ibom</v>
      </c>
      <c r="C48" s="13" t="str">
        <f>IF(INTRO!$E$43="Non-endemic"," ", IF(COUNTRY_INFO!C48=0," ",COUNTRY_INFO!C48))</f>
        <v>Eastern Obolo</v>
      </c>
      <c r="D48" s="14">
        <f>IF(INTRO!$E$43="Non-endemic", 0, IF(COUNTRY_INFO!$K48&gt;0, IF(COUNTRY_INFO!$K48=4, 0, IF(COUNTRY_INFO!$K48=1, COUNTRY_INFO!$F48*0.33, IF(COUNTRY_INFO!$K48=2, COUNTRY_INFO!$F48*0.5, COUNTRY_INFO!$F48))), 0))</f>
        <v>0</v>
      </c>
      <c r="E48" s="14">
        <f>IF(INTRO!$E$43="Non-endemic", 0, IF(COUNTRY_INFO!$K48&gt;0, IF(COUNTRY_INFO!$K48=4, 0, IF(COUNTRY_INFO!$K48=1, 0, IF(COUNTRY_INFO!$K48=2, COUNTRY_INFO!$G48*0.2, COUNTRY_INFO!$G48))), 0))</f>
        <v>0</v>
      </c>
      <c r="F48" s="14">
        <f t="shared" si="9"/>
        <v>0</v>
      </c>
      <c r="G48" s="15">
        <f>IF(INTRO!$E$43="Non-endemic", "Not required", COUNTRY_INFO!T48)</f>
        <v>0</v>
      </c>
      <c r="H48" s="64"/>
      <c r="I48" s="14">
        <f>IF($D48=0,0,IF(AND($G48&gt;0,$H48&lt;&gt;"Yes"),D48,IF(AND($G48&gt;0,$H48="Yes"),COUNTRY_INFO!$F48,0)))</f>
        <v>0</v>
      </c>
      <c r="J48" s="3"/>
      <c r="K48" s="44">
        <f t="shared" si="10"/>
        <v>0</v>
      </c>
      <c r="L48" s="44">
        <f t="shared" si="11"/>
        <v>0</v>
      </c>
      <c r="M48" s="14">
        <f t="shared" si="4"/>
        <v>0</v>
      </c>
      <c r="N48" s="44">
        <f t="shared" si="5"/>
        <v>0</v>
      </c>
      <c r="O48" s="14">
        <f t="shared" si="12"/>
        <v>0</v>
      </c>
      <c r="P48" s="25"/>
      <c r="Q48" s="16">
        <f t="shared" si="13"/>
        <v>0</v>
      </c>
      <c r="R48" s="16">
        <f t="shared" si="8"/>
        <v>0</v>
      </c>
    </row>
    <row r="49" spans="1:18" x14ac:dyDescent="0.25">
      <c r="A49" s="13" t="str">
        <f>IF(INTRO!$E$43="Non-endemic"," ", IF(COUNTRY_INFO!A49=0," ",COUNTRY_INFO!A49))</f>
        <v>Nigeria</v>
      </c>
      <c r="B49" s="13" t="str">
        <f>IF(INTRO!$E$43="Non-endemic"," ", IF(COUNTRY_INFO!B49=0," ",COUNTRY_INFO!B49))</f>
        <v>Akwa Ibom</v>
      </c>
      <c r="C49" s="13" t="str">
        <f>IF(INTRO!$E$43="Non-endemic"," ", IF(COUNTRY_INFO!C49=0," ",COUNTRY_INFO!C49))</f>
        <v>Eket</v>
      </c>
      <c r="D49" s="14">
        <f>IF(INTRO!$E$43="Non-endemic", 0, IF(COUNTRY_INFO!$K49&gt;0, IF(COUNTRY_INFO!$K49=4, 0, IF(COUNTRY_INFO!$K49=1, COUNTRY_INFO!$F49*0.33, IF(COUNTRY_INFO!$K49=2, COUNTRY_INFO!$F49*0.5, COUNTRY_INFO!$F49))), 0))</f>
        <v>0</v>
      </c>
      <c r="E49" s="14">
        <f>IF(INTRO!$E$43="Non-endemic", 0, IF(COUNTRY_INFO!$K49&gt;0, IF(COUNTRY_INFO!$K49=4, 0, IF(COUNTRY_INFO!$K49=1, 0, IF(COUNTRY_INFO!$K49=2, COUNTRY_INFO!$G49*0.2, COUNTRY_INFO!$G49))), 0))</f>
        <v>0</v>
      </c>
      <c r="F49" s="14">
        <f t="shared" si="9"/>
        <v>0</v>
      </c>
      <c r="G49" s="15">
        <f>IF(INTRO!$E$43="Non-endemic", "Not required", COUNTRY_INFO!T49)</f>
        <v>0</v>
      </c>
      <c r="H49" s="64"/>
      <c r="I49" s="14">
        <f>IF($D49=0,0,IF(AND($G49&gt;0,$H49&lt;&gt;"Yes"),D49,IF(AND($G49&gt;0,$H49="Yes"),COUNTRY_INFO!$F49,0)))</f>
        <v>0</v>
      </c>
      <c r="J49" s="3"/>
      <c r="K49" s="44">
        <f t="shared" si="10"/>
        <v>0</v>
      </c>
      <c r="L49" s="44">
        <f t="shared" si="11"/>
        <v>0</v>
      </c>
      <c r="M49" s="14">
        <f t="shared" si="4"/>
        <v>0</v>
      </c>
      <c r="N49" s="44">
        <f t="shared" si="5"/>
        <v>0</v>
      </c>
      <c r="O49" s="14">
        <f t="shared" si="12"/>
        <v>0</v>
      </c>
      <c r="P49" s="25"/>
      <c r="Q49" s="16">
        <f t="shared" si="13"/>
        <v>0</v>
      </c>
      <c r="R49" s="16">
        <f t="shared" si="8"/>
        <v>0</v>
      </c>
    </row>
    <row r="50" spans="1:18" x14ac:dyDescent="0.25">
      <c r="A50" s="13" t="str">
        <f>IF(INTRO!$E$43="Non-endemic"," ", IF(COUNTRY_INFO!A50=0," ",COUNTRY_INFO!A50))</f>
        <v>Nigeria</v>
      </c>
      <c r="B50" s="13" t="str">
        <f>IF(INTRO!$E$43="Non-endemic"," ", IF(COUNTRY_INFO!B50=0," ",COUNTRY_INFO!B50))</f>
        <v>Akwa Ibom</v>
      </c>
      <c r="C50" s="13" t="str">
        <f>IF(INTRO!$E$43="Non-endemic"," ", IF(COUNTRY_INFO!C50=0," ",COUNTRY_INFO!C50))</f>
        <v>Esit Eket</v>
      </c>
      <c r="D50" s="14">
        <f>IF(INTRO!$E$43="Non-endemic", 0, IF(COUNTRY_INFO!$K50&gt;0, IF(COUNTRY_INFO!$K50=4, 0, IF(COUNTRY_INFO!$K50=1, COUNTRY_INFO!$F50*0.33, IF(COUNTRY_INFO!$K50=2, COUNTRY_INFO!$F50*0.5, COUNTRY_INFO!$F50))), 0))</f>
        <v>0</v>
      </c>
      <c r="E50" s="14">
        <f>IF(INTRO!$E$43="Non-endemic", 0, IF(COUNTRY_INFO!$K50&gt;0, IF(COUNTRY_INFO!$K50=4, 0, IF(COUNTRY_INFO!$K50=1, 0, IF(COUNTRY_INFO!$K50=2, COUNTRY_INFO!$G50*0.2, COUNTRY_INFO!$G50))), 0))</f>
        <v>0</v>
      </c>
      <c r="F50" s="14">
        <f t="shared" si="9"/>
        <v>0</v>
      </c>
      <c r="G50" s="15">
        <f>IF(INTRO!$E$43="Non-endemic", "Not required", COUNTRY_INFO!T50)</f>
        <v>0</v>
      </c>
      <c r="H50" s="64"/>
      <c r="I50" s="14">
        <f>IF($D50=0,0,IF(AND($G50&gt;0,$H50&lt;&gt;"Yes"),D50,IF(AND($G50&gt;0,$H50="Yes"),COUNTRY_INFO!$F50,0)))</f>
        <v>0</v>
      </c>
      <c r="J50" s="3"/>
      <c r="K50" s="44">
        <f t="shared" si="10"/>
        <v>0</v>
      </c>
      <c r="L50" s="44">
        <f t="shared" si="11"/>
        <v>0</v>
      </c>
      <c r="M50" s="14">
        <f t="shared" si="4"/>
        <v>0</v>
      </c>
      <c r="N50" s="44">
        <f t="shared" si="5"/>
        <v>0</v>
      </c>
      <c r="O50" s="14">
        <f t="shared" si="12"/>
        <v>0</v>
      </c>
      <c r="P50" s="25"/>
      <c r="Q50" s="16">
        <f t="shared" si="13"/>
        <v>0</v>
      </c>
      <c r="R50" s="16">
        <f t="shared" si="8"/>
        <v>0</v>
      </c>
    </row>
    <row r="51" spans="1:18" x14ac:dyDescent="0.25">
      <c r="A51" s="13" t="str">
        <f>IF(INTRO!$E$43="Non-endemic"," ", IF(COUNTRY_INFO!A51=0," ",COUNTRY_INFO!A51))</f>
        <v>Nigeria</v>
      </c>
      <c r="B51" s="13" t="str">
        <f>IF(INTRO!$E$43="Non-endemic"," ", IF(COUNTRY_INFO!B51=0," ",COUNTRY_INFO!B51))</f>
        <v>Akwa Ibom</v>
      </c>
      <c r="C51" s="13" t="str">
        <f>IF(INTRO!$E$43="Non-endemic"," ", IF(COUNTRY_INFO!C51=0," ",COUNTRY_INFO!C51))</f>
        <v>Essien Udim</v>
      </c>
      <c r="D51" s="14">
        <f>IF(INTRO!$E$43="Non-endemic", 0, IF(COUNTRY_INFO!$K51&gt;0, IF(COUNTRY_INFO!$K51=4, 0, IF(COUNTRY_INFO!$K51=1, COUNTRY_INFO!$F51*0.33, IF(COUNTRY_INFO!$K51=2, COUNTRY_INFO!$F51*0.5, COUNTRY_INFO!$F51))), 0))</f>
        <v>0</v>
      </c>
      <c r="E51" s="14">
        <f>IF(INTRO!$E$43="Non-endemic", 0, IF(COUNTRY_INFO!$K51&gt;0, IF(COUNTRY_INFO!$K51=4, 0, IF(COUNTRY_INFO!$K51=1, 0, IF(COUNTRY_INFO!$K51=2, COUNTRY_INFO!$G51*0.2, COUNTRY_INFO!$G51))), 0))</f>
        <v>0</v>
      </c>
      <c r="F51" s="14">
        <f t="shared" si="9"/>
        <v>0</v>
      </c>
      <c r="G51" s="15">
        <f>IF(INTRO!$E$43="Non-endemic", "Not required", COUNTRY_INFO!T51)</f>
        <v>0</v>
      </c>
      <c r="H51" s="64"/>
      <c r="I51" s="14">
        <f>IF($D51=0,0,IF(AND($G51&gt;0,$H51&lt;&gt;"Yes"),D51,IF(AND($G51&gt;0,$H51="Yes"),COUNTRY_INFO!$F51,0)))</f>
        <v>0</v>
      </c>
      <c r="J51" s="3"/>
      <c r="K51" s="44">
        <f t="shared" si="10"/>
        <v>0</v>
      </c>
      <c r="L51" s="44">
        <f t="shared" si="11"/>
        <v>0</v>
      </c>
      <c r="M51" s="14">
        <f t="shared" si="4"/>
        <v>0</v>
      </c>
      <c r="N51" s="44">
        <f t="shared" si="5"/>
        <v>0</v>
      </c>
      <c r="O51" s="14">
        <f t="shared" si="12"/>
        <v>0</v>
      </c>
      <c r="P51" s="25"/>
      <c r="Q51" s="16">
        <f t="shared" si="13"/>
        <v>0</v>
      </c>
      <c r="R51" s="16">
        <f t="shared" si="8"/>
        <v>0</v>
      </c>
    </row>
    <row r="52" spans="1:18" x14ac:dyDescent="0.25">
      <c r="A52" s="13" t="str">
        <f>IF(INTRO!$E$43="Non-endemic"," ", IF(COUNTRY_INFO!A52=0," ",COUNTRY_INFO!A52))</f>
        <v>Nigeria</v>
      </c>
      <c r="B52" s="13" t="str">
        <f>IF(INTRO!$E$43="Non-endemic"," ", IF(COUNTRY_INFO!B52=0," ",COUNTRY_INFO!B52))</f>
        <v>Akwa Ibom</v>
      </c>
      <c r="C52" s="13" t="str">
        <f>IF(INTRO!$E$43="Non-endemic"," ", IF(COUNTRY_INFO!C52=0," ",COUNTRY_INFO!C52))</f>
        <v>Etim Ekpo</v>
      </c>
      <c r="D52" s="14">
        <f>IF(INTRO!$E$43="Non-endemic", 0, IF(COUNTRY_INFO!$K52&gt;0, IF(COUNTRY_INFO!$K52=4, 0, IF(COUNTRY_INFO!$K52=1, COUNTRY_INFO!$F52*0.33, IF(COUNTRY_INFO!$K52=2, COUNTRY_INFO!$F52*0.5, COUNTRY_INFO!$F52))), 0))</f>
        <v>0</v>
      </c>
      <c r="E52" s="14">
        <f>IF(INTRO!$E$43="Non-endemic", 0, IF(COUNTRY_INFO!$K52&gt;0, IF(COUNTRY_INFO!$K52=4, 0, IF(COUNTRY_INFO!$K52=1, 0, IF(COUNTRY_INFO!$K52=2, COUNTRY_INFO!$G52*0.2, COUNTRY_INFO!$G52))), 0))</f>
        <v>0</v>
      </c>
      <c r="F52" s="14">
        <f t="shared" si="9"/>
        <v>0</v>
      </c>
      <c r="G52" s="15">
        <f>IF(INTRO!$E$43="Non-endemic", "Not required", COUNTRY_INFO!T52)</f>
        <v>0</v>
      </c>
      <c r="H52" s="64"/>
      <c r="I52" s="14">
        <f>IF($D52=0,0,IF(AND($G52&gt;0,$H52&lt;&gt;"Yes"),D52,IF(AND($G52&gt;0,$H52="Yes"),COUNTRY_INFO!$F52,0)))</f>
        <v>0</v>
      </c>
      <c r="J52" s="3"/>
      <c r="K52" s="44">
        <f t="shared" si="10"/>
        <v>0</v>
      </c>
      <c r="L52" s="44">
        <f t="shared" si="11"/>
        <v>0</v>
      </c>
      <c r="M52" s="14">
        <f t="shared" si="4"/>
        <v>0</v>
      </c>
      <c r="N52" s="44">
        <f t="shared" si="5"/>
        <v>0</v>
      </c>
      <c r="O52" s="14">
        <f t="shared" si="12"/>
        <v>0</v>
      </c>
      <c r="P52" s="25"/>
      <c r="Q52" s="16">
        <f t="shared" si="13"/>
        <v>0</v>
      </c>
      <c r="R52" s="16">
        <f t="shared" si="8"/>
        <v>0</v>
      </c>
    </row>
    <row r="53" spans="1:18" x14ac:dyDescent="0.25">
      <c r="A53" s="13" t="str">
        <f>IF(INTRO!$E$43="Non-endemic"," ", IF(COUNTRY_INFO!A53=0," ",COUNTRY_INFO!A53))</f>
        <v>Nigeria</v>
      </c>
      <c r="B53" s="13" t="str">
        <f>IF(INTRO!$E$43="Non-endemic"," ", IF(COUNTRY_INFO!B53=0," ",COUNTRY_INFO!B53))</f>
        <v>Akwa Ibom</v>
      </c>
      <c r="C53" s="13" t="str">
        <f>IF(INTRO!$E$43="Non-endemic"," ", IF(COUNTRY_INFO!C53=0," ",COUNTRY_INFO!C53))</f>
        <v>Etinan</v>
      </c>
      <c r="D53" s="14">
        <f>IF(INTRO!$E$43="Non-endemic", 0, IF(COUNTRY_INFO!$K53&gt;0, IF(COUNTRY_INFO!$K53=4, 0, IF(COUNTRY_INFO!$K53=1, COUNTRY_INFO!$F53*0.33, IF(COUNTRY_INFO!$K53=2, COUNTRY_INFO!$F53*0.5, COUNTRY_INFO!$F53))), 0))</f>
        <v>0</v>
      </c>
      <c r="E53" s="14">
        <f>IF(INTRO!$E$43="Non-endemic", 0, IF(COUNTRY_INFO!$K53&gt;0, IF(COUNTRY_INFO!$K53=4, 0, IF(COUNTRY_INFO!$K53=1, 0, IF(COUNTRY_INFO!$K53=2, COUNTRY_INFO!$G53*0.2, COUNTRY_INFO!$G53))), 0))</f>
        <v>0</v>
      </c>
      <c r="F53" s="14">
        <f t="shared" si="9"/>
        <v>0</v>
      </c>
      <c r="G53" s="15">
        <f>IF(INTRO!$E$43="Non-endemic", "Not required", COUNTRY_INFO!T53)</f>
        <v>0</v>
      </c>
      <c r="H53" s="64"/>
      <c r="I53" s="14">
        <f>IF($D53=0,0,IF(AND($G53&gt;0,$H53&lt;&gt;"Yes"),D53,IF(AND($G53&gt;0,$H53="Yes"),COUNTRY_INFO!$F53,0)))</f>
        <v>0</v>
      </c>
      <c r="J53" s="3"/>
      <c r="K53" s="44">
        <f t="shared" si="10"/>
        <v>0</v>
      </c>
      <c r="L53" s="44">
        <f t="shared" si="11"/>
        <v>0</v>
      </c>
      <c r="M53" s="14">
        <f t="shared" si="4"/>
        <v>0</v>
      </c>
      <c r="N53" s="44">
        <f t="shared" si="5"/>
        <v>0</v>
      </c>
      <c r="O53" s="14">
        <f t="shared" si="12"/>
        <v>0</v>
      </c>
      <c r="P53" s="25"/>
      <c r="Q53" s="16">
        <f t="shared" si="13"/>
        <v>0</v>
      </c>
      <c r="R53" s="16">
        <f t="shared" si="8"/>
        <v>0</v>
      </c>
    </row>
    <row r="54" spans="1:18" x14ac:dyDescent="0.25">
      <c r="A54" s="13" t="str">
        <f>IF(INTRO!$E$43="Non-endemic"," ", IF(COUNTRY_INFO!A54=0," ",COUNTRY_INFO!A54))</f>
        <v>Nigeria</v>
      </c>
      <c r="B54" s="13" t="str">
        <f>IF(INTRO!$E$43="Non-endemic"," ", IF(COUNTRY_INFO!B54=0," ",COUNTRY_INFO!B54))</f>
        <v>Akwa Ibom</v>
      </c>
      <c r="C54" s="13" t="str">
        <f>IF(INTRO!$E$43="Non-endemic"," ", IF(COUNTRY_INFO!C54=0," ",COUNTRY_INFO!C54))</f>
        <v>Ibeno</v>
      </c>
      <c r="D54" s="14">
        <f>IF(INTRO!$E$43="Non-endemic", 0, IF(COUNTRY_INFO!$K54&gt;0, IF(COUNTRY_INFO!$K54=4, 0, IF(COUNTRY_INFO!$K54=1, COUNTRY_INFO!$F54*0.33, IF(COUNTRY_INFO!$K54=2, COUNTRY_INFO!$F54*0.5, COUNTRY_INFO!$F54))), 0))</f>
        <v>0</v>
      </c>
      <c r="E54" s="14">
        <f>IF(INTRO!$E$43="Non-endemic", 0, IF(COUNTRY_INFO!$K54&gt;0, IF(COUNTRY_INFO!$K54=4, 0, IF(COUNTRY_INFO!$K54=1, 0, IF(COUNTRY_INFO!$K54=2, COUNTRY_INFO!$G54*0.2, COUNTRY_INFO!$G54))), 0))</f>
        <v>0</v>
      </c>
      <c r="F54" s="14">
        <f t="shared" si="9"/>
        <v>0</v>
      </c>
      <c r="G54" s="15">
        <f>IF(INTRO!$E$43="Non-endemic", "Not required", COUNTRY_INFO!T54)</f>
        <v>0</v>
      </c>
      <c r="H54" s="64"/>
      <c r="I54" s="14">
        <f>IF($D54=0,0,IF(AND($G54&gt;0,$H54&lt;&gt;"Yes"),D54,IF(AND($G54&gt;0,$H54="Yes"),COUNTRY_INFO!$F54,0)))</f>
        <v>0</v>
      </c>
      <c r="J54" s="3"/>
      <c r="K54" s="44">
        <f t="shared" si="10"/>
        <v>0</v>
      </c>
      <c r="L54" s="44">
        <f t="shared" si="11"/>
        <v>0</v>
      </c>
      <c r="M54" s="14">
        <f t="shared" si="4"/>
        <v>0</v>
      </c>
      <c r="N54" s="44">
        <f t="shared" si="5"/>
        <v>0</v>
      </c>
      <c r="O54" s="14">
        <f t="shared" si="12"/>
        <v>0</v>
      </c>
      <c r="P54" s="25"/>
      <c r="Q54" s="16">
        <f t="shared" si="13"/>
        <v>0</v>
      </c>
      <c r="R54" s="16">
        <f t="shared" si="8"/>
        <v>0</v>
      </c>
    </row>
    <row r="55" spans="1:18" x14ac:dyDescent="0.25">
      <c r="A55" s="13" t="str">
        <f>IF(INTRO!$E$43="Non-endemic"," ", IF(COUNTRY_INFO!A55=0," ",COUNTRY_INFO!A55))</f>
        <v>Nigeria</v>
      </c>
      <c r="B55" s="13" t="str">
        <f>IF(INTRO!$E$43="Non-endemic"," ", IF(COUNTRY_INFO!B55=0," ",COUNTRY_INFO!B55))</f>
        <v>Akwa Ibom</v>
      </c>
      <c r="C55" s="13" t="str">
        <f>IF(INTRO!$E$43="Non-endemic"," ", IF(COUNTRY_INFO!C55=0," ",COUNTRY_INFO!C55))</f>
        <v>Ibesikpo Asutan</v>
      </c>
      <c r="D55" s="14">
        <f>IF(INTRO!$E$43="Non-endemic", 0, IF(COUNTRY_INFO!$K55&gt;0, IF(COUNTRY_INFO!$K55=4, 0, IF(COUNTRY_INFO!$K55=1, COUNTRY_INFO!$F55*0.33, IF(COUNTRY_INFO!$K55=2, COUNTRY_INFO!$F55*0.5, COUNTRY_INFO!$F55))), 0))</f>
        <v>0</v>
      </c>
      <c r="E55" s="14">
        <f>IF(INTRO!$E$43="Non-endemic", 0, IF(COUNTRY_INFO!$K55&gt;0, IF(COUNTRY_INFO!$K55=4, 0, IF(COUNTRY_INFO!$K55=1, 0, IF(COUNTRY_INFO!$K55=2, COUNTRY_INFO!$G55*0.2, COUNTRY_INFO!$G55))), 0))</f>
        <v>0</v>
      </c>
      <c r="F55" s="14">
        <f t="shared" si="9"/>
        <v>0</v>
      </c>
      <c r="G55" s="15">
        <f>IF(INTRO!$E$43="Non-endemic", "Not required", COUNTRY_INFO!T55)</f>
        <v>0</v>
      </c>
      <c r="H55" s="64"/>
      <c r="I55" s="14">
        <f>IF($D55=0,0,IF(AND($G55&gt;0,$H55&lt;&gt;"Yes"),D55,IF(AND($G55&gt;0,$H55="Yes"),COUNTRY_INFO!$F55,0)))</f>
        <v>0</v>
      </c>
      <c r="J55" s="3"/>
      <c r="K55" s="44">
        <f t="shared" si="10"/>
        <v>0</v>
      </c>
      <c r="L55" s="44">
        <f t="shared" si="11"/>
        <v>0</v>
      </c>
      <c r="M55" s="14">
        <f t="shared" si="4"/>
        <v>0</v>
      </c>
      <c r="N55" s="44">
        <f t="shared" si="5"/>
        <v>0</v>
      </c>
      <c r="O55" s="14">
        <f t="shared" si="12"/>
        <v>0</v>
      </c>
      <c r="P55" s="25"/>
      <c r="Q55" s="16">
        <f t="shared" si="13"/>
        <v>0</v>
      </c>
      <c r="R55" s="16">
        <f t="shared" si="8"/>
        <v>0</v>
      </c>
    </row>
    <row r="56" spans="1:18" x14ac:dyDescent="0.25">
      <c r="A56" s="13" t="str">
        <f>IF(INTRO!$E$43="Non-endemic"," ", IF(COUNTRY_INFO!A56=0," ",COUNTRY_INFO!A56))</f>
        <v>Nigeria</v>
      </c>
      <c r="B56" s="13" t="str">
        <f>IF(INTRO!$E$43="Non-endemic"," ", IF(COUNTRY_INFO!B56=0," ",COUNTRY_INFO!B56))</f>
        <v>Akwa Ibom</v>
      </c>
      <c r="C56" s="13" t="str">
        <f>IF(INTRO!$E$43="Non-endemic"," ", IF(COUNTRY_INFO!C56=0," ",COUNTRY_INFO!C56))</f>
        <v>Ibiono Ibom</v>
      </c>
      <c r="D56" s="14">
        <f>IF(INTRO!$E$43="Non-endemic", 0, IF(COUNTRY_INFO!$K56&gt;0, IF(COUNTRY_INFO!$K56=4, 0, IF(COUNTRY_INFO!$K56=1, COUNTRY_INFO!$F56*0.33, IF(COUNTRY_INFO!$K56=2, COUNTRY_INFO!$F56*0.5, COUNTRY_INFO!$F56))), 0))</f>
        <v>0</v>
      </c>
      <c r="E56" s="14">
        <f>IF(INTRO!$E$43="Non-endemic", 0, IF(COUNTRY_INFO!$K56&gt;0, IF(COUNTRY_INFO!$K56=4, 0, IF(COUNTRY_INFO!$K56=1, 0, IF(COUNTRY_INFO!$K56=2, COUNTRY_INFO!$G56*0.2, COUNTRY_INFO!$G56))), 0))</f>
        <v>0</v>
      </c>
      <c r="F56" s="14">
        <f t="shared" si="9"/>
        <v>0</v>
      </c>
      <c r="G56" s="15">
        <f>IF(INTRO!$E$43="Non-endemic", "Not required", COUNTRY_INFO!T56)</f>
        <v>0</v>
      </c>
      <c r="H56" s="64"/>
      <c r="I56" s="14">
        <f>IF($D56=0,0,IF(AND($G56&gt;0,$H56&lt;&gt;"Yes"),D56,IF(AND($G56&gt;0,$H56="Yes"),COUNTRY_INFO!$F56,0)))</f>
        <v>0</v>
      </c>
      <c r="J56" s="3"/>
      <c r="K56" s="44">
        <f t="shared" si="10"/>
        <v>0</v>
      </c>
      <c r="L56" s="44">
        <f t="shared" si="11"/>
        <v>0</v>
      </c>
      <c r="M56" s="14">
        <f t="shared" si="4"/>
        <v>0</v>
      </c>
      <c r="N56" s="44">
        <f t="shared" si="5"/>
        <v>0</v>
      </c>
      <c r="O56" s="14">
        <f t="shared" si="12"/>
        <v>0</v>
      </c>
      <c r="P56" s="25"/>
      <c r="Q56" s="16">
        <f t="shared" si="13"/>
        <v>0</v>
      </c>
      <c r="R56" s="16">
        <f t="shared" si="8"/>
        <v>0</v>
      </c>
    </row>
    <row r="57" spans="1:18" x14ac:dyDescent="0.25">
      <c r="A57" s="13" t="str">
        <f>IF(INTRO!$E$43="Non-endemic"," ", IF(COUNTRY_INFO!A57=0," ",COUNTRY_INFO!A57))</f>
        <v>Nigeria</v>
      </c>
      <c r="B57" s="13" t="str">
        <f>IF(INTRO!$E$43="Non-endemic"," ", IF(COUNTRY_INFO!B57=0," ",COUNTRY_INFO!B57))</f>
        <v>Akwa Ibom</v>
      </c>
      <c r="C57" s="13" t="str">
        <f>IF(INTRO!$E$43="Non-endemic"," ", IF(COUNTRY_INFO!C57=0," ",COUNTRY_INFO!C57))</f>
        <v>Ika</v>
      </c>
      <c r="D57" s="14">
        <f>IF(INTRO!$E$43="Non-endemic", 0, IF(COUNTRY_INFO!$K57&gt;0, IF(COUNTRY_INFO!$K57=4, 0, IF(COUNTRY_INFO!$K57=1, COUNTRY_INFO!$F57*0.33, IF(COUNTRY_INFO!$K57=2, COUNTRY_INFO!$F57*0.5, COUNTRY_INFO!$F57))), 0))</f>
        <v>0</v>
      </c>
      <c r="E57" s="14">
        <f>IF(INTRO!$E$43="Non-endemic", 0, IF(COUNTRY_INFO!$K57&gt;0, IF(COUNTRY_INFO!$K57=4, 0, IF(COUNTRY_INFO!$K57=1, 0, IF(COUNTRY_INFO!$K57=2, COUNTRY_INFO!$G57*0.2, COUNTRY_INFO!$G57))), 0))</f>
        <v>0</v>
      </c>
      <c r="F57" s="14">
        <f t="shared" si="9"/>
        <v>0</v>
      </c>
      <c r="G57" s="15">
        <f>IF(INTRO!$E$43="Non-endemic", "Not required", COUNTRY_INFO!T57)</f>
        <v>0</v>
      </c>
      <c r="H57" s="64"/>
      <c r="I57" s="14">
        <f>IF($D57=0,0,IF(AND($G57&gt;0,$H57&lt;&gt;"Yes"),D57,IF(AND($G57&gt;0,$H57="Yes"),COUNTRY_INFO!$F57,0)))</f>
        <v>0</v>
      </c>
      <c r="J57" s="3"/>
      <c r="K57" s="44">
        <f t="shared" si="10"/>
        <v>0</v>
      </c>
      <c r="L57" s="44">
        <f t="shared" si="11"/>
        <v>0</v>
      </c>
      <c r="M57" s="14">
        <f t="shared" si="4"/>
        <v>0</v>
      </c>
      <c r="N57" s="44">
        <f t="shared" si="5"/>
        <v>0</v>
      </c>
      <c r="O57" s="14">
        <f t="shared" si="12"/>
        <v>0</v>
      </c>
      <c r="P57" s="25"/>
      <c r="Q57" s="16">
        <f t="shared" si="13"/>
        <v>0</v>
      </c>
      <c r="R57" s="16">
        <f t="shared" si="8"/>
        <v>0</v>
      </c>
    </row>
    <row r="58" spans="1:18" x14ac:dyDescent="0.25">
      <c r="A58" s="13" t="str">
        <f>IF(INTRO!$E$43="Non-endemic"," ", IF(COUNTRY_INFO!A58=0," ",COUNTRY_INFO!A58))</f>
        <v>Nigeria</v>
      </c>
      <c r="B58" s="13" t="str">
        <f>IF(INTRO!$E$43="Non-endemic"," ", IF(COUNTRY_INFO!B58=0," ",COUNTRY_INFO!B58))</f>
        <v>Akwa Ibom</v>
      </c>
      <c r="C58" s="13" t="str">
        <f>IF(INTRO!$E$43="Non-endemic"," ", IF(COUNTRY_INFO!C58=0," ",COUNTRY_INFO!C58))</f>
        <v>Ikono</v>
      </c>
      <c r="D58" s="14">
        <f>IF(INTRO!$E$43="Non-endemic", 0, IF(COUNTRY_INFO!$K58&gt;0, IF(COUNTRY_INFO!$K58=4, 0, IF(COUNTRY_INFO!$K58=1, COUNTRY_INFO!$F58*0.33, IF(COUNTRY_INFO!$K58=2, COUNTRY_INFO!$F58*0.5, COUNTRY_INFO!$F58))), 0))</f>
        <v>0</v>
      </c>
      <c r="E58" s="14">
        <f>IF(INTRO!$E$43="Non-endemic", 0, IF(COUNTRY_INFO!$K58&gt;0, IF(COUNTRY_INFO!$K58=4, 0, IF(COUNTRY_INFO!$K58=1, 0, IF(COUNTRY_INFO!$K58=2, COUNTRY_INFO!$G58*0.2, COUNTRY_INFO!$G58))), 0))</f>
        <v>0</v>
      </c>
      <c r="F58" s="14">
        <f t="shared" si="9"/>
        <v>0</v>
      </c>
      <c r="G58" s="15">
        <f>IF(INTRO!$E$43="Non-endemic", "Not required", COUNTRY_INFO!T58)</f>
        <v>0</v>
      </c>
      <c r="H58" s="64"/>
      <c r="I58" s="14">
        <f>IF($D58=0,0,IF(AND($G58&gt;0,$H58&lt;&gt;"Yes"),D58,IF(AND($G58&gt;0,$H58="Yes"),COUNTRY_INFO!$F58,0)))</f>
        <v>0</v>
      </c>
      <c r="J58" s="3"/>
      <c r="K58" s="44">
        <f t="shared" si="10"/>
        <v>0</v>
      </c>
      <c r="L58" s="44">
        <f t="shared" si="11"/>
        <v>0</v>
      </c>
      <c r="M58" s="14">
        <f t="shared" si="4"/>
        <v>0</v>
      </c>
      <c r="N58" s="44">
        <f t="shared" si="5"/>
        <v>0</v>
      </c>
      <c r="O58" s="14">
        <f t="shared" si="12"/>
        <v>0</v>
      </c>
      <c r="P58" s="25"/>
      <c r="Q58" s="16">
        <f t="shared" si="13"/>
        <v>0</v>
      </c>
      <c r="R58" s="16">
        <f t="shared" si="8"/>
        <v>0</v>
      </c>
    </row>
    <row r="59" spans="1:18" x14ac:dyDescent="0.25">
      <c r="A59" s="13" t="str">
        <f>IF(INTRO!$E$43="Non-endemic"," ", IF(COUNTRY_INFO!A59=0," ",COUNTRY_INFO!A59))</f>
        <v>Nigeria</v>
      </c>
      <c r="B59" s="13" t="str">
        <f>IF(INTRO!$E$43="Non-endemic"," ", IF(COUNTRY_INFO!B59=0," ",COUNTRY_INFO!B59))</f>
        <v>Akwa Ibom</v>
      </c>
      <c r="C59" s="13" t="str">
        <f>IF(INTRO!$E$43="Non-endemic"," ", IF(COUNTRY_INFO!C59=0," ",COUNTRY_INFO!C59))</f>
        <v>Ikot Abasi</v>
      </c>
      <c r="D59" s="14">
        <f>IF(INTRO!$E$43="Non-endemic", 0, IF(COUNTRY_INFO!$K59&gt;0, IF(COUNTRY_INFO!$K59=4, 0, IF(COUNTRY_INFO!$K59=1, COUNTRY_INFO!$F59*0.33, IF(COUNTRY_INFO!$K59=2, COUNTRY_INFO!$F59*0.5, COUNTRY_INFO!$F59))), 0))</f>
        <v>0</v>
      </c>
      <c r="E59" s="14">
        <f>IF(INTRO!$E$43="Non-endemic", 0, IF(COUNTRY_INFO!$K59&gt;0, IF(COUNTRY_INFO!$K59=4, 0, IF(COUNTRY_INFO!$K59=1, 0, IF(COUNTRY_INFO!$K59=2, COUNTRY_INFO!$G59*0.2, COUNTRY_INFO!$G59))), 0))</f>
        <v>0</v>
      </c>
      <c r="F59" s="14">
        <f t="shared" si="9"/>
        <v>0</v>
      </c>
      <c r="G59" s="15">
        <f>IF(INTRO!$E$43="Non-endemic", "Not required", COUNTRY_INFO!T59)</f>
        <v>0</v>
      </c>
      <c r="H59" s="64"/>
      <c r="I59" s="14">
        <f>IF($D59=0,0,IF(AND($G59&gt;0,$H59&lt;&gt;"Yes"),D59,IF(AND($G59&gt;0,$H59="Yes"),COUNTRY_INFO!$F59,0)))</f>
        <v>0</v>
      </c>
      <c r="J59" s="3"/>
      <c r="K59" s="44">
        <f t="shared" si="10"/>
        <v>0</v>
      </c>
      <c r="L59" s="44">
        <f t="shared" si="11"/>
        <v>0</v>
      </c>
      <c r="M59" s="14">
        <f t="shared" si="4"/>
        <v>0</v>
      </c>
      <c r="N59" s="44">
        <f t="shared" si="5"/>
        <v>0</v>
      </c>
      <c r="O59" s="14">
        <f t="shared" si="12"/>
        <v>0</v>
      </c>
      <c r="P59" s="25"/>
      <c r="Q59" s="16">
        <f t="shared" si="13"/>
        <v>0</v>
      </c>
      <c r="R59" s="16">
        <f t="shared" si="8"/>
        <v>0</v>
      </c>
    </row>
    <row r="60" spans="1:18" x14ac:dyDescent="0.25">
      <c r="A60" s="13" t="str">
        <f>IF(INTRO!$E$43="Non-endemic"," ", IF(COUNTRY_INFO!A60=0," ",COUNTRY_INFO!A60))</f>
        <v>Nigeria</v>
      </c>
      <c r="B60" s="13" t="str">
        <f>IF(INTRO!$E$43="Non-endemic"," ", IF(COUNTRY_INFO!B60=0," ",COUNTRY_INFO!B60))</f>
        <v>Akwa Ibom</v>
      </c>
      <c r="C60" s="13" t="str">
        <f>IF(INTRO!$E$43="Non-endemic"," ", IF(COUNTRY_INFO!C60=0," ",COUNTRY_INFO!C60))</f>
        <v>Ikot Ekpene</v>
      </c>
      <c r="D60" s="14">
        <f>IF(INTRO!$E$43="Non-endemic", 0, IF(COUNTRY_INFO!$K60&gt;0, IF(COUNTRY_INFO!$K60=4, 0, IF(COUNTRY_INFO!$K60=1, COUNTRY_INFO!$F60*0.33, IF(COUNTRY_INFO!$K60=2, COUNTRY_INFO!$F60*0.5, COUNTRY_INFO!$F60))), 0))</f>
        <v>0</v>
      </c>
      <c r="E60" s="14">
        <f>IF(INTRO!$E$43="Non-endemic", 0, IF(COUNTRY_INFO!$K60&gt;0, IF(COUNTRY_INFO!$K60=4, 0, IF(COUNTRY_INFO!$K60=1, 0, IF(COUNTRY_INFO!$K60=2, COUNTRY_INFO!$G60*0.2, COUNTRY_INFO!$G60))), 0))</f>
        <v>0</v>
      </c>
      <c r="F60" s="14">
        <f t="shared" si="9"/>
        <v>0</v>
      </c>
      <c r="G60" s="15">
        <f>IF(INTRO!$E$43="Non-endemic", "Not required", COUNTRY_INFO!T60)</f>
        <v>0</v>
      </c>
      <c r="H60" s="64"/>
      <c r="I60" s="14">
        <f>IF($D60=0,0,IF(AND($G60&gt;0,$H60&lt;&gt;"Yes"),D60,IF(AND($G60&gt;0,$H60="Yes"),COUNTRY_INFO!$F60,0)))</f>
        <v>0</v>
      </c>
      <c r="J60" s="3"/>
      <c r="K60" s="44">
        <f t="shared" si="10"/>
        <v>0</v>
      </c>
      <c r="L60" s="44">
        <f t="shared" si="11"/>
        <v>0</v>
      </c>
      <c r="M60" s="14">
        <f t="shared" si="4"/>
        <v>0</v>
      </c>
      <c r="N60" s="44">
        <f t="shared" si="5"/>
        <v>0</v>
      </c>
      <c r="O60" s="14">
        <f t="shared" si="12"/>
        <v>0</v>
      </c>
      <c r="P60" s="25"/>
      <c r="Q60" s="16">
        <f t="shared" si="13"/>
        <v>0</v>
      </c>
      <c r="R60" s="16">
        <f t="shared" si="8"/>
        <v>0</v>
      </c>
    </row>
    <row r="61" spans="1:18" x14ac:dyDescent="0.25">
      <c r="A61" s="13" t="str">
        <f>IF(INTRO!$E$43="Non-endemic"," ", IF(COUNTRY_INFO!A61=0," ",COUNTRY_INFO!A61))</f>
        <v>Nigeria</v>
      </c>
      <c r="B61" s="13" t="str">
        <f>IF(INTRO!$E$43="Non-endemic"," ", IF(COUNTRY_INFO!B61=0," ",COUNTRY_INFO!B61))</f>
        <v>Akwa Ibom</v>
      </c>
      <c r="C61" s="13" t="str">
        <f>IF(INTRO!$E$43="Non-endemic"," ", IF(COUNTRY_INFO!C61=0," ",COUNTRY_INFO!C61))</f>
        <v>Ini</v>
      </c>
      <c r="D61" s="14">
        <f>IF(INTRO!$E$43="Non-endemic", 0, IF(COUNTRY_INFO!$K61&gt;0, IF(COUNTRY_INFO!$K61=4, 0, IF(COUNTRY_INFO!$K61=1, COUNTRY_INFO!$F61*0.33, IF(COUNTRY_INFO!$K61=2, COUNTRY_INFO!$F61*0.5, COUNTRY_INFO!$F61))), 0))</f>
        <v>0</v>
      </c>
      <c r="E61" s="14">
        <f>IF(INTRO!$E$43="Non-endemic", 0, IF(COUNTRY_INFO!$K61&gt;0, IF(COUNTRY_INFO!$K61=4, 0, IF(COUNTRY_INFO!$K61=1, 0, IF(COUNTRY_INFO!$K61=2, COUNTRY_INFO!$G61*0.2, COUNTRY_INFO!$G61))), 0))</f>
        <v>0</v>
      </c>
      <c r="F61" s="14">
        <f t="shared" si="9"/>
        <v>0</v>
      </c>
      <c r="G61" s="15">
        <f>IF(INTRO!$E$43="Non-endemic", "Not required", COUNTRY_INFO!T61)</f>
        <v>0</v>
      </c>
      <c r="H61" s="64"/>
      <c r="I61" s="14">
        <f>IF($D61=0,0,IF(AND($G61&gt;0,$H61&lt;&gt;"Yes"),D61,IF(AND($G61&gt;0,$H61="Yes"),COUNTRY_INFO!$F61,0)))</f>
        <v>0</v>
      </c>
      <c r="J61" s="3"/>
      <c r="K61" s="44">
        <f t="shared" si="10"/>
        <v>0</v>
      </c>
      <c r="L61" s="44">
        <f t="shared" si="11"/>
        <v>0</v>
      </c>
      <c r="M61" s="14">
        <f t="shared" si="4"/>
        <v>0</v>
      </c>
      <c r="N61" s="44">
        <f t="shared" si="5"/>
        <v>0</v>
      </c>
      <c r="O61" s="14">
        <f t="shared" si="12"/>
        <v>0</v>
      </c>
      <c r="P61" s="25"/>
      <c r="Q61" s="16">
        <f t="shared" si="13"/>
        <v>0</v>
      </c>
      <c r="R61" s="16">
        <f t="shared" si="8"/>
        <v>0</v>
      </c>
    </row>
    <row r="62" spans="1:18" x14ac:dyDescent="0.25">
      <c r="A62" s="13" t="str">
        <f>IF(INTRO!$E$43="Non-endemic"," ", IF(COUNTRY_INFO!A62=0," ",COUNTRY_INFO!A62))</f>
        <v>Nigeria</v>
      </c>
      <c r="B62" s="13" t="str">
        <f>IF(INTRO!$E$43="Non-endemic"," ", IF(COUNTRY_INFO!B62=0," ",COUNTRY_INFO!B62))</f>
        <v>Akwa Ibom</v>
      </c>
      <c r="C62" s="13" t="str">
        <f>IF(INTRO!$E$43="Non-endemic"," ", IF(COUNTRY_INFO!C62=0," ",COUNTRY_INFO!C62))</f>
        <v>Itu</v>
      </c>
      <c r="D62" s="14">
        <f>IF(INTRO!$E$43="Non-endemic", 0, IF(COUNTRY_INFO!$K62&gt;0, IF(COUNTRY_INFO!$K62=4, 0, IF(COUNTRY_INFO!$K62=1, COUNTRY_INFO!$F62*0.33, IF(COUNTRY_INFO!$K62=2, COUNTRY_INFO!$F62*0.5, COUNTRY_INFO!$F62))), 0))</f>
        <v>0</v>
      </c>
      <c r="E62" s="14">
        <f>IF(INTRO!$E$43="Non-endemic", 0, IF(COUNTRY_INFO!$K62&gt;0, IF(COUNTRY_INFO!$K62=4, 0, IF(COUNTRY_INFO!$K62=1, 0, IF(COUNTRY_INFO!$K62=2, COUNTRY_INFO!$G62*0.2, COUNTRY_INFO!$G62))), 0))</f>
        <v>0</v>
      </c>
      <c r="F62" s="14">
        <f t="shared" si="9"/>
        <v>0</v>
      </c>
      <c r="G62" s="15">
        <f>IF(INTRO!$E$43="Non-endemic", "Not required", COUNTRY_INFO!T62)</f>
        <v>0</v>
      </c>
      <c r="H62" s="64"/>
      <c r="I62" s="14">
        <f>IF($D62=0,0,IF(AND($G62&gt;0,$H62&lt;&gt;"Yes"),D62,IF(AND($G62&gt;0,$H62="Yes"),COUNTRY_INFO!$F62,0)))</f>
        <v>0</v>
      </c>
      <c r="J62" s="3"/>
      <c r="K62" s="44">
        <f t="shared" si="10"/>
        <v>0</v>
      </c>
      <c r="L62" s="44">
        <f t="shared" si="11"/>
        <v>0</v>
      </c>
      <c r="M62" s="14">
        <f t="shared" si="4"/>
        <v>0</v>
      </c>
      <c r="N62" s="44">
        <f t="shared" si="5"/>
        <v>0</v>
      </c>
      <c r="O62" s="14">
        <f t="shared" si="12"/>
        <v>0</v>
      </c>
      <c r="P62" s="25"/>
      <c r="Q62" s="16">
        <f t="shared" si="13"/>
        <v>0</v>
      </c>
      <c r="R62" s="16">
        <f t="shared" si="8"/>
        <v>0</v>
      </c>
    </row>
    <row r="63" spans="1:18" x14ac:dyDescent="0.25">
      <c r="A63" s="13" t="str">
        <f>IF(INTRO!$E$43="Non-endemic"," ", IF(COUNTRY_INFO!A63=0," ",COUNTRY_INFO!A63))</f>
        <v>Nigeria</v>
      </c>
      <c r="B63" s="13" t="str">
        <f>IF(INTRO!$E$43="Non-endemic"," ", IF(COUNTRY_INFO!B63=0," ",COUNTRY_INFO!B63))</f>
        <v>Akwa Ibom</v>
      </c>
      <c r="C63" s="13" t="str">
        <f>IF(INTRO!$E$43="Non-endemic"," ", IF(COUNTRY_INFO!C63=0," ",COUNTRY_INFO!C63))</f>
        <v>Mbo</v>
      </c>
      <c r="D63" s="14">
        <f>IF(INTRO!$E$43="Non-endemic", 0, IF(COUNTRY_INFO!$K63&gt;0, IF(COUNTRY_INFO!$K63=4, 0, IF(COUNTRY_INFO!$K63=1, COUNTRY_INFO!$F63*0.33, IF(COUNTRY_INFO!$K63=2, COUNTRY_INFO!$F63*0.5, COUNTRY_INFO!$F63))), 0))</f>
        <v>0</v>
      </c>
      <c r="E63" s="14">
        <f>IF(INTRO!$E$43="Non-endemic", 0, IF(COUNTRY_INFO!$K63&gt;0, IF(COUNTRY_INFO!$K63=4, 0, IF(COUNTRY_INFO!$K63=1, 0, IF(COUNTRY_INFO!$K63=2, COUNTRY_INFO!$G63*0.2, COUNTRY_INFO!$G63))), 0))</f>
        <v>0</v>
      </c>
      <c r="F63" s="14">
        <f t="shared" si="9"/>
        <v>0</v>
      </c>
      <c r="G63" s="15">
        <f>IF(INTRO!$E$43="Non-endemic", "Not required", COUNTRY_INFO!T63)</f>
        <v>0</v>
      </c>
      <c r="H63" s="64"/>
      <c r="I63" s="14">
        <f>IF($D63=0,0,IF(AND($G63&gt;0,$H63&lt;&gt;"Yes"),D63,IF(AND($G63&gt;0,$H63="Yes"),COUNTRY_INFO!$F63,0)))</f>
        <v>0</v>
      </c>
      <c r="J63" s="3"/>
      <c r="K63" s="44">
        <f t="shared" si="10"/>
        <v>0</v>
      </c>
      <c r="L63" s="44">
        <f t="shared" si="11"/>
        <v>0</v>
      </c>
      <c r="M63" s="14">
        <f t="shared" si="4"/>
        <v>0</v>
      </c>
      <c r="N63" s="44">
        <f t="shared" si="5"/>
        <v>0</v>
      </c>
      <c r="O63" s="14">
        <f t="shared" si="12"/>
        <v>0</v>
      </c>
      <c r="P63" s="25"/>
      <c r="Q63" s="16">
        <f t="shared" si="13"/>
        <v>0</v>
      </c>
      <c r="R63" s="16">
        <f t="shared" si="8"/>
        <v>0</v>
      </c>
    </row>
    <row r="64" spans="1:18" x14ac:dyDescent="0.25">
      <c r="A64" s="13" t="str">
        <f>IF(INTRO!$E$43="Non-endemic"," ", IF(COUNTRY_INFO!A64=0," ",COUNTRY_INFO!A64))</f>
        <v>Nigeria</v>
      </c>
      <c r="B64" s="13" t="str">
        <f>IF(INTRO!$E$43="Non-endemic"," ", IF(COUNTRY_INFO!B64=0," ",COUNTRY_INFO!B64))</f>
        <v>Akwa Ibom</v>
      </c>
      <c r="C64" s="13" t="str">
        <f>IF(INTRO!$E$43="Non-endemic"," ", IF(COUNTRY_INFO!C64=0," ",COUNTRY_INFO!C64))</f>
        <v>Mkpat Enin</v>
      </c>
      <c r="D64" s="14">
        <f>IF(INTRO!$E$43="Non-endemic", 0, IF(COUNTRY_INFO!$K64&gt;0, IF(COUNTRY_INFO!$K64=4, 0, IF(COUNTRY_INFO!$K64=1, COUNTRY_INFO!$F64*0.33, IF(COUNTRY_INFO!$K64=2, COUNTRY_INFO!$F64*0.5, COUNTRY_INFO!$F64))), 0))</f>
        <v>0</v>
      </c>
      <c r="E64" s="14">
        <f>IF(INTRO!$E$43="Non-endemic", 0, IF(COUNTRY_INFO!$K64&gt;0, IF(COUNTRY_INFO!$K64=4, 0, IF(COUNTRY_INFO!$K64=1, 0, IF(COUNTRY_INFO!$K64=2, COUNTRY_INFO!$G64*0.2, COUNTRY_INFO!$G64))), 0))</f>
        <v>0</v>
      </c>
      <c r="F64" s="14">
        <f t="shared" si="9"/>
        <v>0</v>
      </c>
      <c r="G64" s="15">
        <f>IF(INTRO!$E$43="Non-endemic", "Not required", COUNTRY_INFO!T64)</f>
        <v>0</v>
      </c>
      <c r="H64" s="64"/>
      <c r="I64" s="14">
        <f>IF($D64=0,0,IF(AND($G64&gt;0,$H64&lt;&gt;"Yes"),D64,IF(AND($G64&gt;0,$H64="Yes"),COUNTRY_INFO!$F64,0)))</f>
        <v>0</v>
      </c>
      <c r="J64" s="3"/>
      <c r="K64" s="44">
        <f t="shared" si="10"/>
        <v>0</v>
      </c>
      <c r="L64" s="44">
        <f t="shared" si="11"/>
        <v>0</v>
      </c>
      <c r="M64" s="14">
        <f t="shared" si="4"/>
        <v>0</v>
      </c>
      <c r="N64" s="44">
        <f t="shared" si="5"/>
        <v>0</v>
      </c>
      <c r="O64" s="14">
        <f t="shared" si="12"/>
        <v>0</v>
      </c>
      <c r="P64" s="25"/>
      <c r="Q64" s="16">
        <f t="shared" si="13"/>
        <v>0</v>
      </c>
      <c r="R64" s="16">
        <f t="shared" si="8"/>
        <v>0</v>
      </c>
    </row>
    <row r="65" spans="1:18" x14ac:dyDescent="0.25">
      <c r="A65" s="13" t="str">
        <f>IF(INTRO!$E$43="Non-endemic"," ", IF(COUNTRY_INFO!A65=0," ",COUNTRY_INFO!A65))</f>
        <v>Nigeria</v>
      </c>
      <c r="B65" s="13" t="str">
        <f>IF(INTRO!$E$43="Non-endemic"," ", IF(COUNTRY_INFO!B65=0," ",COUNTRY_INFO!B65))</f>
        <v>Akwa Ibom</v>
      </c>
      <c r="C65" s="13" t="str">
        <f>IF(INTRO!$E$43="Non-endemic"," ", IF(COUNTRY_INFO!C65=0," ",COUNTRY_INFO!C65))</f>
        <v>Nsit Atai</v>
      </c>
      <c r="D65" s="14">
        <f>IF(INTRO!$E$43="Non-endemic", 0, IF(COUNTRY_INFO!$K65&gt;0, IF(COUNTRY_INFO!$K65=4, 0, IF(COUNTRY_INFO!$K65=1, COUNTRY_INFO!$F65*0.33, IF(COUNTRY_INFO!$K65=2, COUNTRY_INFO!$F65*0.5, COUNTRY_INFO!$F65))), 0))</f>
        <v>0</v>
      </c>
      <c r="E65" s="14">
        <f>IF(INTRO!$E$43="Non-endemic", 0, IF(COUNTRY_INFO!$K65&gt;0, IF(COUNTRY_INFO!$K65=4, 0, IF(COUNTRY_INFO!$K65=1, 0, IF(COUNTRY_INFO!$K65=2, COUNTRY_INFO!$G65*0.2, COUNTRY_INFO!$G65))), 0))</f>
        <v>0</v>
      </c>
      <c r="F65" s="14">
        <f t="shared" si="9"/>
        <v>0</v>
      </c>
      <c r="G65" s="15">
        <f>IF(INTRO!$E$43="Non-endemic", "Not required", COUNTRY_INFO!T65)</f>
        <v>0</v>
      </c>
      <c r="H65" s="64"/>
      <c r="I65" s="14">
        <f>IF($D65=0,0,IF(AND($G65&gt;0,$H65&lt;&gt;"Yes"),D65,IF(AND($G65&gt;0,$H65="Yes"),COUNTRY_INFO!$F65,0)))</f>
        <v>0</v>
      </c>
      <c r="J65" s="3"/>
      <c r="K65" s="44">
        <f t="shared" si="10"/>
        <v>0</v>
      </c>
      <c r="L65" s="44">
        <f t="shared" si="11"/>
        <v>0</v>
      </c>
      <c r="M65" s="14">
        <f t="shared" si="4"/>
        <v>0</v>
      </c>
      <c r="N65" s="44">
        <f t="shared" si="5"/>
        <v>0</v>
      </c>
      <c r="O65" s="14">
        <f t="shared" si="12"/>
        <v>0</v>
      </c>
      <c r="P65" s="25"/>
      <c r="Q65" s="16">
        <f t="shared" si="13"/>
        <v>0</v>
      </c>
      <c r="R65" s="16">
        <f t="shared" si="8"/>
        <v>0</v>
      </c>
    </row>
    <row r="66" spans="1:18" x14ac:dyDescent="0.25">
      <c r="A66" s="13" t="str">
        <f>IF(INTRO!$E$43="Non-endemic"," ", IF(COUNTRY_INFO!A66=0," ",COUNTRY_INFO!A66))</f>
        <v>Nigeria</v>
      </c>
      <c r="B66" s="13" t="str">
        <f>IF(INTRO!$E$43="Non-endemic"," ", IF(COUNTRY_INFO!B66=0," ",COUNTRY_INFO!B66))</f>
        <v>Akwa Ibom</v>
      </c>
      <c r="C66" s="13" t="str">
        <f>IF(INTRO!$E$43="Non-endemic"," ", IF(COUNTRY_INFO!C66=0," ",COUNTRY_INFO!C66))</f>
        <v>Nsit Ibom</v>
      </c>
      <c r="D66" s="14">
        <f>IF(INTRO!$E$43="Non-endemic", 0, IF(COUNTRY_INFO!$K66&gt;0, IF(COUNTRY_INFO!$K66=4, 0, IF(COUNTRY_INFO!$K66=1, COUNTRY_INFO!$F66*0.33, IF(COUNTRY_INFO!$K66=2, COUNTRY_INFO!$F66*0.5, COUNTRY_INFO!$F66))), 0))</f>
        <v>0</v>
      </c>
      <c r="E66" s="14">
        <f>IF(INTRO!$E$43="Non-endemic", 0, IF(COUNTRY_INFO!$K66&gt;0, IF(COUNTRY_INFO!$K66=4, 0, IF(COUNTRY_INFO!$K66=1, 0, IF(COUNTRY_INFO!$K66=2, COUNTRY_INFO!$G66*0.2, COUNTRY_INFO!$G66))), 0))</f>
        <v>0</v>
      </c>
      <c r="F66" s="14">
        <f t="shared" si="9"/>
        <v>0</v>
      </c>
      <c r="G66" s="15">
        <f>IF(INTRO!$E$43="Non-endemic", "Not required", COUNTRY_INFO!T66)</f>
        <v>0</v>
      </c>
      <c r="H66" s="64"/>
      <c r="I66" s="14">
        <f>IF($D66=0,0,IF(AND($G66&gt;0,$H66&lt;&gt;"Yes"),D66,IF(AND($G66&gt;0,$H66="Yes"),COUNTRY_INFO!$F66,0)))</f>
        <v>0</v>
      </c>
      <c r="J66" s="3"/>
      <c r="K66" s="44">
        <f t="shared" si="10"/>
        <v>0</v>
      </c>
      <c r="L66" s="44">
        <f t="shared" si="11"/>
        <v>0</v>
      </c>
      <c r="M66" s="14">
        <f t="shared" si="4"/>
        <v>0</v>
      </c>
      <c r="N66" s="44">
        <f t="shared" si="5"/>
        <v>0</v>
      </c>
      <c r="O66" s="14">
        <f t="shared" si="12"/>
        <v>0</v>
      </c>
      <c r="P66" s="25"/>
      <c r="Q66" s="16">
        <f t="shared" si="13"/>
        <v>0</v>
      </c>
      <c r="R66" s="16">
        <f t="shared" si="8"/>
        <v>0</v>
      </c>
    </row>
    <row r="67" spans="1:18" x14ac:dyDescent="0.25">
      <c r="A67" s="13" t="str">
        <f>IF(INTRO!$E$43="Non-endemic"," ", IF(COUNTRY_INFO!A67=0," ",COUNTRY_INFO!A67))</f>
        <v>Nigeria</v>
      </c>
      <c r="B67" s="13" t="str">
        <f>IF(INTRO!$E$43="Non-endemic"," ", IF(COUNTRY_INFO!B67=0," ",COUNTRY_INFO!B67))</f>
        <v>Akwa Ibom</v>
      </c>
      <c r="C67" s="13" t="str">
        <f>IF(INTRO!$E$43="Non-endemic"," ", IF(COUNTRY_INFO!C67=0," ",COUNTRY_INFO!C67))</f>
        <v>Nsit Ubiom</v>
      </c>
      <c r="D67" s="14">
        <f>IF(INTRO!$E$43="Non-endemic", 0, IF(COUNTRY_INFO!$K67&gt;0, IF(COUNTRY_INFO!$K67=4, 0, IF(COUNTRY_INFO!$K67=1, COUNTRY_INFO!$F67*0.33, IF(COUNTRY_INFO!$K67=2, COUNTRY_INFO!$F67*0.5, COUNTRY_INFO!$F67))), 0))</f>
        <v>0</v>
      </c>
      <c r="E67" s="14">
        <f>IF(INTRO!$E$43="Non-endemic", 0, IF(COUNTRY_INFO!$K67&gt;0, IF(COUNTRY_INFO!$K67=4, 0, IF(COUNTRY_INFO!$K67=1, 0, IF(COUNTRY_INFO!$K67=2, COUNTRY_INFO!$G67*0.2, COUNTRY_INFO!$G67))), 0))</f>
        <v>0</v>
      </c>
      <c r="F67" s="14">
        <f t="shared" si="9"/>
        <v>0</v>
      </c>
      <c r="G67" s="15">
        <f>IF(INTRO!$E$43="Non-endemic", "Not required", COUNTRY_INFO!T67)</f>
        <v>0</v>
      </c>
      <c r="H67" s="64"/>
      <c r="I67" s="14">
        <f>IF($D67=0,0,IF(AND($G67&gt;0,$H67&lt;&gt;"Yes"),D67,IF(AND($G67&gt;0,$H67="Yes"),COUNTRY_INFO!$F67,0)))</f>
        <v>0</v>
      </c>
      <c r="J67" s="3"/>
      <c r="K67" s="44">
        <f t="shared" si="10"/>
        <v>0</v>
      </c>
      <c r="L67" s="44">
        <f t="shared" si="11"/>
        <v>0</v>
      </c>
      <c r="M67" s="14">
        <f t="shared" si="4"/>
        <v>0</v>
      </c>
      <c r="N67" s="44">
        <f t="shared" si="5"/>
        <v>0</v>
      </c>
      <c r="O67" s="14">
        <f t="shared" si="12"/>
        <v>0</v>
      </c>
      <c r="P67" s="25"/>
      <c r="Q67" s="16">
        <f t="shared" si="13"/>
        <v>0</v>
      </c>
      <c r="R67" s="16">
        <f t="shared" si="8"/>
        <v>0</v>
      </c>
    </row>
    <row r="68" spans="1:18" x14ac:dyDescent="0.25">
      <c r="A68" s="13" t="str">
        <f>IF(INTRO!$E$43="Non-endemic"," ", IF(COUNTRY_INFO!A68=0," ",COUNTRY_INFO!A68))</f>
        <v>Nigeria</v>
      </c>
      <c r="B68" s="13" t="str">
        <f>IF(INTRO!$E$43="Non-endemic"," ", IF(COUNTRY_INFO!B68=0," ",COUNTRY_INFO!B68))</f>
        <v>Akwa Ibom</v>
      </c>
      <c r="C68" s="13" t="str">
        <f>IF(INTRO!$E$43="Non-endemic"," ", IF(COUNTRY_INFO!C68=0," ",COUNTRY_INFO!C68))</f>
        <v>Obot Akara</v>
      </c>
      <c r="D68" s="14">
        <f>IF(INTRO!$E$43="Non-endemic", 0, IF(COUNTRY_INFO!$K68&gt;0, IF(COUNTRY_INFO!$K68=4, 0, IF(COUNTRY_INFO!$K68=1, COUNTRY_INFO!$F68*0.33, IF(COUNTRY_INFO!$K68=2, COUNTRY_INFO!$F68*0.5, COUNTRY_INFO!$F68))), 0))</f>
        <v>0</v>
      </c>
      <c r="E68" s="14">
        <f>IF(INTRO!$E$43="Non-endemic", 0, IF(COUNTRY_INFO!$K68&gt;0, IF(COUNTRY_INFO!$K68=4, 0, IF(COUNTRY_INFO!$K68=1, 0, IF(COUNTRY_INFO!$K68=2, COUNTRY_INFO!$G68*0.2, COUNTRY_INFO!$G68))), 0))</f>
        <v>0</v>
      </c>
      <c r="F68" s="14">
        <f t="shared" si="9"/>
        <v>0</v>
      </c>
      <c r="G68" s="15">
        <f>IF(INTRO!$E$43="Non-endemic", "Not required", COUNTRY_INFO!T68)</f>
        <v>0</v>
      </c>
      <c r="H68" s="64"/>
      <c r="I68" s="14">
        <f>IF($D68=0,0,IF(AND($G68&gt;0,$H68&lt;&gt;"Yes"),D68,IF(AND($G68&gt;0,$H68="Yes"),COUNTRY_INFO!$F68,0)))</f>
        <v>0</v>
      </c>
      <c r="J68" s="3"/>
      <c r="K68" s="44">
        <f t="shared" si="10"/>
        <v>0</v>
      </c>
      <c r="L68" s="44">
        <f t="shared" si="11"/>
        <v>0</v>
      </c>
      <c r="M68" s="14">
        <f t="shared" si="4"/>
        <v>0</v>
      </c>
      <c r="N68" s="44">
        <f t="shared" si="5"/>
        <v>0</v>
      </c>
      <c r="O68" s="14">
        <f t="shared" si="12"/>
        <v>0</v>
      </c>
      <c r="P68" s="25"/>
      <c r="Q68" s="16">
        <f t="shared" si="13"/>
        <v>0</v>
      </c>
      <c r="R68" s="16">
        <f t="shared" si="8"/>
        <v>0</v>
      </c>
    </row>
    <row r="69" spans="1:18" x14ac:dyDescent="0.25">
      <c r="A69" s="13" t="str">
        <f>IF(INTRO!$E$43="Non-endemic"," ", IF(COUNTRY_INFO!A69=0," ",COUNTRY_INFO!A69))</f>
        <v>Nigeria</v>
      </c>
      <c r="B69" s="13" t="str">
        <f>IF(INTRO!$E$43="Non-endemic"," ", IF(COUNTRY_INFO!B69=0," ",COUNTRY_INFO!B69))</f>
        <v>Akwa Ibom</v>
      </c>
      <c r="C69" s="13" t="str">
        <f>IF(INTRO!$E$43="Non-endemic"," ", IF(COUNTRY_INFO!C69=0," ",COUNTRY_INFO!C69))</f>
        <v>Okobo</v>
      </c>
      <c r="D69" s="14">
        <f>IF(INTRO!$E$43="Non-endemic", 0, IF(COUNTRY_INFO!$K69&gt;0, IF(COUNTRY_INFO!$K69=4, 0, IF(COUNTRY_INFO!$K69=1, COUNTRY_INFO!$F69*0.33, IF(COUNTRY_INFO!$K69=2, COUNTRY_INFO!$F69*0.5, COUNTRY_INFO!$F69))), 0))</f>
        <v>0</v>
      </c>
      <c r="E69" s="14">
        <f>IF(INTRO!$E$43="Non-endemic", 0, IF(COUNTRY_INFO!$K69&gt;0, IF(COUNTRY_INFO!$K69=4, 0, IF(COUNTRY_INFO!$K69=1, 0, IF(COUNTRY_INFO!$K69=2, COUNTRY_INFO!$G69*0.2, COUNTRY_INFO!$G69))), 0))</f>
        <v>0</v>
      </c>
      <c r="F69" s="14">
        <f t="shared" si="9"/>
        <v>0</v>
      </c>
      <c r="G69" s="15">
        <f>IF(INTRO!$E$43="Non-endemic", "Not required", COUNTRY_INFO!T69)</f>
        <v>0</v>
      </c>
      <c r="H69" s="64"/>
      <c r="I69" s="14">
        <f>IF($D69=0,0,IF(AND($G69&gt;0,$H69&lt;&gt;"Yes"),D69,IF(AND($G69&gt;0,$H69="Yes"),COUNTRY_INFO!$F69,0)))</f>
        <v>0</v>
      </c>
      <c r="J69" s="3"/>
      <c r="K69" s="44">
        <f t="shared" si="10"/>
        <v>0</v>
      </c>
      <c r="L69" s="44">
        <f t="shared" si="11"/>
        <v>0</v>
      </c>
      <c r="M69" s="14">
        <f t="shared" si="4"/>
        <v>0</v>
      </c>
      <c r="N69" s="44">
        <f t="shared" si="5"/>
        <v>0</v>
      </c>
      <c r="O69" s="14">
        <f t="shared" si="12"/>
        <v>0</v>
      </c>
      <c r="P69" s="25"/>
      <c r="Q69" s="16">
        <f t="shared" si="13"/>
        <v>0</v>
      </c>
      <c r="R69" s="16">
        <f t="shared" si="8"/>
        <v>0</v>
      </c>
    </row>
    <row r="70" spans="1:18" x14ac:dyDescent="0.25">
      <c r="A70" s="13" t="str">
        <f>IF(INTRO!$E$43="Non-endemic"," ", IF(COUNTRY_INFO!A70=0," ",COUNTRY_INFO!A70))</f>
        <v>Nigeria</v>
      </c>
      <c r="B70" s="13" t="str">
        <f>IF(INTRO!$E$43="Non-endemic"," ", IF(COUNTRY_INFO!B70=0," ",COUNTRY_INFO!B70))</f>
        <v>Akwa Ibom</v>
      </c>
      <c r="C70" s="13" t="str">
        <f>IF(INTRO!$E$43="Non-endemic"," ", IF(COUNTRY_INFO!C70=0," ",COUNTRY_INFO!C70))</f>
        <v>Onna</v>
      </c>
      <c r="D70" s="14">
        <f>IF(INTRO!$E$43="Non-endemic", 0, IF(COUNTRY_INFO!$K70&gt;0, IF(COUNTRY_INFO!$K70=4, 0, IF(COUNTRY_INFO!$K70=1, COUNTRY_INFO!$F70*0.33, IF(COUNTRY_INFO!$K70=2, COUNTRY_INFO!$F70*0.5, COUNTRY_INFO!$F70))), 0))</f>
        <v>0</v>
      </c>
      <c r="E70" s="14">
        <f>IF(INTRO!$E$43="Non-endemic", 0, IF(COUNTRY_INFO!$K70&gt;0, IF(COUNTRY_INFO!$K70=4, 0, IF(COUNTRY_INFO!$K70=1, 0, IF(COUNTRY_INFO!$K70=2, COUNTRY_INFO!$G70*0.2, COUNTRY_INFO!$G70))), 0))</f>
        <v>0</v>
      </c>
      <c r="F70" s="14">
        <f t="shared" si="9"/>
        <v>0</v>
      </c>
      <c r="G70" s="15">
        <f>IF(INTRO!$E$43="Non-endemic", "Not required", COUNTRY_INFO!T70)</f>
        <v>0</v>
      </c>
      <c r="H70" s="64"/>
      <c r="I70" s="14">
        <f>IF($D70=0,0,IF(AND($G70&gt;0,$H70&lt;&gt;"Yes"),D70,IF(AND($G70&gt;0,$H70="Yes"),COUNTRY_INFO!$F70,0)))</f>
        <v>0</v>
      </c>
      <c r="J70" s="3"/>
      <c r="K70" s="44">
        <f t="shared" si="10"/>
        <v>0</v>
      </c>
      <c r="L70" s="44">
        <f t="shared" si="11"/>
        <v>0</v>
      </c>
      <c r="M70" s="14">
        <f t="shared" si="4"/>
        <v>0</v>
      </c>
      <c r="N70" s="44">
        <f t="shared" si="5"/>
        <v>0</v>
      </c>
      <c r="O70" s="14">
        <f t="shared" si="12"/>
        <v>0</v>
      </c>
      <c r="P70" s="25"/>
      <c r="Q70" s="16">
        <f t="shared" si="13"/>
        <v>0</v>
      </c>
      <c r="R70" s="16">
        <f t="shared" si="8"/>
        <v>0</v>
      </c>
    </row>
    <row r="71" spans="1:18" x14ac:dyDescent="0.25">
      <c r="A71" s="13" t="str">
        <f>IF(INTRO!$E$43="Non-endemic"," ", IF(COUNTRY_INFO!A71=0," ",COUNTRY_INFO!A71))</f>
        <v>Nigeria</v>
      </c>
      <c r="B71" s="13" t="str">
        <f>IF(INTRO!$E$43="Non-endemic"," ", IF(COUNTRY_INFO!B71=0," ",COUNTRY_INFO!B71))</f>
        <v>Akwa Ibom</v>
      </c>
      <c r="C71" s="13" t="str">
        <f>IF(INTRO!$E$43="Non-endemic"," ", IF(COUNTRY_INFO!C71=0," ",COUNTRY_INFO!C71))</f>
        <v>Oron</v>
      </c>
      <c r="D71" s="14">
        <f>IF(INTRO!$E$43="Non-endemic", 0, IF(COUNTRY_INFO!$K71&gt;0, IF(COUNTRY_INFO!$K71=4, 0, IF(COUNTRY_INFO!$K71=1, COUNTRY_INFO!$F71*0.33, IF(COUNTRY_INFO!$K71=2, COUNTRY_INFO!$F71*0.5, COUNTRY_INFO!$F71))), 0))</f>
        <v>0</v>
      </c>
      <c r="E71" s="14">
        <f>IF(INTRO!$E$43="Non-endemic", 0, IF(COUNTRY_INFO!$K71&gt;0, IF(COUNTRY_INFO!$K71=4, 0, IF(COUNTRY_INFO!$K71=1, 0, IF(COUNTRY_INFO!$K71=2, COUNTRY_INFO!$G71*0.2, COUNTRY_INFO!$G71))), 0))</f>
        <v>0</v>
      </c>
      <c r="F71" s="14">
        <f t="shared" si="9"/>
        <v>0</v>
      </c>
      <c r="G71" s="15">
        <f>IF(INTRO!$E$43="Non-endemic", "Not required", COUNTRY_INFO!T71)</f>
        <v>0</v>
      </c>
      <c r="H71" s="64"/>
      <c r="I71" s="14">
        <f>IF($D71=0,0,IF(AND($G71&gt;0,$H71&lt;&gt;"Yes"),D71,IF(AND($G71&gt;0,$H71="Yes"),COUNTRY_INFO!$F71,0)))</f>
        <v>0</v>
      </c>
      <c r="J71" s="3"/>
      <c r="K71" s="44">
        <f t="shared" si="10"/>
        <v>0</v>
      </c>
      <c r="L71" s="44">
        <f t="shared" si="11"/>
        <v>0</v>
      </c>
      <c r="M71" s="14">
        <f t="shared" si="4"/>
        <v>0</v>
      </c>
      <c r="N71" s="44">
        <f t="shared" si="5"/>
        <v>0</v>
      </c>
      <c r="O71" s="14">
        <f t="shared" si="12"/>
        <v>0</v>
      </c>
      <c r="P71" s="25"/>
      <c r="Q71" s="16">
        <f t="shared" si="13"/>
        <v>0</v>
      </c>
      <c r="R71" s="16">
        <f t="shared" si="8"/>
        <v>0</v>
      </c>
    </row>
    <row r="72" spans="1:18" x14ac:dyDescent="0.25">
      <c r="A72" s="13" t="str">
        <f>IF(INTRO!$E$43="Non-endemic"," ", IF(COUNTRY_INFO!A72=0," ",COUNTRY_INFO!A72))</f>
        <v>Nigeria</v>
      </c>
      <c r="B72" s="13" t="str">
        <f>IF(INTRO!$E$43="Non-endemic"," ", IF(COUNTRY_INFO!B72=0," ",COUNTRY_INFO!B72))</f>
        <v>Akwa Ibom</v>
      </c>
      <c r="C72" s="13" t="str">
        <f>IF(INTRO!$E$43="Non-endemic"," ", IF(COUNTRY_INFO!C72=0," ",COUNTRY_INFO!C72))</f>
        <v>Oruk Anam</v>
      </c>
      <c r="D72" s="14">
        <f>IF(INTRO!$E$43="Non-endemic", 0, IF(COUNTRY_INFO!$K72&gt;0, IF(COUNTRY_INFO!$K72=4, 0, IF(COUNTRY_INFO!$K72=1, COUNTRY_INFO!$F72*0.33, IF(COUNTRY_INFO!$K72=2, COUNTRY_INFO!$F72*0.5, COUNTRY_INFO!$F72))), 0))</f>
        <v>0</v>
      </c>
      <c r="E72" s="14">
        <f>IF(INTRO!$E$43="Non-endemic", 0, IF(COUNTRY_INFO!$K72&gt;0, IF(COUNTRY_INFO!$K72=4, 0, IF(COUNTRY_INFO!$K72=1, 0, IF(COUNTRY_INFO!$K72=2, COUNTRY_INFO!$G72*0.2, COUNTRY_INFO!$G72))), 0))</f>
        <v>0</v>
      </c>
      <c r="F72" s="14">
        <f t="shared" si="9"/>
        <v>0</v>
      </c>
      <c r="G72" s="15">
        <f>IF(INTRO!$E$43="Non-endemic", "Not required", COUNTRY_INFO!T72)</f>
        <v>0</v>
      </c>
      <c r="H72" s="64"/>
      <c r="I72" s="14">
        <f>IF($D72=0,0,IF(AND($G72&gt;0,$H72&lt;&gt;"Yes"),D72,IF(AND($G72&gt;0,$H72="Yes"),COUNTRY_INFO!$F72,0)))</f>
        <v>0</v>
      </c>
      <c r="J72" s="3"/>
      <c r="K72" s="44">
        <f t="shared" si="10"/>
        <v>0</v>
      </c>
      <c r="L72" s="44">
        <f t="shared" si="11"/>
        <v>0</v>
      </c>
      <c r="M72" s="14">
        <f t="shared" si="4"/>
        <v>0</v>
      </c>
      <c r="N72" s="44">
        <f t="shared" si="5"/>
        <v>0</v>
      </c>
      <c r="O72" s="14">
        <f t="shared" si="12"/>
        <v>0</v>
      </c>
      <c r="P72" s="25"/>
      <c r="Q72" s="16">
        <f t="shared" si="13"/>
        <v>0</v>
      </c>
      <c r="R72" s="16">
        <f t="shared" si="8"/>
        <v>0</v>
      </c>
    </row>
    <row r="73" spans="1:18" x14ac:dyDescent="0.25">
      <c r="A73" s="13" t="str">
        <f>IF(INTRO!$E$43="Non-endemic"," ", IF(COUNTRY_INFO!A73=0," ",COUNTRY_INFO!A73))</f>
        <v>Nigeria</v>
      </c>
      <c r="B73" s="13" t="str">
        <f>IF(INTRO!$E$43="Non-endemic"," ", IF(COUNTRY_INFO!B73=0," ",COUNTRY_INFO!B73))</f>
        <v>Akwa Ibom</v>
      </c>
      <c r="C73" s="13" t="str">
        <f>IF(INTRO!$E$43="Non-endemic"," ", IF(COUNTRY_INFO!C73=0," ",COUNTRY_INFO!C73))</f>
        <v>Udung Uko</v>
      </c>
      <c r="D73" s="14">
        <f>IF(INTRO!$E$43="Non-endemic", 0, IF(COUNTRY_INFO!$K73&gt;0, IF(COUNTRY_INFO!$K73=4, 0, IF(COUNTRY_INFO!$K73=1, COUNTRY_INFO!$F73*0.33, IF(COUNTRY_INFO!$K73=2, COUNTRY_INFO!$F73*0.5, COUNTRY_INFO!$F73))), 0))</f>
        <v>6620.79</v>
      </c>
      <c r="E73" s="14">
        <f>IF(INTRO!$E$43="Non-endemic", 0, IF(COUNTRY_INFO!$K73&gt;0, IF(COUNTRY_INFO!$K73=4, 0, IF(COUNTRY_INFO!$K73=1, 0, IF(COUNTRY_INFO!$K73=2, COUNTRY_INFO!$G73*0.2, COUNTRY_INFO!$G73))), 0))</f>
        <v>0</v>
      </c>
      <c r="F73" s="14">
        <f t="shared" si="9"/>
        <v>6620.79</v>
      </c>
      <c r="G73" s="15">
        <f>IF(INTRO!$E$43="Non-endemic", "Not required", COUNTRY_INFO!T73)</f>
        <v>0</v>
      </c>
      <c r="H73" s="64"/>
      <c r="I73" s="14">
        <f>IF($D73=0,0,IF(AND($G73&gt;0,$H73&lt;&gt;"Yes"),D73,IF(AND($G73&gt;0,$H73="Yes"),COUNTRY_INFO!$F73,0)))</f>
        <v>0</v>
      </c>
      <c r="J73" s="3"/>
      <c r="K73" s="44">
        <f t="shared" si="10"/>
        <v>0</v>
      </c>
      <c r="L73" s="44">
        <f t="shared" si="11"/>
        <v>0</v>
      </c>
      <c r="M73" s="14">
        <f t="shared" si="4"/>
        <v>0</v>
      </c>
      <c r="N73" s="44">
        <f t="shared" si="5"/>
        <v>0</v>
      </c>
      <c r="O73" s="14">
        <f t="shared" si="12"/>
        <v>0</v>
      </c>
      <c r="P73" s="25"/>
      <c r="Q73" s="16">
        <f t="shared" si="13"/>
        <v>0</v>
      </c>
      <c r="R73" s="16">
        <f t="shared" si="8"/>
        <v>0</v>
      </c>
    </row>
    <row r="74" spans="1:18" x14ac:dyDescent="0.25">
      <c r="A74" s="13" t="str">
        <f>IF(INTRO!$E$43="Non-endemic"," ", IF(COUNTRY_INFO!A74=0," ",COUNTRY_INFO!A74))</f>
        <v>Nigeria</v>
      </c>
      <c r="B74" s="13" t="str">
        <f>IF(INTRO!$E$43="Non-endemic"," ", IF(COUNTRY_INFO!B74=0," ",COUNTRY_INFO!B74))</f>
        <v>Akwa Ibom</v>
      </c>
      <c r="C74" s="13" t="str">
        <f>IF(INTRO!$E$43="Non-endemic"," ", IF(COUNTRY_INFO!C74=0," ",COUNTRY_INFO!C74))</f>
        <v>Ukanafun</v>
      </c>
      <c r="D74" s="14">
        <f>IF(INTRO!$E$43="Non-endemic", 0, IF(COUNTRY_INFO!$K74&gt;0, IF(COUNTRY_INFO!$K74=4, 0, IF(COUNTRY_INFO!$K74=1, COUNTRY_INFO!$F74*0.33, IF(COUNTRY_INFO!$K74=2, COUNTRY_INFO!$F74*0.5, COUNTRY_INFO!$F74))), 0))</f>
        <v>0</v>
      </c>
      <c r="E74" s="14">
        <f>IF(INTRO!$E$43="Non-endemic", 0, IF(COUNTRY_INFO!$K74&gt;0, IF(COUNTRY_INFO!$K74=4, 0, IF(COUNTRY_INFO!$K74=1, 0, IF(COUNTRY_INFO!$K74=2, COUNTRY_INFO!$G74*0.2, COUNTRY_INFO!$G74))), 0))</f>
        <v>0</v>
      </c>
      <c r="F74" s="14">
        <f t="shared" ref="F74:F137" si="14">SUM(D74:E74)</f>
        <v>0</v>
      </c>
      <c r="G74" s="15">
        <f>IF(INTRO!$E$43="Non-endemic", "Not required", COUNTRY_INFO!T74)</f>
        <v>0</v>
      </c>
      <c r="H74" s="64"/>
      <c r="I74" s="14">
        <f>IF($D74=0,0,IF(AND($G74&gt;0,$H74&lt;&gt;"Yes"),D74,IF(AND($G74&gt;0,$H74="Yes"),COUNTRY_INFO!$F74,0)))</f>
        <v>0</v>
      </c>
      <c r="J74" s="3"/>
      <c r="K74" s="44">
        <f t="shared" ref="K74:K137" si="15">IF($G74&gt;0,E74, 0)</f>
        <v>0</v>
      </c>
      <c r="L74" s="44">
        <f t="shared" ref="L74:L137" si="16">IF($J74=0,SUM(I74,K74),SUM(J74,K74))</f>
        <v>0</v>
      </c>
      <c r="M74" s="14">
        <f t="shared" si="4"/>
        <v>0</v>
      </c>
      <c r="N74" s="44">
        <f t="shared" si="5"/>
        <v>0</v>
      </c>
      <c r="O74" s="14">
        <f t="shared" ref="O74:O137" si="17">M74</f>
        <v>0</v>
      </c>
      <c r="P74" s="25"/>
      <c r="Q74" s="16">
        <f t="shared" ref="Q74:Q137" si="18">IF($O74&gt;$P74,O74-P74,0)</f>
        <v>0</v>
      </c>
      <c r="R74" s="16">
        <f t="shared" si="8"/>
        <v>0</v>
      </c>
    </row>
    <row r="75" spans="1:18" x14ac:dyDescent="0.25">
      <c r="A75" s="13" t="str">
        <f>IF(INTRO!$E$43="Non-endemic"," ", IF(COUNTRY_INFO!A75=0," ",COUNTRY_INFO!A75))</f>
        <v>Nigeria</v>
      </c>
      <c r="B75" s="13" t="str">
        <f>IF(INTRO!$E$43="Non-endemic"," ", IF(COUNTRY_INFO!B75=0," ",COUNTRY_INFO!B75))</f>
        <v>Akwa Ibom</v>
      </c>
      <c r="C75" s="13" t="str">
        <f>IF(INTRO!$E$43="Non-endemic"," ", IF(COUNTRY_INFO!C75=0," ",COUNTRY_INFO!C75))</f>
        <v>Uruan</v>
      </c>
      <c r="D75" s="14">
        <f>IF(INTRO!$E$43="Non-endemic", 0, IF(COUNTRY_INFO!$K75&gt;0, IF(COUNTRY_INFO!$K75=4, 0, IF(COUNTRY_INFO!$K75=1, COUNTRY_INFO!$F75*0.33, IF(COUNTRY_INFO!$K75=2, COUNTRY_INFO!$F75*0.5, COUNTRY_INFO!$F75))), 0))</f>
        <v>0</v>
      </c>
      <c r="E75" s="14">
        <f>IF(INTRO!$E$43="Non-endemic", 0, IF(COUNTRY_INFO!$K75&gt;0, IF(COUNTRY_INFO!$K75=4, 0, IF(COUNTRY_INFO!$K75=1, 0, IF(COUNTRY_INFO!$K75=2, COUNTRY_INFO!$G75*0.2, COUNTRY_INFO!$G75))), 0))</f>
        <v>0</v>
      </c>
      <c r="F75" s="14">
        <f t="shared" si="14"/>
        <v>0</v>
      </c>
      <c r="G75" s="15">
        <f>IF(INTRO!$E$43="Non-endemic", "Not required", COUNTRY_INFO!T75)</f>
        <v>0</v>
      </c>
      <c r="H75" s="64"/>
      <c r="I75" s="14">
        <f>IF($D75=0,0,IF(AND($G75&gt;0,$H75&lt;&gt;"Yes"),D75,IF(AND($G75&gt;0,$H75="Yes"),COUNTRY_INFO!$F75,0)))</f>
        <v>0</v>
      </c>
      <c r="J75" s="3"/>
      <c r="K75" s="44">
        <f t="shared" si="15"/>
        <v>0</v>
      </c>
      <c r="L75" s="44">
        <f t="shared" si="16"/>
        <v>0</v>
      </c>
      <c r="M75" s="14">
        <f t="shared" si="4"/>
        <v>0</v>
      </c>
      <c r="N75" s="44">
        <f t="shared" si="5"/>
        <v>0</v>
      </c>
      <c r="O75" s="14">
        <f t="shared" si="17"/>
        <v>0</v>
      </c>
      <c r="P75" s="25"/>
      <c r="Q75" s="16">
        <f t="shared" si="18"/>
        <v>0</v>
      </c>
      <c r="R75" s="16">
        <f t="shared" si="8"/>
        <v>0</v>
      </c>
    </row>
    <row r="76" spans="1:18" x14ac:dyDescent="0.25">
      <c r="A76" s="13" t="str">
        <f>IF(INTRO!$E$43="Non-endemic"," ", IF(COUNTRY_INFO!A76=0," ",COUNTRY_INFO!A76))</f>
        <v>Nigeria</v>
      </c>
      <c r="B76" s="13" t="str">
        <f>IF(INTRO!$E$43="Non-endemic"," ", IF(COUNTRY_INFO!B76=0," ",COUNTRY_INFO!B76))</f>
        <v>Akwa Ibom</v>
      </c>
      <c r="C76" s="13" t="str">
        <f>IF(INTRO!$E$43="Non-endemic"," ", IF(COUNTRY_INFO!C76=0," ",COUNTRY_INFO!C76))</f>
        <v>Urue-Offong/Oruko</v>
      </c>
      <c r="D76" s="14">
        <f>IF(INTRO!$E$43="Non-endemic", 0, IF(COUNTRY_INFO!$K76&gt;0, IF(COUNTRY_INFO!$K76=4, 0, IF(COUNTRY_INFO!$K76=1, COUNTRY_INFO!$F76*0.33, IF(COUNTRY_INFO!$K76=2, COUNTRY_INFO!$F76*0.5, COUNTRY_INFO!$F76))), 0))</f>
        <v>0</v>
      </c>
      <c r="E76" s="14">
        <f>IF(INTRO!$E$43="Non-endemic", 0, IF(COUNTRY_INFO!$K76&gt;0, IF(COUNTRY_INFO!$K76=4, 0, IF(COUNTRY_INFO!$K76=1, 0, IF(COUNTRY_INFO!$K76=2, COUNTRY_INFO!$G76*0.2, COUNTRY_INFO!$G76))), 0))</f>
        <v>0</v>
      </c>
      <c r="F76" s="14">
        <f t="shared" si="14"/>
        <v>0</v>
      </c>
      <c r="G76" s="15">
        <f>IF(INTRO!$E$43="Non-endemic", "Not required", COUNTRY_INFO!T76)</f>
        <v>0</v>
      </c>
      <c r="H76" s="64"/>
      <c r="I76" s="14">
        <f>IF($D76=0,0,IF(AND($G76&gt;0,$H76&lt;&gt;"Yes"),D76,IF(AND($G76&gt;0,$H76="Yes"),COUNTRY_INFO!$F76,0)))</f>
        <v>0</v>
      </c>
      <c r="J76" s="3"/>
      <c r="K76" s="44">
        <f t="shared" si="15"/>
        <v>0</v>
      </c>
      <c r="L76" s="44">
        <f t="shared" si="16"/>
        <v>0</v>
      </c>
      <c r="M76" s="14">
        <f t="shared" si="4"/>
        <v>0</v>
      </c>
      <c r="N76" s="44">
        <f t="shared" si="5"/>
        <v>0</v>
      </c>
      <c r="O76" s="14">
        <f t="shared" si="17"/>
        <v>0</v>
      </c>
      <c r="P76" s="25"/>
      <c r="Q76" s="16">
        <f t="shared" si="18"/>
        <v>0</v>
      </c>
      <c r="R76" s="16">
        <f t="shared" si="8"/>
        <v>0</v>
      </c>
    </row>
    <row r="77" spans="1:18" x14ac:dyDescent="0.25">
      <c r="A77" s="13" t="str">
        <f>IF(INTRO!$E$43="Non-endemic"," ", IF(COUNTRY_INFO!A77=0," ",COUNTRY_INFO!A77))</f>
        <v>Nigeria</v>
      </c>
      <c r="B77" s="13" t="str">
        <f>IF(INTRO!$E$43="Non-endemic"," ", IF(COUNTRY_INFO!B77=0," ",COUNTRY_INFO!B77))</f>
        <v>Akwa Ibom</v>
      </c>
      <c r="C77" s="13" t="str">
        <f>IF(INTRO!$E$43="Non-endemic"," ", IF(COUNTRY_INFO!C77=0," ",COUNTRY_INFO!C77))</f>
        <v>Uyo</v>
      </c>
      <c r="D77" s="14">
        <f>IF(INTRO!$E$43="Non-endemic", 0, IF(COUNTRY_INFO!$K77&gt;0, IF(COUNTRY_INFO!$K77=4, 0, IF(COUNTRY_INFO!$K77=1, COUNTRY_INFO!$F77*0.33, IF(COUNTRY_INFO!$K77=2, COUNTRY_INFO!$F77*0.5, COUNTRY_INFO!$F77))), 0))</f>
        <v>0</v>
      </c>
      <c r="E77" s="14">
        <f>IF(INTRO!$E$43="Non-endemic", 0, IF(COUNTRY_INFO!$K77&gt;0, IF(COUNTRY_INFO!$K77=4, 0, IF(COUNTRY_INFO!$K77=1, 0, IF(COUNTRY_INFO!$K77=2, COUNTRY_INFO!$G77*0.2, COUNTRY_INFO!$G77))), 0))</f>
        <v>0</v>
      </c>
      <c r="F77" s="14">
        <f t="shared" si="14"/>
        <v>0</v>
      </c>
      <c r="G77" s="15">
        <f>IF(INTRO!$E$43="Non-endemic", "Not required", COUNTRY_INFO!T77)</f>
        <v>0</v>
      </c>
      <c r="H77" s="64"/>
      <c r="I77" s="14">
        <f>IF($D77=0,0,IF(AND($G77&gt;0,$H77&lt;&gt;"Yes"),D77,IF(AND($G77&gt;0,$H77="Yes"),COUNTRY_INFO!$F77,0)))</f>
        <v>0</v>
      </c>
      <c r="J77" s="3"/>
      <c r="K77" s="44">
        <f t="shared" si="15"/>
        <v>0</v>
      </c>
      <c r="L77" s="44">
        <f t="shared" si="16"/>
        <v>0</v>
      </c>
      <c r="M77" s="14">
        <f t="shared" si="4"/>
        <v>0</v>
      </c>
      <c r="N77" s="44">
        <f t="shared" si="5"/>
        <v>0</v>
      </c>
      <c r="O77" s="14">
        <f t="shared" si="17"/>
        <v>0</v>
      </c>
      <c r="P77" s="25"/>
      <c r="Q77" s="16">
        <f t="shared" si="18"/>
        <v>0</v>
      </c>
      <c r="R77" s="16">
        <f t="shared" si="8"/>
        <v>0</v>
      </c>
    </row>
    <row r="78" spans="1:18" x14ac:dyDescent="0.25">
      <c r="A78" s="13" t="str">
        <f>IF(INTRO!$E$43="Non-endemic"," ", IF(COUNTRY_INFO!A78=0," ",COUNTRY_INFO!A78))</f>
        <v>Nigeria</v>
      </c>
      <c r="B78" s="13" t="str">
        <f>IF(INTRO!$E$43="Non-endemic"," ", IF(COUNTRY_INFO!B78=0," ",COUNTRY_INFO!B78))</f>
        <v>Anambra</v>
      </c>
      <c r="C78" s="13" t="str">
        <f>IF(INTRO!$E$43="Non-endemic"," ", IF(COUNTRY_INFO!C78=0," ",COUNTRY_INFO!C78))</f>
        <v>Aguata</v>
      </c>
      <c r="D78" s="14">
        <f>IF(INTRO!$E$43="Non-endemic", 0, IF(COUNTRY_INFO!$K78&gt;0, IF(COUNTRY_INFO!$K78=4, 0, IF(COUNTRY_INFO!$K78=1, COUNTRY_INFO!$F78*0.33, IF(COUNTRY_INFO!$K78=2, COUNTRY_INFO!$F78*0.5, COUNTRY_INFO!$F78))), 0))</f>
        <v>0</v>
      </c>
      <c r="E78" s="14">
        <f>IF(INTRO!$E$43="Non-endemic", 0, IF(COUNTRY_INFO!$K78&gt;0, IF(COUNTRY_INFO!$K78=4, 0, IF(COUNTRY_INFO!$K78=1, 0, IF(COUNTRY_INFO!$K78=2, COUNTRY_INFO!$G78*0.2, COUNTRY_INFO!$G78))), 0))</f>
        <v>0</v>
      </c>
      <c r="F78" s="14">
        <f t="shared" si="14"/>
        <v>0</v>
      </c>
      <c r="G78" s="15">
        <f>IF(INTRO!$E$43="Non-endemic", "Not required", COUNTRY_INFO!T78)</f>
        <v>0</v>
      </c>
      <c r="H78" s="64"/>
      <c r="I78" s="14">
        <f>IF($D78=0,0,IF(AND($G78&gt;0,$H78&lt;&gt;"Yes"),D78,IF(AND($G78&gt;0,$H78="Yes"),COUNTRY_INFO!$F78,0)))</f>
        <v>0</v>
      </c>
      <c r="J78" s="3"/>
      <c r="K78" s="44">
        <f t="shared" si="15"/>
        <v>0</v>
      </c>
      <c r="L78" s="44">
        <f t="shared" si="16"/>
        <v>0</v>
      </c>
      <c r="M78" s="14">
        <f t="shared" si="4"/>
        <v>0</v>
      </c>
      <c r="N78" s="44">
        <f t="shared" si="5"/>
        <v>0</v>
      </c>
      <c r="O78" s="14">
        <f t="shared" si="17"/>
        <v>0</v>
      </c>
      <c r="P78" s="25"/>
      <c r="Q78" s="16">
        <f t="shared" si="18"/>
        <v>0</v>
      </c>
      <c r="R78" s="16">
        <f t="shared" si="8"/>
        <v>0</v>
      </c>
    </row>
    <row r="79" spans="1:18" x14ac:dyDescent="0.25">
      <c r="A79" s="13" t="str">
        <f>IF(INTRO!$E$43="Non-endemic"," ", IF(COUNTRY_INFO!A79=0," ",COUNTRY_INFO!A79))</f>
        <v>Nigeria</v>
      </c>
      <c r="B79" s="13" t="str">
        <f>IF(INTRO!$E$43="Non-endemic"," ", IF(COUNTRY_INFO!B79=0," ",COUNTRY_INFO!B79))</f>
        <v>Anambra</v>
      </c>
      <c r="C79" s="13" t="str">
        <f>IF(INTRO!$E$43="Non-endemic"," ", IF(COUNTRY_INFO!C79=0," ",COUNTRY_INFO!C79))</f>
        <v>Anambra East</v>
      </c>
      <c r="D79" s="14">
        <f>IF(INTRO!$E$43="Non-endemic", 0, IF(COUNTRY_INFO!$K79&gt;0, IF(COUNTRY_INFO!$K79=4, 0, IF(COUNTRY_INFO!$K79=1, COUNTRY_INFO!$F79*0.33, IF(COUNTRY_INFO!$K79=2, COUNTRY_INFO!$F79*0.5, COUNTRY_INFO!$F79))), 0))</f>
        <v>0</v>
      </c>
      <c r="E79" s="14">
        <f>IF(INTRO!$E$43="Non-endemic", 0, IF(COUNTRY_INFO!$K79&gt;0, IF(COUNTRY_INFO!$K79=4, 0, IF(COUNTRY_INFO!$K79=1, 0, IF(COUNTRY_INFO!$K79=2, COUNTRY_INFO!$G79*0.2, COUNTRY_INFO!$G79))), 0))</f>
        <v>0</v>
      </c>
      <c r="F79" s="14">
        <f t="shared" si="14"/>
        <v>0</v>
      </c>
      <c r="G79" s="15">
        <f>IF(INTRO!$E$43="Non-endemic", "Not required", COUNTRY_INFO!T79)</f>
        <v>0</v>
      </c>
      <c r="H79" s="64"/>
      <c r="I79" s="14">
        <f>IF($D79=0,0,IF(AND($G79&gt;0,$H79&lt;&gt;"Yes"),D79,IF(AND($G79&gt;0,$H79="Yes"),COUNTRY_INFO!$F79,0)))</f>
        <v>0</v>
      </c>
      <c r="J79" s="3"/>
      <c r="K79" s="44">
        <f t="shared" si="15"/>
        <v>0</v>
      </c>
      <c r="L79" s="44">
        <f t="shared" si="16"/>
        <v>0</v>
      </c>
      <c r="M79" s="14">
        <f t="shared" si="4"/>
        <v>0</v>
      </c>
      <c r="N79" s="44">
        <f t="shared" si="5"/>
        <v>0</v>
      </c>
      <c r="O79" s="14">
        <f t="shared" si="17"/>
        <v>0</v>
      </c>
      <c r="P79" s="25"/>
      <c r="Q79" s="16">
        <f t="shared" si="18"/>
        <v>0</v>
      </c>
      <c r="R79" s="16">
        <f t="shared" si="8"/>
        <v>0</v>
      </c>
    </row>
    <row r="80" spans="1:18" x14ac:dyDescent="0.25">
      <c r="A80" s="13" t="str">
        <f>IF(INTRO!$E$43="Non-endemic"," ", IF(COUNTRY_INFO!A80=0," ",COUNTRY_INFO!A80))</f>
        <v>Nigeria</v>
      </c>
      <c r="B80" s="13" t="str">
        <f>IF(INTRO!$E$43="Non-endemic"," ", IF(COUNTRY_INFO!B80=0," ",COUNTRY_INFO!B80))</f>
        <v>Anambra</v>
      </c>
      <c r="C80" s="13" t="str">
        <f>IF(INTRO!$E$43="Non-endemic"," ", IF(COUNTRY_INFO!C80=0," ",COUNTRY_INFO!C80))</f>
        <v>Anambra West</v>
      </c>
      <c r="D80" s="14">
        <f>IF(INTRO!$E$43="Non-endemic", 0, IF(COUNTRY_INFO!$K80&gt;0, IF(COUNTRY_INFO!$K80=4, 0, IF(COUNTRY_INFO!$K80=1, COUNTRY_INFO!$F80*0.33, IF(COUNTRY_INFO!$K80=2, COUNTRY_INFO!$F80*0.5, COUNTRY_INFO!$F80))), 0))</f>
        <v>20804.52</v>
      </c>
      <c r="E80" s="14">
        <f>IF(INTRO!$E$43="Non-endemic", 0, IF(COUNTRY_INFO!$K80&gt;0, IF(COUNTRY_INFO!$K80=4, 0, IF(COUNTRY_INFO!$K80=1, 0, IF(COUNTRY_INFO!$K80=2, COUNTRY_INFO!$G80*0.2, COUNTRY_INFO!$G80))), 0))</f>
        <v>0</v>
      </c>
      <c r="F80" s="14">
        <f t="shared" si="14"/>
        <v>20804.52</v>
      </c>
      <c r="G80" s="15">
        <f>IF(INTRO!$E$43="Non-endemic", "Not required", COUNTRY_INFO!T80)</f>
        <v>0</v>
      </c>
      <c r="H80" s="64"/>
      <c r="I80" s="14">
        <f>IF($D80=0,0,IF(AND($G80&gt;0,$H80&lt;&gt;"Yes"),D80,IF(AND($G80&gt;0,$H80="Yes"),COUNTRY_INFO!$F80,0)))</f>
        <v>0</v>
      </c>
      <c r="J80" s="3"/>
      <c r="K80" s="44">
        <f t="shared" si="15"/>
        <v>0</v>
      </c>
      <c r="L80" s="44">
        <f t="shared" si="16"/>
        <v>0</v>
      </c>
      <c r="M80" s="14">
        <f t="shared" si="4"/>
        <v>0</v>
      </c>
      <c r="N80" s="44">
        <f t="shared" si="5"/>
        <v>0</v>
      </c>
      <c r="O80" s="14">
        <f t="shared" si="17"/>
        <v>0</v>
      </c>
      <c r="P80" s="25"/>
      <c r="Q80" s="16">
        <f t="shared" si="18"/>
        <v>0</v>
      </c>
      <c r="R80" s="16">
        <f t="shared" si="8"/>
        <v>0</v>
      </c>
    </row>
    <row r="81" spans="1:18" x14ac:dyDescent="0.25">
      <c r="A81" s="13" t="str">
        <f>IF(INTRO!$E$43="Non-endemic"," ", IF(COUNTRY_INFO!A81=0," ",COUNTRY_INFO!A81))</f>
        <v>Nigeria</v>
      </c>
      <c r="B81" s="13" t="str">
        <f>IF(INTRO!$E$43="Non-endemic"," ", IF(COUNTRY_INFO!B81=0," ",COUNTRY_INFO!B81))</f>
        <v>Anambra</v>
      </c>
      <c r="C81" s="13" t="str">
        <f>IF(INTRO!$E$43="Non-endemic"," ", IF(COUNTRY_INFO!C81=0," ",COUNTRY_INFO!C81))</f>
        <v>Anaocha</v>
      </c>
      <c r="D81" s="14">
        <f>IF(INTRO!$E$43="Non-endemic", 0, IF(COUNTRY_INFO!$K81&gt;0, IF(COUNTRY_INFO!$K81=4, 0, IF(COUNTRY_INFO!$K81=1, COUNTRY_INFO!$F81*0.33, IF(COUNTRY_INFO!$K81=2, COUNTRY_INFO!$F81*0.5, COUNTRY_INFO!$F81))), 0))</f>
        <v>0</v>
      </c>
      <c r="E81" s="14">
        <f>IF(INTRO!$E$43="Non-endemic", 0, IF(COUNTRY_INFO!$K81&gt;0, IF(COUNTRY_INFO!$K81=4, 0, IF(COUNTRY_INFO!$K81=1, 0, IF(COUNTRY_INFO!$K81=2, COUNTRY_INFO!$G81*0.2, COUNTRY_INFO!$G81))), 0))</f>
        <v>0</v>
      </c>
      <c r="F81" s="14">
        <f t="shared" si="14"/>
        <v>0</v>
      </c>
      <c r="G81" s="15">
        <f>IF(INTRO!$E$43="Non-endemic", "Not required", COUNTRY_INFO!T81)</f>
        <v>0</v>
      </c>
      <c r="H81" s="64"/>
      <c r="I81" s="14">
        <f>IF($D81=0,0,IF(AND($G81&gt;0,$H81&lt;&gt;"Yes"),D81,IF(AND($G81&gt;0,$H81="Yes"),COUNTRY_INFO!$F81,0)))</f>
        <v>0</v>
      </c>
      <c r="J81" s="3"/>
      <c r="K81" s="44">
        <f t="shared" si="15"/>
        <v>0</v>
      </c>
      <c r="L81" s="44">
        <f t="shared" si="16"/>
        <v>0</v>
      </c>
      <c r="M81" s="14">
        <f t="shared" si="4"/>
        <v>0</v>
      </c>
      <c r="N81" s="44">
        <f t="shared" si="5"/>
        <v>0</v>
      </c>
      <c r="O81" s="14">
        <f t="shared" si="17"/>
        <v>0</v>
      </c>
      <c r="P81" s="25"/>
      <c r="Q81" s="16">
        <f t="shared" si="18"/>
        <v>0</v>
      </c>
      <c r="R81" s="16">
        <f t="shared" si="8"/>
        <v>0</v>
      </c>
    </row>
    <row r="82" spans="1:18" x14ac:dyDescent="0.25">
      <c r="A82" s="13" t="str">
        <f>IF(INTRO!$E$43="Non-endemic"," ", IF(COUNTRY_INFO!A82=0," ",COUNTRY_INFO!A82))</f>
        <v>Nigeria</v>
      </c>
      <c r="B82" s="13" t="str">
        <f>IF(INTRO!$E$43="Non-endemic"," ", IF(COUNTRY_INFO!B82=0," ",COUNTRY_INFO!B82))</f>
        <v>Anambra</v>
      </c>
      <c r="C82" s="13" t="str">
        <f>IF(INTRO!$E$43="Non-endemic"," ", IF(COUNTRY_INFO!C82=0," ",COUNTRY_INFO!C82))</f>
        <v>Awka North</v>
      </c>
      <c r="D82" s="14">
        <f>IF(INTRO!$E$43="Non-endemic", 0, IF(COUNTRY_INFO!$K82&gt;0, IF(COUNTRY_INFO!$K82=4, 0, IF(COUNTRY_INFO!$K82=1, COUNTRY_INFO!$F82*0.33, IF(COUNTRY_INFO!$K82=2, COUNTRY_INFO!$F82*0.5, COUNTRY_INFO!$F82))), 0))</f>
        <v>0</v>
      </c>
      <c r="E82" s="14">
        <f>IF(INTRO!$E$43="Non-endemic", 0, IF(COUNTRY_INFO!$K82&gt;0, IF(COUNTRY_INFO!$K82=4, 0, IF(COUNTRY_INFO!$K82=1, 0, IF(COUNTRY_INFO!$K82=2, COUNTRY_INFO!$G82*0.2, COUNTRY_INFO!$G82))), 0))</f>
        <v>0</v>
      </c>
      <c r="F82" s="14">
        <f t="shared" si="14"/>
        <v>0</v>
      </c>
      <c r="G82" s="15">
        <f>IF(INTRO!$E$43="Non-endemic", "Not required", COUNTRY_INFO!T82)</f>
        <v>0</v>
      </c>
      <c r="H82" s="64"/>
      <c r="I82" s="14">
        <f>IF($D82=0,0,IF(AND($G82&gt;0,$H82&lt;&gt;"Yes"),D82,IF(AND($G82&gt;0,$H82="Yes"),COUNTRY_INFO!$F82,0)))</f>
        <v>0</v>
      </c>
      <c r="J82" s="3"/>
      <c r="K82" s="44">
        <f t="shared" si="15"/>
        <v>0</v>
      </c>
      <c r="L82" s="44">
        <f t="shared" si="16"/>
        <v>0</v>
      </c>
      <c r="M82" s="14">
        <f t="shared" si="4"/>
        <v>0</v>
      </c>
      <c r="N82" s="44">
        <f t="shared" si="5"/>
        <v>0</v>
      </c>
      <c r="O82" s="14">
        <f t="shared" si="17"/>
        <v>0</v>
      </c>
      <c r="P82" s="25"/>
      <c r="Q82" s="16">
        <f t="shared" si="18"/>
        <v>0</v>
      </c>
      <c r="R82" s="16">
        <f t="shared" si="8"/>
        <v>0</v>
      </c>
    </row>
    <row r="83" spans="1:18" x14ac:dyDescent="0.25">
      <c r="A83" s="13" t="str">
        <f>IF(INTRO!$E$43="Non-endemic"," ", IF(COUNTRY_INFO!A83=0," ",COUNTRY_INFO!A83))</f>
        <v>Nigeria</v>
      </c>
      <c r="B83" s="13" t="str">
        <f>IF(INTRO!$E$43="Non-endemic"," ", IF(COUNTRY_INFO!B83=0," ",COUNTRY_INFO!B83))</f>
        <v>Anambra</v>
      </c>
      <c r="C83" s="13" t="str">
        <f>IF(INTRO!$E$43="Non-endemic"," ", IF(COUNTRY_INFO!C83=0," ",COUNTRY_INFO!C83))</f>
        <v>Awka south</v>
      </c>
      <c r="D83" s="14">
        <f>IF(INTRO!$E$43="Non-endemic", 0, IF(COUNTRY_INFO!$K83&gt;0, IF(COUNTRY_INFO!$K83=4, 0, IF(COUNTRY_INFO!$K83=1, COUNTRY_INFO!$F83*0.33, IF(COUNTRY_INFO!$K83=2, COUNTRY_INFO!$F83*0.5, COUNTRY_INFO!$F83))), 0))</f>
        <v>23492.7</v>
      </c>
      <c r="E83" s="14">
        <f>IF(INTRO!$E$43="Non-endemic", 0, IF(COUNTRY_INFO!$K83&gt;0, IF(COUNTRY_INFO!$K83=4, 0, IF(COUNTRY_INFO!$K83=1, 0, IF(COUNTRY_INFO!$K83=2, COUNTRY_INFO!$G83*0.2, COUNTRY_INFO!$G83))), 0))</f>
        <v>0</v>
      </c>
      <c r="F83" s="14">
        <f t="shared" si="14"/>
        <v>23492.7</v>
      </c>
      <c r="G83" s="15">
        <f>IF(INTRO!$E$43="Non-endemic", "Not required", COUNTRY_INFO!T83)</f>
        <v>0</v>
      </c>
      <c r="H83" s="64"/>
      <c r="I83" s="14">
        <f>IF($D83=0,0,IF(AND($G83&gt;0,$H83&lt;&gt;"Yes"),D83,IF(AND($G83&gt;0,$H83="Yes"),COUNTRY_INFO!$F83,0)))</f>
        <v>0</v>
      </c>
      <c r="J83" s="3"/>
      <c r="K83" s="44">
        <f t="shared" si="15"/>
        <v>0</v>
      </c>
      <c r="L83" s="44">
        <f t="shared" si="16"/>
        <v>0</v>
      </c>
      <c r="M83" s="14">
        <f t="shared" si="4"/>
        <v>0</v>
      </c>
      <c r="N83" s="44">
        <f t="shared" si="5"/>
        <v>0</v>
      </c>
      <c r="O83" s="14">
        <f t="shared" si="17"/>
        <v>0</v>
      </c>
      <c r="P83" s="25"/>
      <c r="Q83" s="16">
        <f t="shared" si="18"/>
        <v>0</v>
      </c>
      <c r="R83" s="16">
        <f t="shared" si="8"/>
        <v>0</v>
      </c>
    </row>
    <row r="84" spans="1:18" x14ac:dyDescent="0.25">
      <c r="A84" s="13" t="str">
        <f>IF(INTRO!$E$43="Non-endemic"," ", IF(COUNTRY_INFO!A84=0," ",COUNTRY_INFO!A84))</f>
        <v>Nigeria</v>
      </c>
      <c r="B84" s="13" t="str">
        <f>IF(INTRO!$E$43="Non-endemic"," ", IF(COUNTRY_INFO!B84=0," ",COUNTRY_INFO!B84))</f>
        <v>Anambra</v>
      </c>
      <c r="C84" s="13" t="str">
        <f>IF(INTRO!$E$43="Non-endemic"," ", IF(COUNTRY_INFO!C84=0," ",COUNTRY_INFO!C84))</f>
        <v>Ayamelum</v>
      </c>
      <c r="D84" s="14">
        <f>IF(INTRO!$E$43="Non-endemic", 0, IF(COUNTRY_INFO!$K84&gt;0, IF(COUNTRY_INFO!$K84=4, 0, IF(COUNTRY_INFO!$K84=1, COUNTRY_INFO!$F84*0.33, IF(COUNTRY_INFO!$K84=2, COUNTRY_INFO!$F84*0.5, COUNTRY_INFO!$F84))), 0))</f>
        <v>0</v>
      </c>
      <c r="E84" s="14">
        <f>IF(INTRO!$E$43="Non-endemic", 0, IF(COUNTRY_INFO!$K84&gt;0, IF(COUNTRY_INFO!$K84=4, 0, IF(COUNTRY_INFO!$K84=1, 0, IF(COUNTRY_INFO!$K84=2, COUNTRY_INFO!$G84*0.2, COUNTRY_INFO!$G84))), 0))</f>
        <v>0</v>
      </c>
      <c r="F84" s="14">
        <f t="shared" si="14"/>
        <v>0</v>
      </c>
      <c r="G84" s="15">
        <f>IF(INTRO!$E$43="Non-endemic", "Not required", COUNTRY_INFO!T84)</f>
        <v>0</v>
      </c>
      <c r="H84" s="64"/>
      <c r="I84" s="14">
        <f>IF($D84=0,0,IF(AND($G84&gt;0,$H84&lt;&gt;"Yes"),D84,IF(AND($G84&gt;0,$H84="Yes"),COUNTRY_INFO!$F84,0)))</f>
        <v>0</v>
      </c>
      <c r="J84" s="3"/>
      <c r="K84" s="44">
        <f t="shared" si="15"/>
        <v>0</v>
      </c>
      <c r="L84" s="44">
        <f t="shared" si="16"/>
        <v>0</v>
      </c>
      <c r="M84" s="14">
        <f t="shared" si="4"/>
        <v>0</v>
      </c>
      <c r="N84" s="44">
        <f t="shared" si="5"/>
        <v>0</v>
      </c>
      <c r="O84" s="14">
        <f t="shared" si="17"/>
        <v>0</v>
      </c>
      <c r="P84" s="25"/>
      <c r="Q84" s="16">
        <f t="shared" si="18"/>
        <v>0</v>
      </c>
      <c r="R84" s="16">
        <f t="shared" si="8"/>
        <v>0</v>
      </c>
    </row>
    <row r="85" spans="1:18" x14ac:dyDescent="0.25">
      <c r="A85" s="13" t="str">
        <f>IF(INTRO!$E$43="Non-endemic"," ", IF(COUNTRY_INFO!A85=0," ",COUNTRY_INFO!A85))</f>
        <v>Nigeria</v>
      </c>
      <c r="B85" s="13" t="str">
        <f>IF(INTRO!$E$43="Non-endemic"," ", IF(COUNTRY_INFO!B85=0," ",COUNTRY_INFO!B85))</f>
        <v>Anambra</v>
      </c>
      <c r="C85" s="13" t="str">
        <f>IF(INTRO!$E$43="Non-endemic"," ", IF(COUNTRY_INFO!C85=0," ",COUNTRY_INFO!C85))</f>
        <v>Dunukofia</v>
      </c>
      <c r="D85" s="14">
        <f>IF(INTRO!$E$43="Non-endemic", 0, IF(COUNTRY_INFO!$K85&gt;0, IF(COUNTRY_INFO!$K85=4, 0, IF(COUNTRY_INFO!$K85=1, COUNTRY_INFO!$F85*0.33, IF(COUNTRY_INFO!$K85=2, COUNTRY_INFO!$F85*0.5, COUNTRY_INFO!$F85))), 0))</f>
        <v>11977.02</v>
      </c>
      <c r="E85" s="14">
        <f>IF(INTRO!$E$43="Non-endemic", 0, IF(COUNTRY_INFO!$K85&gt;0, IF(COUNTRY_INFO!$K85=4, 0, IF(COUNTRY_INFO!$K85=1, 0, IF(COUNTRY_INFO!$K85=2, COUNTRY_INFO!$G85*0.2, COUNTRY_INFO!$G85))), 0))</f>
        <v>0</v>
      </c>
      <c r="F85" s="14">
        <f t="shared" si="14"/>
        <v>11977.02</v>
      </c>
      <c r="G85" s="15">
        <f>IF(INTRO!$E$43="Non-endemic", "Not required", COUNTRY_INFO!T85)</f>
        <v>0</v>
      </c>
      <c r="H85" s="64"/>
      <c r="I85" s="14">
        <f>IF($D85=0,0,IF(AND($G85&gt;0,$H85&lt;&gt;"Yes"),D85,IF(AND($G85&gt;0,$H85="Yes"),COUNTRY_INFO!$F85,0)))</f>
        <v>0</v>
      </c>
      <c r="J85" s="3"/>
      <c r="K85" s="44">
        <f t="shared" si="15"/>
        <v>0</v>
      </c>
      <c r="L85" s="44">
        <f t="shared" si="16"/>
        <v>0</v>
      </c>
      <c r="M85" s="14">
        <f t="shared" si="4"/>
        <v>0</v>
      </c>
      <c r="N85" s="44">
        <f t="shared" si="5"/>
        <v>0</v>
      </c>
      <c r="O85" s="14">
        <f t="shared" si="17"/>
        <v>0</v>
      </c>
      <c r="P85" s="25"/>
      <c r="Q85" s="16">
        <f t="shared" si="18"/>
        <v>0</v>
      </c>
      <c r="R85" s="16">
        <f t="shared" si="8"/>
        <v>0</v>
      </c>
    </row>
    <row r="86" spans="1:18" x14ac:dyDescent="0.25">
      <c r="A86" s="13" t="str">
        <f>IF(INTRO!$E$43="Non-endemic"," ", IF(COUNTRY_INFO!A86=0," ",COUNTRY_INFO!A86))</f>
        <v>Nigeria</v>
      </c>
      <c r="B86" s="13" t="str">
        <f>IF(INTRO!$E$43="Non-endemic"," ", IF(COUNTRY_INFO!B86=0," ",COUNTRY_INFO!B86))</f>
        <v>Anambra</v>
      </c>
      <c r="C86" s="13" t="str">
        <f>IF(INTRO!$E$43="Non-endemic"," ", IF(COUNTRY_INFO!C86=0," ",COUNTRY_INFO!C86))</f>
        <v>Ekwusiko</v>
      </c>
      <c r="D86" s="14">
        <f>IF(INTRO!$E$43="Non-endemic", 0, IF(COUNTRY_INFO!$K86&gt;0, IF(COUNTRY_INFO!$K86=4, 0, IF(COUNTRY_INFO!$K86=1, COUNTRY_INFO!$F86*0.33, IF(COUNTRY_INFO!$K86=2, COUNTRY_INFO!$F86*0.5, COUNTRY_INFO!$F86))), 0))</f>
        <v>0</v>
      </c>
      <c r="E86" s="14">
        <f>IF(INTRO!$E$43="Non-endemic", 0, IF(COUNTRY_INFO!$K86&gt;0, IF(COUNTRY_INFO!$K86=4, 0, IF(COUNTRY_INFO!$K86=1, 0, IF(COUNTRY_INFO!$K86=2, COUNTRY_INFO!$G86*0.2, COUNTRY_INFO!$G86))), 0))</f>
        <v>0</v>
      </c>
      <c r="F86" s="14">
        <f t="shared" si="14"/>
        <v>0</v>
      </c>
      <c r="G86" s="15">
        <f>IF(INTRO!$E$43="Non-endemic", "Not required", COUNTRY_INFO!T86)</f>
        <v>0</v>
      </c>
      <c r="H86" s="64"/>
      <c r="I86" s="14">
        <f>IF($D86=0,0,IF(AND($G86&gt;0,$H86&lt;&gt;"Yes"),D86,IF(AND($G86&gt;0,$H86="Yes"),COUNTRY_INFO!$F86,0)))</f>
        <v>0</v>
      </c>
      <c r="J86" s="3"/>
      <c r="K86" s="44">
        <f t="shared" si="15"/>
        <v>0</v>
      </c>
      <c r="L86" s="44">
        <f t="shared" si="16"/>
        <v>0</v>
      </c>
      <c r="M86" s="14">
        <f t="shared" si="4"/>
        <v>0</v>
      </c>
      <c r="N86" s="44">
        <f t="shared" si="5"/>
        <v>0</v>
      </c>
      <c r="O86" s="14">
        <f t="shared" si="17"/>
        <v>0</v>
      </c>
      <c r="P86" s="25"/>
      <c r="Q86" s="16">
        <f t="shared" si="18"/>
        <v>0</v>
      </c>
      <c r="R86" s="16">
        <f t="shared" si="8"/>
        <v>0</v>
      </c>
    </row>
    <row r="87" spans="1:18" x14ac:dyDescent="0.25">
      <c r="A87" s="13" t="str">
        <f>IF(INTRO!$E$43="Non-endemic"," ", IF(COUNTRY_INFO!A87=0," ",COUNTRY_INFO!A87))</f>
        <v>Nigeria</v>
      </c>
      <c r="B87" s="13" t="str">
        <f>IF(INTRO!$E$43="Non-endemic"," ", IF(COUNTRY_INFO!B87=0," ",COUNTRY_INFO!B87))</f>
        <v>Anambra</v>
      </c>
      <c r="C87" s="13" t="str">
        <f>IF(INTRO!$E$43="Non-endemic"," ", IF(COUNTRY_INFO!C87=0," ",COUNTRY_INFO!C87))</f>
        <v>Idimili North</v>
      </c>
      <c r="D87" s="14">
        <f>IF(INTRO!$E$43="Non-endemic", 0, IF(COUNTRY_INFO!$K87&gt;0, IF(COUNTRY_INFO!$K87=4, 0, IF(COUNTRY_INFO!$K87=1, COUNTRY_INFO!$F87*0.33, IF(COUNTRY_INFO!$K87=2, COUNTRY_INFO!$F87*0.5, COUNTRY_INFO!$F87))), 0))</f>
        <v>53532.270000000004</v>
      </c>
      <c r="E87" s="14">
        <f>IF(INTRO!$E$43="Non-endemic", 0, IF(COUNTRY_INFO!$K87&gt;0, IF(COUNTRY_INFO!$K87=4, 0, IF(COUNTRY_INFO!$K87=1, 0, IF(COUNTRY_INFO!$K87=2, COUNTRY_INFO!$G87*0.2, COUNTRY_INFO!$G87))), 0))</f>
        <v>0</v>
      </c>
      <c r="F87" s="14">
        <f t="shared" si="14"/>
        <v>53532.270000000004</v>
      </c>
      <c r="G87" s="15">
        <f>IF(INTRO!$E$43="Non-endemic", "Not required", COUNTRY_INFO!T87)</f>
        <v>0</v>
      </c>
      <c r="H87" s="64"/>
      <c r="I87" s="14">
        <f>IF($D87=0,0,IF(AND($G87&gt;0,$H87&lt;&gt;"Yes"),D87,IF(AND($G87&gt;0,$H87="Yes"),COUNTRY_INFO!$F87,0)))</f>
        <v>0</v>
      </c>
      <c r="J87" s="3"/>
      <c r="K87" s="44">
        <f t="shared" si="15"/>
        <v>0</v>
      </c>
      <c r="L87" s="44">
        <f t="shared" si="16"/>
        <v>0</v>
      </c>
      <c r="M87" s="14">
        <f t="shared" si="4"/>
        <v>0</v>
      </c>
      <c r="N87" s="44">
        <f t="shared" si="5"/>
        <v>0</v>
      </c>
      <c r="O87" s="14">
        <f t="shared" si="17"/>
        <v>0</v>
      </c>
      <c r="P87" s="25"/>
      <c r="Q87" s="16">
        <f t="shared" si="18"/>
        <v>0</v>
      </c>
      <c r="R87" s="16">
        <f t="shared" si="8"/>
        <v>0</v>
      </c>
    </row>
    <row r="88" spans="1:18" x14ac:dyDescent="0.25">
      <c r="A88" s="13" t="str">
        <f>IF(INTRO!$E$43="Non-endemic"," ", IF(COUNTRY_INFO!A88=0," ",COUNTRY_INFO!A88))</f>
        <v>Nigeria</v>
      </c>
      <c r="B88" s="13" t="str">
        <f>IF(INTRO!$E$43="Non-endemic"," ", IF(COUNTRY_INFO!B88=0," ",COUNTRY_INFO!B88))</f>
        <v>Anambra</v>
      </c>
      <c r="C88" s="13" t="str">
        <f>IF(INTRO!$E$43="Non-endemic"," ", IF(COUNTRY_INFO!C88=0," ",COUNTRY_INFO!C88))</f>
        <v>Idimili South</v>
      </c>
      <c r="D88" s="14">
        <f>IF(INTRO!$E$43="Non-endemic", 0, IF(COUNTRY_INFO!$K88&gt;0, IF(COUNTRY_INFO!$K88=4, 0, IF(COUNTRY_INFO!$K88=1, COUNTRY_INFO!$F88*0.33, IF(COUNTRY_INFO!$K88=2, COUNTRY_INFO!$F88*0.5, COUNTRY_INFO!$F88))), 0))</f>
        <v>0</v>
      </c>
      <c r="E88" s="14">
        <f>IF(INTRO!$E$43="Non-endemic", 0, IF(COUNTRY_INFO!$K88&gt;0, IF(COUNTRY_INFO!$K88=4, 0, IF(COUNTRY_INFO!$K88=1, 0, IF(COUNTRY_INFO!$K88=2, COUNTRY_INFO!$G88*0.2, COUNTRY_INFO!$G88))), 0))</f>
        <v>0</v>
      </c>
      <c r="F88" s="14">
        <f t="shared" si="14"/>
        <v>0</v>
      </c>
      <c r="G88" s="15">
        <f>IF(INTRO!$E$43="Non-endemic", "Not required", COUNTRY_INFO!T88)</f>
        <v>0</v>
      </c>
      <c r="H88" s="64"/>
      <c r="I88" s="14">
        <f>IF($D88=0,0,IF(AND($G88&gt;0,$H88&lt;&gt;"Yes"),D88,IF(AND($G88&gt;0,$H88="Yes"),COUNTRY_INFO!$F88,0)))</f>
        <v>0</v>
      </c>
      <c r="J88" s="3"/>
      <c r="K88" s="44">
        <f t="shared" si="15"/>
        <v>0</v>
      </c>
      <c r="L88" s="44">
        <f t="shared" si="16"/>
        <v>0</v>
      </c>
      <c r="M88" s="14">
        <f t="shared" si="4"/>
        <v>0</v>
      </c>
      <c r="N88" s="44">
        <f t="shared" si="5"/>
        <v>0</v>
      </c>
      <c r="O88" s="14">
        <f t="shared" si="17"/>
        <v>0</v>
      </c>
      <c r="P88" s="25"/>
      <c r="Q88" s="16">
        <f t="shared" si="18"/>
        <v>0</v>
      </c>
      <c r="R88" s="16">
        <f t="shared" si="8"/>
        <v>0</v>
      </c>
    </row>
    <row r="89" spans="1:18" x14ac:dyDescent="0.25">
      <c r="A89" s="13" t="str">
        <f>IF(INTRO!$E$43="Non-endemic"," ", IF(COUNTRY_INFO!A89=0," ",COUNTRY_INFO!A89))</f>
        <v>Nigeria</v>
      </c>
      <c r="B89" s="13" t="str">
        <f>IF(INTRO!$E$43="Non-endemic"," ", IF(COUNTRY_INFO!B89=0," ",COUNTRY_INFO!B89))</f>
        <v>Anambra</v>
      </c>
      <c r="C89" s="13" t="str">
        <f>IF(INTRO!$E$43="Non-endemic"," ", IF(COUNTRY_INFO!C89=0," ",COUNTRY_INFO!C89))</f>
        <v>Ihiala</v>
      </c>
      <c r="D89" s="14">
        <f>IF(INTRO!$E$43="Non-endemic", 0, IF(COUNTRY_INFO!$K89&gt;0, IF(COUNTRY_INFO!$K89=4, 0, IF(COUNTRY_INFO!$K89=1, COUNTRY_INFO!$F89*0.33, IF(COUNTRY_INFO!$K89=2, COUNTRY_INFO!$F89*0.5, COUNTRY_INFO!$F89))), 0))</f>
        <v>0</v>
      </c>
      <c r="E89" s="14">
        <f>IF(INTRO!$E$43="Non-endemic", 0, IF(COUNTRY_INFO!$K89&gt;0, IF(COUNTRY_INFO!$K89=4, 0, IF(COUNTRY_INFO!$K89=1, 0, IF(COUNTRY_INFO!$K89=2, COUNTRY_INFO!$G89*0.2, COUNTRY_INFO!$G89))), 0))</f>
        <v>0</v>
      </c>
      <c r="F89" s="14">
        <f t="shared" si="14"/>
        <v>0</v>
      </c>
      <c r="G89" s="15">
        <f>IF(INTRO!$E$43="Non-endemic", "Not required", COUNTRY_INFO!T89)</f>
        <v>0</v>
      </c>
      <c r="H89" s="64"/>
      <c r="I89" s="14">
        <f>IF($D89=0,0,IF(AND($G89&gt;0,$H89&lt;&gt;"Yes"),D89,IF(AND($G89&gt;0,$H89="Yes"),COUNTRY_INFO!$F89,0)))</f>
        <v>0</v>
      </c>
      <c r="J89" s="3"/>
      <c r="K89" s="44">
        <f t="shared" si="15"/>
        <v>0</v>
      </c>
      <c r="L89" s="44">
        <f t="shared" si="16"/>
        <v>0</v>
      </c>
      <c r="M89" s="14">
        <f t="shared" si="4"/>
        <v>0</v>
      </c>
      <c r="N89" s="44">
        <f t="shared" si="5"/>
        <v>0</v>
      </c>
      <c r="O89" s="14">
        <f t="shared" si="17"/>
        <v>0</v>
      </c>
      <c r="P89" s="25"/>
      <c r="Q89" s="16">
        <f t="shared" si="18"/>
        <v>0</v>
      </c>
      <c r="R89" s="16">
        <f t="shared" si="8"/>
        <v>0</v>
      </c>
    </row>
    <row r="90" spans="1:18" x14ac:dyDescent="0.25">
      <c r="A90" s="13" t="str">
        <f>IF(INTRO!$E$43="Non-endemic"," ", IF(COUNTRY_INFO!A90=0," ",COUNTRY_INFO!A90))</f>
        <v>Nigeria</v>
      </c>
      <c r="B90" s="13" t="str">
        <f>IF(INTRO!$E$43="Non-endemic"," ", IF(COUNTRY_INFO!B90=0," ",COUNTRY_INFO!B90))</f>
        <v>Anambra</v>
      </c>
      <c r="C90" s="13" t="str">
        <f>IF(INTRO!$E$43="Non-endemic"," ", IF(COUNTRY_INFO!C90=0," ",COUNTRY_INFO!C90))</f>
        <v>Njikoka</v>
      </c>
      <c r="D90" s="14">
        <f>IF(INTRO!$E$43="Non-endemic", 0, IF(COUNTRY_INFO!$K90&gt;0, IF(COUNTRY_INFO!$K90=4, 0, IF(COUNTRY_INFO!$K90=1, COUNTRY_INFO!$F90*0.33, IF(COUNTRY_INFO!$K90=2, COUNTRY_INFO!$F90*0.5, COUNTRY_INFO!$F90))), 0))</f>
        <v>18449.310000000001</v>
      </c>
      <c r="E90" s="14">
        <f>IF(INTRO!$E$43="Non-endemic", 0, IF(COUNTRY_INFO!$K90&gt;0, IF(COUNTRY_INFO!$K90=4, 0, IF(COUNTRY_INFO!$K90=1, 0, IF(COUNTRY_INFO!$K90=2, COUNTRY_INFO!$G90*0.2, COUNTRY_INFO!$G90))), 0))</f>
        <v>0</v>
      </c>
      <c r="F90" s="14">
        <f t="shared" si="14"/>
        <v>18449.310000000001</v>
      </c>
      <c r="G90" s="15">
        <f>IF(INTRO!$E$43="Non-endemic", "Not required", COUNTRY_INFO!T90)</f>
        <v>0</v>
      </c>
      <c r="H90" s="64"/>
      <c r="I90" s="14">
        <f>IF($D90=0,0,IF(AND($G90&gt;0,$H90&lt;&gt;"Yes"),D90,IF(AND($G90&gt;0,$H90="Yes"),COUNTRY_INFO!$F90,0)))</f>
        <v>0</v>
      </c>
      <c r="J90" s="3"/>
      <c r="K90" s="44">
        <f t="shared" si="15"/>
        <v>0</v>
      </c>
      <c r="L90" s="44">
        <f t="shared" si="16"/>
        <v>0</v>
      </c>
      <c r="M90" s="14">
        <f t="shared" si="4"/>
        <v>0</v>
      </c>
      <c r="N90" s="44">
        <f t="shared" si="5"/>
        <v>0</v>
      </c>
      <c r="O90" s="14">
        <f t="shared" si="17"/>
        <v>0</v>
      </c>
      <c r="P90" s="25"/>
      <c r="Q90" s="16">
        <f t="shared" si="18"/>
        <v>0</v>
      </c>
      <c r="R90" s="16">
        <f t="shared" si="8"/>
        <v>0</v>
      </c>
    </row>
    <row r="91" spans="1:18" x14ac:dyDescent="0.25">
      <c r="A91" s="13" t="str">
        <f>IF(INTRO!$E$43="Non-endemic"," ", IF(COUNTRY_INFO!A91=0," ",COUNTRY_INFO!A91))</f>
        <v>Nigeria</v>
      </c>
      <c r="B91" s="13" t="str">
        <f>IF(INTRO!$E$43="Non-endemic"," ", IF(COUNTRY_INFO!B91=0," ",COUNTRY_INFO!B91))</f>
        <v>Anambra</v>
      </c>
      <c r="C91" s="13" t="str">
        <f>IF(INTRO!$E$43="Non-endemic"," ", IF(COUNTRY_INFO!C91=0," ",COUNTRY_INFO!C91))</f>
        <v>Nnewi North</v>
      </c>
      <c r="D91" s="14">
        <f>IF(INTRO!$E$43="Non-endemic", 0, IF(COUNTRY_INFO!$K91&gt;0, IF(COUNTRY_INFO!$K91=4, 0, IF(COUNTRY_INFO!$K91=1, COUNTRY_INFO!$F91*0.33, IF(COUNTRY_INFO!$K91=2, COUNTRY_INFO!$F91*0.5, COUNTRY_INFO!$F91))), 0))</f>
        <v>19580.88</v>
      </c>
      <c r="E91" s="14">
        <f>IF(INTRO!$E$43="Non-endemic", 0, IF(COUNTRY_INFO!$K91&gt;0, IF(COUNTRY_INFO!$K91=4, 0, IF(COUNTRY_INFO!$K91=1, 0, IF(COUNTRY_INFO!$K91=2, COUNTRY_INFO!$G91*0.2, COUNTRY_INFO!$G91))), 0))</f>
        <v>0</v>
      </c>
      <c r="F91" s="14">
        <f t="shared" si="14"/>
        <v>19580.88</v>
      </c>
      <c r="G91" s="15">
        <f>IF(INTRO!$E$43="Non-endemic", "Not required", COUNTRY_INFO!T91)</f>
        <v>0</v>
      </c>
      <c r="H91" s="64"/>
      <c r="I91" s="14">
        <f>IF($D91=0,0,IF(AND($G91&gt;0,$H91&lt;&gt;"Yes"),D91,IF(AND($G91&gt;0,$H91="Yes"),COUNTRY_INFO!$F91,0)))</f>
        <v>0</v>
      </c>
      <c r="J91" s="3"/>
      <c r="K91" s="44">
        <f t="shared" si="15"/>
        <v>0</v>
      </c>
      <c r="L91" s="44">
        <f t="shared" si="16"/>
        <v>0</v>
      </c>
      <c r="M91" s="14">
        <f t="shared" si="4"/>
        <v>0</v>
      </c>
      <c r="N91" s="44">
        <f t="shared" si="5"/>
        <v>0</v>
      </c>
      <c r="O91" s="14">
        <f t="shared" si="17"/>
        <v>0</v>
      </c>
      <c r="P91" s="25"/>
      <c r="Q91" s="16">
        <f t="shared" si="18"/>
        <v>0</v>
      </c>
      <c r="R91" s="16">
        <f t="shared" si="8"/>
        <v>0</v>
      </c>
    </row>
    <row r="92" spans="1:18" x14ac:dyDescent="0.25">
      <c r="A92" s="13" t="str">
        <f>IF(INTRO!$E$43="Non-endemic"," ", IF(COUNTRY_INFO!A92=0," ",COUNTRY_INFO!A92))</f>
        <v>Nigeria</v>
      </c>
      <c r="B92" s="13" t="str">
        <f>IF(INTRO!$E$43="Non-endemic"," ", IF(COUNTRY_INFO!B92=0," ",COUNTRY_INFO!B92))</f>
        <v>Anambra</v>
      </c>
      <c r="C92" s="13" t="str">
        <f>IF(INTRO!$E$43="Non-endemic"," ", IF(COUNTRY_INFO!C92=0," ",COUNTRY_INFO!C92))</f>
        <v>Nnewi South</v>
      </c>
      <c r="D92" s="14">
        <f>IF(INTRO!$E$43="Non-endemic", 0, IF(COUNTRY_INFO!$K92&gt;0, IF(COUNTRY_INFO!$K92=4, 0, IF(COUNTRY_INFO!$K92=1, COUNTRY_INFO!$F92*0.33, IF(COUNTRY_INFO!$K92=2, COUNTRY_INFO!$F92*0.5, COUNTRY_INFO!$F92))), 0))</f>
        <v>29036.04</v>
      </c>
      <c r="E92" s="14">
        <f>IF(INTRO!$E$43="Non-endemic", 0, IF(COUNTRY_INFO!$K92&gt;0, IF(COUNTRY_INFO!$K92=4, 0, IF(COUNTRY_INFO!$K92=1, 0, IF(COUNTRY_INFO!$K92=2, COUNTRY_INFO!$G92*0.2, COUNTRY_INFO!$G92))), 0))</f>
        <v>0</v>
      </c>
      <c r="F92" s="14">
        <f t="shared" si="14"/>
        <v>29036.04</v>
      </c>
      <c r="G92" s="15">
        <f>IF(INTRO!$E$43="Non-endemic", "Not required", COUNTRY_INFO!T92)</f>
        <v>0</v>
      </c>
      <c r="H92" s="64"/>
      <c r="I92" s="14">
        <f>IF($D92=0,0,IF(AND($G92&gt;0,$H92&lt;&gt;"Yes"),D92,IF(AND($G92&gt;0,$H92="Yes"),COUNTRY_INFO!$F92,0)))</f>
        <v>0</v>
      </c>
      <c r="J92" s="3"/>
      <c r="K92" s="44">
        <f t="shared" si="15"/>
        <v>0</v>
      </c>
      <c r="L92" s="44">
        <f t="shared" si="16"/>
        <v>0</v>
      </c>
      <c r="M92" s="14">
        <f t="shared" si="4"/>
        <v>0</v>
      </c>
      <c r="N92" s="44">
        <f t="shared" si="5"/>
        <v>0</v>
      </c>
      <c r="O92" s="14">
        <f t="shared" si="17"/>
        <v>0</v>
      </c>
      <c r="P92" s="25"/>
      <c r="Q92" s="16">
        <f t="shared" si="18"/>
        <v>0</v>
      </c>
      <c r="R92" s="16">
        <f t="shared" si="8"/>
        <v>0</v>
      </c>
    </row>
    <row r="93" spans="1:18" x14ac:dyDescent="0.25">
      <c r="A93" s="13" t="str">
        <f>IF(INTRO!$E$43="Non-endemic"," ", IF(COUNTRY_INFO!A93=0," ",COUNTRY_INFO!A93))</f>
        <v>Nigeria</v>
      </c>
      <c r="B93" s="13" t="str">
        <f>IF(INTRO!$E$43="Non-endemic"," ", IF(COUNTRY_INFO!B93=0," ",COUNTRY_INFO!B93))</f>
        <v>Anambra</v>
      </c>
      <c r="C93" s="13" t="str">
        <f>IF(INTRO!$E$43="Non-endemic"," ", IF(COUNTRY_INFO!C93=0," ",COUNTRY_INFO!C93))</f>
        <v>Ogbaru</v>
      </c>
      <c r="D93" s="14">
        <f>IF(INTRO!$E$43="Non-endemic", 0, IF(COUNTRY_INFO!$K93&gt;0, IF(COUNTRY_INFO!$K93=4, 0, IF(COUNTRY_INFO!$K93=1, COUNTRY_INFO!$F93*0.33, IF(COUNTRY_INFO!$K93=2, COUNTRY_INFO!$F93*0.5, COUNTRY_INFO!$F93))), 0))</f>
        <v>27572.49</v>
      </c>
      <c r="E93" s="14">
        <f>IF(INTRO!$E$43="Non-endemic", 0, IF(COUNTRY_INFO!$K93&gt;0, IF(COUNTRY_INFO!$K93=4, 0, IF(COUNTRY_INFO!$K93=1, 0, IF(COUNTRY_INFO!$K93=2, COUNTRY_INFO!$G93*0.2, COUNTRY_INFO!$G93))), 0))</f>
        <v>0</v>
      </c>
      <c r="F93" s="14">
        <f t="shared" si="14"/>
        <v>27572.49</v>
      </c>
      <c r="G93" s="15">
        <f>IF(INTRO!$E$43="Non-endemic", "Not required", COUNTRY_INFO!T93)</f>
        <v>0</v>
      </c>
      <c r="H93" s="64"/>
      <c r="I93" s="14">
        <f>IF($D93=0,0,IF(AND($G93&gt;0,$H93&lt;&gt;"Yes"),D93,IF(AND($G93&gt;0,$H93="Yes"),COUNTRY_INFO!$F93,0)))</f>
        <v>0</v>
      </c>
      <c r="J93" s="3"/>
      <c r="K93" s="44">
        <f t="shared" si="15"/>
        <v>0</v>
      </c>
      <c r="L93" s="44">
        <f t="shared" si="16"/>
        <v>0</v>
      </c>
      <c r="M93" s="14">
        <f t="shared" si="4"/>
        <v>0</v>
      </c>
      <c r="N93" s="44">
        <f t="shared" si="5"/>
        <v>0</v>
      </c>
      <c r="O93" s="14">
        <f t="shared" si="17"/>
        <v>0</v>
      </c>
      <c r="P93" s="25"/>
      <c r="Q93" s="16">
        <f t="shared" si="18"/>
        <v>0</v>
      </c>
      <c r="R93" s="16">
        <f t="shared" si="8"/>
        <v>0</v>
      </c>
    </row>
    <row r="94" spans="1:18" x14ac:dyDescent="0.25">
      <c r="A94" s="13" t="str">
        <f>IF(INTRO!$E$43="Non-endemic"," ", IF(COUNTRY_INFO!A94=0," ",COUNTRY_INFO!A94))</f>
        <v>Nigeria</v>
      </c>
      <c r="B94" s="13" t="str">
        <f>IF(INTRO!$E$43="Non-endemic"," ", IF(COUNTRY_INFO!B94=0," ",COUNTRY_INFO!B94))</f>
        <v>Anambra</v>
      </c>
      <c r="C94" s="13" t="str">
        <f>IF(INTRO!$E$43="Non-endemic"," ", IF(COUNTRY_INFO!C94=0," ",COUNTRY_INFO!C94))</f>
        <v>Onitsha North</v>
      </c>
      <c r="D94" s="14">
        <f>IF(INTRO!$E$43="Non-endemic", 0, IF(COUNTRY_INFO!$K94&gt;0, IF(COUNTRY_INFO!$K94=4, 0, IF(COUNTRY_INFO!$K94=1, COUNTRY_INFO!$F94*0.33, IF(COUNTRY_INFO!$K94=2, COUNTRY_INFO!$F94*0.5, COUNTRY_INFO!$F94))), 0))</f>
        <v>0</v>
      </c>
      <c r="E94" s="14">
        <f>IF(INTRO!$E$43="Non-endemic", 0, IF(COUNTRY_INFO!$K94&gt;0, IF(COUNTRY_INFO!$K94=4, 0, IF(COUNTRY_INFO!$K94=1, 0, IF(COUNTRY_INFO!$K94=2, COUNTRY_INFO!$G94*0.2, COUNTRY_INFO!$G94))), 0))</f>
        <v>0</v>
      </c>
      <c r="F94" s="14">
        <f t="shared" si="14"/>
        <v>0</v>
      </c>
      <c r="G94" s="15">
        <f>IF(INTRO!$E$43="Non-endemic", "Not required", COUNTRY_INFO!T94)</f>
        <v>0</v>
      </c>
      <c r="H94" s="64"/>
      <c r="I94" s="14">
        <f>IF($D94=0,0,IF(AND($G94&gt;0,$H94&lt;&gt;"Yes"),D94,IF(AND($G94&gt;0,$H94="Yes"),COUNTRY_INFO!$F94,0)))</f>
        <v>0</v>
      </c>
      <c r="J94" s="3"/>
      <c r="K94" s="44">
        <f t="shared" si="15"/>
        <v>0</v>
      </c>
      <c r="L94" s="44">
        <f t="shared" si="16"/>
        <v>0</v>
      </c>
      <c r="M94" s="14">
        <f t="shared" si="4"/>
        <v>0</v>
      </c>
      <c r="N94" s="44">
        <f t="shared" si="5"/>
        <v>0</v>
      </c>
      <c r="O94" s="14">
        <f t="shared" si="17"/>
        <v>0</v>
      </c>
      <c r="P94" s="25"/>
      <c r="Q94" s="16">
        <f t="shared" si="18"/>
        <v>0</v>
      </c>
      <c r="R94" s="16">
        <f t="shared" si="8"/>
        <v>0</v>
      </c>
    </row>
    <row r="95" spans="1:18" x14ac:dyDescent="0.25">
      <c r="A95" s="13" t="str">
        <f>IF(INTRO!$E$43="Non-endemic"," ", IF(COUNTRY_INFO!A95=0," ",COUNTRY_INFO!A95))</f>
        <v>Nigeria</v>
      </c>
      <c r="B95" s="13" t="str">
        <f>IF(INTRO!$E$43="Non-endemic"," ", IF(COUNTRY_INFO!B95=0," ",COUNTRY_INFO!B95))</f>
        <v>Anambra</v>
      </c>
      <c r="C95" s="13" t="str">
        <f>IF(INTRO!$E$43="Non-endemic"," ", IF(COUNTRY_INFO!C95=0," ",COUNTRY_INFO!C95))</f>
        <v>Onitsha South</v>
      </c>
      <c r="D95" s="14">
        <f>IF(INTRO!$E$43="Non-endemic", 0, IF(COUNTRY_INFO!$K95&gt;0, IF(COUNTRY_INFO!$K95=4, 0, IF(COUNTRY_INFO!$K95=1, COUNTRY_INFO!$F95*0.33, IF(COUNTRY_INFO!$K95=2, COUNTRY_INFO!$F95*0.5, COUNTRY_INFO!$F95))), 0))</f>
        <v>16982.79</v>
      </c>
      <c r="E95" s="14">
        <f>IF(INTRO!$E$43="Non-endemic", 0, IF(COUNTRY_INFO!$K95&gt;0, IF(COUNTRY_INFO!$K95=4, 0, IF(COUNTRY_INFO!$K95=1, 0, IF(COUNTRY_INFO!$K95=2, COUNTRY_INFO!$G95*0.2, COUNTRY_INFO!$G95))), 0))</f>
        <v>0</v>
      </c>
      <c r="F95" s="14">
        <f t="shared" si="14"/>
        <v>16982.79</v>
      </c>
      <c r="G95" s="15">
        <f>IF(INTRO!$E$43="Non-endemic", "Not required", COUNTRY_INFO!T95)</f>
        <v>0</v>
      </c>
      <c r="H95" s="64"/>
      <c r="I95" s="14">
        <f>IF($D95=0,0,IF(AND($G95&gt;0,$H95&lt;&gt;"Yes"),D95,IF(AND($G95&gt;0,$H95="Yes"),COUNTRY_INFO!$F95,0)))</f>
        <v>0</v>
      </c>
      <c r="J95" s="3"/>
      <c r="K95" s="44">
        <f t="shared" si="15"/>
        <v>0</v>
      </c>
      <c r="L95" s="44">
        <f t="shared" si="16"/>
        <v>0</v>
      </c>
      <c r="M95" s="14">
        <f t="shared" si="4"/>
        <v>0</v>
      </c>
      <c r="N95" s="44">
        <f t="shared" si="5"/>
        <v>0</v>
      </c>
      <c r="O95" s="14">
        <f t="shared" si="17"/>
        <v>0</v>
      </c>
      <c r="P95" s="25"/>
      <c r="Q95" s="16">
        <f t="shared" si="18"/>
        <v>0</v>
      </c>
      <c r="R95" s="16">
        <f t="shared" si="8"/>
        <v>0</v>
      </c>
    </row>
    <row r="96" spans="1:18" x14ac:dyDescent="0.25">
      <c r="A96" s="13" t="str">
        <f>IF(INTRO!$E$43="Non-endemic"," ", IF(COUNTRY_INFO!A96=0," ",COUNTRY_INFO!A96))</f>
        <v>Nigeria</v>
      </c>
      <c r="B96" s="13" t="str">
        <f>IF(INTRO!$E$43="Non-endemic"," ", IF(COUNTRY_INFO!B96=0," ",COUNTRY_INFO!B96))</f>
        <v>Anambra</v>
      </c>
      <c r="C96" s="13" t="str">
        <f>IF(INTRO!$E$43="Non-endemic"," ", IF(COUNTRY_INFO!C96=0," ",COUNTRY_INFO!C96))</f>
        <v>Orumba North</v>
      </c>
      <c r="D96" s="14">
        <f>IF(INTRO!$E$43="Non-endemic", 0, IF(COUNTRY_INFO!$K96&gt;0, IF(COUNTRY_INFO!$K96=4, 0, IF(COUNTRY_INFO!$K96=1, COUNTRY_INFO!$F96*0.33, IF(COUNTRY_INFO!$K96=2, COUNTRY_INFO!$F96*0.5, COUNTRY_INFO!$F96))), 0))</f>
        <v>21424.260000000002</v>
      </c>
      <c r="E96" s="14">
        <f>IF(INTRO!$E$43="Non-endemic", 0, IF(COUNTRY_INFO!$K96&gt;0, IF(COUNTRY_INFO!$K96=4, 0, IF(COUNTRY_INFO!$K96=1, 0, IF(COUNTRY_INFO!$K96=2, COUNTRY_INFO!$G96*0.2, COUNTRY_INFO!$G96))), 0))</f>
        <v>0</v>
      </c>
      <c r="F96" s="14">
        <f t="shared" si="14"/>
        <v>21424.260000000002</v>
      </c>
      <c r="G96" s="15">
        <f>IF(INTRO!$E$43="Non-endemic", "Not required", COUNTRY_INFO!T96)</f>
        <v>0</v>
      </c>
      <c r="H96" s="64"/>
      <c r="I96" s="14">
        <f>IF($D96=0,0,IF(AND($G96&gt;0,$H96&lt;&gt;"Yes"),D96,IF(AND($G96&gt;0,$H96="Yes"),COUNTRY_INFO!$F96,0)))</f>
        <v>0</v>
      </c>
      <c r="J96" s="3"/>
      <c r="K96" s="44">
        <f t="shared" si="15"/>
        <v>0</v>
      </c>
      <c r="L96" s="44">
        <f t="shared" si="16"/>
        <v>0</v>
      </c>
      <c r="M96" s="14">
        <f t="shared" si="4"/>
        <v>0</v>
      </c>
      <c r="N96" s="44">
        <f t="shared" si="5"/>
        <v>0</v>
      </c>
      <c r="O96" s="14">
        <f t="shared" si="17"/>
        <v>0</v>
      </c>
      <c r="P96" s="25"/>
      <c r="Q96" s="16">
        <f t="shared" si="18"/>
        <v>0</v>
      </c>
      <c r="R96" s="16">
        <f t="shared" si="8"/>
        <v>0</v>
      </c>
    </row>
    <row r="97" spans="1:18" x14ac:dyDescent="0.25">
      <c r="A97" s="13" t="str">
        <f>IF(INTRO!$E$43="Non-endemic"," ", IF(COUNTRY_INFO!A97=0," ",COUNTRY_INFO!A97))</f>
        <v>Nigeria</v>
      </c>
      <c r="B97" s="13" t="str">
        <f>IF(INTRO!$E$43="Non-endemic"," ", IF(COUNTRY_INFO!B97=0," ",COUNTRY_INFO!B97))</f>
        <v>Anambra</v>
      </c>
      <c r="C97" s="13" t="str">
        <f>IF(INTRO!$E$43="Non-endemic"," ", IF(COUNTRY_INFO!C97=0," ",COUNTRY_INFO!C97))</f>
        <v>Orumba South</v>
      </c>
      <c r="D97" s="14">
        <f>IF(INTRO!$E$43="Non-endemic", 0, IF(COUNTRY_INFO!$K97&gt;0, IF(COUNTRY_INFO!$K97=4, 0, IF(COUNTRY_INFO!$K97=1, COUNTRY_INFO!$F97*0.33, IF(COUNTRY_INFO!$K97=2, COUNTRY_INFO!$F97*0.5, COUNTRY_INFO!$F97))), 0))</f>
        <v>23262.690000000002</v>
      </c>
      <c r="E97" s="14">
        <f>IF(INTRO!$E$43="Non-endemic", 0, IF(COUNTRY_INFO!$K97&gt;0, IF(COUNTRY_INFO!$K97=4, 0, IF(COUNTRY_INFO!$K97=1, 0, IF(COUNTRY_INFO!$K97=2, COUNTRY_INFO!$G97*0.2, COUNTRY_INFO!$G97))), 0))</f>
        <v>0</v>
      </c>
      <c r="F97" s="14">
        <f t="shared" si="14"/>
        <v>23262.690000000002</v>
      </c>
      <c r="G97" s="15">
        <f>IF(INTRO!$E$43="Non-endemic", "Not required", COUNTRY_INFO!T97)</f>
        <v>0</v>
      </c>
      <c r="H97" s="64"/>
      <c r="I97" s="14">
        <f>IF($D97=0,0,IF(AND($G97&gt;0,$H97&lt;&gt;"Yes"),D97,IF(AND($G97&gt;0,$H97="Yes"),COUNTRY_INFO!$F97,0)))</f>
        <v>0</v>
      </c>
      <c r="J97" s="3"/>
      <c r="K97" s="44">
        <f t="shared" si="15"/>
        <v>0</v>
      </c>
      <c r="L97" s="44">
        <f t="shared" si="16"/>
        <v>0</v>
      </c>
      <c r="M97" s="14">
        <f t="shared" si="4"/>
        <v>0</v>
      </c>
      <c r="N97" s="44">
        <f t="shared" si="5"/>
        <v>0</v>
      </c>
      <c r="O97" s="14">
        <f t="shared" si="17"/>
        <v>0</v>
      </c>
      <c r="P97" s="25"/>
      <c r="Q97" s="16">
        <f t="shared" si="18"/>
        <v>0</v>
      </c>
      <c r="R97" s="16">
        <f t="shared" si="8"/>
        <v>0</v>
      </c>
    </row>
    <row r="98" spans="1:18" x14ac:dyDescent="0.25">
      <c r="A98" s="13" t="str">
        <f>IF(INTRO!$E$43="Non-endemic"," ", IF(COUNTRY_INFO!A98=0," ",COUNTRY_INFO!A98))</f>
        <v>Nigeria</v>
      </c>
      <c r="B98" s="13" t="str">
        <f>IF(INTRO!$E$43="Non-endemic"," ", IF(COUNTRY_INFO!B98=0," ",COUNTRY_INFO!B98))</f>
        <v>Anambra</v>
      </c>
      <c r="C98" s="13" t="str">
        <f>IF(INTRO!$E$43="Non-endemic"," ", IF(COUNTRY_INFO!C98=0," ",COUNTRY_INFO!C98))</f>
        <v>Oyi</v>
      </c>
      <c r="D98" s="14">
        <f>IF(INTRO!$E$43="Non-endemic", 0, IF(COUNTRY_INFO!$K98&gt;0, IF(COUNTRY_INFO!$K98=4, 0, IF(COUNTRY_INFO!$K98=1, COUNTRY_INFO!$F98*0.33, IF(COUNTRY_INFO!$K98=2, COUNTRY_INFO!$F98*0.5, COUNTRY_INFO!$F98))), 0))</f>
        <v>0</v>
      </c>
      <c r="E98" s="14">
        <f>IF(INTRO!$E$43="Non-endemic", 0, IF(COUNTRY_INFO!$K98&gt;0, IF(COUNTRY_INFO!$K98=4, 0, IF(COUNTRY_INFO!$K98=1, 0, IF(COUNTRY_INFO!$K98=2, COUNTRY_INFO!$G98*0.2, COUNTRY_INFO!$G98))), 0))</f>
        <v>0</v>
      </c>
      <c r="F98" s="14">
        <f t="shared" si="14"/>
        <v>0</v>
      </c>
      <c r="G98" s="15">
        <f>IF(INTRO!$E$43="Non-endemic", "Not required", COUNTRY_INFO!T98)</f>
        <v>0</v>
      </c>
      <c r="H98" s="64"/>
      <c r="I98" s="14">
        <f>IF($D98=0,0,IF(AND($G98&gt;0,$H98&lt;&gt;"Yes"),D98,IF(AND($G98&gt;0,$H98="Yes"),COUNTRY_INFO!$F98,0)))</f>
        <v>0</v>
      </c>
      <c r="J98" s="3"/>
      <c r="K98" s="44">
        <f t="shared" si="15"/>
        <v>0</v>
      </c>
      <c r="L98" s="44">
        <f t="shared" si="16"/>
        <v>0</v>
      </c>
      <c r="M98" s="14">
        <f t="shared" si="4"/>
        <v>0</v>
      </c>
      <c r="N98" s="44">
        <f t="shared" si="5"/>
        <v>0</v>
      </c>
      <c r="O98" s="14">
        <f t="shared" si="17"/>
        <v>0</v>
      </c>
      <c r="P98" s="25"/>
      <c r="Q98" s="16">
        <f t="shared" si="18"/>
        <v>0</v>
      </c>
      <c r="R98" s="16">
        <f t="shared" si="8"/>
        <v>0</v>
      </c>
    </row>
    <row r="99" spans="1:18" x14ac:dyDescent="0.25">
      <c r="A99" s="13" t="str">
        <f>IF(INTRO!$E$43="Non-endemic"," ", IF(COUNTRY_INFO!A99=0," ",COUNTRY_INFO!A99))</f>
        <v>Nigeria</v>
      </c>
      <c r="B99" s="13" t="str">
        <f>IF(INTRO!$E$43="Non-endemic"," ", IF(COUNTRY_INFO!B99=0," ",COUNTRY_INFO!B99))</f>
        <v>Bauchi</v>
      </c>
      <c r="C99" s="13" t="str">
        <f>IF(INTRO!$E$43="Non-endemic"," ", IF(COUNTRY_INFO!C99=0," ",COUNTRY_INFO!C99))</f>
        <v>Alkaleri</v>
      </c>
      <c r="D99" s="14">
        <f>IF(INTRO!$E$43="Non-endemic", 0, IF(COUNTRY_INFO!$K99&gt;0, IF(COUNTRY_INFO!$K99=4, 0, IF(COUNTRY_INFO!$K99=1, COUNTRY_INFO!$F99*0.33, IF(COUNTRY_INFO!$K99=2, COUNTRY_INFO!$F99*0.5, COUNTRY_INFO!$F99))), 0))</f>
        <v>62023</v>
      </c>
      <c r="E99" s="14">
        <f>IF(INTRO!$E$43="Non-endemic", 0, IF(COUNTRY_INFO!$K99&gt;0, IF(COUNTRY_INFO!$K99=4, 0, IF(COUNTRY_INFO!$K99=1, 0, IF(COUNTRY_INFO!$K99=2, COUNTRY_INFO!$G99*0.2, COUNTRY_INFO!$G99))), 0))</f>
        <v>46074.200000000004</v>
      </c>
      <c r="F99" s="14">
        <f t="shared" si="14"/>
        <v>108097.20000000001</v>
      </c>
      <c r="G99" s="15">
        <f>IF(INTRO!$E$43="Non-endemic", "Not required", COUNTRY_INFO!T99)</f>
        <v>1</v>
      </c>
      <c r="H99" s="64"/>
      <c r="I99" s="14">
        <f>IF($D99=0,0,IF(AND($G99&gt;0,$H99&lt;&gt;"Yes"),D99,IF(AND($G99&gt;0,$H99="Yes"),COUNTRY_INFO!$F99,0)))</f>
        <v>62023</v>
      </c>
      <c r="J99" s="3"/>
      <c r="K99" s="44">
        <f t="shared" si="15"/>
        <v>46074.200000000004</v>
      </c>
      <c r="L99" s="44">
        <f t="shared" si="16"/>
        <v>108097.20000000001</v>
      </c>
      <c r="M99" s="14">
        <f t="shared" si="4"/>
        <v>155057.5</v>
      </c>
      <c r="N99" s="44">
        <f t="shared" si="5"/>
        <v>138222.6</v>
      </c>
      <c r="O99" s="14">
        <f t="shared" si="17"/>
        <v>155057.5</v>
      </c>
      <c r="P99" s="25"/>
      <c r="Q99" s="16">
        <f t="shared" si="18"/>
        <v>155057.5</v>
      </c>
      <c r="R99" s="16">
        <f t="shared" si="8"/>
        <v>156</v>
      </c>
    </row>
    <row r="100" spans="1:18" x14ac:dyDescent="0.25">
      <c r="A100" s="13" t="str">
        <f>IF(INTRO!$E$43="Non-endemic"," ", IF(COUNTRY_INFO!A100=0," ",COUNTRY_INFO!A100))</f>
        <v>Nigeria</v>
      </c>
      <c r="B100" s="13" t="str">
        <f>IF(INTRO!$E$43="Non-endemic"," ", IF(COUNTRY_INFO!B100=0," ",COUNTRY_INFO!B100))</f>
        <v>Bauchi</v>
      </c>
      <c r="C100" s="13" t="str">
        <f>IF(INTRO!$E$43="Non-endemic"," ", IF(COUNTRY_INFO!C100=0," ",COUNTRY_INFO!C100))</f>
        <v>Bauchi</v>
      </c>
      <c r="D100" s="14">
        <f>IF(INTRO!$E$43="Non-endemic", 0, IF(COUNTRY_INFO!$K100&gt;0, IF(COUNTRY_INFO!$K100=4, 0, IF(COUNTRY_INFO!$K100=1, COUNTRY_INFO!$F100*0.33, IF(COUNTRY_INFO!$K100=2, COUNTRY_INFO!$F100*0.5, COUNTRY_INFO!$F100))), 0))</f>
        <v>92973</v>
      </c>
      <c r="E100" s="14">
        <f>IF(INTRO!$E$43="Non-endemic", 0, IF(COUNTRY_INFO!$K100&gt;0, IF(COUNTRY_INFO!$K100=4, 0, IF(COUNTRY_INFO!$K100=1, 0, IF(COUNTRY_INFO!$K100=2, COUNTRY_INFO!$G100*0.2, COUNTRY_INFO!$G100))), 0))</f>
        <v>69065.8</v>
      </c>
      <c r="F100" s="14">
        <f t="shared" si="14"/>
        <v>162038.79999999999</v>
      </c>
      <c r="G100" s="15">
        <f>IF(INTRO!$E$43="Non-endemic", "Not required", COUNTRY_INFO!T100)</f>
        <v>1</v>
      </c>
      <c r="H100" s="64"/>
      <c r="I100" s="14">
        <f>IF($D100=0,0,IF(AND($G100&gt;0,$H100&lt;&gt;"Yes"),D100,IF(AND($G100&gt;0,$H100="Yes"),COUNTRY_INFO!$F100,0)))</f>
        <v>92973</v>
      </c>
      <c r="J100" s="3"/>
      <c r="K100" s="44">
        <f t="shared" si="15"/>
        <v>69065.8</v>
      </c>
      <c r="L100" s="44">
        <f t="shared" si="16"/>
        <v>162038.79999999999</v>
      </c>
      <c r="M100" s="14">
        <f t="shared" si="4"/>
        <v>232432.5</v>
      </c>
      <c r="N100" s="44">
        <f t="shared" si="5"/>
        <v>207197.40000000002</v>
      </c>
      <c r="O100" s="14">
        <f t="shared" si="17"/>
        <v>232432.5</v>
      </c>
      <c r="P100" s="25"/>
      <c r="Q100" s="16">
        <f t="shared" si="18"/>
        <v>232432.5</v>
      </c>
      <c r="R100" s="16">
        <f t="shared" si="8"/>
        <v>233</v>
      </c>
    </row>
    <row r="101" spans="1:18" x14ac:dyDescent="0.25">
      <c r="A101" s="13" t="str">
        <f>IF(INTRO!$E$43="Non-endemic"," ", IF(COUNTRY_INFO!A101=0," ",COUNTRY_INFO!A101))</f>
        <v>Nigeria</v>
      </c>
      <c r="B101" s="13" t="str">
        <f>IF(INTRO!$E$43="Non-endemic"," ", IF(COUNTRY_INFO!B101=0," ",COUNTRY_INFO!B101))</f>
        <v>Bauchi</v>
      </c>
      <c r="C101" s="13" t="str">
        <f>IF(INTRO!$E$43="Non-endemic"," ", IF(COUNTRY_INFO!C101=0," ",COUNTRY_INFO!C101))</f>
        <v>Bogoro</v>
      </c>
      <c r="D101" s="14">
        <f>IF(INTRO!$E$43="Non-endemic", 0, IF(COUNTRY_INFO!$K101&gt;0, IF(COUNTRY_INFO!$K101=4, 0, IF(COUNTRY_INFO!$K101=1, COUNTRY_INFO!$F101*0.33, IF(COUNTRY_INFO!$K101=2, COUNTRY_INFO!$F101*0.5, COUNTRY_INFO!$F101))), 0))</f>
        <v>15856</v>
      </c>
      <c r="E101" s="14">
        <f>IF(INTRO!$E$43="Non-endemic", 0, IF(COUNTRY_INFO!$K101&gt;0, IF(COUNTRY_INFO!$K101=4, 0, IF(COUNTRY_INFO!$K101=1, 0, IF(COUNTRY_INFO!$K101=2, COUNTRY_INFO!$G101*0.2, COUNTRY_INFO!$G101))), 0))</f>
        <v>11778.6</v>
      </c>
      <c r="F101" s="14">
        <f t="shared" si="14"/>
        <v>27634.6</v>
      </c>
      <c r="G101" s="15">
        <f>IF(INTRO!$E$43="Non-endemic", "Not required", COUNTRY_INFO!T101)</f>
        <v>1</v>
      </c>
      <c r="H101" s="64"/>
      <c r="I101" s="14">
        <f>IF($D101=0,0,IF(AND($G101&gt;0,$H101&lt;&gt;"Yes"),D101,IF(AND($G101&gt;0,$H101="Yes"),COUNTRY_INFO!$F101,0)))</f>
        <v>15856</v>
      </c>
      <c r="J101" s="3"/>
      <c r="K101" s="44">
        <f t="shared" si="15"/>
        <v>11778.6</v>
      </c>
      <c r="L101" s="44">
        <f t="shared" si="16"/>
        <v>27634.6</v>
      </c>
      <c r="M101" s="14">
        <f t="shared" si="4"/>
        <v>39640</v>
      </c>
      <c r="N101" s="44">
        <f t="shared" si="5"/>
        <v>35335.800000000003</v>
      </c>
      <c r="O101" s="14">
        <f t="shared" si="17"/>
        <v>39640</v>
      </c>
      <c r="P101" s="25"/>
      <c r="Q101" s="16">
        <f t="shared" si="18"/>
        <v>39640</v>
      </c>
      <c r="R101" s="16">
        <f t="shared" si="8"/>
        <v>40</v>
      </c>
    </row>
    <row r="102" spans="1:18" x14ac:dyDescent="0.25">
      <c r="A102" s="13" t="str">
        <f>IF(INTRO!$E$43="Non-endemic"," ", IF(COUNTRY_INFO!A102=0," ",COUNTRY_INFO!A102))</f>
        <v>Nigeria</v>
      </c>
      <c r="B102" s="13" t="str">
        <f>IF(INTRO!$E$43="Non-endemic"," ", IF(COUNTRY_INFO!B102=0," ",COUNTRY_INFO!B102))</f>
        <v>Bauchi</v>
      </c>
      <c r="C102" s="13" t="str">
        <f>IF(INTRO!$E$43="Non-endemic"," ", IF(COUNTRY_INFO!C102=0," ",COUNTRY_INFO!C102))</f>
        <v>Damban</v>
      </c>
      <c r="D102" s="14">
        <f>IF(INTRO!$E$43="Non-endemic", 0, IF(COUNTRY_INFO!$K102&gt;0, IF(COUNTRY_INFO!$K102=4, 0, IF(COUNTRY_INFO!$K102=1, COUNTRY_INFO!$F102*0.33, IF(COUNTRY_INFO!$K102=2, COUNTRY_INFO!$F102*0.5, COUNTRY_INFO!$F102))), 0))</f>
        <v>0</v>
      </c>
      <c r="E102" s="14">
        <f>IF(INTRO!$E$43="Non-endemic", 0, IF(COUNTRY_INFO!$K102&gt;0, IF(COUNTRY_INFO!$K102=4, 0, IF(COUNTRY_INFO!$K102=1, 0, IF(COUNTRY_INFO!$K102=2, COUNTRY_INFO!$G102*0.2, COUNTRY_INFO!$G102))), 0))</f>
        <v>0</v>
      </c>
      <c r="F102" s="14">
        <f t="shared" si="14"/>
        <v>0</v>
      </c>
      <c r="G102" s="15">
        <f>IF(INTRO!$E$43="Non-endemic", "Not required", COUNTRY_INFO!T102)</f>
        <v>0</v>
      </c>
      <c r="H102" s="64"/>
      <c r="I102" s="14">
        <f>IF($D102=0,0,IF(AND($G102&gt;0,$H102&lt;&gt;"Yes"),D102,IF(AND($G102&gt;0,$H102="Yes"),COUNTRY_INFO!$F102,0)))</f>
        <v>0</v>
      </c>
      <c r="J102" s="3"/>
      <c r="K102" s="44">
        <f t="shared" si="15"/>
        <v>0</v>
      </c>
      <c r="L102" s="44">
        <f t="shared" si="16"/>
        <v>0</v>
      </c>
      <c r="M102" s="14">
        <f t="shared" si="4"/>
        <v>0</v>
      </c>
      <c r="N102" s="44">
        <f t="shared" si="5"/>
        <v>0</v>
      </c>
      <c r="O102" s="14">
        <f t="shared" si="17"/>
        <v>0</v>
      </c>
      <c r="P102" s="25"/>
      <c r="Q102" s="16">
        <f t="shared" si="18"/>
        <v>0</v>
      </c>
      <c r="R102" s="16">
        <f t="shared" si="8"/>
        <v>0</v>
      </c>
    </row>
    <row r="103" spans="1:18" x14ac:dyDescent="0.25">
      <c r="A103" s="13" t="str">
        <f>IF(INTRO!$E$43="Non-endemic"," ", IF(COUNTRY_INFO!A103=0," ",COUNTRY_INFO!A103))</f>
        <v>Nigeria</v>
      </c>
      <c r="B103" s="13" t="str">
        <f>IF(INTRO!$E$43="Non-endemic"," ", IF(COUNTRY_INFO!B103=0," ",COUNTRY_INFO!B103))</f>
        <v>Bauchi</v>
      </c>
      <c r="C103" s="13" t="str">
        <f>IF(INTRO!$E$43="Non-endemic"," ", IF(COUNTRY_INFO!C103=0," ",COUNTRY_INFO!C103))</f>
        <v>Darazo</v>
      </c>
      <c r="D103" s="14">
        <f>IF(INTRO!$E$43="Non-endemic", 0, IF(COUNTRY_INFO!$K103&gt;0, IF(COUNTRY_INFO!$K103=4, 0, IF(COUNTRY_INFO!$K103=1, COUNTRY_INFO!$F103*0.33, IF(COUNTRY_INFO!$K103=2, COUNTRY_INFO!$F103*0.5, COUNTRY_INFO!$F103))), 0))</f>
        <v>31264.2</v>
      </c>
      <c r="E103" s="14">
        <f>IF(INTRO!$E$43="Non-endemic", 0, IF(COUNTRY_INFO!$K103&gt;0, IF(COUNTRY_INFO!$K103=4, 0, IF(COUNTRY_INFO!$K103=1, 0, IF(COUNTRY_INFO!$K103=2, COUNTRY_INFO!$G103*0.2, COUNTRY_INFO!$G103))), 0))</f>
        <v>0</v>
      </c>
      <c r="F103" s="14">
        <f t="shared" si="14"/>
        <v>31264.2</v>
      </c>
      <c r="G103" s="15">
        <f>IF(INTRO!$E$43="Non-endemic", "Not required", COUNTRY_INFO!T103)</f>
        <v>0</v>
      </c>
      <c r="H103" s="64"/>
      <c r="I103" s="14">
        <f>IF($D103=0,0,IF(AND($G103&gt;0,$H103&lt;&gt;"Yes"),D103,IF(AND($G103&gt;0,$H103="Yes"),COUNTRY_INFO!$F103,0)))</f>
        <v>0</v>
      </c>
      <c r="J103" s="3"/>
      <c r="K103" s="44">
        <f t="shared" si="15"/>
        <v>0</v>
      </c>
      <c r="L103" s="44">
        <f t="shared" si="16"/>
        <v>0</v>
      </c>
      <c r="M103" s="14">
        <f t="shared" si="4"/>
        <v>0</v>
      </c>
      <c r="N103" s="44">
        <f t="shared" si="5"/>
        <v>0</v>
      </c>
      <c r="O103" s="14">
        <f t="shared" si="17"/>
        <v>0</v>
      </c>
      <c r="P103" s="25"/>
      <c r="Q103" s="16">
        <f t="shared" si="18"/>
        <v>0</v>
      </c>
      <c r="R103" s="16">
        <f t="shared" si="8"/>
        <v>0</v>
      </c>
    </row>
    <row r="104" spans="1:18" x14ac:dyDescent="0.25">
      <c r="A104" s="13" t="str">
        <f>IF(INTRO!$E$43="Non-endemic"," ", IF(COUNTRY_INFO!A104=0," ",COUNTRY_INFO!A104))</f>
        <v>Nigeria</v>
      </c>
      <c r="B104" s="13" t="str">
        <f>IF(INTRO!$E$43="Non-endemic"," ", IF(COUNTRY_INFO!B104=0," ",COUNTRY_INFO!B104))</f>
        <v>Bauchi</v>
      </c>
      <c r="C104" s="13" t="str">
        <f>IF(INTRO!$E$43="Non-endemic"," ", IF(COUNTRY_INFO!C104=0," ",COUNTRY_INFO!C104))</f>
        <v>Dass</v>
      </c>
      <c r="D104" s="14">
        <f>IF(INTRO!$E$43="Non-endemic", 0, IF(COUNTRY_INFO!$K104&gt;0, IF(COUNTRY_INFO!$K104=4, 0, IF(COUNTRY_INFO!$K104=1, COUNTRY_INFO!$F104*0.33, IF(COUNTRY_INFO!$K104=2, COUNTRY_INFO!$F104*0.5, COUNTRY_INFO!$F104))), 0))</f>
        <v>11176.44</v>
      </c>
      <c r="E104" s="14">
        <f>IF(INTRO!$E$43="Non-endemic", 0, IF(COUNTRY_INFO!$K104&gt;0, IF(COUNTRY_INFO!$K104=4, 0, IF(COUNTRY_INFO!$K104=1, 0, IF(COUNTRY_INFO!$K104=2, COUNTRY_INFO!$G104*0.2, COUNTRY_INFO!$G104))), 0))</f>
        <v>0</v>
      </c>
      <c r="F104" s="14">
        <f t="shared" si="14"/>
        <v>11176.44</v>
      </c>
      <c r="G104" s="15">
        <f>IF(INTRO!$E$43="Non-endemic", "Not required", COUNTRY_INFO!T104)</f>
        <v>0</v>
      </c>
      <c r="H104" s="64"/>
      <c r="I104" s="14">
        <f>IF($D104=0,0,IF(AND($G104&gt;0,$H104&lt;&gt;"Yes"),D104,IF(AND($G104&gt;0,$H104="Yes"),COUNTRY_INFO!$F104,0)))</f>
        <v>0</v>
      </c>
      <c r="J104" s="3"/>
      <c r="K104" s="44">
        <f t="shared" si="15"/>
        <v>0</v>
      </c>
      <c r="L104" s="44">
        <f t="shared" si="16"/>
        <v>0</v>
      </c>
      <c r="M104" s="14">
        <f t="shared" si="4"/>
        <v>0</v>
      </c>
      <c r="N104" s="44">
        <f t="shared" si="5"/>
        <v>0</v>
      </c>
      <c r="O104" s="14">
        <f t="shared" si="17"/>
        <v>0</v>
      </c>
      <c r="P104" s="25"/>
      <c r="Q104" s="16">
        <f t="shared" si="18"/>
        <v>0</v>
      </c>
      <c r="R104" s="16">
        <f t="shared" si="8"/>
        <v>0</v>
      </c>
    </row>
    <row r="105" spans="1:18" x14ac:dyDescent="0.25">
      <c r="A105" s="13" t="str">
        <f>IF(INTRO!$E$43="Non-endemic"," ", IF(COUNTRY_INFO!A105=0," ",COUNTRY_INFO!A105))</f>
        <v>Nigeria</v>
      </c>
      <c r="B105" s="13" t="str">
        <f>IF(INTRO!$E$43="Non-endemic"," ", IF(COUNTRY_INFO!B105=0," ",COUNTRY_INFO!B105))</f>
        <v>Bauchi</v>
      </c>
      <c r="C105" s="13" t="str">
        <f>IF(INTRO!$E$43="Non-endemic"," ", IF(COUNTRY_INFO!C105=0," ",COUNTRY_INFO!C105))</f>
        <v>Gamawa</v>
      </c>
      <c r="D105" s="14">
        <f>IF(INTRO!$E$43="Non-endemic", 0, IF(COUNTRY_INFO!$K105&gt;0, IF(COUNTRY_INFO!$K105=4, 0, IF(COUNTRY_INFO!$K105=1, COUNTRY_INFO!$F105*0.33, IF(COUNTRY_INFO!$K105=2, COUNTRY_INFO!$F105*0.5, COUNTRY_INFO!$F105))), 0))</f>
        <v>53920.5</v>
      </c>
      <c r="E105" s="14">
        <f>IF(INTRO!$E$43="Non-endemic", 0, IF(COUNTRY_INFO!$K105&gt;0, IF(COUNTRY_INFO!$K105=4, 0, IF(COUNTRY_INFO!$K105=1, 0, IF(COUNTRY_INFO!$K105=2, COUNTRY_INFO!$G105*0.2, COUNTRY_INFO!$G105))), 0))</f>
        <v>40055</v>
      </c>
      <c r="F105" s="14">
        <f t="shared" si="14"/>
        <v>93975.5</v>
      </c>
      <c r="G105" s="15">
        <f>IF(INTRO!$E$43="Non-endemic", "Not required", COUNTRY_INFO!T105)</f>
        <v>1</v>
      </c>
      <c r="H105" s="64"/>
      <c r="I105" s="14">
        <f>IF($D105=0,0,IF(AND($G105&gt;0,$H105&lt;&gt;"Yes"),D105,IF(AND($G105&gt;0,$H105="Yes"),COUNTRY_INFO!$F105,0)))</f>
        <v>53920.5</v>
      </c>
      <c r="J105" s="3"/>
      <c r="K105" s="44">
        <f t="shared" si="15"/>
        <v>40055</v>
      </c>
      <c r="L105" s="44">
        <f t="shared" si="16"/>
        <v>93975.5</v>
      </c>
      <c r="M105" s="14">
        <f t="shared" si="4"/>
        <v>134801.25</v>
      </c>
      <c r="N105" s="44">
        <f t="shared" si="5"/>
        <v>120165</v>
      </c>
      <c r="O105" s="14">
        <f t="shared" si="17"/>
        <v>134801.25</v>
      </c>
      <c r="P105" s="25"/>
      <c r="Q105" s="16">
        <f t="shared" si="18"/>
        <v>134801.25</v>
      </c>
      <c r="R105" s="16">
        <f t="shared" si="8"/>
        <v>135</v>
      </c>
    </row>
    <row r="106" spans="1:18" x14ac:dyDescent="0.25">
      <c r="A106" s="13" t="str">
        <f>IF(INTRO!$E$43="Non-endemic"," ", IF(COUNTRY_INFO!A106=0," ",COUNTRY_INFO!A106))</f>
        <v>Nigeria</v>
      </c>
      <c r="B106" s="13" t="str">
        <f>IF(INTRO!$E$43="Non-endemic"," ", IF(COUNTRY_INFO!B106=0," ",COUNTRY_INFO!B106))</f>
        <v>Bauchi</v>
      </c>
      <c r="C106" s="13" t="str">
        <f>IF(INTRO!$E$43="Non-endemic"," ", IF(COUNTRY_INFO!C106=0," ",COUNTRY_INFO!C106))</f>
        <v>Ganjuwa</v>
      </c>
      <c r="D106" s="14">
        <f>IF(INTRO!$E$43="Non-endemic", 0, IF(COUNTRY_INFO!$K106&gt;0, IF(COUNTRY_INFO!$K106=4, 0, IF(COUNTRY_INFO!$K106=1, COUNTRY_INFO!$F106*0.33, IF(COUNTRY_INFO!$K106=2, COUNTRY_INFO!$F106*0.5, COUNTRY_INFO!$F106))), 0))</f>
        <v>52824.5</v>
      </c>
      <c r="E106" s="14">
        <f>IF(INTRO!$E$43="Non-endemic", 0, IF(COUNTRY_INFO!$K106&gt;0, IF(COUNTRY_INFO!$K106=4, 0, IF(COUNTRY_INFO!$K106=1, 0, IF(COUNTRY_INFO!$K106=2, COUNTRY_INFO!$G106*0.2, COUNTRY_INFO!$G106))), 0))</f>
        <v>39241</v>
      </c>
      <c r="F106" s="14">
        <f t="shared" si="14"/>
        <v>92065.5</v>
      </c>
      <c r="G106" s="15">
        <f>IF(INTRO!$E$43="Non-endemic", "Not required", COUNTRY_INFO!T106)</f>
        <v>1</v>
      </c>
      <c r="H106" s="64"/>
      <c r="I106" s="14">
        <f>IF($D106=0,0,IF(AND($G106&gt;0,$H106&lt;&gt;"Yes"),D106,IF(AND($G106&gt;0,$H106="Yes"),COUNTRY_INFO!$F106,0)))</f>
        <v>52824.5</v>
      </c>
      <c r="J106" s="3"/>
      <c r="K106" s="44">
        <f t="shared" si="15"/>
        <v>39241</v>
      </c>
      <c r="L106" s="44">
        <f t="shared" si="16"/>
        <v>92065.5</v>
      </c>
      <c r="M106" s="14">
        <f t="shared" si="4"/>
        <v>132061.25</v>
      </c>
      <c r="N106" s="44">
        <f t="shared" si="5"/>
        <v>117723</v>
      </c>
      <c r="O106" s="14">
        <f t="shared" si="17"/>
        <v>132061.25</v>
      </c>
      <c r="P106" s="25"/>
      <c r="Q106" s="16">
        <f t="shared" si="18"/>
        <v>132061.25</v>
      </c>
      <c r="R106" s="16">
        <f t="shared" si="8"/>
        <v>133</v>
      </c>
    </row>
    <row r="107" spans="1:18" x14ac:dyDescent="0.25">
      <c r="A107" s="13" t="str">
        <f>IF(INTRO!$E$43="Non-endemic"," ", IF(COUNTRY_INFO!A107=0," ",COUNTRY_INFO!A107))</f>
        <v>Nigeria</v>
      </c>
      <c r="B107" s="13" t="str">
        <f>IF(INTRO!$E$43="Non-endemic"," ", IF(COUNTRY_INFO!B107=0," ",COUNTRY_INFO!B107))</f>
        <v>Bauchi</v>
      </c>
      <c r="C107" s="13" t="str">
        <f>IF(INTRO!$E$43="Non-endemic"," ", IF(COUNTRY_INFO!C107=0," ",COUNTRY_INFO!C107))</f>
        <v>Giade</v>
      </c>
      <c r="D107" s="14">
        <f>IF(INTRO!$E$43="Non-endemic", 0, IF(COUNTRY_INFO!$K107&gt;0, IF(COUNTRY_INFO!$K107=4, 0, IF(COUNTRY_INFO!$K107=1, COUNTRY_INFO!$F107*0.33, IF(COUNTRY_INFO!$K107=2, COUNTRY_INFO!$F107*0.5, COUNTRY_INFO!$F107))), 0))</f>
        <v>0</v>
      </c>
      <c r="E107" s="14">
        <f>IF(INTRO!$E$43="Non-endemic", 0, IF(COUNTRY_INFO!$K107&gt;0, IF(COUNTRY_INFO!$K107=4, 0, IF(COUNTRY_INFO!$K107=1, 0, IF(COUNTRY_INFO!$K107=2, COUNTRY_INFO!$G107*0.2, COUNTRY_INFO!$G107))), 0))</f>
        <v>0</v>
      </c>
      <c r="F107" s="14">
        <f t="shared" si="14"/>
        <v>0</v>
      </c>
      <c r="G107" s="15">
        <f>IF(INTRO!$E$43="Non-endemic", "Not required", COUNTRY_INFO!T107)</f>
        <v>0</v>
      </c>
      <c r="H107" s="64"/>
      <c r="I107" s="14">
        <f>IF($D107=0,0,IF(AND($G107&gt;0,$H107&lt;&gt;"Yes"),D107,IF(AND($G107&gt;0,$H107="Yes"),COUNTRY_INFO!$F107,0)))</f>
        <v>0</v>
      </c>
      <c r="J107" s="3"/>
      <c r="K107" s="44">
        <f t="shared" si="15"/>
        <v>0</v>
      </c>
      <c r="L107" s="44">
        <f t="shared" si="16"/>
        <v>0</v>
      </c>
      <c r="M107" s="14">
        <f t="shared" si="4"/>
        <v>0</v>
      </c>
      <c r="N107" s="44">
        <f t="shared" si="5"/>
        <v>0</v>
      </c>
      <c r="O107" s="14">
        <f t="shared" si="17"/>
        <v>0</v>
      </c>
      <c r="P107" s="25"/>
      <c r="Q107" s="16">
        <f t="shared" si="18"/>
        <v>0</v>
      </c>
      <c r="R107" s="16">
        <f t="shared" si="8"/>
        <v>0</v>
      </c>
    </row>
    <row r="108" spans="1:18" x14ac:dyDescent="0.25">
      <c r="A108" s="13" t="str">
        <f>IF(INTRO!$E$43="Non-endemic"," ", IF(COUNTRY_INFO!A108=0," ",COUNTRY_INFO!A108))</f>
        <v>Nigeria</v>
      </c>
      <c r="B108" s="13" t="str">
        <f>IF(INTRO!$E$43="Non-endemic"," ", IF(COUNTRY_INFO!B108=0," ",COUNTRY_INFO!B108))</f>
        <v>Bauchi</v>
      </c>
      <c r="C108" s="13" t="str">
        <f>IF(INTRO!$E$43="Non-endemic"," ", IF(COUNTRY_INFO!C108=0," ",COUNTRY_INFO!C108))</f>
        <v>Itas/Gadua</v>
      </c>
      <c r="D108" s="14">
        <f>IF(INTRO!$E$43="Non-endemic", 0, IF(COUNTRY_INFO!$K108&gt;0, IF(COUNTRY_INFO!$K108=4, 0, IF(COUNTRY_INFO!$K108=1, COUNTRY_INFO!$F108*0.33, IF(COUNTRY_INFO!$K108=2, COUNTRY_INFO!$F108*0.5, COUNTRY_INFO!$F108))), 0))</f>
        <v>43303</v>
      </c>
      <c r="E108" s="14">
        <f>IF(INTRO!$E$43="Non-endemic", 0, IF(COUNTRY_INFO!$K108&gt;0, IF(COUNTRY_INFO!$K108=4, 0, IF(COUNTRY_INFO!$K108=1, 0, IF(COUNTRY_INFO!$K108=2, COUNTRY_INFO!$G108*0.2, COUNTRY_INFO!$G108))), 0))</f>
        <v>32168</v>
      </c>
      <c r="F108" s="14">
        <f t="shared" si="14"/>
        <v>75471</v>
      </c>
      <c r="G108" s="15">
        <f>IF(INTRO!$E$43="Non-endemic", "Not required", COUNTRY_INFO!T108)</f>
        <v>1</v>
      </c>
      <c r="H108" s="64"/>
      <c r="I108" s="14">
        <f>IF($D108=0,0,IF(AND($G108&gt;0,$H108&lt;&gt;"Yes"),D108,IF(AND($G108&gt;0,$H108="Yes"),COUNTRY_INFO!$F108,0)))</f>
        <v>43303</v>
      </c>
      <c r="J108" s="3"/>
      <c r="K108" s="44">
        <f t="shared" si="15"/>
        <v>32168</v>
      </c>
      <c r="L108" s="44">
        <f t="shared" si="16"/>
        <v>75471</v>
      </c>
      <c r="M108" s="14">
        <f t="shared" si="4"/>
        <v>108257.5</v>
      </c>
      <c r="N108" s="44">
        <f t="shared" si="5"/>
        <v>96504</v>
      </c>
      <c r="O108" s="14">
        <f t="shared" si="17"/>
        <v>108257.5</v>
      </c>
      <c r="P108" s="25"/>
      <c r="Q108" s="16">
        <f t="shared" si="18"/>
        <v>108257.5</v>
      </c>
      <c r="R108" s="16">
        <f t="shared" si="8"/>
        <v>109</v>
      </c>
    </row>
    <row r="109" spans="1:18" x14ac:dyDescent="0.25">
      <c r="A109" s="13" t="str">
        <f>IF(INTRO!$E$43="Non-endemic"," ", IF(COUNTRY_INFO!A109=0," ",COUNTRY_INFO!A109))</f>
        <v>Nigeria</v>
      </c>
      <c r="B109" s="13" t="str">
        <f>IF(INTRO!$E$43="Non-endemic"," ", IF(COUNTRY_INFO!B109=0," ",COUNTRY_INFO!B109))</f>
        <v>Bauchi</v>
      </c>
      <c r="C109" s="13" t="str">
        <f>IF(INTRO!$E$43="Non-endemic"," ", IF(COUNTRY_INFO!C109=0," ",COUNTRY_INFO!C109))</f>
        <v>Jama'are</v>
      </c>
      <c r="D109" s="14">
        <f>IF(INTRO!$E$43="Non-endemic", 0, IF(COUNTRY_INFO!$K109&gt;0, IF(COUNTRY_INFO!$K109=4, 0, IF(COUNTRY_INFO!$K109=1, COUNTRY_INFO!$F109*0.33, IF(COUNTRY_INFO!$K109=2, COUNTRY_INFO!$F109*0.5, COUNTRY_INFO!$F109))), 0))</f>
        <v>14648.37</v>
      </c>
      <c r="E109" s="14">
        <f>IF(INTRO!$E$43="Non-endemic", 0, IF(COUNTRY_INFO!$K109&gt;0, IF(COUNTRY_INFO!$K109=4, 0, IF(COUNTRY_INFO!$K109=1, 0, IF(COUNTRY_INFO!$K109=2, COUNTRY_INFO!$G109*0.2, COUNTRY_INFO!$G109))), 0))</f>
        <v>0</v>
      </c>
      <c r="F109" s="14">
        <f t="shared" si="14"/>
        <v>14648.37</v>
      </c>
      <c r="G109" s="15">
        <f>IF(INTRO!$E$43="Non-endemic", "Not required", COUNTRY_INFO!T109)</f>
        <v>0</v>
      </c>
      <c r="H109" s="64"/>
      <c r="I109" s="14">
        <f>IF($D109=0,0,IF(AND($G109&gt;0,$H109&lt;&gt;"Yes"),D109,IF(AND($G109&gt;0,$H109="Yes"),COUNTRY_INFO!$F109,0)))</f>
        <v>0</v>
      </c>
      <c r="J109" s="3"/>
      <c r="K109" s="44">
        <f t="shared" si="15"/>
        <v>0</v>
      </c>
      <c r="L109" s="44">
        <f t="shared" si="16"/>
        <v>0</v>
      </c>
      <c r="M109" s="14">
        <f t="shared" si="4"/>
        <v>0</v>
      </c>
      <c r="N109" s="44">
        <f t="shared" si="5"/>
        <v>0</v>
      </c>
      <c r="O109" s="14">
        <f t="shared" si="17"/>
        <v>0</v>
      </c>
      <c r="P109" s="25"/>
      <c r="Q109" s="16">
        <f t="shared" si="18"/>
        <v>0</v>
      </c>
      <c r="R109" s="16">
        <f t="shared" si="8"/>
        <v>0</v>
      </c>
    </row>
    <row r="110" spans="1:18" x14ac:dyDescent="0.25">
      <c r="A110" s="13" t="str">
        <f>IF(INTRO!$E$43="Non-endemic"," ", IF(COUNTRY_INFO!A110=0," ",COUNTRY_INFO!A110))</f>
        <v>Nigeria</v>
      </c>
      <c r="B110" s="13" t="str">
        <f>IF(INTRO!$E$43="Non-endemic"," ", IF(COUNTRY_INFO!B110=0," ",COUNTRY_INFO!B110))</f>
        <v>Bauchi</v>
      </c>
      <c r="C110" s="13" t="str">
        <f>IF(INTRO!$E$43="Non-endemic"," ", IF(COUNTRY_INFO!C110=0," ",COUNTRY_INFO!C110))</f>
        <v>Katagun</v>
      </c>
      <c r="D110" s="14">
        <f>IF(INTRO!$E$43="Non-endemic", 0, IF(COUNTRY_INFO!$K110&gt;0, IF(COUNTRY_INFO!$K110=4, 0, IF(COUNTRY_INFO!$K110=1, COUNTRY_INFO!$F110*0.33, IF(COUNTRY_INFO!$K110=2, COUNTRY_INFO!$F110*0.5, COUNTRY_INFO!$F110))), 0))</f>
        <v>0</v>
      </c>
      <c r="E110" s="14">
        <f>IF(INTRO!$E$43="Non-endemic", 0, IF(COUNTRY_INFO!$K110&gt;0, IF(COUNTRY_INFO!$K110=4, 0, IF(COUNTRY_INFO!$K110=1, 0, IF(COUNTRY_INFO!$K110=2, COUNTRY_INFO!$G110*0.2, COUNTRY_INFO!$G110))), 0))</f>
        <v>0</v>
      </c>
      <c r="F110" s="14">
        <f t="shared" si="14"/>
        <v>0</v>
      </c>
      <c r="G110" s="15">
        <f>IF(INTRO!$E$43="Non-endemic", "Not required", COUNTRY_INFO!T110)</f>
        <v>0</v>
      </c>
      <c r="H110" s="64"/>
      <c r="I110" s="14">
        <f>IF($D110=0,0,IF(AND($G110&gt;0,$H110&lt;&gt;"Yes"),D110,IF(AND($G110&gt;0,$H110="Yes"),COUNTRY_INFO!$F110,0)))</f>
        <v>0</v>
      </c>
      <c r="J110" s="3"/>
      <c r="K110" s="44">
        <f t="shared" si="15"/>
        <v>0</v>
      </c>
      <c r="L110" s="44">
        <f t="shared" si="16"/>
        <v>0</v>
      </c>
      <c r="M110" s="14">
        <f t="shared" si="4"/>
        <v>0</v>
      </c>
      <c r="N110" s="44">
        <f t="shared" si="5"/>
        <v>0</v>
      </c>
      <c r="O110" s="14">
        <f t="shared" si="17"/>
        <v>0</v>
      </c>
      <c r="P110" s="25"/>
      <c r="Q110" s="16">
        <f t="shared" si="18"/>
        <v>0</v>
      </c>
      <c r="R110" s="16">
        <f t="shared" si="8"/>
        <v>0</v>
      </c>
    </row>
    <row r="111" spans="1:18" x14ac:dyDescent="0.25">
      <c r="A111" s="13" t="str">
        <f>IF(INTRO!$E$43="Non-endemic"," ", IF(COUNTRY_INFO!A111=0," ",COUNTRY_INFO!A111))</f>
        <v>Nigeria</v>
      </c>
      <c r="B111" s="13" t="str">
        <f>IF(INTRO!$E$43="Non-endemic"," ", IF(COUNTRY_INFO!B111=0," ",COUNTRY_INFO!B111))</f>
        <v>Bauchi</v>
      </c>
      <c r="C111" s="13" t="str">
        <f>IF(INTRO!$E$43="Non-endemic"," ", IF(COUNTRY_INFO!C111=0," ",COUNTRY_INFO!C111))</f>
        <v>Kirfi</v>
      </c>
      <c r="D111" s="14">
        <f>IF(INTRO!$E$43="Non-endemic", 0, IF(COUNTRY_INFO!$K111&gt;0, IF(COUNTRY_INFO!$K111=4, 0, IF(COUNTRY_INFO!$K111=1, COUNTRY_INFO!$F111*0.33, IF(COUNTRY_INFO!$K111=2, COUNTRY_INFO!$F111*0.5, COUNTRY_INFO!$F111))), 0))</f>
        <v>18343.38</v>
      </c>
      <c r="E111" s="14">
        <f>IF(INTRO!$E$43="Non-endemic", 0, IF(COUNTRY_INFO!$K111&gt;0, IF(COUNTRY_INFO!$K111=4, 0, IF(COUNTRY_INFO!$K111=1, 0, IF(COUNTRY_INFO!$K111=2, COUNTRY_INFO!$G111*0.2, COUNTRY_INFO!$G111))), 0))</f>
        <v>0</v>
      </c>
      <c r="F111" s="14">
        <f t="shared" si="14"/>
        <v>18343.38</v>
      </c>
      <c r="G111" s="15">
        <f>IF(INTRO!$E$43="Non-endemic", "Not required", COUNTRY_INFO!T111)</f>
        <v>0</v>
      </c>
      <c r="H111" s="64"/>
      <c r="I111" s="14">
        <f>IF($D111=0,0,IF(AND($G111&gt;0,$H111&lt;&gt;"Yes"),D111,IF(AND($G111&gt;0,$H111="Yes"),COUNTRY_INFO!$F111,0)))</f>
        <v>0</v>
      </c>
      <c r="J111" s="3"/>
      <c r="K111" s="44">
        <f t="shared" si="15"/>
        <v>0</v>
      </c>
      <c r="L111" s="44">
        <f t="shared" si="16"/>
        <v>0</v>
      </c>
      <c r="M111" s="14">
        <f t="shared" si="4"/>
        <v>0</v>
      </c>
      <c r="N111" s="44">
        <f t="shared" si="5"/>
        <v>0</v>
      </c>
      <c r="O111" s="14">
        <f t="shared" si="17"/>
        <v>0</v>
      </c>
      <c r="P111" s="25"/>
      <c r="Q111" s="16">
        <f t="shared" si="18"/>
        <v>0</v>
      </c>
      <c r="R111" s="16">
        <f t="shared" si="8"/>
        <v>0</v>
      </c>
    </row>
    <row r="112" spans="1:18" x14ac:dyDescent="0.25">
      <c r="A112" s="13" t="str">
        <f>IF(INTRO!$E$43="Non-endemic"," ", IF(COUNTRY_INFO!A112=0," ",COUNTRY_INFO!A112))</f>
        <v>Nigeria</v>
      </c>
      <c r="B112" s="13" t="str">
        <f>IF(INTRO!$E$43="Non-endemic"," ", IF(COUNTRY_INFO!B112=0," ",COUNTRY_INFO!B112))</f>
        <v>Bauchi</v>
      </c>
      <c r="C112" s="13" t="str">
        <f>IF(INTRO!$E$43="Non-endemic"," ", IF(COUNTRY_INFO!C112=0," ",COUNTRY_INFO!C112))</f>
        <v>Misau</v>
      </c>
      <c r="D112" s="14">
        <f>IF(INTRO!$E$43="Non-endemic", 0, IF(COUNTRY_INFO!$K112&gt;0, IF(COUNTRY_INFO!$K112=4, 0, IF(COUNTRY_INFO!$K112=1, COUNTRY_INFO!$F112*0.33, IF(COUNTRY_INFO!$K112=2, COUNTRY_INFO!$F112*0.5, COUNTRY_INFO!$F112))), 0))</f>
        <v>0</v>
      </c>
      <c r="E112" s="14">
        <f>IF(INTRO!$E$43="Non-endemic", 0, IF(COUNTRY_INFO!$K112&gt;0, IF(COUNTRY_INFO!$K112=4, 0, IF(COUNTRY_INFO!$K112=1, 0, IF(COUNTRY_INFO!$K112=2, COUNTRY_INFO!$G112*0.2, COUNTRY_INFO!$G112))), 0))</f>
        <v>0</v>
      </c>
      <c r="F112" s="14">
        <f t="shared" si="14"/>
        <v>0</v>
      </c>
      <c r="G112" s="15">
        <f>IF(INTRO!$E$43="Non-endemic", "Not required", COUNTRY_INFO!T112)</f>
        <v>0</v>
      </c>
      <c r="H112" s="64"/>
      <c r="I112" s="14">
        <f>IF($D112=0,0,IF(AND($G112&gt;0,$H112&lt;&gt;"Yes"),D112,IF(AND($G112&gt;0,$H112="Yes"),COUNTRY_INFO!$F112,0)))</f>
        <v>0</v>
      </c>
      <c r="J112" s="3"/>
      <c r="K112" s="44">
        <f t="shared" si="15"/>
        <v>0</v>
      </c>
      <c r="L112" s="44">
        <f t="shared" si="16"/>
        <v>0</v>
      </c>
      <c r="M112" s="14">
        <f t="shared" si="4"/>
        <v>0</v>
      </c>
      <c r="N112" s="44">
        <f t="shared" si="5"/>
        <v>0</v>
      </c>
      <c r="O112" s="14">
        <f t="shared" si="17"/>
        <v>0</v>
      </c>
      <c r="P112" s="25"/>
      <c r="Q112" s="16">
        <f t="shared" si="18"/>
        <v>0</v>
      </c>
      <c r="R112" s="16">
        <f t="shared" si="8"/>
        <v>0</v>
      </c>
    </row>
    <row r="113" spans="1:18" x14ac:dyDescent="0.25">
      <c r="A113" s="13" t="str">
        <f>IF(INTRO!$E$43="Non-endemic"," ", IF(COUNTRY_INFO!A113=0," ",COUNTRY_INFO!A113))</f>
        <v>Nigeria</v>
      </c>
      <c r="B113" s="13" t="str">
        <f>IF(INTRO!$E$43="Non-endemic"," ", IF(COUNTRY_INFO!B113=0," ",COUNTRY_INFO!B113))</f>
        <v>Bauchi</v>
      </c>
      <c r="C113" s="13" t="str">
        <f>IF(INTRO!$E$43="Non-endemic"," ", IF(COUNTRY_INFO!C113=0," ",COUNTRY_INFO!C113))</f>
        <v>Ningi</v>
      </c>
      <c r="D113" s="14">
        <f>IF(INTRO!$E$43="Non-endemic", 0, IF(COUNTRY_INFO!$K113&gt;0, IF(COUNTRY_INFO!$K113=4, 0, IF(COUNTRY_INFO!$K113=1, COUNTRY_INFO!$F113*0.33, IF(COUNTRY_INFO!$K113=2, COUNTRY_INFO!$F113*0.5, COUNTRY_INFO!$F113))), 0))</f>
        <v>72899.5</v>
      </c>
      <c r="E113" s="14">
        <f>IF(INTRO!$E$43="Non-endemic", 0, IF(COUNTRY_INFO!$K113&gt;0, IF(COUNTRY_INFO!$K113=4, 0, IF(COUNTRY_INFO!$K113=1, 0, IF(COUNTRY_INFO!$K113=2, COUNTRY_INFO!$G113*0.2, COUNTRY_INFO!$G113))), 0))</f>
        <v>54153.8</v>
      </c>
      <c r="F113" s="14">
        <f t="shared" si="14"/>
        <v>127053.3</v>
      </c>
      <c r="G113" s="15">
        <f>IF(INTRO!$E$43="Non-endemic", "Not required", COUNTRY_INFO!T113)</f>
        <v>1</v>
      </c>
      <c r="H113" s="64"/>
      <c r="I113" s="14">
        <f>IF($D113=0,0,IF(AND($G113&gt;0,$H113&lt;&gt;"Yes"),D113,IF(AND($G113&gt;0,$H113="Yes"),COUNTRY_INFO!$F113,0)))</f>
        <v>72899.5</v>
      </c>
      <c r="J113" s="3"/>
      <c r="K113" s="44">
        <f t="shared" si="15"/>
        <v>54153.8</v>
      </c>
      <c r="L113" s="44">
        <f t="shared" si="16"/>
        <v>127053.3</v>
      </c>
      <c r="M113" s="14">
        <f t="shared" si="4"/>
        <v>182248.75</v>
      </c>
      <c r="N113" s="44">
        <f t="shared" si="5"/>
        <v>162461.40000000002</v>
      </c>
      <c r="O113" s="14">
        <f t="shared" si="17"/>
        <v>182248.75</v>
      </c>
      <c r="P113" s="25"/>
      <c r="Q113" s="16">
        <f t="shared" si="18"/>
        <v>182248.75</v>
      </c>
      <c r="R113" s="16">
        <f t="shared" si="8"/>
        <v>183</v>
      </c>
    </row>
    <row r="114" spans="1:18" x14ac:dyDescent="0.25">
      <c r="A114" s="13" t="str">
        <f>IF(INTRO!$E$43="Non-endemic"," ", IF(COUNTRY_INFO!A114=0," ",COUNTRY_INFO!A114))</f>
        <v>Nigeria</v>
      </c>
      <c r="B114" s="13" t="str">
        <f>IF(INTRO!$E$43="Non-endemic"," ", IF(COUNTRY_INFO!B114=0," ",COUNTRY_INFO!B114))</f>
        <v>Bauchi</v>
      </c>
      <c r="C114" s="13" t="str">
        <f>IF(INTRO!$E$43="Non-endemic"," ", IF(COUNTRY_INFO!C114=0," ",COUNTRY_INFO!C114))</f>
        <v>Shira</v>
      </c>
      <c r="D114" s="14">
        <f>IF(INTRO!$E$43="Non-endemic", 0, IF(COUNTRY_INFO!$K114&gt;0, IF(COUNTRY_INFO!$K114=4, 0, IF(COUNTRY_INFO!$K114=1, COUNTRY_INFO!$F114*0.33, IF(COUNTRY_INFO!$K114=2, COUNTRY_INFO!$F114*0.5, COUNTRY_INFO!$F114))), 0))</f>
        <v>44059.5</v>
      </c>
      <c r="E114" s="14">
        <f>IF(INTRO!$E$43="Non-endemic", 0, IF(COUNTRY_INFO!$K114&gt;0, IF(COUNTRY_INFO!$K114=4, 0, IF(COUNTRY_INFO!$K114=1, 0, IF(COUNTRY_INFO!$K114=2, COUNTRY_INFO!$G114*0.2, COUNTRY_INFO!$G114))), 0))</f>
        <v>32729.800000000003</v>
      </c>
      <c r="F114" s="14">
        <f t="shared" si="14"/>
        <v>76789.3</v>
      </c>
      <c r="G114" s="15">
        <f>IF(INTRO!$E$43="Non-endemic", "Not required", COUNTRY_INFO!T114)</f>
        <v>1</v>
      </c>
      <c r="H114" s="64"/>
      <c r="I114" s="14">
        <f>IF($D114=0,0,IF(AND($G114&gt;0,$H114&lt;&gt;"Yes"),D114,IF(AND($G114&gt;0,$H114="Yes"),COUNTRY_INFO!$F114,0)))</f>
        <v>44059.5</v>
      </c>
      <c r="J114" s="3"/>
      <c r="K114" s="44">
        <f t="shared" si="15"/>
        <v>32729.800000000003</v>
      </c>
      <c r="L114" s="44">
        <f t="shared" si="16"/>
        <v>76789.3</v>
      </c>
      <c r="M114" s="14">
        <f t="shared" si="4"/>
        <v>110148.75</v>
      </c>
      <c r="N114" s="44">
        <f t="shared" si="5"/>
        <v>98189.400000000009</v>
      </c>
      <c r="O114" s="14">
        <f t="shared" si="17"/>
        <v>110148.75</v>
      </c>
      <c r="P114" s="25"/>
      <c r="Q114" s="16">
        <f t="shared" si="18"/>
        <v>110148.75</v>
      </c>
      <c r="R114" s="16">
        <f t="shared" si="8"/>
        <v>111</v>
      </c>
    </row>
    <row r="115" spans="1:18" x14ac:dyDescent="0.25">
      <c r="A115" s="13" t="str">
        <f>IF(INTRO!$E$43="Non-endemic"," ", IF(COUNTRY_INFO!A115=0," ",COUNTRY_INFO!A115))</f>
        <v>Nigeria</v>
      </c>
      <c r="B115" s="13" t="str">
        <f>IF(INTRO!$E$43="Non-endemic"," ", IF(COUNTRY_INFO!B115=0," ",COUNTRY_INFO!B115))</f>
        <v>Bauchi</v>
      </c>
      <c r="C115" s="13" t="str">
        <f>IF(INTRO!$E$43="Non-endemic"," ", IF(COUNTRY_INFO!C115=0," ",COUNTRY_INFO!C115))</f>
        <v>Tafawa-Balewa</v>
      </c>
      <c r="D115" s="14">
        <f>IF(INTRO!$E$43="Non-endemic", 0, IF(COUNTRY_INFO!$K115&gt;0, IF(COUNTRY_INFO!$K115=4, 0, IF(COUNTRY_INFO!$K115=1, COUNTRY_INFO!$F115*0.33, IF(COUNTRY_INFO!$K115=2, COUNTRY_INFO!$F115*0.5, COUNTRY_INFO!$F115))), 0))</f>
        <v>41418.5</v>
      </c>
      <c r="E115" s="14">
        <f>IF(INTRO!$E$43="Non-endemic", 0, IF(COUNTRY_INFO!$K115&gt;0, IF(COUNTRY_INFO!$K115=4, 0, IF(COUNTRY_INFO!$K115=1, 0, IF(COUNTRY_INFO!$K115=2, COUNTRY_INFO!$G115*0.2, COUNTRY_INFO!$G115))), 0))</f>
        <v>30768.2</v>
      </c>
      <c r="F115" s="14">
        <f t="shared" si="14"/>
        <v>72186.7</v>
      </c>
      <c r="G115" s="15">
        <f>IF(INTRO!$E$43="Non-endemic", "Not required", COUNTRY_INFO!T115)</f>
        <v>1</v>
      </c>
      <c r="H115" s="64"/>
      <c r="I115" s="14">
        <f>IF($D115=0,0,IF(AND($G115&gt;0,$H115&lt;&gt;"Yes"),D115,IF(AND($G115&gt;0,$H115="Yes"),COUNTRY_INFO!$F115,0)))</f>
        <v>41418.5</v>
      </c>
      <c r="J115" s="3"/>
      <c r="K115" s="44">
        <f t="shared" si="15"/>
        <v>30768.2</v>
      </c>
      <c r="L115" s="44">
        <f t="shared" si="16"/>
        <v>72186.7</v>
      </c>
      <c r="M115" s="14">
        <f t="shared" si="4"/>
        <v>103546.25</v>
      </c>
      <c r="N115" s="44">
        <f t="shared" si="5"/>
        <v>92304.6</v>
      </c>
      <c r="O115" s="14">
        <f t="shared" si="17"/>
        <v>103546.25</v>
      </c>
      <c r="P115" s="25"/>
      <c r="Q115" s="16">
        <f t="shared" si="18"/>
        <v>103546.25</v>
      </c>
      <c r="R115" s="16">
        <f t="shared" si="8"/>
        <v>104</v>
      </c>
    </row>
    <row r="116" spans="1:18" x14ac:dyDescent="0.25">
      <c r="A116" s="13" t="str">
        <f>IF(INTRO!$E$43="Non-endemic"," ", IF(COUNTRY_INFO!A116=0," ",COUNTRY_INFO!A116))</f>
        <v>Nigeria</v>
      </c>
      <c r="B116" s="13" t="str">
        <f>IF(INTRO!$E$43="Non-endemic"," ", IF(COUNTRY_INFO!B116=0," ",COUNTRY_INFO!B116))</f>
        <v>Bauchi</v>
      </c>
      <c r="C116" s="13" t="str">
        <f>IF(INTRO!$E$43="Non-endemic"," ", IF(COUNTRY_INFO!C116=0," ",COUNTRY_INFO!C116))</f>
        <v>Toro</v>
      </c>
      <c r="D116" s="14">
        <f>IF(INTRO!$E$43="Non-endemic", 0, IF(COUNTRY_INFO!$K116&gt;0, IF(COUNTRY_INFO!$K116=4, 0, IF(COUNTRY_INFO!$K116=1, COUNTRY_INFO!$F116*0.33, IF(COUNTRY_INFO!$K116=2, COUNTRY_INFO!$F116*0.5, COUNTRY_INFO!$F116))), 0))</f>
        <v>43542.18</v>
      </c>
      <c r="E116" s="14">
        <f>IF(INTRO!$E$43="Non-endemic", 0, IF(COUNTRY_INFO!$K116&gt;0, IF(COUNTRY_INFO!$K116=4, 0, IF(COUNTRY_INFO!$K116=1, 0, IF(COUNTRY_INFO!$K116=2, COUNTRY_INFO!$G116*0.2, COUNTRY_INFO!$G116))), 0))</f>
        <v>0</v>
      </c>
      <c r="F116" s="14">
        <f t="shared" si="14"/>
        <v>43542.18</v>
      </c>
      <c r="G116" s="15">
        <f>IF(INTRO!$E$43="Non-endemic", "Not required", COUNTRY_INFO!T116)</f>
        <v>0</v>
      </c>
      <c r="H116" s="64"/>
      <c r="I116" s="14">
        <f>IF($D116=0,0,IF(AND($G116&gt;0,$H116&lt;&gt;"Yes"),D116,IF(AND($G116&gt;0,$H116="Yes"),COUNTRY_INFO!$F116,0)))</f>
        <v>0</v>
      </c>
      <c r="J116" s="3"/>
      <c r="K116" s="44">
        <f t="shared" si="15"/>
        <v>0</v>
      </c>
      <c r="L116" s="44">
        <f t="shared" si="16"/>
        <v>0</v>
      </c>
      <c r="M116" s="14">
        <f t="shared" si="4"/>
        <v>0</v>
      </c>
      <c r="N116" s="44">
        <f t="shared" si="5"/>
        <v>0</v>
      </c>
      <c r="O116" s="14">
        <f t="shared" si="17"/>
        <v>0</v>
      </c>
      <c r="P116" s="25"/>
      <c r="Q116" s="16">
        <f t="shared" si="18"/>
        <v>0</v>
      </c>
      <c r="R116" s="16">
        <f t="shared" si="8"/>
        <v>0</v>
      </c>
    </row>
    <row r="117" spans="1:18" x14ac:dyDescent="0.25">
      <c r="A117" s="13" t="str">
        <f>IF(INTRO!$E$43="Non-endemic"," ", IF(COUNTRY_INFO!A117=0," ",COUNTRY_INFO!A117))</f>
        <v>Nigeria</v>
      </c>
      <c r="B117" s="13" t="str">
        <f>IF(INTRO!$E$43="Non-endemic"," ", IF(COUNTRY_INFO!B117=0," ",COUNTRY_INFO!B117))</f>
        <v>Bauchi</v>
      </c>
      <c r="C117" s="13" t="str">
        <f>IF(INTRO!$E$43="Non-endemic"," ", IF(COUNTRY_INFO!C117=0," ",COUNTRY_INFO!C117))</f>
        <v>Warji</v>
      </c>
      <c r="D117" s="14">
        <f>IF(INTRO!$E$43="Non-endemic", 0, IF(COUNTRY_INFO!$K117&gt;0, IF(COUNTRY_INFO!$K117=4, 0, IF(COUNTRY_INFO!$K117=1, COUNTRY_INFO!$F117*0.33, IF(COUNTRY_INFO!$K117=2, COUNTRY_INFO!$F117*0.5, COUNTRY_INFO!$F117))), 0))</f>
        <v>21599</v>
      </c>
      <c r="E117" s="14">
        <f>IF(INTRO!$E$43="Non-endemic", 0, IF(COUNTRY_INFO!$K117&gt;0, IF(COUNTRY_INFO!$K117=4, 0, IF(COUNTRY_INFO!$K117=1, 0, IF(COUNTRY_INFO!$K117=2, COUNTRY_INFO!$G117*0.2, COUNTRY_INFO!$G117))), 0))</f>
        <v>16045</v>
      </c>
      <c r="F117" s="14">
        <f t="shared" si="14"/>
        <v>37644</v>
      </c>
      <c r="G117" s="15">
        <f>IF(INTRO!$E$43="Non-endemic", "Not required", COUNTRY_INFO!T117)</f>
        <v>1</v>
      </c>
      <c r="H117" s="64"/>
      <c r="I117" s="14">
        <f>IF($D117=0,0,IF(AND($G117&gt;0,$H117&lt;&gt;"Yes"),D117,IF(AND($G117&gt;0,$H117="Yes"),COUNTRY_INFO!$F117,0)))</f>
        <v>21599</v>
      </c>
      <c r="J117" s="3"/>
      <c r="K117" s="44">
        <f t="shared" si="15"/>
        <v>16045</v>
      </c>
      <c r="L117" s="44">
        <f t="shared" si="16"/>
        <v>37644</v>
      </c>
      <c r="M117" s="14">
        <f t="shared" si="4"/>
        <v>53997.5</v>
      </c>
      <c r="N117" s="44">
        <f t="shared" si="5"/>
        <v>48135</v>
      </c>
      <c r="O117" s="14">
        <f t="shared" si="17"/>
        <v>53997.5</v>
      </c>
      <c r="P117" s="25"/>
      <c r="Q117" s="16">
        <f t="shared" si="18"/>
        <v>53997.5</v>
      </c>
      <c r="R117" s="16">
        <f t="shared" si="8"/>
        <v>54</v>
      </c>
    </row>
    <row r="118" spans="1:18" x14ac:dyDescent="0.25">
      <c r="A118" s="13" t="str">
        <f>IF(INTRO!$E$43="Non-endemic"," ", IF(COUNTRY_INFO!A118=0," ",COUNTRY_INFO!A118))</f>
        <v>Nigeria</v>
      </c>
      <c r="B118" s="13" t="str">
        <f>IF(INTRO!$E$43="Non-endemic"," ", IF(COUNTRY_INFO!B118=0," ",COUNTRY_INFO!B118))</f>
        <v>Bauchi</v>
      </c>
      <c r="C118" s="13" t="str">
        <f>IF(INTRO!$E$43="Non-endemic"," ", IF(COUNTRY_INFO!C118=0," ",COUNTRY_INFO!C118))</f>
        <v>Zaki</v>
      </c>
      <c r="D118" s="14">
        <f>IF(INTRO!$E$43="Non-endemic", 0, IF(COUNTRY_INFO!$K118&gt;0, IF(COUNTRY_INFO!$K118=4, 0, IF(COUNTRY_INFO!$K118=1, COUNTRY_INFO!$F118*0.33, IF(COUNTRY_INFO!$K118=2, COUNTRY_INFO!$F118*0.5, COUNTRY_INFO!$F118))), 0))</f>
        <v>36047</v>
      </c>
      <c r="E118" s="14">
        <f>IF(INTRO!$E$43="Non-endemic", 0, IF(COUNTRY_INFO!$K118&gt;0, IF(COUNTRY_INFO!$K118=4, 0, IF(COUNTRY_INFO!$K118=1, 0, IF(COUNTRY_INFO!$K118=2, COUNTRY_INFO!$G118*0.2, COUNTRY_INFO!$G118))), 0))</f>
        <v>26777.800000000003</v>
      </c>
      <c r="F118" s="14">
        <f t="shared" si="14"/>
        <v>62824.800000000003</v>
      </c>
      <c r="G118" s="15">
        <f>IF(INTRO!$E$43="Non-endemic", "Not required", COUNTRY_INFO!T118)</f>
        <v>1</v>
      </c>
      <c r="H118" s="64"/>
      <c r="I118" s="14">
        <f>IF($D118=0,0,IF(AND($G118&gt;0,$H118&lt;&gt;"Yes"),D118,IF(AND($G118&gt;0,$H118="Yes"),COUNTRY_INFO!$F118,0)))</f>
        <v>36047</v>
      </c>
      <c r="J118" s="3"/>
      <c r="K118" s="44">
        <f t="shared" si="15"/>
        <v>26777.800000000003</v>
      </c>
      <c r="L118" s="44">
        <f t="shared" si="16"/>
        <v>62824.800000000003</v>
      </c>
      <c r="M118" s="14">
        <f t="shared" si="4"/>
        <v>90117.5</v>
      </c>
      <c r="N118" s="44">
        <f t="shared" si="5"/>
        <v>80333.400000000009</v>
      </c>
      <c r="O118" s="14">
        <f t="shared" si="17"/>
        <v>90117.5</v>
      </c>
      <c r="P118" s="25"/>
      <c r="Q118" s="16">
        <f t="shared" si="18"/>
        <v>90117.5</v>
      </c>
      <c r="R118" s="16">
        <f t="shared" si="8"/>
        <v>91</v>
      </c>
    </row>
    <row r="119" spans="1:18" x14ac:dyDescent="0.25">
      <c r="A119" s="13" t="str">
        <f>IF(INTRO!$E$43="Non-endemic"," ", IF(COUNTRY_INFO!A119=0," ",COUNTRY_INFO!A119))</f>
        <v>Nigeria</v>
      </c>
      <c r="B119" s="13" t="str">
        <f>IF(INTRO!$E$43="Non-endemic"," ", IF(COUNTRY_INFO!B119=0," ",COUNTRY_INFO!B119))</f>
        <v>Bayelsa</v>
      </c>
      <c r="C119" s="13" t="str">
        <f>IF(INTRO!$E$43="Non-endemic"," ", IF(COUNTRY_INFO!C119=0," ",COUNTRY_INFO!C119))</f>
        <v>Brass</v>
      </c>
      <c r="D119" s="14">
        <f>IF(INTRO!$E$43="Non-endemic", 0, IF(COUNTRY_INFO!$K119&gt;0, IF(COUNTRY_INFO!$K119=4, 0, IF(COUNTRY_INFO!$K119=1, COUNTRY_INFO!$F119*0.33, IF(COUNTRY_INFO!$K119=2, COUNTRY_INFO!$F119*0.5, COUNTRY_INFO!$F119))), 0))</f>
        <v>0</v>
      </c>
      <c r="E119" s="14">
        <f>IF(INTRO!$E$43="Non-endemic", 0, IF(COUNTRY_INFO!$K119&gt;0, IF(COUNTRY_INFO!$K119=4, 0, IF(COUNTRY_INFO!$K119=1, 0, IF(COUNTRY_INFO!$K119=2, COUNTRY_INFO!$G119*0.2, COUNTRY_INFO!$G119))), 0))</f>
        <v>0</v>
      </c>
      <c r="F119" s="14">
        <f t="shared" si="14"/>
        <v>0</v>
      </c>
      <c r="G119" s="15">
        <f>IF(INTRO!$E$43="Non-endemic", "Not required", COUNTRY_INFO!T119)</f>
        <v>0</v>
      </c>
      <c r="H119" s="64"/>
      <c r="I119" s="14">
        <f>IF($D119=0,0,IF(AND($G119&gt;0,$H119&lt;&gt;"Yes"),D119,IF(AND($G119&gt;0,$H119="Yes"),COUNTRY_INFO!$F119,0)))</f>
        <v>0</v>
      </c>
      <c r="J119" s="3"/>
      <c r="K119" s="44">
        <f t="shared" si="15"/>
        <v>0</v>
      </c>
      <c r="L119" s="44">
        <f t="shared" si="16"/>
        <v>0</v>
      </c>
      <c r="M119" s="14">
        <f t="shared" si="4"/>
        <v>0</v>
      </c>
      <c r="N119" s="44">
        <f t="shared" si="5"/>
        <v>0</v>
      </c>
      <c r="O119" s="14">
        <f t="shared" si="17"/>
        <v>0</v>
      </c>
      <c r="P119" s="25"/>
      <c r="Q119" s="16">
        <f t="shared" si="18"/>
        <v>0</v>
      </c>
      <c r="R119" s="16">
        <f t="shared" si="8"/>
        <v>0</v>
      </c>
    </row>
    <row r="120" spans="1:18" x14ac:dyDescent="0.25">
      <c r="A120" s="13" t="str">
        <f>IF(INTRO!$E$43="Non-endemic"," ", IF(COUNTRY_INFO!A120=0," ",COUNTRY_INFO!A120))</f>
        <v>Nigeria</v>
      </c>
      <c r="B120" s="13" t="str">
        <f>IF(INTRO!$E$43="Non-endemic"," ", IF(COUNTRY_INFO!B120=0," ",COUNTRY_INFO!B120))</f>
        <v>Bayelsa</v>
      </c>
      <c r="C120" s="13" t="str">
        <f>IF(INTRO!$E$43="Non-endemic"," ", IF(COUNTRY_INFO!C120=0," ",COUNTRY_INFO!C120))</f>
        <v>Ekeremo</v>
      </c>
      <c r="D120" s="14">
        <f>IF(INTRO!$E$43="Non-endemic", 0, IF(COUNTRY_INFO!$K120&gt;0, IF(COUNTRY_INFO!$K120=4, 0, IF(COUNTRY_INFO!$K120=1, COUNTRY_INFO!$F120*0.33, IF(COUNTRY_INFO!$K120=2, COUNTRY_INFO!$F120*0.5, COUNTRY_INFO!$F120))), 0))</f>
        <v>33584.1</v>
      </c>
      <c r="E120" s="14">
        <f>IF(INTRO!$E$43="Non-endemic", 0, IF(COUNTRY_INFO!$K120&gt;0, IF(COUNTRY_INFO!$K120=4, 0, IF(COUNTRY_INFO!$K120=1, 0, IF(COUNTRY_INFO!$K120=2, COUNTRY_INFO!$G120*0.2, COUNTRY_INFO!$G120))), 0))</f>
        <v>0</v>
      </c>
      <c r="F120" s="14">
        <f t="shared" si="14"/>
        <v>33584.1</v>
      </c>
      <c r="G120" s="15">
        <f>IF(INTRO!$E$43="Non-endemic", "Not required", COUNTRY_INFO!T120)</f>
        <v>0</v>
      </c>
      <c r="H120" s="64"/>
      <c r="I120" s="14">
        <f>IF($D120=0,0,IF(AND($G120&gt;0,$H120&lt;&gt;"Yes"),D120,IF(AND($G120&gt;0,$H120="Yes"),COUNTRY_INFO!$F120,0)))</f>
        <v>0</v>
      </c>
      <c r="J120" s="3"/>
      <c r="K120" s="44">
        <f t="shared" si="15"/>
        <v>0</v>
      </c>
      <c r="L120" s="44">
        <f t="shared" si="16"/>
        <v>0</v>
      </c>
      <c r="M120" s="14">
        <f t="shared" si="4"/>
        <v>0</v>
      </c>
      <c r="N120" s="44">
        <f t="shared" si="5"/>
        <v>0</v>
      </c>
      <c r="O120" s="14">
        <f t="shared" si="17"/>
        <v>0</v>
      </c>
      <c r="P120" s="25"/>
      <c r="Q120" s="16">
        <f t="shared" si="18"/>
        <v>0</v>
      </c>
      <c r="R120" s="16">
        <f t="shared" si="8"/>
        <v>0</v>
      </c>
    </row>
    <row r="121" spans="1:18" x14ac:dyDescent="0.25">
      <c r="A121" s="13" t="str">
        <f>IF(INTRO!$E$43="Non-endemic"," ", IF(COUNTRY_INFO!A121=0," ",COUNTRY_INFO!A121))</f>
        <v>Nigeria</v>
      </c>
      <c r="B121" s="13" t="str">
        <f>IF(INTRO!$E$43="Non-endemic"," ", IF(COUNTRY_INFO!B121=0," ",COUNTRY_INFO!B121))</f>
        <v>Bayelsa</v>
      </c>
      <c r="C121" s="13" t="str">
        <f>IF(INTRO!$E$43="Non-endemic"," ", IF(COUNTRY_INFO!C121=0," ",COUNTRY_INFO!C121))</f>
        <v>Kolokuma/Opokuma</v>
      </c>
      <c r="D121" s="14">
        <f>IF(INTRO!$E$43="Non-endemic", 0, IF(COUNTRY_INFO!$K121&gt;0, IF(COUNTRY_INFO!$K121=4, 0, IF(COUNTRY_INFO!$K121=1, COUNTRY_INFO!$F121*0.33, IF(COUNTRY_INFO!$K121=2, COUNTRY_INFO!$F121*0.5, COUNTRY_INFO!$F121))), 0))</f>
        <v>0</v>
      </c>
      <c r="E121" s="14">
        <f>IF(INTRO!$E$43="Non-endemic", 0, IF(COUNTRY_INFO!$K121&gt;0, IF(COUNTRY_INFO!$K121=4, 0, IF(COUNTRY_INFO!$K121=1, 0, IF(COUNTRY_INFO!$K121=2, COUNTRY_INFO!$G121*0.2, COUNTRY_INFO!$G121))), 0))</f>
        <v>0</v>
      </c>
      <c r="F121" s="14">
        <f t="shared" si="14"/>
        <v>0</v>
      </c>
      <c r="G121" s="15">
        <f>IF(INTRO!$E$43="Non-endemic", "Not required", COUNTRY_INFO!T121)</f>
        <v>0</v>
      </c>
      <c r="H121" s="64"/>
      <c r="I121" s="14">
        <f>IF($D121=0,0,IF(AND($G121&gt;0,$H121&lt;&gt;"Yes"),D121,IF(AND($G121&gt;0,$H121="Yes"),COUNTRY_INFO!$F121,0)))</f>
        <v>0</v>
      </c>
      <c r="J121" s="3"/>
      <c r="K121" s="44">
        <f t="shared" si="15"/>
        <v>0</v>
      </c>
      <c r="L121" s="44">
        <f t="shared" si="16"/>
        <v>0</v>
      </c>
      <c r="M121" s="14">
        <f t="shared" si="4"/>
        <v>0</v>
      </c>
      <c r="N121" s="44">
        <f t="shared" si="5"/>
        <v>0</v>
      </c>
      <c r="O121" s="14">
        <f t="shared" si="17"/>
        <v>0</v>
      </c>
      <c r="P121" s="25"/>
      <c r="Q121" s="16">
        <f t="shared" si="18"/>
        <v>0</v>
      </c>
      <c r="R121" s="16">
        <f t="shared" si="8"/>
        <v>0</v>
      </c>
    </row>
    <row r="122" spans="1:18" x14ac:dyDescent="0.25">
      <c r="A122" s="13" t="str">
        <f>IF(INTRO!$E$43="Non-endemic"," ", IF(COUNTRY_INFO!A122=0," ",COUNTRY_INFO!A122))</f>
        <v>Nigeria</v>
      </c>
      <c r="B122" s="13" t="str">
        <f>IF(INTRO!$E$43="Non-endemic"," ", IF(COUNTRY_INFO!B122=0," ",COUNTRY_INFO!B122))</f>
        <v>Bayelsa</v>
      </c>
      <c r="C122" s="13" t="str">
        <f>IF(INTRO!$E$43="Non-endemic"," ", IF(COUNTRY_INFO!C122=0," ",COUNTRY_INFO!C122))</f>
        <v>Nembe</v>
      </c>
      <c r="D122" s="14">
        <f>IF(INTRO!$E$43="Non-endemic", 0, IF(COUNTRY_INFO!$K122&gt;0, IF(COUNTRY_INFO!$K122=4, 0, IF(COUNTRY_INFO!$K122=1, COUNTRY_INFO!$F122*0.33, IF(COUNTRY_INFO!$K122=2, COUNTRY_INFO!$F122*0.5, COUNTRY_INFO!$F122))), 0))</f>
        <v>0</v>
      </c>
      <c r="E122" s="14">
        <f>IF(INTRO!$E$43="Non-endemic", 0, IF(COUNTRY_INFO!$K122&gt;0, IF(COUNTRY_INFO!$K122=4, 0, IF(COUNTRY_INFO!$K122=1, 0, IF(COUNTRY_INFO!$K122=2, COUNTRY_INFO!$G122*0.2, COUNTRY_INFO!$G122))), 0))</f>
        <v>0</v>
      </c>
      <c r="F122" s="14">
        <f t="shared" si="14"/>
        <v>0</v>
      </c>
      <c r="G122" s="15">
        <f>IF(INTRO!$E$43="Non-endemic", "Not required", COUNTRY_INFO!T122)</f>
        <v>0</v>
      </c>
      <c r="H122" s="64"/>
      <c r="I122" s="14">
        <f>IF($D122=0,0,IF(AND($G122&gt;0,$H122&lt;&gt;"Yes"),D122,IF(AND($G122&gt;0,$H122="Yes"),COUNTRY_INFO!$F122,0)))</f>
        <v>0</v>
      </c>
      <c r="J122" s="3"/>
      <c r="K122" s="44">
        <f t="shared" si="15"/>
        <v>0</v>
      </c>
      <c r="L122" s="44">
        <f t="shared" si="16"/>
        <v>0</v>
      </c>
      <c r="M122" s="14">
        <f t="shared" si="4"/>
        <v>0</v>
      </c>
      <c r="N122" s="44">
        <f t="shared" si="5"/>
        <v>0</v>
      </c>
      <c r="O122" s="14">
        <f t="shared" si="17"/>
        <v>0</v>
      </c>
      <c r="P122" s="25"/>
      <c r="Q122" s="16">
        <f t="shared" si="18"/>
        <v>0</v>
      </c>
      <c r="R122" s="16">
        <f t="shared" si="8"/>
        <v>0</v>
      </c>
    </row>
    <row r="123" spans="1:18" x14ac:dyDescent="0.25">
      <c r="A123" s="13" t="str">
        <f>IF(INTRO!$E$43="Non-endemic"," ", IF(COUNTRY_INFO!A123=0," ",COUNTRY_INFO!A123))</f>
        <v>Nigeria</v>
      </c>
      <c r="B123" s="13" t="str">
        <f>IF(INTRO!$E$43="Non-endemic"," ", IF(COUNTRY_INFO!B123=0," ",COUNTRY_INFO!B123))</f>
        <v>Bayelsa</v>
      </c>
      <c r="C123" s="13" t="str">
        <f>IF(INTRO!$E$43="Non-endemic"," ", IF(COUNTRY_INFO!C123=0," ",COUNTRY_INFO!C123))</f>
        <v>Ogbia</v>
      </c>
      <c r="D123" s="14">
        <f>IF(INTRO!$E$43="Non-endemic", 0, IF(COUNTRY_INFO!$K123&gt;0, IF(COUNTRY_INFO!$K123=4, 0, IF(COUNTRY_INFO!$K123=1, COUNTRY_INFO!$F123*0.33, IF(COUNTRY_INFO!$K123=2, COUNTRY_INFO!$F123*0.5, COUNTRY_INFO!$F123))), 0))</f>
        <v>22359.15</v>
      </c>
      <c r="E123" s="14">
        <f>IF(INTRO!$E$43="Non-endemic", 0, IF(COUNTRY_INFO!$K123&gt;0, IF(COUNTRY_INFO!$K123=4, 0, IF(COUNTRY_INFO!$K123=1, 0, IF(COUNTRY_INFO!$K123=2, COUNTRY_INFO!$G123*0.2, COUNTRY_INFO!$G123))), 0))</f>
        <v>0</v>
      </c>
      <c r="F123" s="14">
        <f t="shared" si="14"/>
        <v>22359.15</v>
      </c>
      <c r="G123" s="15">
        <f>IF(INTRO!$E$43="Non-endemic", "Not required", COUNTRY_INFO!T123)</f>
        <v>0</v>
      </c>
      <c r="H123" s="64"/>
      <c r="I123" s="14">
        <f>IF($D123=0,0,IF(AND($G123&gt;0,$H123&lt;&gt;"Yes"),D123,IF(AND($G123&gt;0,$H123="Yes"),COUNTRY_INFO!$F123,0)))</f>
        <v>0</v>
      </c>
      <c r="J123" s="3"/>
      <c r="K123" s="44">
        <f t="shared" si="15"/>
        <v>0</v>
      </c>
      <c r="L123" s="44">
        <f t="shared" si="16"/>
        <v>0</v>
      </c>
      <c r="M123" s="14">
        <f t="shared" si="4"/>
        <v>0</v>
      </c>
      <c r="N123" s="44">
        <f t="shared" si="5"/>
        <v>0</v>
      </c>
      <c r="O123" s="14">
        <f t="shared" si="17"/>
        <v>0</v>
      </c>
      <c r="P123" s="25"/>
      <c r="Q123" s="16">
        <f t="shared" si="18"/>
        <v>0</v>
      </c>
      <c r="R123" s="16">
        <f t="shared" si="8"/>
        <v>0</v>
      </c>
    </row>
    <row r="124" spans="1:18" x14ac:dyDescent="0.25">
      <c r="A124" s="13" t="str">
        <f>IF(INTRO!$E$43="Non-endemic"," ", IF(COUNTRY_INFO!A124=0," ",COUNTRY_INFO!A124))</f>
        <v>Nigeria</v>
      </c>
      <c r="B124" s="13" t="str">
        <f>IF(INTRO!$E$43="Non-endemic"," ", IF(COUNTRY_INFO!B124=0," ",COUNTRY_INFO!B124))</f>
        <v>Bayelsa</v>
      </c>
      <c r="C124" s="13" t="str">
        <f>IF(INTRO!$E$43="Non-endemic"," ", IF(COUNTRY_INFO!C124=0," ",COUNTRY_INFO!C124))</f>
        <v>Sagbama</v>
      </c>
      <c r="D124" s="14">
        <f>IF(INTRO!$E$43="Non-endemic", 0, IF(COUNTRY_INFO!$K124&gt;0, IF(COUNTRY_INFO!$K124=4, 0, IF(COUNTRY_INFO!$K124=1, COUNTRY_INFO!$F124*0.33, IF(COUNTRY_INFO!$K124=2, COUNTRY_INFO!$F124*0.5, COUNTRY_INFO!$F124))), 0))</f>
        <v>0</v>
      </c>
      <c r="E124" s="14">
        <f>IF(INTRO!$E$43="Non-endemic", 0, IF(COUNTRY_INFO!$K124&gt;0, IF(COUNTRY_INFO!$K124=4, 0, IF(COUNTRY_INFO!$K124=1, 0, IF(COUNTRY_INFO!$K124=2, COUNTRY_INFO!$G124*0.2, COUNTRY_INFO!$G124))), 0))</f>
        <v>0</v>
      </c>
      <c r="F124" s="14">
        <f t="shared" si="14"/>
        <v>0</v>
      </c>
      <c r="G124" s="15">
        <f>IF(INTRO!$E$43="Non-endemic", "Not required", COUNTRY_INFO!T124)</f>
        <v>0</v>
      </c>
      <c r="H124" s="64"/>
      <c r="I124" s="14">
        <f>IF($D124=0,0,IF(AND($G124&gt;0,$H124&lt;&gt;"Yes"),D124,IF(AND($G124&gt;0,$H124="Yes"),COUNTRY_INFO!$F124,0)))</f>
        <v>0</v>
      </c>
      <c r="J124" s="3"/>
      <c r="K124" s="44">
        <f t="shared" si="15"/>
        <v>0</v>
      </c>
      <c r="L124" s="44">
        <f t="shared" si="16"/>
        <v>0</v>
      </c>
      <c r="M124" s="14">
        <f t="shared" si="4"/>
        <v>0</v>
      </c>
      <c r="N124" s="44">
        <f t="shared" si="5"/>
        <v>0</v>
      </c>
      <c r="O124" s="14">
        <f t="shared" si="17"/>
        <v>0</v>
      </c>
      <c r="P124" s="25"/>
      <c r="Q124" s="16">
        <f t="shared" si="18"/>
        <v>0</v>
      </c>
      <c r="R124" s="16">
        <f t="shared" si="8"/>
        <v>0</v>
      </c>
    </row>
    <row r="125" spans="1:18" x14ac:dyDescent="0.25">
      <c r="A125" s="13" t="str">
        <f>IF(INTRO!$E$43="Non-endemic"," ", IF(COUNTRY_INFO!A125=0," ",COUNTRY_INFO!A125))</f>
        <v>Nigeria</v>
      </c>
      <c r="B125" s="13" t="str">
        <f>IF(INTRO!$E$43="Non-endemic"," ", IF(COUNTRY_INFO!B125=0," ",COUNTRY_INFO!B125))</f>
        <v>Bayelsa</v>
      </c>
      <c r="C125" s="13" t="str">
        <f>IF(INTRO!$E$43="Non-endemic"," ", IF(COUNTRY_INFO!C125=0," ",COUNTRY_INFO!C125))</f>
        <v>Southern Ijaw</v>
      </c>
      <c r="D125" s="14">
        <f>IF(INTRO!$E$43="Non-endemic", 0, IF(COUNTRY_INFO!$K125&gt;0, IF(COUNTRY_INFO!$K125=4, 0, IF(COUNTRY_INFO!$K125=1, COUNTRY_INFO!$F125*0.33, IF(COUNTRY_INFO!$K125=2, COUNTRY_INFO!$F125*0.5, COUNTRY_INFO!$F125))), 0))</f>
        <v>0</v>
      </c>
      <c r="E125" s="14">
        <f>IF(INTRO!$E$43="Non-endemic", 0, IF(COUNTRY_INFO!$K125&gt;0, IF(COUNTRY_INFO!$K125=4, 0, IF(COUNTRY_INFO!$K125=1, 0, IF(COUNTRY_INFO!$K125=2, COUNTRY_INFO!$G125*0.2, COUNTRY_INFO!$G125))), 0))</f>
        <v>0</v>
      </c>
      <c r="F125" s="14">
        <f t="shared" si="14"/>
        <v>0</v>
      </c>
      <c r="G125" s="15">
        <f>IF(INTRO!$E$43="Non-endemic", "Not required", COUNTRY_INFO!T125)</f>
        <v>0</v>
      </c>
      <c r="H125" s="64"/>
      <c r="I125" s="14">
        <f>IF($D125=0,0,IF(AND($G125&gt;0,$H125&lt;&gt;"Yes"),D125,IF(AND($G125&gt;0,$H125="Yes"),COUNTRY_INFO!$F125,0)))</f>
        <v>0</v>
      </c>
      <c r="J125" s="3"/>
      <c r="K125" s="44">
        <f t="shared" si="15"/>
        <v>0</v>
      </c>
      <c r="L125" s="44">
        <f t="shared" si="16"/>
        <v>0</v>
      </c>
      <c r="M125" s="14">
        <f t="shared" si="4"/>
        <v>0</v>
      </c>
      <c r="N125" s="44">
        <f t="shared" si="5"/>
        <v>0</v>
      </c>
      <c r="O125" s="14">
        <f t="shared" si="17"/>
        <v>0</v>
      </c>
      <c r="P125" s="25"/>
      <c r="Q125" s="16">
        <f t="shared" si="18"/>
        <v>0</v>
      </c>
      <c r="R125" s="16">
        <f t="shared" si="8"/>
        <v>0</v>
      </c>
    </row>
    <row r="126" spans="1:18" x14ac:dyDescent="0.25">
      <c r="A126" s="13" t="str">
        <f>IF(INTRO!$E$43="Non-endemic"," ", IF(COUNTRY_INFO!A126=0," ",COUNTRY_INFO!A126))</f>
        <v>Nigeria</v>
      </c>
      <c r="B126" s="13" t="str">
        <f>IF(INTRO!$E$43="Non-endemic"," ", IF(COUNTRY_INFO!B126=0," ",COUNTRY_INFO!B126))</f>
        <v>Bayelsa</v>
      </c>
      <c r="C126" s="13" t="str">
        <f>IF(INTRO!$E$43="Non-endemic"," ", IF(COUNTRY_INFO!C126=0," ",COUNTRY_INFO!C126))</f>
        <v>Yenegoa</v>
      </c>
      <c r="D126" s="14">
        <f>IF(INTRO!$E$43="Non-endemic", 0, IF(COUNTRY_INFO!$K126&gt;0, IF(COUNTRY_INFO!$K126=4, 0, IF(COUNTRY_INFO!$K126=1, COUNTRY_INFO!$F126*0.33, IF(COUNTRY_INFO!$K126=2, COUNTRY_INFO!$F126*0.5, COUNTRY_INFO!$F126))), 0))</f>
        <v>0</v>
      </c>
      <c r="E126" s="14">
        <f>IF(INTRO!$E$43="Non-endemic", 0, IF(COUNTRY_INFO!$K126&gt;0, IF(COUNTRY_INFO!$K126=4, 0, IF(COUNTRY_INFO!$K126=1, 0, IF(COUNTRY_INFO!$K126=2, COUNTRY_INFO!$G126*0.2, COUNTRY_INFO!$G126))), 0))</f>
        <v>0</v>
      </c>
      <c r="F126" s="14">
        <f t="shared" si="14"/>
        <v>0</v>
      </c>
      <c r="G126" s="15">
        <f>IF(INTRO!$E$43="Non-endemic", "Not required", COUNTRY_INFO!T126)</f>
        <v>0</v>
      </c>
      <c r="H126" s="64"/>
      <c r="I126" s="14">
        <f>IF($D126=0,0,IF(AND($G126&gt;0,$H126&lt;&gt;"Yes"),D126,IF(AND($G126&gt;0,$H126="Yes"),COUNTRY_INFO!$F126,0)))</f>
        <v>0</v>
      </c>
      <c r="J126" s="3"/>
      <c r="K126" s="44">
        <f t="shared" si="15"/>
        <v>0</v>
      </c>
      <c r="L126" s="44">
        <f t="shared" si="16"/>
        <v>0</v>
      </c>
      <c r="M126" s="14">
        <f t="shared" si="4"/>
        <v>0</v>
      </c>
      <c r="N126" s="44">
        <f t="shared" si="5"/>
        <v>0</v>
      </c>
      <c r="O126" s="14">
        <f t="shared" si="17"/>
        <v>0</v>
      </c>
      <c r="P126" s="25"/>
      <c r="Q126" s="16">
        <f t="shared" si="18"/>
        <v>0</v>
      </c>
      <c r="R126" s="16">
        <f t="shared" si="8"/>
        <v>0</v>
      </c>
    </row>
    <row r="127" spans="1:18" x14ac:dyDescent="0.25">
      <c r="A127" s="13" t="str">
        <f>IF(INTRO!$E$43="Non-endemic"," ", IF(COUNTRY_INFO!A127=0," ",COUNTRY_INFO!A127))</f>
        <v>Nigeria</v>
      </c>
      <c r="B127" s="13" t="str">
        <f>IF(INTRO!$E$43="Non-endemic"," ", IF(COUNTRY_INFO!B127=0," ",COUNTRY_INFO!B127))</f>
        <v>Benue</v>
      </c>
      <c r="C127" s="13" t="str">
        <f>IF(INTRO!$E$43="Non-endemic"," ", IF(COUNTRY_INFO!C127=0," ",COUNTRY_INFO!C127))</f>
        <v>Ado</v>
      </c>
      <c r="D127" s="14">
        <f>IF(INTRO!$E$43="Non-endemic", 0, IF(COUNTRY_INFO!$K127&gt;0, IF(COUNTRY_INFO!$K127=4, 0, IF(COUNTRY_INFO!$K127=1, COUNTRY_INFO!$F127*0.33, IF(COUNTRY_INFO!$K127=2, COUNTRY_INFO!$F127*0.5, COUNTRY_INFO!$F127))), 0))</f>
        <v>22229.13</v>
      </c>
      <c r="E127" s="14">
        <f>IF(INTRO!$E$43="Non-endemic", 0, IF(COUNTRY_INFO!$K127&gt;0, IF(COUNTRY_INFO!$K127=4, 0, IF(COUNTRY_INFO!$K127=1, 0, IF(COUNTRY_INFO!$K127=2, COUNTRY_INFO!$G127*0.2, COUNTRY_INFO!$G127))), 0))</f>
        <v>0</v>
      </c>
      <c r="F127" s="14">
        <f t="shared" si="14"/>
        <v>22229.13</v>
      </c>
      <c r="G127" s="15">
        <f>IF(INTRO!$E$43="Non-endemic", "Not required", COUNTRY_INFO!T127)</f>
        <v>0</v>
      </c>
      <c r="H127" s="64"/>
      <c r="I127" s="14">
        <f>IF($D127=0,0,IF(AND($G127&gt;0,$H127&lt;&gt;"Yes"),D127,IF(AND($G127&gt;0,$H127="Yes"),COUNTRY_INFO!$F127,0)))</f>
        <v>0</v>
      </c>
      <c r="J127" s="3"/>
      <c r="K127" s="44">
        <f t="shared" si="15"/>
        <v>0</v>
      </c>
      <c r="L127" s="44">
        <f t="shared" si="16"/>
        <v>0</v>
      </c>
      <c r="M127" s="14">
        <f t="shared" si="4"/>
        <v>0</v>
      </c>
      <c r="N127" s="44">
        <f t="shared" si="5"/>
        <v>0</v>
      </c>
      <c r="O127" s="14">
        <f t="shared" si="17"/>
        <v>0</v>
      </c>
      <c r="P127" s="25"/>
      <c r="Q127" s="16">
        <f t="shared" si="18"/>
        <v>0</v>
      </c>
      <c r="R127" s="16">
        <f t="shared" si="8"/>
        <v>0</v>
      </c>
    </row>
    <row r="128" spans="1:18" x14ac:dyDescent="0.25">
      <c r="A128" s="13" t="str">
        <f>IF(INTRO!$E$43="Non-endemic"," ", IF(COUNTRY_INFO!A128=0," ",COUNTRY_INFO!A128))</f>
        <v>Nigeria</v>
      </c>
      <c r="B128" s="13" t="str">
        <f>IF(INTRO!$E$43="Non-endemic"," ", IF(COUNTRY_INFO!B128=0," ",COUNTRY_INFO!B128))</f>
        <v>Benue</v>
      </c>
      <c r="C128" s="13" t="str">
        <f>IF(INTRO!$E$43="Non-endemic"," ", IF(COUNTRY_INFO!C128=0," ",COUNTRY_INFO!C128))</f>
        <v>Agatu</v>
      </c>
      <c r="D128" s="14">
        <f>IF(INTRO!$E$43="Non-endemic", 0, IF(COUNTRY_INFO!$K128&gt;0, IF(COUNTRY_INFO!$K128=4, 0, IF(COUNTRY_INFO!$K128=1, COUNTRY_INFO!$F128*0.33, IF(COUNTRY_INFO!$K128=2, COUNTRY_INFO!$F128*0.5, COUNTRY_INFO!$F128))), 0))</f>
        <v>14355.66</v>
      </c>
      <c r="E128" s="14">
        <f>IF(INTRO!$E$43="Non-endemic", 0, IF(COUNTRY_INFO!$K128&gt;0, IF(COUNTRY_INFO!$K128=4, 0, IF(COUNTRY_INFO!$K128=1, 0, IF(COUNTRY_INFO!$K128=2, COUNTRY_INFO!$G128*0.2, COUNTRY_INFO!$G128))), 0))</f>
        <v>0</v>
      </c>
      <c r="F128" s="14">
        <f t="shared" si="14"/>
        <v>14355.66</v>
      </c>
      <c r="G128" s="15">
        <f>IF(INTRO!$E$43="Non-endemic", "Not required", COUNTRY_INFO!T128)</f>
        <v>0</v>
      </c>
      <c r="H128" s="64"/>
      <c r="I128" s="14">
        <f>IF($D128=0,0,IF(AND($G128&gt;0,$H128&lt;&gt;"Yes"),D128,IF(AND($G128&gt;0,$H128="Yes"),COUNTRY_INFO!$F128,0)))</f>
        <v>0</v>
      </c>
      <c r="J128" s="3"/>
      <c r="K128" s="44">
        <f t="shared" si="15"/>
        <v>0</v>
      </c>
      <c r="L128" s="44">
        <f t="shared" si="16"/>
        <v>0</v>
      </c>
      <c r="M128" s="14">
        <f t="shared" si="4"/>
        <v>0</v>
      </c>
      <c r="N128" s="44">
        <f t="shared" si="5"/>
        <v>0</v>
      </c>
      <c r="O128" s="14">
        <f t="shared" si="17"/>
        <v>0</v>
      </c>
      <c r="P128" s="25"/>
      <c r="Q128" s="16">
        <f t="shared" si="18"/>
        <v>0</v>
      </c>
      <c r="R128" s="16">
        <f t="shared" si="8"/>
        <v>0</v>
      </c>
    </row>
    <row r="129" spans="1:18" x14ac:dyDescent="0.25">
      <c r="A129" s="13" t="str">
        <f>IF(INTRO!$E$43="Non-endemic"," ", IF(COUNTRY_INFO!A129=0," ",COUNTRY_INFO!A129))</f>
        <v>Nigeria</v>
      </c>
      <c r="B129" s="13" t="str">
        <f>IF(INTRO!$E$43="Non-endemic"," ", IF(COUNTRY_INFO!B129=0," ",COUNTRY_INFO!B129))</f>
        <v>Benue</v>
      </c>
      <c r="C129" s="13" t="str">
        <f>IF(INTRO!$E$43="Non-endemic"," ", IF(COUNTRY_INFO!C129=0," ",COUNTRY_INFO!C129))</f>
        <v>Apa</v>
      </c>
      <c r="D129" s="14">
        <f>IF(INTRO!$E$43="Non-endemic", 0, IF(COUNTRY_INFO!$K129&gt;0, IF(COUNTRY_INFO!$K129=4, 0, IF(COUNTRY_INFO!$K129=1, COUNTRY_INFO!$F129*0.33, IF(COUNTRY_INFO!$K129=2, COUNTRY_INFO!$F129*0.5, COUNTRY_INFO!$F129))), 0))</f>
        <v>18219.5</v>
      </c>
      <c r="E129" s="14">
        <f>IF(INTRO!$E$43="Non-endemic", 0, IF(COUNTRY_INFO!$K129&gt;0, IF(COUNTRY_INFO!$K129=4, 0, IF(COUNTRY_INFO!$K129=1, 0, IF(COUNTRY_INFO!$K129=2, COUNTRY_INFO!$G129*0.2, COUNTRY_INFO!$G129))), 0))</f>
        <v>13534.400000000001</v>
      </c>
      <c r="F129" s="14">
        <f t="shared" si="14"/>
        <v>31753.9</v>
      </c>
      <c r="G129" s="15">
        <f>IF(INTRO!$E$43="Non-endemic", "Not required", COUNTRY_INFO!T129)</f>
        <v>1</v>
      </c>
      <c r="H129" s="64"/>
      <c r="I129" s="14">
        <f>IF($D129=0,0,IF(AND($G129&gt;0,$H129&lt;&gt;"Yes"),D129,IF(AND($G129&gt;0,$H129="Yes"),COUNTRY_INFO!$F129,0)))</f>
        <v>18219.5</v>
      </c>
      <c r="J129" s="3"/>
      <c r="K129" s="44">
        <f t="shared" si="15"/>
        <v>13534.400000000001</v>
      </c>
      <c r="L129" s="44">
        <f t="shared" si="16"/>
        <v>31753.9</v>
      </c>
      <c r="M129" s="14">
        <f t="shared" si="4"/>
        <v>45548.75</v>
      </c>
      <c r="N129" s="44">
        <f t="shared" si="5"/>
        <v>40603.200000000004</v>
      </c>
      <c r="O129" s="14">
        <f t="shared" si="17"/>
        <v>45548.75</v>
      </c>
      <c r="P129" s="25"/>
      <c r="Q129" s="16">
        <f t="shared" si="18"/>
        <v>45548.75</v>
      </c>
      <c r="R129" s="16">
        <f t="shared" si="8"/>
        <v>46</v>
      </c>
    </row>
    <row r="130" spans="1:18" x14ac:dyDescent="0.25">
      <c r="A130" s="13" t="str">
        <f>IF(INTRO!$E$43="Non-endemic"," ", IF(COUNTRY_INFO!A130=0," ",COUNTRY_INFO!A130))</f>
        <v>Nigeria</v>
      </c>
      <c r="B130" s="13" t="str">
        <f>IF(INTRO!$E$43="Non-endemic"," ", IF(COUNTRY_INFO!B130=0," ",COUNTRY_INFO!B130))</f>
        <v>Benue</v>
      </c>
      <c r="C130" s="13" t="str">
        <f>IF(INTRO!$E$43="Non-endemic"," ", IF(COUNTRY_INFO!C130=0," ",COUNTRY_INFO!C130))</f>
        <v>Buruku</v>
      </c>
      <c r="D130" s="14">
        <f>IF(INTRO!$E$43="Non-endemic", 0, IF(COUNTRY_INFO!$K130&gt;0, IF(COUNTRY_INFO!$K130=4, 0, IF(COUNTRY_INFO!$K130=1, COUNTRY_INFO!$F130*0.33, IF(COUNTRY_INFO!$K130=2, COUNTRY_INFO!$F130*0.5, COUNTRY_INFO!$F130))), 0))</f>
        <v>38357.5</v>
      </c>
      <c r="E130" s="14">
        <f>IF(INTRO!$E$43="Non-endemic", 0, IF(COUNTRY_INFO!$K130&gt;0, IF(COUNTRY_INFO!$K130=4, 0, IF(COUNTRY_INFO!$K130=1, 0, IF(COUNTRY_INFO!$K130=2, COUNTRY_INFO!$G130*0.2, COUNTRY_INFO!$G130))), 0))</f>
        <v>28494.2</v>
      </c>
      <c r="F130" s="14">
        <f t="shared" si="14"/>
        <v>66851.7</v>
      </c>
      <c r="G130" s="15">
        <f>IF(INTRO!$E$43="Non-endemic", "Not required", COUNTRY_INFO!T130)</f>
        <v>1</v>
      </c>
      <c r="H130" s="64"/>
      <c r="I130" s="14">
        <f>IF($D130=0,0,IF(AND($G130&gt;0,$H130&lt;&gt;"Yes"),D130,IF(AND($G130&gt;0,$H130="Yes"),COUNTRY_INFO!$F130,0)))</f>
        <v>38357.5</v>
      </c>
      <c r="J130" s="3"/>
      <c r="K130" s="44">
        <f t="shared" si="15"/>
        <v>28494.2</v>
      </c>
      <c r="L130" s="44">
        <f t="shared" si="16"/>
        <v>66851.7</v>
      </c>
      <c r="M130" s="14">
        <f t="shared" si="4"/>
        <v>95893.75</v>
      </c>
      <c r="N130" s="44">
        <f t="shared" si="5"/>
        <v>85482.6</v>
      </c>
      <c r="O130" s="14">
        <f t="shared" si="17"/>
        <v>95893.75</v>
      </c>
      <c r="P130" s="25"/>
      <c r="Q130" s="16">
        <f t="shared" si="18"/>
        <v>95893.75</v>
      </c>
      <c r="R130" s="16">
        <f t="shared" si="8"/>
        <v>96</v>
      </c>
    </row>
    <row r="131" spans="1:18" x14ac:dyDescent="0.25">
      <c r="A131" s="13" t="str">
        <f>IF(INTRO!$E$43="Non-endemic"," ", IF(COUNTRY_INFO!A131=0," ",COUNTRY_INFO!A131))</f>
        <v>Nigeria</v>
      </c>
      <c r="B131" s="13" t="str">
        <f>IF(INTRO!$E$43="Non-endemic"," ", IF(COUNTRY_INFO!B131=0," ",COUNTRY_INFO!B131))</f>
        <v>Benue</v>
      </c>
      <c r="C131" s="13" t="str">
        <f>IF(INTRO!$E$43="Non-endemic"," ", IF(COUNTRY_INFO!C131=0," ",COUNTRY_INFO!C131))</f>
        <v>Gboko</v>
      </c>
      <c r="D131" s="14">
        <f>IF(INTRO!$E$43="Non-endemic", 0, IF(COUNTRY_INFO!$K131&gt;0, IF(COUNTRY_INFO!$K131=4, 0, IF(COUNTRY_INFO!$K131=1, COUNTRY_INFO!$F131*0.33, IF(COUNTRY_INFO!$K131=2, COUNTRY_INFO!$F131*0.5, COUNTRY_INFO!$F131))), 0))</f>
        <v>67582</v>
      </c>
      <c r="E131" s="14">
        <f>IF(INTRO!$E$43="Non-endemic", 0, IF(COUNTRY_INFO!$K131&gt;0, IF(COUNTRY_INFO!$K131=4, 0, IF(COUNTRY_INFO!$K131=1, 0, IF(COUNTRY_INFO!$K131=2, COUNTRY_INFO!$G131*0.2, COUNTRY_INFO!$G131))), 0))</f>
        <v>50203.8</v>
      </c>
      <c r="F131" s="14">
        <f t="shared" si="14"/>
        <v>117785.8</v>
      </c>
      <c r="G131" s="15">
        <f>IF(INTRO!$E$43="Non-endemic", "Not required", COUNTRY_INFO!T131)</f>
        <v>1</v>
      </c>
      <c r="H131" s="64"/>
      <c r="I131" s="14">
        <f>IF($D131=0,0,IF(AND($G131&gt;0,$H131&lt;&gt;"Yes"),D131,IF(AND($G131&gt;0,$H131="Yes"),COUNTRY_INFO!$F131,0)))</f>
        <v>67582</v>
      </c>
      <c r="J131" s="3"/>
      <c r="K131" s="44">
        <f t="shared" si="15"/>
        <v>50203.8</v>
      </c>
      <c r="L131" s="44">
        <f t="shared" si="16"/>
        <v>117785.8</v>
      </c>
      <c r="M131" s="14">
        <f t="shared" si="4"/>
        <v>168955</v>
      </c>
      <c r="N131" s="44">
        <f t="shared" si="5"/>
        <v>150611.40000000002</v>
      </c>
      <c r="O131" s="14">
        <f t="shared" si="17"/>
        <v>168955</v>
      </c>
      <c r="P131" s="25"/>
      <c r="Q131" s="16">
        <f t="shared" si="18"/>
        <v>168955</v>
      </c>
      <c r="R131" s="16">
        <f t="shared" si="8"/>
        <v>169</v>
      </c>
    </row>
    <row r="132" spans="1:18" x14ac:dyDescent="0.25">
      <c r="A132" s="13" t="str">
        <f>IF(INTRO!$E$43="Non-endemic"," ", IF(COUNTRY_INFO!A132=0," ",COUNTRY_INFO!A132))</f>
        <v>Nigeria</v>
      </c>
      <c r="B132" s="13" t="str">
        <f>IF(INTRO!$E$43="Non-endemic"," ", IF(COUNTRY_INFO!B132=0," ",COUNTRY_INFO!B132))</f>
        <v>Benue</v>
      </c>
      <c r="C132" s="13" t="str">
        <f>IF(INTRO!$E$43="Non-endemic"," ", IF(COUNTRY_INFO!C132=0," ",COUNTRY_INFO!C132))</f>
        <v>Guma</v>
      </c>
      <c r="D132" s="14">
        <f>IF(INTRO!$E$43="Non-endemic", 0, IF(COUNTRY_INFO!$K132&gt;0, IF(COUNTRY_INFO!$K132=4, 0, IF(COUNTRY_INFO!$K132=1, COUNTRY_INFO!$F132*0.33, IF(COUNTRY_INFO!$K132=2, COUNTRY_INFO!$F132*0.5, COUNTRY_INFO!$F132))), 0))</f>
        <v>36075</v>
      </c>
      <c r="E132" s="14">
        <f>IF(INTRO!$E$43="Non-endemic", 0, IF(COUNTRY_INFO!$K132&gt;0, IF(COUNTRY_INFO!$K132=4, 0, IF(COUNTRY_INFO!$K132=1, 0, IF(COUNTRY_INFO!$K132=2, COUNTRY_INFO!$G132*0.2, COUNTRY_INFO!$G132))), 0))</f>
        <v>26798.600000000002</v>
      </c>
      <c r="F132" s="14">
        <f t="shared" si="14"/>
        <v>62873.600000000006</v>
      </c>
      <c r="G132" s="15">
        <f>IF(INTRO!$E$43="Non-endemic", "Not required", COUNTRY_INFO!T132)</f>
        <v>1</v>
      </c>
      <c r="H132" s="64"/>
      <c r="I132" s="14">
        <f>IF($D132=0,0,IF(AND($G132&gt;0,$H132&lt;&gt;"Yes"),D132,IF(AND($G132&gt;0,$H132="Yes"),COUNTRY_INFO!$F132,0)))</f>
        <v>36075</v>
      </c>
      <c r="J132" s="3"/>
      <c r="K132" s="44">
        <f t="shared" si="15"/>
        <v>26798.600000000002</v>
      </c>
      <c r="L132" s="44">
        <f t="shared" si="16"/>
        <v>62873.600000000006</v>
      </c>
      <c r="M132" s="14">
        <f t="shared" si="4"/>
        <v>90187.5</v>
      </c>
      <c r="N132" s="44">
        <f t="shared" si="5"/>
        <v>80395.8</v>
      </c>
      <c r="O132" s="14">
        <f t="shared" si="17"/>
        <v>90187.5</v>
      </c>
      <c r="P132" s="25"/>
      <c r="Q132" s="16">
        <f t="shared" si="18"/>
        <v>90187.5</v>
      </c>
      <c r="R132" s="16">
        <f t="shared" si="8"/>
        <v>91</v>
      </c>
    </row>
    <row r="133" spans="1:18" x14ac:dyDescent="0.25">
      <c r="A133" s="13" t="str">
        <f>IF(INTRO!$E$43="Non-endemic"," ", IF(COUNTRY_INFO!A133=0," ",COUNTRY_INFO!A133))</f>
        <v>Nigeria</v>
      </c>
      <c r="B133" s="13" t="str">
        <f>IF(INTRO!$E$43="Non-endemic"," ", IF(COUNTRY_INFO!B133=0," ",COUNTRY_INFO!B133))</f>
        <v>Benue</v>
      </c>
      <c r="C133" s="13" t="str">
        <f>IF(INTRO!$E$43="Non-endemic"," ", IF(COUNTRY_INFO!C133=0," ",COUNTRY_INFO!C133))</f>
        <v>Gwer East</v>
      </c>
      <c r="D133" s="14">
        <f>IF(INTRO!$E$43="Non-endemic", 0, IF(COUNTRY_INFO!$K133&gt;0, IF(COUNTRY_INFO!$K133=4, 0, IF(COUNTRY_INFO!$K133=1, COUNTRY_INFO!$F133*0.33, IF(COUNTRY_INFO!$K133=2, COUNTRY_INFO!$F133*0.5, COUNTRY_INFO!$F133))), 0))</f>
        <v>30812</v>
      </c>
      <c r="E133" s="14">
        <f>IF(INTRO!$E$43="Non-endemic", 0, IF(COUNTRY_INFO!$K133&gt;0, IF(COUNTRY_INFO!$K133=4, 0, IF(COUNTRY_INFO!$K133=1, 0, IF(COUNTRY_INFO!$K133=2, COUNTRY_INFO!$G133*0.2, COUNTRY_INFO!$G133))), 0))</f>
        <v>22889</v>
      </c>
      <c r="F133" s="14">
        <f t="shared" si="14"/>
        <v>53701</v>
      </c>
      <c r="G133" s="15">
        <f>IF(INTRO!$E$43="Non-endemic", "Not required", COUNTRY_INFO!T133)</f>
        <v>1</v>
      </c>
      <c r="H133" s="64"/>
      <c r="I133" s="14">
        <f>IF($D133=0,0,IF(AND($G133&gt;0,$H133&lt;&gt;"Yes"),D133,IF(AND($G133&gt;0,$H133="Yes"),COUNTRY_INFO!$F133,0)))</f>
        <v>30812</v>
      </c>
      <c r="J133" s="3"/>
      <c r="K133" s="44">
        <f t="shared" si="15"/>
        <v>22889</v>
      </c>
      <c r="L133" s="44">
        <f t="shared" si="16"/>
        <v>53701</v>
      </c>
      <c r="M133" s="14">
        <f t="shared" si="4"/>
        <v>77030</v>
      </c>
      <c r="N133" s="44">
        <f t="shared" si="5"/>
        <v>68667</v>
      </c>
      <c r="O133" s="14">
        <f t="shared" si="17"/>
        <v>77030</v>
      </c>
      <c r="P133" s="25"/>
      <c r="Q133" s="16">
        <f t="shared" si="18"/>
        <v>77030</v>
      </c>
      <c r="R133" s="16">
        <f t="shared" si="8"/>
        <v>78</v>
      </c>
    </row>
    <row r="134" spans="1:18" x14ac:dyDescent="0.25">
      <c r="A134" s="13" t="str">
        <f>IF(INTRO!$E$43="Non-endemic"," ", IF(COUNTRY_INFO!A134=0," ",COUNTRY_INFO!A134))</f>
        <v>Nigeria</v>
      </c>
      <c r="B134" s="13" t="str">
        <f>IF(INTRO!$E$43="Non-endemic"," ", IF(COUNTRY_INFO!B134=0," ",COUNTRY_INFO!B134))</f>
        <v>Benue</v>
      </c>
      <c r="C134" s="13" t="str">
        <f>IF(INTRO!$E$43="Non-endemic"," ", IF(COUNTRY_INFO!C134=0," ",COUNTRY_INFO!C134))</f>
        <v>Gwer West</v>
      </c>
      <c r="D134" s="14">
        <f>IF(INTRO!$E$43="Non-endemic", 0, IF(COUNTRY_INFO!$K134&gt;0, IF(COUNTRY_INFO!$K134=4, 0, IF(COUNTRY_INFO!$K134=1, COUNTRY_INFO!$F134*0.33, IF(COUNTRY_INFO!$K134=2, COUNTRY_INFO!$F134*0.5, COUNTRY_INFO!$F134))), 0))</f>
        <v>22998</v>
      </c>
      <c r="E134" s="14">
        <f>IF(INTRO!$E$43="Non-endemic", 0, IF(COUNTRY_INFO!$K134&gt;0, IF(COUNTRY_INFO!$K134=4, 0, IF(COUNTRY_INFO!$K134=1, 0, IF(COUNTRY_INFO!$K134=2, COUNTRY_INFO!$G134*0.2, COUNTRY_INFO!$G134))), 0))</f>
        <v>17084.2</v>
      </c>
      <c r="F134" s="14">
        <f t="shared" si="14"/>
        <v>40082.199999999997</v>
      </c>
      <c r="G134" s="15">
        <f>IF(INTRO!$E$43="Non-endemic", "Not required", COUNTRY_INFO!T134)</f>
        <v>1</v>
      </c>
      <c r="H134" s="64"/>
      <c r="I134" s="14">
        <f>IF($D134=0,0,IF(AND($G134&gt;0,$H134&lt;&gt;"Yes"),D134,IF(AND($G134&gt;0,$H134="Yes"),COUNTRY_INFO!$F134,0)))</f>
        <v>22998</v>
      </c>
      <c r="J134" s="3"/>
      <c r="K134" s="44">
        <f t="shared" si="15"/>
        <v>17084.2</v>
      </c>
      <c r="L134" s="44">
        <f t="shared" si="16"/>
        <v>40082.199999999997</v>
      </c>
      <c r="M134" s="14">
        <f t="shared" si="4"/>
        <v>57495</v>
      </c>
      <c r="N134" s="44">
        <f t="shared" si="5"/>
        <v>51252.600000000006</v>
      </c>
      <c r="O134" s="14">
        <f t="shared" si="17"/>
        <v>57495</v>
      </c>
      <c r="P134" s="25"/>
      <c r="Q134" s="16">
        <f t="shared" si="18"/>
        <v>57495</v>
      </c>
      <c r="R134" s="16">
        <f t="shared" si="8"/>
        <v>58</v>
      </c>
    </row>
    <row r="135" spans="1:18" x14ac:dyDescent="0.25">
      <c r="A135" s="13" t="str">
        <f>IF(INTRO!$E$43="Non-endemic"," ", IF(COUNTRY_INFO!A135=0," ",COUNTRY_INFO!A135))</f>
        <v>Nigeria</v>
      </c>
      <c r="B135" s="13" t="str">
        <f>IF(INTRO!$E$43="Non-endemic"," ", IF(COUNTRY_INFO!B135=0," ",COUNTRY_INFO!B135))</f>
        <v>Benue</v>
      </c>
      <c r="C135" s="13" t="str">
        <f>IF(INTRO!$E$43="Non-endemic"," ", IF(COUNTRY_INFO!C135=0," ",COUNTRY_INFO!C135))</f>
        <v>Katsina-Ala</v>
      </c>
      <c r="D135" s="14">
        <f>IF(INTRO!$E$43="Non-endemic", 0, IF(COUNTRY_INFO!$K135&gt;0, IF(COUNTRY_INFO!$K135=4, 0, IF(COUNTRY_INFO!$K135=1, COUNTRY_INFO!$F135*0.33, IF(COUNTRY_INFO!$K135=2, COUNTRY_INFO!$F135*0.5, COUNTRY_INFO!$F135))), 0))</f>
        <v>42311</v>
      </c>
      <c r="E135" s="14">
        <f>IF(INTRO!$E$43="Non-endemic", 0, IF(COUNTRY_INFO!$K135&gt;0, IF(COUNTRY_INFO!$K135=4, 0, IF(COUNTRY_INFO!$K135=1, 0, IF(COUNTRY_INFO!$K135=2, COUNTRY_INFO!$G135*0.2, COUNTRY_INFO!$G135))), 0))</f>
        <v>31431</v>
      </c>
      <c r="F135" s="14">
        <f t="shared" si="14"/>
        <v>73742</v>
      </c>
      <c r="G135" s="15">
        <f>IF(INTRO!$E$43="Non-endemic", "Not required", COUNTRY_INFO!T135)</f>
        <v>1</v>
      </c>
      <c r="H135" s="64"/>
      <c r="I135" s="14">
        <f>IF($D135=0,0,IF(AND($G135&gt;0,$H135&lt;&gt;"Yes"),D135,IF(AND($G135&gt;0,$H135="Yes"),COUNTRY_INFO!$F135,0)))</f>
        <v>42311</v>
      </c>
      <c r="J135" s="3"/>
      <c r="K135" s="44">
        <f t="shared" si="15"/>
        <v>31431</v>
      </c>
      <c r="L135" s="44">
        <f t="shared" si="16"/>
        <v>73742</v>
      </c>
      <c r="M135" s="14">
        <f t="shared" si="4"/>
        <v>105777.5</v>
      </c>
      <c r="N135" s="44">
        <f t="shared" si="5"/>
        <v>94293</v>
      </c>
      <c r="O135" s="14">
        <f t="shared" si="17"/>
        <v>105777.5</v>
      </c>
      <c r="P135" s="25"/>
      <c r="Q135" s="16">
        <f t="shared" si="18"/>
        <v>105777.5</v>
      </c>
      <c r="R135" s="16">
        <f t="shared" si="8"/>
        <v>106</v>
      </c>
    </row>
    <row r="136" spans="1:18" x14ac:dyDescent="0.25">
      <c r="A136" s="13" t="str">
        <f>IF(INTRO!$E$43="Non-endemic"," ", IF(COUNTRY_INFO!A136=0," ",COUNTRY_INFO!A136))</f>
        <v>Nigeria</v>
      </c>
      <c r="B136" s="13" t="str">
        <f>IF(INTRO!$E$43="Non-endemic"," ", IF(COUNTRY_INFO!B136=0," ",COUNTRY_INFO!B136))</f>
        <v>Benue</v>
      </c>
      <c r="C136" s="13" t="str">
        <f>IF(INTRO!$E$43="Non-endemic"," ", IF(COUNTRY_INFO!C136=0," ",COUNTRY_INFO!C136))</f>
        <v>Konshisha</v>
      </c>
      <c r="D136" s="14">
        <f>IF(INTRO!$E$43="Non-endemic", 0, IF(COUNTRY_INFO!$K136&gt;0, IF(COUNTRY_INFO!$K136=4, 0, IF(COUNTRY_INFO!$K136=1, COUNTRY_INFO!$F136*0.33, IF(COUNTRY_INFO!$K136=2, COUNTRY_INFO!$F136*0.5, COUNTRY_INFO!$F136))), 0))</f>
        <v>28043.73</v>
      </c>
      <c r="E136" s="14">
        <f>IF(INTRO!$E$43="Non-endemic", 0, IF(COUNTRY_INFO!$K136&gt;0, IF(COUNTRY_INFO!$K136=4, 0, IF(COUNTRY_INFO!$K136=1, 0, IF(COUNTRY_INFO!$K136=2, COUNTRY_INFO!$G136*0.2, COUNTRY_INFO!$G136))), 0))</f>
        <v>0</v>
      </c>
      <c r="F136" s="14">
        <f t="shared" si="14"/>
        <v>28043.73</v>
      </c>
      <c r="G136" s="15">
        <f>IF(INTRO!$E$43="Non-endemic", "Not required", COUNTRY_INFO!T136)</f>
        <v>0</v>
      </c>
      <c r="H136" s="64"/>
      <c r="I136" s="14">
        <f>IF($D136=0,0,IF(AND($G136&gt;0,$H136&lt;&gt;"Yes"),D136,IF(AND($G136&gt;0,$H136="Yes"),COUNTRY_INFO!$F136,0)))</f>
        <v>0</v>
      </c>
      <c r="J136" s="3"/>
      <c r="K136" s="44">
        <f t="shared" si="15"/>
        <v>0</v>
      </c>
      <c r="L136" s="44">
        <f t="shared" si="16"/>
        <v>0</v>
      </c>
      <c r="M136" s="14">
        <f t="shared" si="4"/>
        <v>0</v>
      </c>
      <c r="N136" s="44">
        <f t="shared" si="5"/>
        <v>0</v>
      </c>
      <c r="O136" s="14">
        <f t="shared" si="17"/>
        <v>0</v>
      </c>
      <c r="P136" s="25"/>
      <c r="Q136" s="16">
        <f t="shared" si="18"/>
        <v>0</v>
      </c>
      <c r="R136" s="16">
        <f t="shared" si="8"/>
        <v>0</v>
      </c>
    </row>
    <row r="137" spans="1:18" x14ac:dyDescent="0.25">
      <c r="A137" s="13" t="str">
        <f>IF(INTRO!$E$43="Non-endemic"," ", IF(COUNTRY_INFO!A137=0," ",COUNTRY_INFO!A137))</f>
        <v>Nigeria</v>
      </c>
      <c r="B137" s="13" t="str">
        <f>IF(INTRO!$E$43="Non-endemic"," ", IF(COUNTRY_INFO!B137=0," ",COUNTRY_INFO!B137))</f>
        <v>Benue</v>
      </c>
      <c r="C137" s="13" t="str">
        <f>IF(INTRO!$E$43="Non-endemic"," ", IF(COUNTRY_INFO!C137=0," ",COUNTRY_INFO!C137))</f>
        <v>Kwande</v>
      </c>
      <c r="D137" s="14">
        <f>IF(INTRO!$E$43="Non-endemic", 0, IF(COUNTRY_INFO!$K137&gt;0, IF(COUNTRY_INFO!$K137=4, 0, IF(COUNTRY_INFO!$K137=1, COUNTRY_INFO!$F137*0.33, IF(COUNTRY_INFO!$K137=2, COUNTRY_INFO!$F137*0.5, COUNTRY_INFO!$F137))), 0))</f>
        <v>46826</v>
      </c>
      <c r="E137" s="14">
        <f>IF(INTRO!$E$43="Non-endemic", 0, IF(COUNTRY_INFO!$K137&gt;0, IF(COUNTRY_INFO!$K137=4, 0, IF(COUNTRY_INFO!$K137=1, 0, IF(COUNTRY_INFO!$K137=2, COUNTRY_INFO!$G137*0.2, COUNTRY_INFO!$G137))), 0))</f>
        <v>34784.800000000003</v>
      </c>
      <c r="F137" s="14">
        <f t="shared" si="14"/>
        <v>81610.8</v>
      </c>
      <c r="G137" s="15">
        <f>IF(INTRO!$E$43="Non-endemic", "Not required", COUNTRY_INFO!T137)</f>
        <v>1</v>
      </c>
      <c r="H137" s="64"/>
      <c r="I137" s="14">
        <f>IF($D137=0,0,IF(AND($G137&gt;0,$H137&lt;&gt;"Yes"),D137,IF(AND($G137&gt;0,$H137="Yes"),COUNTRY_INFO!$F137,0)))</f>
        <v>46826</v>
      </c>
      <c r="J137" s="3"/>
      <c r="K137" s="44">
        <f t="shared" si="15"/>
        <v>34784.800000000003</v>
      </c>
      <c r="L137" s="44">
        <f t="shared" si="16"/>
        <v>81610.8</v>
      </c>
      <c r="M137" s="14">
        <f t="shared" si="4"/>
        <v>117065</v>
      </c>
      <c r="N137" s="44">
        <f t="shared" si="5"/>
        <v>104354.40000000001</v>
      </c>
      <c r="O137" s="14">
        <f t="shared" si="17"/>
        <v>117065</v>
      </c>
      <c r="P137" s="25"/>
      <c r="Q137" s="16">
        <f t="shared" si="18"/>
        <v>117065</v>
      </c>
      <c r="R137" s="16">
        <f t="shared" si="8"/>
        <v>118</v>
      </c>
    </row>
    <row r="138" spans="1:18" x14ac:dyDescent="0.25">
      <c r="A138" s="13" t="str">
        <f>IF(INTRO!$E$43="Non-endemic"," ", IF(COUNTRY_INFO!A138=0," ",COUNTRY_INFO!A138))</f>
        <v>Nigeria</v>
      </c>
      <c r="B138" s="13" t="str">
        <f>IF(INTRO!$E$43="Non-endemic"," ", IF(COUNTRY_INFO!B138=0," ",COUNTRY_INFO!B138))</f>
        <v>Benue</v>
      </c>
      <c r="C138" s="13" t="str">
        <f>IF(INTRO!$E$43="Non-endemic"," ", IF(COUNTRY_INFO!C138=0," ",COUNTRY_INFO!C138))</f>
        <v>Logo</v>
      </c>
      <c r="D138" s="14">
        <f>IF(INTRO!$E$43="Non-endemic", 0, IF(COUNTRY_INFO!$K138&gt;0, IF(COUNTRY_INFO!$K138=4, 0, IF(COUNTRY_INFO!$K138=1, COUNTRY_INFO!$F138*0.33, IF(COUNTRY_INFO!$K138=2, COUNTRY_INFO!$F138*0.5, COUNTRY_INFO!$F138))), 0))</f>
        <v>31832</v>
      </c>
      <c r="E138" s="14">
        <f>IF(INTRO!$E$43="Non-endemic", 0, IF(COUNTRY_INFO!$K138&gt;0, IF(COUNTRY_INFO!$K138=4, 0, IF(COUNTRY_INFO!$K138=1, 0, IF(COUNTRY_INFO!$K138=2, COUNTRY_INFO!$G138*0.2, COUNTRY_INFO!$G138))), 0))</f>
        <v>23646.600000000002</v>
      </c>
      <c r="F138" s="14">
        <f t="shared" ref="F138:F201" si="19">SUM(D138:E138)</f>
        <v>55478.600000000006</v>
      </c>
      <c r="G138" s="15">
        <f>IF(INTRO!$E$43="Non-endemic", "Not required", COUNTRY_INFO!T138)</f>
        <v>1</v>
      </c>
      <c r="H138" s="64"/>
      <c r="I138" s="14">
        <f>IF($D138=0,0,IF(AND($G138&gt;0,$H138&lt;&gt;"Yes"),D138,IF(AND($G138&gt;0,$H138="Yes"),COUNTRY_INFO!$F138,0)))</f>
        <v>31832</v>
      </c>
      <c r="J138" s="3"/>
      <c r="K138" s="44">
        <f t="shared" ref="K138:K201" si="20">IF($G138&gt;0,E138, 0)</f>
        <v>23646.600000000002</v>
      </c>
      <c r="L138" s="44">
        <f t="shared" ref="L138:L201" si="21">IF($J138=0,SUM(I138,K138),SUM(J138,K138))</f>
        <v>55478.600000000006</v>
      </c>
      <c r="M138" s="14">
        <f t="shared" si="4"/>
        <v>79580</v>
      </c>
      <c r="N138" s="44">
        <f t="shared" si="5"/>
        <v>70939.8</v>
      </c>
      <c r="O138" s="14">
        <f t="shared" ref="O138:O201" si="22">M138</f>
        <v>79580</v>
      </c>
      <c r="P138" s="25"/>
      <c r="Q138" s="16">
        <f t="shared" ref="Q138:Q201" si="23">IF($O138&gt;$P138,O138-P138,0)</f>
        <v>79580</v>
      </c>
      <c r="R138" s="16">
        <f t="shared" si="8"/>
        <v>80</v>
      </c>
    </row>
    <row r="139" spans="1:18" x14ac:dyDescent="0.25">
      <c r="A139" s="13" t="str">
        <f>IF(INTRO!$E$43="Non-endemic"," ", IF(COUNTRY_INFO!A139=0," ",COUNTRY_INFO!A139))</f>
        <v>Nigeria</v>
      </c>
      <c r="B139" s="13" t="str">
        <f>IF(INTRO!$E$43="Non-endemic"," ", IF(COUNTRY_INFO!B139=0," ",COUNTRY_INFO!B139))</f>
        <v>Benue</v>
      </c>
      <c r="C139" s="13" t="str">
        <f>IF(INTRO!$E$43="Non-endemic"," ", IF(COUNTRY_INFO!C139=0," ",COUNTRY_INFO!C139))</f>
        <v>Makurdi</v>
      </c>
      <c r="D139" s="14">
        <f>IF(INTRO!$E$43="Non-endemic", 0, IF(COUNTRY_INFO!$K139&gt;0, IF(COUNTRY_INFO!$K139=4, 0, IF(COUNTRY_INFO!$K139=1, COUNTRY_INFO!$F139*0.33, IF(COUNTRY_INFO!$K139=2, COUNTRY_INFO!$F139*0.5, COUNTRY_INFO!$F139))), 0))</f>
        <v>55995.5</v>
      </c>
      <c r="E139" s="14">
        <f>IF(INTRO!$E$43="Non-endemic", 0, IF(COUNTRY_INFO!$K139&gt;0, IF(COUNTRY_INFO!$K139=4, 0, IF(COUNTRY_INFO!$K139=1, 0, IF(COUNTRY_INFO!$K139=2, COUNTRY_INFO!$G139*0.2, COUNTRY_INFO!$G139))), 0))</f>
        <v>41596.600000000006</v>
      </c>
      <c r="F139" s="14">
        <f t="shared" si="19"/>
        <v>97592.1</v>
      </c>
      <c r="G139" s="15">
        <f>IF(INTRO!$E$43="Non-endemic", "Not required", COUNTRY_INFO!T139)</f>
        <v>1</v>
      </c>
      <c r="H139" s="64"/>
      <c r="I139" s="14">
        <f>IF($D139=0,0,IF(AND($G139&gt;0,$H139&lt;&gt;"Yes"),D139,IF(AND($G139&gt;0,$H139="Yes"),COUNTRY_INFO!$F139,0)))</f>
        <v>55995.5</v>
      </c>
      <c r="J139" s="3"/>
      <c r="K139" s="44">
        <f t="shared" si="20"/>
        <v>41596.600000000006</v>
      </c>
      <c r="L139" s="44">
        <f t="shared" si="21"/>
        <v>97592.1</v>
      </c>
      <c r="M139" s="14">
        <f t="shared" si="4"/>
        <v>139988.75</v>
      </c>
      <c r="N139" s="44">
        <f t="shared" si="5"/>
        <v>124789.80000000002</v>
      </c>
      <c r="O139" s="14">
        <f t="shared" si="22"/>
        <v>139988.75</v>
      </c>
      <c r="P139" s="25"/>
      <c r="Q139" s="16">
        <f t="shared" si="23"/>
        <v>139988.75</v>
      </c>
      <c r="R139" s="16">
        <f t="shared" si="8"/>
        <v>140</v>
      </c>
    </row>
    <row r="140" spans="1:18" x14ac:dyDescent="0.25">
      <c r="A140" s="13" t="str">
        <f>IF(INTRO!$E$43="Non-endemic"," ", IF(COUNTRY_INFO!A140=0," ",COUNTRY_INFO!A140))</f>
        <v>Nigeria</v>
      </c>
      <c r="B140" s="13" t="str">
        <f>IF(INTRO!$E$43="Non-endemic"," ", IF(COUNTRY_INFO!B140=0," ",COUNTRY_INFO!B140))</f>
        <v>Benue</v>
      </c>
      <c r="C140" s="13" t="str">
        <f>IF(INTRO!$E$43="Non-endemic"," ", IF(COUNTRY_INFO!C140=0," ",COUNTRY_INFO!C140))</f>
        <v>Obi</v>
      </c>
      <c r="D140" s="14">
        <f>IF(INTRO!$E$43="Non-endemic", 0, IF(COUNTRY_INFO!$K140&gt;0, IF(COUNTRY_INFO!$K140=4, 0, IF(COUNTRY_INFO!$K140=1, COUNTRY_INFO!$F140*0.33, IF(COUNTRY_INFO!$K140=2, COUNTRY_INFO!$F140*0.5, COUNTRY_INFO!$F140))), 0))</f>
        <v>18613</v>
      </c>
      <c r="E140" s="14">
        <f>IF(INTRO!$E$43="Non-endemic", 0, IF(COUNTRY_INFO!$K140&gt;0, IF(COUNTRY_INFO!$K140=4, 0, IF(COUNTRY_INFO!$K140=1, 0, IF(COUNTRY_INFO!$K140=2, COUNTRY_INFO!$G140*0.2, COUNTRY_INFO!$G140))), 0))</f>
        <v>13826.6</v>
      </c>
      <c r="F140" s="14">
        <f t="shared" si="19"/>
        <v>32439.599999999999</v>
      </c>
      <c r="G140" s="15">
        <f>IF(INTRO!$E$43="Non-endemic", "Not required", COUNTRY_INFO!T140)</f>
        <v>1</v>
      </c>
      <c r="H140" s="64"/>
      <c r="I140" s="14">
        <f>IF($D140=0,0,IF(AND($G140&gt;0,$H140&lt;&gt;"Yes"),D140,IF(AND($G140&gt;0,$H140="Yes"),COUNTRY_INFO!$F140,0)))</f>
        <v>18613</v>
      </c>
      <c r="J140" s="3"/>
      <c r="K140" s="44">
        <f t="shared" si="20"/>
        <v>13826.6</v>
      </c>
      <c r="L140" s="44">
        <f t="shared" si="21"/>
        <v>32439.599999999999</v>
      </c>
      <c r="M140" s="14">
        <f t="shared" si="4"/>
        <v>46532.5</v>
      </c>
      <c r="N140" s="44">
        <f t="shared" si="5"/>
        <v>41479.800000000003</v>
      </c>
      <c r="O140" s="14">
        <f t="shared" si="22"/>
        <v>46532.5</v>
      </c>
      <c r="P140" s="25"/>
      <c r="Q140" s="16">
        <f t="shared" si="23"/>
        <v>46532.5</v>
      </c>
      <c r="R140" s="16">
        <f t="shared" si="8"/>
        <v>47</v>
      </c>
    </row>
    <row r="141" spans="1:18" x14ac:dyDescent="0.25">
      <c r="A141" s="13" t="str">
        <f>IF(INTRO!$E$43="Non-endemic"," ", IF(COUNTRY_INFO!A141=0," ",COUNTRY_INFO!A141))</f>
        <v>Nigeria</v>
      </c>
      <c r="B141" s="13" t="str">
        <f>IF(INTRO!$E$43="Non-endemic"," ", IF(COUNTRY_INFO!B141=0," ",COUNTRY_INFO!B141))</f>
        <v>Benue</v>
      </c>
      <c r="C141" s="13" t="str">
        <f>IF(INTRO!$E$43="Non-endemic"," ", IF(COUNTRY_INFO!C141=0," ",COUNTRY_INFO!C141))</f>
        <v>Ogbadibo</v>
      </c>
      <c r="D141" s="14">
        <f>IF(INTRO!$E$43="Non-endemic", 0, IF(COUNTRY_INFO!$K141&gt;0, IF(COUNTRY_INFO!$K141=4, 0, IF(COUNTRY_INFO!$K141=1, COUNTRY_INFO!$F141*0.33, IF(COUNTRY_INFO!$K141=2, COUNTRY_INFO!$F141*0.5, COUNTRY_INFO!$F141))), 0))</f>
        <v>15994.11</v>
      </c>
      <c r="E141" s="14">
        <f>IF(INTRO!$E$43="Non-endemic", 0, IF(COUNTRY_INFO!$K141&gt;0, IF(COUNTRY_INFO!$K141=4, 0, IF(COUNTRY_INFO!$K141=1, 0, IF(COUNTRY_INFO!$K141=2, COUNTRY_INFO!$G141*0.2, COUNTRY_INFO!$G141))), 0))</f>
        <v>0</v>
      </c>
      <c r="F141" s="14">
        <f t="shared" si="19"/>
        <v>15994.11</v>
      </c>
      <c r="G141" s="15">
        <f>IF(INTRO!$E$43="Non-endemic", "Not required", COUNTRY_INFO!T141)</f>
        <v>0</v>
      </c>
      <c r="H141" s="64"/>
      <c r="I141" s="14">
        <f>IF($D141=0,0,IF(AND($G141&gt;0,$H141&lt;&gt;"Yes"),D141,IF(AND($G141&gt;0,$H141="Yes"),COUNTRY_INFO!$F141,0)))</f>
        <v>0</v>
      </c>
      <c r="J141" s="3"/>
      <c r="K141" s="44">
        <f t="shared" si="20"/>
        <v>0</v>
      </c>
      <c r="L141" s="44">
        <f t="shared" si="21"/>
        <v>0</v>
      </c>
      <c r="M141" s="14">
        <f t="shared" si="4"/>
        <v>0</v>
      </c>
      <c r="N141" s="44">
        <f t="shared" si="5"/>
        <v>0</v>
      </c>
      <c r="O141" s="14">
        <f t="shared" si="22"/>
        <v>0</v>
      </c>
      <c r="P141" s="25"/>
      <c r="Q141" s="16">
        <f t="shared" si="23"/>
        <v>0</v>
      </c>
      <c r="R141" s="16">
        <f t="shared" si="8"/>
        <v>0</v>
      </c>
    </row>
    <row r="142" spans="1:18" x14ac:dyDescent="0.25">
      <c r="A142" s="13" t="str">
        <f>IF(INTRO!$E$43="Non-endemic"," ", IF(COUNTRY_INFO!A142=0," ",COUNTRY_INFO!A142))</f>
        <v>Nigeria</v>
      </c>
      <c r="B142" s="13" t="str">
        <f>IF(INTRO!$E$43="Non-endemic"," ", IF(COUNTRY_INFO!B142=0," ",COUNTRY_INFO!B142))</f>
        <v>Benue</v>
      </c>
      <c r="C142" s="13" t="str">
        <f>IF(INTRO!$E$43="Non-endemic"," ", IF(COUNTRY_INFO!C142=0," ",COUNTRY_INFO!C142))</f>
        <v>Ohimini</v>
      </c>
      <c r="D142" s="14">
        <f>IF(INTRO!$E$43="Non-endemic", 0, IF(COUNTRY_INFO!$K142&gt;0, IF(COUNTRY_INFO!$K142=4, 0, IF(COUNTRY_INFO!$K142=1, COUNTRY_INFO!$F142*0.33, IF(COUNTRY_INFO!$K142=2, COUNTRY_INFO!$F142*0.5, COUNTRY_INFO!$F142))), 0))</f>
        <v>8882.94</v>
      </c>
      <c r="E142" s="14">
        <f>IF(INTRO!$E$43="Non-endemic", 0, IF(COUNTRY_INFO!$K142&gt;0, IF(COUNTRY_INFO!$K142=4, 0, IF(COUNTRY_INFO!$K142=1, 0, IF(COUNTRY_INFO!$K142=2, COUNTRY_INFO!$G142*0.2, COUNTRY_INFO!$G142))), 0))</f>
        <v>0</v>
      </c>
      <c r="F142" s="14">
        <f t="shared" si="19"/>
        <v>8882.94</v>
      </c>
      <c r="G142" s="15">
        <f>IF(INTRO!$E$43="Non-endemic", "Not required", COUNTRY_INFO!T142)</f>
        <v>0</v>
      </c>
      <c r="H142" s="64"/>
      <c r="I142" s="14">
        <f>IF($D142=0,0,IF(AND($G142&gt;0,$H142&lt;&gt;"Yes"),D142,IF(AND($G142&gt;0,$H142="Yes"),COUNTRY_INFO!$F142,0)))</f>
        <v>0</v>
      </c>
      <c r="J142" s="3"/>
      <c r="K142" s="44">
        <f t="shared" si="20"/>
        <v>0</v>
      </c>
      <c r="L142" s="44">
        <f t="shared" si="21"/>
        <v>0</v>
      </c>
      <c r="M142" s="14">
        <f t="shared" si="4"/>
        <v>0</v>
      </c>
      <c r="N142" s="44">
        <f t="shared" si="5"/>
        <v>0</v>
      </c>
      <c r="O142" s="14">
        <f t="shared" si="22"/>
        <v>0</v>
      </c>
      <c r="P142" s="25"/>
      <c r="Q142" s="16">
        <f t="shared" si="23"/>
        <v>0</v>
      </c>
      <c r="R142" s="16">
        <f t="shared" si="8"/>
        <v>0</v>
      </c>
    </row>
    <row r="143" spans="1:18" x14ac:dyDescent="0.25">
      <c r="A143" s="13" t="str">
        <f>IF(INTRO!$E$43="Non-endemic"," ", IF(COUNTRY_INFO!A143=0," ",COUNTRY_INFO!A143))</f>
        <v>Nigeria</v>
      </c>
      <c r="B143" s="13" t="str">
        <f>IF(INTRO!$E$43="Non-endemic"," ", IF(COUNTRY_INFO!B143=0," ",COUNTRY_INFO!B143))</f>
        <v>Benue</v>
      </c>
      <c r="C143" s="13" t="str">
        <f>IF(INTRO!$E$43="Non-endemic"," ", IF(COUNTRY_INFO!C143=0," ",COUNTRY_INFO!C143))</f>
        <v>Oju</v>
      </c>
      <c r="D143" s="14">
        <f>IF(INTRO!$E$43="Non-endemic", 0, IF(COUNTRY_INFO!$K143&gt;0, IF(COUNTRY_INFO!$K143=4, 0, IF(COUNTRY_INFO!$K143=1, COUNTRY_INFO!$F143*0.33, IF(COUNTRY_INFO!$K143=2, COUNTRY_INFO!$F143*0.5, COUNTRY_INFO!$F143))), 0))</f>
        <v>32053</v>
      </c>
      <c r="E143" s="14">
        <f>IF(INTRO!$E$43="Non-endemic", 0, IF(COUNTRY_INFO!$K143&gt;0, IF(COUNTRY_INFO!$K143=4, 0, IF(COUNTRY_INFO!$K143=1, 0, IF(COUNTRY_INFO!$K143=2, COUNTRY_INFO!$G143*0.2, COUNTRY_INFO!$G143))), 0))</f>
        <v>23810.600000000002</v>
      </c>
      <c r="F143" s="14">
        <f t="shared" si="19"/>
        <v>55863.600000000006</v>
      </c>
      <c r="G143" s="15">
        <f>IF(INTRO!$E$43="Non-endemic", "Not required", COUNTRY_INFO!T143)</f>
        <v>1</v>
      </c>
      <c r="H143" s="64"/>
      <c r="I143" s="14">
        <f>IF($D143=0,0,IF(AND($G143&gt;0,$H143&lt;&gt;"Yes"),D143,IF(AND($G143&gt;0,$H143="Yes"),COUNTRY_INFO!$F143,0)))</f>
        <v>32053</v>
      </c>
      <c r="J143" s="3"/>
      <c r="K143" s="44">
        <f t="shared" si="20"/>
        <v>23810.600000000002</v>
      </c>
      <c r="L143" s="44">
        <f t="shared" si="21"/>
        <v>55863.600000000006</v>
      </c>
      <c r="M143" s="14">
        <f t="shared" si="4"/>
        <v>80132.5</v>
      </c>
      <c r="N143" s="44">
        <f t="shared" si="5"/>
        <v>71431.8</v>
      </c>
      <c r="O143" s="14">
        <f t="shared" si="22"/>
        <v>80132.5</v>
      </c>
      <c r="P143" s="25"/>
      <c r="Q143" s="16">
        <f t="shared" si="23"/>
        <v>80132.5</v>
      </c>
      <c r="R143" s="16">
        <f t="shared" si="8"/>
        <v>81</v>
      </c>
    </row>
    <row r="144" spans="1:18" x14ac:dyDescent="0.25">
      <c r="A144" s="13" t="str">
        <f>IF(INTRO!$E$43="Non-endemic"," ", IF(COUNTRY_INFO!A144=0," ",COUNTRY_INFO!A144))</f>
        <v>Nigeria</v>
      </c>
      <c r="B144" s="13" t="str">
        <f>IF(INTRO!$E$43="Non-endemic"," ", IF(COUNTRY_INFO!B144=0," ",COUNTRY_INFO!B144))</f>
        <v>Benue</v>
      </c>
      <c r="C144" s="13" t="str">
        <f>IF(INTRO!$E$43="Non-endemic"," ", IF(COUNTRY_INFO!C144=0," ",COUNTRY_INFO!C144))</f>
        <v>Okpokwu</v>
      </c>
      <c r="D144" s="14">
        <f>IF(INTRO!$E$43="Non-endemic", 0, IF(COUNTRY_INFO!$K144&gt;0, IF(COUNTRY_INFO!$K144=4, 0, IF(COUNTRY_INFO!$K144=1, COUNTRY_INFO!$F144*0.33, IF(COUNTRY_INFO!$K144=2, COUNTRY_INFO!$F144*0.5, COUNTRY_INFO!$F144))), 0))</f>
        <v>0</v>
      </c>
      <c r="E144" s="14">
        <f>IF(INTRO!$E$43="Non-endemic", 0, IF(COUNTRY_INFO!$K144&gt;0, IF(COUNTRY_INFO!$K144=4, 0, IF(COUNTRY_INFO!$K144=1, 0, IF(COUNTRY_INFO!$K144=2, COUNTRY_INFO!$G144*0.2, COUNTRY_INFO!$G144))), 0))</f>
        <v>0</v>
      </c>
      <c r="F144" s="14">
        <f t="shared" si="19"/>
        <v>0</v>
      </c>
      <c r="G144" s="15">
        <f>IF(INTRO!$E$43="Non-endemic", "Not required", COUNTRY_INFO!T144)</f>
        <v>0</v>
      </c>
      <c r="H144" s="64"/>
      <c r="I144" s="14">
        <f>IF($D144=0,0,IF(AND($G144&gt;0,$H144&lt;&gt;"Yes"),D144,IF(AND($G144&gt;0,$H144="Yes"),COUNTRY_INFO!$F144,0)))</f>
        <v>0</v>
      </c>
      <c r="J144" s="3"/>
      <c r="K144" s="44">
        <f t="shared" si="20"/>
        <v>0</v>
      </c>
      <c r="L144" s="44">
        <f t="shared" si="21"/>
        <v>0</v>
      </c>
      <c r="M144" s="14">
        <f t="shared" si="4"/>
        <v>0</v>
      </c>
      <c r="N144" s="44">
        <f t="shared" si="5"/>
        <v>0</v>
      </c>
      <c r="O144" s="14">
        <f t="shared" si="22"/>
        <v>0</v>
      </c>
      <c r="P144" s="25"/>
      <c r="Q144" s="16">
        <f t="shared" si="23"/>
        <v>0</v>
      </c>
      <c r="R144" s="16">
        <f t="shared" si="8"/>
        <v>0</v>
      </c>
    </row>
    <row r="145" spans="1:18" x14ac:dyDescent="0.25">
      <c r="A145" s="13" t="str">
        <f>IF(INTRO!$E$43="Non-endemic"," ", IF(COUNTRY_INFO!A145=0," ",COUNTRY_INFO!A145))</f>
        <v>Nigeria</v>
      </c>
      <c r="B145" s="13" t="str">
        <f>IF(INTRO!$E$43="Non-endemic"," ", IF(COUNTRY_INFO!B145=0," ",COUNTRY_INFO!B145))</f>
        <v>Benue</v>
      </c>
      <c r="C145" s="13" t="str">
        <f>IF(INTRO!$E$43="Non-endemic"," ", IF(COUNTRY_INFO!C145=0," ",COUNTRY_INFO!C145))</f>
        <v>Otorkpo</v>
      </c>
      <c r="D145" s="14">
        <f>IF(INTRO!$E$43="Non-endemic", 0, IF(COUNTRY_INFO!$K145&gt;0, IF(COUNTRY_INFO!$K145=4, 0, IF(COUNTRY_INFO!$K145=1, COUNTRY_INFO!$F145*0.33, IF(COUNTRY_INFO!$K145=2, COUNTRY_INFO!$F145*0.5, COUNTRY_INFO!$F145))), 0))</f>
        <v>49267.5</v>
      </c>
      <c r="E145" s="14">
        <f>IF(INTRO!$E$43="Non-endemic", 0, IF(COUNTRY_INFO!$K145&gt;0, IF(COUNTRY_INFO!$K145=4, 0, IF(COUNTRY_INFO!$K145=1, 0, IF(COUNTRY_INFO!$K145=2, COUNTRY_INFO!$G145*0.2, COUNTRY_INFO!$G145))), 0))</f>
        <v>36598.800000000003</v>
      </c>
      <c r="F145" s="14">
        <f t="shared" si="19"/>
        <v>85866.3</v>
      </c>
      <c r="G145" s="15">
        <f>IF(INTRO!$E$43="Non-endemic", "Not required", COUNTRY_INFO!T145)</f>
        <v>1</v>
      </c>
      <c r="H145" s="64"/>
      <c r="I145" s="14">
        <f>IF($D145=0,0,IF(AND($G145&gt;0,$H145&lt;&gt;"Yes"),D145,IF(AND($G145&gt;0,$H145="Yes"),COUNTRY_INFO!$F145,0)))</f>
        <v>49267.5</v>
      </c>
      <c r="J145" s="3"/>
      <c r="K145" s="44">
        <f t="shared" si="20"/>
        <v>36598.800000000003</v>
      </c>
      <c r="L145" s="44">
        <f t="shared" si="21"/>
        <v>85866.3</v>
      </c>
      <c r="M145" s="14">
        <f t="shared" si="4"/>
        <v>123168.75</v>
      </c>
      <c r="N145" s="44">
        <f t="shared" si="5"/>
        <v>109796.40000000001</v>
      </c>
      <c r="O145" s="14">
        <f t="shared" si="22"/>
        <v>123168.75</v>
      </c>
      <c r="P145" s="25"/>
      <c r="Q145" s="16">
        <f t="shared" si="23"/>
        <v>123168.75</v>
      </c>
      <c r="R145" s="16">
        <f t="shared" si="8"/>
        <v>124</v>
      </c>
    </row>
    <row r="146" spans="1:18" x14ac:dyDescent="0.25">
      <c r="A146" s="13" t="str">
        <f>IF(INTRO!$E$43="Non-endemic"," ", IF(COUNTRY_INFO!A146=0," ",COUNTRY_INFO!A146))</f>
        <v>Nigeria</v>
      </c>
      <c r="B146" s="13" t="str">
        <f>IF(INTRO!$E$43="Non-endemic"," ", IF(COUNTRY_INFO!B146=0," ",COUNTRY_INFO!B146))</f>
        <v>Benue</v>
      </c>
      <c r="C146" s="13" t="str">
        <f>IF(INTRO!$E$43="Non-endemic"," ", IF(COUNTRY_INFO!C146=0," ",COUNTRY_INFO!C146))</f>
        <v>Tarka</v>
      </c>
      <c r="D146" s="14">
        <f>IF(INTRO!$E$43="Non-endemic", 0, IF(COUNTRY_INFO!$K146&gt;0, IF(COUNTRY_INFO!$K146=4, 0, IF(COUNTRY_INFO!$K146=1, COUNTRY_INFO!$F146*0.33, IF(COUNTRY_INFO!$K146=2, COUNTRY_INFO!$F146*0.5, COUNTRY_INFO!$F146))), 0))</f>
        <v>14967.5</v>
      </c>
      <c r="E146" s="14">
        <f>IF(INTRO!$E$43="Non-endemic", 0, IF(COUNTRY_INFO!$K146&gt;0, IF(COUNTRY_INFO!$K146=4, 0, IF(COUNTRY_INFO!$K146=1, 0, IF(COUNTRY_INFO!$K146=2, COUNTRY_INFO!$G146*0.2, COUNTRY_INFO!$G146))), 0))</f>
        <v>11118.800000000001</v>
      </c>
      <c r="F146" s="14">
        <f t="shared" si="19"/>
        <v>26086.300000000003</v>
      </c>
      <c r="G146" s="15">
        <f>IF(INTRO!$E$43="Non-endemic", "Not required", COUNTRY_INFO!T146)</f>
        <v>1</v>
      </c>
      <c r="H146" s="64"/>
      <c r="I146" s="14">
        <f>IF($D146=0,0,IF(AND($G146&gt;0,$H146&lt;&gt;"Yes"),D146,IF(AND($G146&gt;0,$H146="Yes"),COUNTRY_INFO!$F146,0)))</f>
        <v>14967.5</v>
      </c>
      <c r="J146" s="3"/>
      <c r="K146" s="44">
        <f t="shared" si="20"/>
        <v>11118.800000000001</v>
      </c>
      <c r="L146" s="44">
        <f t="shared" si="21"/>
        <v>26086.300000000003</v>
      </c>
      <c r="M146" s="14">
        <f t="shared" si="4"/>
        <v>37418.75</v>
      </c>
      <c r="N146" s="44">
        <f t="shared" si="5"/>
        <v>33356.400000000001</v>
      </c>
      <c r="O146" s="14">
        <f t="shared" si="22"/>
        <v>37418.75</v>
      </c>
      <c r="P146" s="25"/>
      <c r="Q146" s="16">
        <f t="shared" si="23"/>
        <v>37418.75</v>
      </c>
      <c r="R146" s="16">
        <f t="shared" si="8"/>
        <v>38</v>
      </c>
    </row>
    <row r="147" spans="1:18" x14ac:dyDescent="0.25">
      <c r="A147" s="13" t="str">
        <f>IF(INTRO!$E$43="Non-endemic"," ", IF(COUNTRY_INFO!A147=0," ",COUNTRY_INFO!A147))</f>
        <v>Nigeria</v>
      </c>
      <c r="B147" s="13" t="str">
        <f>IF(INTRO!$E$43="Non-endemic"," ", IF(COUNTRY_INFO!B147=0," ",COUNTRY_INFO!B147))</f>
        <v>Benue</v>
      </c>
      <c r="C147" s="13" t="str">
        <f>IF(INTRO!$E$43="Non-endemic"," ", IF(COUNTRY_INFO!C147=0," ",COUNTRY_INFO!C147))</f>
        <v>Ukum</v>
      </c>
      <c r="D147" s="14">
        <f>IF(INTRO!$E$43="Non-endemic", 0, IF(COUNTRY_INFO!$K147&gt;0, IF(COUNTRY_INFO!$K147=4, 0, IF(COUNTRY_INFO!$K147=1, COUNTRY_INFO!$F147*0.33, IF(COUNTRY_INFO!$K147=2, COUNTRY_INFO!$F147*0.5, COUNTRY_INFO!$F147))), 0))</f>
        <v>40844.5</v>
      </c>
      <c r="E147" s="14">
        <f>IF(INTRO!$E$43="Non-endemic", 0, IF(COUNTRY_INFO!$K147&gt;0, IF(COUNTRY_INFO!$K147=4, 0, IF(COUNTRY_INFO!$K147=1, 0, IF(COUNTRY_INFO!$K147=2, COUNTRY_INFO!$G147*0.2, COUNTRY_INFO!$G147))), 0))</f>
        <v>30341.600000000002</v>
      </c>
      <c r="F147" s="14">
        <f t="shared" si="19"/>
        <v>71186.100000000006</v>
      </c>
      <c r="G147" s="15">
        <f>IF(INTRO!$E$43="Non-endemic", "Not required", COUNTRY_INFO!T147)</f>
        <v>1</v>
      </c>
      <c r="H147" s="64"/>
      <c r="I147" s="14">
        <f>IF($D147=0,0,IF(AND($G147&gt;0,$H147&lt;&gt;"Yes"),D147,IF(AND($G147&gt;0,$H147="Yes"),COUNTRY_INFO!$F147,0)))</f>
        <v>40844.5</v>
      </c>
      <c r="J147" s="3"/>
      <c r="K147" s="44">
        <f t="shared" si="20"/>
        <v>30341.600000000002</v>
      </c>
      <c r="L147" s="44">
        <f t="shared" si="21"/>
        <v>71186.100000000006</v>
      </c>
      <c r="M147" s="14">
        <f t="shared" si="4"/>
        <v>102111.25</v>
      </c>
      <c r="N147" s="44">
        <f t="shared" si="5"/>
        <v>91024.8</v>
      </c>
      <c r="O147" s="14">
        <f t="shared" si="22"/>
        <v>102111.25</v>
      </c>
      <c r="P147" s="25"/>
      <c r="Q147" s="16">
        <f t="shared" si="23"/>
        <v>102111.25</v>
      </c>
      <c r="R147" s="16">
        <f t="shared" si="8"/>
        <v>103</v>
      </c>
    </row>
    <row r="148" spans="1:18" x14ac:dyDescent="0.25">
      <c r="A148" s="13" t="str">
        <f>IF(INTRO!$E$43="Non-endemic"," ", IF(COUNTRY_INFO!A148=0," ",COUNTRY_INFO!A148))</f>
        <v>Nigeria</v>
      </c>
      <c r="B148" s="13" t="str">
        <f>IF(INTRO!$E$43="Non-endemic"," ", IF(COUNTRY_INFO!B148=0," ",COUNTRY_INFO!B148))</f>
        <v>Benue</v>
      </c>
      <c r="C148" s="13" t="str">
        <f>IF(INTRO!$E$43="Non-endemic"," ", IF(COUNTRY_INFO!C148=0," ",COUNTRY_INFO!C148))</f>
        <v>Ushongo</v>
      </c>
      <c r="D148" s="14">
        <f>IF(INTRO!$E$43="Non-endemic", 0, IF(COUNTRY_INFO!$K148&gt;0, IF(COUNTRY_INFO!$K148=4, 0, IF(COUNTRY_INFO!$K148=1, COUNTRY_INFO!$F148*0.33, IF(COUNTRY_INFO!$K148=2, COUNTRY_INFO!$F148*0.5, COUNTRY_INFO!$F148))), 0))</f>
        <v>35461.5</v>
      </c>
      <c r="E148" s="14">
        <f>IF(INTRO!$E$43="Non-endemic", 0, IF(COUNTRY_INFO!$K148&gt;0, IF(COUNTRY_INFO!$K148=4, 0, IF(COUNTRY_INFO!$K148=1, 0, IF(COUNTRY_INFO!$K148=2, COUNTRY_INFO!$G148*0.2, COUNTRY_INFO!$G148))), 0))</f>
        <v>26343</v>
      </c>
      <c r="F148" s="14">
        <f t="shared" si="19"/>
        <v>61804.5</v>
      </c>
      <c r="G148" s="15">
        <f>IF(INTRO!$E$43="Non-endemic", "Not required", COUNTRY_INFO!T148)</f>
        <v>1</v>
      </c>
      <c r="H148" s="64"/>
      <c r="I148" s="14">
        <f>IF($D148=0,0,IF(AND($G148&gt;0,$H148&lt;&gt;"Yes"),D148,IF(AND($G148&gt;0,$H148="Yes"),COUNTRY_INFO!$F148,0)))</f>
        <v>35461.5</v>
      </c>
      <c r="J148" s="3"/>
      <c r="K148" s="44">
        <f t="shared" si="20"/>
        <v>26343</v>
      </c>
      <c r="L148" s="44">
        <f t="shared" si="21"/>
        <v>61804.5</v>
      </c>
      <c r="M148" s="14">
        <f t="shared" si="4"/>
        <v>88653.75</v>
      </c>
      <c r="N148" s="44">
        <f t="shared" si="5"/>
        <v>79029</v>
      </c>
      <c r="O148" s="14">
        <f t="shared" si="22"/>
        <v>88653.75</v>
      </c>
      <c r="P148" s="25"/>
      <c r="Q148" s="16">
        <f t="shared" si="23"/>
        <v>88653.75</v>
      </c>
      <c r="R148" s="16">
        <f t="shared" si="8"/>
        <v>89</v>
      </c>
    </row>
    <row r="149" spans="1:18" x14ac:dyDescent="0.25">
      <c r="A149" s="13" t="str">
        <f>IF(INTRO!$E$43="Non-endemic"," ", IF(COUNTRY_INFO!A149=0," ",COUNTRY_INFO!A149))</f>
        <v>Nigeria</v>
      </c>
      <c r="B149" s="13" t="str">
        <f>IF(INTRO!$E$43="Non-endemic"," ", IF(COUNTRY_INFO!B149=0," ",COUNTRY_INFO!B149))</f>
        <v>Benue</v>
      </c>
      <c r="C149" s="13" t="str">
        <f>IF(INTRO!$E$43="Non-endemic"," ", IF(COUNTRY_INFO!C149=0," ",COUNTRY_INFO!C149))</f>
        <v>Vandeikya</v>
      </c>
      <c r="D149" s="14">
        <f>IF(INTRO!$E$43="Non-endemic", 0, IF(COUNTRY_INFO!$K149&gt;0, IF(COUNTRY_INFO!$K149=4, 0, IF(COUNTRY_INFO!$K149=1, COUNTRY_INFO!$F149*0.33, IF(COUNTRY_INFO!$K149=2, COUNTRY_INFO!$F149*0.5, COUNTRY_INFO!$F149))), 0))</f>
        <v>43328</v>
      </c>
      <c r="E149" s="14">
        <f>IF(INTRO!$E$43="Non-endemic", 0, IF(COUNTRY_INFO!$K149&gt;0, IF(COUNTRY_INFO!$K149=4, 0, IF(COUNTRY_INFO!$K149=1, 0, IF(COUNTRY_INFO!$K149=2, COUNTRY_INFO!$G149*0.2, COUNTRY_INFO!$G149))), 0))</f>
        <v>32186.600000000002</v>
      </c>
      <c r="F149" s="14">
        <f t="shared" si="19"/>
        <v>75514.600000000006</v>
      </c>
      <c r="G149" s="15">
        <f>IF(INTRO!$E$43="Non-endemic", "Not required", COUNTRY_INFO!T149)</f>
        <v>1</v>
      </c>
      <c r="H149" s="64"/>
      <c r="I149" s="14">
        <f>IF($D149=0,0,IF(AND($G149&gt;0,$H149&lt;&gt;"Yes"),D149,IF(AND($G149&gt;0,$H149="Yes"),COUNTRY_INFO!$F149,0)))</f>
        <v>43328</v>
      </c>
      <c r="J149" s="3"/>
      <c r="K149" s="44">
        <f t="shared" si="20"/>
        <v>32186.600000000002</v>
      </c>
      <c r="L149" s="44">
        <f t="shared" si="21"/>
        <v>75514.600000000006</v>
      </c>
      <c r="M149" s="14">
        <f t="shared" si="4"/>
        <v>108320</v>
      </c>
      <c r="N149" s="44">
        <f t="shared" si="5"/>
        <v>96559.8</v>
      </c>
      <c r="O149" s="14">
        <f t="shared" si="22"/>
        <v>108320</v>
      </c>
      <c r="P149" s="25"/>
      <c r="Q149" s="16">
        <f t="shared" si="23"/>
        <v>108320</v>
      </c>
      <c r="R149" s="16">
        <f t="shared" si="8"/>
        <v>109</v>
      </c>
    </row>
    <row r="150" spans="1:18" x14ac:dyDescent="0.25">
      <c r="A150" s="13" t="str">
        <f>IF(INTRO!$E$43="Non-endemic"," ", IF(COUNTRY_INFO!A150=0," ",COUNTRY_INFO!A150))</f>
        <v>Nigeria</v>
      </c>
      <c r="B150" s="13" t="str">
        <f>IF(INTRO!$E$43="Non-endemic"," ", IF(COUNTRY_INFO!B150=0," ",COUNTRY_INFO!B150))</f>
        <v>Borno</v>
      </c>
      <c r="C150" s="13" t="str">
        <f>IF(INTRO!$E$43="Non-endemic"," ", IF(COUNTRY_INFO!C150=0," ",COUNTRY_INFO!C150))</f>
        <v>Adadara</v>
      </c>
      <c r="D150" s="14">
        <f>IF(INTRO!$E$43="Non-endemic", 0, IF(COUNTRY_INFO!$K150&gt;0, IF(COUNTRY_INFO!$K150=4, 0, IF(COUNTRY_INFO!$K150=1, COUNTRY_INFO!$F150*0.33, IF(COUNTRY_INFO!$K150=2, COUNTRY_INFO!$F150*0.5, COUNTRY_INFO!$F150))), 0))</f>
        <v>0</v>
      </c>
      <c r="E150" s="14">
        <f>IF(INTRO!$E$43="Non-endemic", 0, IF(COUNTRY_INFO!$K150&gt;0, IF(COUNTRY_INFO!$K150=4, 0, IF(COUNTRY_INFO!$K150=1, 0, IF(COUNTRY_INFO!$K150=2, COUNTRY_INFO!$G150*0.2, COUNTRY_INFO!$G150))), 0))</f>
        <v>0</v>
      </c>
      <c r="F150" s="14">
        <f t="shared" si="19"/>
        <v>0</v>
      </c>
      <c r="G150" s="15">
        <f>IF(INTRO!$E$43="Non-endemic", "Not required", COUNTRY_INFO!T150)</f>
        <v>0</v>
      </c>
      <c r="H150" s="64"/>
      <c r="I150" s="14">
        <f>IF($D150=0,0,IF(AND($G150&gt;0,$H150&lt;&gt;"Yes"),D150,IF(AND($G150&gt;0,$H150="Yes"),COUNTRY_INFO!$F150,0)))</f>
        <v>0</v>
      </c>
      <c r="J150" s="3"/>
      <c r="K150" s="44">
        <f t="shared" si="20"/>
        <v>0</v>
      </c>
      <c r="L150" s="44">
        <f t="shared" si="21"/>
        <v>0</v>
      </c>
      <c r="M150" s="14">
        <f t="shared" si="4"/>
        <v>0</v>
      </c>
      <c r="N150" s="44">
        <f t="shared" si="5"/>
        <v>0</v>
      </c>
      <c r="O150" s="14">
        <f t="shared" si="22"/>
        <v>0</v>
      </c>
      <c r="P150" s="25"/>
      <c r="Q150" s="16">
        <f t="shared" si="23"/>
        <v>0</v>
      </c>
      <c r="R150" s="16">
        <f t="shared" si="8"/>
        <v>0</v>
      </c>
    </row>
    <row r="151" spans="1:18" x14ac:dyDescent="0.25">
      <c r="A151" s="13" t="str">
        <f>IF(INTRO!$E$43="Non-endemic"," ", IF(COUNTRY_INFO!A151=0," ",COUNTRY_INFO!A151))</f>
        <v>Nigeria</v>
      </c>
      <c r="B151" s="13" t="str">
        <f>IF(INTRO!$E$43="Non-endemic"," ", IF(COUNTRY_INFO!B151=0," ",COUNTRY_INFO!B151))</f>
        <v>Borno</v>
      </c>
      <c r="C151" s="13" t="str">
        <f>IF(INTRO!$E$43="Non-endemic"," ", IF(COUNTRY_INFO!C151=0," ",COUNTRY_INFO!C151))</f>
        <v>Askir/Uba</v>
      </c>
      <c r="D151" s="14">
        <f>IF(INTRO!$E$43="Non-endemic", 0, IF(COUNTRY_INFO!$K151&gt;0, IF(COUNTRY_INFO!$K151=4, 0, IF(COUNTRY_INFO!$K151=1, COUNTRY_INFO!$F151*0.33, IF(COUNTRY_INFO!$K151=2, COUNTRY_INFO!$F151*0.5, COUNTRY_INFO!$F151))), 0))</f>
        <v>0</v>
      </c>
      <c r="E151" s="14">
        <f>IF(INTRO!$E$43="Non-endemic", 0, IF(COUNTRY_INFO!$K151&gt;0, IF(COUNTRY_INFO!$K151=4, 0, IF(COUNTRY_INFO!$K151=1, 0, IF(COUNTRY_INFO!$K151=2, COUNTRY_INFO!$G151*0.2, COUNTRY_INFO!$G151))), 0))</f>
        <v>0</v>
      </c>
      <c r="F151" s="14">
        <f t="shared" si="19"/>
        <v>0</v>
      </c>
      <c r="G151" s="15">
        <f>IF(INTRO!$E$43="Non-endemic", "Not required", COUNTRY_INFO!T151)</f>
        <v>0</v>
      </c>
      <c r="H151" s="64"/>
      <c r="I151" s="14">
        <f>IF($D151=0,0,IF(AND($G151&gt;0,$H151&lt;&gt;"Yes"),D151,IF(AND($G151&gt;0,$H151="Yes"),COUNTRY_INFO!$F151,0)))</f>
        <v>0</v>
      </c>
      <c r="J151" s="3"/>
      <c r="K151" s="44">
        <f t="shared" si="20"/>
        <v>0</v>
      </c>
      <c r="L151" s="44">
        <f t="shared" si="21"/>
        <v>0</v>
      </c>
      <c r="M151" s="14">
        <f t="shared" si="4"/>
        <v>0</v>
      </c>
      <c r="N151" s="44">
        <f t="shared" si="5"/>
        <v>0</v>
      </c>
      <c r="O151" s="14">
        <f t="shared" si="22"/>
        <v>0</v>
      </c>
      <c r="P151" s="25"/>
      <c r="Q151" s="16">
        <f t="shared" si="23"/>
        <v>0</v>
      </c>
      <c r="R151" s="16">
        <f t="shared" si="8"/>
        <v>0</v>
      </c>
    </row>
    <row r="152" spans="1:18" x14ac:dyDescent="0.25">
      <c r="A152" s="13" t="str">
        <f>IF(INTRO!$E$43="Non-endemic"," ", IF(COUNTRY_INFO!A152=0," ",COUNTRY_INFO!A152))</f>
        <v>Nigeria</v>
      </c>
      <c r="B152" s="13" t="str">
        <f>IF(INTRO!$E$43="Non-endemic"," ", IF(COUNTRY_INFO!B152=0," ",COUNTRY_INFO!B152))</f>
        <v>Borno</v>
      </c>
      <c r="C152" s="13" t="str">
        <f>IF(INTRO!$E$43="Non-endemic"," ", IF(COUNTRY_INFO!C152=0," ",COUNTRY_INFO!C152))</f>
        <v>Bama</v>
      </c>
      <c r="D152" s="14">
        <f>IF(INTRO!$E$43="Non-endemic", 0, IF(COUNTRY_INFO!$K152&gt;0, IF(COUNTRY_INFO!$K152=4, 0, IF(COUNTRY_INFO!$K152=1, COUNTRY_INFO!$F152*0.33, IF(COUNTRY_INFO!$K152=2, COUNTRY_INFO!$F152*0.5, COUNTRY_INFO!$F152))), 0))</f>
        <v>0</v>
      </c>
      <c r="E152" s="14">
        <f>IF(INTRO!$E$43="Non-endemic", 0, IF(COUNTRY_INFO!$K152&gt;0, IF(COUNTRY_INFO!$K152=4, 0, IF(COUNTRY_INFO!$K152=1, 0, IF(COUNTRY_INFO!$K152=2, COUNTRY_INFO!$G152*0.2, COUNTRY_INFO!$G152))), 0))</f>
        <v>0</v>
      </c>
      <c r="F152" s="14">
        <f t="shared" si="19"/>
        <v>0</v>
      </c>
      <c r="G152" s="15">
        <f>IF(INTRO!$E$43="Non-endemic", "Not required", COUNTRY_INFO!T152)</f>
        <v>0</v>
      </c>
      <c r="H152" s="64"/>
      <c r="I152" s="14">
        <f>IF($D152=0,0,IF(AND($G152&gt;0,$H152&lt;&gt;"Yes"),D152,IF(AND($G152&gt;0,$H152="Yes"),COUNTRY_INFO!$F152,0)))</f>
        <v>0</v>
      </c>
      <c r="J152" s="3"/>
      <c r="K152" s="44">
        <f t="shared" si="20"/>
        <v>0</v>
      </c>
      <c r="L152" s="44">
        <f t="shared" si="21"/>
        <v>0</v>
      </c>
      <c r="M152" s="14">
        <f t="shared" si="4"/>
        <v>0</v>
      </c>
      <c r="N152" s="44">
        <f t="shared" si="5"/>
        <v>0</v>
      </c>
      <c r="O152" s="14">
        <f t="shared" si="22"/>
        <v>0</v>
      </c>
      <c r="P152" s="25"/>
      <c r="Q152" s="16">
        <f t="shared" si="23"/>
        <v>0</v>
      </c>
      <c r="R152" s="16">
        <f t="shared" si="8"/>
        <v>0</v>
      </c>
    </row>
    <row r="153" spans="1:18" x14ac:dyDescent="0.25">
      <c r="A153" s="13" t="str">
        <f>IF(INTRO!$E$43="Non-endemic"," ", IF(COUNTRY_INFO!A153=0," ",COUNTRY_INFO!A153))</f>
        <v>Nigeria</v>
      </c>
      <c r="B153" s="13" t="str">
        <f>IF(INTRO!$E$43="Non-endemic"," ", IF(COUNTRY_INFO!B153=0," ",COUNTRY_INFO!B153))</f>
        <v>Borno</v>
      </c>
      <c r="C153" s="13" t="str">
        <f>IF(INTRO!$E$43="Non-endemic"," ", IF(COUNTRY_INFO!C153=0," ",COUNTRY_INFO!C153))</f>
        <v>Bayo</v>
      </c>
      <c r="D153" s="14">
        <f>IF(INTRO!$E$43="Non-endemic", 0, IF(COUNTRY_INFO!$K153&gt;0, IF(COUNTRY_INFO!$K153=4, 0, IF(COUNTRY_INFO!$K153=1, COUNTRY_INFO!$F153*0.33, IF(COUNTRY_INFO!$K153=2, COUNTRY_INFO!$F153*0.5, COUNTRY_INFO!$F153))), 0))</f>
        <v>0</v>
      </c>
      <c r="E153" s="14">
        <f>IF(INTRO!$E$43="Non-endemic", 0, IF(COUNTRY_INFO!$K153&gt;0, IF(COUNTRY_INFO!$K153=4, 0, IF(COUNTRY_INFO!$K153=1, 0, IF(COUNTRY_INFO!$K153=2, COUNTRY_INFO!$G153*0.2, COUNTRY_INFO!$G153))), 0))</f>
        <v>0</v>
      </c>
      <c r="F153" s="14">
        <f t="shared" si="19"/>
        <v>0</v>
      </c>
      <c r="G153" s="15">
        <f>IF(INTRO!$E$43="Non-endemic", "Not required", COUNTRY_INFO!T153)</f>
        <v>0</v>
      </c>
      <c r="H153" s="64"/>
      <c r="I153" s="14">
        <f>IF($D153=0,0,IF(AND($G153&gt;0,$H153&lt;&gt;"Yes"),D153,IF(AND($G153&gt;0,$H153="Yes"),COUNTRY_INFO!$F153,0)))</f>
        <v>0</v>
      </c>
      <c r="J153" s="3"/>
      <c r="K153" s="44">
        <f t="shared" si="20"/>
        <v>0</v>
      </c>
      <c r="L153" s="44">
        <f t="shared" si="21"/>
        <v>0</v>
      </c>
      <c r="M153" s="14">
        <f t="shared" si="4"/>
        <v>0</v>
      </c>
      <c r="N153" s="44">
        <f t="shared" si="5"/>
        <v>0</v>
      </c>
      <c r="O153" s="14">
        <f t="shared" si="22"/>
        <v>0</v>
      </c>
      <c r="P153" s="25"/>
      <c r="Q153" s="16">
        <f t="shared" si="23"/>
        <v>0</v>
      </c>
      <c r="R153" s="16">
        <f t="shared" si="8"/>
        <v>0</v>
      </c>
    </row>
    <row r="154" spans="1:18" x14ac:dyDescent="0.25">
      <c r="A154" s="13" t="str">
        <f>IF(INTRO!$E$43="Non-endemic"," ", IF(COUNTRY_INFO!A154=0," ",COUNTRY_INFO!A154))</f>
        <v>Nigeria</v>
      </c>
      <c r="B154" s="13" t="str">
        <f>IF(INTRO!$E$43="Non-endemic"," ", IF(COUNTRY_INFO!B154=0," ",COUNTRY_INFO!B154))</f>
        <v>Borno</v>
      </c>
      <c r="C154" s="13" t="str">
        <f>IF(INTRO!$E$43="Non-endemic"," ", IF(COUNTRY_INFO!C154=0," ",COUNTRY_INFO!C154))</f>
        <v>Biu</v>
      </c>
      <c r="D154" s="14">
        <f>IF(INTRO!$E$43="Non-endemic", 0, IF(COUNTRY_INFO!$K154&gt;0, IF(COUNTRY_INFO!$K154=4, 0, IF(COUNTRY_INFO!$K154=1, COUNTRY_INFO!$F154*0.33, IF(COUNTRY_INFO!$K154=2, COUNTRY_INFO!$F154*0.5, COUNTRY_INFO!$F154))), 0))</f>
        <v>0</v>
      </c>
      <c r="E154" s="14">
        <f>IF(INTRO!$E$43="Non-endemic", 0, IF(COUNTRY_INFO!$K154&gt;0, IF(COUNTRY_INFO!$K154=4, 0, IF(COUNTRY_INFO!$K154=1, 0, IF(COUNTRY_INFO!$K154=2, COUNTRY_INFO!$G154*0.2, COUNTRY_INFO!$G154))), 0))</f>
        <v>0</v>
      </c>
      <c r="F154" s="14">
        <f t="shared" si="19"/>
        <v>0</v>
      </c>
      <c r="G154" s="15">
        <f>IF(INTRO!$E$43="Non-endemic", "Not required", COUNTRY_INFO!T154)</f>
        <v>0</v>
      </c>
      <c r="H154" s="64"/>
      <c r="I154" s="14">
        <f>IF($D154=0,0,IF(AND($G154&gt;0,$H154&lt;&gt;"Yes"),D154,IF(AND($G154&gt;0,$H154="Yes"),COUNTRY_INFO!$F154,0)))</f>
        <v>0</v>
      </c>
      <c r="J154" s="3"/>
      <c r="K154" s="44">
        <f t="shared" si="20"/>
        <v>0</v>
      </c>
      <c r="L154" s="44">
        <f t="shared" si="21"/>
        <v>0</v>
      </c>
      <c r="M154" s="14">
        <f t="shared" si="4"/>
        <v>0</v>
      </c>
      <c r="N154" s="44">
        <f t="shared" si="5"/>
        <v>0</v>
      </c>
      <c r="O154" s="14">
        <f t="shared" si="22"/>
        <v>0</v>
      </c>
      <c r="P154" s="25"/>
      <c r="Q154" s="16">
        <f t="shared" si="23"/>
        <v>0</v>
      </c>
      <c r="R154" s="16">
        <f t="shared" si="8"/>
        <v>0</v>
      </c>
    </row>
    <row r="155" spans="1:18" x14ac:dyDescent="0.25">
      <c r="A155" s="13" t="str">
        <f>IF(INTRO!$E$43="Non-endemic"," ", IF(COUNTRY_INFO!A155=0," ",COUNTRY_INFO!A155))</f>
        <v>Nigeria</v>
      </c>
      <c r="B155" s="13" t="str">
        <f>IF(INTRO!$E$43="Non-endemic"," ", IF(COUNTRY_INFO!B155=0," ",COUNTRY_INFO!B155))</f>
        <v>Borno</v>
      </c>
      <c r="C155" s="13" t="str">
        <f>IF(INTRO!$E$43="Non-endemic"," ", IF(COUNTRY_INFO!C155=0," ",COUNTRY_INFO!C155))</f>
        <v>Chibok</v>
      </c>
      <c r="D155" s="14">
        <f>IF(INTRO!$E$43="Non-endemic", 0, IF(COUNTRY_INFO!$K155&gt;0, IF(COUNTRY_INFO!$K155=4, 0, IF(COUNTRY_INFO!$K155=1, COUNTRY_INFO!$F155*0.33, IF(COUNTRY_INFO!$K155=2, COUNTRY_INFO!$F155*0.5, COUNTRY_INFO!$F155))), 0))</f>
        <v>0</v>
      </c>
      <c r="E155" s="14">
        <f>IF(INTRO!$E$43="Non-endemic", 0, IF(COUNTRY_INFO!$K155&gt;0, IF(COUNTRY_INFO!$K155=4, 0, IF(COUNTRY_INFO!$K155=1, 0, IF(COUNTRY_INFO!$K155=2, COUNTRY_INFO!$G155*0.2, COUNTRY_INFO!$G155))), 0))</f>
        <v>0</v>
      </c>
      <c r="F155" s="14">
        <f t="shared" si="19"/>
        <v>0</v>
      </c>
      <c r="G155" s="15">
        <f>IF(INTRO!$E$43="Non-endemic", "Not required", COUNTRY_INFO!T155)</f>
        <v>0</v>
      </c>
      <c r="H155" s="64"/>
      <c r="I155" s="14">
        <f>IF($D155=0,0,IF(AND($G155&gt;0,$H155&lt;&gt;"Yes"),D155,IF(AND($G155&gt;0,$H155="Yes"),COUNTRY_INFO!$F155,0)))</f>
        <v>0</v>
      </c>
      <c r="J155" s="3"/>
      <c r="K155" s="44">
        <f t="shared" si="20"/>
        <v>0</v>
      </c>
      <c r="L155" s="44">
        <f t="shared" si="21"/>
        <v>0</v>
      </c>
      <c r="M155" s="14">
        <f t="shared" si="4"/>
        <v>0</v>
      </c>
      <c r="N155" s="44">
        <f t="shared" si="5"/>
        <v>0</v>
      </c>
      <c r="O155" s="14">
        <f t="shared" si="22"/>
        <v>0</v>
      </c>
      <c r="P155" s="25"/>
      <c r="Q155" s="16">
        <f t="shared" si="23"/>
        <v>0</v>
      </c>
      <c r="R155" s="16">
        <f t="shared" si="8"/>
        <v>0</v>
      </c>
    </row>
    <row r="156" spans="1:18" x14ac:dyDescent="0.25">
      <c r="A156" s="13" t="str">
        <f>IF(INTRO!$E$43="Non-endemic"," ", IF(COUNTRY_INFO!A156=0," ",COUNTRY_INFO!A156))</f>
        <v>Nigeria</v>
      </c>
      <c r="B156" s="13" t="str">
        <f>IF(INTRO!$E$43="Non-endemic"," ", IF(COUNTRY_INFO!B156=0," ",COUNTRY_INFO!B156))</f>
        <v>Borno</v>
      </c>
      <c r="C156" s="13" t="str">
        <f>IF(INTRO!$E$43="Non-endemic"," ", IF(COUNTRY_INFO!C156=0," ",COUNTRY_INFO!C156))</f>
        <v>Damboa</v>
      </c>
      <c r="D156" s="14">
        <f>IF(INTRO!$E$43="Non-endemic", 0, IF(COUNTRY_INFO!$K156&gt;0, IF(COUNTRY_INFO!$K156=4, 0, IF(COUNTRY_INFO!$K156=1, COUNTRY_INFO!$F156*0.33, IF(COUNTRY_INFO!$K156=2, COUNTRY_INFO!$F156*0.5, COUNTRY_INFO!$F156))), 0))</f>
        <v>0</v>
      </c>
      <c r="E156" s="14">
        <f>IF(INTRO!$E$43="Non-endemic", 0, IF(COUNTRY_INFO!$K156&gt;0, IF(COUNTRY_INFO!$K156=4, 0, IF(COUNTRY_INFO!$K156=1, 0, IF(COUNTRY_INFO!$K156=2, COUNTRY_INFO!$G156*0.2, COUNTRY_INFO!$G156))), 0))</f>
        <v>0</v>
      </c>
      <c r="F156" s="14">
        <f t="shared" si="19"/>
        <v>0</v>
      </c>
      <c r="G156" s="15">
        <f>IF(INTRO!$E$43="Non-endemic", "Not required", COUNTRY_INFO!T156)</f>
        <v>0</v>
      </c>
      <c r="H156" s="64"/>
      <c r="I156" s="14">
        <f>IF($D156=0,0,IF(AND($G156&gt;0,$H156&lt;&gt;"Yes"),D156,IF(AND($G156&gt;0,$H156="Yes"),COUNTRY_INFO!$F156,0)))</f>
        <v>0</v>
      </c>
      <c r="J156" s="3"/>
      <c r="K156" s="44">
        <f t="shared" si="20"/>
        <v>0</v>
      </c>
      <c r="L156" s="44">
        <f t="shared" si="21"/>
        <v>0</v>
      </c>
      <c r="M156" s="14">
        <f t="shared" si="4"/>
        <v>0</v>
      </c>
      <c r="N156" s="44">
        <f t="shared" si="5"/>
        <v>0</v>
      </c>
      <c r="O156" s="14">
        <f t="shared" si="22"/>
        <v>0</v>
      </c>
      <c r="P156" s="25"/>
      <c r="Q156" s="16">
        <f t="shared" si="23"/>
        <v>0</v>
      </c>
      <c r="R156" s="16">
        <f t="shared" si="8"/>
        <v>0</v>
      </c>
    </row>
    <row r="157" spans="1:18" x14ac:dyDescent="0.25">
      <c r="A157" s="13" t="str">
        <f>IF(INTRO!$E$43="Non-endemic"," ", IF(COUNTRY_INFO!A157=0," ",COUNTRY_INFO!A157))</f>
        <v>Nigeria</v>
      </c>
      <c r="B157" s="13" t="str">
        <f>IF(INTRO!$E$43="Non-endemic"," ", IF(COUNTRY_INFO!B157=0," ",COUNTRY_INFO!B157))</f>
        <v>Borno</v>
      </c>
      <c r="C157" s="13" t="str">
        <f>IF(INTRO!$E$43="Non-endemic"," ", IF(COUNTRY_INFO!C157=0," ",COUNTRY_INFO!C157))</f>
        <v>Dikwa</v>
      </c>
      <c r="D157" s="14">
        <f>IF(INTRO!$E$43="Non-endemic", 0, IF(COUNTRY_INFO!$K157&gt;0, IF(COUNTRY_INFO!$K157=4, 0, IF(COUNTRY_INFO!$K157=1, COUNTRY_INFO!$F157*0.33, IF(COUNTRY_INFO!$K157=2, COUNTRY_INFO!$F157*0.5, COUNTRY_INFO!$F157))), 0))</f>
        <v>0</v>
      </c>
      <c r="E157" s="14">
        <f>IF(INTRO!$E$43="Non-endemic", 0, IF(COUNTRY_INFO!$K157&gt;0, IF(COUNTRY_INFO!$K157=4, 0, IF(COUNTRY_INFO!$K157=1, 0, IF(COUNTRY_INFO!$K157=2, COUNTRY_INFO!$G157*0.2, COUNTRY_INFO!$G157))), 0))</f>
        <v>0</v>
      </c>
      <c r="F157" s="14">
        <f t="shared" si="19"/>
        <v>0</v>
      </c>
      <c r="G157" s="15">
        <f>IF(INTRO!$E$43="Non-endemic", "Not required", COUNTRY_INFO!T157)</f>
        <v>0</v>
      </c>
      <c r="H157" s="64"/>
      <c r="I157" s="14">
        <f>IF($D157=0,0,IF(AND($G157&gt;0,$H157&lt;&gt;"Yes"),D157,IF(AND($G157&gt;0,$H157="Yes"),COUNTRY_INFO!$F157,0)))</f>
        <v>0</v>
      </c>
      <c r="J157" s="3"/>
      <c r="K157" s="44">
        <f t="shared" si="20"/>
        <v>0</v>
      </c>
      <c r="L157" s="44">
        <f t="shared" si="21"/>
        <v>0</v>
      </c>
      <c r="M157" s="14">
        <f t="shared" si="4"/>
        <v>0</v>
      </c>
      <c r="N157" s="44">
        <f t="shared" si="5"/>
        <v>0</v>
      </c>
      <c r="O157" s="14">
        <f t="shared" si="22"/>
        <v>0</v>
      </c>
      <c r="P157" s="25"/>
      <c r="Q157" s="16">
        <f t="shared" si="23"/>
        <v>0</v>
      </c>
      <c r="R157" s="16">
        <f t="shared" si="8"/>
        <v>0</v>
      </c>
    </row>
    <row r="158" spans="1:18" x14ac:dyDescent="0.25">
      <c r="A158" s="13" t="str">
        <f>IF(INTRO!$E$43="Non-endemic"," ", IF(COUNTRY_INFO!A158=0," ",COUNTRY_INFO!A158))</f>
        <v>Nigeria</v>
      </c>
      <c r="B158" s="13" t="str">
        <f>IF(INTRO!$E$43="Non-endemic"," ", IF(COUNTRY_INFO!B158=0," ",COUNTRY_INFO!B158))</f>
        <v>Borno</v>
      </c>
      <c r="C158" s="13" t="str">
        <f>IF(INTRO!$E$43="Non-endemic"," ", IF(COUNTRY_INFO!C158=0," ",COUNTRY_INFO!C158))</f>
        <v>Gubio</v>
      </c>
      <c r="D158" s="14">
        <f>IF(INTRO!$E$43="Non-endemic", 0, IF(COUNTRY_INFO!$K158&gt;0, IF(COUNTRY_INFO!$K158=4, 0, IF(COUNTRY_INFO!$K158=1, COUNTRY_INFO!$F158*0.33, IF(COUNTRY_INFO!$K158=2, COUNTRY_INFO!$F158*0.5, COUNTRY_INFO!$F158))), 0))</f>
        <v>0</v>
      </c>
      <c r="E158" s="14">
        <f>IF(INTRO!$E$43="Non-endemic", 0, IF(COUNTRY_INFO!$K158&gt;0, IF(COUNTRY_INFO!$K158=4, 0, IF(COUNTRY_INFO!$K158=1, 0, IF(COUNTRY_INFO!$K158=2, COUNTRY_INFO!$G158*0.2, COUNTRY_INFO!$G158))), 0))</f>
        <v>0</v>
      </c>
      <c r="F158" s="14">
        <f t="shared" si="19"/>
        <v>0</v>
      </c>
      <c r="G158" s="15">
        <f>IF(INTRO!$E$43="Non-endemic", "Not required", COUNTRY_INFO!T158)</f>
        <v>0</v>
      </c>
      <c r="H158" s="64"/>
      <c r="I158" s="14">
        <f>IF($D158=0,0,IF(AND($G158&gt;0,$H158&lt;&gt;"Yes"),D158,IF(AND($G158&gt;0,$H158="Yes"),COUNTRY_INFO!$F158,0)))</f>
        <v>0</v>
      </c>
      <c r="J158" s="3"/>
      <c r="K158" s="44">
        <f t="shared" si="20"/>
        <v>0</v>
      </c>
      <c r="L158" s="44">
        <f t="shared" si="21"/>
        <v>0</v>
      </c>
      <c r="M158" s="14">
        <f t="shared" si="4"/>
        <v>0</v>
      </c>
      <c r="N158" s="44">
        <f t="shared" si="5"/>
        <v>0</v>
      </c>
      <c r="O158" s="14">
        <f t="shared" si="22"/>
        <v>0</v>
      </c>
      <c r="P158" s="25"/>
      <c r="Q158" s="16">
        <f t="shared" si="23"/>
        <v>0</v>
      </c>
      <c r="R158" s="16">
        <f t="shared" si="8"/>
        <v>0</v>
      </c>
    </row>
    <row r="159" spans="1:18" x14ac:dyDescent="0.25">
      <c r="A159" s="13" t="str">
        <f>IF(INTRO!$E$43="Non-endemic"," ", IF(COUNTRY_INFO!A159=0," ",COUNTRY_INFO!A159))</f>
        <v>Nigeria</v>
      </c>
      <c r="B159" s="13" t="str">
        <f>IF(INTRO!$E$43="Non-endemic"," ", IF(COUNTRY_INFO!B159=0," ",COUNTRY_INFO!B159))</f>
        <v>Borno</v>
      </c>
      <c r="C159" s="13" t="str">
        <f>IF(INTRO!$E$43="Non-endemic"," ", IF(COUNTRY_INFO!C159=0," ",COUNTRY_INFO!C159))</f>
        <v>Guzamala</v>
      </c>
      <c r="D159" s="14">
        <f>IF(INTRO!$E$43="Non-endemic", 0, IF(COUNTRY_INFO!$K159&gt;0, IF(COUNTRY_INFO!$K159=4, 0, IF(COUNTRY_INFO!$K159=1, COUNTRY_INFO!$F159*0.33, IF(COUNTRY_INFO!$K159=2, COUNTRY_INFO!$F159*0.5, COUNTRY_INFO!$F159))), 0))</f>
        <v>0</v>
      </c>
      <c r="E159" s="14">
        <f>IF(INTRO!$E$43="Non-endemic", 0, IF(COUNTRY_INFO!$K159&gt;0, IF(COUNTRY_INFO!$K159=4, 0, IF(COUNTRY_INFO!$K159=1, 0, IF(COUNTRY_INFO!$K159=2, COUNTRY_INFO!$G159*0.2, COUNTRY_INFO!$G159))), 0))</f>
        <v>0</v>
      </c>
      <c r="F159" s="14">
        <f t="shared" si="19"/>
        <v>0</v>
      </c>
      <c r="G159" s="15">
        <f>IF(INTRO!$E$43="Non-endemic", "Not required", COUNTRY_INFO!T159)</f>
        <v>0</v>
      </c>
      <c r="H159" s="64"/>
      <c r="I159" s="14">
        <f>IF($D159=0,0,IF(AND($G159&gt;0,$H159&lt;&gt;"Yes"),D159,IF(AND($G159&gt;0,$H159="Yes"),COUNTRY_INFO!$F159,0)))</f>
        <v>0</v>
      </c>
      <c r="J159" s="3"/>
      <c r="K159" s="44">
        <f t="shared" si="20"/>
        <v>0</v>
      </c>
      <c r="L159" s="44">
        <f t="shared" si="21"/>
        <v>0</v>
      </c>
      <c r="M159" s="14">
        <f t="shared" si="4"/>
        <v>0</v>
      </c>
      <c r="N159" s="44">
        <f t="shared" si="5"/>
        <v>0</v>
      </c>
      <c r="O159" s="14">
        <f t="shared" si="22"/>
        <v>0</v>
      </c>
      <c r="P159" s="25"/>
      <c r="Q159" s="16">
        <f t="shared" si="23"/>
        <v>0</v>
      </c>
      <c r="R159" s="16">
        <f t="shared" si="8"/>
        <v>0</v>
      </c>
    </row>
    <row r="160" spans="1:18" x14ac:dyDescent="0.25">
      <c r="A160" s="13" t="str">
        <f>IF(INTRO!$E$43="Non-endemic"," ", IF(COUNTRY_INFO!A160=0," ",COUNTRY_INFO!A160))</f>
        <v>Nigeria</v>
      </c>
      <c r="B160" s="13" t="str">
        <f>IF(INTRO!$E$43="Non-endemic"," ", IF(COUNTRY_INFO!B160=0," ",COUNTRY_INFO!B160))</f>
        <v>Borno</v>
      </c>
      <c r="C160" s="13" t="str">
        <f>IF(INTRO!$E$43="Non-endemic"," ", IF(COUNTRY_INFO!C160=0," ",COUNTRY_INFO!C160))</f>
        <v>Gwoza</v>
      </c>
      <c r="D160" s="14">
        <f>IF(INTRO!$E$43="Non-endemic", 0, IF(COUNTRY_INFO!$K160&gt;0, IF(COUNTRY_INFO!$K160=4, 0, IF(COUNTRY_INFO!$K160=1, COUNTRY_INFO!$F160*0.33, IF(COUNTRY_INFO!$K160=2, COUNTRY_INFO!$F160*0.5, COUNTRY_INFO!$F160))), 0))</f>
        <v>0</v>
      </c>
      <c r="E160" s="14">
        <f>IF(INTRO!$E$43="Non-endemic", 0, IF(COUNTRY_INFO!$K160&gt;0, IF(COUNTRY_INFO!$K160=4, 0, IF(COUNTRY_INFO!$K160=1, 0, IF(COUNTRY_INFO!$K160=2, COUNTRY_INFO!$G160*0.2, COUNTRY_INFO!$G160))), 0))</f>
        <v>0</v>
      </c>
      <c r="F160" s="14">
        <f t="shared" si="19"/>
        <v>0</v>
      </c>
      <c r="G160" s="15">
        <f>IF(INTRO!$E$43="Non-endemic", "Not required", COUNTRY_INFO!T160)</f>
        <v>0</v>
      </c>
      <c r="H160" s="64"/>
      <c r="I160" s="14">
        <f>IF($D160=0,0,IF(AND($G160&gt;0,$H160&lt;&gt;"Yes"),D160,IF(AND($G160&gt;0,$H160="Yes"),COUNTRY_INFO!$F160,0)))</f>
        <v>0</v>
      </c>
      <c r="J160" s="3"/>
      <c r="K160" s="44">
        <f t="shared" si="20"/>
        <v>0</v>
      </c>
      <c r="L160" s="44">
        <f t="shared" si="21"/>
        <v>0</v>
      </c>
      <c r="M160" s="14">
        <f t="shared" si="4"/>
        <v>0</v>
      </c>
      <c r="N160" s="44">
        <f t="shared" si="5"/>
        <v>0</v>
      </c>
      <c r="O160" s="14">
        <f t="shared" si="22"/>
        <v>0</v>
      </c>
      <c r="P160" s="25"/>
      <c r="Q160" s="16">
        <f t="shared" si="23"/>
        <v>0</v>
      </c>
      <c r="R160" s="16">
        <f t="shared" si="8"/>
        <v>0</v>
      </c>
    </row>
    <row r="161" spans="1:18" x14ac:dyDescent="0.25">
      <c r="A161" s="13" t="str">
        <f>IF(INTRO!$E$43="Non-endemic"," ", IF(COUNTRY_INFO!A161=0," ",COUNTRY_INFO!A161))</f>
        <v>Nigeria</v>
      </c>
      <c r="B161" s="13" t="str">
        <f>IF(INTRO!$E$43="Non-endemic"," ", IF(COUNTRY_INFO!B161=0," ",COUNTRY_INFO!B161))</f>
        <v>Borno</v>
      </c>
      <c r="C161" s="13" t="str">
        <f>IF(INTRO!$E$43="Non-endemic"," ", IF(COUNTRY_INFO!C161=0," ",COUNTRY_INFO!C161))</f>
        <v>Hawul</v>
      </c>
      <c r="D161" s="14">
        <f>IF(INTRO!$E$43="Non-endemic", 0, IF(COUNTRY_INFO!$K161&gt;0, IF(COUNTRY_INFO!$K161=4, 0, IF(COUNTRY_INFO!$K161=1, COUNTRY_INFO!$F161*0.33, IF(COUNTRY_INFO!$K161=2, COUNTRY_INFO!$F161*0.5, COUNTRY_INFO!$F161))), 0))</f>
        <v>0</v>
      </c>
      <c r="E161" s="14">
        <f>IF(INTRO!$E$43="Non-endemic", 0, IF(COUNTRY_INFO!$K161&gt;0, IF(COUNTRY_INFO!$K161=4, 0, IF(COUNTRY_INFO!$K161=1, 0, IF(COUNTRY_INFO!$K161=2, COUNTRY_INFO!$G161*0.2, COUNTRY_INFO!$G161))), 0))</f>
        <v>0</v>
      </c>
      <c r="F161" s="14">
        <f t="shared" si="19"/>
        <v>0</v>
      </c>
      <c r="G161" s="15">
        <f>IF(INTRO!$E$43="Non-endemic", "Not required", COUNTRY_INFO!T161)</f>
        <v>0</v>
      </c>
      <c r="H161" s="64"/>
      <c r="I161" s="14">
        <f>IF($D161=0,0,IF(AND($G161&gt;0,$H161&lt;&gt;"Yes"),D161,IF(AND($G161&gt;0,$H161="Yes"),COUNTRY_INFO!$F161,0)))</f>
        <v>0</v>
      </c>
      <c r="J161" s="3"/>
      <c r="K161" s="44">
        <f t="shared" si="20"/>
        <v>0</v>
      </c>
      <c r="L161" s="44">
        <f t="shared" si="21"/>
        <v>0</v>
      </c>
      <c r="M161" s="14">
        <f t="shared" si="4"/>
        <v>0</v>
      </c>
      <c r="N161" s="44">
        <f t="shared" si="5"/>
        <v>0</v>
      </c>
      <c r="O161" s="14">
        <f t="shared" si="22"/>
        <v>0</v>
      </c>
      <c r="P161" s="25"/>
      <c r="Q161" s="16">
        <f t="shared" si="23"/>
        <v>0</v>
      </c>
      <c r="R161" s="16">
        <f t="shared" si="8"/>
        <v>0</v>
      </c>
    </row>
    <row r="162" spans="1:18" x14ac:dyDescent="0.25">
      <c r="A162" s="13" t="str">
        <f>IF(INTRO!$E$43="Non-endemic"," ", IF(COUNTRY_INFO!A162=0," ",COUNTRY_INFO!A162))</f>
        <v>Nigeria</v>
      </c>
      <c r="B162" s="13" t="str">
        <f>IF(INTRO!$E$43="Non-endemic"," ", IF(COUNTRY_INFO!B162=0," ",COUNTRY_INFO!B162))</f>
        <v>Borno</v>
      </c>
      <c r="C162" s="13" t="str">
        <f>IF(INTRO!$E$43="Non-endemic"," ", IF(COUNTRY_INFO!C162=0," ",COUNTRY_INFO!C162))</f>
        <v>Jere</v>
      </c>
      <c r="D162" s="14">
        <f>IF(INTRO!$E$43="Non-endemic", 0, IF(COUNTRY_INFO!$K162&gt;0, IF(COUNTRY_INFO!$K162=4, 0, IF(COUNTRY_INFO!$K162=1, COUNTRY_INFO!$F162*0.33, IF(COUNTRY_INFO!$K162=2, COUNTRY_INFO!$F162*0.5, COUNTRY_INFO!$F162))), 0))</f>
        <v>39766.5</v>
      </c>
      <c r="E162" s="14">
        <f>IF(INTRO!$E$43="Non-endemic", 0, IF(COUNTRY_INFO!$K162&gt;0, IF(COUNTRY_INFO!$K162=4, 0, IF(COUNTRY_INFO!$K162=1, 0, IF(COUNTRY_INFO!$K162=2, COUNTRY_INFO!$G162*0.2, COUNTRY_INFO!$G162))), 0))</f>
        <v>29540.800000000003</v>
      </c>
      <c r="F162" s="14">
        <f t="shared" si="19"/>
        <v>69307.3</v>
      </c>
      <c r="G162" s="15">
        <f>IF(INTRO!$E$43="Non-endemic", "Not required", COUNTRY_INFO!T162)</f>
        <v>1</v>
      </c>
      <c r="H162" s="64"/>
      <c r="I162" s="14">
        <f>IF($D162=0,0,IF(AND($G162&gt;0,$H162&lt;&gt;"Yes"),D162,IF(AND($G162&gt;0,$H162="Yes"),COUNTRY_INFO!$F162,0)))</f>
        <v>39766.5</v>
      </c>
      <c r="J162" s="3"/>
      <c r="K162" s="44">
        <f t="shared" si="20"/>
        <v>29540.800000000003</v>
      </c>
      <c r="L162" s="44">
        <f t="shared" si="21"/>
        <v>69307.3</v>
      </c>
      <c r="M162" s="14">
        <f t="shared" si="4"/>
        <v>99416.25</v>
      </c>
      <c r="N162" s="44">
        <f t="shared" si="5"/>
        <v>88622.400000000009</v>
      </c>
      <c r="O162" s="14">
        <f t="shared" si="22"/>
        <v>99416.25</v>
      </c>
      <c r="P162" s="25"/>
      <c r="Q162" s="16">
        <f t="shared" si="23"/>
        <v>99416.25</v>
      </c>
      <c r="R162" s="16">
        <f t="shared" si="8"/>
        <v>100</v>
      </c>
    </row>
    <row r="163" spans="1:18" x14ac:dyDescent="0.25">
      <c r="A163" s="13" t="str">
        <f>IF(INTRO!$E$43="Non-endemic"," ", IF(COUNTRY_INFO!A163=0," ",COUNTRY_INFO!A163))</f>
        <v>Nigeria</v>
      </c>
      <c r="B163" s="13" t="str">
        <f>IF(INTRO!$E$43="Non-endemic"," ", IF(COUNTRY_INFO!B163=0," ",COUNTRY_INFO!B163))</f>
        <v>Borno</v>
      </c>
      <c r="C163" s="13" t="str">
        <f>IF(INTRO!$E$43="Non-endemic"," ", IF(COUNTRY_INFO!C163=0," ",COUNTRY_INFO!C163))</f>
        <v>Kaga</v>
      </c>
      <c r="D163" s="14">
        <f>IF(INTRO!$E$43="Non-endemic", 0, IF(COUNTRY_INFO!$K163&gt;0, IF(COUNTRY_INFO!$K163=4, 0, IF(COUNTRY_INFO!$K163=1, COUNTRY_INFO!$F163*0.33, IF(COUNTRY_INFO!$K163=2, COUNTRY_INFO!$F163*0.5, COUNTRY_INFO!$F163))), 0))</f>
        <v>0</v>
      </c>
      <c r="E163" s="14">
        <f>IF(INTRO!$E$43="Non-endemic", 0, IF(COUNTRY_INFO!$K163&gt;0, IF(COUNTRY_INFO!$K163=4, 0, IF(COUNTRY_INFO!$K163=1, 0, IF(COUNTRY_INFO!$K163=2, COUNTRY_INFO!$G163*0.2, COUNTRY_INFO!$G163))), 0))</f>
        <v>0</v>
      </c>
      <c r="F163" s="14">
        <f t="shared" si="19"/>
        <v>0</v>
      </c>
      <c r="G163" s="15">
        <f>IF(INTRO!$E$43="Non-endemic", "Not required", COUNTRY_INFO!T163)</f>
        <v>0</v>
      </c>
      <c r="H163" s="64"/>
      <c r="I163" s="14">
        <f>IF($D163=0,0,IF(AND($G163&gt;0,$H163&lt;&gt;"Yes"),D163,IF(AND($G163&gt;0,$H163="Yes"),COUNTRY_INFO!$F163,0)))</f>
        <v>0</v>
      </c>
      <c r="J163" s="3"/>
      <c r="K163" s="44">
        <f t="shared" si="20"/>
        <v>0</v>
      </c>
      <c r="L163" s="44">
        <f t="shared" si="21"/>
        <v>0</v>
      </c>
      <c r="M163" s="14">
        <f t="shared" si="4"/>
        <v>0</v>
      </c>
      <c r="N163" s="44">
        <f t="shared" si="5"/>
        <v>0</v>
      </c>
      <c r="O163" s="14">
        <f t="shared" si="22"/>
        <v>0</v>
      </c>
      <c r="P163" s="25"/>
      <c r="Q163" s="16">
        <f t="shared" si="23"/>
        <v>0</v>
      </c>
      <c r="R163" s="16">
        <f t="shared" si="8"/>
        <v>0</v>
      </c>
    </row>
    <row r="164" spans="1:18" x14ac:dyDescent="0.25">
      <c r="A164" s="13" t="str">
        <f>IF(INTRO!$E$43="Non-endemic"," ", IF(COUNTRY_INFO!A164=0," ",COUNTRY_INFO!A164))</f>
        <v>Nigeria</v>
      </c>
      <c r="B164" s="13" t="str">
        <f>IF(INTRO!$E$43="Non-endemic"," ", IF(COUNTRY_INFO!B164=0," ",COUNTRY_INFO!B164))</f>
        <v>Borno</v>
      </c>
      <c r="C164" s="13" t="str">
        <f>IF(INTRO!$E$43="Non-endemic"," ", IF(COUNTRY_INFO!C164=0," ",COUNTRY_INFO!C164))</f>
        <v>Kala Balge</v>
      </c>
      <c r="D164" s="14">
        <f>IF(INTRO!$E$43="Non-endemic", 0, IF(COUNTRY_INFO!$K164&gt;0, IF(COUNTRY_INFO!$K164=4, 0, IF(COUNTRY_INFO!$K164=1, COUNTRY_INFO!$F164*0.33, IF(COUNTRY_INFO!$K164=2, COUNTRY_INFO!$F164*0.5, COUNTRY_INFO!$F164))), 0))</f>
        <v>0</v>
      </c>
      <c r="E164" s="14">
        <f>IF(INTRO!$E$43="Non-endemic", 0, IF(COUNTRY_INFO!$K164&gt;0, IF(COUNTRY_INFO!$K164=4, 0, IF(COUNTRY_INFO!$K164=1, 0, IF(COUNTRY_INFO!$K164=2, COUNTRY_INFO!$G164*0.2, COUNTRY_INFO!$G164))), 0))</f>
        <v>0</v>
      </c>
      <c r="F164" s="14">
        <f t="shared" si="19"/>
        <v>0</v>
      </c>
      <c r="G164" s="15">
        <f>IF(INTRO!$E$43="Non-endemic", "Not required", COUNTRY_INFO!T164)</f>
        <v>0</v>
      </c>
      <c r="H164" s="64"/>
      <c r="I164" s="14">
        <f>IF($D164=0,0,IF(AND($G164&gt;0,$H164&lt;&gt;"Yes"),D164,IF(AND($G164&gt;0,$H164="Yes"),COUNTRY_INFO!$F164,0)))</f>
        <v>0</v>
      </c>
      <c r="J164" s="3"/>
      <c r="K164" s="44">
        <f t="shared" si="20"/>
        <v>0</v>
      </c>
      <c r="L164" s="44">
        <f t="shared" si="21"/>
        <v>0</v>
      </c>
      <c r="M164" s="14">
        <f t="shared" si="4"/>
        <v>0</v>
      </c>
      <c r="N164" s="44">
        <f t="shared" si="5"/>
        <v>0</v>
      </c>
      <c r="O164" s="14">
        <f t="shared" si="22"/>
        <v>0</v>
      </c>
      <c r="P164" s="25"/>
      <c r="Q164" s="16">
        <f t="shared" si="23"/>
        <v>0</v>
      </c>
      <c r="R164" s="16">
        <f t="shared" si="8"/>
        <v>0</v>
      </c>
    </row>
    <row r="165" spans="1:18" x14ac:dyDescent="0.25">
      <c r="A165" s="13" t="str">
        <f>IF(INTRO!$E$43="Non-endemic"," ", IF(COUNTRY_INFO!A165=0," ",COUNTRY_INFO!A165))</f>
        <v>Nigeria</v>
      </c>
      <c r="B165" s="13" t="str">
        <f>IF(INTRO!$E$43="Non-endemic"," ", IF(COUNTRY_INFO!B165=0," ",COUNTRY_INFO!B165))</f>
        <v>Borno</v>
      </c>
      <c r="C165" s="13" t="str">
        <f>IF(INTRO!$E$43="Non-endemic"," ", IF(COUNTRY_INFO!C165=0," ",COUNTRY_INFO!C165))</f>
        <v>Konduga</v>
      </c>
      <c r="D165" s="14">
        <f>IF(INTRO!$E$43="Non-endemic", 0, IF(COUNTRY_INFO!$K165&gt;0, IF(COUNTRY_INFO!$K165=4, 0, IF(COUNTRY_INFO!$K165=1, COUNTRY_INFO!$F165*0.33, IF(COUNTRY_INFO!$K165=2, COUNTRY_INFO!$F165*0.5, COUNTRY_INFO!$F165))), 0))</f>
        <v>29478.5</v>
      </c>
      <c r="E165" s="14">
        <f>IF(INTRO!$E$43="Non-endemic", 0, IF(COUNTRY_INFO!$K165&gt;0, IF(COUNTRY_INFO!$K165=4, 0, IF(COUNTRY_INFO!$K165=1, 0, IF(COUNTRY_INFO!$K165=2, COUNTRY_INFO!$G165*0.2, COUNTRY_INFO!$G165))), 0))</f>
        <v>21898.400000000001</v>
      </c>
      <c r="F165" s="14">
        <f t="shared" si="19"/>
        <v>51376.9</v>
      </c>
      <c r="G165" s="15">
        <f>IF(INTRO!$E$43="Non-endemic", "Not required", COUNTRY_INFO!T165)</f>
        <v>1</v>
      </c>
      <c r="H165" s="64"/>
      <c r="I165" s="14">
        <f>IF($D165=0,0,IF(AND($G165&gt;0,$H165&lt;&gt;"Yes"),D165,IF(AND($G165&gt;0,$H165="Yes"),COUNTRY_INFO!$F165,0)))</f>
        <v>29478.5</v>
      </c>
      <c r="J165" s="3"/>
      <c r="K165" s="44">
        <f t="shared" si="20"/>
        <v>21898.400000000001</v>
      </c>
      <c r="L165" s="44">
        <f t="shared" si="21"/>
        <v>51376.9</v>
      </c>
      <c r="M165" s="14">
        <f t="shared" si="4"/>
        <v>73696.25</v>
      </c>
      <c r="N165" s="44">
        <f t="shared" si="5"/>
        <v>65695.200000000012</v>
      </c>
      <c r="O165" s="14">
        <f t="shared" si="22"/>
        <v>73696.25</v>
      </c>
      <c r="P165" s="25"/>
      <c r="Q165" s="16">
        <f t="shared" si="23"/>
        <v>73696.25</v>
      </c>
      <c r="R165" s="16">
        <f t="shared" si="8"/>
        <v>74</v>
      </c>
    </row>
    <row r="166" spans="1:18" x14ac:dyDescent="0.25">
      <c r="A166" s="13" t="str">
        <f>IF(INTRO!$E$43="Non-endemic"," ", IF(COUNTRY_INFO!A166=0," ",COUNTRY_INFO!A166))</f>
        <v>Nigeria</v>
      </c>
      <c r="B166" s="13" t="str">
        <f>IF(INTRO!$E$43="Non-endemic"," ", IF(COUNTRY_INFO!B166=0," ",COUNTRY_INFO!B166))</f>
        <v>Borno</v>
      </c>
      <c r="C166" s="13" t="str">
        <f>IF(INTRO!$E$43="Non-endemic"," ", IF(COUNTRY_INFO!C166=0," ",COUNTRY_INFO!C166))</f>
        <v>Kukawa</v>
      </c>
      <c r="D166" s="14">
        <f>IF(INTRO!$E$43="Non-endemic", 0, IF(COUNTRY_INFO!$K166&gt;0, IF(COUNTRY_INFO!$K166=4, 0, IF(COUNTRY_INFO!$K166=1, COUNTRY_INFO!$F166*0.33, IF(COUNTRY_INFO!$K166=2, COUNTRY_INFO!$F166*0.5, COUNTRY_INFO!$F166))), 0))</f>
        <v>0</v>
      </c>
      <c r="E166" s="14">
        <f>IF(INTRO!$E$43="Non-endemic", 0, IF(COUNTRY_INFO!$K166&gt;0, IF(COUNTRY_INFO!$K166=4, 0, IF(COUNTRY_INFO!$K166=1, 0, IF(COUNTRY_INFO!$K166=2, COUNTRY_INFO!$G166*0.2, COUNTRY_INFO!$G166))), 0))</f>
        <v>0</v>
      </c>
      <c r="F166" s="14">
        <f t="shared" si="19"/>
        <v>0</v>
      </c>
      <c r="G166" s="15">
        <f>IF(INTRO!$E$43="Non-endemic", "Not required", COUNTRY_INFO!T166)</f>
        <v>0</v>
      </c>
      <c r="H166" s="64"/>
      <c r="I166" s="14">
        <f>IF($D166=0,0,IF(AND($G166&gt;0,$H166&lt;&gt;"Yes"),D166,IF(AND($G166&gt;0,$H166="Yes"),COUNTRY_INFO!$F166,0)))</f>
        <v>0</v>
      </c>
      <c r="J166" s="3"/>
      <c r="K166" s="44">
        <f t="shared" si="20"/>
        <v>0</v>
      </c>
      <c r="L166" s="44">
        <f t="shared" si="21"/>
        <v>0</v>
      </c>
      <c r="M166" s="14">
        <f t="shared" si="4"/>
        <v>0</v>
      </c>
      <c r="N166" s="44">
        <f t="shared" si="5"/>
        <v>0</v>
      </c>
      <c r="O166" s="14">
        <f t="shared" si="22"/>
        <v>0</v>
      </c>
      <c r="P166" s="25"/>
      <c r="Q166" s="16">
        <f t="shared" si="23"/>
        <v>0</v>
      </c>
      <c r="R166" s="16">
        <f t="shared" si="8"/>
        <v>0</v>
      </c>
    </row>
    <row r="167" spans="1:18" x14ac:dyDescent="0.25">
      <c r="A167" s="13" t="str">
        <f>IF(INTRO!$E$43="Non-endemic"," ", IF(COUNTRY_INFO!A167=0," ",COUNTRY_INFO!A167))</f>
        <v>Nigeria</v>
      </c>
      <c r="B167" s="13" t="str">
        <f>IF(INTRO!$E$43="Non-endemic"," ", IF(COUNTRY_INFO!B167=0," ",COUNTRY_INFO!B167))</f>
        <v>Borno</v>
      </c>
      <c r="C167" s="13" t="str">
        <f>IF(INTRO!$E$43="Non-endemic"," ", IF(COUNTRY_INFO!C167=0," ",COUNTRY_INFO!C167))</f>
        <v>Kwaya Kusar</v>
      </c>
      <c r="D167" s="14">
        <f>IF(INTRO!$E$43="Non-endemic", 0, IF(COUNTRY_INFO!$K167&gt;0, IF(COUNTRY_INFO!$K167=4, 0, IF(COUNTRY_INFO!$K167=1, COUNTRY_INFO!$F167*0.33, IF(COUNTRY_INFO!$K167=2, COUNTRY_INFO!$F167*0.5, COUNTRY_INFO!$F167))), 0))</f>
        <v>0</v>
      </c>
      <c r="E167" s="14">
        <f>IF(INTRO!$E$43="Non-endemic", 0, IF(COUNTRY_INFO!$K167&gt;0, IF(COUNTRY_INFO!$K167=4, 0, IF(COUNTRY_INFO!$K167=1, 0, IF(COUNTRY_INFO!$K167=2, COUNTRY_INFO!$G167*0.2, COUNTRY_INFO!$G167))), 0))</f>
        <v>0</v>
      </c>
      <c r="F167" s="14">
        <f t="shared" si="19"/>
        <v>0</v>
      </c>
      <c r="G167" s="15">
        <f>IF(INTRO!$E$43="Non-endemic", "Not required", COUNTRY_INFO!T167)</f>
        <v>0</v>
      </c>
      <c r="H167" s="64"/>
      <c r="I167" s="14">
        <f>IF($D167=0,0,IF(AND($G167&gt;0,$H167&lt;&gt;"Yes"),D167,IF(AND($G167&gt;0,$H167="Yes"),COUNTRY_INFO!$F167,0)))</f>
        <v>0</v>
      </c>
      <c r="J167" s="3"/>
      <c r="K167" s="44">
        <f t="shared" si="20"/>
        <v>0</v>
      </c>
      <c r="L167" s="44">
        <f t="shared" si="21"/>
        <v>0</v>
      </c>
      <c r="M167" s="14">
        <f t="shared" si="4"/>
        <v>0</v>
      </c>
      <c r="N167" s="44">
        <f t="shared" si="5"/>
        <v>0</v>
      </c>
      <c r="O167" s="14">
        <f t="shared" si="22"/>
        <v>0</v>
      </c>
      <c r="P167" s="25"/>
      <c r="Q167" s="16">
        <f t="shared" si="23"/>
        <v>0</v>
      </c>
      <c r="R167" s="16">
        <f t="shared" si="8"/>
        <v>0</v>
      </c>
    </row>
    <row r="168" spans="1:18" x14ac:dyDescent="0.25">
      <c r="A168" s="13" t="str">
        <f>IF(INTRO!$E$43="Non-endemic"," ", IF(COUNTRY_INFO!A168=0," ",COUNTRY_INFO!A168))</f>
        <v>Nigeria</v>
      </c>
      <c r="B168" s="13" t="str">
        <f>IF(INTRO!$E$43="Non-endemic"," ", IF(COUNTRY_INFO!B168=0," ",COUNTRY_INFO!B168))</f>
        <v>Borno</v>
      </c>
      <c r="C168" s="13" t="str">
        <f>IF(INTRO!$E$43="Non-endemic"," ", IF(COUNTRY_INFO!C168=0," ",COUNTRY_INFO!C168))</f>
        <v>Mafa</v>
      </c>
      <c r="D168" s="14">
        <f>IF(INTRO!$E$43="Non-endemic", 0, IF(COUNTRY_INFO!$K168&gt;0, IF(COUNTRY_INFO!$K168=4, 0, IF(COUNTRY_INFO!$K168=1, COUNTRY_INFO!$F168*0.33, IF(COUNTRY_INFO!$K168=2, COUNTRY_INFO!$F168*0.5, COUNTRY_INFO!$F168))), 0))</f>
        <v>0</v>
      </c>
      <c r="E168" s="14">
        <f>IF(INTRO!$E$43="Non-endemic", 0, IF(COUNTRY_INFO!$K168&gt;0, IF(COUNTRY_INFO!$K168=4, 0, IF(COUNTRY_INFO!$K168=1, 0, IF(COUNTRY_INFO!$K168=2, COUNTRY_INFO!$G168*0.2, COUNTRY_INFO!$G168))), 0))</f>
        <v>0</v>
      </c>
      <c r="F168" s="14">
        <f t="shared" si="19"/>
        <v>0</v>
      </c>
      <c r="G168" s="15">
        <f>IF(INTRO!$E$43="Non-endemic", "Not required", COUNTRY_INFO!T168)</f>
        <v>0</v>
      </c>
      <c r="H168" s="64"/>
      <c r="I168" s="14">
        <f>IF($D168=0,0,IF(AND($G168&gt;0,$H168&lt;&gt;"Yes"),D168,IF(AND($G168&gt;0,$H168="Yes"),COUNTRY_INFO!$F168,0)))</f>
        <v>0</v>
      </c>
      <c r="J168" s="3"/>
      <c r="K168" s="44">
        <f t="shared" si="20"/>
        <v>0</v>
      </c>
      <c r="L168" s="44">
        <f t="shared" si="21"/>
        <v>0</v>
      </c>
      <c r="M168" s="14">
        <f t="shared" si="4"/>
        <v>0</v>
      </c>
      <c r="N168" s="44">
        <f t="shared" si="5"/>
        <v>0</v>
      </c>
      <c r="O168" s="14">
        <f t="shared" si="22"/>
        <v>0</v>
      </c>
      <c r="P168" s="25"/>
      <c r="Q168" s="16">
        <f t="shared" si="23"/>
        <v>0</v>
      </c>
      <c r="R168" s="16">
        <f t="shared" si="8"/>
        <v>0</v>
      </c>
    </row>
    <row r="169" spans="1:18" x14ac:dyDescent="0.25">
      <c r="A169" s="13" t="str">
        <f>IF(INTRO!$E$43="Non-endemic"," ", IF(COUNTRY_INFO!A169=0," ",COUNTRY_INFO!A169))</f>
        <v>Nigeria</v>
      </c>
      <c r="B169" s="13" t="str">
        <f>IF(INTRO!$E$43="Non-endemic"," ", IF(COUNTRY_INFO!B169=0," ",COUNTRY_INFO!B169))</f>
        <v>Borno</v>
      </c>
      <c r="C169" s="13" t="str">
        <f>IF(INTRO!$E$43="Non-endemic"," ", IF(COUNTRY_INFO!C169=0," ",COUNTRY_INFO!C169))</f>
        <v>Magumeri</v>
      </c>
      <c r="D169" s="14">
        <f>IF(INTRO!$E$43="Non-endemic", 0, IF(COUNTRY_INFO!$K169&gt;0, IF(COUNTRY_INFO!$K169=4, 0, IF(COUNTRY_INFO!$K169=1, COUNTRY_INFO!$F169*0.33, IF(COUNTRY_INFO!$K169=2, COUNTRY_INFO!$F169*0.5, COUNTRY_INFO!$F169))), 0))</f>
        <v>0</v>
      </c>
      <c r="E169" s="14">
        <f>IF(INTRO!$E$43="Non-endemic", 0, IF(COUNTRY_INFO!$K169&gt;0, IF(COUNTRY_INFO!$K169=4, 0, IF(COUNTRY_INFO!$K169=1, 0, IF(COUNTRY_INFO!$K169=2, COUNTRY_INFO!$G169*0.2, COUNTRY_INFO!$G169))), 0))</f>
        <v>0</v>
      </c>
      <c r="F169" s="14">
        <f t="shared" si="19"/>
        <v>0</v>
      </c>
      <c r="G169" s="15">
        <f>IF(INTRO!$E$43="Non-endemic", "Not required", COUNTRY_INFO!T169)</f>
        <v>0</v>
      </c>
      <c r="H169" s="64"/>
      <c r="I169" s="14">
        <f>IF($D169=0,0,IF(AND($G169&gt;0,$H169&lt;&gt;"Yes"),D169,IF(AND($G169&gt;0,$H169="Yes"),COUNTRY_INFO!$F169,0)))</f>
        <v>0</v>
      </c>
      <c r="J169" s="3"/>
      <c r="K169" s="44">
        <f t="shared" si="20"/>
        <v>0</v>
      </c>
      <c r="L169" s="44">
        <f t="shared" si="21"/>
        <v>0</v>
      </c>
      <c r="M169" s="14">
        <f t="shared" si="4"/>
        <v>0</v>
      </c>
      <c r="N169" s="44">
        <f t="shared" si="5"/>
        <v>0</v>
      </c>
      <c r="O169" s="14">
        <f t="shared" si="22"/>
        <v>0</v>
      </c>
      <c r="P169" s="25"/>
      <c r="Q169" s="16">
        <f t="shared" si="23"/>
        <v>0</v>
      </c>
      <c r="R169" s="16">
        <f t="shared" si="8"/>
        <v>0</v>
      </c>
    </row>
    <row r="170" spans="1:18" x14ac:dyDescent="0.25">
      <c r="A170" s="13" t="str">
        <f>IF(INTRO!$E$43="Non-endemic"," ", IF(COUNTRY_INFO!A170=0," ",COUNTRY_INFO!A170))</f>
        <v>Nigeria</v>
      </c>
      <c r="B170" s="13" t="str">
        <f>IF(INTRO!$E$43="Non-endemic"," ", IF(COUNTRY_INFO!B170=0," ",COUNTRY_INFO!B170))</f>
        <v>Borno</v>
      </c>
      <c r="C170" s="13" t="str">
        <f>IF(INTRO!$E$43="Non-endemic"," ", IF(COUNTRY_INFO!C170=0," ",COUNTRY_INFO!C170))</f>
        <v>Maiduguri</v>
      </c>
      <c r="D170" s="14">
        <f>IF(INTRO!$E$43="Non-endemic", 0, IF(COUNTRY_INFO!$K170&gt;0, IF(COUNTRY_INFO!$K170=4, 0, IF(COUNTRY_INFO!$K170=1, COUNTRY_INFO!$F170*0.33, IF(COUNTRY_INFO!$K170=2, COUNTRY_INFO!$F170*0.5, COUNTRY_INFO!$F170))), 0))</f>
        <v>196378</v>
      </c>
      <c r="E170" s="14">
        <f>IF(INTRO!$E$43="Non-endemic", 0, IF(COUNTRY_INFO!$K170&gt;0, IF(COUNTRY_INFO!$K170=4, 0, IF(COUNTRY_INFO!$K170=1, 0, IF(COUNTRY_INFO!$K170=2, COUNTRY_INFO!$G170*0.2, COUNTRY_INFO!$G170))), 0))</f>
        <v>364701</v>
      </c>
      <c r="F170" s="14">
        <f t="shared" si="19"/>
        <v>561079</v>
      </c>
      <c r="G170" s="15">
        <f>IF(INTRO!$E$43="Non-endemic", "Not required", COUNTRY_INFO!T170)</f>
        <v>1</v>
      </c>
      <c r="H170" s="64"/>
      <c r="I170" s="14">
        <f>IF($D170=0,0,IF(AND($G170&gt;0,$H170&lt;&gt;"Yes"),D170,IF(AND($G170&gt;0,$H170="Yes"),COUNTRY_INFO!$F170,0)))</f>
        <v>196378</v>
      </c>
      <c r="J170" s="3"/>
      <c r="K170" s="44">
        <f t="shared" si="20"/>
        <v>364701</v>
      </c>
      <c r="L170" s="44">
        <f t="shared" si="21"/>
        <v>561079</v>
      </c>
      <c r="M170" s="14">
        <f t="shared" si="4"/>
        <v>490945</v>
      </c>
      <c r="N170" s="44">
        <f t="shared" si="5"/>
        <v>1094103</v>
      </c>
      <c r="O170" s="14">
        <f t="shared" si="22"/>
        <v>490945</v>
      </c>
      <c r="P170" s="25"/>
      <c r="Q170" s="16">
        <f t="shared" si="23"/>
        <v>490945</v>
      </c>
      <c r="R170" s="16">
        <f t="shared" si="8"/>
        <v>491</v>
      </c>
    </row>
    <row r="171" spans="1:18" x14ac:dyDescent="0.25">
      <c r="A171" s="13" t="str">
        <f>IF(INTRO!$E$43="Non-endemic"," ", IF(COUNTRY_INFO!A171=0," ",COUNTRY_INFO!A171))</f>
        <v>Nigeria</v>
      </c>
      <c r="B171" s="13" t="str">
        <f>IF(INTRO!$E$43="Non-endemic"," ", IF(COUNTRY_INFO!B171=0," ",COUNTRY_INFO!B171))</f>
        <v>Borno</v>
      </c>
      <c r="C171" s="13" t="str">
        <f>IF(INTRO!$E$43="Non-endemic"," ", IF(COUNTRY_INFO!C171=0," ",COUNTRY_INFO!C171))</f>
        <v>Marte</v>
      </c>
      <c r="D171" s="14">
        <f>IF(INTRO!$E$43="Non-endemic", 0, IF(COUNTRY_INFO!$K171&gt;0, IF(COUNTRY_INFO!$K171=4, 0, IF(COUNTRY_INFO!$K171=1, COUNTRY_INFO!$F171*0.33, IF(COUNTRY_INFO!$K171=2, COUNTRY_INFO!$F171*0.5, COUNTRY_INFO!$F171))), 0))</f>
        <v>0</v>
      </c>
      <c r="E171" s="14">
        <f>IF(INTRO!$E$43="Non-endemic", 0, IF(COUNTRY_INFO!$K171&gt;0, IF(COUNTRY_INFO!$K171=4, 0, IF(COUNTRY_INFO!$K171=1, 0, IF(COUNTRY_INFO!$K171=2, COUNTRY_INFO!$G171*0.2, COUNTRY_INFO!$G171))), 0))</f>
        <v>0</v>
      </c>
      <c r="F171" s="14">
        <f t="shared" si="19"/>
        <v>0</v>
      </c>
      <c r="G171" s="15">
        <f>IF(INTRO!$E$43="Non-endemic", "Not required", COUNTRY_INFO!T171)</f>
        <v>0</v>
      </c>
      <c r="H171" s="64"/>
      <c r="I171" s="14">
        <f>IF($D171=0,0,IF(AND($G171&gt;0,$H171&lt;&gt;"Yes"),D171,IF(AND($G171&gt;0,$H171="Yes"),COUNTRY_INFO!$F171,0)))</f>
        <v>0</v>
      </c>
      <c r="J171" s="3"/>
      <c r="K171" s="44">
        <f t="shared" si="20"/>
        <v>0</v>
      </c>
      <c r="L171" s="44">
        <f t="shared" si="21"/>
        <v>0</v>
      </c>
      <c r="M171" s="14">
        <f t="shared" si="4"/>
        <v>0</v>
      </c>
      <c r="N171" s="44">
        <f t="shared" si="5"/>
        <v>0</v>
      </c>
      <c r="O171" s="14">
        <f t="shared" si="22"/>
        <v>0</v>
      </c>
      <c r="P171" s="25"/>
      <c r="Q171" s="16">
        <f t="shared" si="23"/>
        <v>0</v>
      </c>
      <c r="R171" s="16">
        <f t="shared" si="8"/>
        <v>0</v>
      </c>
    </row>
    <row r="172" spans="1:18" x14ac:dyDescent="0.25">
      <c r="A172" s="13" t="str">
        <f>IF(INTRO!$E$43="Non-endemic"," ", IF(COUNTRY_INFO!A172=0," ",COUNTRY_INFO!A172))</f>
        <v>Nigeria</v>
      </c>
      <c r="B172" s="13" t="str">
        <f>IF(INTRO!$E$43="Non-endemic"," ", IF(COUNTRY_INFO!B172=0," ",COUNTRY_INFO!B172))</f>
        <v>Borno</v>
      </c>
      <c r="C172" s="13" t="str">
        <f>IF(INTRO!$E$43="Non-endemic"," ", IF(COUNTRY_INFO!C172=0," ",COUNTRY_INFO!C172))</f>
        <v>Mobbar</v>
      </c>
      <c r="D172" s="14">
        <f>IF(INTRO!$E$43="Non-endemic", 0, IF(COUNTRY_INFO!$K172&gt;0, IF(COUNTRY_INFO!$K172=4, 0, IF(COUNTRY_INFO!$K172=1, COUNTRY_INFO!$F172*0.33, IF(COUNTRY_INFO!$K172=2, COUNTRY_INFO!$F172*0.5, COUNTRY_INFO!$F172))), 0))</f>
        <v>0</v>
      </c>
      <c r="E172" s="14">
        <f>IF(INTRO!$E$43="Non-endemic", 0, IF(COUNTRY_INFO!$K172&gt;0, IF(COUNTRY_INFO!$K172=4, 0, IF(COUNTRY_INFO!$K172=1, 0, IF(COUNTRY_INFO!$K172=2, COUNTRY_INFO!$G172*0.2, COUNTRY_INFO!$G172))), 0))</f>
        <v>0</v>
      </c>
      <c r="F172" s="14">
        <f t="shared" si="19"/>
        <v>0</v>
      </c>
      <c r="G172" s="15">
        <f>IF(INTRO!$E$43="Non-endemic", "Not required", COUNTRY_INFO!T172)</f>
        <v>0</v>
      </c>
      <c r="H172" s="64"/>
      <c r="I172" s="14">
        <f>IF($D172=0,0,IF(AND($G172&gt;0,$H172&lt;&gt;"Yes"),D172,IF(AND($G172&gt;0,$H172="Yes"),COUNTRY_INFO!$F172,0)))</f>
        <v>0</v>
      </c>
      <c r="J172" s="3"/>
      <c r="K172" s="44">
        <f t="shared" si="20"/>
        <v>0</v>
      </c>
      <c r="L172" s="44">
        <f t="shared" si="21"/>
        <v>0</v>
      </c>
      <c r="M172" s="14">
        <f t="shared" si="4"/>
        <v>0</v>
      </c>
      <c r="N172" s="44">
        <f t="shared" si="5"/>
        <v>0</v>
      </c>
      <c r="O172" s="14">
        <f t="shared" si="22"/>
        <v>0</v>
      </c>
      <c r="P172" s="25"/>
      <c r="Q172" s="16">
        <f t="shared" si="23"/>
        <v>0</v>
      </c>
      <c r="R172" s="16">
        <f t="shared" si="8"/>
        <v>0</v>
      </c>
    </row>
    <row r="173" spans="1:18" x14ac:dyDescent="0.25">
      <c r="A173" s="13" t="str">
        <f>IF(INTRO!$E$43="Non-endemic"," ", IF(COUNTRY_INFO!A173=0," ",COUNTRY_INFO!A173))</f>
        <v>Nigeria</v>
      </c>
      <c r="B173" s="13" t="str">
        <f>IF(INTRO!$E$43="Non-endemic"," ", IF(COUNTRY_INFO!B173=0," ",COUNTRY_INFO!B173))</f>
        <v>Borno</v>
      </c>
      <c r="C173" s="13" t="str">
        <f>IF(INTRO!$E$43="Non-endemic"," ", IF(COUNTRY_INFO!C173=0," ",COUNTRY_INFO!C173))</f>
        <v>Monguno</v>
      </c>
      <c r="D173" s="14">
        <f>IF(INTRO!$E$43="Non-endemic", 0, IF(COUNTRY_INFO!$K173&gt;0, IF(COUNTRY_INFO!$K173=4, 0, IF(COUNTRY_INFO!$K173=1, COUNTRY_INFO!$F173*0.33, IF(COUNTRY_INFO!$K173=2, COUNTRY_INFO!$F173*0.5, COUNTRY_INFO!$F173))), 0))</f>
        <v>0</v>
      </c>
      <c r="E173" s="14">
        <f>IF(INTRO!$E$43="Non-endemic", 0, IF(COUNTRY_INFO!$K173&gt;0, IF(COUNTRY_INFO!$K173=4, 0, IF(COUNTRY_INFO!$K173=1, 0, IF(COUNTRY_INFO!$K173=2, COUNTRY_INFO!$G173*0.2, COUNTRY_INFO!$G173))), 0))</f>
        <v>0</v>
      </c>
      <c r="F173" s="14">
        <f t="shared" si="19"/>
        <v>0</v>
      </c>
      <c r="G173" s="15">
        <f>IF(INTRO!$E$43="Non-endemic", "Not required", COUNTRY_INFO!T173)</f>
        <v>0</v>
      </c>
      <c r="H173" s="64"/>
      <c r="I173" s="14">
        <f>IF($D173=0,0,IF(AND($G173&gt;0,$H173&lt;&gt;"Yes"),D173,IF(AND($G173&gt;0,$H173="Yes"),COUNTRY_INFO!$F173,0)))</f>
        <v>0</v>
      </c>
      <c r="J173" s="3"/>
      <c r="K173" s="44">
        <f t="shared" si="20"/>
        <v>0</v>
      </c>
      <c r="L173" s="44">
        <f t="shared" si="21"/>
        <v>0</v>
      </c>
      <c r="M173" s="14">
        <f t="shared" si="4"/>
        <v>0</v>
      </c>
      <c r="N173" s="44">
        <f t="shared" si="5"/>
        <v>0</v>
      </c>
      <c r="O173" s="14">
        <f t="shared" si="22"/>
        <v>0</v>
      </c>
      <c r="P173" s="25"/>
      <c r="Q173" s="16">
        <f t="shared" si="23"/>
        <v>0</v>
      </c>
      <c r="R173" s="16">
        <f t="shared" si="8"/>
        <v>0</v>
      </c>
    </row>
    <row r="174" spans="1:18" x14ac:dyDescent="0.25">
      <c r="A174" s="13" t="str">
        <f>IF(INTRO!$E$43="Non-endemic"," ", IF(COUNTRY_INFO!A174=0," ",COUNTRY_INFO!A174))</f>
        <v>Nigeria</v>
      </c>
      <c r="B174" s="13" t="str">
        <f>IF(INTRO!$E$43="Non-endemic"," ", IF(COUNTRY_INFO!B174=0," ",COUNTRY_INFO!B174))</f>
        <v>Borno</v>
      </c>
      <c r="C174" s="13" t="str">
        <f>IF(INTRO!$E$43="Non-endemic"," ", IF(COUNTRY_INFO!C174=0," ",COUNTRY_INFO!C174))</f>
        <v>Ngala</v>
      </c>
      <c r="D174" s="14">
        <f>IF(INTRO!$E$43="Non-endemic", 0, IF(COUNTRY_INFO!$K174&gt;0, IF(COUNTRY_INFO!$K174=4, 0, IF(COUNTRY_INFO!$K174=1, COUNTRY_INFO!$F174*0.33, IF(COUNTRY_INFO!$K174=2, COUNTRY_INFO!$F174*0.5, COUNTRY_INFO!$F174))), 0))</f>
        <v>0</v>
      </c>
      <c r="E174" s="14">
        <f>IF(INTRO!$E$43="Non-endemic", 0, IF(COUNTRY_INFO!$K174&gt;0, IF(COUNTRY_INFO!$K174=4, 0, IF(COUNTRY_INFO!$K174=1, 0, IF(COUNTRY_INFO!$K174=2, COUNTRY_INFO!$G174*0.2, COUNTRY_INFO!$G174))), 0))</f>
        <v>0</v>
      </c>
      <c r="F174" s="14">
        <f t="shared" si="19"/>
        <v>0</v>
      </c>
      <c r="G174" s="15">
        <f>IF(INTRO!$E$43="Non-endemic", "Not required", COUNTRY_INFO!T174)</f>
        <v>0</v>
      </c>
      <c r="H174" s="64"/>
      <c r="I174" s="14">
        <f>IF($D174=0,0,IF(AND($G174&gt;0,$H174&lt;&gt;"Yes"),D174,IF(AND($G174&gt;0,$H174="Yes"),COUNTRY_INFO!$F174,0)))</f>
        <v>0</v>
      </c>
      <c r="J174" s="3"/>
      <c r="K174" s="44">
        <f t="shared" si="20"/>
        <v>0</v>
      </c>
      <c r="L174" s="44">
        <f t="shared" si="21"/>
        <v>0</v>
      </c>
      <c r="M174" s="14">
        <f t="shared" si="4"/>
        <v>0</v>
      </c>
      <c r="N174" s="44">
        <f t="shared" si="5"/>
        <v>0</v>
      </c>
      <c r="O174" s="14">
        <f t="shared" si="22"/>
        <v>0</v>
      </c>
      <c r="P174" s="25"/>
      <c r="Q174" s="16">
        <f t="shared" si="23"/>
        <v>0</v>
      </c>
      <c r="R174" s="16">
        <f t="shared" si="8"/>
        <v>0</v>
      </c>
    </row>
    <row r="175" spans="1:18" x14ac:dyDescent="0.25">
      <c r="A175" s="13" t="str">
        <f>IF(INTRO!$E$43="Non-endemic"," ", IF(COUNTRY_INFO!A175=0," ",COUNTRY_INFO!A175))</f>
        <v>Nigeria</v>
      </c>
      <c r="B175" s="13" t="str">
        <f>IF(INTRO!$E$43="Non-endemic"," ", IF(COUNTRY_INFO!B175=0," ",COUNTRY_INFO!B175))</f>
        <v>Borno</v>
      </c>
      <c r="C175" s="13" t="str">
        <f>IF(INTRO!$E$43="Non-endemic"," ", IF(COUNTRY_INFO!C175=0," ",COUNTRY_INFO!C175))</f>
        <v>Nganzai</v>
      </c>
      <c r="D175" s="14">
        <f>IF(INTRO!$E$43="Non-endemic", 0, IF(COUNTRY_INFO!$K175&gt;0, IF(COUNTRY_INFO!$K175=4, 0, IF(COUNTRY_INFO!$K175=1, COUNTRY_INFO!$F175*0.33, IF(COUNTRY_INFO!$K175=2, COUNTRY_INFO!$F175*0.5, COUNTRY_INFO!$F175))), 0))</f>
        <v>0</v>
      </c>
      <c r="E175" s="14">
        <f>IF(INTRO!$E$43="Non-endemic", 0, IF(COUNTRY_INFO!$K175&gt;0, IF(COUNTRY_INFO!$K175=4, 0, IF(COUNTRY_INFO!$K175=1, 0, IF(COUNTRY_INFO!$K175=2, COUNTRY_INFO!$G175*0.2, COUNTRY_INFO!$G175))), 0))</f>
        <v>0</v>
      </c>
      <c r="F175" s="14">
        <f t="shared" si="19"/>
        <v>0</v>
      </c>
      <c r="G175" s="15">
        <f>IF(INTRO!$E$43="Non-endemic", "Not required", COUNTRY_INFO!T175)</f>
        <v>0</v>
      </c>
      <c r="H175" s="64"/>
      <c r="I175" s="14">
        <f>IF($D175=0,0,IF(AND($G175&gt;0,$H175&lt;&gt;"Yes"),D175,IF(AND($G175&gt;0,$H175="Yes"),COUNTRY_INFO!$F175,0)))</f>
        <v>0</v>
      </c>
      <c r="J175" s="3"/>
      <c r="K175" s="44">
        <f t="shared" si="20"/>
        <v>0</v>
      </c>
      <c r="L175" s="44">
        <f t="shared" si="21"/>
        <v>0</v>
      </c>
      <c r="M175" s="14">
        <f t="shared" si="4"/>
        <v>0</v>
      </c>
      <c r="N175" s="44">
        <f t="shared" si="5"/>
        <v>0</v>
      </c>
      <c r="O175" s="14">
        <f t="shared" si="22"/>
        <v>0</v>
      </c>
      <c r="P175" s="25"/>
      <c r="Q175" s="16">
        <f t="shared" si="23"/>
        <v>0</v>
      </c>
      <c r="R175" s="16">
        <f t="shared" si="8"/>
        <v>0</v>
      </c>
    </row>
    <row r="176" spans="1:18" x14ac:dyDescent="0.25">
      <c r="A176" s="13" t="str">
        <f>IF(INTRO!$E$43="Non-endemic"," ", IF(COUNTRY_INFO!A176=0," ",COUNTRY_INFO!A176))</f>
        <v>Nigeria</v>
      </c>
      <c r="B176" s="13" t="str">
        <f>IF(INTRO!$E$43="Non-endemic"," ", IF(COUNTRY_INFO!B176=0," ",COUNTRY_INFO!B176))</f>
        <v>Borno</v>
      </c>
      <c r="C176" s="13" t="str">
        <f>IF(INTRO!$E$43="Non-endemic"," ", IF(COUNTRY_INFO!C176=0," ",COUNTRY_INFO!C176))</f>
        <v>Shani</v>
      </c>
      <c r="D176" s="14">
        <f>IF(INTRO!$E$43="Non-endemic", 0, IF(COUNTRY_INFO!$K176&gt;0, IF(COUNTRY_INFO!$K176=4, 0, IF(COUNTRY_INFO!$K176=1, COUNTRY_INFO!$F176*0.33, IF(COUNTRY_INFO!$K176=2, COUNTRY_INFO!$F176*0.5, COUNTRY_INFO!$F176))), 0))</f>
        <v>0</v>
      </c>
      <c r="E176" s="14">
        <f>IF(INTRO!$E$43="Non-endemic", 0, IF(COUNTRY_INFO!$K176&gt;0, IF(COUNTRY_INFO!$K176=4, 0, IF(COUNTRY_INFO!$K176=1, 0, IF(COUNTRY_INFO!$K176=2, COUNTRY_INFO!$G176*0.2, COUNTRY_INFO!$G176))), 0))</f>
        <v>0</v>
      </c>
      <c r="F176" s="14">
        <f t="shared" si="19"/>
        <v>0</v>
      </c>
      <c r="G176" s="15">
        <f>IF(INTRO!$E$43="Non-endemic", "Not required", COUNTRY_INFO!T176)</f>
        <v>0</v>
      </c>
      <c r="H176" s="64"/>
      <c r="I176" s="14">
        <f>IF($D176=0,0,IF(AND($G176&gt;0,$H176&lt;&gt;"Yes"),D176,IF(AND($G176&gt;0,$H176="Yes"),COUNTRY_INFO!$F176,0)))</f>
        <v>0</v>
      </c>
      <c r="J176" s="3"/>
      <c r="K176" s="44">
        <f t="shared" si="20"/>
        <v>0</v>
      </c>
      <c r="L176" s="44">
        <f t="shared" si="21"/>
        <v>0</v>
      </c>
      <c r="M176" s="14">
        <f t="shared" si="4"/>
        <v>0</v>
      </c>
      <c r="N176" s="44">
        <f t="shared" si="5"/>
        <v>0</v>
      </c>
      <c r="O176" s="14">
        <f t="shared" si="22"/>
        <v>0</v>
      </c>
      <c r="P176" s="25"/>
      <c r="Q176" s="16">
        <f t="shared" si="23"/>
        <v>0</v>
      </c>
      <c r="R176" s="16">
        <f t="shared" si="8"/>
        <v>0</v>
      </c>
    </row>
    <row r="177" spans="1:18" x14ac:dyDescent="0.25">
      <c r="A177" s="13" t="str">
        <f>IF(INTRO!$E$43="Non-endemic"," ", IF(COUNTRY_INFO!A177=0," ",COUNTRY_INFO!A177))</f>
        <v>Nigeria</v>
      </c>
      <c r="B177" s="13" t="str">
        <f>IF(INTRO!$E$43="Non-endemic"," ", IF(COUNTRY_INFO!B177=0," ",COUNTRY_INFO!B177))</f>
        <v>Cross River</v>
      </c>
      <c r="C177" s="13" t="str">
        <f>IF(INTRO!$E$43="Non-endemic"," ", IF(COUNTRY_INFO!C177=0," ",COUNTRY_INFO!C177))</f>
        <v>Abi</v>
      </c>
      <c r="D177" s="14">
        <f>IF(INTRO!$E$43="Non-endemic", 0, IF(COUNTRY_INFO!$K177&gt;0, IF(COUNTRY_INFO!$K177=4, 0, IF(COUNTRY_INFO!$K177=1, COUNTRY_INFO!$F177*0.33, IF(COUNTRY_INFO!$K177=2, COUNTRY_INFO!$F177*0.5, COUNTRY_INFO!$F177))), 0))</f>
        <v>0</v>
      </c>
      <c r="E177" s="14">
        <f>IF(INTRO!$E$43="Non-endemic", 0, IF(COUNTRY_INFO!$K177&gt;0, IF(COUNTRY_INFO!$K177=4, 0, IF(COUNTRY_INFO!$K177=1, 0, IF(COUNTRY_INFO!$K177=2, COUNTRY_INFO!$G177*0.2, COUNTRY_INFO!$G177))), 0))</f>
        <v>0</v>
      </c>
      <c r="F177" s="14">
        <f t="shared" si="19"/>
        <v>0</v>
      </c>
      <c r="G177" s="15">
        <f>IF(INTRO!$E$43="Non-endemic", "Not required", COUNTRY_INFO!T177)</f>
        <v>0</v>
      </c>
      <c r="H177" s="64"/>
      <c r="I177" s="14">
        <f>IF($D177=0,0,IF(AND($G177&gt;0,$H177&lt;&gt;"Yes"),D177,IF(AND($G177&gt;0,$H177="Yes"),COUNTRY_INFO!$F177,0)))</f>
        <v>0</v>
      </c>
      <c r="J177" s="3"/>
      <c r="K177" s="44">
        <f t="shared" si="20"/>
        <v>0</v>
      </c>
      <c r="L177" s="44">
        <f t="shared" si="21"/>
        <v>0</v>
      </c>
      <c r="M177" s="14">
        <f t="shared" si="4"/>
        <v>0</v>
      </c>
      <c r="N177" s="44">
        <f t="shared" si="5"/>
        <v>0</v>
      </c>
      <c r="O177" s="14">
        <f t="shared" si="22"/>
        <v>0</v>
      </c>
      <c r="P177" s="25"/>
      <c r="Q177" s="16">
        <f t="shared" si="23"/>
        <v>0</v>
      </c>
      <c r="R177" s="16">
        <f t="shared" si="8"/>
        <v>0</v>
      </c>
    </row>
    <row r="178" spans="1:18" x14ac:dyDescent="0.25">
      <c r="A178" s="13" t="str">
        <f>IF(INTRO!$E$43="Non-endemic"," ", IF(COUNTRY_INFO!A178=0," ",COUNTRY_INFO!A178))</f>
        <v>Nigeria</v>
      </c>
      <c r="B178" s="13" t="str">
        <f>IF(INTRO!$E$43="Non-endemic"," ", IF(COUNTRY_INFO!B178=0," ",COUNTRY_INFO!B178))</f>
        <v>Cross River</v>
      </c>
      <c r="C178" s="13" t="str">
        <f>IF(INTRO!$E$43="Non-endemic"," ", IF(COUNTRY_INFO!C178=0," ",COUNTRY_INFO!C178))</f>
        <v>Akamkpa</v>
      </c>
      <c r="D178" s="14">
        <f>IF(INTRO!$E$43="Non-endemic", 0, IF(COUNTRY_INFO!$K178&gt;0, IF(COUNTRY_INFO!$K178=4, 0, IF(COUNTRY_INFO!$K178=1, COUNTRY_INFO!$F178*0.33, IF(COUNTRY_INFO!$K178=2, COUNTRY_INFO!$F178*0.5, COUNTRY_INFO!$F178))), 0))</f>
        <v>0</v>
      </c>
      <c r="E178" s="14">
        <f>IF(INTRO!$E$43="Non-endemic", 0, IF(COUNTRY_INFO!$K178&gt;0, IF(COUNTRY_INFO!$K178=4, 0, IF(COUNTRY_INFO!$K178=1, 0, IF(COUNTRY_INFO!$K178=2, COUNTRY_INFO!$G178*0.2, COUNTRY_INFO!$G178))), 0))</f>
        <v>0</v>
      </c>
      <c r="F178" s="14">
        <f t="shared" si="19"/>
        <v>0</v>
      </c>
      <c r="G178" s="15">
        <f>IF(INTRO!$E$43="Non-endemic", "Not required", COUNTRY_INFO!T178)</f>
        <v>0</v>
      </c>
      <c r="H178" s="64"/>
      <c r="I178" s="14">
        <f>IF($D178=0,0,IF(AND($G178&gt;0,$H178&lt;&gt;"Yes"),D178,IF(AND($G178&gt;0,$H178="Yes"),COUNTRY_INFO!$F178,0)))</f>
        <v>0</v>
      </c>
      <c r="J178" s="3"/>
      <c r="K178" s="44">
        <f t="shared" si="20"/>
        <v>0</v>
      </c>
      <c r="L178" s="44">
        <f t="shared" si="21"/>
        <v>0</v>
      </c>
      <c r="M178" s="14">
        <f t="shared" si="4"/>
        <v>0</v>
      </c>
      <c r="N178" s="44">
        <f t="shared" si="5"/>
        <v>0</v>
      </c>
      <c r="O178" s="14">
        <f t="shared" si="22"/>
        <v>0</v>
      </c>
      <c r="P178" s="25"/>
      <c r="Q178" s="16">
        <f t="shared" si="23"/>
        <v>0</v>
      </c>
      <c r="R178" s="16">
        <f t="shared" si="8"/>
        <v>0</v>
      </c>
    </row>
    <row r="179" spans="1:18" x14ac:dyDescent="0.25">
      <c r="A179" s="13" t="str">
        <f>IF(INTRO!$E$43="Non-endemic"," ", IF(COUNTRY_INFO!A179=0," ",COUNTRY_INFO!A179))</f>
        <v>Nigeria</v>
      </c>
      <c r="B179" s="13" t="str">
        <f>IF(INTRO!$E$43="Non-endemic"," ", IF(COUNTRY_INFO!B179=0," ",COUNTRY_INFO!B179))</f>
        <v>Cross River</v>
      </c>
      <c r="C179" s="13" t="str">
        <f>IF(INTRO!$E$43="Non-endemic"," ", IF(COUNTRY_INFO!C179=0," ",COUNTRY_INFO!C179))</f>
        <v>Akpabuyo</v>
      </c>
      <c r="D179" s="14">
        <f>IF(INTRO!$E$43="Non-endemic", 0, IF(COUNTRY_INFO!$K179&gt;0, IF(COUNTRY_INFO!$K179=4, 0, IF(COUNTRY_INFO!$K179=1, COUNTRY_INFO!$F179*0.33, IF(COUNTRY_INFO!$K179=2, COUNTRY_INFO!$F179*0.5, COUNTRY_INFO!$F179))), 0))</f>
        <v>0</v>
      </c>
      <c r="E179" s="14">
        <f>IF(INTRO!$E$43="Non-endemic", 0, IF(COUNTRY_INFO!$K179&gt;0, IF(COUNTRY_INFO!$K179=4, 0, IF(COUNTRY_INFO!$K179=1, 0, IF(COUNTRY_INFO!$K179=2, COUNTRY_INFO!$G179*0.2, COUNTRY_INFO!$G179))), 0))</f>
        <v>0</v>
      </c>
      <c r="F179" s="14">
        <f t="shared" si="19"/>
        <v>0</v>
      </c>
      <c r="G179" s="15">
        <f>IF(INTRO!$E$43="Non-endemic", "Not required", COUNTRY_INFO!T179)</f>
        <v>0</v>
      </c>
      <c r="H179" s="64"/>
      <c r="I179" s="14">
        <f>IF($D179=0,0,IF(AND($G179&gt;0,$H179&lt;&gt;"Yes"),D179,IF(AND($G179&gt;0,$H179="Yes"),COUNTRY_INFO!$F179,0)))</f>
        <v>0</v>
      </c>
      <c r="J179" s="3"/>
      <c r="K179" s="44">
        <f t="shared" si="20"/>
        <v>0</v>
      </c>
      <c r="L179" s="44">
        <f t="shared" si="21"/>
        <v>0</v>
      </c>
      <c r="M179" s="14">
        <f t="shared" si="4"/>
        <v>0</v>
      </c>
      <c r="N179" s="44">
        <f t="shared" si="5"/>
        <v>0</v>
      </c>
      <c r="O179" s="14">
        <f t="shared" si="22"/>
        <v>0</v>
      </c>
      <c r="P179" s="25"/>
      <c r="Q179" s="16">
        <f t="shared" si="23"/>
        <v>0</v>
      </c>
      <c r="R179" s="16">
        <f t="shared" si="8"/>
        <v>0</v>
      </c>
    </row>
    <row r="180" spans="1:18" x14ac:dyDescent="0.25">
      <c r="A180" s="13" t="str">
        <f>IF(INTRO!$E$43="Non-endemic"," ", IF(COUNTRY_INFO!A180=0," ",COUNTRY_INFO!A180))</f>
        <v>Nigeria</v>
      </c>
      <c r="B180" s="13" t="str">
        <f>IF(INTRO!$E$43="Non-endemic"," ", IF(COUNTRY_INFO!B180=0," ",COUNTRY_INFO!B180))</f>
        <v>Cross River</v>
      </c>
      <c r="C180" s="13" t="str">
        <f>IF(INTRO!$E$43="Non-endemic"," ", IF(COUNTRY_INFO!C180=0," ",COUNTRY_INFO!C180))</f>
        <v>Bakasi</v>
      </c>
      <c r="D180" s="14">
        <f>IF(INTRO!$E$43="Non-endemic", 0, IF(COUNTRY_INFO!$K180&gt;0, IF(COUNTRY_INFO!$K180=4, 0, IF(COUNTRY_INFO!$K180=1, COUNTRY_INFO!$F180*0.33, IF(COUNTRY_INFO!$K180=2, COUNTRY_INFO!$F180*0.5, COUNTRY_INFO!$F180))), 0))</f>
        <v>0</v>
      </c>
      <c r="E180" s="14">
        <f>IF(INTRO!$E$43="Non-endemic", 0, IF(COUNTRY_INFO!$K180&gt;0, IF(COUNTRY_INFO!$K180=4, 0, IF(COUNTRY_INFO!$K180=1, 0, IF(COUNTRY_INFO!$K180=2, COUNTRY_INFO!$G180*0.2, COUNTRY_INFO!$G180))), 0))</f>
        <v>0</v>
      </c>
      <c r="F180" s="14">
        <f t="shared" si="19"/>
        <v>0</v>
      </c>
      <c r="G180" s="15">
        <f>IF(INTRO!$E$43="Non-endemic", "Not required", COUNTRY_INFO!T180)</f>
        <v>0</v>
      </c>
      <c r="H180" s="64"/>
      <c r="I180" s="14">
        <f>IF($D180=0,0,IF(AND($G180&gt;0,$H180&lt;&gt;"Yes"),D180,IF(AND($G180&gt;0,$H180="Yes"),COUNTRY_INFO!$F180,0)))</f>
        <v>0</v>
      </c>
      <c r="J180" s="3"/>
      <c r="K180" s="44">
        <f t="shared" si="20"/>
        <v>0</v>
      </c>
      <c r="L180" s="44">
        <f t="shared" si="21"/>
        <v>0</v>
      </c>
      <c r="M180" s="14">
        <f t="shared" si="4"/>
        <v>0</v>
      </c>
      <c r="N180" s="44">
        <f t="shared" si="5"/>
        <v>0</v>
      </c>
      <c r="O180" s="14">
        <f t="shared" si="22"/>
        <v>0</v>
      </c>
      <c r="P180" s="25"/>
      <c r="Q180" s="16">
        <f t="shared" si="23"/>
        <v>0</v>
      </c>
      <c r="R180" s="16">
        <f t="shared" si="8"/>
        <v>0</v>
      </c>
    </row>
    <row r="181" spans="1:18" x14ac:dyDescent="0.25">
      <c r="A181" s="13" t="str">
        <f>IF(INTRO!$E$43="Non-endemic"," ", IF(COUNTRY_INFO!A181=0," ",COUNTRY_INFO!A181))</f>
        <v>Nigeria</v>
      </c>
      <c r="B181" s="13" t="str">
        <f>IF(INTRO!$E$43="Non-endemic"," ", IF(COUNTRY_INFO!B181=0," ",COUNTRY_INFO!B181))</f>
        <v>Cross River</v>
      </c>
      <c r="C181" s="13" t="str">
        <f>IF(INTRO!$E$43="Non-endemic"," ", IF(COUNTRY_INFO!C181=0," ",COUNTRY_INFO!C181))</f>
        <v>Bekwara</v>
      </c>
      <c r="D181" s="14">
        <f>IF(INTRO!$E$43="Non-endemic", 0, IF(COUNTRY_INFO!$K181&gt;0, IF(COUNTRY_INFO!$K181=4, 0, IF(COUNTRY_INFO!$K181=1, COUNTRY_INFO!$F181*0.33, IF(COUNTRY_INFO!$K181=2, COUNTRY_INFO!$F181*0.5, COUNTRY_INFO!$F181))), 0))</f>
        <v>19924.5</v>
      </c>
      <c r="E181" s="14">
        <f>IF(INTRO!$E$43="Non-endemic", 0, IF(COUNTRY_INFO!$K181&gt;0, IF(COUNTRY_INFO!$K181=4, 0, IF(COUNTRY_INFO!$K181=1, 0, IF(COUNTRY_INFO!$K181=2, COUNTRY_INFO!$G181*0.2, COUNTRY_INFO!$G181))), 0))</f>
        <v>14801.2</v>
      </c>
      <c r="F181" s="14">
        <f t="shared" si="19"/>
        <v>34725.699999999997</v>
      </c>
      <c r="G181" s="15">
        <f>IF(INTRO!$E$43="Non-endemic", "Not required", COUNTRY_INFO!T181)</f>
        <v>1</v>
      </c>
      <c r="H181" s="64"/>
      <c r="I181" s="14">
        <f>IF($D181=0,0,IF(AND($G181&gt;0,$H181&lt;&gt;"Yes"),D181,IF(AND($G181&gt;0,$H181="Yes"),COUNTRY_INFO!$F181,0)))</f>
        <v>19924.5</v>
      </c>
      <c r="J181" s="3"/>
      <c r="K181" s="44">
        <f t="shared" si="20"/>
        <v>14801.2</v>
      </c>
      <c r="L181" s="44">
        <f t="shared" si="21"/>
        <v>34725.699999999997</v>
      </c>
      <c r="M181" s="14">
        <f t="shared" si="4"/>
        <v>49811.25</v>
      </c>
      <c r="N181" s="44">
        <f t="shared" si="5"/>
        <v>44403.600000000006</v>
      </c>
      <c r="O181" s="14">
        <f t="shared" si="22"/>
        <v>49811.25</v>
      </c>
      <c r="P181" s="25"/>
      <c r="Q181" s="16">
        <f t="shared" si="23"/>
        <v>49811.25</v>
      </c>
      <c r="R181" s="16">
        <f t="shared" si="8"/>
        <v>50</v>
      </c>
    </row>
    <row r="182" spans="1:18" x14ac:dyDescent="0.25">
      <c r="A182" s="13" t="str">
        <f>IF(INTRO!$E$43="Non-endemic"," ", IF(COUNTRY_INFO!A182=0," ",COUNTRY_INFO!A182))</f>
        <v>Nigeria</v>
      </c>
      <c r="B182" s="13" t="str">
        <f>IF(INTRO!$E$43="Non-endemic"," ", IF(COUNTRY_INFO!B182=0," ",COUNTRY_INFO!B182))</f>
        <v>Cross River</v>
      </c>
      <c r="C182" s="13" t="str">
        <f>IF(INTRO!$E$43="Non-endemic"," ", IF(COUNTRY_INFO!C182=0," ",COUNTRY_INFO!C182))</f>
        <v>Biase</v>
      </c>
      <c r="D182" s="14">
        <f>IF(INTRO!$E$43="Non-endemic", 0, IF(COUNTRY_INFO!$K182&gt;0, IF(COUNTRY_INFO!$K182=4, 0, IF(COUNTRY_INFO!$K182=1, COUNTRY_INFO!$F182*0.33, IF(COUNTRY_INFO!$K182=2, COUNTRY_INFO!$F182*0.5, COUNTRY_INFO!$F182))), 0))</f>
        <v>0</v>
      </c>
      <c r="E182" s="14">
        <f>IF(INTRO!$E$43="Non-endemic", 0, IF(COUNTRY_INFO!$K182&gt;0, IF(COUNTRY_INFO!$K182=4, 0, IF(COUNTRY_INFO!$K182=1, 0, IF(COUNTRY_INFO!$K182=2, COUNTRY_INFO!$G182*0.2, COUNTRY_INFO!$G182))), 0))</f>
        <v>0</v>
      </c>
      <c r="F182" s="14">
        <f t="shared" si="19"/>
        <v>0</v>
      </c>
      <c r="G182" s="15">
        <f>IF(INTRO!$E$43="Non-endemic", "Not required", COUNTRY_INFO!T182)</f>
        <v>0</v>
      </c>
      <c r="H182" s="64"/>
      <c r="I182" s="14">
        <f>IF($D182=0,0,IF(AND($G182&gt;0,$H182&lt;&gt;"Yes"),D182,IF(AND($G182&gt;0,$H182="Yes"),COUNTRY_INFO!$F182,0)))</f>
        <v>0</v>
      </c>
      <c r="J182" s="3"/>
      <c r="K182" s="44">
        <f t="shared" si="20"/>
        <v>0</v>
      </c>
      <c r="L182" s="44">
        <f t="shared" si="21"/>
        <v>0</v>
      </c>
      <c r="M182" s="14">
        <f t="shared" si="4"/>
        <v>0</v>
      </c>
      <c r="N182" s="44">
        <f t="shared" si="5"/>
        <v>0</v>
      </c>
      <c r="O182" s="14">
        <f t="shared" si="22"/>
        <v>0</v>
      </c>
      <c r="P182" s="25"/>
      <c r="Q182" s="16">
        <f t="shared" si="23"/>
        <v>0</v>
      </c>
      <c r="R182" s="16">
        <f t="shared" si="8"/>
        <v>0</v>
      </c>
    </row>
    <row r="183" spans="1:18" x14ac:dyDescent="0.25">
      <c r="A183" s="13" t="str">
        <f>IF(INTRO!$E$43="Non-endemic"," ", IF(COUNTRY_INFO!A183=0," ",COUNTRY_INFO!A183))</f>
        <v>Nigeria</v>
      </c>
      <c r="B183" s="13" t="str">
        <f>IF(INTRO!$E$43="Non-endemic"," ", IF(COUNTRY_INFO!B183=0," ",COUNTRY_INFO!B183))</f>
        <v>Cross River</v>
      </c>
      <c r="C183" s="13" t="str">
        <f>IF(INTRO!$E$43="Non-endemic"," ", IF(COUNTRY_INFO!C183=0," ",COUNTRY_INFO!C183))</f>
        <v>Boki</v>
      </c>
      <c r="D183" s="14">
        <f>IF(INTRO!$E$43="Non-endemic", 0, IF(COUNTRY_INFO!$K183&gt;0, IF(COUNTRY_INFO!$K183=4, 0, IF(COUNTRY_INFO!$K183=1, COUNTRY_INFO!$F183*0.33, IF(COUNTRY_INFO!$K183=2, COUNTRY_INFO!$F183*0.5, COUNTRY_INFO!$F183))), 0))</f>
        <v>23131.350000000002</v>
      </c>
      <c r="E183" s="14">
        <f>IF(INTRO!$E$43="Non-endemic", 0, IF(COUNTRY_INFO!$K183&gt;0, IF(COUNTRY_INFO!$K183=4, 0, IF(COUNTRY_INFO!$K183=1, 0, IF(COUNTRY_INFO!$K183=2, COUNTRY_INFO!$G183*0.2, COUNTRY_INFO!$G183))), 0))</f>
        <v>0</v>
      </c>
      <c r="F183" s="14">
        <f t="shared" si="19"/>
        <v>23131.350000000002</v>
      </c>
      <c r="G183" s="15">
        <f>IF(INTRO!$E$43="Non-endemic", "Not required", COUNTRY_INFO!T183)</f>
        <v>0</v>
      </c>
      <c r="H183" s="64"/>
      <c r="I183" s="14">
        <f>IF($D183=0,0,IF(AND($G183&gt;0,$H183&lt;&gt;"Yes"),D183,IF(AND($G183&gt;0,$H183="Yes"),COUNTRY_INFO!$F183,0)))</f>
        <v>0</v>
      </c>
      <c r="J183" s="3"/>
      <c r="K183" s="44">
        <f t="shared" si="20"/>
        <v>0</v>
      </c>
      <c r="L183" s="44">
        <f t="shared" si="21"/>
        <v>0</v>
      </c>
      <c r="M183" s="14">
        <f t="shared" si="4"/>
        <v>0</v>
      </c>
      <c r="N183" s="44">
        <f t="shared" si="5"/>
        <v>0</v>
      </c>
      <c r="O183" s="14">
        <f t="shared" si="22"/>
        <v>0</v>
      </c>
      <c r="P183" s="25"/>
      <c r="Q183" s="16">
        <f t="shared" si="23"/>
        <v>0</v>
      </c>
      <c r="R183" s="16">
        <f t="shared" si="8"/>
        <v>0</v>
      </c>
    </row>
    <row r="184" spans="1:18" x14ac:dyDescent="0.25">
      <c r="A184" s="13" t="str">
        <f>IF(INTRO!$E$43="Non-endemic"," ", IF(COUNTRY_INFO!A184=0," ",COUNTRY_INFO!A184))</f>
        <v>Nigeria</v>
      </c>
      <c r="B184" s="13" t="str">
        <f>IF(INTRO!$E$43="Non-endemic"," ", IF(COUNTRY_INFO!B184=0," ",COUNTRY_INFO!B184))</f>
        <v>Cross River</v>
      </c>
      <c r="C184" s="13" t="str">
        <f>IF(INTRO!$E$43="Non-endemic"," ", IF(COUNTRY_INFO!C184=0," ",COUNTRY_INFO!C184))</f>
        <v>Caabar South</v>
      </c>
      <c r="D184" s="14">
        <f>IF(INTRO!$E$43="Non-endemic", 0, IF(COUNTRY_INFO!$K184&gt;0, IF(COUNTRY_INFO!$K184=4, 0, IF(COUNTRY_INFO!$K184=1, COUNTRY_INFO!$F184*0.33, IF(COUNTRY_INFO!$K184=2, COUNTRY_INFO!$F184*0.5, COUNTRY_INFO!$F184))), 0))</f>
        <v>0</v>
      </c>
      <c r="E184" s="14">
        <f>IF(INTRO!$E$43="Non-endemic", 0, IF(COUNTRY_INFO!$K184&gt;0, IF(COUNTRY_INFO!$K184=4, 0, IF(COUNTRY_INFO!$K184=1, 0, IF(COUNTRY_INFO!$K184=2, COUNTRY_INFO!$G184*0.2, COUNTRY_INFO!$G184))), 0))</f>
        <v>0</v>
      </c>
      <c r="F184" s="14">
        <f t="shared" si="19"/>
        <v>0</v>
      </c>
      <c r="G184" s="15">
        <f>IF(INTRO!$E$43="Non-endemic", "Not required", COUNTRY_INFO!T184)</f>
        <v>0</v>
      </c>
      <c r="H184" s="64"/>
      <c r="I184" s="14">
        <f>IF($D184=0,0,IF(AND($G184&gt;0,$H184&lt;&gt;"Yes"),D184,IF(AND($G184&gt;0,$H184="Yes"),COUNTRY_INFO!$F184,0)))</f>
        <v>0</v>
      </c>
      <c r="J184" s="3"/>
      <c r="K184" s="44">
        <f t="shared" si="20"/>
        <v>0</v>
      </c>
      <c r="L184" s="44">
        <f t="shared" si="21"/>
        <v>0</v>
      </c>
      <c r="M184" s="14">
        <f t="shared" si="4"/>
        <v>0</v>
      </c>
      <c r="N184" s="44">
        <f t="shared" si="5"/>
        <v>0</v>
      </c>
      <c r="O184" s="14">
        <f t="shared" si="22"/>
        <v>0</v>
      </c>
      <c r="P184" s="25"/>
      <c r="Q184" s="16">
        <f t="shared" si="23"/>
        <v>0</v>
      </c>
      <c r="R184" s="16">
        <f t="shared" si="8"/>
        <v>0</v>
      </c>
    </row>
    <row r="185" spans="1:18" x14ac:dyDescent="0.25">
      <c r="A185" s="13" t="str">
        <f>IF(INTRO!$E$43="Non-endemic"," ", IF(COUNTRY_INFO!A185=0," ",COUNTRY_INFO!A185))</f>
        <v>Nigeria</v>
      </c>
      <c r="B185" s="13" t="str">
        <f>IF(INTRO!$E$43="Non-endemic"," ", IF(COUNTRY_INFO!B185=0," ",COUNTRY_INFO!B185))</f>
        <v>Cross River</v>
      </c>
      <c r="C185" s="13" t="str">
        <f>IF(INTRO!$E$43="Non-endemic"," ", IF(COUNTRY_INFO!C185=0," ",COUNTRY_INFO!C185))</f>
        <v>Calabar Municipal</v>
      </c>
      <c r="D185" s="14">
        <f>IF(INTRO!$E$43="Non-endemic", 0, IF(COUNTRY_INFO!$K185&gt;0, IF(COUNTRY_INFO!$K185=4, 0, IF(COUNTRY_INFO!$K185=1, COUNTRY_INFO!$F185*0.33, IF(COUNTRY_INFO!$K185=2, COUNTRY_INFO!$F185*0.5, COUNTRY_INFO!$F185))), 0))</f>
        <v>0</v>
      </c>
      <c r="E185" s="14">
        <f>IF(INTRO!$E$43="Non-endemic", 0, IF(COUNTRY_INFO!$K185&gt;0, IF(COUNTRY_INFO!$K185=4, 0, IF(COUNTRY_INFO!$K185=1, 0, IF(COUNTRY_INFO!$K185=2, COUNTRY_INFO!$G185*0.2, COUNTRY_INFO!$G185))), 0))</f>
        <v>0</v>
      </c>
      <c r="F185" s="14">
        <f t="shared" si="19"/>
        <v>0</v>
      </c>
      <c r="G185" s="15">
        <f>IF(INTRO!$E$43="Non-endemic", "Not required", COUNTRY_INFO!T185)</f>
        <v>0</v>
      </c>
      <c r="H185" s="64"/>
      <c r="I185" s="14">
        <f>IF($D185=0,0,IF(AND($G185&gt;0,$H185&lt;&gt;"Yes"),D185,IF(AND($G185&gt;0,$H185="Yes"),COUNTRY_INFO!$F185,0)))</f>
        <v>0</v>
      </c>
      <c r="J185" s="3"/>
      <c r="K185" s="44">
        <f t="shared" si="20"/>
        <v>0</v>
      </c>
      <c r="L185" s="44">
        <f t="shared" si="21"/>
        <v>0</v>
      </c>
      <c r="M185" s="14">
        <f t="shared" si="4"/>
        <v>0</v>
      </c>
      <c r="N185" s="44">
        <f t="shared" si="5"/>
        <v>0</v>
      </c>
      <c r="O185" s="14">
        <f t="shared" si="22"/>
        <v>0</v>
      </c>
      <c r="P185" s="25"/>
      <c r="Q185" s="16">
        <f t="shared" si="23"/>
        <v>0</v>
      </c>
      <c r="R185" s="16">
        <f t="shared" si="8"/>
        <v>0</v>
      </c>
    </row>
    <row r="186" spans="1:18" x14ac:dyDescent="0.25">
      <c r="A186" s="13" t="str">
        <f>IF(INTRO!$E$43="Non-endemic"," ", IF(COUNTRY_INFO!A186=0," ",COUNTRY_INFO!A186))</f>
        <v>Nigeria</v>
      </c>
      <c r="B186" s="13" t="str">
        <f>IF(INTRO!$E$43="Non-endemic"," ", IF(COUNTRY_INFO!B186=0," ",COUNTRY_INFO!B186))</f>
        <v>Cross River</v>
      </c>
      <c r="C186" s="13" t="str">
        <f>IF(INTRO!$E$43="Non-endemic"," ", IF(COUNTRY_INFO!C186=0," ",COUNTRY_INFO!C186))</f>
        <v>Etung</v>
      </c>
      <c r="D186" s="14">
        <f>IF(INTRO!$E$43="Non-endemic", 0, IF(COUNTRY_INFO!$K186&gt;0, IF(COUNTRY_INFO!$K186=4, 0, IF(COUNTRY_INFO!$K186=1, COUNTRY_INFO!$F186*0.33, IF(COUNTRY_INFO!$K186=2, COUNTRY_INFO!$F186*0.5, COUNTRY_INFO!$F186))), 0))</f>
        <v>0</v>
      </c>
      <c r="E186" s="14">
        <f>IF(INTRO!$E$43="Non-endemic", 0, IF(COUNTRY_INFO!$K186&gt;0, IF(COUNTRY_INFO!$K186=4, 0, IF(COUNTRY_INFO!$K186=1, 0, IF(COUNTRY_INFO!$K186=2, COUNTRY_INFO!$G186*0.2, COUNTRY_INFO!$G186))), 0))</f>
        <v>0</v>
      </c>
      <c r="F186" s="14">
        <f t="shared" si="19"/>
        <v>0</v>
      </c>
      <c r="G186" s="15">
        <f>IF(INTRO!$E$43="Non-endemic", "Not required", COUNTRY_INFO!T186)</f>
        <v>0</v>
      </c>
      <c r="H186" s="64"/>
      <c r="I186" s="14">
        <f>IF($D186=0,0,IF(AND($G186&gt;0,$H186&lt;&gt;"Yes"),D186,IF(AND($G186&gt;0,$H186="Yes"),COUNTRY_INFO!$F186,0)))</f>
        <v>0</v>
      </c>
      <c r="J186" s="3"/>
      <c r="K186" s="44">
        <f t="shared" si="20"/>
        <v>0</v>
      </c>
      <c r="L186" s="44">
        <f t="shared" si="21"/>
        <v>0</v>
      </c>
      <c r="M186" s="14">
        <f t="shared" si="4"/>
        <v>0</v>
      </c>
      <c r="N186" s="44">
        <f t="shared" si="5"/>
        <v>0</v>
      </c>
      <c r="O186" s="14">
        <f t="shared" si="22"/>
        <v>0</v>
      </c>
      <c r="P186" s="25"/>
      <c r="Q186" s="16">
        <f t="shared" si="23"/>
        <v>0</v>
      </c>
      <c r="R186" s="16">
        <f t="shared" si="8"/>
        <v>0</v>
      </c>
    </row>
    <row r="187" spans="1:18" x14ac:dyDescent="0.25">
      <c r="A187" s="13" t="str">
        <f>IF(INTRO!$E$43="Non-endemic"," ", IF(COUNTRY_INFO!A187=0," ",COUNTRY_INFO!A187))</f>
        <v>Nigeria</v>
      </c>
      <c r="B187" s="13" t="str">
        <f>IF(INTRO!$E$43="Non-endemic"," ", IF(COUNTRY_INFO!B187=0," ",COUNTRY_INFO!B187))</f>
        <v>Cross River</v>
      </c>
      <c r="C187" s="13" t="str">
        <f>IF(INTRO!$E$43="Non-endemic"," ", IF(COUNTRY_INFO!C187=0," ",COUNTRY_INFO!C187))</f>
        <v>Ikom</v>
      </c>
      <c r="D187" s="14">
        <f>IF(INTRO!$E$43="Non-endemic", 0, IF(COUNTRY_INFO!$K187&gt;0, IF(COUNTRY_INFO!$K187=4, 0, IF(COUNTRY_INFO!$K187=1, COUNTRY_INFO!$F187*0.33, IF(COUNTRY_INFO!$K187=2, COUNTRY_INFO!$F187*0.5, COUNTRY_INFO!$F187))), 0))</f>
        <v>0</v>
      </c>
      <c r="E187" s="14">
        <f>IF(INTRO!$E$43="Non-endemic", 0, IF(COUNTRY_INFO!$K187&gt;0, IF(COUNTRY_INFO!$K187=4, 0, IF(COUNTRY_INFO!$K187=1, 0, IF(COUNTRY_INFO!$K187=2, COUNTRY_INFO!$G187*0.2, COUNTRY_INFO!$G187))), 0))</f>
        <v>0</v>
      </c>
      <c r="F187" s="14">
        <f t="shared" si="19"/>
        <v>0</v>
      </c>
      <c r="G187" s="15">
        <f>IF(INTRO!$E$43="Non-endemic", "Not required", COUNTRY_INFO!T187)</f>
        <v>0</v>
      </c>
      <c r="H187" s="64"/>
      <c r="I187" s="14">
        <f>IF($D187=0,0,IF(AND($G187&gt;0,$H187&lt;&gt;"Yes"),D187,IF(AND($G187&gt;0,$H187="Yes"),COUNTRY_INFO!$F187,0)))</f>
        <v>0</v>
      </c>
      <c r="J187" s="3"/>
      <c r="K187" s="44">
        <f t="shared" si="20"/>
        <v>0</v>
      </c>
      <c r="L187" s="44">
        <f t="shared" si="21"/>
        <v>0</v>
      </c>
      <c r="M187" s="14">
        <f t="shared" si="4"/>
        <v>0</v>
      </c>
      <c r="N187" s="44">
        <f t="shared" si="5"/>
        <v>0</v>
      </c>
      <c r="O187" s="14">
        <f t="shared" si="22"/>
        <v>0</v>
      </c>
      <c r="P187" s="25"/>
      <c r="Q187" s="16">
        <f t="shared" si="23"/>
        <v>0</v>
      </c>
      <c r="R187" s="16">
        <f t="shared" si="8"/>
        <v>0</v>
      </c>
    </row>
    <row r="188" spans="1:18" x14ac:dyDescent="0.25">
      <c r="A188" s="13" t="str">
        <f>IF(INTRO!$E$43="Non-endemic"," ", IF(COUNTRY_INFO!A188=0," ",COUNTRY_INFO!A188))</f>
        <v>Nigeria</v>
      </c>
      <c r="B188" s="13" t="str">
        <f>IF(INTRO!$E$43="Non-endemic"," ", IF(COUNTRY_INFO!B188=0," ",COUNTRY_INFO!B188))</f>
        <v>Cross River</v>
      </c>
      <c r="C188" s="13" t="str">
        <f>IF(INTRO!$E$43="Non-endemic"," ", IF(COUNTRY_INFO!C188=0," ",COUNTRY_INFO!C188))</f>
        <v>Obanliku</v>
      </c>
      <c r="D188" s="14">
        <f>IF(INTRO!$E$43="Non-endemic", 0, IF(COUNTRY_INFO!$K188&gt;0, IF(COUNTRY_INFO!$K188=4, 0, IF(COUNTRY_INFO!$K188=1, COUNTRY_INFO!$F188*0.33, IF(COUNTRY_INFO!$K188=2, COUNTRY_INFO!$F188*0.5, COUNTRY_INFO!$F188))), 0))</f>
        <v>20772.5</v>
      </c>
      <c r="E188" s="14">
        <f>IF(INTRO!$E$43="Non-endemic", 0, IF(COUNTRY_INFO!$K188&gt;0, IF(COUNTRY_INFO!$K188=4, 0, IF(COUNTRY_INFO!$K188=1, 0, IF(COUNTRY_INFO!$K188=2, COUNTRY_INFO!$G188*0.2, COUNTRY_INFO!$G188))), 0))</f>
        <v>15430.800000000001</v>
      </c>
      <c r="F188" s="14">
        <f t="shared" si="19"/>
        <v>36203.300000000003</v>
      </c>
      <c r="G188" s="15">
        <f>IF(INTRO!$E$43="Non-endemic", "Not required", COUNTRY_INFO!T188)</f>
        <v>1</v>
      </c>
      <c r="H188" s="64"/>
      <c r="I188" s="14">
        <f>IF($D188=0,0,IF(AND($G188&gt;0,$H188&lt;&gt;"Yes"),D188,IF(AND($G188&gt;0,$H188="Yes"),COUNTRY_INFO!$F188,0)))</f>
        <v>20772.5</v>
      </c>
      <c r="J188" s="3"/>
      <c r="K188" s="44">
        <f t="shared" si="20"/>
        <v>15430.800000000001</v>
      </c>
      <c r="L188" s="44">
        <f t="shared" si="21"/>
        <v>36203.300000000003</v>
      </c>
      <c r="M188" s="14">
        <f t="shared" si="4"/>
        <v>51931.25</v>
      </c>
      <c r="N188" s="44">
        <f t="shared" si="5"/>
        <v>46292.4</v>
      </c>
      <c r="O188" s="14">
        <f t="shared" si="22"/>
        <v>51931.25</v>
      </c>
      <c r="P188" s="25"/>
      <c r="Q188" s="16">
        <f t="shared" si="23"/>
        <v>51931.25</v>
      </c>
      <c r="R188" s="16">
        <f t="shared" si="8"/>
        <v>52</v>
      </c>
    </row>
    <row r="189" spans="1:18" x14ac:dyDescent="0.25">
      <c r="A189" s="13" t="str">
        <f>IF(INTRO!$E$43="Non-endemic"," ", IF(COUNTRY_INFO!A189=0," ",COUNTRY_INFO!A189))</f>
        <v>Nigeria</v>
      </c>
      <c r="B189" s="13" t="str">
        <f>IF(INTRO!$E$43="Non-endemic"," ", IF(COUNTRY_INFO!B189=0," ",COUNTRY_INFO!B189))</f>
        <v>Cross River</v>
      </c>
      <c r="C189" s="13" t="str">
        <f>IF(INTRO!$E$43="Non-endemic"," ", IF(COUNTRY_INFO!C189=0," ",COUNTRY_INFO!C189))</f>
        <v>Obubra</v>
      </c>
      <c r="D189" s="14">
        <f>IF(INTRO!$E$43="Non-endemic", 0, IF(COUNTRY_INFO!$K189&gt;0, IF(COUNTRY_INFO!$K189=4, 0, IF(COUNTRY_INFO!$K189=1, COUNTRY_INFO!$F189*0.33, IF(COUNTRY_INFO!$K189=2, COUNTRY_INFO!$F189*0.5, COUNTRY_INFO!$F189))), 0))</f>
        <v>0</v>
      </c>
      <c r="E189" s="14">
        <f>IF(INTRO!$E$43="Non-endemic", 0, IF(COUNTRY_INFO!$K189&gt;0, IF(COUNTRY_INFO!$K189=4, 0, IF(COUNTRY_INFO!$K189=1, 0, IF(COUNTRY_INFO!$K189=2, COUNTRY_INFO!$G189*0.2, COUNTRY_INFO!$G189))), 0))</f>
        <v>0</v>
      </c>
      <c r="F189" s="14">
        <f t="shared" si="19"/>
        <v>0</v>
      </c>
      <c r="G189" s="15">
        <f>IF(INTRO!$E$43="Non-endemic", "Not required", COUNTRY_INFO!T189)</f>
        <v>0</v>
      </c>
      <c r="H189" s="64"/>
      <c r="I189" s="14">
        <f>IF($D189=0,0,IF(AND($G189&gt;0,$H189&lt;&gt;"Yes"),D189,IF(AND($G189&gt;0,$H189="Yes"),COUNTRY_INFO!$F189,0)))</f>
        <v>0</v>
      </c>
      <c r="J189" s="3"/>
      <c r="K189" s="44">
        <f t="shared" si="20"/>
        <v>0</v>
      </c>
      <c r="L189" s="44">
        <f t="shared" si="21"/>
        <v>0</v>
      </c>
      <c r="M189" s="14">
        <f t="shared" si="4"/>
        <v>0</v>
      </c>
      <c r="N189" s="44">
        <f t="shared" si="5"/>
        <v>0</v>
      </c>
      <c r="O189" s="14">
        <f t="shared" si="22"/>
        <v>0</v>
      </c>
      <c r="P189" s="25"/>
      <c r="Q189" s="16">
        <f t="shared" si="23"/>
        <v>0</v>
      </c>
      <c r="R189" s="16">
        <f t="shared" si="8"/>
        <v>0</v>
      </c>
    </row>
    <row r="190" spans="1:18" x14ac:dyDescent="0.25">
      <c r="A190" s="13" t="str">
        <f>IF(INTRO!$E$43="Non-endemic"," ", IF(COUNTRY_INFO!A190=0," ",COUNTRY_INFO!A190))</f>
        <v>Nigeria</v>
      </c>
      <c r="B190" s="13" t="str">
        <f>IF(INTRO!$E$43="Non-endemic"," ", IF(COUNTRY_INFO!B190=0," ",COUNTRY_INFO!B190))</f>
        <v>Cross River</v>
      </c>
      <c r="C190" s="13" t="str">
        <f>IF(INTRO!$E$43="Non-endemic"," ", IF(COUNTRY_INFO!C190=0," ",COUNTRY_INFO!C190))</f>
        <v>Obudu</v>
      </c>
      <c r="D190" s="14">
        <f>IF(INTRO!$E$43="Non-endemic", 0, IF(COUNTRY_INFO!$K190&gt;0, IF(COUNTRY_INFO!$K190=4, 0, IF(COUNTRY_INFO!$K190=1, COUNTRY_INFO!$F190*0.33, IF(COUNTRY_INFO!$K190=2, COUNTRY_INFO!$F190*0.5, COUNTRY_INFO!$F190))), 0))</f>
        <v>30145.5</v>
      </c>
      <c r="E190" s="14">
        <f>IF(INTRO!$E$43="Non-endemic", 0, IF(COUNTRY_INFO!$K190&gt;0, IF(COUNTRY_INFO!$K190=4, 0, IF(COUNTRY_INFO!$K190=1, 0, IF(COUNTRY_INFO!$K190=2, COUNTRY_INFO!$G190*0.2, COUNTRY_INFO!$G190))), 0))</f>
        <v>22393.800000000003</v>
      </c>
      <c r="F190" s="14">
        <f t="shared" si="19"/>
        <v>52539.3</v>
      </c>
      <c r="G190" s="15">
        <f>IF(INTRO!$E$43="Non-endemic", "Not required", COUNTRY_INFO!T190)</f>
        <v>1</v>
      </c>
      <c r="H190" s="64"/>
      <c r="I190" s="14">
        <f>IF($D190=0,0,IF(AND($G190&gt;0,$H190&lt;&gt;"Yes"),D190,IF(AND($G190&gt;0,$H190="Yes"),COUNTRY_INFO!$F190,0)))</f>
        <v>30145.5</v>
      </c>
      <c r="J190" s="3"/>
      <c r="K190" s="44">
        <f t="shared" si="20"/>
        <v>22393.800000000003</v>
      </c>
      <c r="L190" s="44">
        <f t="shared" si="21"/>
        <v>52539.3</v>
      </c>
      <c r="M190" s="14">
        <f t="shared" si="4"/>
        <v>75363.75</v>
      </c>
      <c r="N190" s="44">
        <f t="shared" si="5"/>
        <v>67181.400000000009</v>
      </c>
      <c r="O190" s="14">
        <f t="shared" si="22"/>
        <v>75363.75</v>
      </c>
      <c r="P190" s="25"/>
      <c r="Q190" s="16">
        <f t="shared" si="23"/>
        <v>75363.75</v>
      </c>
      <c r="R190" s="16">
        <f t="shared" si="8"/>
        <v>76</v>
      </c>
    </row>
    <row r="191" spans="1:18" x14ac:dyDescent="0.25">
      <c r="A191" s="13" t="str">
        <f>IF(INTRO!$E$43="Non-endemic"," ", IF(COUNTRY_INFO!A191=0," ",COUNTRY_INFO!A191))</f>
        <v>Nigeria</v>
      </c>
      <c r="B191" s="13" t="str">
        <f>IF(INTRO!$E$43="Non-endemic"," ", IF(COUNTRY_INFO!B191=0," ",COUNTRY_INFO!B191))</f>
        <v>Cross River</v>
      </c>
      <c r="C191" s="13" t="str">
        <f>IF(INTRO!$E$43="Non-endemic"," ", IF(COUNTRY_INFO!C191=0," ",COUNTRY_INFO!C191))</f>
        <v>Odukpani</v>
      </c>
      <c r="D191" s="14">
        <f>IF(INTRO!$E$43="Non-endemic", 0, IF(COUNTRY_INFO!$K191&gt;0, IF(COUNTRY_INFO!$K191=4, 0, IF(COUNTRY_INFO!$K191=1, COUNTRY_INFO!$F191*0.33, IF(COUNTRY_INFO!$K191=2, COUNTRY_INFO!$F191*0.5, COUNTRY_INFO!$F191))), 0))</f>
        <v>0</v>
      </c>
      <c r="E191" s="14">
        <f>IF(INTRO!$E$43="Non-endemic", 0, IF(COUNTRY_INFO!$K191&gt;0, IF(COUNTRY_INFO!$K191=4, 0, IF(COUNTRY_INFO!$K191=1, 0, IF(COUNTRY_INFO!$K191=2, COUNTRY_INFO!$G191*0.2, COUNTRY_INFO!$G191))), 0))</f>
        <v>0</v>
      </c>
      <c r="F191" s="14">
        <f t="shared" si="19"/>
        <v>0</v>
      </c>
      <c r="G191" s="15">
        <f>IF(INTRO!$E$43="Non-endemic", "Not required", COUNTRY_INFO!T191)</f>
        <v>0</v>
      </c>
      <c r="H191" s="64"/>
      <c r="I191" s="14">
        <f>IF($D191=0,0,IF(AND($G191&gt;0,$H191&lt;&gt;"Yes"),D191,IF(AND($G191&gt;0,$H191="Yes"),COUNTRY_INFO!$F191,0)))</f>
        <v>0</v>
      </c>
      <c r="J191" s="3"/>
      <c r="K191" s="44">
        <f t="shared" si="20"/>
        <v>0</v>
      </c>
      <c r="L191" s="44">
        <f t="shared" si="21"/>
        <v>0</v>
      </c>
      <c r="M191" s="14">
        <f t="shared" si="4"/>
        <v>0</v>
      </c>
      <c r="N191" s="44">
        <f t="shared" si="5"/>
        <v>0</v>
      </c>
      <c r="O191" s="14">
        <f t="shared" si="22"/>
        <v>0</v>
      </c>
      <c r="P191" s="25"/>
      <c r="Q191" s="16">
        <f t="shared" si="23"/>
        <v>0</v>
      </c>
      <c r="R191" s="16">
        <f t="shared" si="8"/>
        <v>0</v>
      </c>
    </row>
    <row r="192" spans="1:18" x14ac:dyDescent="0.25">
      <c r="A192" s="13" t="str">
        <f>IF(INTRO!$E$43="Non-endemic"," ", IF(COUNTRY_INFO!A192=0," ",COUNTRY_INFO!A192))</f>
        <v>Nigeria</v>
      </c>
      <c r="B192" s="13" t="str">
        <f>IF(INTRO!$E$43="Non-endemic"," ", IF(COUNTRY_INFO!B192=0," ",COUNTRY_INFO!B192))</f>
        <v>Cross River</v>
      </c>
      <c r="C192" s="13" t="str">
        <f>IF(INTRO!$E$43="Non-endemic"," ", IF(COUNTRY_INFO!C192=0," ",COUNTRY_INFO!C192))</f>
        <v>Ogoja</v>
      </c>
      <c r="D192" s="14">
        <f>IF(INTRO!$E$43="Non-endemic", 0, IF(COUNTRY_INFO!$K192&gt;0, IF(COUNTRY_INFO!$K192=4, 0, IF(COUNTRY_INFO!$K192=1, COUNTRY_INFO!$F192*0.33, IF(COUNTRY_INFO!$K192=2, COUNTRY_INFO!$F192*0.5, COUNTRY_INFO!$F192))), 0))</f>
        <v>32366.5</v>
      </c>
      <c r="E192" s="14">
        <f>IF(INTRO!$E$43="Non-endemic", 0, IF(COUNTRY_INFO!$K192&gt;0, IF(COUNTRY_INFO!$K192=4, 0, IF(COUNTRY_INFO!$K192=1, 0, IF(COUNTRY_INFO!$K192=2, COUNTRY_INFO!$G192*0.2, COUNTRY_INFO!$G192))), 0))</f>
        <v>24043.600000000002</v>
      </c>
      <c r="F192" s="14">
        <f t="shared" si="19"/>
        <v>56410.100000000006</v>
      </c>
      <c r="G192" s="15">
        <f>IF(INTRO!$E$43="Non-endemic", "Not required", COUNTRY_INFO!T192)</f>
        <v>1</v>
      </c>
      <c r="H192" s="64"/>
      <c r="I192" s="14">
        <f>IF($D192=0,0,IF(AND($G192&gt;0,$H192&lt;&gt;"Yes"),D192,IF(AND($G192&gt;0,$H192="Yes"),COUNTRY_INFO!$F192,0)))</f>
        <v>32366.5</v>
      </c>
      <c r="J192" s="3"/>
      <c r="K192" s="44">
        <f t="shared" si="20"/>
        <v>24043.600000000002</v>
      </c>
      <c r="L192" s="44">
        <f t="shared" si="21"/>
        <v>56410.100000000006</v>
      </c>
      <c r="M192" s="14">
        <f t="shared" si="4"/>
        <v>80916.25</v>
      </c>
      <c r="N192" s="44">
        <f t="shared" si="5"/>
        <v>72130.8</v>
      </c>
      <c r="O192" s="14">
        <f t="shared" si="22"/>
        <v>80916.25</v>
      </c>
      <c r="P192" s="25"/>
      <c r="Q192" s="16">
        <f t="shared" si="23"/>
        <v>80916.25</v>
      </c>
      <c r="R192" s="16">
        <f t="shared" si="8"/>
        <v>81</v>
      </c>
    </row>
    <row r="193" spans="1:18" x14ac:dyDescent="0.25">
      <c r="A193" s="13" t="str">
        <f>IF(INTRO!$E$43="Non-endemic"," ", IF(COUNTRY_INFO!A193=0," ",COUNTRY_INFO!A193))</f>
        <v>Nigeria</v>
      </c>
      <c r="B193" s="13" t="str">
        <f>IF(INTRO!$E$43="Non-endemic"," ", IF(COUNTRY_INFO!B193=0," ",COUNTRY_INFO!B193))</f>
        <v>Cross River</v>
      </c>
      <c r="C193" s="13" t="str">
        <f>IF(INTRO!$E$43="Non-endemic"," ", IF(COUNTRY_INFO!C193=0," ",COUNTRY_INFO!C193))</f>
        <v>Yakur</v>
      </c>
      <c r="D193" s="14">
        <f>IF(INTRO!$E$43="Non-endemic", 0, IF(COUNTRY_INFO!$K193&gt;0, IF(COUNTRY_INFO!$K193=4, 0, IF(COUNTRY_INFO!$K193=1, COUNTRY_INFO!$F193*0.33, IF(COUNTRY_INFO!$K193=2, COUNTRY_INFO!$F193*0.5, COUNTRY_INFO!$F193))), 0))</f>
        <v>0</v>
      </c>
      <c r="E193" s="14">
        <f>IF(INTRO!$E$43="Non-endemic", 0, IF(COUNTRY_INFO!$K193&gt;0, IF(COUNTRY_INFO!$K193=4, 0, IF(COUNTRY_INFO!$K193=1, 0, IF(COUNTRY_INFO!$K193=2, COUNTRY_INFO!$G193*0.2, COUNTRY_INFO!$G193))), 0))</f>
        <v>0</v>
      </c>
      <c r="F193" s="14">
        <f t="shared" si="19"/>
        <v>0</v>
      </c>
      <c r="G193" s="15">
        <f>IF(INTRO!$E$43="Non-endemic", "Not required", COUNTRY_INFO!T193)</f>
        <v>0</v>
      </c>
      <c r="H193" s="64"/>
      <c r="I193" s="14">
        <f>IF($D193=0,0,IF(AND($G193&gt;0,$H193&lt;&gt;"Yes"),D193,IF(AND($G193&gt;0,$H193="Yes"),COUNTRY_INFO!$F193,0)))</f>
        <v>0</v>
      </c>
      <c r="J193" s="3"/>
      <c r="K193" s="44">
        <f t="shared" si="20"/>
        <v>0</v>
      </c>
      <c r="L193" s="44">
        <f t="shared" si="21"/>
        <v>0</v>
      </c>
      <c r="M193" s="14">
        <f t="shared" si="4"/>
        <v>0</v>
      </c>
      <c r="N193" s="44">
        <f t="shared" si="5"/>
        <v>0</v>
      </c>
      <c r="O193" s="14">
        <f t="shared" si="22"/>
        <v>0</v>
      </c>
      <c r="P193" s="25"/>
      <c r="Q193" s="16">
        <f t="shared" si="23"/>
        <v>0</v>
      </c>
      <c r="R193" s="16">
        <f t="shared" si="8"/>
        <v>0</v>
      </c>
    </row>
    <row r="194" spans="1:18" x14ac:dyDescent="0.25">
      <c r="A194" s="13" t="str">
        <f>IF(INTRO!$E$43="Non-endemic"," ", IF(COUNTRY_INFO!A194=0," ",COUNTRY_INFO!A194))</f>
        <v>Nigeria</v>
      </c>
      <c r="B194" s="13" t="str">
        <f>IF(INTRO!$E$43="Non-endemic"," ", IF(COUNTRY_INFO!B194=0," ",COUNTRY_INFO!B194))</f>
        <v>Cross River</v>
      </c>
      <c r="C194" s="13" t="str">
        <f>IF(INTRO!$E$43="Non-endemic"," ", IF(COUNTRY_INFO!C194=0," ",COUNTRY_INFO!C194))</f>
        <v>Yala</v>
      </c>
      <c r="D194" s="14">
        <f>IF(INTRO!$E$43="Non-endemic", 0, IF(COUNTRY_INFO!$K194&gt;0, IF(COUNTRY_INFO!$K194=4, 0, IF(COUNTRY_INFO!$K194=1, COUNTRY_INFO!$F194*0.33, IF(COUNTRY_INFO!$K194=2, COUNTRY_INFO!$F194*0.5, COUNTRY_INFO!$F194))), 0))</f>
        <v>39698.5</v>
      </c>
      <c r="E194" s="14">
        <f>IF(INTRO!$E$43="Non-endemic", 0, IF(COUNTRY_INFO!$K194&gt;0, IF(COUNTRY_INFO!$K194=4, 0, IF(COUNTRY_INFO!$K194=1, 0, IF(COUNTRY_INFO!$K194=2, COUNTRY_INFO!$G194*0.2, COUNTRY_INFO!$G194))), 0))</f>
        <v>29490.2</v>
      </c>
      <c r="F194" s="14">
        <f t="shared" si="19"/>
        <v>69188.7</v>
      </c>
      <c r="G194" s="15">
        <f>IF(INTRO!$E$43="Non-endemic", "Not required", COUNTRY_INFO!T194)</f>
        <v>1</v>
      </c>
      <c r="H194" s="64"/>
      <c r="I194" s="14">
        <f>IF($D194=0,0,IF(AND($G194&gt;0,$H194&lt;&gt;"Yes"),D194,IF(AND($G194&gt;0,$H194="Yes"),COUNTRY_INFO!$F194,0)))</f>
        <v>39698.5</v>
      </c>
      <c r="J194" s="3"/>
      <c r="K194" s="44">
        <f t="shared" si="20"/>
        <v>29490.2</v>
      </c>
      <c r="L194" s="44">
        <f t="shared" si="21"/>
        <v>69188.7</v>
      </c>
      <c r="M194" s="14">
        <f t="shared" si="4"/>
        <v>99246.25</v>
      </c>
      <c r="N194" s="44">
        <f t="shared" si="5"/>
        <v>88470.6</v>
      </c>
      <c r="O194" s="14">
        <f t="shared" si="22"/>
        <v>99246.25</v>
      </c>
      <c r="P194" s="25"/>
      <c r="Q194" s="16">
        <f t="shared" si="23"/>
        <v>99246.25</v>
      </c>
      <c r="R194" s="16">
        <f t="shared" si="8"/>
        <v>100</v>
      </c>
    </row>
    <row r="195" spans="1:18" x14ac:dyDescent="0.25">
      <c r="A195" s="13" t="str">
        <f>IF(INTRO!$E$43="Non-endemic"," ", IF(COUNTRY_INFO!A195=0," ",COUNTRY_INFO!A195))</f>
        <v>Nigeria</v>
      </c>
      <c r="B195" s="13" t="str">
        <f>IF(INTRO!$E$43="Non-endemic"," ", IF(COUNTRY_INFO!B195=0," ",COUNTRY_INFO!B195))</f>
        <v>Delta</v>
      </c>
      <c r="C195" s="13" t="str">
        <f>IF(INTRO!$E$43="Non-endemic"," ", IF(COUNTRY_INFO!C195=0," ",COUNTRY_INFO!C195))</f>
        <v>Aniocha North</v>
      </c>
      <c r="D195" s="14">
        <f>IF(INTRO!$E$43="Non-endemic", 0, IF(COUNTRY_INFO!$K195&gt;0, IF(COUNTRY_INFO!$K195=4, 0, IF(COUNTRY_INFO!$K195=1, COUNTRY_INFO!$F195*0.33, IF(COUNTRY_INFO!$K195=2, COUNTRY_INFO!$F195*0.5, COUNTRY_INFO!$F195))), 0))</f>
        <v>0</v>
      </c>
      <c r="E195" s="14">
        <f>IF(INTRO!$E$43="Non-endemic", 0, IF(COUNTRY_INFO!$K195&gt;0, IF(COUNTRY_INFO!$K195=4, 0, IF(COUNTRY_INFO!$K195=1, 0, IF(COUNTRY_INFO!$K195=2, COUNTRY_INFO!$G195*0.2, COUNTRY_INFO!$G195))), 0))</f>
        <v>0</v>
      </c>
      <c r="F195" s="14">
        <f t="shared" si="19"/>
        <v>0</v>
      </c>
      <c r="G195" s="15">
        <f>IF(INTRO!$E$43="Non-endemic", "Not required", COUNTRY_INFO!T195)</f>
        <v>0</v>
      </c>
      <c r="H195" s="64"/>
      <c r="I195" s="14">
        <f>IF($D195=0,0,IF(AND($G195&gt;0,$H195&lt;&gt;"Yes"),D195,IF(AND($G195&gt;0,$H195="Yes"),COUNTRY_INFO!$F195,0)))</f>
        <v>0</v>
      </c>
      <c r="J195" s="3"/>
      <c r="K195" s="44">
        <f t="shared" si="20"/>
        <v>0</v>
      </c>
      <c r="L195" s="44">
        <f t="shared" si="21"/>
        <v>0</v>
      </c>
      <c r="M195" s="14">
        <f t="shared" si="4"/>
        <v>0</v>
      </c>
      <c r="N195" s="44">
        <f t="shared" si="5"/>
        <v>0</v>
      </c>
      <c r="O195" s="14">
        <f t="shared" si="22"/>
        <v>0</v>
      </c>
      <c r="P195" s="25"/>
      <c r="Q195" s="16">
        <f t="shared" si="23"/>
        <v>0</v>
      </c>
      <c r="R195" s="16">
        <f t="shared" si="8"/>
        <v>0</v>
      </c>
    </row>
    <row r="196" spans="1:18" x14ac:dyDescent="0.25">
      <c r="A196" s="13" t="str">
        <f>IF(INTRO!$E$43="Non-endemic"," ", IF(COUNTRY_INFO!A196=0," ",COUNTRY_INFO!A196))</f>
        <v>Nigeria</v>
      </c>
      <c r="B196" s="13" t="str">
        <f>IF(INTRO!$E$43="Non-endemic"," ", IF(COUNTRY_INFO!B196=0," ",COUNTRY_INFO!B196))</f>
        <v>Delta</v>
      </c>
      <c r="C196" s="13" t="str">
        <f>IF(INTRO!$E$43="Non-endemic"," ", IF(COUNTRY_INFO!C196=0," ",COUNTRY_INFO!C196))</f>
        <v>Aniocha South</v>
      </c>
      <c r="D196" s="14">
        <f>IF(INTRO!$E$43="Non-endemic", 0, IF(COUNTRY_INFO!$K196&gt;0, IF(COUNTRY_INFO!$K196=4, 0, IF(COUNTRY_INFO!$K196=1, COUNTRY_INFO!$F196*0.33, IF(COUNTRY_INFO!$K196=2, COUNTRY_INFO!$F196*0.5, COUNTRY_INFO!$F196))), 0))</f>
        <v>0</v>
      </c>
      <c r="E196" s="14">
        <f>IF(INTRO!$E$43="Non-endemic", 0, IF(COUNTRY_INFO!$K196&gt;0, IF(COUNTRY_INFO!$K196=4, 0, IF(COUNTRY_INFO!$K196=1, 0, IF(COUNTRY_INFO!$K196=2, COUNTRY_INFO!$G196*0.2, COUNTRY_INFO!$G196))), 0))</f>
        <v>0</v>
      </c>
      <c r="F196" s="14">
        <f t="shared" si="19"/>
        <v>0</v>
      </c>
      <c r="G196" s="15">
        <f>IF(INTRO!$E$43="Non-endemic", "Not required", COUNTRY_INFO!T196)</f>
        <v>0</v>
      </c>
      <c r="H196" s="64"/>
      <c r="I196" s="14">
        <f>IF($D196=0,0,IF(AND($G196&gt;0,$H196&lt;&gt;"Yes"),D196,IF(AND($G196&gt;0,$H196="Yes"),COUNTRY_INFO!$F196,0)))</f>
        <v>0</v>
      </c>
      <c r="J196" s="3"/>
      <c r="K196" s="44">
        <f t="shared" si="20"/>
        <v>0</v>
      </c>
      <c r="L196" s="44">
        <f t="shared" si="21"/>
        <v>0</v>
      </c>
      <c r="M196" s="14">
        <f t="shared" si="4"/>
        <v>0</v>
      </c>
      <c r="N196" s="44">
        <f t="shared" si="5"/>
        <v>0</v>
      </c>
      <c r="O196" s="14">
        <f t="shared" si="22"/>
        <v>0</v>
      </c>
      <c r="P196" s="25"/>
      <c r="Q196" s="16">
        <f t="shared" si="23"/>
        <v>0</v>
      </c>
      <c r="R196" s="16">
        <f t="shared" si="8"/>
        <v>0</v>
      </c>
    </row>
    <row r="197" spans="1:18" x14ac:dyDescent="0.25">
      <c r="A197" s="13" t="str">
        <f>IF(INTRO!$E$43="Non-endemic"," ", IF(COUNTRY_INFO!A197=0," ",COUNTRY_INFO!A197))</f>
        <v>Nigeria</v>
      </c>
      <c r="B197" s="13" t="str">
        <f>IF(INTRO!$E$43="Non-endemic"," ", IF(COUNTRY_INFO!B197=0," ",COUNTRY_INFO!B197))</f>
        <v>Delta</v>
      </c>
      <c r="C197" s="13" t="str">
        <f>IF(INTRO!$E$43="Non-endemic"," ", IF(COUNTRY_INFO!C197=0," ",COUNTRY_INFO!C197))</f>
        <v>Bomadi</v>
      </c>
      <c r="D197" s="14">
        <f>IF(INTRO!$E$43="Non-endemic", 0, IF(COUNTRY_INFO!$K197&gt;0, IF(COUNTRY_INFO!$K197=4, 0, IF(COUNTRY_INFO!$K197=1, COUNTRY_INFO!$F197*0.33, IF(COUNTRY_INFO!$K197=2, COUNTRY_INFO!$F197*0.5, COUNTRY_INFO!$F197))), 0))</f>
        <v>10766.91</v>
      </c>
      <c r="E197" s="14">
        <f>IF(INTRO!$E$43="Non-endemic", 0, IF(COUNTRY_INFO!$K197&gt;0, IF(COUNTRY_INFO!$K197=4, 0, IF(COUNTRY_INFO!$K197=1, 0, IF(COUNTRY_INFO!$K197=2, COUNTRY_INFO!$G197*0.2, COUNTRY_INFO!$G197))), 0))</f>
        <v>0</v>
      </c>
      <c r="F197" s="14">
        <f t="shared" si="19"/>
        <v>10766.91</v>
      </c>
      <c r="G197" s="15">
        <f>IF(INTRO!$E$43="Non-endemic", "Not required", COUNTRY_INFO!T197)</f>
        <v>0</v>
      </c>
      <c r="H197" s="64"/>
      <c r="I197" s="14">
        <f>IF($D197=0,0,IF(AND($G197&gt;0,$H197&lt;&gt;"Yes"),D197,IF(AND($G197&gt;0,$H197="Yes"),COUNTRY_INFO!$F197,0)))</f>
        <v>0</v>
      </c>
      <c r="J197" s="3"/>
      <c r="K197" s="44">
        <f t="shared" si="20"/>
        <v>0</v>
      </c>
      <c r="L197" s="44">
        <f t="shared" si="21"/>
        <v>0</v>
      </c>
      <c r="M197" s="14">
        <f t="shared" si="4"/>
        <v>0</v>
      </c>
      <c r="N197" s="44">
        <f t="shared" si="5"/>
        <v>0</v>
      </c>
      <c r="O197" s="14">
        <f t="shared" si="22"/>
        <v>0</v>
      </c>
      <c r="P197" s="25"/>
      <c r="Q197" s="16">
        <f t="shared" si="23"/>
        <v>0</v>
      </c>
      <c r="R197" s="16">
        <f t="shared" si="8"/>
        <v>0</v>
      </c>
    </row>
    <row r="198" spans="1:18" x14ac:dyDescent="0.25">
      <c r="A198" s="13" t="str">
        <f>IF(INTRO!$E$43="Non-endemic"," ", IF(COUNTRY_INFO!A198=0," ",COUNTRY_INFO!A198))</f>
        <v>Nigeria</v>
      </c>
      <c r="B198" s="13" t="str">
        <f>IF(INTRO!$E$43="Non-endemic"," ", IF(COUNTRY_INFO!B198=0," ",COUNTRY_INFO!B198))</f>
        <v>Delta</v>
      </c>
      <c r="C198" s="13" t="str">
        <f>IF(INTRO!$E$43="Non-endemic"," ", IF(COUNTRY_INFO!C198=0," ",COUNTRY_INFO!C198))</f>
        <v>Burutu</v>
      </c>
      <c r="D198" s="14">
        <f>IF(INTRO!$E$43="Non-endemic", 0, IF(COUNTRY_INFO!$K198&gt;0, IF(COUNTRY_INFO!$K198=4, 0, IF(COUNTRY_INFO!$K198=1, COUNTRY_INFO!$F198*0.33, IF(COUNTRY_INFO!$K198=2, COUNTRY_INFO!$F198*0.5, COUNTRY_INFO!$F198))), 0))</f>
        <v>26054.82</v>
      </c>
      <c r="E198" s="14">
        <f>IF(INTRO!$E$43="Non-endemic", 0, IF(COUNTRY_INFO!$K198&gt;0, IF(COUNTRY_INFO!$K198=4, 0, IF(COUNTRY_INFO!$K198=1, 0, IF(COUNTRY_INFO!$K198=2, COUNTRY_INFO!$G198*0.2, COUNTRY_INFO!$G198))), 0))</f>
        <v>0</v>
      </c>
      <c r="F198" s="14">
        <f t="shared" si="19"/>
        <v>26054.82</v>
      </c>
      <c r="G198" s="15">
        <f>IF(INTRO!$E$43="Non-endemic", "Not required", COUNTRY_INFO!T198)</f>
        <v>0</v>
      </c>
      <c r="H198" s="64"/>
      <c r="I198" s="14">
        <f>IF($D198=0,0,IF(AND($G198&gt;0,$H198&lt;&gt;"Yes"),D198,IF(AND($G198&gt;0,$H198="Yes"),COUNTRY_INFO!$F198,0)))</f>
        <v>0</v>
      </c>
      <c r="J198" s="3"/>
      <c r="K198" s="44">
        <f t="shared" si="20"/>
        <v>0</v>
      </c>
      <c r="L198" s="44">
        <f t="shared" si="21"/>
        <v>0</v>
      </c>
      <c r="M198" s="14">
        <f t="shared" si="4"/>
        <v>0</v>
      </c>
      <c r="N198" s="44">
        <f t="shared" si="5"/>
        <v>0</v>
      </c>
      <c r="O198" s="14">
        <f t="shared" si="22"/>
        <v>0</v>
      </c>
      <c r="P198" s="25"/>
      <c r="Q198" s="16">
        <f t="shared" si="23"/>
        <v>0</v>
      </c>
      <c r="R198" s="16">
        <f t="shared" si="8"/>
        <v>0</v>
      </c>
    </row>
    <row r="199" spans="1:18" x14ac:dyDescent="0.25">
      <c r="A199" s="13" t="str">
        <f>IF(INTRO!$E$43="Non-endemic"," ", IF(COUNTRY_INFO!A199=0," ",COUNTRY_INFO!A199))</f>
        <v>Nigeria</v>
      </c>
      <c r="B199" s="13" t="str">
        <f>IF(INTRO!$E$43="Non-endemic"," ", IF(COUNTRY_INFO!B199=0," ",COUNTRY_INFO!B199))</f>
        <v>Delta</v>
      </c>
      <c r="C199" s="13" t="str">
        <f>IF(INTRO!$E$43="Non-endemic"," ", IF(COUNTRY_INFO!C199=0," ",COUNTRY_INFO!C199))</f>
        <v>Ethiope East</v>
      </c>
      <c r="D199" s="14">
        <f>IF(INTRO!$E$43="Non-endemic", 0, IF(COUNTRY_INFO!$K199&gt;0, IF(COUNTRY_INFO!$K199=4, 0, IF(COUNTRY_INFO!$K199=1, COUNTRY_INFO!$F199*0.33, IF(COUNTRY_INFO!$K199=2, COUNTRY_INFO!$F199*0.5, COUNTRY_INFO!$F199))), 0))</f>
        <v>24951.960000000003</v>
      </c>
      <c r="E199" s="14">
        <f>IF(INTRO!$E$43="Non-endemic", 0, IF(COUNTRY_INFO!$K199&gt;0, IF(COUNTRY_INFO!$K199=4, 0, IF(COUNTRY_INFO!$K199=1, 0, IF(COUNTRY_INFO!$K199=2, COUNTRY_INFO!$G199*0.2, COUNTRY_INFO!$G199))), 0))</f>
        <v>0</v>
      </c>
      <c r="F199" s="14">
        <f t="shared" si="19"/>
        <v>24951.960000000003</v>
      </c>
      <c r="G199" s="15">
        <f>IF(INTRO!$E$43="Non-endemic", "Not required", COUNTRY_INFO!T199)</f>
        <v>0</v>
      </c>
      <c r="H199" s="64"/>
      <c r="I199" s="14">
        <f>IF($D199=0,0,IF(AND($G199&gt;0,$H199&lt;&gt;"Yes"),D199,IF(AND($G199&gt;0,$H199="Yes"),COUNTRY_INFO!$F199,0)))</f>
        <v>0</v>
      </c>
      <c r="J199" s="3"/>
      <c r="K199" s="44">
        <f t="shared" si="20"/>
        <v>0</v>
      </c>
      <c r="L199" s="44">
        <f t="shared" si="21"/>
        <v>0</v>
      </c>
      <c r="M199" s="14">
        <f t="shared" si="4"/>
        <v>0</v>
      </c>
      <c r="N199" s="44">
        <f t="shared" si="5"/>
        <v>0</v>
      </c>
      <c r="O199" s="14">
        <f t="shared" si="22"/>
        <v>0</v>
      </c>
      <c r="P199" s="25"/>
      <c r="Q199" s="16">
        <f t="shared" si="23"/>
        <v>0</v>
      </c>
      <c r="R199" s="16">
        <f t="shared" si="8"/>
        <v>0</v>
      </c>
    </row>
    <row r="200" spans="1:18" x14ac:dyDescent="0.25">
      <c r="A200" s="13" t="str">
        <f>IF(INTRO!$E$43="Non-endemic"," ", IF(COUNTRY_INFO!A200=0," ",COUNTRY_INFO!A200))</f>
        <v>Nigeria</v>
      </c>
      <c r="B200" s="13" t="str">
        <f>IF(INTRO!$E$43="Non-endemic"," ", IF(COUNTRY_INFO!B200=0," ",COUNTRY_INFO!B200))</f>
        <v>Delta</v>
      </c>
      <c r="C200" s="13" t="str">
        <f>IF(INTRO!$E$43="Non-endemic"," ", IF(COUNTRY_INFO!C200=0," ",COUNTRY_INFO!C200))</f>
        <v>Ethiope West</v>
      </c>
      <c r="D200" s="14">
        <f>IF(INTRO!$E$43="Non-endemic", 0, IF(COUNTRY_INFO!$K200&gt;0, IF(COUNTRY_INFO!$K200=4, 0, IF(COUNTRY_INFO!$K200=1, COUNTRY_INFO!$F200*0.33, IF(COUNTRY_INFO!$K200=2, COUNTRY_INFO!$F200*0.5, COUNTRY_INFO!$F200))), 0))</f>
        <v>0</v>
      </c>
      <c r="E200" s="14">
        <f>IF(INTRO!$E$43="Non-endemic", 0, IF(COUNTRY_INFO!$K200&gt;0, IF(COUNTRY_INFO!$K200=4, 0, IF(COUNTRY_INFO!$K200=1, 0, IF(COUNTRY_INFO!$K200=2, COUNTRY_INFO!$G200*0.2, COUNTRY_INFO!$G200))), 0))</f>
        <v>0</v>
      </c>
      <c r="F200" s="14">
        <f t="shared" si="19"/>
        <v>0</v>
      </c>
      <c r="G200" s="15">
        <f>IF(INTRO!$E$43="Non-endemic", "Not required", COUNTRY_INFO!T200)</f>
        <v>0</v>
      </c>
      <c r="H200" s="64"/>
      <c r="I200" s="14">
        <f>IF($D200=0,0,IF(AND($G200&gt;0,$H200&lt;&gt;"Yes"),D200,IF(AND($G200&gt;0,$H200="Yes"),COUNTRY_INFO!$F200,0)))</f>
        <v>0</v>
      </c>
      <c r="J200" s="3"/>
      <c r="K200" s="44">
        <f t="shared" si="20"/>
        <v>0</v>
      </c>
      <c r="L200" s="44">
        <f t="shared" si="21"/>
        <v>0</v>
      </c>
      <c r="M200" s="14">
        <f t="shared" si="4"/>
        <v>0</v>
      </c>
      <c r="N200" s="44">
        <f t="shared" si="5"/>
        <v>0</v>
      </c>
      <c r="O200" s="14">
        <f t="shared" si="22"/>
        <v>0</v>
      </c>
      <c r="P200" s="25"/>
      <c r="Q200" s="16">
        <f t="shared" si="23"/>
        <v>0</v>
      </c>
      <c r="R200" s="16">
        <f t="shared" si="8"/>
        <v>0</v>
      </c>
    </row>
    <row r="201" spans="1:18" x14ac:dyDescent="0.25">
      <c r="A201" s="13" t="str">
        <f>IF(INTRO!$E$43="Non-endemic"," ", IF(COUNTRY_INFO!A201=0," ",COUNTRY_INFO!A201))</f>
        <v>Nigeria</v>
      </c>
      <c r="B201" s="13" t="str">
        <f>IF(INTRO!$E$43="Non-endemic"," ", IF(COUNTRY_INFO!B201=0," ",COUNTRY_INFO!B201))</f>
        <v>Delta</v>
      </c>
      <c r="C201" s="13" t="str">
        <f>IF(INTRO!$E$43="Non-endemic"," ", IF(COUNTRY_INFO!C201=0," ",COUNTRY_INFO!C201))</f>
        <v>Ika North East</v>
      </c>
      <c r="D201" s="14">
        <f>IF(INTRO!$E$43="Non-endemic", 0, IF(COUNTRY_INFO!$K201&gt;0, IF(COUNTRY_INFO!$K201=4, 0, IF(COUNTRY_INFO!$K201=1, COUNTRY_INFO!$F201*0.33, IF(COUNTRY_INFO!$K201=2, COUNTRY_INFO!$F201*0.5, COUNTRY_INFO!$F201))), 0))</f>
        <v>0</v>
      </c>
      <c r="E201" s="14">
        <f>IF(INTRO!$E$43="Non-endemic", 0, IF(COUNTRY_INFO!$K201&gt;0, IF(COUNTRY_INFO!$K201=4, 0, IF(COUNTRY_INFO!$K201=1, 0, IF(COUNTRY_INFO!$K201=2, COUNTRY_INFO!$G201*0.2, COUNTRY_INFO!$G201))), 0))</f>
        <v>0</v>
      </c>
      <c r="F201" s="14">
        <f t="shared" si="19"/>
        <v>0</v>
      </c>
      <c r="G201" s="15">
        <f>IF(INTRO!$E$43="Non-endemic", "Not required", COUNTRY_INFO!T201)</f>
        <v>0</v>
      </c>
      <c r="H201" s="64"/>
      <c r="I201" s="14">
        <f>IF($D201=0,0,IF(AND($G201&gt;0,$H201&lt;&gt;"Yes"),D201,IF(AND($G201&gt;0,$H201="Yes"),COUNTRY_INFO!$F201,0)))</f>
        <v>0</v>
      </c>
      <c r="J201" s="3"/>
      <c r="K201" s="44">
        <f t="shared" si="20"/>
        <v>0</v>
      </c>
      <c r="L201" s="44">
        <f t="shared" si="21"/>
        <v>0</v>
      </c>
      <c r="M201" s="14">
        <f t="shared" si="4"/>
        <v>0</v>
      </c>
      <c r="N201" s="44">
        <f t="shared" si="5"/>
        <v>0</v>
      </c>
      <c r="O201" s="14">
        <f t="shared" si="22"/>
        <v>0</v>
      </c>
      <c r="P201" s="25"/>
      <c r="Q201" s="16">
        <f t="shared" si="23"/>
        <v>0</v>
      </c>
      <c r="R201" s="16">
        <f t="shared" si="8"/>
        <v>0</v>
      </c>
    </row>
    <row r="202" spans="1:18" x14ac:dyDescent="0.25">
      <c r="A202" s="13" t="str">
        <f>IF(INTRO!$E$43="Non-endemic"," ", IF(COUNTRY_INFO!A202=0," ",COUNTRY_INFO!A202))</f>
        <v>Nigeria</v>
      </c>
      <c r="B202" s="13" t="str">
        <f>IF(INTRO!$E$43="Non-endemic"," ", IF(COUNTRY_INFO!B202=0," ",COUNTRY_INFO!B202))</f>
        <v>Delta</v>
      </c>
      <c r="C202" s="13" t="str">
        <f>IF(INTRO!$E$43="Non-endemic"," ", IF(COUNTRY_INFO!C202=0," ",COUNTRY_INFO!C202))</f>
        <v>Ika South</v>
      </c>
      <c r="D202" s="14">
        <f>IF(INTRO!$E$43="Non-endemic", 0, IF(COUNTRY_INFO!$K202&gt;0, IF(COUNTRY_INFO!$K202=4, 0, IF(COUNTRY_INFO!$K202=1, COUNTRY_INFO!$F202*0.33, IF(COUNTRY_INFO!$K202=2, COUNTRY_INFO!$F202*0.5, COUNTRY_INFO!$F202))), 0))</f>
        <v>0</v>
      </c>
      <c r="E202" s="14">
        <f>IF(INTRO!$E$43="Non-endemic", 0, IF(COUNTRY_INFO!$K202&gt;0, IF(COUNTRY_INFO!$K202=4, 0, IF(COUNTRY_INFO!$K202=1, 0, IF(COUNTRY_INFO!$K202=2, COUNTRY_INFO!$G202*0.2, COUNTRY_INFO!$G202))), 0))</f>
        <v>0</v>
      </c>
      <c r="F202" s="14">
        <f t="shared" ref="F202:F265" si="24">SUM(D202:E202)</f>
        <v>0</v>
      </c>
      <c r="G202" s="15">
        <f>IF(INTRO!$E$43="Non-endemic", "Not required", COUNTRY_INFO!T202)</f>
        <v>0</v>
      </c>
      <c r="H202" s="64"/>
      <c r="I202" s="14">
        <f>IF($D202=0,0,IF(AND($G202&gt;0,$H202&lt;&gt;"Yes"),D202,IF(AND($G202&gt;0,$H202="Yes"),COUNTRY_INFO!$F202,0)))</f>
        <v>0</v>
      </c>
      <c r="J202" s="3"/>
      <c r="K202" s="44">
        <f t="shared" ref="K202:K265" si="25">IF($G202&gt;0,E202, 0)</f>
        <v>0</v>
      </c>
      <c r="L202" s="44">
        <f t="shared" ref="L202:L265" si="26">IF($J202=0,SUM(I202,K202),SUM(J202,K202))</f>
        <v>0</v>
      </c>
      <c r="M202" s="14">
        <f t="shared" si="4"/>
        <v>0</v>
      </c>
      <c r="N202" s="44">
        <f t="shared" si="5"/>
        <v>0</v>
      </c>
      <c r="O202" s="14">
        <f t="shared" ref="O202:O265" si="27">M202</f>
        <v>0</v>
      </c>
      <c r="P202" s="25"/>
      <c r="Q202" s="16">
        <f t="shared" ref="Q202:Q265" si="28">IF($O202&gt;$P202,O202-P202,0)</f>
        <v>0</v>
      </c>
      <c r="R202" s="16">
        <f t="shared" si="8"/>
        <v>0</v>
      </c>
    </row>
    <row r="203" spans="1:18" x14ac:dyDescent="0.25">
      <c r="A203" s="13" t="str">
        <f>IF(INTRO!$E$43="Non-endemic"," ", IF(COUNTRY_INFO!A203=0," ",COUNTRY_INFO!A203))</f>
        <v>Nigeria</v>
      </c>
      <c r="B203" s="13" t="str">
        <f>IF(INTRO!$E$43="Non-endemic"," ", IF(COUNTRY_INFO!B203=0," ",COUNTRY_INFO!B203))</f>
        <v>Delta</v>
      </c>
      <c r="C203" s="13" t="str">
        <f>IF(INTRO!$E$43="Non-endemic"," ", IF(COUNTRY_INFO!C203=0," ",COUNTRY_INFO!C203))</f>
        <v>Isoko North</v>
      </c>
      <c r="D203" s="14">
        <f>IF(INTRO!$E$43="Non-endemic", 0, IF(COUNTRY_INFO!$K203&gt;0, IF(COUNTRY_INFO!$K203=4, 0, IF(COUNTRY_INFO!$K203=1, COUNTRY_INFO!$F203*0.33, IF(COUNTRY_INFO!$K203=2, COUNTRY_INFO!$F203*0.5, COUNTRY_INFO!$F203))), 0))</f>
        <v>17913.72</v>
      </c>
      <c r="E203" s="14">
        <f>IF(INTRO!$E$43="Non-endemic", 0, IF(COUNTRY_INFO!$K203&gt;0, IF(COUNTRY_INFO!$K203=4, 0, IF(COUNTRY_INFO!$K203=1, 0, IF(COUNTRY_INFO!$K203=2, COUNTRY_INFO!$G203*0.2, COUNTRY_INFO!$G203))), 0))</f>
        <v>0</v>
      </c>
      <c r="F203" s="14">
        <f t="shared" si="24"/>
        <v>17913.72</v>
      </c>
      <c r="G203" s="15">
        <f>IF(INTRO!$E$43="Non-endemic", "Not required", COUNTRY_INFO!T203)</f>
        <v>0</v>
      </c>
      <c r="H203" s="64"/>
      <c r="I203" s="14">
        <f>IF($D203=0,0,IF(AND($G203&gt;0,$H203&lt;&gt;"Yes"),D203,IF(AND($G203&gt;0,$H203="Yes"),COUNTRY_INFO!$F203,0)))</f>
        <v>0</v>
      </c>
      <c r="J203" s="3"/>
      <c r="K203" s="44">
        <f t="shared" si="25"/>
        <v>0</v>
      </c>
      <c r="L203" s="44">
        <f t="shared" si="26"/>
        <v>0</v>
      </c>
      <c r="M203" s="14">
        <f t="shared" si="4"/>
        <v>0</v>
      </c>
      <c r="N203" s="44">
        <f t="shared" si="5"/>
        <v>0</v>
      </c>
      <c r="O203" s="14">
        <f t="shared" si="27"/>
        <v>0</v>
      </c>
      <c r="P203" s="25"/>
      <c r="Q203" s="16">
        <f t="shared" si="28"/>
        <v>0</v>
      </c>
      <c r="R203" s="16">
        <f t="shared" si="8"/>
        <v>0</v>
      </c>
    </row>
    <row r="204" spans="1:18" x14ac:dyDescent="0.25">
      <c r="A204" s="13" t="str">
        <f>IF(INTRO!$E$43="Non-endemic"," ", IF(COUNTRY_INFO!A204=0," ",COUNTRY_INFO!A204))</f>
        <v>Nigeria</v>
      </c>
      <c r="B204" s="13" t="str">
        <f>IF(INTRO!$E$43="Non-endemic"," ", IF(COUNTRY_INFO!B204=0," ",COUNTRY_INFO!B204))</f>
        <v>Delta</v>
      </c>
      <c r="C204" s="13" t="str">
        <f>IF(INTRO!$E$43="Non-endemic"," ", IF(COUNTRY_INFO!C204=0," ",COUNTRY_INFO!C204))</f>
        <v>Isoko South</v>
      </c>
      <c r="D204" s="14">
        <f>IF(INTRO!$E$43="Non-endemic", 0, IF(COUNTRY_INFO!$K204&gt;0, IF(COUNTRY_INFO!$K204=4, 0, IF(COUNTRY_INFO!$K204=1, COUNTRY_INFO!$F204*0.33, IF(COUNTRY_INFO!$K204=2, COUNTRY_INFO!$F204*0.5, COUNTRY_INFO!$F204))), 0))</f>
        <v>42874.5</v>
      </c>
      <c r="E204" s="14">
        <f>IF(INTRO!$E$43="Non-endemic", 0, IF(COUNTRY_INFO!$K204&gt;0, IF(COUNTRY_INFO!$K204=4, 0, IF(COUNTRY_INFO!$K204=1, 0, IF(COUNTRY_INFO!$K204=2, COUNTRY_INFO!$G204*0.2, COUNTRY_INFO!$G204))), 0))</f>
        <v>31849.800000000003</v>
      </c>
      <c r="F204" s="14">
        <f t="shared" si="24"/>
        <v>74724.3</v>
      </c>
      <c r="G204" s="15">
        <f>IF(INTRO!$E$43="Non-endemic", "Not required", COUNTRY_INFO!T204)</f>
        <v>1</v>
      </c>
      <c r="H204" s="64"/>
      <c r="I204" s="14">
        <f>IF($D204=0,0,IF(AND($G204&gt;0,$H204&lt;&gt;"Yes"),D204,IF(AND($G204&gt;0,$H204="Yes"),COUNTRY_INFO!$F204,0)))</f>
        <v>42874.5</v>
      </c>
      <c r="J204" s="3"/>
      <c r="K204" s="44">
        <f t="shared" si="25"/>
        <v>31849.800000000003</v>
      </c>
      <c r="L204" s="44">
        <f t="shared" si="26"/>
        <v>74724.3</v>
      </c>
      <c r="M204" s="14">
        <f t="shared" si="4"/>
        <v>107186.25</v>
      </c>
      <c r="N204" s="44">
        <f t="shared" si="5"/>
        <v>95549.400000000009</v>
      </c>
      <c r="O204" s="14">
        <f t="shared" si="27"/>
        <v>107186.25</v>
      </c>
      <c r="P204" s="25"/>
      <c r="Q204" s="16">
        <f t="shared" si="28"/>
        <v>107186.25</v>
      </c>
      <c r="R204" s="16">
        <f t="shared" si="8"/>
        <v>108</v>
      </c>
    </row>
    <row r="205" spans="1:18" x14ac:dyDescent="0.25">
      <c r="A205" s="13" t="str">
        <f>IF(INTRO!$E$43="Non-endemic"," ", IF(COUNTRY_INFO!A205=0," ",COUNTRY_INFO!A205))</f>
        <v>Nigeria</v>
      </c>
      <c r="B205" s="13" t="str">
        <f>IF(INTRO!$E$43="Non-endemic"," ", IF(COUNTRY_INFO!B205=0," ",COUNTRY_INFO!B205))</f>
        <v>Delta</v>
      </c>
      <c r="C205" s="13" t="str">
        <f>IF(INTRO!$E$43="Non-endemic"," ", IF(COUNTRY_INFO!C205=0," ",COUNTRY_INFO!C205))</f>
        <v>Ndokwa East</v>
      </c>
      <c r="D205" s="14">
        <f>IF(INTRO!$E$43="Non-endemic", 0, IF(COUNTRY_INFO!$K205&gt;0, IF(COUNTRY_INFO!$K205=4, 0, IF(COUNTRY_INFO!$K205=1, COUNTRY_INFO!$F205*0.33, IF(COUNTRY_INFO!$K205=2, COUNTRY_INFO!$F205*0.5, COUNTRY_INFO!$F205))), 0))</f>
        <v>19425.5</v>
      </c>
      <c r="E205" s="14">
        <f>IF(INTRO!$E$43="Non-endemic", 0, IF(COUNTRY_INFO!$K205&gt;0, IF(COUNTRY_INFO!$K205=4, 0, IF(COUNTRY_INFO!$K205=1, 0, IF(COUNTRY_INFO!$K205=2, COUNTRY_INFO!$G205*0.2, COUNTRY_INFO!$G205))), 0))</f>
        <v>14430.400000000001</v>
      </c>
      <c r="F205" s="14">
        <f t="shared" si="24"/>
        <v>33855.9</v>
      </c>
      <c r="G205" s="15">
        <f>IF(INTRO!$E$43="Non-endemic", "Not required", COUNTRY_INFO!T205)</f>
        <v>1</v>
      </c>
      <c r="H205" s="64"/>
      <c r="I205" s="14">
        <f>IF($D205=0,0,IF(AND($G205&gt;0,$H205&lt;&gt;"Yes"),D205,IF(AND($G205&gt;0,$H205="Yes"),COUNTRY_INFO!$F205,0)))</f>
        <v>19425.5</v>
      </c>
      <c r="J205" s="3"/>
      <c r="K205" s="44">
        <f t="shared" si="25"/>
        <v>14430.400000000001</v>
      </c>
      <c r="L205" s="44">
        <f t="shared" si="26"/>
        <v>33855.9</v>
      </c>
      <c r="M205" s="14">
        <f t="shared" si="4"/>
        <v>48563.75</v>
      </c>
      <c r="N205" s="44">
        <f t="shared" si="5"/>
        <v>43291.200000000004</v>
      </c>
      <c r="O205" s="14">
        <f t="shared" si="27"/>
        <v>48563.75</v>
      </c>
      <c r="P205" s="25"/>
      <c r="Q205" s="16">
        <f t="shared" si="28"/>
        <v>48563.75</v>
      </c>
      <c r="R205" s="16">
        <f t="shared" si="8"/>
        <v>49</v>
      </c>
    </row>
    <row r="206" spans="1:18" x14ac:dyDescent="0.25">
      <c r="A206" s="13" t="str">
        <f>IF(INTRO!$E$43="Non-endemic"," ", IF(COUNTRY_INFO!A206=0," ",COUNTRY_INFO!A206))</f>
        <v>Nigeria</v>
      </c>
      <c r="B206" s="13" t="str">
        <f>IF(INTRO!$E$43="Non-endemic"," ", IF(COUNTRY_INFO!B206=0," ",COUNTRY_INFO!B206))</f>
        <v>Delta</v>
      </c>
      <c r="C206" s="13" t="str">
        <f>IF(INTRO!$E$43="Non-endemic"," ", IF(COUNTRY_INFO!C206=0," ",COUNTRY_INFO!C206))</f>
        <v>Ndokwa West</v>
      </c>
      <c r="D206" s="14">
        <f>IF(INTRO!$E$43="Non-endemic", 0, IF(COUNTRY_INFO!$K206&gt;0, IF(COUNTRY_INFO!$K206=4, 0, IF(COUNTRY_INFO!$K206=1, COUNTRY_INFO!$F206*0.33, IF(COUNTRY_INFO!$K206=2, COUNTRY_INFO!$F206*0.5, COUNTRY_INFO!$F206))), 0))</f>
        <v>18556.23</v>
      </c>
      <c r="E206" s="14">
        <f>IF(INTRO!$E$43="Non-endemic", 0, IF(COUNTRY_INFO!$K206&gt;0, IF(COUNTRY_INFO!$K206=4, 0, IF(COUNTRY_INFO!$K206=1, 0, IF(COUNTRY_INFO!$K206=2, COUNTRY_INFO!$G206*0.2, COUNTRY_INFO!$G206))), 0))</f>
        <v>0</v>
      </c>
      <c r="F206" s="14">
        <f t="shared" si="24"/>
        <v>18556.23</v>
      </c>
      <c r="G206" s="15">
        <f>IF(INTRO!$E$43="Non-endemic", "Not required", COUNTRY_INFO!T206)</f>
        <v>0</v>
      </c>
      <c r="H206" s="64"/>
      <c r="I206" s="14">
        <f>IF($D206=0,0,IF(AND($G206&gt;0,$H206&lt;&gt;"Yes"),D206,IF(AND($G206&gt;0,$H206="Yes"),COUNTRY_INFO!$F206,0)))</f>
        <v>0</v>
      </c>
      <c r="J206" s="3"/>
      <c r="K206" s="44">
        <f t="shared" si="25"/>
        <v>0</v>
      </c>
      <c r="L206" s="44">
        <f t="shared" si="26"/>
        <v>0</v>
      </c>
      <c r="M206" s="14">
        <f t="shared" si="4"/>
        <v>0</v>
      </c>
      <c r="N206" s="44">
        <f t="shared" si="5"/>
        <v>0</v>
      </c>
      <c r="O206" s="14">
        <f t="shared" si="27"/>
        <v>0</v>
      </c>
      <c r="P206" s="25"/>
      <c r="Q206" s="16">
        <f t="shared" si="28"/>
        <v>0</v>
      </c>
      <c r="R206" s="16">
        <f t="shared" si="8"/>
        <v>0</v>
      </c>
    </row>
    <row r="207" spans="1:18" x14ac:dyDescent="0.25">
      <c r="A207" s="13" t="str">
        <f>IF(INTRO!$E$43="Non-endemic"," ", IF(COUNTRY_INFO!A207=0," ",COUNTRY_INFO!A207))</f>
        <v>Nigeria</v>
      </c>
      <c r="B207" s="13" t="str">
        <f>IF(INTRO!$E$43="Non-endemic"," ", IF(COUNTRY_INFO!B207=0," ",COUNTRY_INFO!B207))</f>
        <v>Delta</v>
      </c>
      <c r="C207" s="13" t="str">
        <f>IF(INTRO!$E$43="Non-endemic"," ", IF(COUNTRY_INFO!C207=0," ",COUNTRY_INFO!C207))</f>
        <v>Okpe</v>
      </c>
      <c r="D207" s="14">
        <f>IF(INTRO!$E$43="Non-endemic", 0, IF(COUNTRY_INFO!$K207&gt;0, IF(COUNTRY_INFO!$K207=4, 0, IF(COUNTRY_INFO!$K207=1, COUNTRY_INFO!$F207*0.33, IF(COUNTRY_INFO!$K207=2, COUNTRY_INFO!$F207*0.5, COUNTRY_INFO!$F207))), 0))</f>
        <v>0</v>
      </c>
      <c r="E207" s="14">
        <f>IF(INTRO!$E$43="Non-endemic", 0, IF(COUNTRY_INFO!$K207&gt;0, IF(COUNTRY_INFO!$K207=4, 0, IF(COUNTRY_INFO!$K207=1, 0, IF(COUNTRY_INFO!$K207=2, COUNTRY_INFO!$G207*0.2, COUNTRY_INFO!$G207))), 0))</f>
        <v>0</v>
      </c>
      <c r="F207" s="14">
        <f t="shared" si="24"/>
        <v>0</v>
      </c>
      <c r="G207" s="15">
        <f>IF(INTRO!$E$43="Non-endemic", "Not required", COUNTRY_INFO!T207)</f>
        <v>0</v>
      </c>
      <c r="H207" s="64"/>
      <c r="I207" s="14">
        <f>IF($D207=0,0,IF(AND($G207&gt;0,$H207&lt;&gt;"Yes"),D207,IF(AND($G207&gt;0,$H207="Yes"),COUNTRY_INFO!$F207,0)))</f>
        <v>0</v>
      </c>
      <c r="J207" s="3"/>
      <c r="K207" s="44">
        <f t="shared" si="25"/>
        <v>0</v>
      </c>
      <c r="L207" s="44">
        <f t="shared" si="26"/>
        <v>0</v>
      </c>
      <c r="M207" s="14">
        <f t="shared" si="4"/>
        <v>0</v>
      </c>
      <c r="N207" s="44">
        <f t="shared" si="5"/>
        <v>0</v>
      </c>
      <c r="O207" s="14">
        <f t="shared" si="27"/>
        <v>0</v>
      </c>
      <c r="P207" s="25"/>
      <c r="Q207" s="16">
        <f t="shared" si="28"/>
        <v>0</v>
      </c>
      <c r="R207" s="16">
        <f t="shared" si="8"/>
        <v>0</v>
      </c>
    </row>
    <row r="208" spans="1:18" x14ac:dyDescent="0.25">
      <c r="A208" s="13" t="str">
        <f>IF(INTRO!$E$43="Non-endemic"," ", IF(COUNTRY_INFO!A208=0," ",COUNTRY_INFO!A208))</f>
        <v>Nigeria</v>
      </c>
      <c r="B208" s="13" t="str">
        <f>IF(INTRO!$E$43="Non-endemic"," ", IF(COUNTRY_INFO!B208=0," ",COUNTRY_INFO!B208))</f>
        <v>Delta</v>
      </c>
      <c r="C208" s="13" t="str">
        <f>IF(INTRO!$E$43="Non-endemic"," ", IF(COUNTRY_INFO!C208=0," ",COUNTRY_INFO!C208))</f>
        <v>Oshimili North</v>
      </c>
      <c r="D208" s="14">
        <f>IF(INTRO!$E$43="Non-endemic", 0, IF(COUNTRY_INFO!$K208&gt;0, IF(COUNTRY_INFO!$K208=4, 0, IF(COUNTRY_INFO!$K208=1, COUNTRY_INFO!$F208*0.33, IF(COUNTRY_INFO!$K208=2, COUNTRY_INFO!$F208*0.5, COUNTRY_INFO!$F208))), 0))</f>
        <v>14329.92</v>
      </c>
      <c r="E208" s="14">
        <f>IF(INTRO!$E$43="Non-endemic", 0, IF(COUNTRY_INFO!$K208&gt;0, IF(COUNTRY_INFO!$K208=4, 0, IF(COUNTRY_INFO!$K208=1, 0, IF(COUNTRY_INFO!$K208=2, COUNTRY_INFO!$G208*0.2, COUNTRY_INFO!$G208))), 0))</f>
        <v>0</v>
      </c>
      <c r="F208" s="14">
        <f t="shared" si="24"/>
        <v>14329.92</v>
      </c>
      <c r="G208" s="15">
        <f>IF(INTRO!$E$43="Non-endemic", "Not required", COUNTRY_INFO!T208)</f>
        <v>0</v>
      </c>
      <c r="H208" s="64"/>
      <c r="I208" s="14">
        <f>IF($D208=0,0,IF(AND($G208&gt;0,$H208&lt;&gt;"Yes"),D208,IF(AND($G208&gt;0,$H208="Yes"),COUNTRY_INFO!$F208,0)))</f>
        <v>0</v>
      </c>
      <c r="J208" s="3"/>
      <c r="K208" s="44">
        <f t="shared" si="25"/>
        <v>0</v>
      </c>
      <c r="L208" s="44">
        <f t="shared" si="26"/>
        <v>0</v>
      </c>
      <c r="M208" s="14">
        <f t="shared" si="4"/>
        <v>0</v>
      </c>
      <c r="N208" s="44">
        <f t="shared" si="5"/>
        <v>0</v>
      </c>
      <c r="O208" s="14">
        <f t="shared" si="27"/>
        <v>0</v>
      </c>
      <c r="P208" s="25"/>
      <c r="Q208" s="16">
        <f t="shared" si="28"/>
        <v>0</v>
      </c>
      <c r="R208" s="16">
        <f t="shared" si="8"/>
        <v>0</v>
      </c>
    </row>
    <row r="209" spans="1:18" x14ac:dyDescent="0.25">
      <c r="A209" s="13" t="str">
        <f>IF(INTRO!$E$43="Non-endemic"," ", IF(COUNTRY_INFO!A209=0," ",COUNTRY_INFO!A209))</f>
        <v>Nigeria</v>
      </c>
      <c r="B209" s="13" t="str">
        <f>IF(INTRO!$E$43="Non-endemic"," ", IF(COUNTRY_INFO!B209=0," ",COUNTRY_INFO!B209))</f>
        <v>Delta</v>
      </c>
      <c r="C209" s="13" t="str">
        <f>IF(INTRO!$E$43="Non-endemic"," ", IF(COUNTRY_INFO!C209=0," ",COUNTRY_INFO!C209))</f>
        <v>Oshimili South</v>
      </c>
      <c r="D209" s="14">
        <f>IF(INTRO!$E$43="Non-endemic", 0, IF(COUNTRY_INFO!$K209&gt;0, IF(COUNTRY_INFO!$K209=4, 0, IF(COUNTRY_INFO!$K209=1, COUNTRY_INFO!$F209*0.33, IF(COUNTRY_INFO!$K209=2, COUNTRY_INFO!$F209*0.5, COUNTRY_INFO!$F209))), 0))</f>
        <v>18590.88</v>
      </c>
      <c r="E209" s="14">
        <f>IF(INTRO!$E$43="Non-endemic", 0, IF(COUNTRY_INFO!$K209&gt;0, IF(COUNTRY_INFO!$K209=4, 0, IF(COUNTRY_INFO!$K209=1, 0, IF(COUNTRY_INFO!$K209=2, COUNTRY_INFO!$G209*0.2, COUNTRY_INFO!$G209))), 0))</f>
        <v>0</v>
      </c>
      <c r="F209" s="14">
        <f t="shared" si="24"/>
        <v>18590.88</v>
      </c>
      <c r="G209" s="15">
        <f>IF(INTRO!$E$43="Non-endemic", "Not required", COUNTRY_INFO!T209)</f>
        <v>0</v>
      </c>
      <c r="H209" s="64"/>
      <c r="I209" s="14">
        <f>IF($D209=0,0,IF(AND($G209&gt;0,$H209&lt;&gt;"Yes"),D209,IF(AND($G209&gt;0,$H209="Yes"),COUNTRY_INFO!$F209,0)))</f>
        <v>0</v>
      </c>
      <c r="J209" s="3"/>
      <c r="K209" s="44">
        <f t="shared" si="25"/>
        <v>0</v>
      </c>
      <c r="L209" s="44">
        <f t="shared" si="26"/>
        <v>0</v>
      </c>
      <c r="M209" s="14">
        <f t="shared" si="4"/>
        <v>0</v>
      </c>
      <c r="N209" s="44">
        <f t="shared" si="5"/>
        <v>0</v>
      </c>
      <c r="O209" s="14">
        <f t="shared" si="27"/>
        <v>0</v>
      </c>
      <c r="P209" s="25"/>
      <c r="Q209" s="16">
        <f t="shared" si="28"/>
        <v>0</v>
      </c>
      <c r="R209" s="16">
        <f t="shared" si="8"/>
        <v>0</v>
      </c>
    </row>
    <row r="210" spans="1:18" x14ac:dyDescent="0.25">
      <c r="A210" s="13" t="str">
        <f>IF(INTRO!$E$43="Non-endemic"," ", IF(COUNTRY_INFO!A210=0," ",COUNTRY_INFO!A210))</f>
        <v>Nigeria</v>
      </c>
      <c r="B210" s="13" t="str">
        <f>IF(INTRO!$E$43="Non-endemic"," ", IF(COUNTRY_INFO!B210=0," ",COUNTRY_INFO!B210))</f>
        <v>Delta</v>
      </c>
      <c r="C210" s="13" t="str">
        <f>IF(INTRO!$E$43="Non-endemic"," ", IF(COUNTRY_INFO!C210=0," ",COUNTRY_INFO!C210))</f>
        <v>Patani</v>
      </c>
      <c r="D210" s="14">
        <f>IF(INTRO!$E$43="Non-endemic", 0, IF(COUNTRY_INFO!$K210&gt;0, IF(COUNTRY_INFO!$K210=4, 0, IF(COUNTRY_INFO!$K210=1, COUNTRY_INFO!$F210*0.33, IF(COUNTRY_INFO!$K210=2, COUNTRY_INFO!$F210*0.5, COUNTRY_INFO!$F210))), 0))</f>
        <v>12748</v>
      </c>
      <c r="E210" s="14">
        <f>IF(INTRO!$E$43="Non-endemic", 0, IF(COUNTRY_INFO!$K210&gt;0, IF(COUNTRY_INFO!$K210=4, 0, IF(COUNTRY_INFO!$K210=1, 0, IF(COUNTRY_INFO!$K210=2, COUNTRY_INFO!$G210*0.2, COUNTRY_INFO!$G210))), 0))</f>
        <v>9470</v>
      </c>
      <c r="F210" s="14">
        <f t="shared" si="24"/>
        <v>22218</v>
      </c>
      <c r="G210" s="15">
        <f>IF(INTRO!$E$43="Non-endemic", "Not required", COUNTRY_INFO!T210)</f>
        <v>1</v>
      </c>
      <c r="H210" s="64"/>
      <c r="I210" s="14">
        <f>IF($D210=0,0,IF(AND($G210&gt;0,$H210&lt;&gt;"Yes"),D210,IF(AND($G210&gt;0,$H210="Yes"),COUNTRY_INFO!$F210,0)))</f>
        <v>12748</v>
      </c>
      <c r="J210" s="3"/>
      <c r="K210" s="44">
        <f t="shared" si="25"/>
        <v>9470</v>
      </c>
      <c r="L210" s="44">
        <f t="shared" si="26"/>
        <v>22218</v>
      </c>
      <c r="M210" s="14">
        <f t="shared" si="4"/>
        <v>31870</v>
      </c>
      <c r="N210" s="44">
        <f t="shared" si="5"/>
        <v>28410</v>
      </c>
      <c r="O210" s="14">
        <f t="shared" si="27"/>
        <v>31870</v>
      </c>
      <c r="P210" s="25"/>
      <c r="Q210" s="16">
        <f t="shared" si="28"/>
        <v>31870</v>
      </c>
      <c r="R210" s="16">
        <f t="shared" si="8"/>
        <v>32</v>
      </c>
    </row>
    <row r="211" spans="1:18" x14ac:dyDescent="0.25">
      <c r="A211" s="13" t="str">
        <f>IF(INTRO!$E$43="Non-endemic"," ", IF(COUNTRY_INFO!A211=0," ",COUNTRY_INFO!A211))</f>
        <v>Nigeria</v>
      </c>
      <c r="B211" s="13" t="str">
        <f>IF(INTRO!$E$43="Non-endemic"," ", IF(COUNTRY_INFO!B211=0," ",COUNTRY_INFO!B211))</f>
        <v>Delta</v>
      </c>
      <c r="C211" s="13" t="str">
        <f>IF(INTRO!$E$43="Non-endemic"," ", IF(COUNTRY_INFO!C211=0," ",COUNTRY_INFO!C211))</f>
        <v>Sapele</v>
      </c>
      <c r="D211" s="14">
        <f>IF(INTRO!$E$43="Non-endemic", 0, IF(COUNTRY_INFO!$K211&gt;0, IF(COUNTRY_INFO!$K211=4, 0, IF(COUNTRY_INFO!$K211=1, COUNTRY_INFO!$F211*0.33, IF(COUNTRY_INFO!$K211=2, COUNTRY_INFO!$F211*0.5, COUNTRY_INFO!$F211))), 0))</f>
        <v>21360.240000000002</v>
      </c>
      <c r="E211" s="14">
        <f>IF(INTRO!$E$43="Non-endemic", 0, IF(COUNTRY_INFO!$K211&gt;0, IF(COUNTRY_INFO!$K211=4, 0, IF(COUNTRY_INFO!$K211=1, 0, IF(COUNTRY_INFO!$K211=2, COUNTRY_INFO!$G211*0.2, COUNTRY_INFO!$G211))), 0))</f>
        <v>0</v>
      </c>
      <c r="F211" s="14">
        <f t="shared" si="24"/>
        <v>21360.240000000002</v>
      </c>
      <c r="G211" s="15">
        <f>IF(INTRO!$E$43="Non-endemic", "Not required", COUNTRY_INFO!T211)</f>
        <v>0</v>
      </c>
      <c r="H211" s="64"/>
      <c r="I211" s="14">
        <f>IF($D211=0,0,IF(AND($G211&gt;0,$H211&lt;&gt;"Yes"),D211,IF(AND($G211&gt;0,$H211="Yes"),COUNTRY_INFO!$F211,0)))</f>
        <v>0</v>
      </c>
      <c r="J211" s="3"/>
      <c r="K211" s="44">
        <f t="shared" si="25"/>
        <v>0</v>
      </c>
      <c r="L211" s="44">
        <f t="shared" si="26"/>
        <v>0</v>
      </c>
      <c r="M211" s="14">
        <f t="shared" si="4"/>
        <v>0</v>
      </c>
      <c r="N211" s="44">
        <f t="shared" si="5"/>
        <v>0</v>
      </c>
      <c r="O211" s="14">
        <f t="shared" si="27"/>
        <v>0</v>
      </c>
      <c r="P211" s="25"/>
      <c r="Q211" s="16">
        <f t="shared" si="28"/>
        <v>0</v>
      </c>
      <c r="R211" s="16">
        <f t="shared" si="8"/>
        <v>0</v>
      </c>
    </row>
    <row r="212" spans="1:18" x14ac:dyDescent="0.25">
      <c r="A212" s="13" t="str">
        <f>IF(INTRO!$E$43="Non-endemic"," ", IF(COUNTRY_INFO!A212=0," ",COUNTRY_INFO!A212))</f>
        <v>Nigeria</v>
      </c>
      <c r="B212" s="13" t="str">
        <f>IF(INTRO!$E$43="Non-endemic"," ", IF(COUNTRY_INFO!B212=0," ",COUNTRY_INFO!B212))</f>
        <v>Delta</v>
      </c>
      <c r="C212" s="13" t="str">
        <f>IF(INTRO!$E$43="Non-endemic"," ", IF(COUNTRY_INFO!C212=0," ",COUNTRY_INFO!C212))</f>
        <v>Udu</v>
      </c>
      <c r="D212" s="14">
        <f>IF(INTRO!$E$43="Non-endemic", 0, IF(COUNTRY_INFO!$K212&gt;0, IF(COUNTRY_INFO!$K212=4, 0, IF(COUNTRY_INFO!$K212=1, COUNTRY_INFO!$F212*0.33, IF(COUNTRY_INFO!$K212=2, COUNTRY_INFO!$F212*0.5, COUNTRY_INFO!$F212))), 0))</f>
        <v>0</v>
      </c>
      <c r="E212" s="14">
        <f>IF(INTRO!$E$43="Non-endemic", 0, IF(COUNTRY_INFO!$K212&gt;0, IF(COUNTRY_INFO!$K212=4, 0, IF(COUNTRY_INFO!$K212=1, 0, IF(COUNTRY_INFO!$K212=2, COUNTRY_INFO!$G212*0.2, COUNTRY_INFO!$G212))), 0))</f>
        <v>0</v>
      </c>
      <c r="F212" s="14">
        <f t="shared" si="24"/>
        <v>0</v>
      </c>
      <c r="G212" s="15">
        <f>IF(INTRO!$E$43="Non-endemic", "Not required", COUNTRY_INFO!T212)</f>
        <v>0</v>
      </c>
      <c r="H212" s="64"/>
      <c r="I212" s="14">
        <f>IF($D212=0,0,IF(AND($G212&gt;0,$H212&lt;&gt;"Yes"),D212,IF(AND($G212&gt;0,$H212="Yes"),COUNTRY_INFO!$F212,0)))</f>
        <v>0</v>
      </c>
      <c r="J212" s="3"/>
      <c r="K212" s="44">
        <f t="shared" si="25"/>
        <v>0</v>
      </c>
      <c r="L212" s="44">
        <f t="shared" si="26"/>
        <v>0</v>
      </c>
      <c r="M212" s="14">
        <f t="shared" si="4"/>
        <v>0</v>
      </c>
      <c r="N212" s="44">
        <f t="shared" si="5"/>
        <v>0</v>
      </c>
      <c r="O212" s="14">
        <f t="shared" si="27"/>
        <v>0</v>
      </c>
      <c r="P212" s="25"/>
      <c r="Q212" s="16">
        <f t="shared" si="28"/>
        <v>0</v>
      </c>
      <c r="R212" s="16">
        <f t="shared" si="8"/>
        <v>0</v>
      </c>
    </row>
    <row r="213" spans="1:18" x14ac:dyDescent="0.25">
      <c r="A213" s="13" t="str">
        <f>IF(INTRO!$E$43="Non-endemic"," ", IF(COUNTRY_INFO!A213=0," ",COUNTRY_INFO!A213))</f>
        <v>Nigeria</v>
      </c>
      <c r="B213" s="13" t="str">
        <f>IF(INTRO!$E$43="Non-endemic"," ", IF(COUNTRY_INFO!B213=0," ",COUNTRY_INFO!B213))</f>
        <v>Delta</v>
      </c>
      <c r="C213" s="13" t="str">
        <f>IF(INTRO!$E$43="Non-endemic"," ", IF(COUNTRY_INFO!C213=0," ",COUNTRY_INFO!C213))</f>
        <v>Ughelli North</v>
      </c>
      <c r="D213" s="14">
        <f>IF(INTRO!$E$43="Non-endemic", 0, IF(COUNTRY_INFO!$K213&gt;0, IF(COUNTRY_INFO!$K213=4, 0, IF(COUNTRY_INFO!$K213=1, COUNTRY_INFO!$F213*0.33, IF(COUNTRY_INFO!$K213=2, COUNTRY_INFO!$F213*0.5, COUNTRY_INFO!$F213))), 0))</f>
        <v>0</v>
      </c>
      <c r="E213" s="14">
        <f>IF(INTRO!$E$43="Non-endemic", 0, IF(COUNTRY_INFO!$K213&gt;0, IF(COUNTRY_INFO!$K213=4, 0, IF(COUNTRY_INFO!$K213=1, 0, IF(COUNTRY_INFO!$K213=2, COUNTRY_INFO!$G213*0.2, COUNTRY_INFO!$G213))), 0))</f>
        <v>0</v>
      </c>
      <c r="F213" s="14">
        <f t="shared" si="24"/>
        <v>0</v>
      </c>
      <c r="G213" s="15">
        <f>IF(INTRO!$E$43="Non-endemic", "Not required", COUNTRY_INFO!T213)</f>
        <v>0</v>
      </c>
      <c r="H213" s="64"/>
      <c r="I213" s="14">
        <f>IF($D213=0,0,IF(AND($G213&gt;0,$H213&lt;&gt;"Yes"),D213,IF(AND($G213&gt;0,$H213="Yes"),COUNTRY_INFO!$F213,0)))</f>
        <v>0</v>
      </c>
      <c r="J213" s="3"/>
      <c r="K213" s="44">
        <f t="shared" si="25"/>
        <v>0</v>
      </c>
      <c r="L213" s="44">
        <f t="shared" si="26"/>
        <v>0</v>
      </c>
      <c r="M213" s="14">
        <f t="shared" si="4"/>
        <v>0</v>
      </c>
      <c r="N213" s="44">
        <f t="shared" si="5"/>
        <v>0</v>
      </c>
      <c r="O213" s="14">
        <f t="shared" si="27"/>
        <v>0</v>
      </c>
      <c r="P213" s="25"/>
      <c r="Q213" s="16">
        <f t="shared" si="28"/>
        <v>0</v>
      </c>
      <c r="R213" s="16">
        <f t="shared" si="8"/>
        <v>0</v>
      </c>
    </row>
    <row r="214" spans="1:18" x14ac:dyDescent="0.25">
      <c r="A214" s="13" t="str">
        <f>IF(INTRO!$E$43="Non-endemic"," ", IF(COUNTRY_INFO!A214=0," ",COUNTRY_INFO!A214))</f>
        <v>Nigeria</v>
      </c>
      <c r="B214" s="13" t="str">
        <f>IF(INTRO!$E$43="Non-endemic"," ", IF(COUNTRY_INFO!B214=0," ",COUNTRY_INFO!B214))</f>
        <v>Delta</v>
      </c>
      <c r="C214" s="13" t="str">
        <f>IF(INTRO!$E$43="Non-endemic"," ", IF(COUNTRY_INFO!C214=0," ",COUNTRY_INFO!C214))</f>
        <v>Ughelli South</v>
      </c>
      <c r="D214" s="14">
        <f>IF(INTRO!$E$43="Non-endemic", 0, IF(COUNTRY_INFO!$K214&gt;0, IF(COUNTRY_INFO!$K214=4, 0, IF(COUNTRY_INFO!$K214=1, COUNTRY_INFO!$F214*0.33, IF(COUNTRY_INFO!$K214=2, COUNTRY_INFO!$F214*0.5, COUNTRY_INFO!$F214))), 0))</f>
        <v>0</v>
      </c>
      <c r="E214" s="14">
        <f>IF(INTRO!$E$43="Non-endemic", 0, IF(COUNTRY_INFO!$K214&gt;0, IF(COUNTRY_INFO!$K214=4, 0, IF(COUNTRY_INFO!$K214=1, 0, IF(COUNTRY_INFO!$K214=2, COUNTRY_INFO!$G214*0.2, COUNTRY_INFO!$G214))), 0))</f>
        <v>0</v>
      </c>
      <c r="F214" s="14">
        <f t="shared" si="24"/>
        <v>0</v>
      </c>
      <c r="G214" s="15">
        <f>IF(INTRO!$E$43="Non-endemic", "Not required", COUNTRY_INFO!T214)</f>
        <v>0</v>
      </c>
      <c r="H214" s="64"/>
      <c r="I214" s="14">
        <f>IF($D214=0,0,IF(AND($G214&gt;0,$H214&lt;&gt;"Yes"),D214,IF(AND($G214&gt;0,$H214="Yes"),COUNTRY_INFO!$F214,0)))</f>
        <v>0</v>
      </c>
      <c r="J214" s="3"/>
      <c r="K214" s="44">
        <f t="shared" si="25"/>
        <v>0</v>
      </c>
      <c r="L214" s="44">
        <f t="shared" si="26"/>
        <v>0</v>
      </c>
      <c r="M214" s="14">
        <f t="shared" si="4"/>
        <v>0</v>
      </c>
      <c r="N214" s="44">
        <f t="shared" si="5"/>
        <v>0</v>
      </c>
      <c r="O214" s="14">
        <f t="shared" si="27"/>
        <v>0</v>
      </c>
      <c r="P214" s="25"/>
      <c r="Q214" s="16">
        <f t="shared" si="28"/>
        <v>0</v>
      </c>
      <c r="R214" s="16">
        <f t="shared" si="8"/>
        <v>0</v>
      </c>
    </row>
    <row r="215" spans="1:18" x14ac:dyDescent="0.25">
      <c r="A215" s="13" t="str">
        <f>IF(INTRO!$E$43="Non-endemic"," ", IF(COUNTRY_INFO!A215=0," ",COUNTRY_INFO!A215))</f>
        <v>Nigeria</v>
      </c>
      <c r="B215" s="13" t="str">
        <f>IF(INTRO!$E$43="Non-endemic"," ", IF(COUNTRY_INFO!B215=0," ",COUNTRY_INFO!B215))</f>
        <v>Delta</v>
      </c>
      <c r="C215" s="13" t="str">
        <f>IF(INTRO!$E$43="Non-endemic"," ", IF(COUNTRY_INFO!C215=0," ",COUNTRY_INFO!C215))</f>
        <v>Ukwuani</v>
      </c>
      <c r="D215" s="14">
        <f>IF(INTRO!$E$43="Non-endemic", 0, IF(COUNTRY_INFO!$K215&gt;0, IF(COUNTRY_INFO!$K215=4, 0, IF(COUNTRY_INFO!$K215=1, COUNTRY_INFO!$F215*0.33, IF(COUNTRY_INFO!$K215=2, COUNTRY_INFO!$F215*0.5, COUNTRY_INFO!$F215))), 0))</f>
        <v>0</v>
      </c>
      <c r="E215" s="14">
        <f>IF(INTRO!$E$43="Non-endemic", 0, IF(COUNTRY_INFO!$K215&gt;0, IF(COUNTRY_INFO!$K215=4, 0, IF(COUNTRY_INFO!$K215=1, 0, IF(COUNTRY_INFO!$K215=2, COUNTRY_INFO!$G215*0.2, COUNTRY_INFO!$G215))), 0))</f>
        <v>0</v>
      </c>
      <c r="F215" s="14">
        <f t="shared" si="24"/>
        <v>0</v>
      </c>
      <c r="G215" s="15">
        <f>IF(INTRO!$E$43="Non-endemic", "Not required", COUNTRY_INFO!T215)</f>
        <v>0</v>
      </c>
      <c r="H215" s="64"/>
      <c r="I215" s="14">
        <f>IF($D215=0,0,IF(AND($G215&gt;0,$H215&lt;&gt;"Yes"),D215,IF(AND($G215&gt;0,$H215="Yes"),COUNTRY_INFO!$F215,0)))</f>
        <v>0</v>
      </c>
      <c r="J215" s="3"/>
      <c r="K215" s="44">
        <f t="shared" si="25"/>
        <v>0</v>
      </c>
      <c r="L215" s="44">
        <f t="shared" si="26"/>
        <v>0</v>
      </c>
      <c r="M215" s="14">
        <f t="shared" si="4"/>
        <v>0</v>
      </c>
      <c r="N215" s="44">
        <f t="shared" si="5"/>
        <v>0</v>
      </c>
      <c r="O215" s="14">
        <f t="shared" si="27"/>
        <v>0</v>
      </c>
      <c r="P215" s="25"/>
      <c r="Q215" s="16">
        <f t="shared" si="28"/>
        <v>0</v>
      </c>
      <c r="R215" s="16">
        <f t="shared" si="8"/>
        <v>0</v>
      </c>
    </row>
    <row r="216" spans="1:18" x14ac:dyDescent="0.25">
      <c r="A216" s="13" t="str">
        <f>IF(INTRO!$E$43="Non-endemic"," ", IF(COUNTRY_INFO!A216=0," ",COUNTRY_INFO!A216))</f>
        <v>Nigeria</v>
      </c>
      <c r="B216" s="13" t="str">
        <f>IF(INTRO!$E$43="Non-endemic"," ", IF(COUNTRY_INFO!B216=0," ",COUNTRY_INFO!B216))</f>
        <v>Delta</v>
      </c>
      <c r="C216" s="13" t="str">
        <f>IF(INTRO!$E$43="Non-endemic"," ", IF(COUNTRY_INFO!C216=0," ",COUNTRY_INFO!C216))</f>
        <v>Uvwie</v>
      </c>
      <c r="D216" s="14">
        <f>IF(INTRO!$E$43="Non-endemic", 0, IF(COUNTRY_INFO!$K216&gt;0, IF(COUNTRY_INFO!$K216=4, 0, IF(COUNTRY_INFO!$K216=1, COUNTRY_INFO!$F216*0.33, IF(COUNTRY_INFO!$K216=2, COUNTRY_INFO!$F216*0.5, COUNTRY_INFO!$F216))), 0))</f>
        <v>0</v>
      </c>
      <c r="E216" s="14">
        <f>IF(INTRO!$E$43="Non-endemic", 0, IF(COUNTRY_INFO!$K216&gt;0, IF(COUNTRY_INFO!$K216=4, 0, IF(COUNTRY_INFO!$K216=1, 0, IF(COUNTRY_INFO!$K216=2, COUNTRY_INFO!$G216*0.2, COUNTRY_INFO!$G216))), 0))</f>
        <v>0</v>
      </c>
      <c r="F216" s="14">
        <f t="shared" si="24"/>
        <v>0</v>
      </c>
      <c r="G216" s="15">
        <f>IF(INTRO!$E$43="Non-endemic", "Not required", COUNTRY_INFO!T216)</f>
        <v>0</v>
      </c>
      <c r="H216" s="64"/>
      <c r="I216" s="14">
        <f>IF($D216=0,0,IF(AND($G216&gt;0,$H216&lt;&gt;"Yes"),D216,IF(AND($G216&gt;0,$H216="Yes"),COUNTRY_INFO!$F216,0)))</f>
        <v>0</v>
      </c>
      <c r="J216" s="3"/>
      <c r="K216" s="44">
        <f t="shared" si="25"/>
        <v>0</v>
      </c>
      <c r="L216" s="44">
        <f t="shared" si="26"/>
        <v>0</v>
      </c>
      <c r="M216" s="14">
        <f t="shared" si="4"/>
        <v>0</v>
      </c>
      <c r="N216" s="44">
        <f t="shared" si="5"/>
        <v>0</v>
      </c>
      <c r="O216" s="14">
        <f t="shared" si="27"/>
        <v>0</v>
      </c>
      <c r="P216" s="25"/>
      <c r="Q216" s="16">
        <f t="shared" si="28"/>
        <v>0</v>
      </c>
      <c r="R216" s="16">
        <f t="shared" si="8"/>
        <v>0</v>
      </c>
    </row>
    <row r="217" spans="1:18" x14ac:dyDescent="0.25">
      <c r="A217" s="13" t="str">
        <f>IF(INTRO!$E$43="Non-endemic"," ", IF(COUNTRY_INFO!A217=0," ",COUNTRY_INFO!A217))</f>
        <v>Nigeria</v>
      </c>
      <c r="B217" s="13" t="str">
        <f>IF(INTRO!$E$43="Non-endemic"," ", IF(COUNTRY_INFO!B217=0," ",COUNTRY_INFO!B217))</f>
        <v>Delta</v>
      </c>
      <c r="C217" s="13" t="str">
        <f>IF(INTRO!$E$43="Non-endemic"," ", IF(COUNTRY_INFO!C217=0," ",COUNTRY_INFO!C217))</f>
        <v>Warii North</v>
      </c>
      <c r="D217" s="14">
        <f>IF(INTRO!$E$43="Non-endemic", 0, IF(COUNTRY_INFO!$K217&gt;0, IF(COUNTRY_INFO!$K217=4, 0, IF(COUNTRY_INFO!$K217=1, COUNTRY_INFO!$F217*0.33, IF(COUNTRY_INFO!$K217=2, COUNTRY_INFO!$F217*0.5, COUNTRY_INFO!$F217))), 0))</f>
        <v>17061.990000000002</v>
      </c>
      <c r="E217" s="14">
        <f>IF(INTRO!$E$43="Non-endemic", 0, IF(COUNTRY_INFO!$K217&gt;0, IF(COUNTRY_INFO!$K217=4, 0, IF(COUNTRY_INFO!$K217=1, 0, IF(COUNTRY_INFO!$K217=2, COUNTRY_INFO!$G217*0.2, COUNTRY_INFO!$G217))), 0))</f>
        <v>0</v>
      </c>
      <c r="F217" s="14">
        <f t="shared" si="24"/>
        <v>17061.990000000002</v>
      </c>
      <c r="G217" s="15">
        <f>IF(INTRO!$E$43="Non-endemic", "Not required", COUNTRY_INFO!T217)</f>
        <v>0</v>
      </c>
      <c r="H217" s="64"/>
      <c r="I217" s="14">
        <f>IF($D217=0,0,IF(AND($G217&gt;0,$H217&lt;&gt;"Yes"),D217,IF(AND($G217&gt;0,$H217="Yes"),COUNTRY_INFO!$F217,0)))</f>
        <v>0</v>
      </c>
      <c r="J217" s="3"/>
      <c r="K217" s="44">
        <f t="shared" si="25"/>
        <v>0</v>
      </c>
      <c r="L217" s="44">
        <f t="shared" si="26"/>
        <v>0</v>
      </c>
      <c r="M217" s="14">
        <f t="shared" si="4"/>
        <v>0</v>
      </c>
      <c r="N217" s="44">
        <f t="shared" si="5"/>
        <v>0</v>
      </c>
      <c r="O217" s="14">
        <f t="shared" si="27"/>
        <v>0</v>
      </c>
      <c r="P217" s="25"/>
      <c r="Q217" s="16">
        <f t="shared" si="28"/>
        <v>0</v>
      </c>
      <c r="R217" s="16">
        <f t="shared" si="8"/>
        <v>0</v>
      </c>
    </row>
    <row r="218" spans="1:18" x14ac:dyDescent="0.25">
      <c r="A218" s="13" t="str">
        <f>IF(INTRO!$E$43="Non-endemic"," ", IF(COUNTRY_INFO!A218=0," ",COUNTRY_INFO!A218))</f>
        <v>Nigeria</v>
      </c>
      <c r="B218" s="13" t="str">
        <f>IF(INTRO!$E$43="Non-endemic"," ", IF(COUNTRY_INFO!B218=0," ",COUNTRY_INFO!B218))</f>
        <v>Delta</v>
      </c>
      <c r="C218" s="13" t="str">
        <f>IF(INTRO!$E$43="Non-endemic"," ", IF(COUNTRY_INFO!C218=0," ",COUNTRY_INFO!C218))</f>
        <v>Warri South</v>
      </c>
      <c r="D218" s="14">
        <f>IF(INTRO!$E$43="Non-endemic", 0, IF(COUNTRY_INFO!$K218&gt;0, IF(COUNTRY_INFO!$K218=4, 0, IF(COUNTRY_INFO!$K218=1, COUNTRY_INFO!$F218*0.33, IF(COUNTRY_INFO!$K218=2, COUNTRY_INFO!$F218*0.5, COUNTRY_INFO!$F218))), 0))</f>
        <v>37704.810000000005</v>
      </c>
      <c r="E218" s="14">
        <f>IF(INTRO!$E$43="Non-endemic", 0, IF(COUNTRY_INFO!$K218&gt;0, IF(COUNTRY_INFO!$K218=4, 0, IF(COUNTRY_INFO!$K218=1, 0, IF(COUNTRY_INFO!$K218=2, COUNTRY_INFO!$G218*0.2, COUNTRY_INFO!$G218))), 0))</f>
        <v>0</v>
      </c>
      <c r="F218" s="14">
        <f t="shared" si="24"/>
        <v>37704.810000000005</v>
      </c>
      <c r="G218" s="15">
        <f>IF(INTRO!$E$43="Non-endemic", "Not required", COUNTRY_INFO!T218)</f>
        <v>0</v>
      </c>
      <c r="H218" s="64"/>
      <c r="I218" s="14">
        <f>IF($D218=0,0,IF(AND($G218&gt;0,$H218&lt;&gt;"Yes"),D218,IF(AND($G218&gt;0,$H218="Yes"),COUNTRY_INFO!$F218,0)))</f>
        <v>0</v>
      </c>
      <c r="J218" s="3"/>
      <c r="K218" s="44">
        <f t="shared" si="25"/>
        <v>0</v>
      </c>
      <c r="L218" s="44">
        <f t="shared" si="26"/>
        <v>0</v>
      </c>
      <c r="M218" s="14">
        <f t="shared" si="4"/>
        <v>0</v>
      </c>
      <c r="N218" s="44">
        <f t="shared" si="5"/>
        <v>0</v>
      </c>
      <c r="O218" s="14">
        <f t="shared" si="27"/>
        <v>0</v>
      </c>
      <c r="P218" s="25"/>
      <c r="Q218" s="16">
        <f t="shared" si="28"/>
        <v>0</v>
      </c>
      <c r="R218" s="16">
        <f t="shared" si="8"/>
        <v>0</v>
      </c>
    </row>
    <row r="219" spans="1:18" x14ac:dyDescent="0.25">
      <c r="A219" s="13" t="str">
        <f>IF(INTRO!$E$43="Non-endemic"," ", IF(COUNTRY_INFO!A219=0," ",COUNTRY_INFO!A219))</f>
        <v>Nigeria</v>
      </c>
      <c r="B219" s="13" t="str">
        <f>IF(INTRO!$E$43="Non-endemic"," ", IF(COUNTRY_INFO!B219=0," ",COUNTRY_INFO!B219))</f>
        <v>Delta</v>
      </c>
      <c r="C219" s="13" t="str">
        <f>IF(INTRO!$E$43="Non-endemic"," ", IF(COUNTRY_INFO!C219=0," ",COUNTRY_INFO!C219))</f>
        <v>Warri South West</v>
      </c>
      <c r="D219" s="14">
        <f>IF(INTRO!$E$43="Non-endemic", 0, IF(COUNTRY_INFO!$K219&gt;0, IF(COUNTRY_INFO!$K219=4, 0, IF(COUNTRY_INFO!$K219=1, COUNTRY_INFO!$F219*0.33, IF(COUNTRY_INFO!$K219=2, COUNTRY_INFO!$F219*0.5, COUNTRY_INFO!$F219))), 0))</f>
        <v>14499.54</v>
      </c>
      <c r="E219" s="14">
        <f>IF(INTRO!$E$43="Non-endemic", 0, IF(COUNTRY_INFO!$K219&gt;0, IF(COUNTRY_INFO!$K219=4, 0, IF(COUNTRY_INFO!$K219=1, 0, IF(COUNTRY_INFO!$K219=2, COUNTRY_INFO!$G219*0.2, COUNTRY_INFO!$G219))), 0))</f>
        <v>0</v>
      </c>
      <c r="F219" s="14">
        <f t="shared" si="24"/>
        <v>14499.54</v>
      </c>
      <c r="G219" s="15">
        <f>IF(INTRO!$E$43="Non-endemic", "Not required", COUNTRY_INFO!T219)</f>
        <v>0</v>
      </c>
      <c r="H219" s="64"/>
      <c r="I219" s="14">
        <f>IF($D219=0,0,IF(AND($G219&gt;0,$H219&lt;&gt;"Yes"),D219,IF(AND($G219&gt;0,$H219="Yes"),COUNTRY_INFO!$F219,0)))</f>
        <v>0</v>
      </c>
      <c r="J219" s="3"/>
      <c r="K219" s="44">
        <f t="shared" si="25"/>
        <v>0</v>
      </c>
      <c r="L219" s="44">
        <f t="shared" si="26"/>
        <v>0</v>
      </c>
      <c r="M219" s="14">
        <f t="shared" si="4"/>
        <v>0</v>
      </c>
      <c r="N219" s="44">
        <f t="shared" si="5"/>
        <v>0</v>
      </c>
      <c r="O219" s="14">
        <f t="shared" si="27"/>
        <v>0</v>
      </c>
      <c r="P219" s="25"/>
      <c r="Q219" s="16">
        <f t="shared" si="28"/>
        <v>0</v>
      </c>
      <c r="R219" s="16">
        <f t="shared" si="8"/>
        <v>0</v>
      </c>
    </row>
    <row r="220" spans="1:18" x14ac:dyDescent="0.25">
      <c r="A220" s="13" t="str">
        <f>IF(INTRO!$E$43="Non-endemic"," ", IF(COUNTRY_INFO!A220=0," ",COUNTRY_INFO!A220))</f>
        <v>Nigeria</v>
      </c>
      <c r="B220" s="13" t="str">
        <f>IF(INTRO!$E$43="Non-endemic"," ", IF(COUNTRY_INFO!B220=0," ",COUNTRY_INFO!B220))</f>
        <v>Ebonyi</v>
      </c>
      <c r="C220" s="13" t="str">
        <f>IF(INTRO!$E$43="Non-endemic"," ", IF(COUNTRY_INFO!C220=0," ",COUNTRY_INFO!C220))</f>
        <v>Abakaliki</v>
      </c>
      <c r="D220" s="14">
        <f>IF(INTRO!$E$43="Non-endemic", 0, IF(COUNTRY_INFO!$K220&gt;0, IF(COUNTRY_INFO!$K220=4, 0, IF(COUNTRY_INFO!$K220=1, COUNTRY_INFO!$F220*0.33, IF(COUNTRY_INFO!$K220=2, COUNTRY_INFO!$F220*0.5, COUNTRY_INFO!$F220))), 0))</f>
        <v>28567</v>
      </c>
      <c r="E220" s="14">
        <f>IF(INTRO!$E$43="Non-endemic", 0, IF(COUNTRY_INFO!$K220&gt;0, IF(COUNTRY_INFO!$K220=4, 0, IF(COUNTRY_INFO!$K220=1, 0, IF(COUNTRY_INFO!$K220=2, COUNTRY_INFO!$G220*0.2, COUNTRY_INFO!$G220))), 0))</f>
        <v>21221.200000000001</v>
      </c>
      <c r="F220" s="14">
        <f t="shared" si="24"/>
        <v>49788.2</v>
      </c>
      <c r="G220" s="15">
        <f>IF(INTRO!$E$43="Non-endemic", "Not required", COUNTRY_INFO!T220)</f>
        <v>1</v>
      </c>
      <c r="H220" s="64"/>
      <c r="I220" s="14">
        <f>IF($D220=0,0,IF(AND($G220&gt;0,$H220&lt;&gt;"Yes"),D220,IF(AND($G220&gt;0,$H220="Yes"),COUNTRY_INFO!$F220,0)))</f>
        <v>28567</v>
      </c>
      <c r="J220" s="3"/>
      <c r="K220" s="44">
        <f t="shared" si="25"/>
        <v>21221.200000000001</v>
      </c>
      <c r="L220" s="44">
        <f t="shared" si="26"/>
        <v>49788.2</v>
      </c>
      <c r="M220" s="14">
        <f t="shared" si="4"/>
        <v>71417.5</v>
      </c>
      <c r="N220" s="44">
        <f t="shared" si="5"/>
        <v>63663.600000000006</v>
      </c>
      <c r="O220" s="14">
        <f t="shared" si="27"/>
        <v>71417.5</v>
      </c>
      <c r="P220" s="25"/>
      <c r="Q220" s="16">
        <f t="shared" si="28"/>
        <v>71417.5</v>
      </c>
      <c r="R220" s="16">
        <f t="shared" si="8"/>
        <v>72</v>
      </c>
    </row>
    <row r="221" spans="1:18" x14ac:dyDescent="0.25">
      <c r="A221" s="13" t="str">
        <f>IF(INTRO!$E$43="Non-endemic"," ", IF(COUNTRY_INFO!A221=0," ",COUNTRY_INFO!A221))</f>
        <v>Nigeria</v>
      </c>
      <c r="B221" s="13" t="str">
        <f>IF(INTRO!$E$43="Non-endemic"," ", IF(COUNTRY_INFO!B221=0," ",COUNTRY_INFO!B221))</f>
        <v>Ebonyi</v>
      </c>
      <c r="C221" s="13" t="str">
        <f>IF(INTRO!$E$43="Non-endemic"," ", IF(COUNTRY_INFO!C221=0," ",COUNTRY_INFO!C221))</f>
        <v xml:space="preserve">Afikpo North </v>
      </c>
      <c r="D221" s="14">
        <f>IF(INTRO!$E$43="Non-endemic", 0, IF(COUNTRY_INFO!$K221&gt;0, IF(COUNTRY_INFO!$K221=4, 0, IF(COUNTRY_INFO!$K221=1, COUNTRY_INFO!$F221*0.33, IF(COUNTRY_INFO!$K221=2, COUNTRY_INFO!$F221*0.5, COUNTRY_INFO!$F221))), 0))</f>
        <v>19461.75</v>
      </c>
      <c r="E221" s="14">
        <f>IF(INTRO!$E$43="Non-endemic", 0, IF(COUNTRY_INFO!$K221&gt;0, IF(COUNTRY_INFO!$K221=4, 0, IF(COUNTRY_INFO!$K221=1, 0, IF(COUNTRY_INFO!$K221=2, COUNTRY_INFO!$G221*0.2, COUNTRY_INFO!$G221))), 0))</f>
        <v>0</v>
      </c>
      <c r="F221" s="14">
        <f t="shared" si="24"/>
        <v>19461.75</v>
      </c>
      <c r="G221" s="15">
        <f>IF(INTRO!$E$43="Non-endemic", "Not required", COUNTRY_INFO!T221)</f>
        <v>0</v>
      </c>
      <c r="H221" s="64"/>
      <c r="I221" s="14">
        <f>IF($D221=0,0,IF(AND($G221&gt;0,$H221&lt;&gt;"Yes"),D221,IF(AND($G221&gt;0,$H221="Yes"),COUNTRY_INFO!$F221,0)))</f>
        <v>0</v>
      </c>
      <c r="J221" s="3"/>
      <c r="K221" s="44">
        <f t="shared" si="25"/>
        <v>0</v>
      </c>
      <c r="L221" s="44">
        <f t="shared" si="26"/>
        <v>0</v>
      </c>
      <c r="M221" s="14">
        <f t="shared" si="4"/>
        <v>0</v>
      </c>
      <c r="N221" s="44">
        <f t="shared" si="5"/>
        <v>0</v>
      </c>
      <c r="O221" s="14">
        <f t="shared" si="27"/>
        <v>0</v>
      </c>
      <c r="P221" s="25"/>
      <c r="Q221" s="16">
        <f t="shared" si="28"/>
        <v>0</v>
      </c>
      <c r="R221" s="16">
        <f t="shared" si="8"/>
        <v>0</v>
      </c>
    </row>
    <row r="222" spans="1:18" x14ac:dyDescent="0.25">
      <c r="A222" s="13" t="str">
        <f>IF(INTRO!$E$43="Non-endemic"," ", IF(COUNTRY_INFO!A222=0," ",COUNTRY_INFO!A222))</f>
        <v>Nigeria</v>
      </c>
      <c r="B222" s="13" t="str">
        <f>IF(INTRO!$E$43="Non-endemic"," ", IF(COUNTRY_INFO!B222=0," ",COUNTRY_INFO!B222))</f>
        <v>Ebonyi</v>
      </c>
      <c r="C222" s="13" t="str">
        <f>IF(INTRO!$E$43="Non-endemic"," ", IF(COUNTRY_INFO!C222=0," ",COUNTRY_INFO!C222))</f>
        <v>Afikpo South</v>
      </c>
      <c r="D222" s="14">
        <f>IF(INTRO!$E$43="Non-endemic", 0, IF(COUNTRY_INFO!$K222&gt;0, IF(COUNTRY_INFO!$K222=4, 0, IF(COUNTRY_INFO!$K222=1, COUNTRY_INFO!$F222*0.33, IF(COUNTRY_INFO!$K222=2, COUNTRY_INFO!$F222*0.5, COUNTRY_INFO!$F222))), 0))</f>
        <v>0</v>
      </c>
      <c r="E222" s="14">
        <f>IF(INTRO!$E$43="Non-endemic", 0, IF(COUNTRY_INFO!$K222&gt;0, IF(COUNTRY_INFO!$K222=4, 0, IF(COUNTRY_INFO!$K222=1, 0, IF(COUNTRY_INFO!$K222=2, COUNTRY_INFO!$G222*0.2, COUNTRY_INFO!$G222))), 0))</f>
        <v>0</v>
      </c>
      <c r="F222" s="14">
        <f t="shared" si="24"/>
        <v>0</v>
      </c>
      <c r="G222" s="15">
        <f>IF(INTRO!$E$43="Non-endemic", "Not required", COUNTRY_INFO!T222)</f>
        <v>0</v>
      </c>
      <c r="H222" s="64"/>
      <c r="I222" s="14">
        <f>IF($D222=0,0,IF(AND($G222&gt;0,$H222&lt;&gt;"Yes"),D222,IF(AND($G222&gt;0,$H222="Yes"),COUNTRY_INFO!$F222,0)))</f>
        <v>0</v>
      </c>
      <c r="J222" s="3"/>
      <c r="K222" s="44">
        <f t="shared" si="25"/>
        <v>0</v>
      </c>
      <c r="L222" s="44">
        <f t="shared" si="26"/>
        <v>0</v>
      </c>
      <c r="M222" s="14">
        <f t="shared" si="4"/>
        <v>0</v>
      </c>
      <c r="N222" s="44">
        <f t="shared" si="5"/>
        <v>0</v>
      </c>
      <c r="O222" s="14">
        <f t="shared" si="27"/>
        <v>0</v>
      </c>
      <c r="P222" s="25"/>
      <c r="Q222" s="16">
        <f t="shared" si="28"/>
        <v>0</v>
      </c>
      <c r="R222" s="16">
        <f t="shared" si="8"/>
        <v>0</v>
      </c>
    </row>
    <row r="223" spans="1:18" x14ac:dyDescent="0.25">
      <c r="A223" s="13" t="str">
        <f>IF(INTRO!$E$43="Non-endemic"," ", IF(COUNTRY_INFO!A223=0," ",COUNTRY_INFO!A223))</f>
        <v>Nigeria</v>
      </c>
      <c r="B223" s="13" t="str">
        <f>IF(INTRO!$E$43="Non-endemic"," ", IF(COUNTRY_INFO!B223=0," ",COUNTRY_INFO!B223))</f>
        <v>Ebonyi</v>
      </c>
      <c r="C223" s="13" t="str">
        <f>IF(INTRO!$E$43="Non-endemic"," ", IF(COUNTRY_INFO!C223=0," ",COUNTRY_INFO!C223))</f>
        <v>Ebonyi</v>
      </c>
      <c r="D223" s="14">
        <f>IF(INTRO!$E$43="Non-endemic", 0, IF(COUNTRY_INFO!$K223&gt;0, IF(COUNTRY_INFO!$K223=4, 0, IF(COUNTRY_INFO!$K223=1, COUNTRY_INFO!$F223*0.33, IF(COUNTRY_INFO!$K223=2, COUNTRY_INFO!$F223*0.5, COUNTRY_INFO!$F223))), 0))</f>
        <v>23881.5</v>
      </c>
      <c r="E223" s="14">
        <f>IF(INTRO!$E$43="Non-endemic", 0, IF(COUNTRY_INFO!$K223&gt;0, IF(COUNTRY_INFO!$K223=4, 0, IF(COUNTRY_INFO!$K223=1, 0, IF(COUNTRY_INFO!$K223=2, COUNTRY_INFO!$G223*0.2, COUNTRY_INFO!$G223))), 0))</f>
        <v>17740.400000000001</v>
      </c>
      <c r="F223" s="14">
        <f t="shared" si="24"/>
        <v>41621.9</v>
      </c>
      <c r="G223" s="15">
        <f>IF(INTRO!$E$43="Non-endemic", "Not required", COUNTRY_INFO!T223)</f>
        <v>1</v>
      </c>
      <c r="H223" s="64"/>
      <c r="I223" s="14">
        <f>IF($D223=0,0,IF(AND($G223&gt;0,$H223&lt;&gt;"Yes"),D223,IF(AND($G223&gt;0,$H223="Yes"),COUNTRY_INFO!$F223,0)))</f>
        <v>23881.5</v>
      </c>
      <c r="J223" s="3"/>
      <c r="K223" s="44">
        <f t="shared" si="25"/>
        <v>17740.400000000001</v>
      </c>
      <c r="L223" s="44">
        <f t="shared" si="26"/>
        <v>41621.9</v>
      </c>
      <c r="M223" s="14">
        <f t="shared" si="4"/>
        <v>59703.75</v>
      </c>
      <c r="N223" s="44">
        <f t="shared" si="5"/>
        <v>53221.200000000004</v>
      </c>
      <c r="O223" s="14">
        <f t="shared" si="27"/>
        <v>59703.75</v>
      </c>
      <c r="P223" s="25"/>
      <c r="Q223" s="16">
        <f t="shared" si="28"/>
        <v>59703.75</v>
      </c>
      <c r="R223" s="16">
        <f t="shared" si="8"/>
        <v>60</v>
      </c>
    </row>
    <row r="224" spans="1:18" x14ac:dyDescent="0.25">
      <c r="A224" s="13" t="str">
        <f>IF(INTRO!$E$43="Non-endemic"," ", IF(COUNTRY_INFO!A224=0," ",COUNTRY_INFO!A224))</f>
        <v>Nigeria</v>
      </c>
      <c r="B224" s="13" t="str">
        <f>IF(INTRO!$E$43="Non-endemic"," ", IF(COUNTRY_INFO!B224=0," ",COUNTRY_INFO!B224))</f>
        <v>Ebonyi</v>
      </c>
      <c r="C224" s="13" t="str">
        <f>IF(INTRO!$E$43="Non-endemic"," ", IF(COUNTRY_INFO!C224=0," ",COUNTRY_INFO!C224))</f>
        <v>Ezza North</v>
      </c>
      <c r="D224" s="14">
        <f>IF(INTRO!$E$43="Non-endemic", 0, IF(COUNTRY_INFO!$K224&gt;0, IF(COUNTRY_INFO!$K224=4, 0, IF(COUNTRY_INFO!$K224=1, COUNTRY_INFO!$F224*0.33, IF(COUNTRY_INFO!$K224=2, COUNTRY_INFO!$F224*0.5, COUNTRY_INFO!$F224))), 0))</f>
        <v>27418</v>
      </c>
      <c r="E224" s="14">
        <f>IF(INTRO!$E$43="Non-endemic", 0, IF(COUNTRY_INFO!$K224&gt;0, IF(COUNTRY_INFO!$K224=4, 0, IF(COUNTRY_INFO!$K224=1, 0, IF(COUNTRY_INFO!$K224=2, COUNTRY_INFO!$G224*0.2, COUNTRY_INFO!$G224))), 0))</f>
        <v>20367.600000000002</v>
      </c>
      <c r="F224" s="14">
        <f t="shared" si="24"/>
        <v>47785.600000000006</v>
      </c>
      <c r="G224" s="15">
        <f>IF(INTRO!$E$43="Non-endemic", "Not required", COUNTRY_INFO!T224)</f>
        <v>1</v>
      </c>
      <c r="H224" s="64"/>
      <c r="I224" s="14">
        <f>IF($D224=0,0,IF(AND($G224&gt;0,$H224&lt;&gt;"Yes"),D224,IF(AND($G224&gt;0,$H224="Yes"),COUNTRY_INFO!$F224,0)))</f>
        <v>27418</v>
      </c>
      <c r="J224" s="3"/>
      <c r="K224" s="44">
        <f t="shared" si="25"/>
        <v>20367.600000000002</v>
      </c>
      <c r="L224" s="44">
        <f t="shared" si="26"/>
        <v>47785.600000000006</v>
      </c>
      <c r="M224" s="14">
        <f t="shared" si="4"/>
        <v>68545</v>
      </c>
      <c r="N224" s="44">
        <f t="shared" si="5"/>
        <v>61102.8</v>
      </c>
      <c r="O224" s="14">
        <f t="shared" si="27"/>
        <v>68545</v>
      </c>
      <c r="P224" s="25"/>
      <c r="Q224" s="16">
        <f t="shared" si="28"/>
        <v>68545</v>
      </c>
      <c r="R224" s="16">
        <f t="shared" si="8"/>
        <v>69</v>
      </c>
    </row>
    <row r="225" spans="1:18" x14ac:dyDescent="0.25">
      <c r="A225" s="13" t="str">
        <f>IF(INTRO!$E$43="Non-endemic"," ", IF(COUNTRY_INFO!A225=0," ",COUNTRY_INFO!A225))</f>
        <v>Nigeria</v>
      </c>
      <c r="B225" s="13" t="str">
        <f>IF(INTRO!$E$43="Non-endemic"," ", IF(COUNTRY_INFO!B225=0," ",COUNTRY_INFO!B225))</f>
        <v>Ebonyi</v>
      </c>
      <c r="C225" s="13" t="str">
        <f>IF(INTRO!$E$43="Non-endemic"," ", IF(COUNTRY_INFO!C225=0," ",COUNTRY_INFO!C225))</f>
        <v>Ezza south</v>
      </c>
      <c r="D225" s="14">
        <f>IF(INTRO!$E$43="Non-endemic", 0, IF(COUNTRY_INFO!$K225&gt;0, IF(COUNTRY_INFO!$K225=4, 0, IF(COUNTRY_INFO!$K225=1, COUNTRY_INFO!$F225*0.33, IF(COUNTRY_INFO!$K225=2, COUNTRY_INFO!$F225*0.5, COUNTRY_INFO!$F225))), 0))</f>
        <v>25080.5</v>
      </c>
      <c r="E225" s="14">
        <f>IF(INTRO!$E$43="Non-endemic", 0, IF(COUNTRY_INFO!$K225&gt;0, IF(COUNTRY_INFO!$K225=4, 0, IF(COUNTRY_INFO!$K225=1, 0, IF(COUNTRY_INFO!$K225=2, COUNTRY_INFO!$G225*0.2, COUNTRY_INFO!$G225))), 0))</f>
        <v>18631.2</v>
      </c>
      <c r="F225" s="14">
        <f t="shared" si="24"/>
        <v>43711.7</v>
      </c>
      <c r="G225" s="15">
        <f>IF(INTRO!$E$43="Non-endemic", "Not required", COUNTRY_INFO!T225)</f>
        <v>1</v>
      </c>
      <c r="H225" s="64"/>
      <c r="I225" s="14">
        <f>IF($D225=0,0,IF(AND($G225&gt;0,$H225&lt;&gt;"Yes"),D225,IF(AND($G225&gt;0,$H225="Yes"),COUNTRY_INFO!$F225,0)))</f>
        <v>25080.5</v>
      </c>
      <c r="J225" s="3"/>
      <c r="K225" s="44">
        <f t="shared" si="25"/>
        <v>18631.2</v>
      </c>
      <c r="L225" s="44">
        <f t="shared" si="26"/>
        <v>43711.7</v>
      </c>
      <c r="M225" s="14">
        <f t="shared" si="4"/>
        <v>62701.25</v>
      </c>
      <c r="N225" s="44">
        <f t="shared" si="5"/>
        <v>55893.600000000006</v>
      </c>
      <c r="O225" s="14">
        <f t="shared" si="27"/>
        <v>62701.25</v>
      </c>
      <c r="P225" s="25"/>
      <c r="Q225" s="16">
        <f t="shared" si="28"/>
        <v>62701.25</v>
      </c>
      <c r="R225" s="16">
        <f t="shared" si="8"/>
        <v>63</v>
      </c>
    </row>
    <row r="226" spans="1:18" x14ac:dyDescent="0.25">
      <c r="A226" s="13" t="str">
        <f>IF(INTRO!$E$43="Non-endemic"," ", IF(COUNTRY_INFO!A226=0," ",COUNTRY_INFO!A226))</f>
        <v>Nigeria</v>
      </c>
      <c r="B226" s="13" t="str">
        <f>IF(INTRO!$E$43="Non-endemic"," ", IF(COUNTRY_INFO!B226=0," ",COUNTRY_INFO!B226))</f>
        <v>Ebonyi</v>
      </c>
      <c r="C226" s="13" t="str">
        <f>IF(INTRO!$E$43="Non-endemic"," ", IF(COUNTRY_INFO!C226=0," ",COUNTRY_INFO!C226))</f>
        <v>Ikwo</v>
      </c>
      <c r="D226" s="14">
        <f>IF(INTRO!$E$43="Non-endemic", 0, IF(COUNTRY_INFO!$K226&gt;0, IF(COUNTRY_INFO!$K226=4, 0, IF(COUNTRY_INFO!$K226=1, COUNTRY_INFO!$F226*0.33, IF(COUNTRY_INFO!$K226=2, COUNTRY_INFO!$F226*0.5, COUNTRY_INFO!$F226))), 0))</f>
        <v>26668.29</v>
      </c>
      <c r="E226" s="14">
        <f>IF(INTRO!$E$43="Non-endemic", 0, IF(COUNTRY_INFO!$K226&gt;0, IF(COUNTRY_INFO!$K226=4, 0, IF(COUNTRY_INFO!$K226=1, 0, IF(COUNTRY_INFO!$K226=2, COUNTRY_INFO!$G226*0.2, COUNTRY_INFO!$G226))), 0))</f>
        <v>0</v>
      </c>
      <c r="F226" s="14">
        <f t="shared" si="24"/>
        <v>26668.29</v>
      </c>
      <c r="G226" s="15">
        <f>IF(INTRO!$E$43="Non-endemic", "Not required", COUNTRY_INFO!T226)</f>
        <v>0</v>
      </c>
      <c r="H226" s="64"/>
      <c r="I226" s="14">
        <f>IF($D226=0,0,IF(AND($G226&gt;0,$H226&lt;&gt;"Yes"),D226,IF(AND($G226&gt;0,$H226="Yes"),COUNTRY_INFO!$F226,0)))</f>
        <v>0</v>
      </c>
      <c r="J226" s="3"/>
      <c r="K226" s="44">
        <f t="shared" si="25"/>
        <v>0</v>
      </c>
      <c r="L226" s="44">
        <f t="shared" si="26"/>
        <v>0</v>
      </c>
      <c r="M226" s="14">
        <f t="shared" si="4"/>
        <v>0</v>
      </c>
      <c r="N226" s="44">
        <f t="shared" si="5"/>
        <v>0</v>
      </c>
      <c r="O226" s="14">
        <f t="shared" si="27"/>
        <v>0</v>
      </c>
      <c r="P226" s="25"/>
      <c r="Q226" s="16">
        <f t="shared" si="28"/>
        <v>0</v>
      </c>
      <c r="R226" s="16">
        <f t="shared" si="8"/>
        <v>0</v>
      </c>
    </row>
    <row r="227" spans="1:18" x14ac:dyDescent="0.25">
      <c r="A227" s="13" t="str">
        <f>IF(INTRO!$E$43="Non-endemic"," ", IF(COUNTRY_INFO!A227=0," ",COUNTRY_INFO!A227))</f>
        <v>Nigeria</v>
      </c>
      <c r="B227" s="13" t="str">
        <f>IF(INTRO!$E$43="Non-endemic"," ", IF(COUNTRY_INFO!B227=0," ",COUNTRY_INFO!B227))</f>
        <v>Ebonyi</v>
      </c>
      <c r="C227" s="13" t="str">
        <f>IF(INTRO!$E$43="Non-endemic"," ", IF(COUNTRY_INFO!C227=0," ",COUNTRY_INFO!C227))</f>
        <v>Ishielu</v>
      </c>
      <c r="D227" s="14">
        <f>IF(INTRO!$E$43="Non-endemic", 0, IF(COUNTRY_INFO!$K227&gt;0, IF(COUNTRY_INFO!$K227=4, 0, IF(COUNTRY_INFO!$K227=1, COUNTRY_INFO!$F227*0.33, IF(COUNTRY_INFO!$K227=2, COUNTRY_INFO!$F227*0.5, COUNTRY_INFO!$F227))), 0))</f>
        <v>28440</v>
      </c>
      <c r="E227" s="14">
        <f>IF(INTRO!$E$43="Non-endemic", 0, IF(COUNTRY_INFO!$K227&gt;0, IF(COUNTRY_INFO!$K227=4, 0, IF(COUNTRY_INFO!$K227=1, 0, IF(COUNTRY_INFO!$K227=2, COUNTRY_INFO!$G227*0.2, COUNTRY_INFO!$G227))), 0))</f>
        <v>21126.800000000003</v>
      </c>
      <c r="F227" s="14">
        <f t="shared" si="24"/>
        <v>49566.8</v>
      </c>
      <c r="G227" s="15">
        <f>IF(INTRO!$E$43="Non-endemic", "Not required", COUNTRY_INFO!T227)</f>
        <v>1</v>
      </c>
      <c r="H227" s="64"/>
      <c r="I227" s="14">
        <f>IF($D227=0,0,IF(AND($G227&gt;0,$H227&lt;&gt;"Yes"),D227,IF(AND($G227&gt;0,$H227="Yes"),COUNTRY_INFO!$F227,0)))</f>
        <v>28440</v>
      </c>
      <c r="J227" s="3"/>
      <c r="K227" s="44">
        <f t="shared" si="25"/>
        <v>21126.800000000003</v>
      </c>
      <c r="L227" s="44">
        <f t="shared" si="26"/>
        <v>49566.8</v>
      </c>
      <c r="M227" s="14">
        <f t="shared" si="4"/>
        <v>71100</v>
      </c>
      <c r="N227" s="44">
        <f t="shared" si="5"/>
        <v>63380.400000000009</v>
      </c>
      <c r="O227" s="14">
        <f t="shared" si="27"/>
        <v>71100</v>
      </c>
      <c r="P227" s="25"/>
      <c r="Q227" s="16">
        <f t="shared" si="28"/>
        <v>71100</v>
      </c>
      <c r="R227" s="16">
        <f t="shared" si="8"/>
        <v>72</v>
      </c>
    </row>
    <row r="228" spans="1:18" x14ac:dyDescent="0.25">
      <c r="A228" s="13" t="str">
        <f>IF(INTRO!$E$43="Non-endemic"," ", IF(COUNTRY_INFO!A228=0," ",COUNTRY_INFO!A228))</f>
        <v>Nigeria</v>
      </c>
      <c r="B228" s="13" t="str">
        <f>IF(INTRO!$E$43="Non-endemic"," ", IF(COUNTRY_INFO!B228=0," ",COUNTRY_INFO!B228))</f>
        <v>Ebonyi</v>
      </c>
      <c r="C228" s="13" t="str">
        <f>IF(INTRO!$E$43="Non-endemic"," ", IF(COUNTRY_INFO!C228=0," ",COUNTRY_INFO!C228))</f>
        <v>Ivo</v>
      </c>
      <c r="D228" s="14">
        <f>IF(INTRO!$E$43="Non-endemic", 0, IF(COUNTRY_INFO!$K228&gt;0, IF(COUNTRY_INFO!$K228=4, 0, IF(COUNTRY_INFO!$K228=1, COUNTRY_INFO!$F228*0.33, IF(COUNTRY_INFO!$K228=2, COUNTRY_INFO!$F228*0.5, COUNTRY_INFO!$F228))), 0))</f>
        <v>22767</v>
      </c>
      <c r="E228" s="14">
        <f>IF(INTRO!$E$43="Non-endemic", 0, IF(COUNTRY_INFO!$K228&gt;0, IF(COUNTRY_INFO!$K228=4, 0, IF(COUNTRY_INFO!$K228=1, 0, IF(COUNTRY_INFO!$K228=2, COUNTRY_INFO!$G228*0.2, COUNTRY_INFO!$G228))), 0))</f>
        <v>16912.8</v>
      </c>
      <c r="F228" s="14">
        <f t="shared" si="24"/>
        <v>39679.800000000003</v>
      </c>
      <c r="G228" s="15">
        <f>IF(INTRO!$E$43="Non-endemic", "Not required", COUNTRY_INFO!T228)</f>
        <v>1</v>
      </c>
      <c r="H228" s="64"/>
      <c r="I228" s="14">
        <f>IF($D228=0,0,IF(AND($G228&gt;0,$H228&lt;&gt;"Yes"),D228,IF(AND($G228&gt;0,$H228="Yes"),COUNTRY_INFO!$F228,0)))</f>
        <v>22767</v>
      </c>
      <c r="J228" s="3"/>
      <c r="K228" s="44">
        <f t="shared" si="25"/>
        <v>16912.8</v>
      </c>
      <c r="L228" s="44">
        <f t="shared" si="26"/>
        <v>39679.800000000003</v>
      </c>
      <c r="M228" s="14">
        <f t="shared" si="4"/>
        <v>56917.5</v>
      </c>
      <c r="N228" s="44">
        <f t="shared" si="5"/>
        <v>50738.399999999994</v>
      </c>
      <c r="O228" s="14">
        <f t="shared" si="27"/>
        <v>56917.5</v>
      </c>
      <c r="P228" s="25"/>
      <c r="Q228" s="16">
        <f t="shared" si="28"/>
        <v>56917.5</v>
      </c>
      <c r="R228" s="16">
        <f t="shared" si="8"/>
        <v>57</v>
      </c>
    </row>
    <row r="229" spans="1:18" x14ac:dyDescent="0.25">
      <c r="A229" s="13" t="str">
        <f>IF(INTRO!$E$43="Non-endemic"," ", IF(COUNTRY_INFO!A229=0," ",COUNTRY_INFO!A229))</f>
        <v>Nigeria</v>
      </c>
      <c r="B229" s="13" t="str">
        <f>IF(INTRO!$E$43="Non-endemic"," ", IF(COUNTRY_INFO!B229=0," ",COUNTRY_INFO!B229))</f>
        <v>Ebonyi</v>
      </c>
      <c r="C229" s="13" t="str">
        <f>IF(INTRO!$E$43="Non-endemic"," ", IF(COUNTRY_INFO!C229=0," ",COUNTRY_INFO!C229))</f>
        <v>Izzi</v>
      </c>
      <c r="D229" s="14">
        <f>IF(INTRO!$E$43="Non-endemic", 0, IF(COUNTRY_INFO!$K229&gt;0, IF(COUNTRY_INFO!$K229=4, 0, IF(COUNTRY_INFO!$K229=1, COUNTRY_INFO!$F229*0.33, IF(COUNTRY_INFO!$K229=2, COUNTRY_INFO!$F229*0.5, COUNTRY_INFO!$F229))), 0))</f>
        <v>29087.52</v>
      </c>
      <c r="E229" s="14">
        <f>IF(INTRO!$E$43="Non-endemic", 0, IF(COUNTRY_INFO!$K229&gt;0, IF(COUNTRY_INFO!$K229=4, 0, IF(COUNTRY_INFO!$K229=1, 0, IF(COUNTRY_INFO!$K229=2, COUNTRY_INFO!$G229*0.2, COUNTRY_INFO!$G229))), 0))</f>
        <v>0</v>
      </c>
      <c r="F229" s="14">
        <f t="shared" si="24"/>
        <v>29087.52</v>
      </c>
      <c r="G229" s="15">
        <f>IF(INTRO!$E$43="Non-endemic", "Not required", COUNTRY_INFO!T229)</f>
        <v>0</v>
      </c>
      <c r="H229" s="64"/>
      <c r="I229" s="14">
        <f>IF($D229=0,0,IF(AND($G229&gt;0,$H229&lt;&gt;"Yes"),D229,IF(AND($G229&gt;0,$H229="Yes"),COUNTRY_INFO!$F229,0)))</f>
        <v>0</v>
      </c>
      <c r="J229" s="3"/>
      <c r="K229" s="44">
        <f t="shared" si="25"/>
        <v>0</v>
      </c>
      <c r="L229" s="44">
        <f t="shared" si="26"/>
        <v>0</v>
      </c>
      <c r="M229" s="14">
        <f t="shared" si="4"/>
        <v>0</v>
      </c>
      <c r="N229" s="44">
        <f t="shared" si="5"/>
        <v>0</v>
      </c>
      <c r="O229" s="14">
        <f t="shared" si="27"/>
        <v>0</v>
      </c>
      <c r="P229" s="25"/>
      <c r="Q229" s="16">
        <f t="shared" si="28"/>
        <v>0</v>
      </c>
      <c r="R229" s="16">
        <f t="shared" si="8"/>
        <v>0</v>
      </c>
    </row>
    <row r="230" spans="1:18" x14ac:dyDescent="0.25">
      <c r="A230" s="13" t="str">
        <f>IF(INTRO!$E$43="Non-endemic"," ", IF(COUNTRY_INFO!A230=0," ",COUNTRY_INFO!A230))</f>
        <v>Nigeria</v>
      </c>
      <c r="B230" s="13" t="str">
        <f>IF(INTRO!$E$43="Non-endemic"," ", IF(COUNTRY_INFO!B230=0," ",COUNTRY_INFO!B230))</f>
        <v>Ebonyi</v>
      </c>
      <c r="C230" s="13" t="str">
        <f>IF(INTRO!$E$43="Non-endemic"," ", IF(COUNTRY_INFO!C230=0," ",COUNTRY_INFO!C230))</f>
        <v>Ohaozara</v>
      </c>
      <c r="D230" s="14">
        <f>IF(INTRO!$E$43="Non-endemic", 0, IF(COUNTRY_INFO!$K230&gt;0, IF(COUNTRY_INFO!$K230=4, 0, IF(COUNTRY_INFO!$K230=1, COUNTRY_INFO!$F230*0.33, IF(COUNTRY_INFO!$K230=2, COUNTRY_INFO!$F230*0.5, COUNTRY_INFO!$F230))), 0))</f>
        <v>18469.440000000002</v>
      </c>
      <c r="E230" s="14">
        <f>IF(INTRO!$E$43="Non-endemic", 0, IF(COUNTRY_INFO!$K230&gt;0, IF(COUNTRY_INFO!$K230=4, 0, IF(COUNTRY_INFO!$K230=1, 0, IF(COUNTRY_INFO!$K230=2, COUNTRY_INFO!$G230*0.2, COUNTRY_INFO!$G230))), 0))</f>
        <v>0</v>
      </c>
      <c r="F230" s="14">
        <f t="shared" si="24"/>
        <v>18469.440000000002</v>
      </c>
      <c r="G230" s="15">
        <f>IF(INTRO!$E$43="Non-endemic", "Not required", COUNTRY_INFO!T230)</f>
        <v>0</v>
      </c>
      <c r="H230" s="64"/>
      <c r="I230" s="14">
        <f>IF($D230=0,0,IF(AND($G230&gt;0,$H230&lt;&gt;"Yes"),D230,IF(AND($G230&gt;0,$H230="Yes"),COUNTRY_INFO!$F230,0)))</f>
        <v>0</v>
      </c>
      <c r="J230" s="3"/>
      <c r="K230" s="44">
        <f t="shared" si="25"/>
        <v>0</v>
      </c>
      <c r="L230" s="44">
        <f t="shared" si="26"/>
        <v>0</v>
      </c>
      <c r="M230" s="14">
        <f t="shared" si="4"/>
        <v>0</v>
      </c>
      <c r="N230" s="44">
        <f t="shared" si="5"/>
        <v>0</v>
      </c>
      <c r="O230" s="14">
        <f t="shared" si="27"/>
        <v>0</v>
      </c>
      <c r="P230" s="25"/>
      <c r="Q230" s="16">
        <f t="shared" si="28"/>
        <v>0</v>
      </c>
      <c r="R230" s="16">
        <f t="shared" si="8"/>
        <v>0</v>
      </c>
    </row>
    <row r="231" spans="1:18" x14ac:dyDescent="0.25">
      <c r="A231" s="13" t="str">
        <f>IF(INTRO!$E$43="Non-endemic"," ", IF(COUNTRY_INFO!A231=0," ",COUNTRY_INFO!A231))</f>
        <v>Nigeria</v>
      </c>
      <c r="B231" s="13" t="str">
        <f>IF(INTRO!$E$43="Non-endemic"," ", IF(COUNTRY_INFO!B231=0," ",COUNTRY_INFO!B231))</f>
        <v>Ebonyi</v>
      </c>
      <c r="C231" s="13" t="str">
        <f>IF(INTRO!$E$43="Non-endemic"," ", IF(COUNTRY_INFO!C231=0," ",COUNTRY_INFO!C231))</f>
        <v>Ohaukwu</v>
      </c>
      <c r="D231" s="14">
        <f>IF(INTRO!$E$43="Non-endemic", 0, IF(COUNTRY_INFO!$K231&gt;0, IF(COUNTRY_INFO!$K231=4, 0, IF(COUNTRY_INFO!$K231=1, COUNTRY_INFO!$F231*0.33, IF(COUNTRY_INFO!$K231=2, COUNTRY_INFO!$F231*0.5, COUNTRY_INFO!$F231))), 0))</f>
        <v>36967</v>
      </c>
      <c r="E231" s="14">
        <f>IF(INTRO!$E$43="Non-endemic", 0, IF(COUNTRY_INFO!$K231&gt;0, IF(COUNTRY_INFO!$K231=4, 0, IF(COUNTRY_INFO!$K231=1, 0, IF(COUNTRY_INFO!$K231=2, COUNTRY_INFO!$G231*0.2, COUNTRY_INFO!$G231))), 0))</f>
        <v>27461.4</v>
      </c>
      <c r="F231" s="14">
        <f t="shared" si="24"/>
        <v>64428.4</v>
      </c>
      <c r="G231" s="15">
        <f>IF(INTRO!$E$43="Non-endemic", "Not required", COUNTRY_INFO!T231)</f>
        <v>1</v>
      </c>
      <c r="H231" s="64"/>
      <c r="I231" s="14">
        <f>IF($D231=0,0,IF(AND($G231&gt;0,$H231&lt;&gt;"Yes"),D231,IF(AND($G231&gt;0,$H231="Yes"),COUNTRY_INFO!$F231,0)))</f>
        <v>36967</v>
      </c>
      <c r="J231" s="3"/>
      <c r="K231" s="44">
        <f t="shared" si="25"/>
        <v>27461.4</v>
      </c>
      <c r="L231" s="44">
        <f t="shared" si="26"/>
        <v>64428.4</v>
      </c>
      <c r="M231" s="14">
        <f t="shared" si="4"/>
        <v>92417.5</v>
      </c>
      <c r="N231" s="44">
        <f t="shared" si="5"/>
        <v>82384.200000000012</v>
      </c>
      <c r="O231" s="14">
        <f t="shared" si="27"/>
        <v>92417.5</v>
      </c>
      <c r="P231" s="25"/>
      <c r="Q231" s="16">
        <f t="shared" si="28"/>
        <v>92417.5</v>
      </c>
      <c r="R231" s="16">
        <f t="shared" si="8"/>
        <v>93</v>
      </c>
    </row>
    <row r="232" spans="1:18" x14ac:dyDescent="0.25">
      <c r="A232" s="13" t="str">
        <f>IF(INTRO!$E$43="Non-endemic"," ", IF(COUNTRY_INFO!A232=0," ",COUNTRY_INFO!A232))</f>
        <v>Nigeria</v>
      </c>
      <c r="B232" s="13" t="str">
        <f>IF(INTRO!$E$43="Non-endemic"," ", IF(COUNTRY_INFO!B232=0," ",COUNTRY_INFO!B232))</f>
        <v>Ebonyi</v>
      </c>
      <c r="C232" s="13" t="str">
        <f>IF(INTRO!$E$43="Non-endemic"," ", IF(COUNTRY_INFO!C232=0," ",COUNTRY_INFO!C232))</f>
        <v>Onicha</v>
      </c>
      <c r="D232" s="14">
        <f>IF(INTRO!$E$43="Non-endemic", 0, IF(COUNTRY_INFO!$K232&gt;0, IF(COUNTRY_INFO!$K232=4, 0, IF(COUNTRY_INFO!$K232=1, COUNTRY_INFO!$F232*0.33, IF(COUNTRY_INFO!$K232=2, COUNTRY_INFO!$F232*0.5, COUNTRY_INFO!$F232))), 0))</f>
        <v>29430.06</v>
      </c>
      <c r="E232" s="14">
        <f>IF(INTRO!$E$43="Non-endemic", 0, IF(COUNTRY_INFO!$K232&gt;0, IF(COUNTRY_INFO!$K232=4, 0, IF(COUNTRY_INFO!$K232=1, 0, IF(COUNTRY_INFO!$K232=2, COUNTRY_INFO!$G232*0.2, COUNTRY_INFO!$G232))), 0))</f>
        <v>0</v>
      </c>
      <c r="F232" s="14">
        <f t="shared" si="24"/>
        <v>29430.06</v>
      </c>
      <c r="G232" s="15">
        <f>IF(INTRO!$E$43="Non-endemic", "Not required", COUNTRY_INFO!T232)</f>
        <v>0</v>
      </c>
      <c r="H232" s="64"/>
      <c r="I232" s="14">
        <f>IF($D232=0,0,IF(AND($G232&gt;0,$H232&lt;&gt;"Yes"),D232,IF(AND($G232&gt;0,$H232="Yes"),COUNTRY_INFO!$F232,0)))</f>
        <v>0</v>
      </c>
      <c r="J232" s="3"/>
      <c r="K232" s="44">
        <f t="shared" si="25"/>
        <v>0</v>
      </c>
      <c r="L232" s="44">
        <f t="shared" si="26"/>
        <v>0</v>
      </c>
      <c r="M232" s="14">
        <f t="shared" si="4"/>
        <v>0</v>
      </c>
      <c r="N232" s="44">
        <f t="shared" si="5"/>
        <v>0</v>
      </c>
      <c r="O232" s="14">
        <f t="shared" si="27"/>
        <v>0</v>
      </c>
      <c r="P232" s="25"/>
      <c r="Q232" s="16">
        <f t="shared" si="28"/>
        <v>0</v>
      </c>
      <c r="R232" s="16">
        <f t="shared" si="8"/>
        <v>0</v>
      </c>
    </row>
    <row r="233" spans="1:18" x14ac:dyDescent="0.25">
      <c r="A233" s="13" t="str">
        <f>IF(INTRO!$E$43="Non-endemic"," ", IF(COUNTRY_INFO!A233=0," ",COUNTRY_INFO!A233))</f>
        <v>Nigeria</v>
      </c>
      <c r="B233" s="13" t="str">
        <f>IF(INTRO!$E$43="Non-endemic"," ", IF(COUNTRY_INFO!B233=0," ",COUNTRY_INFO!B233))</f>
        <v>Edo</v>
      </c>
      <c r="C233" s="13" t="str">
        <f>IF(INTRO!$E$43="Non-endemic"," ", IF(COUNTRY_INFO!C233=0," ",COUNTRY_INFO!C233))</f>
        <v>Akoko-Edo</v>
      </c>
      <c r="D233" s="14">
        <f>IF(INTRO!$E$43="Non-endemic", 0, IF(COUNTRY_INFO!$K233&gt;0, IF(COUNTRY_INFO!$K233=4, 0, IF(COUNTRY_INFO!$K233=1, COUNTRY_INFO!$F233*0.33, IF(COUNTRY_INFO!$K233=2, COUNTRY_INFO!$F233*0.5, COUNTRY_INFO!$F233))), 0))</f>
        <v>49351</v>
      </c>
      <c r="E233" s="14">
        <f>IF(INTRO!$E$43="Non-endemic", 0, IF(COUNTRY_INFO!$K233&gt;0, IF(COUNTRY_INFO!$K233=4, 0, IF(COUNTRY_INFO!$K233=1, 0, IF(COUNTRY_INFO!$K233=2, COUNTRY_INFO!$G233*0.2, COUNTRY_INFO!$G233))), 0))</f>
        <v>36661</v>
      </c>
      <c r="F233" s="14">
        <f t="shared" si="24"/>
        <v>86012</v>
      </c>
      <c r="G233" s="15">
        <f>IF(INTRO!$E$43="Non-endemic", "Not required", COUNTRY_INFO!T233)</f>
        <v>1</v>
      </c>
      <c r="H233" s="64"/>
      <c r="I233" s="14">
        <f>IF($D233=0,0,IF(AND($G233&gt;0,$H233&lt;&gt;"Yes"),D233,IF(AND($G233&gt;0,$H233="Yes"),COUNTRY_INFO!$F233,0)))</f>
        <v>49351</v>
      </c>
      <c r="J233" s="3"/>
      <c r="K233" s="44">
        <f t="shared" si="25"/>
        <v>36661</v>
      </c>
      <c r="L233" s="44">
        <f t="shared" si="26"/>
        <v>86012</v>
      </c>
      <c r="M233" s="14">
        <f t="shared" si="4"/>
        <v>123377.5</v>
      </c>
      <c r="N233" s="44">
        <f t="shared" si="5"/>
        <v>109983</v>
      </c>
      <c r="O233" s="14">
        <f t="shared" si="27"/>
        <v>123377.5</v>
      </c>
      <c r="P233" s="25"/>
      <c r="Q233" s="16">
        <f t="shared" si="28"/>
        <v>123377.5</v>
      </c>
      <c r="R233" s="16">
        <f t="shared" si="8"/>
        <v>124</v>
      </c>
    </row>
    <row r="234" spans="1:18" x14ac:dyDescent="0.25">
      <c r="A234" s="13" t="str">
        <f>IF(INTRO!$E$43="Non-endemic"," ", IF(COUNTRY_INFO!A234=0," ",COUNTRY_INFO!A234))</f>
        <v>Nigeria</v>
      </c>
      <c r="B234" s="13" t="str">
        <f>IF(INTRO!$E$43="Non-endemic"," ", IF(COUNTRY_INFO!B234=0," ",COUNTRY_INFO!B234))</f>
        <v>Edo</v>
      </c>
      <c r="C234" s="13" t="str">
        <f>IF(INTRO!$E$43="Non-endemic"," ", IF(COUNTRY_INFO!C234=0," ",COUNTRY_INFO!C234))</f>
        <v>Egor</v>
      </c>
      <c r="D234" s="14">
        <f>IF(INTRO!$E$43="Non-endemic", 0, IF(COUNTRY_INFO!$K234&gt;0, IF(COUNTRY_INFO!$K234=4, 0, IF(COUNTRY_INFO!$K234=1, COUNTRY_INFO!$F234*0.33, IF(COUNTRY_INFO!$K234=2, COUNTRY_INFO!$F234*0.5, COUNTRY_INFO!$F234))), 0))</f>
        <v>0</v>
      </c>
      <c r="E234" s="14">
        <f>IF(INTRO!$E$43="Non-endemic", 0, IF(COUNTRY_INFO!$K234&gt;0, IF(COUNTRY_INFO!$K234=4, 0, IF(COUNTRY_INFO!$K234=1, 0, IF(COUNTRY_INFO!$K234=2, COUNTRY_INFO!$G234*0.2, COUNTRY_INFO!$G234))), 0))</f>
        <v>0</v>
      </c>
      <c r="F234" s="14">
        <f t="shared" si="24"/>
        <v>0</v>
      </c>
      <c r="G234" s="15">
        <f>IF(INTRO!$E$43="Non-endemic", "Not required", COUNTRY_INFO!T234)</f>
        <v>0</v>
      </c>
      <c r="H234" s="64"/>
      <c r="I234" s="14">
        <f>IF($D234=0,0,IF(AND($G234&gt;0,$H234&lt;&gt;"Yes"),D234,IF(AND($G234&gt;0,$H234="Yes"),COUNTRY_INFO!$F234,0)))</f>
        <v>0</v>
      </c>
      <c r="J234" s="3"/>
      <c r="K234" s="44">
        <f t="shared" si="25"/>
        <v>0</v>
      </c>
      <c r="L234" s="44">
        <f t="shared" si="26"/>
        <v>0</v>
      </c>
      <c r="M234" s="14">
        <f t="shared" si="4"/>
        <v>0</v>
      </c>
      <c r="N234" s="44">
        <f t="shared" si="5"/>
        <v>0</v>
      </c>
      <c r="O234" s="14">
        <f t="shared" si="27"/>
        <v>0</v>
      </c>
      <c r="P234" s="25"/>
      <c r="Q234" s="16">
        <f t="shared" si="28"/>
        <v>0</v>
      </c>
      <c r="R234" s="16">
        <f t="shared" si="8"/>
        <v>0</v>
      </c>
    </row>
    <row r="235" spans="1:18" x14ac:dyDescent="0.25">
      <c r="A235" s="13" t="str">
        <f>IF(INTRO!$E$43="Non-endemic"," ", IF(COUNTRY_INFO!A235=0," ",COUNTRY_INFO!A235))</f>
        <v>Nigeria</v>
      </c>
      <c r="B235" s="13" t="str">
        <f>IF(INTRO!$E$43="Non-endemic"," ", IF(COUNTRY_INFO!B235=0," ",COUNTRY_INFO!B235))</f>
        <v>Edo</v>
      </c>
      <c r="C235" s="13" t="str">
        <f>IF(INTRO!$E$43="Non-endemic"," ", IF(COUNTRY_INFO!C235=0," ",COUNTRY_INFO!C235))</f>
        <v>Esan Central</v>
      </c>
      <c r="D235" s="14">
        <f>IF(INTRO!$E$43="Non-endemic", 0, IF(COUNTRY_INFO!$K235&gt;0, IF(COUNTRY_INFO!$K235=4, 0, IF(COUNTRY_INFO!$K235=1, COUNTRY_INFO!$F235*0.33, IF(COUNTRY_INFO!$K235=2, COUNTRY_INFO!$F235*0.5, COUNTRY_INFO!$F235))), 0))</f>
        <v>19828</v>
      </c>
      <c r="E235" s="14">
        <f>IF(INTRO!$E$43="Non-endemic", 0, IF(COUNTRY_INFO!$K235&gt;0, IF(COUNTRY_INFO!$K235=4, 0, IF(COUNTRY_INFO!$K235=1, 0, IF(COUNTRY_INFO!$K235=2, COUNTRY_INFO!$G235*0.2, COUNTRY_INFO!$G235))), 0))</f>
        <v>14729.6</v>
      </c>
      <c r="F235" s="14">
        <f t="shared" si="24"/>
        <v>34557.599999999999</v>
      </c>
      <c r="G235" s="15">
        <f>IF(INTRO!$E$43="Non-endemic", "Not required", COUNTRY_INFO!T235)</f>
        <v>1</v>
      </c>
      <c r="H235" s="64"/>
      <c r="I235" s="14">
        <f>IF($D235=0,0,IF(AND($G235&gt;0,$H235&lt;&gt;"Yes"),D235,IF(AND($G235&gt;0,$H235="Yes"),COUNTRY_INFO!$F235,0)))</f>
        <v>19828</v>
      </c>
      <c r="J235" s="3"/>
      <c r="K235" s="44">
        <f t="shared" si="25"/>
        <v>14729.6</v>
      </c>
      <c r="L235" s="44">
        <f t="shared" si="26"/>
        <v>34557.599999999999</v>
      </c>
      <c r="M235" s="14">
        <f t="shared" si="4"/>
        <v>49570</v>
      </c>
      <c r="N235" s="44">
        <f t="shared" si="5"/>
        <v>44188.800000000003</v>
      </c>
      <c r="O235" s="14">
        <f t="shared" si="27"/>
        <v>49570</v>
      </c>
      <c r="P235" s="25"/>
      <c r="Q235" s="16">
        <f t="shared" si="28"/>
        <v>49570</v>
      </c>
      <c r="R235" s="16">
        <f t="shared" si="8"/>
        <v>50</v>
      </c>
    </row>
    <row r="236" spans="1:18" x14ac:dyDescent="0.25">
      <c r="A236" s="13" t="str">
        <f>IF(INTRO!$E$43="Non-endemic"," ", IF(COUNTRY_INFO!A236=0," ",COUNTRY_INFO!A236))</f>
        <v>Nigeria</v>
      </c>
      <c r="B236" s="13" t="str">
        <f>IF(INTRO!$E$43="Non-endemic"," ", IF(COUNTRY_INFO!B236=0," ",COUNTRY_INFO!B236))</f>
        <v>Edo</v>
      </c>
      <c r="C236" s="13" t="str">
        <f>IF(INTRO!$E$43="Non-endemic"," ", IF(COUNTRY_INFO!C236=0," ",COUNTRY_INFO!C236))</f>
        <v>Esan North East</v>
      </c>
      <c r="D236" s="14">
        <f>IF(INTRO!$E$43="Non-endemic", 0, IF(COUNTRY_INFO!$K236&gt;0, IF(COUNTRY_INFO!$K236=4, 0, IF(COUNTRY_INFO!$K236=1, COUNTRY_INFO!$F236*0.33, IF(COUNTRY_INFO!$K236=2, COUNTRY_INFO!$F236*0.5, COUNTRY_INFO!$F236))), 0))</f>
        <v>0</v>
      </c>
      <c r="E236" s="14">
        <f>IF(INTRO!$E$43="Non-endemic", 0, IF(COUNTRY_INFO!$K236&gt;0, IF(COUNTRY_INFO!$K236=4, 0, IF(COUNTRY_INFO!$K236=1, 0, IF(COUNTRY_INFO!$K236=2, COUNTRY_INFO!$G236*0.2, COUNTRY_INFO!$G236))), 0))</f>
        <v>0</v>
      </c>
      <c r="F236" s="14">
        <f t="shared" si="24"/>
        <v>0</v>
      </c>
      <c r="G236" s="15">
        <f>IF(INTRO!$E$43="Non-endemic", "Not required", COUNTRY_INFO!T236)</f>
        <v>0</v>
      </c>
      <c r="H236" s="64"/>
      <c r="I236" s="14">
        <f>IF($D236=0,0,IF(AND($G236&gt;0,$H236&lt;&gt;"Yes"),D236,IF(AND($G236&gt;0,$H236="Yes"),COUNTRY_INFO!$F236,0)))</f>
        <v>0</v>
      </c>
      <c r="J236" s="3"/>
      <c r="K236" s="44">
        <f t="shared" si="25"/>
        <v>0</v>
      </c>
      <c r="L236" s="44">
        <f t="shared" si="26"/>
        <v>0</v>
      </c>
      <c r="M236" s="14">
        <f t="shared" si="4"/>
        <v>0</v>
      </c>
      <c r="N236" s="44">
        <f t="shared" si="5"/>
        <v>0</v>
      </c>
      <c r="O236" s="14">
        <f t="shared" si="27"/>
        <v>0</v>
      </c>
      <c r="P236" s="25"/>
      <c r="Q236" s="16">
        <f t="shared" si="28"/>
        <v>0</v>
      </c>
      <c r="R236" s="16">
        <f t="shared" si="8"/>
        <v>0</v>
      </c>
    </row>
    <row r="237" spans="1:18" x14ac:dyDescent="0.25">
      <c r="A237" s="13" t="str">
        <f>IF(INTRO!$E$43="Non-endemic"," ", IF(COUNTRY_INFO!A237=0," ",COUNTRY_INFO!A237))</f>
        <v>Nigeria</v>
      </c>
      <c r="B237" s="13" t="str">
        <f>IF(INTRO!$E$43="Non-endemic"," ", IF(COUNTRY_INFO!B237=0," ",COUNTRY_INFO!B237))</f>
        <v>Edo</v>
      </c>
      <c r="C237" s="13" t="str">
        <f>IF(INTRO!$E$43="Non-endemic"," ", IF(COUNTRY_INFO!C237=0," ",COUNTRY_INFO!C237))</f>
        <v>Esan South East</v>
      </c>
      <c r="D237" s="14">
        <f>IF(INTRO!$E$43="Non-endemic", 0, IF(COUNTRY_INFO!$K237&gt;0, IF(COUNTRY_INFO!$K237=4, 0, IF(COUNTRY_INFO!$K237=1, COUNTRY_INFO!$F237*0.33, IF(COUNTRY_INFO!$K237=2, COUNTRY_INFO!$F237*0.5, COUNTRY_INFO!$F237))), 0))</f>
        <v>20842.47</v>
      </c>
      <c r="E237" s="14">
        <f>IF(INTRO!$E$43="Non-endemic", 0, IF(COUNTRY_INFO!$K237&gt;0, IF(COUNTRY_INFO!$K237=4, 0, IF(COUNTRY_INFO!$K237=1, 0, IF(COUNTRY_INFO!$K237=2, COUNTRY_INFO!$G237*0.2, COUNTRY_INFO!$G237))), 0))</f>
        <v>0</v>
      </c>
      <c r="F237" s="14">
        <f t="shared" si="24"/>
        <v>20842.47</v>
      </c>
      <c r="G237" s="15">
        <f>IF(INTRO!$E$43="Non-endemic", "Not required", COUNTRY_INFO!T237)</f>
        <v>0</v>
      </c>
      <c r="H237" s="64"/>
      <c r="I237" s="14">
        <f>IF($D237=0,0,IF(AND($G237&gt;0,$H237&lt;&gt;"Yes"),D237,IF(AND($G237&gt;0,$H237="Yes"),COUNTRY_INFO!$F237,0)))</f>
        <v>0</v>
      </c>
      <c r="J237" s="3"/>
      <c r="K237" s="44">
        <f t="shared" si="25"/>
        <v>0</v>
      </c>
      <c r="L237" s="44">
        <f t="shared" si="26"/>
        <v>0</v>
      </c>
      <c r="M237" s="14">
        <f t="shared" si="4"/>
        <v>0</v>
      </c>
      <c r="N237" s="44">
        <f t="shared" si="5"/>
        <v>0</v>
      </c>
      <c r="O237" s="14">
        <f t="shared" si="27"/>
        <v>0</v>
      </c>
      <c r="P237" s="25"/>
      <c r="Q237" s="16">
        <f t="shared" si="28"/>
        <v>0</v>
      </c>
      <c r="R237" s="16">
        <f t="shared" si="8"/>
        <v>0</v>
      </c>
    </row>
    <row r="238" spans="1:18" x14ac:dyDescent="0.25">
      <c r="A238" s="13" t="str">
        <f>IF(INTRO!$E$43="Non-endemic"," ", IF(COUNTRY_INFO!A238=0," ",COUNTRY_INFO!A238))</f>
        <v>Nigeria</v>
      </c>
      <c r="B238" s="13" t="str">
        <f>IF(INTRO!$E$43="Non-endemic"," ", IF(COUNTRY_INFO!B238=0," ",COUNTRY_INFO!B238))</f>
        <v>Edo</v>
      </c>
      <c r="C238" s="13" t="str">
        <f>IF(INTRO!$E$43="Non-endemic"," ", IF(COUNTRY_INFO!C238=0," ",COUNTRY_INFO!C238))</f>
        <v>Esan West</v>
      </c>
      <c r="D238" s="14">
        <f>IF(INTRO!$E$43="Non-endemic", 0, IF(COUNTRY_INFO!$K238&gt;0, IF(COUNTRY_INFO!$K238=4, 0, IF(COUNTRY_INFO!$K238=1, COUNTRY_INFO!$F238*0.33, IF(COUNTRY_INFO!$K238=2, COUNTRY_INFO!$F238*0.5, COUNTRY_INFO!$F238))), 0))</f>
        <v>15638.04</v>
      </c>
      <c r="E238" s="14">
        <f>IF(INTRO!$E$43="Non-endemic", 0, IF(COUNTRY_INFO!$K238&gt;0, IF(COUNTRY_INFO!$K238=4, 0, IF(COUNTRY_INFO!$K238=1, 0, IF(COUNTRY_INFO!$K238=2, COUNTRY_INFO!$G238*0.2, COUNTRY_INFO!$G238))), 0))</f>
        <v>0</v>
      </c>
      <c r="F238" s="14">
        <f t="shared" si="24"/>
        <v>15638.04</v>
      </c>
      <c r="G238" s="15">
        <f>IF(INTRO!$E$43="Non-endemic", "Not required", COUNTRY_INFO!T238)</f>
        <v>0</v>
      </c>
      <c r="H238" s="64"/>
      <c r="I238" s="14">
        <f>IF($D238=0,0,IF(AND($G238&gt;0,$H238&lt;&gt;"Yes"),D238,IF(AND($G238&gt;0,$H238="Yes"),COUNTRY_INFO!$F238,0)))</f>
        <v>0</v>
      </c>
      <c r="J238" s="3"/>
      <c r="K238" s="44">
        <f t="shared" si="25"/>
        <v>0</v>
      </c>
      <c r="L238" s="44">
        <f t="shared" si="26"/>
        <v>0</v>
      </c>
      <c r="M238" s="14">
        <f t="shared" si="4"/>
        <v>0</v>
      </c>
      <c r="N238" s="44">
        <f t="shared" si="5"/>
        <v>0</v>
      </c>
      <c r="O238" s="14">
        <f t="shared" si="27"/>
        <v>0</v>
      </c>
      <c r="P238" s="25"/>
      <c r="Q238" s="16">
        <f t="shared" si="28"/>
        <v>0</v>
      </c>
      <c r="R238" s="16">
        <f t="shared" si="8"/>
        <v>0</v>
      </c>
    </row>
    <row r="239" spans="1:18" x14ac:dyDescent="0.25">
      <c r="A239" s="13" t="str">
        <f>IF(INTRO!$E$43="Non-endemic"," ", IF(COUNTRY_INFO!A239=0," ",COUNTRY_INFO!A239))</f>
        <v>Nigeria</v>
      </c>
      <c r="B239" s="13" t="str">
        <f>IF(INTRO!$E$43="Non-endemic"," ", IF(COUNTRY_INFO!B239=0," ",COUNTRY_INFO!B239))</f>
        <v>Edo</v>
      </c>
      <c r="C239" s="13" t="str">
        <f>IF(INTRO!$E$43="Non-endemic"," ", IF(COUNTRY_INFO!C239=0," ",COUNTRY_INFO!C239))</f>
        <v>Etsako Central</v>
      </c>
      <c r="D239" s="14">
        <f>IF(INTRO!$E$43="Non-endemic", 0, IF(COUNTRY_INFO!$K239&gt;0, IF(COUNTRY_INFO!$K239=4, 0, IF(COUNTRY_INFO!$K239=1, COUNTRY_INFO!$F239*0.33, IF(COUNTRY_INFO!$K239=2, COUNTRY_INFO!$F239*0.5, COUNTRY_INFO!$F239))), 0))</f>
        <v>17807</v>
      </c>
      <c r="E239" s="14">
        <f>IF(INTRO!$E$43="Non-endemic", 0, IF(COUNTRY_INFO!$K239&gt;0, IF(COUNTRY_INFO!$K239=4, 0, IF(COUNTRY_INFO!$K239=1, 0, IF(COUNTRY_INFO!$K239=2, COUNTRY_INFO!$G239*0.2, COUNTRY_INFO!$G239))), 0))</f>
        <v>13228</v>
      </c>
      <c r="F239" s="14">
        <f t="shared" si="24"/>
        <v>31035</v>
      </c>
      <c r="G239" s="15">
        <f>IF(INTRO!$E$43="Non-endemic", "Not required", COUNTRY_INFO!T239)</f>
        <v>1</v>
      </c>
      <c r="H239" s="64"/>
      <c r="I239" s="14">
        <f>IF($D239=0,0,IF(AND($G239&gt;0,$H239&lt;&gt;"Yes"),D239,IF(AND($G239&gt;0,$H239="Yes"),COUNTRY_INFO!$F239,0)))</f>
        <v>17807</v>
      </c>
      <c r="J239" s="3"/>
      <c r="K239" s="44">
        <f t="shared" si="25"/>
        <v>13228</v>
      </c>
      <c r="L239" s="44">
        <f t="shared" si="26"/>
        <v>31035</v>
      </c>
      <c r="M239" s="14">
        <f t="shared" si="4"/>
        <v>44517.5</v>
      </c>
      <c r="N239" s="44">
        <f t="shared" si="5"/>
        <v>39684</v>
      </c>
      <c r="O239" s="14">
        <f t="shared" si="27"/>
        <v>44517.5</v>
      </c>
      <c r="P239" s="25"/>
      <c r="Q239" s="16">
        <f t="shared" si="28"/>
        <v>44517.5</v>
      </c>
      <c r="R239" s="16">
        <f t="shared" si="8"/>
        <v>45</v>
      </c>
    </row>
    <row r="240" spans="1:18" x14ac:dyDescent="0.25">
      <c r="A240" s="13" t="str">
        <f>IF(INTRO!$E$43="Non-endemic"," ", IF(COUNTRY_INFO!A240=0," ",COUNTRY_INFO!A240))</f>
        <v>Nigeria</v>
      </c>
      <c r="B240" s="13" t="str">
        <f>IF(INTRO!$E$43="Non-endemic"," ", IF(COUNTRY_INFO!B240=0," ",COUNTRY_INFO!B240))</f>
        <v>Edo</v>
      </c>
      <c r="C240" s="13" t="str">
        <f>IF(INTRO!$E$43="Non-endemic"," ", IF(COUNTRY_INFO!C240=0," ",COUNTRY_INFO!C240))</f>
        <v>Etsako East</v>
      </c>
      <c r="D240" s="14">
        <f>IF(INTRO!$E$43="Non-endemic", 0, IF(COUNTRY_INFO!$K240&gt;0, IF(COUNTRY_INFO!$K240=4, 0, IF(COUNTRY_INFO!$K240=1, COUNTRY_INFO!$F240*0.33, IF(COUNTRY_INFO!$K240=2, COUNTRY_INFO!$F240*0.5, COUNTRY_INFO!$F240))), 0))</f>
        <v>27489</v>
      </c>
      <c r="E240" s="14">
        <f>IF(INTRO!$E$43="Non-endemic", 0, IF(COUNTRY_INFO!$K240&gt;0, IF(COUNTRY_INFO!$K240=4, 0, IF(COUNTRY_INFO!$K240=1, 0, IF(COUNTRY_INFO!$K240=2, COUNTRY_INFO!$G240*0.2, COUNTRY_INFO!$G240))), 0))</f>
        <v>20420.2</v>
      </c>
      <c r="F240" s="14">
        <f t="shared" si="24"/>
        <v>47909.2</v>
      </c>
      <c r="G240" s="15">
        <f>IF(INTRO!$E$43="Non-endemic", "Not required", COUNTRY_INFO!T240)</f>
        <v>1</v>
      </c>
      <c r="H240" s="64"/>
      <c r="I240" s="14">
        <f>IF($D240=0,0,IF(AND($G240&gt;0,$H240&lt;&gt;"Yes"),D240,IF(AND($G240&gt;0,$H240="Yes"),COUNTRY_INFO!$F240,0)))</f>
        <v>27489</v>
      </c>
      <c r="J240" s="3"/>
      <c r="K240" s="44">
        <f t="shared" si="25"/>
        <v>20420.2</v>
      </c>
      <c r="L240" s="44">
        <f t="shared" si="26"/>
        <v>47909.2</v>
      </c>
      <c r="M240" s="14">
        <f t="shared" si="4"/>
        <v>68722.5</v>
      </c>
      <c r="N240" s="44">
        <f t="shared" si="5"/>
        <v>61260.600000000006</v>
      </c>
      <c r="O240" s="14">
        <f t="shared" si="27"/>
        <v>68722.5</v>
      </c>
      <c r="P240" s="25"/>
      <c r="Q240" s="16">
        <f t="shared" si="28"/>
        <v>68722.5</v>
      </c>
      <c r="R240" s="16">
        <f t="shared" si="8"/>
        <v>69</v>
      </c>
    </row>
    <row r="241" spans="1:18" x14ac:dyDescent="0.25">
      <c r="A241" s="13" t="str">
        <f>IF(INTRO!$E$43="Non-endemic"," ", IF(COUNTRY_INFO!A241=0," ",COUNTRY_INFO!A241))</f>
        <v>Nigeria</v>
      </c>
      <c r="B241" s="13" t="str">
        <f>IF(INTRO!$E$43="Non-endemic"," ", IF(COUNTRY_INFO!B241=0," ",COUNTRY_INFO!B241))</f>
        <v>Edo</v>
      </c>
      <c r="C241" s="13" t="str">
        <f>IF(INTRO!$E$43="Non-endemic"," ", IF(COUNTRY_INFO!C241=0," ",COUNTRY_INFO!C241))</f>
        <v>Etsako West</v>
      </c>
      <c r="D241" s="14">
        <f>IF(INTRO!$E$43="Non-endemic", 0, IF(COUNTRY_INFO!$K241&gt;0, IF(COUNTRY_INFO!$K241=4, 0, IF(COUNTRY_INFO!$K241=1, COUNTRY_INFO!$F241*0.33, IF(COUNTRY_INFO!$K241=2, COUNTRY_INFO!$F241*0.5, COUNTRY_INFO!$F241))), 0))</f>
        <v>24556.29</v>
      </c>
      <c r="E241" s="14">
        <f>IF(INTRO!$E$43="Non-endemic", 0, IF(COUNTRY_INFO!$K241&gt;0, IF(COUNTRY_INFO!$K241=4, 0, IF(COUNTRY_INFO!$K241=1, 0, IF(COUNTRY_INFO!$K241=2, COUNTRY_INFO!$G241*0.2, COUNTRY_INFO!$G241))), 0))</f>
        <v>0</v>
      </c>
      <c r="F241" s="14">
        <f t="shared" si="24"/>
        <v>24556.29</v>
      </c>
      <c r="G241" s="15">
        <f>IF(INTRO!$E$43="Non-endemic", "Not required", COUNTRY_INFO!T241)</f>
        <v>0</v>
      </c>
      <c r="H241" s="64"/>
      <c r="I241" s="14">
        <f>IF($D241=0,0,IF(AND($G241&gt;0,$H241&lt;&gt;"Yes"),D241,IF(AND($G241&gt;0,$H241="Yes"),COUNTRY_INFO!$F241,0)))</f>
        <v>0</v>
      </c>
      <c r="J241" s="3"/>
      <c r="K241" s="44">
        <f t="shared" si="25"/>
        <v>0</v>
      </c>
      <c r="L241" s="44">
        <f t="shared" si="26"/>
        <v>0</v>
      </c>
      <c r="M241" s="14">
        <f t="shared" si="4"/>
        <v>0</v>
      </c>
      <c r="N241" s="44">
        <f t="shared" si="5"/>
        <v>0</v>
      </c>
      <c r="O241" s="14">
        <f t="shared" si="27"/>
        <v>0</v>
      </c>
      <c r="P241" s="25"/>
      <c r="Q241" s="16">
        <f t="shared" si="28"/>
        <v>0</v>
      </c>
      <c r="R241" s="16">
        <f t="shared" si="8"/>
        <v>0</v>
      </c>
    </row>
    <row r="242" spans="1:18" x14ac:dyDescent="0.25">
      <c r="A242" s="13" t="str">
        <f>IF(INTRO!$E$43="Non-endemic"," ", IF(COUNTRY_INFO!A242=0," ",COUNTRY_INFO!A242))</f>
        <v>Nigeria</v>
      </c>
      <c r="B242" s="13" t="str">
        <f>IF(INTRO!$E$43="Non-endemic"," ", IF(COUNTRY_INFO!B242=0," ",COUNTRY_INFO!B242))</f>
        <v>Edo</v>
      </c>
      <c r="C242" s="13" t="str">
        <f>IF(INTRO!$E$43="Non-endemic"," ", IF(COUNTRY_INFO!C242=0," ",COUNTRY_INFO!C242))</f>
        <v>Igueben</v>
      </c>
      <c r="D242" s="14">
        <f>IF(INTRO!$E$43="Non-endemic", 0, IF(COUNTRY_INFO!$K242&gt;0, IF(COUNTRY_INFO!$K242=4, 0, IF(COUNTRY_INFO!$K242=1, COUNTRY_INFO!$F242*0.33, IF(COUNTRY_INFO!$K242=2, COUNTRY_INFO!$F242*0.5, COUNTRY_INFO!$F242))), 0))</f>
        <v>0</v>
      </c>
      <c r="E242" s="14">
        <f>IF(INTRO!$E$43="Non-endemic", 0, IF(COUNTRY_INFO!$K242&gt;0, IF(COUNTRY_INFO!$K242=4, 0, IF(COUNTRY_INFO!$K242=1, 0, IF(COUNTRY_INFO!$K242=2, COUNTRY_INFO!$G242*0.2, COUNTRY_INFO!$G242))), 0))</f>
        <v>0</v>
      </c>
      <c r="F242" s="14">
        <f t="shared" si="24"/>
        <v>0</v>
      </c>
      <c r="G242" s="15">
        <f>IF(INTRO!$E$43="Non-endemic", "Not required", COUNTRY_INFO!T242)</f>
        <v>0</v>
      </c>
      <c r="H242" s="64"/>
      <c r="I242" s="14">
        <f>IF($D242=0,0,IF(AND($G242&gt;0,$H242&lt;&gt;"Yes"),D242,IF(AND($G242&gt;0,$H242="Yes"),COUNTRY_INFO!$F242,0)))</f>
        <v>0</v>
      </c>
      <c r="J242" s="3"/>
      <c r="K242" s="44">
        <f t="shared" si="25"/>
        <v>0</v>
      </c>
      <c r="L242" s="44">
        <f t="shared" si="26"/>
        <v>0</v>
      </c>
      <c r="M242" s="14">
        <f t="shared" si="4"/>
        <v>0</v>
      </c>
      <c r="N242" s="44">
        <f t="shared" si="5"/>
        <v>0</v>
      </c>
      <c r="O242" s="14">
        <f t="shared" si="27"/>
        <v>0</v>
      </c>
      <c r="P242" s="25"/>
      <c r="Q242" s="16">
        <f t="shared" si="28"/>
        <v>0</v>
      </c>
      <c r="R242" s="16">
        <f t="shared" si="8"/>
        <v>0</v>
      </c>
    </row>
    <row r="243" spans="1:18" x14ac:dyDescent="0.25">
      <c r="A243" s="13" t="str">
        <f>IF(INTRO!$E$43="Non-endemic"," ", IF(COUNTRY_INFO!A243=0," ",COUNTRY_INFO!A243))</f>
        <v>Nigeria</v>
      </c>
      <c r="B243" s="13" t="str">
        <f>IF(INTRO!$E$43="Non-endemic"," ", IF(COUNTRY_INFO!B243=0," ",COUNTRY_INFO!B243))</f>
        <v>Edo</v>
      </c>
      <c r="C243" s="13" t="str">
        <f>IF(INTRO!$E$43="Non-endemic"," ", IF(COUNTRY_INFO!C243=0," ",COUNTRY_INFO!C243))</f>
        <v>Ikpoba-Okha</v>
      </c>
      <c r="D243" s="14">
        <f>IF(INTRO!$E$43="Non-endemic", 0, IF(COUNTRY_INFO!$K243&gt;0, IF(COUNTRY_INFO!$K243=4, 0, IF(COUNTRY_INFO!$K243=1, COUNTRY_INFO!$F243*0.33, IF(COUNTRY_INFO!$K243=2, COUNTRY_INFO!$F243*0.5, COUNTRY_INFO!$F243))), 0))</f>
        <v>0</v>
      </c>
      <c r="E243" s="14">
        <f>IF(INTRO!$E$43="Non-endemic", 0, IF(COUNTRY_INFO!$K243&gt;0, IF(COUNTRY_INFO!$K243=4, 0, IF(COUNTRY_INFO!$K243=1, 0, IF(COUNTRY_INFO!$K243=2, COUNTRY_INFO!$G243*0.2, COUNTRY_INFO!$G243))), 0))</f>
        <v>0</v>
      </c>
      <c r="F243" s="14">
        <f t="shared" si="24"/>
        <v>0</v>
      </c>
      <c r="G243" s="15">
        <f>IF(INTRO!$E$43="Non-endemic", "Not required", COUNTRY_INFO!T243)</f>
        <v>0</v>
      </c>
      <c r="H243" s="64"/>
      <c r="I243" s="14">
        <f>IF($D243=0,0,IF(AND($G243&gt;0,$H243&lt;&gt;"Yes"),D243,IF(AND($G243&gt;0,$H243="Yes"),COUNTRY_INFO!$F243,0)))</f>
        <v>0</v>
      </c>
      <c r="J243" s="3"/>
      <c r="K243" s="44">
        <f t="shared" si="25"/>
        <v>0</v>
      </c>
      <c r="L243" s="44">
        <f t="shared" si="26"/>
        <v>0</v>
      </c>
      <c r="M243" s="14">
        <f t="shared" si="4"/>
        <v>0</v>
      </c>
      <c r="N243" s="44">
        <f t="shared" si="5"/>
        <v>0</v>
      </c>
      <c r="O243" s="14">
        <f t="shared" si="27"/>
        <v>0</v>
      </c>
      <c r="P243" s="25"/>
      <c r="Q243" s="16">
        <f t="shared" si="28"/>
        <v>0</v>
      </c>
      <c r="R243" s="16">
        <f t="shared" si="8"/>
        <v>0</v>
      </c>
    </row>
    <row r="244" spans="1:18" x14ac:dyDescent="0.25">
      <c r="A244" s="13" t="str">
        <f>IF(INTRO!$E$43="Non-endemic"," ", IF(COUNTRY_INFO!A244=0," ",COUNTRY_INFO!A244))</f>
        <v>Nigeria</v>
      </c>
      <c r="B244" s="13" t="str">
        <f>IF(INTRO!$E$43="Non-endemic"," ", IF(COUNTRY_INFO!B244=0," ",COUNTRY_INFO!B244))</f>
        <v>Edo</v>
      </c>
      <c r="C244" s="13" t="str">
        <f>IF(INTRO!$E$43="Non-endemic"," ", IF(COUNTRY_INFO!C244=0," ",COUNTRY_INFO!C244))</f>
        <v>Oredo</v>
      </c>
      <c r="D244" s="14">
        <f>IF(INTRO!$E$43="Non-endemic", 0, IF(COUNTRY_INFO!$K244&gt;0, IF(COUNTRY_INFO!$K244=4, 0, IF(COUNTRY_INFO!$K244=1, COUNTRY_INFO!$F244*0.33, IF(COUNTRY_INFO!$K244=2, COUNTRY_INFO!$F244*0.5, COUNTRY_INFO!$F244))), 0))</f>
        <v>46559.37</v>
      </c>
      <c r="E244" s="14">
        <f>IF(INTRO!$E$43="Non-endemic", 0, IF(COUNTRY_INFO!$K244&gt;0, IF(COUNTRY_INFO!$K244=4, 0, IF(COUNTRY_INFO!$K244=1, 0, IF(COUNTRY_INFO!$K244=2, COUNTRY_INFO!$G244*0.2, COUNTRY_INFO!$G244))), 0))</f>
        <v>0</v>
      </c>
      <c r="F244" s="14">
        <f t="shared" si="24"/>
        <v>46559.37</v>
      </c>
      <c r="G244" s="15">
        <f>IF(INTRO!$E$43="Non-endemic", "Not required", COUNTRY_INFO!T244)</f>
        <v>0</v>
      </c>
      <c r="H244" s="64"/>
      <c r="I244" s="14">
        <f>IF($D244=0,0,IF(AND($G244&gt;0,$H244&lt;&gt;"Yes"),D244,IF(AND($G244&gt;0,$H244="Yes"),COUNTRY_INFO!$F244,0)))</f>
        <v>0</v>
      </c>
      <c r="J244" s="3"/>
      <c r="K244" s="44">
        <f t="shared" si="25"/>
        <v>0</v>
      </c>
      <c r="L244" s="44">
        <f t="shared" si="26"/>
        <v>0</v>
      </c>
      <c r="M244" s="14">
        <f t="shared" si="4"/>
        <v>0</v>
      </c>
      <c r="N244" s="44">
        <f t="shared" si="5"/>
        <v>0</v>
      </c>
      <c r="O244" s="14">
        <f t="shared" si="27"/>
        <v>0</v>
      </c>
      <c r="P244" s="25"/>
      <c r="Q244" s="16">
        <f t="shared" si="28"/>
        <v>0</v>
      </c>
      <c r="R244" s="16">
        <f t="shared" si="8"/>
        <v>0</v>
      </c>
    </row>
    <row r="245" spans="1:18" x14ac:dyDescent="0.25">
      <c r="A245" s="13" t="str">
        <f>IF(INTRO!$E$43="Non-endemic"," ", IF(COUNTRY_INFO!A245=0," ",COUNTRY_INFO!A245))</f>
        <v>Nigeria</v>
      </c>
      <c r="B245" s="13" t="str">
        <f>IF(INTRO!$E$43="Non-endemic"," ", IF(COUNTRY_INFO!B245=0," ",COUNTRY_INFO!B245))</f>
        <v>Edo</v>
      </c>
      <c r="C245" s="13" t="str">
        <f>IF(INTRO!$E$43="Non-endemic"," ", IF(COUNTRY_INFO!C245=0," ",COUNTRY_INFO!C245))</f>
        <v>Orhionmwon</v>
      </c>
      <c r="D245" s="14">
        <f>IF(INTRO!$E$43="Non-endemic", 0, IF(COUNTRY_INFO!$K245&gt;0, IF(COUNTRY_INFO!$K245=4, 0, IF(COUNTRY_INFO!$K245=1, COUNTRY_INFO!$F245*0.33, IF(COUNTRY_INFO!$K245=2, COUNTRY_INFO!$F245*0.5, COUNTRY_INFO!$F245))), 0))</f>
        <v>0</v>
      </c>
      <c r="E245" s="14">
        <f>IF(INTRO!$E$43="Non-endemic", 0, IF(COUNTRY_INFO!$K245&gt;0, IF(COUNTRY_INFO!$K245=4, 0, IF(COUNTRY_INFO!$K245=1, 0, IF(COUNTRY_INFO!$K245=2, COUNTRY_INFO!$G245*0.2, COUNTRY_INFO!$G245))), 0))</f>
        <v>0</v>
      </c>
      <c r="F245" s="14">
        <f t="shared" si="24"/>
        <v>0</v>
      </c>
      <c r="G245" s="15">
        <f>IF(INTRO!$E$43="Non-endemic", "Not required", COUNTRY_INFO!T245)</f>
        <v>0</v>
      </c>
      <c r="H245" s="64"/>
      <c r="I245" s="14">
        <f>IF($D245=0,0,IF(AND($G245&gt;0,$H245&lt;&gt;"Yes"),D245,IF(AND($G245&gt;0,$H245="Yes"),COUNTRY_INFO!$F245,0)))</f>
        <v>0</v>
      </c>
      <c r="J245" s="3"/>
      <c r="K245" s="44">
        <f t="shared" si="25"/>
        <v>0</v>
      </c>
      <c r="L245" s="44">
        <f t="shared" si="26"/>
        <v>0</v>
      </c>
      <c r="M245" s="14">
        <f t="shared" si="4"/>
        <v>0</v>
      </c>
      <c r="N245" s="44">
        <f t="shared" si="5"/>
        <v>0</v>
      </c>
      <c r="O245" s="14">
        <f t="shared" si="27"/>
        <v>0</v>
      </c>
      <c r="P245" s="25"/>
      <c r="Q245" s="16">
        <f t="shared" si="28"/>
        <v>0</v>
      </c>
      <c r="R245" s="16">
        <f t="shared" si="8"/>
        <v>0</v>
      </c>
    </row>
    <row r="246" spans="1:18" x14ac:dyDescent="0.25">
      <c r="A246" s="13" t="str">
        <f>IF(INTRO!$E$43="Non-endemic"," ", IF(COUNTRY_INFO!A246=0," ",COUNTRY_INFO!A246))</f>
        <v>Nigeria</v>
      </c>
      <c r="B246" s="13" t="str">
        <f>IF(INTRO!$E$43="Non-endemic"," ", IF(COUNTRY_INFO!B246=0," ",COUNTRY_INFO!B246))</f>
        <v>Edo</v>
      </c>
      <c r="C246" s="13" t="str">
        <f>IF(INTRO!$E$43="Non-endemic"," ", IF(COUNTRY_INFO!C246=0," ",COUNTRY_INFO!C246))</f>
        <v>Ovia North East</v>
      </c>
      <c r="D246" s="14">
        <f>IF(INTRO!$E$43="Non-endemic", 0, IF(COUNTRY_INFO!$K246&gt;0, IF(COUNTRY_INFO!$K246=4, 0, IF(COUNTRY_INFO!$K246=1, COUNTRY_INFO!$F246*0.33, IF(COUNTRY_INFO!$K246=2, COUNTRY_INFO!$F246*0.5, COUNTRY_INFO!$F246))), 0))</f>
        <v>0</v>
      </c>
      <c r="E246" s="14">
        <f>IF(INTRO!$E$43="Non-endemic", 0, IF(COUNTRY_INFO!$K246&gt;0, IF(COUNTRY_INFO!$K246=4, 0, IF(COUNTRY_INFO!$K246=1, 0, IF(COUNTRY_INFO!$K246=2, COUNTRY_INFO!$G246*0.2, COUNTRY_INFO!$G246))), 0))</f>
        <v>0</v>
      </c>
      <c r="F246" s="14">
        <f t="shared" si="24"/>
        <v>0</v>
      </c>
      <c r="G246" s="15">
        <f>IF(INTRO!$E$43="Non-endemic", "Not required", COUNTRY_INFO!T246)</f>
        <v>0</v>
      </c>
      <c r="H246" s="64"/>
      <c r="I246" s="14">
        <f>IF($D246=0,0,IF(AND($G246&gt;0,$H246&lt;&gt;"Yes"),D246,IF(AND($G246&gt;0,$H246="Yes"),COUNTRY_INFO!$F246,0)))</f>
        <v>0</v>
      </c>
      <c r="J246" s="3"/>
      <c r="K246" s="44">
        <f t="shared" si="25"/>
        <v>0</v>
      </c>
      <c r="L246" s="44">
        <f t="shared" si="26"/>
        <v>0</v>
      </c>
      <c r="M246" s="14">
        <f t="shared" si="4"/>
        <v>0</v>
      </c>
      <c r="N246" s="44">
        <f t="shared" si="5"/>
        <v>0</v>
      </c>
      <c r="O246" s="14">
        <f t="shared" si="27"/>
        <v>0</v>
      </c>
      <c r="P246" s="25"/>
      <c r="Q246" s="16">
        <f t="shared" si="28"/>
        <v>0</v>
      </c>
      <c r="R246" s="16">
        <f t="shared" si="8"/>
        <v>0</v>
      </c>
    </row>
    <row r="247" spans="1:18" x14ac:dyDescent="0.25">
      <c r="A247" s="13" t="str">
        <f>IF(INTRO!$E$43="Non-endemic"," ", IF(COUNTRY_INFO!A247=0," ",COUNTRY_INFO!A247))</f>
        <v>Nigeria</v>
      </c>
      <c r="B247" s="13" t="str">
        <f>IF(INTRO!$E$43="Non-endemic"," ", IF(COUNTRY_INFO!B247=0," ",COUNTRY_INFO!B247))</f>
        <v>Edo</v>
      </c>
      <c r="C247" s="13" t="str">
        <f>IF(INTRO!$E$43="Non-endemic"," ", IF(COUNTRY_INFO!C247=0," ",COUNTRY_INFO!C247))</f>
        <v>Ovia South West</v>
      </c>
      <c r="D247" s="14">
        <f>IF(INTRO!$E$43="Non-endemic", 0, IF(COUNTRY_INFO!$K247&gt;0, IF(COUNTRY_INFO!$K247=4, 0, IF(COUNTRY_INFO!$K247=1, COUNTRY_INFO!$F247*0.33, IF(COUNTRY_INFO!$K247=2, COUNTRY_INFO!$F247*0.5, COUNTRY_INFO!$F247))), 0))</f>
        <v>16820.43</v>
      </c>
      <c r="E247" s="14">
        <f>IF(INTRO!$E$43="Non-endemic", 0, IF(COUNTRY_INFO!$K247&gt;0, IF(COUNTRY_INFO!$K247=4, 0, IF(COUNTRY_INFO!$K247=1, 0, IF(COUNTRY_INFO!$K247=2, COUNTRY_INFO!$G247*0.2, COUNTRY_INFO!$G247))), 0))</f>
        <v>0</v>
      </c>
      <c r="F247" s="14">
        <f t="shared" si="24"/>
        <v>16820.43</v>
      </c>
      <c r="G247" s="15">
        <f>IF(INTRO!$E$43="Non-endemic", "Not required", COUNTRY_INFO!T247)</f>
        <v>0</v>
      </c>
      <c r="H247" s="64"/>
      <c r="I247" s="14">
        <f>IF($D247=0,0,IF(AND($G247&gt;0,$H247&lt;&gt;"Yes"),D247,IF(AND($G247&gt;0,$H247="Yes"),COUNTRY_INFO!$F247,0)))</f>
        <v>0</v>
      </c>
      <c r="J247" s="3"/>
      <c r="K247" s="44">
        <f t="shared" si="25"/>
        <v>0</v>
      </c>
      <c r="L247" s="44">
        <f t="shared" si="26"/>
        <v>0</v>
      </c>
      <c r="M247" s="14">
        <f t="shared" si="4"/>
        <v>0</v>
      </c>
      <c r="N247" s="44">
        <f t="shared" si="5"/>
        <v>0</v>
      </c>
      <c r="O247" s="14">
        <f t="shared" si="27"/>
        <v>0</v>
      </c>
      <c r="P247" s="25"/>
      <c r="Q247" s="16">
        <f t="shared" si="28"/>
        <v>0</v>
      </c>
      <c r="R247" s="16">
        <f t="shared" si="8"/>
        <v>0</v>
      </c>
    </row>
    <row r="248" spans="1:18" x14ac:dyDescent="0.25">
      <c r="A248" s="13" t="str">
        <f>IF(INTRO!$E$43="Non-endemic"," ", IF(COUNTRY_INFO!A248=0," ",COUNTRY_INFO!A248))</f>
        <v>Nigeria</v>
      </c>
      <c r="B248" s="13" t="str">
        <f>IF(INTRO!$E$43="Non-endemic"," ", IF(COUNTRY_INFO!B248=0," ",COUNTRY_INFO!B248))</f>
        <v>Edo</v>
      </c>
      <c r="C248" s="13" t="str">
        <f>IF(INTRO!$E$43="Non-endemic"," ", IF(COUNTRY_INFO!C248=0," ",COUNTRY_INFO!C248))</f>
        <v>Owan East</v>
      </c>
      <c r="D248" s="14">
        <f>IF(INTRO!$E$43="Non-endemic", 0, IF(COUNTRY_INFO!$K248&gt;0, IF(COUNTRY_INFO!$K248=4, 0, IF(COUNTRY_INFO!$K248=1, COUNTRY_INFO!$F248*0.33, IF(COUNTRY_INFO!$K248=2, COUNTRY_INFO!$F248*0.5, COUNTRY_INFO!$F248))), 0))</f>
        <v>19185.21</v>
      </c>
      <c r="E248" s="14">
        <f>IF(INTRO!$E$43="Non-endemic", 0, IF(COUNTRY_INFO!$K248&gt;0, IF(COUNTRY_INFO!$K248=4, 0, IF(COUNTRY_INFO!$K248=1, 0, IF(COUNTRY_INFO!$K248=2, COUNTRY_INFO!$G248*0.2, COUNTRY_INFO!$G248))), 0))</f>
        <v>0</v>
      </c>
      <c r="F248" s="14">
        <f t="shared" si="24"/>
        <v>19185.21</v>
      </c>
      <c r="G248" s="15">
        <f>IF(INTRO!$E$43="Non-endemic", "Not required", COUNTRY_INFO!T248)</f>
        <v>0</v>
      </c>
      <c r="H248" s="64"/>
      <c r="I248" s="14">
        <f>IF($D248=0,0,IF(AND($G248&gt;0,$H248&lt;&gt;"Yes"),D248,IF(AND($G248&gt;0,$H248="Yes"),COUNTRY_INFO!$F248,0)))</f>
        <v>0</v>
      </c>
      <c r="J248" s="3"/>
      <c r="K248" s="44">
        <f t="shared" si="25"/>
        <v>0</v>
      </c>
      <c r="L248" s="44">
        <f t="shared" si="26"/>
        <v>0</v>
      </c>
      <c r="M248" s="14">
        <f t="shared" si="4"/>
        <v>0</v>
      </c>
      <c r="N248" s="44">
        <f t="shared" si="5"/>
        <v>0</v>
      </c>
      <c r="O248" s="14">
        <f t="shared" si="27"/>
        <v>0</v>
      </c>
      <c r="P248" s="25"/>
      <c r="Q248" s="16">
        <f t="shared" si="28"/>
        <v>0</v>
      </c>
      <c r="R248" s="16">
        <f t="shared" si="8"/>
        <v>0</v>
      </c>
    </row>
    <row r="249" spans="1:18" x14ac:dyDescent="0.25">
      <c r="A249" s="13" t="str">
        <f>IF(INTRO!$E$43="Non-endemic"," ", IF(COUNTRY_INFO!A249=0," ",COUNTRY_INFO!A249))</f>
        <v>Nigeria</v>
      </c>
      <c r="B249" s="13" t="str">
        <f>IF(INTRO!$E$43="Non-endemic"," ", IF(COUNTRY_INFO!B249=0," ",COUNTRY_INFO!B249))</f>
        <v>Edo</v>
      </c>
      <c r="C249" s="13" t="str">
        <f>IF(INTRO!$E$43="Non-endemic"," ", IF(COUNTRY_INFO!C249=0," ",COUNTRY_INFO!C249))</f>
        <v>Owan West</v>
      </c>
      <c r="D249" s="14">
        <f>IF(INTRO!$E$43="Non-endemic", 0, IF(COUNTRY_INFO!$K249&gt;0, IF(COUNTRY_INFO!$K249=4, 0, IF(COUNTRY_INFO!$K249=1, COUNTRY_INFO!$F249*0.33, IF(COUNTRY_INFO!$K249=2, COUNTRY_INFO!$F249*0.5, COUNTRY_INFO!$F249))), 0))</f>
        <v>12102.09</v>
      </c>
      <c r="E249" s="14">
        <f>IF(INTRO!$E$43="Non-endemic", 0, IF(COUNTRY_INFO!$K249&gt;0, IF(COUNTRY_INFO!$K249=4, 0, IF(COUNTRY_INFO!$K249=1, 0, IF(COUNTRY_INFO!$K249=2, COUNTRY_INFO!$G249*0.2, COUNTRY_INFO!$G249))), 0))</f>
        <v>0</v>
      </c>
      <c r="F249" s="14">
        <f t="shared" si="24"/>
        <v>12102.09</v>
      </c>
      <c r="G249" s="15">
        <f>IF(INTRO!$E$43="Non-endemic", "Not required", COUNTRY_INFO!T249)</f>
        <v>0</v>
      </c>
      <c r="H249" s="64"/>
      <c r="I249" s="14">
        <f>IF($D249=0,0,IF(AND($G249&gt;0,$H249&lt;&gt;"Yes"),D249,IF(AND($G249&gt;0,$H249="Yes"),COUNTRY_INFO!$F249,0)))</f>
        <v>0</v>
      </c>
      <c r="J249" s="3"/>
      <c r="K249" s="44">
        <f t="shared" si="25"/>
        <v>0</v>
      </c>
      <c r="L249" s="44">
        <f t="shared" si="26"/>
        <v>0</v>
      </c>
      <c r="M249" s="14">
        <f t="shared" si="4"/>
        <v>0</v>
      </c>
      <c r="N249" s="44">
        <f t="shared" si="5"/>
        <v>0</v>
      </c>
      <c r="O249" s="14">
        <f t="shared" si="27"/>
        <v>0</v>
      </c>
      <c r="P249" s="25"/>
      <c r="Q249" s="16">
        <f t="shared" si="28"/>
        <v>0</v>
      </c>
      <c r="R249" s="16">
        <f t="shared" si="8"/>
        <v>0</v>
      </c>
    </row>
    <row r="250" spans="1:18" x14ac:dyDescent="0.25">
      <c r="A250" s="13" t="str">
        <f>IF(INTRO!$E$43="Non-endemic"," ", IF(COUNTRY_INFO!A250=0," ",COUNTRY_INFO!A250))</f>
        <v>Nigeria</v>
      </c>
      <c r="B250" s="13" t="str">
        <f>IF(INTRO!$E$43="Non-endemic"," ", IF(COUNTRY_INFO!B250=0," ",COUNTRY_INFO!B250))</f>
        <v>Edo</v>
      </c>
      <c r="C250" s="13" t="str">
        <f>IF(INTRO!$E$43="Non-endemic"," ", IF(COUNTRY_INFO!C250=0," ",COUNTRY_INFO!C250))</f>
        <v>Uhunmwonde</v>
      </c>
      <c r="D250" s="14">
        <f>IF(INTRO!$E$43="Non-endemic", 0, IF(COUNTRY_INFO!$K250&gt;0, IF(COUNTRY_INFO!$K250=4, 0, IF(COUNTRY_INFO!$K250=1, COUNTRY_INFO!$F250*0.33, IF(COUNTRY_INFO!$K250=2, COUNTRY_INFO!$F250*0.5, COUNTRY_INFO!$F250))), 0))</f>
        <v>0</v>
      </c>
      <c r="E250" s="14">
        <f>IF(INTRO!$E$43="Non-endemic", 0, IF(COUNTRY_INFO!$K250&gt;0, IF(COUNTRY_INFO!$K250=4, 0, IF(COUNTRY_INFO!$K250=1, 0, IF(COUNTRY_INFO!$K250=2, COUNTRY_INFO!$G250*0.2, COUNTRY_INFO!$G250))), 0))</f>
        <v>0</v>
      </c>
      <c r="F250" s="14">
        <f t="shared" si="24"/>
        <v>0</v>
      </c>
      <c r="G250" s="15">
        <f>IF(INTRO!$E$43="Non-endemic", "Not required", COUNTRY_INFO!T250)</f>
        <v>0</v>
      </c>
      <c r="H250" s="64"/>
      <c r="I250" s="14">
        <f>IF($D250=0,0,IF(AND($G250&gt;0,$H250&lt;&gt;"Yes"),D250,IF(AND($G250&gt;0,$H250="Yes"),COUNTRY_INFO!$F250,0)))</f>
        <v>0</v>
      </c>
      <c r="J250" s="3"/>
      <c r="K250" s="44">
        <f t="shared" si="25"/>
        <v>0</v>
      </c>
      <c r="L250" s="44">
        <f t="shared" si="26"/>
        <v>0</v>
      </c>
      <c r="M250" s="14">
        <f t="shared" si="4"/>
        <v>0</v>
      </c>
      <c r="N250" s="44">
        <f t="shared" si="5"/>
        <v>0</v>
      </c>
      <c r="O250" s="14">
        <f t="shared" si="27"/>
        <v>0</v>
      </c>
      <c r="P250" s="25"/>
      <c r="Q250" s="16">
        <f t="shared" si="28"/>
        <v>0</v>
      </c>
      <c r="R250" s="16">
        <f t="shared" si="8"/>
        <v>0</v>
      </c>
    </row>
    <row r="251" spans="1:18" x14ac:dyDescent="0.25">
      <c r="A251" s="13" t="str">
        <f>IF(INTRO!$E$43="Non-endemic"," ", IF(COUNTRY_INFO!A251=0," ",COUNTRY_INFO!A251))</f>
        <v>Nigeria</v>
      </c>
      <c r="B251" s="13" t="str">
        <f>IF(INTRO!$E$43="Non-endemic"," ", IF(COUNTRY_INFO!B251=0," ",COUNTRY_INFO!B251))</f>
        <v>Ekiti</v>
      </c>
      <c r="C251" s="13" t="str">
        <f>IF(INTRO!$E$43="Non-endemic"," ", IF(COUNTRY_INFO!C251=0," ",COUNTRY_INFO!C251))</f>
        <v>Ado Ekiti</v>
      </c>
      <c r="D251" s="14">
        <f>IF(INTRO!$E$43="Non-endemic", 0, IF(COUNTRY_INFO!$K251&gt;0, IF(COUNTRY_INFO!$K251=4, 0, IF(COUNTRY_INFO!$K251=1, COUNTRY_INFO!$F251*0.33, IF(COUNTRY_INFO!$K251=2, COUNTRY_INFO!$F251*0.5, COUNTRY_INFO!$F251))), 0))</f>
        <v>58106.5</v>
      </c>
      <c r="E251" s="14">
        <f>IF(INTRO!$E$43="Non-endemic", 0, IF(COUNTRY_INFO!$K251&gt;0, IF(COUNTRY_INFO!$K251=4, 0, IF(COUNTRY_INFO!$K251=1, 0, IF(COUNTRY_INFO!$K251=2, COUNTRY_INFO!$G251*0.2, COUNTRY_INFO!$G251))), 0))</f>
        <v>43164.600000000006</v>
      </c>
      <c r="F251" s="14">
        <f t="shared" si="24"/>
        <v>101271.1</v>
      </c>
      <c r="G251" s="15">
        <f>IF(INTRO!$E$43="Non-endemic", "Not required", COUNTRY_INFO!T251)</f>
        <v>1</v>
      </c>
      <c r="H251" s="64"/>
      <c r="I251" s="14">
        <f>IF($D251=0,0,IF(AND($G251&gt;0,$H251&lt;&gt;"Yes"),D251,IF(AND($G251&gt;0,$H251="Yes"),COUNTRY_INFO!$F251,0)))</f>
        <v>58106.5</v>
      </c>
      <c r="J251" s="3"/>
      <c r="K251" s="44">
        <f t="shared" si="25"/>
        <v>43164.600000000006</v>
      </c>
      <c r="L251" s="44">
        <f t="shared" si="26"/>
        <v>101271.1</v>
      </c>
      <c r="M251" s="14">
        <f t="shared" si="4"/>
        <v>145266.25</v>
      </c>
      <c r="N251" s="44">
        <f t="shared" si="5"/>
        <v>129493.80000000002</v>
      </c>
      <c r="O251" s="14">
        <f t="shared" si="27"/>
        <v>145266.25</v>
      </c>
      <c r="P251" s="25"/>
      <c r="Q251" s="16">
        <f t="shared" si="28"/>
        <v>145266.25</v>
      </c>
      <c r="R251" s="16">
        <f t="shared" si="8"/>
        <v>146</v>
      </c>
    </row>
    <row r="252" spans="1:18" x14ac:dyDescent="0.25">
      <c r="A252" s="13" t="str">
        <f>IF(INTRO!$E$43="Non-endemic"," ", IF(COUNTRY_INFO!A252=0," ",COUNTRY_INFO!A252))</f>
        <v>Nigeria</v>
      </c>
      <c r="B252" s="13" t="str">
        <f>IF(INTRO!$E$43="Non-endemic"," ", IF(COUNTRY_INFO!B252=0," ",COUNTRY_INFO!B252))</f>
        <v>Ekiti</v>
      </c>
      <c r="C252" s="13" t="str">
        <f>IF(INTRO!$E$43="Non-endemic"," ", IF(COUNTRY_INFO!C252=0," ",COUNTRY_INFO!C252))</f>
        <v>Aiyekiri (Gbonyin</v>
      </c>
      <c r="D252" s="14">
        <f>IF(INTRO!$E$43="Non-endemic", 0, IF(COUNTRY_INFO!$K252&gt;0, IF(COUNTRY_INFO!$K252=4, 0, IF(COUNTRY_INFO!$K252=1, COUNTRY_INFO!$F252*0.33, IF(COUNTRY_INFO!$K252=2, COUNTRY_INFO!$F252*0.5, COUNTRY_INFO!$F252))), 0))</f>
        <v>27901.5</v>
      </c>
      <c r="E252" s="14">
        <f>IF(INTRO!$E$43="Non-endemic", 0, IF(COUNTRY_INFO!$K252&gt;0, IF(COUNTRY_INFO!$K252=4, 0, IF(COUNTRY_INFO!$K252=1, 0, IF(COUNTRY_INFO!$K252=2, COUNTRY_INFO!$G252*0.2, COUNTRY_INFO!$G252))), 0))</f>
        <v>20726.800000000003</v>
      </c>
      <c r="F252" s="14">
        <f t="shared" si="24"/>
        <v>48628.3</v>
      </c>
      <c r="G252" s="15">
        <f>IF(INTRO!$E$43="Non-endemic", "Not required", COUNTRY_INFO!T252)</f>
        <v>1</v>
      </c>
      <c r="H252" s="64"/>
      <c r="I252" s="14">
        <f>IF($D252=0,0,IF(AND($G252&gt;0,$H252&lt;&gt;"Yes"),D252,IF(AND($G252&gt;0,$H252="Yes"),COUNTRY_INFO!$F252,0)))</f>
        <v>27901.5</v>
      </c>
      <c r="J252" s="3"/>
      <c r="K252" s="44">
        <f t="shared" si="25"/>
        <v>20726.800000000003</v>
      </c>
      <c r="L252" s="44">
        <f t="shared" si="26"/>
        <v>48628.3</v>
      </c>
      <c r="M252" s="14">
        <f t="shared" si="4"/>
        <v>69753.75</v>
      </c>
      <c r="N252" s="44">
        <f t="shared" si="5"/>
        <v>62180.400000000009</v>
      </c>
      <c r="O252" s="14">
        <f t="shared" si="27"/>
        <v>69753.75</v>
      </c>
      <c r="P252" s="25"/>
      <c r="Q252" s="16">
        <f t="shared" si="28"/>
        <v>69753.75</v>
      </c>
      <c r="R252" s="16">
        <f t="shared" si="8"/>
        <v>70</v>
      </c>
    </row>
    <row r="253" spans="1:18" x14ac:dyDescent="0.25">
      <c r="A253" s="13" t="str">
        <f>IF(INTRO!$E$43="Non-endemic"," ", IF(COUNTRY_INFO!A253=0," ",COUNTRY_INFO!A253))</f>
        <v>Nigeria</v>
      </c>
      <c r="B253" s="13" t="str">
        <f>IF(INTRO!$E$43="Non-endemic"," ", IF(COUNTRY_INFO!B253=0," ",COUNTRY_INFO!B253))</f>
        <v>Ekiti</v>
      </c>
      <c r="C253" s="13" t="str">
        <f>IF(INTRO!$E$43="Non-endemic"," ", IF(COUNTRY_INFO!C253=0," ",COUNTRY_INFO!C253))</f>
        <v>Efon</v>
      </c>
      <c r="D253" s="14">
        <f>IF(INTRO!$E$43="Non-endemic", 0, IF(COUNTRY_INFO!$K253&gt;0, IF(COUNTRY_INFO!$K253=4, 0, IF(COUNTRY_INFO!$K253=1, COUNTRY_INFO!$F253*0.33, IF(COUNTRY_INFO!$K253=2, COUNTRY_INFO!$F253*0.5, COUNTRY_INFO!$F253))), 0))</f>
        <v>10803.54</v>
      </c>
      <c r="E253" s="14">
        <f>IF(INTRO!$E$43="Non-endemic", 0, IF(COUNTRY_INFO!$K253&gt;0, IF(COUNTRY_INFO!$K253=4, 0, IF(COUNTRY_INFO!$K253=1, 0, IF(COUNTRY_INFO!$K253=2, COUNTRY_INFO!$G253*0.2, COUNTRY_INFO!$G253))), 0))</f>
        <v>0</v>
      </c>
      <c r="F253" s="14">
        <f t="shared" si="24"/>
        <v>10803.54</v>
      </c>
      <c r="G253" s="15">
        <f>IF(INTRO!$E$43="Non-endemic", "Not required", COUNTRY_INFO!T253)</f>
        <v>0</v>
      </c>
      <c r="H253" s="64"/>
      <c r="I253" s="14">
        <f>IF($D253=0,0,IF(AND($G253&gt;0,$H253&lt;&gt;"Yes"),D253,IF(AND($G253&gt;0,$H253="Yes"),COUNTRY_INFO!$F253,0)))</f>
        <v>0</v>
      </c>
      <c r="J253" s="3"/>
      <c r="K253" s="44">
        <f t="shared" si="25"/>
        <v>0</v>
      </c>
      <c r="L253" s="44">
        <f t="shared" si="26"/>
        <v>0</v>
      </c>
      <c r="M253" s="14">
        <f t="shared" si="4"/>
        <v>0</v>
      </c>
      <c r="N253" s="44">
        <f t="shared" si="5"/>
        <v>0</v>
      </c>
      <c r="O253" s="14">
        <f t="shared" si="27"/>
        <v>0</v>
      </c>
      <c r="P253" s="25"/>
      <c r="Q253" s="16">
        <f t="shared" si="28"/>
        <v>0</v>
      </c>
      <c r="R253" s="16">
        <f t="shared" si="8"/>
        <v>0</v>
      </c>
    </row>
    <row r="254" spans="1:18" x14ac:dyDescent="0.25">
      <c r="A254" s="13" t="str">
        <f>IF(INTRO!$E$43="Non-endemic"," ", IF(COUNTRY_INFO!A254=0," ",COUNTRY_INFO!A254))</f>
        <v>Nigeria</v>
      </c>
      <c r="B254" s="13" t="str">
        <f>IF(INTRO!$E$43="Non-endemic"," ", IF(COUNTRY_INFO!B254=0," ",COUNTRY_INFO!B254))</f>
        <v>Ekiti</v>
      </c>
      <c r="C254" s="13" t="str">
        <f>IF(INTRO!$E$43="Non-endemic"," ", IF(COUNTRY_INFO!C254=0," ",COUNTRY_INFO!C254))</f>
        <v>Ekiti East</v>
      </c>
      <c r="D254" s="14">
        <f>IF(INTRO!$E$43="Non-endemic", 0, IF(COUNTRY_INFO!$K254&gt;0, IF(COUNTRY_INFO!$K254=4, 0, IF(COUNTRY_INFO!$K254=1, COUNTRY_INFO!$F254*0.33, IF(COUNTRY_INFO!$K254=2, COUNTRY_INFO!$F254*0.5, COUNTRY_INFO!$F254))), 0))</f>
        <v>17142.84</v>
      </c>
      <c r="E254" s="14">
        <f>IF(INTRO!$E$43="Non-endemic", 0, IF(COUNTRY_INFO!$K254&gt;0, IF(COUNTRY_INFO!$K254=4, 0, IF(COUNTRY_INFO!$K254=1, 0, IF(COUNTRY_INFO!$K254=2, COUNTRY_INFO!$G254*0.2, COUNTRY_INFO!$G254))), 0))</f>
        <v>0</v>
      </c>
      <c r="F254" s="14">
        <f t="shared" si="24"/>
        <v>17142.84</v>
      </c>
      <c r="G254" s="15">
        <f>IF(INTRO!$E$43="Non-endemic", "Not required", COUNTRY_INFO!T254)</f>
        <v>0</v>
      </c>
      <c r="H254" s="64"/>
      <c r="I254" s="14">
        <f>IF($D254=0,0,IF(AND($G254&gt;0,$H254&lt;&gt;"Yes"),D254,IF(AND($G254&gt;0,$H254="Yes"),COUNTRY_INFO!$F254,0)))</f>
        <v>0</v>
      </c>
      <c r="J254" s="3"/>
      <c r="K254" s="44">
        <f t="shared" si="25"/>
        <v>0</v>
      </c>
      <c r="L254" s="44">
        <f t="shared" si="26"/>
        <v>0</v>
      </c>
      <c r="M254" s="14">
        <f t="shared" si="4"/>
        <v>0</v>
      </c>
      <c r="N254" s="44">
        <f t="shared" si="5"/>
        <v>0</v>
      </c>
      <c r="O254" s="14">
        <f t="shared" si="27"/>
        <v>0</v>
      </c>
      <c r="P254" s="25"/>
      <c r="Q254" s="16">
        <f t="shared" si="28"/>
        <v>0</v>
      </c>
      <c r="R254" s="16">
        <f t="shared" si="8"/>
        <v>0</v>
      </c>
    </row>
    <row r="255" spans="1:18" x14ac:dyDescent="0.25">
      <c r="A255" s="13" t="str">
        <f>IF(INTRO!$E$43="Non-endemic"," ", IF(COUNTRY_INFO!A255=0," ",COUNTRY_INFO!A255))</f>
        <v>Nigeria</v>
      </c>
      <c r="B255" s="13" t="str">
        <f>IF(INTRO!$E$43="Non-endemic"," ", IF(COUNTRY_INFO!B255=0," ",COUNTRY_INFO!B255))</f>
        <v>Ekiti</v>
      </c>
      <c r="C255" s="13" t="str">
        <f>IF(INTRO!$E$43="Non-endemic"," ", IF(COUNTRY_INFO!C255=0," ",COUNTRY_INFO!C255))</f>
        <v>Ekiti South West</v>
      </c>
      <c r="D255" s="14">
        <f>IF(INTRO!$E$43="Non-endemic", 0, IF(COUNTRY_INFO!$K255&gt;0, IF(COUNTRY_INFO!$K255=4, 0, IF(COUNTRY_INFO!$K255=1, COUNTRY_INFO!$F255*0.33, IF(COUNTRY_INFO!$K255=2, COUNTRY_INFO!$F255*0.5, COUNTRY_INFO!$F255))), 0))</f>
        <v>31118</v>
      </c>
      <c r="E255" s="14">
        <f>IF(INTRO!$E$43="Non-endemic", 0, IF(COUNTRY_INFO!$K255&gt;0, IF(COUNTRY_INFO!$K255=4, 0, IF(COUNTRY_INFO!$K255=1, 0, IF(COUNTRY_INFO!$K255=2, COUNTRY_INFO!$G255*0.2, COUNTRY_INFO!$G255))), 0))</f>
        <v>23116.2</v>
      </c>
      <c r="F255" s="14">
        <f t="shared" si="24"/>
        <v>54234.2</v>
      </c>
      <c r="G255" s="15">
        <f>IF(INTRO!$E$43="Non-endemic", "Not required", COUNTRY_INFO!T255)</f>
        <v>1</v>
      </c>
      <c r="H255" s="64"/>
      <c r="I255" s="14">
        <f>IF($D255=0,0,IF(AND($G255&gt;0,$H255&lt;&gt;"Yes"),D255,IF(AND($G255&gt;0,$H255="Yes"),COUNTRY_INFO!$F255,0)))</f>
        <v>31118</v>
      </c>
      <c r="J255" s="3"/>
      <c r="K255" s="44">
        <f t="shared" si="25"/>
        <v>23116.2</v>
      </c>
      <c r="L255" s="44">
        <f t="shared" si="26"/>
        <v>54234.2</v>
      </c>
      <c r="M255" s="14">
        <f t="shared" si="4"/>
        <v>77795</v>
      </c>
      <c r="N255" s="44">
        <f t="shared" si="5"/>
        <v>69348.600000000006</v>
      </c>
      <c r="O255" s="14">
        <f t="shared" si="27"/>
        <v>77795</v>
      </c>
      <c r="P255" s="25"/>
      <c r="Q255" s="16">
        <f t="shared" si="28"/>
        <v>77795</v>
      </c>
      <c r="R255" s="16">
        <f t="shared" si="8"/>
        <v>78</v>
      </c>
    </row>
    <row r="256" spans="1:18" x14ac:dyDescent="0.25">
      <c r="A256" s="13" t="str">
        <f>IF(INTRO!$E$43="Non-endemic"," ", IF(COUNTRY_INFO!A256=0," ",COUNTRY_INFO!A256))</f>
        <v>Nigeria</v>
      </c>
      <c r="B256" s="13" t="str">
        <f>IF(INTRO!$E$43="Non-endemic"," ", IF(COUNTRY_INFO!B256=0," ",COUNTRY_INFO!B256))</f>
        <v>Ekiti</v>
      </c>
      <c r="C256" s="13" t="str">
        <f>IF(INTRO!$E$43="Non-endemic"," ", IF(COUNTRY_INFO!C256=0," ",COUNTRY_INFO!C256))</f>
        <v>Ekiti West</v>
      </c>
      <c r="D256" s="14">
        <f>IF(INTRO!$E$43="Non-endemic", 0, IF(COUNTRY_INFO!$K256&gt;0, IF(COUNTRY_INFO!$K256=4, 0, IF(COUNTRY_INFO!$K256=1, COUNTRY_INFO!$F256*0.33, IF(COUNTRY_INFO!$K256=2, COUNTRY_INFO!$F256*0.5, COUNTRY_INFO!$F256))), 0))</f>
        <v>33775.5</v>
      </c>
      <c r="E256" s="14">
        <f>IF(INTRO!$E$43="Non-endemic", 0, IF(COUNTRY_INFO!$K256&gt;0, IF(COUNTRY_INFO!$K256=4, 0, IF(COUNTRY_INFO!$K256=1, 0, IF(COUNTRY_INFO!$K256=2, COUNTRY_INFO!$G256*0.2, COUNTRY_INFO!$G256))), 0))</f>
        <v>25090.400000000001</v>
      </c>
      <c r="F256" s="14">
        <f t="shared" si="24"/>
        <v>58865.9</v>
      </c>
      <c r="G256" s="15">
        <f>IF(INTRO!$E$43="Non-endemic", "Not required", COUNTRY_INFO!T256)</f>
        <v>1</v>
      </c>
      <c r="H256" s="64"/>
      <c r="I256" s="14">
        <f>IF($D256=0,0,IF(AND($G256&gt;0,$H256&lt;&gt;"Yes"),D256,IF(AND($G256&gt;0,$H256="Yes"),COUNTRY_INFO!$F256,0)))</f>
        <v>33775.5</v>
      </c>
      <c r="J256" s="3"/>
      <c r="K256" s="44">
        <f t="shared" si="25"/>
        <v>25090.400000000001</v>
      </c>
      <c r="L256" s="44">
        <f t="shared" si="26"/>
        <v>58865.9</v>
      </c>
      <c r="M256" s="14">
        <f t="shared" si="4"/>
        <v>84438.75</v>
      </c>
      <c r="N256" s="44">
        <f t="shared" si="5"/>
        <v>75271.200000000012</v>
      </c>
      <c r="O256" s="14">
        <f t="shared" si="27"/>
        <v>84438.75</v>
      </c>
      <c r="P256" s="25"/>
      <c r="Q256" s="16">
        <f t="shared" si="28"/>
        <v>84438.75</v>
      </c>
      <c r="R256" s="16">
        <f t="shared" si="8"/>
        <v>85</v>
      </c>
    </row>
    <row r="257" spans="1:18" x14ac:dyDescent="0.25">
      <c r="A257" s="13" t="str">
        <f>IF(INTRO!$E$43="Non-endemic"," ", IF(COUNTRY_INFO!A257=0," ",COUNTRY_INFO!A257))</f>
        <v>Nigeria</v>
      </c>
      <c r="B257" s="13" t="str">
        <f>IF(INTRO!$E$43="Non-endemic"," ", IF(COUNTRY_INFO!B257=0," ",COUNTRY_INFO!B257))</f>
        <v>Ekiti</v>
      </c>
      <c r="C257" s="13" t="str">
        <f>IF(INTRO!$E$43="Non-endemic"," ", IF(COUNTRY_INFO!C257=0," ",COUNTRY_INFO!C257))</f>
        <v>Emure</v>
      </c>
      <c r="D257" s="14">
        <f>IF(INTRO!$E$43="Non-endemic", 0, IF(COUNTRY_INFO!$K257&gt;0, IF(COUNTRY_INFO!$K257=4, 0, IF(COUNTRY_INFO!$K257=1, COUNTRY_INFO!$F257*0.33, IF(COUNTRY_INFO!$K257=2, COUNTRY_INFO!$F257*0.5, COUNTRY_INFO!$F257))), 0))</f>
        <v>11666.16</v>
      </c>
      <c r="E257" s="14">
        <f>IF(INTRO!$E$43="Non-endemic", 0, IF(COUNTRY_INFO!$K257&gt;0, IF(COUNTRY_INFO!$K257=4, 0, IF(COUNTRY_INFO!$K257=1, 0, IF(COUNTRY_INFO!$K257=2, COUNTRY_INFO!$G257*0.2, COUNTRY_INFO!$G257))), 0))</f>
        <v>0</v>
      </c>
      <c r="F257" s="14">
        <f t="shared" si="24"/>
        <v>11666.16</v>
      </c>
      <c r="G257" s="15">
        <f>IF(INTRO!$E$43="Non-endemic", "Not required", COUNTRY_INFO!T257)</f>
        <v>0</v>
      </c>
      <c r="H257" s="64"/>
      <c r="I257" s="14">
        <f>IF($D257=0,0,IF(AND($G257&gt;0,$H257&lt;&gt;"Yes"),D257,IF(AND($G257&gt;0,$H257="Yes"),COUNTRY_INFO!$F257,0)))</f>
        <v>0</v>
      </c>
      <c r="J257" s="3"/>
      <c r="K257" s="44">
        <f t="shared" si="25"/>
        <v>0</v>
      </c>
      <c r="L257" s="44">
        <f t="shared" si="26"/>
        <v>0</v>
      </c>
      <c r="M257" s="14">
        <f t="shared" si="4"/>
        <v>0</v>
      </c>
      <c r="N257" s="44">
        <f t="shared" si="5"/>
        <v>0</v>
      </c>
      <c r="O257" s="14">
        <f t="shared" si="27"/>
        <v>0</v>
      </c>
      <c r="P257" s="25"/>
      <c r="Q257" s="16">
        <f t="shared" si="28"/>
        <v>0</v>
      </c>
      <c r="R257" s="16">
        <f t="shared" si="8"/>
        <v>0</v>
      </c>
    </row>
    <row r="258" spans="1:18" x14ac:dyDescent="0.25">
      <c r="A258" s="13" t="str">
        <f>IF(INTRO!$E$43="Non-endemic"," ", IF(COUNTRY_INFO!A258=0," ",COUNTRY_INFO!A258))</f>
        <v>Nigeria</v>
      </c>
      <c r="B258" s="13" t="str">
        <f>IF(INTRO!$E$43="Non-endemic"," ", IF(COUNTRY_INFO!B258=0," ",COUNTRY_INFO!B258))</f>
        <v>Ekiti</v>
      </c>
      <c r="C258" s="13" t="str">
        <f>IF(INTRO!$E$43="Non-endemic"," ", IF(COUNTRY_INFO!C258=0," ",COUNTRY_INFO!C258))</f>
        <v>Ido-Osi</v>
      </c>
      <c r="D258" s="14">
        <f>IF(INTRO!$E$43="Non-endemic", 0, IF(COUNTRY_INFO!$K258&gt;0, IF(COUNTRY_INFO!$K258=4, 0, IF(COUNTRY_INFO!$K258=1, COUNTRY_INFO!$F258*0.33, IF(COUNTRY_INFO!$K258=2, COUNTRY_INFO!$F258*0.5, COUNTRY_INFO!$F258))), 0))</f>
        <v>19771.95</v>
      </c>
      <c r="E258" s="14">
        <f>IF(INTRO!$E$43="Non-endemic", 0, IF(COUNTRY_INFO!$K258&gt;0, IF(COUNTRY_INFO!$K258=4, 0, IF(COUNTRY_INFO!$K258=1, 0, IF(COUNTRY_INFO!$K258=2, COUNTRY_INFO!$G258*0.2, COUNTRY_INFO!$G258))), 0))</f>
        <v>0</v>
      </c>
      <c r="F258" s="14">
        <f t="shared" si="24"/>
        <v>19771.95</v>
      </c>
      <c r="G258" s="15">
        <f>IF(INTRO!$E$43="Non-endemic", "Not required", COUNTRY_INFO!T258)</f>
        <v>0</v>
      </c>
      <c r="H258" s="64"/>
      <c r="I258" s="14">
        <f>IF($D258=0,0,IF(AND($G258&gt;0,$H258&lt;&gt;"Yes"),D258,IF(AND($G258&gt;0,$H258="Yes"),COUNTRY_INFO!$F258,0)))</f>
        <v>0</v>
      </c>
      <c r="J258" s="3"/>
      <c r="K258" s="44">
        <f t="shared" si="25"/>
        <v>0</v>
      </c>
      <c r="L258" s="44">
        <f t="shared" si="26"/>
        <v>0</v>
      </c>
      <c r="M258" s="14">
        <f t="shared" si="4"/>
        <v>0</v>
      </c>
      <c r="N258" s="44">
        <f t="shared" si="5"/>
        <v>0</v>
      </c>
      <c r="O258" s="14">
        <f t="shared" si="27"/>
        <v>0</v>
      </c>
      <c r="P258" s="25"/>
      <c r="Q258" s="16">
        <f t="shared" si="28"/>
        <v>0</v>
      </c>
      <c r="R258" s="16">
        <f t="shared" si="8"/>
        <v>0</v>
      </c>
    </row>
    <row r="259" spans="1:18" x14ac:dyDescent="0.25">
      <c r="A259" s="13" t="str">
        <f>IF(INTRO!$E$43="Non-endemic"," ", IF(COUNTRY_INFO!A259=0," ",COUNTRY_INFO!A259))</f>
        <v>Nigeria</v>
      </c>
      <c r="B259" s="13" t="str">
        <f>IF(INTRO!$E$43="Non-endemic"," ", IF(COUNTRY_INFO!B259=0," ",COUNTRY_INFO!B259))</f>
        <v>Ekiti</v>
      </c>
      <c r="C259" s="13" t="str">
        <f>IF(INTRO!$E$43="Non-endemic"," ", IF(COUNTRY_INFO!C259=0," ",COUNTRY_INFO!C259))</f>
        <v>Ijero</v>
      </c>
      <c r="D259" s="14">
        <f>IF(INTRO!$E$43="Non-endemic", 0, IF(COUNTRY_INFO!$K259&gt;0, IF(COUNTRY_INFO!$K259=4, 0, IF(COUNTRY_INFO!$K259=1, COUNTRY_INFO!$F259*0.33, IF(COUNTRY_INFO!$K259=2, COUNTRY_INFO!$F259*0.5, COUNTRY_INFO!$F259))), 0))</f>
        <v>27512.43</v>
      </c>
      <c r="E259" s="14">
        <f>IF(INTRO!$E$43="Non-endemic", 0, IF(COUNTRY_INFO!$K259&gt;0, IF(COUNTRY_INFO!$K259=4, 0, IF(COUNTRY_INFO!$K259=1, 0, IF(COUNTRY_INFO!$K259=2, COUNTRY_INFO!$G259*0.2, COUNTRY_INFO!$G259))), 0))</f>
        <v>0</v>
      </c>
      <c r="F259" s="14">
        <f t="shared" si="24"/>
        <v>27512.43</v>
      </c>
      <c r="G259" s="15">
        <f>IF(INTRO!$E$43="Non-endemic", "Not required", COUNTRY_INFO!T259)</f>
        <v>0</v>
      </c>
      <c r="H259" s="64"/>
      <c r="I259" s="14">
        <f>IF($D259=0,0,IF(AND($G259&gt;0,$H259&lt;&gt;"Yes"),D259,IF(AND($G259&gt;0,$H259="Yes"),COUNTRY_INFO!$F259,0)))</f>
        <v>0</v>
      </c>
      <c r="J259" s="3"/>
      <c r="K259" s="44">
        <f t="shared" si="25"/>
        <v>0</v>
      </c>
      <c r="L259" s="44">
        <f t="shared" si="26"/>
        <v>0</v>
      </c>
      <c r="M259" s="14">
        <f t="shared" si="4"/>
        <v>0</v>
      </c>
      <c r="N259" s="44">
        <f t="shared" si="5"/>
        <v>0</v>
      </c>
      <c r="O259" s="14">
        <f t="shared" si="27"/>
        <v>0</v>
      </c>
      <c r="P259" s="25"/>
      <c r="Q259" s="16">
        <f t="shared" si="28"/>
        <v>0</v>
      </c>
      <c r="R259" s="16">
        <f t="shared" si="8"/>
        <v>0</v>
      </c>
    </row>
    <row r="260" spans="1:18" x14ac:dyDescent="0.25">
      <c r="A260" s="13" t="str">
        <f>IF(INTRO!$E$43="Non-endemic"," ", IF(COUNTRY_INFO!A260=0," ",COUNTRY_INFO!A260))</f>
        <v>Nigeria</v>
      </c>
      <c r="B260" s="13" t="str">
        <f>IF(INTRO!$E$43="Non-endemic"," ", IF(COUNTRY_INFO!B260=0," ",COUNTRY_INFO!B260))</f>
        <v>Ekiti</v>
      </c>
      <c r="C260" s="13" t="str">
        <f>IF(INTRO!$E$43="Non-endemic"," ", IF(COUNTRY_INFO!C260=0," ",COUNTRY_INFO!C260))</f>
        <v>Ikere</v>
      </c>
      <c r="D260" s="14">
        <f>IF(INTRO!$E$43="Non-endemic", 0, IF(COUNTRY_INFO!$K260&gt;0, IF(COUNTRY_INFO!$K260=4, 0, IF(COUNTRY_INFO!$K260=1, COUNTRY_INFO!$F260*0.33, IF(COUNTRY_INFO!$K260=2, COUNTRY_INFO!$F260*0.5, COUNTRY_INFO!$F260))), 0))</f>
        <v>18310.71</v>
      </c>
      <c r="E260" s="14">
        <f>IF(INTRO!$E$43="Non-endemic", 0, IF(COUNTRY_INFO!$K260&gt;0, IF(COUNTRY_INFO!$K260=4, 0, IF(COUNTRY_INFO!$K260=1, 0, IF(COUNTRY_INFO!$K260=2, COUNTRY_INFO!$G260*0.2, COUNTRY_INFO!$G260))), 0))</f>
        <v>0</v>
      </c>
      <c r="F260" s="14">
        <f t="shared" si="24"/>
        <v>18310.71</v>
      </c>
      <c r="G260" s="15">
        <f>IF(INTRO!$E$43="Non-endemic", "Not required", COUNTRY_INFO!T260)</f>
        <v>0</v>
      </c>
      <c r="H260" s="64"/>
      <c r="I260" s="14">
        <f>IF($D260=0,0,IF(AND($G260&gt;0,$H260&lt;&gt;"Yes"),D260,IF(AND($G260&gt;0,$H260="Yes"),COUNTRY_INFO!$F260,0)))</f>
        <v>0</v>
      </c>
      <c r="J260" s="3"/>
      <c r="K260" s="44">
        <f t="shared" si="25"/>
        <v>0</v>
      </c>
      <c r="L260" s="44">
        <f t="shared" si="26"/>
        <v>0</v>
      </c>
      <c r="M260" s="14">
        <f t="shared" si="4"/>
        <v>0</v>
      </c>
      <c r="N260" s="44">
        <f t="shared" si="5"/>
        <v>0</v>
      </c>
      <c r="O260" s="14">
        <f t="shared" si="27"/>
        <v>0</v>
      </c>
      <c r="P260" s="25"/>
      <c r="Q260" s="16">
        <f t="shared" si="28"/>
        <v>0</v>
      </c>
      <c r="R260" s="16">
        <f t="shared" si="8"/>
        <v>0</v>
      </c>
    </row>
    <row r="261" spans="1:18" x14ac:dyDescent="0.25">
      <c r="A261" s="13" t="str">
        <f>IF(INTRO!$E$43="Non-endemic"," ", IF(COUNTRY_INFO!A261=0," ",COUNTRY_INFO!A261))</f>
        <v>Nigeria</v>
      </c>
      <c r="B261" s="13" t="str">
        <f>IF(INTRO!$E$43="Non-endemic"," ", IF(COUNTRY_INFO!B261=0," ",COUNTRY_INFO!B261))</f>
        <v>Ekiti</v>
      </c>
      <c r="C261" s="13" t="str">
        <f>IF(INTRO!$E$43="Non-endemic"," ", IF(COUNTRY_INFO!C261=0," ",COUNTRY_INFO!C261))</f>
        <v>Ikole</v>
      </c>
      <c r="D261" s="14">
        <f>IF(INTRO!$E$43="Non-endemic", 0, IF(COUNTRY_INFO!$K261&gt;0, IF(COUNTRY_INFO!$K261=4, 0, IF(COUNTRY_INFO!$K261=1, COUNTRY_INFO!$F261*0.33, IF(COUNTRY_INFO!$K261=2, COUNTRY_INFO!$F261*0.5, COUNTRY_INFO!$F261))), 0))</f>
        <v>20930.25</v>
      </c>
      <c r="E261" s="14">
        <f>IF(INTRO!$E$43="Non-endemic", 0, IF(COUNTRY_INFO!$K261&gt;0, IF(COUNTRY_INFO!$K261=4, 0, IF(COUNTRY_INFO!$K261=1, 0, IF(COUNTRY_INFO!$K261=2, COUNTRY_INFO!$G261*0.2, COUNTRY_INFO!$G261))), 0))</f>
        <v>0</v>
      </c>
      <c r="F261" s="14">
        <f t="shared" si="24"/>
        <v>20930.25</v>
      </c>
      <c r="G261" s="15">
        <f>IF(INTRO!$E$43="Non-endemic", "Not required", COUNTRY_INFO!T261)</f>
        <v>0</v>
      </c>
      <c r="H261" s="64"/>
      <c r="I261" s="14">
        <f>IF($D261=0,0,IF(AND($G261&gt;0,$H261&lt;&gt;"Yes"),D261,IF(AND($G261&gt;0,$H261="Yes"),COUNTRY_INFO!$F261,0)))</f>
        <v>0</v>
      </c>
      <c r="J261" s="3"/>
      <c r="K261" s="44">
        <f t="shared" si="25"/>
        <v>0</v>
      </c>
      <c r="L261" s="44">
        <f t="shared" si="26"/>
        <v>0</v>
      </c>
      <c r="M261" s="14">
        <f t="shared" si="4"/>
        <v>0</v>
      </c>
      <c r="N261" s="44">
        <f t="shared" si="5"/>
        <v>0</v>
      </c>
      <c r="O261" s="14">
        <f t="shared" si="27"/>
        <v>0</v>
      </c>
      <c r="P261" s="25"/>
      <c r="Q261" s="16">
        <f t="shared" si="28"/>
        <v>0</v>
      </c>
      <c r="R261" s="16">
        <f t="shared" si="8"/>
        <v>0</v>
      </c>
    </row>
    <row r="262" spans="1:18" x14ac:dyDescent="0.25">
      <c r="A262" s="13" t="str">
        <f>IF(INTRO!$E$43="Non-endemic"," ", IF(COUNTRY_INFO!A262=0," ",COUNTRY_INFO!A262))</f>
        <v>Nigeria</v>
      </c>
      <c r="B262" s="13" t="str">
        <f>IF(INTRO!$E$43="Non-endemic"," ", IF(COUNTRY_INFO!B262=0," ",COUNTRY_INFO!B262))</f>
        <v>Ekiti</v>
      </c>
      <c r="C262" s="13" t="str">
        <f>IF(INTRO!$E$43="Non-endemic"," ", IF(COUNTRY_INFO!C262=0," ",COUNTRY_INFO!C262))</f>
        <v>Ileyemeje</v>
      </c>
      <c r="D262" s="14">
        <f>IF(INTRO!$E$43="Non-endemic", 0, IF(COUNTRY_INFO!$K262&gt;0, IF(COUNTRY_INFO!$K262=4, 0, IF(COUNTRY_INFO!$K262=1, COUNTRY_INFO!$F262*0.33, IF(COUNTRY_INFO!$K262=2, COUNTRY_INFO!$F262*0.5, COUNTRY_INFO!$F262))), 0))</f>
        <v>5409.0300000000007</v>
      </c>
      <c r="E262" s="14">
        <f>IF(INTRO!$E$43="Non-endemic", 0, IF(COUNTRY_INFO!$K262&gt;0, IF(COUNTRY_INFO!$K262=4, 0, IF(COUNTRY_INFO!$K262=1, 0, IF(COUNTRY_INFO!$K262=2, COUNTRY_INFO!$G262*0.2, COUNTRY_INFO!$G262))), 0))</f>
        <v>0</v>
      </c>
      <c r="F262" s="14">
        <f t="shared" si="24"/>
        <v>5409.0300000000007</v>
      </c>
      <c r="G262" s="15">
        <f>IF(INTRO!$E$43="Non-endemic", "Not required", COUNTRY_INFO!T262)</f>
        <v>0</v>
      </c>
      <c r="H262" s="64"/>
      <c r="I262" s="14">
        <f>IF($D262=0,0,IF(AND($G262&gt;0,$H262&lt;&gt;"Yes"),D262,IF(AND($G262&gt;0,$H262="Yes"),COUNTRY_INFO!$F262,0)))</f>
        <v>0</v>
      </c>
      <c r="J262" s="3"/>
      <c r="K262" s="44">
        <f t="shared" si="25"/>
        <v>0</v>
      </c>
      <c r="L262" s="44">
        <f t="shared" si="26"/>
        <v>0</v>
      </c>
      <c r="M262" s="14">
        <f t="shared" si="4"/>
        <v>0</v>
      </c>
      <c r="N262" s="44">
        <f t="shared" si="5"/>
        <v>0</v>
      </c>
      <c r="O262" s="14">
        <f t="shared" si="27"/>
        <v>0</v>
      </c>
      <c r="P262" s="25"/>
      <c r="Q262" s="16">
        <f t="shared" si="28"/>
        <v>0</v>
      </c>
      <c r="R262" s="16">
        <f t="shared" si="8"/>
        <v>0</v>
      </c>
    </row>
    <row r="263" spans="1:18" x14ac:dyDescent="0.25">
      <c r="A263" s="13" t="str">
        <f>IF(INTRO!$E$43="Non-endemic"," ", IF(COUNTRY_INFO!A263=0," ",COUNTRY_INFO!A263))</f>
        <v>Nigeria</v>
      </c>
      <c r="B263" s="13" t="str">
        <f>IF(INTRO!$E$43="Non-endemic"," ", IF(COUNTRY_INFO!B263=0," ",COUNTRY_INFO!B263))</f>
        <v>Ekiti</v>
      </c>
      <c r="C263" s="13" t="str">
        <f>IF(INTRO!$E$43="Non-endemic"," ", IF(COUNTRY_INFO!C263=0," ",COUNTRY_INFO!C263))</f>
        <v>Irepodun/Ifelodun</v>
      </c>
      <c r="D263" s="14">
        <f>IF(INTRO!$E$43="Non-endemic", 0, IF(COUNTRY_INFO!$K263&gt;0, IF(COUNTRY_INFO!$K263=4, 0, IF(COUNTRY_INFO!$K263=1, COUNTRY_INFO!$F263*0.33, IF(COUNTRY_INFO!$K263=2, COUNTRY_INFO!$F263*0.5, COUNTRY_INFO!$F263))), 0))</f>
        <v>0</v>
      </c>
      <c r="E263" s="14">
        <f>IF(INTRO!$E$43="Non-endemic", 0, IF(COUNTRY_INFO!$K263&gt;0, IF(COUNTRY_INFO!$K263=4, 0, IF(COUNTRY_INFO!$K263=1, 0, IF(COUNTRY_INFO!$K263=2, COUNTRY_INFO!$G263*0.2, COUNTRY_INFO!$G263))), 0))</f>
        <v>0</v>
      </c>
      <c r="F263" s="14">
        <f t="shared" si="24"/>
        <v>0</v>
      </c>
      <c r="G263" s="15">
        <f>IF(INTRO!$E$43="Non-endemic", "Not required", COUNTRY_INFO!T263)</f>
        <v>0</v>
      </c>
      <c r="H263" s="64"/>
      <c r="I263" s="14">
        <f>IF($D263=0,0,IF(AND($G263&gt;0,$H263&lt;&gt;"Yes"),D263,IF(AND($G263&gt;0,$H263="Yes"),COUNTRY_INFO!$F263,0)))</f>
        <v>0</v>
      </c>
      <c r="J263" s="3"/>
      <c r="K263" s="44">
        <f t="shared" si="25"/>
        <v>0</v>
      </c>
      <c r="L263" s="44">
        <f t="shared" si="26"/>
        <v>0</v>
      </c>
      <c r="M263" s="14">
        <f t="shared" si="4"/>
        <v>0</v>
      </c>
      <c r="N263" s="44">
        <f t="shared" si="5"/>
        <v>0</v>
      </c>
      <c r="O263" s="14">
        <f t="shared" si="27"/>
        <v>0</v>
      </c>
      <c r="P263" s="25"/>
      <c r="Q263" s="16">
        <f t="shared" si="28"/>
        <v>0</v>
      </c>
      <c r="R263" s="16">
        <f t="shared" si="8"/>
        <v>0</v>
      </c>
    </row>
    <row r="264" spans="1:18" x14ac:dyDescent="0.25">
      <c r="A264" s="13" t="str">
        <f>IF(INTRO!$E$43="Non-endemic"," ", IF(COUNTRY_INFO!A264=0," ",COUNTRY_INFO!A264))</f>
        <v>Nigeria</v>
      </c>
      <c r="B264" s="13" t="str">
        <f>IF(INTRO!$E$43="Non-endemic"," ", IF(COUNTRY_INFO!B264=0," ",COUNTRY_INFO!B264))</f>
        <v>Ekiti</v>
      </c>
      <c r="C264" s="13" t="str">
        <f>IF(INTRO!$E$43="Non-endemic"," ", IF(COUNTRY_INFO!C264=0," ",COUNTRY_INFO!C264))</f>
        <v>Ise/Orun</v>
      </c>
      <c r="D264" s="14">
        <f>IF(INTRO!$E$43="Non-endemic", 0, IF(COUNTRY_INFO!$K264&gt;0, IF(COUNTRY_INFO!$K264=4, 0, IF(COUNTRY_INFO!$K264=1, COUNTRY_INFO!$F264*0.33, IF(COUNTRY_INFO!$K264=2, COUNTRY_INFO!$F264*0.5, COUNTRY_INFO!$F264))), 0))</f>
        <v>21417.5</v>
      </c>
      <c r="E264" s="14">
        <f>IF(INTRO!$E$43="Non-endemic", 0, IF(COUNTRY_INFO!$K264&gt;0, IF(COUNTRY_INFO!$K264=4, 0, IF(COUNTRY_INFO!$K264=1, 0, IF(COUNTRY_INFO!$K264=2, COUNTRY_INFO!$G264*0.2, COUNTRY_INFO!$G264))), 0))</f>
        <v>15910</v>
      </c>
      <c r="F264" s="14">
        <f t="shared" si="24"/>
        <v>37327.5</v>
      </c>
      <c r="G264" s="15">
        <f>IF(INTRO!$E$43="Non-endemic", "Not required", COUNTRY_INFO!T264)</f>
        <v>1</v>
      </c>
      <c r="H264" s="64"/>
      <c r="I264" s="14">
        <f>IF($D264=0,0,IF(AND($G264&gt;0,$H264&lt;&gt;"Yes"),D264,IF(AND($G264&gt;0,$H264="Yes"),COUNTRY_INFO!$F264,0)))</f>
        <v>21417.5</v>
      </c>
      <c r="J264" s="3"/>
      <c r="K264" s="44">
        <f t="shared" si="25"/>
        <v>15910</v>
      </c>
      <c r="L264" s="44">
        <f t="shared" si="26"/>
        <v>37327.5</v>
      </c>
      <c r="M264" s="14">
        <f t="shared" ref="M264:M327" si="29">IF($J264=0,$I264*2.5,$J264*2.5)</f>
        <v>53543.75</v>
      </c>
      <c r="N264" s="44">
        <f t="shared" ref="N264:N327" si="30">$K264*3</f>
        <v>47730</v>
      </c>
      <c r="O264" s="14">
        <f t="shared" si="27"/>
        <v>53543.75</v>
      </c>
      <c r="P264" s="25"/>
      <c r="Q264" s="16">
        <f t="shared" si="28"/>
        <v>53543.75</v>
      </c>
      <c r="R264" s="16">
        <f t="shared" ref="R264:R327" si="31">ROUNDUP($O264/1000,0)</f>
        <v>54</v>
      </c>
    </row>
    <row r="265" spans="1:18" x14ac:dyDescent="0.25">
      <c r="A265" s="13" t="str">
        <f>IF(INTRO!$E$43="Non-endemic"," ", IF(COUNTRY_INFO!A265=0," ",COUNTRY_INFO!A265))</f>
        <v>Nigeria</v>
      </c>
      <c r="B265" s="13" t="str">
        <f>IF(INTRO!$E$43="Non-endemic"," ", IF(COUNTRY_INFO!B265=0," ",COUNTRY_INFO!B265))</f>
        <v>Ekiti</v>
      </c>
      <c r="C265" s="13" t="str">
        <f>IF(INTRO!$E$43="Non-endemic"," ", IF(COUNTRY_INFO!C265=0," ",COUNTRY_INFO!C265))</f>
        <v>Moba</v>
      </c>
      <c r="D265" s="14">
        <f>IF(INTRO!$E$43="Non-endemic", 0, IF(COUNTRY_INFO!$K265&gt;0, IF(COUNTRY_INFO!$K265=4, 0, IF(COUNTRY_INFO!$K265=1, COUNTRY_INFO!$F265*0.33, IF(COUNTRY_INFO!$K265=2, COUNTRY_INFO!$F265*0.5, COUNTRY_INFO!$F265))), 0))</f>
        <v>18204.120000000003</v>
      </c>
      <c r="E265" s="14">
        <f>IF(INTRO!$E$43="Non-endemic", 0, IF(COUNTRY_INFO!$K265&gt;0, IF(COUNTRY_INFO!$K265=4, 0, IF(COUNTRY_INFO!$K265=1, 0, IF(COUNTRY_INFO!$K265=2, COUNTRY_INFO!$G265*0.2, COUNTRY_INFO!$G265))), 0))</f>
        <v>0</v>
      </c>
      <c r="F265" s="14">
        <f t="shared" si="24"/>
        <v>18204.120000000003</v>
      </c>
      <c r="G265" s="15">
        <f>IF(INTRO!$E$43="Non-endemic", "Not required", COUNTRY_INFO!T265)</f>
        <v>0</v>
      </c>
      <c r="H265" s="64"/>
      <c r="I265" s="14">
        <f>IF($D265=0,0,IF(AND($G265&gt;0,$H265&lt;&gt;"Yes"),D265,IF(AND($G265&gt;0,$H265="Yes"),COUNTRY_INFO!$F265,0)))</f>
        <v>0</v>
      </c>
      <c r="J265" s="3"/>
      <c r="K265" s="44">
        <f t="shared" si="25"/>
        <v>0</v>
      </c>
      <c r="L265" s="44">
        <f t="shared" si="26"/>
        <v>0</v>
      </c>
      <c r="M265" s="14">
        <f t="shared" si="29"/>
        <v>0</v>
      </c>
      <c r="N265" s="44">
        <f t="shared" si="30"/>
        <v>0</v>
      </c>
      <c r="O265" s="14">
        <f t="shared" si="27"/>
        <v>0</v>
      </c>
      <c r="P265" s="25"/>
      <c r="Q265" s="16">
        <f t="shared" si="28"/>
        <v>0</v>
      </c>
      <c r="R265" s="16">
        <f t="shared" si="31"/>
        <v>0</v>
      </c>
    </row>
    <row r="266" spans="1:18" x14ac:dyDescent="0.25">
      <c r="A266" s="13" t="str">
        <f>IF(INTRO!$E$43="Non-endemic"," ", IF(COUNTRY_INFO!A266=0," ",COUNTRY_INFO!A266))</f>
        <v>Nigeria</v>
      </c>
      <c r="B266" s="13" t="str">
        <f>IF(INTRO!$E$43="Non-endemic"," ", IF(COUNTRY_INFO!B266=0," ",COUNTRY_INFO!B266))</f>
        <v>Ekiti</v>
      </c>
      <c r="C266" s="13" t="str">
        <f>IF(INTRO!$E$43="Non-endemic"," ", IF(COUNTRY_INFO!C266=0," ",COUNTRY_INFO!C266))</f>
        <v>Oye</v>
      </c>
      <c r="D266" s="14">
        <f>IF(INTRO!$E$43="Non-endemic", 0, IF(COUNTRY_INFO!$K266&gt;0, IF(COUNTRY_INFO!$K266=4, 0, IF(COUNTRY_INFO!$K266=1, COUNTRY_INFO!$F266*0.33, IF(COUNTRY_INFO!$K266=2, COUNTRY_INFO!$F266*0.5, COUNTRY_INFO!$F266))), 0))</f>
        <v>16677.21</v>
      </c>
      <c r="E266" s="14">
        <f>IF(INTRO!$E$43="Non-endemic", 0, IF(COUNTRY_INFO!$K266&gt;0, IF(COUNTRY_INFO!$K266=4, 0, IF(COUNTRY_INFO!$K266=1, 0, IF(COUNTRY_INFO!$K266=2, COUNTRY_INFO!$G266*0.2, COUNTRY_INFO!$G266))), 0))</f>
        <v>0</v>
      </c>
      <c r="F266" s="14">
        <f t="shared" ref="F266:F329" si="32">SUM(D266:E266)</f>
        <v>16677.21</v>
      </c>
      <c r="G266" s="15">
        <f>IF(INTRO!$E$43="Non-endemic", "Not required", COUNTRY_INFO!T266)</f>
        <v>0</v>
      </c>
      <c r="H266" s="64"/>
      <c r="I266" s="14">
        <f>IF($D266=0,0,IF(AND($G266&gt;0,$H266&lt;&gt;"Yes"),D266,IF(AND($G266&gt;0,$H266="Yes"),COUNTRY_INFO!$F266,0)))</f>
        <v>0</v>
      </c>
      <c r="J266" s="3"/>
      <c r="K266" s="44">
        <f t="shared" ref="K266:K329" si="33">IF($G266&gt;0,E266, 0)</f>
        <v>0</v>
      </c>
      <c r="L266" s="44">
        <f t="shared" ref="L266:L329" si="34">IF($J266=0,SUM(I266,K266),SUM(J266,K266))</f>
        <v>0</v>
      </c>
      <c r="M266" s="14">
        <f t="shared" si="29"/>
        <v>0</v>
      </c>
      <c r="N266" s="44">
        <f t="shared" si="30"/>
        <v>0</v>
      </c>
      <c r="O266" s="14">
        <f t="shared" ref="O266:O329" si="35">M266</f>
        <v>0</v>
      </c>
      <c r="P266" s="25"/>
      <c r="Q266" s="16">
        <f t="shared" ref="Q266:Q329" si="36">IF($O266&gt;$P266,O266-P266,0)</f>
        <v>0</v>
      </c>
      <c r="R266" s="16">
        <f t="shared" si="31"/>
        <v>0</v>
      </c>
    </row>
    <row r="267" spans="1:18" x14ac:dyDescent="0.25">
      <c r="A267" s="13" t="str">
        <f>IF(INTRO!$E$43="Non-endemic"," ", IF(COUNTRY_INFO!A267=0," ",COUNTRY_INFO!A267))</f>
        <v>Nigeria</v>
      </c>
      <c r="B267" s="13" t="str">
        <f>IF(INTRO!$E$43="Non-endemic"," ", IF(COUNTRY_INFO!B267=0," ",COUNTRY_INFO!B267))</f>
        <v>Enugu</v>
      </c>
      <c r="C267" s="13" t="str">
        <f>IF(INTRO!$E$43="Non-endemic"," ", IF(COUNTRY_INFO!C267=0," ",COUNTRY_INFO!C267))</f>
        <v>Aninri</v>
      </c>
      <c r="D267" s="14">
        <f>IF(INTRO!$E$43="Non-endemic", 0, IF(COUNTRY_INFO!$K267&gt;0, IF(COUNTRY_INFO!$K267=4, 0, IF(COUNTRY_INFO!$K267=1, COUNTRY_INFO!$F267*0.33, IF(COUNTRY_INFO!$K267=2, COUNTRY_INFO!$F267*0.5, COUNTRY_INFO!$F267))), 0))</f>
        <v>25178</v>
      </c>
      <c r="E267" s="14">
        <f>IF(INTRO!$E$43="Non-endemic", 0, IF(COUNTRY_INFO!$K267&gt;0, IF(COUNTRY_INFO!$K267=4, 0, IF(COUNTRY_INFO!$K267=1, 0, IF(COUNTRY_INFO!$K267=2, COUNTRY_INFO!$G267*0.2, COUNTRY_INFO!$G267))), 0))</f>
        <v>18703.600000000002</v>
      </c>
      <c r="F267" s="14">
        <f t="shared" si="32"/>
        <v>43881.600000000006</v>
      </c>
      <c r="G267" s="15">
        <f>IF(INTRO!$E$43="Non-endemic", "Not required", COUNTRY_INFO!T267)</f>
        <v>1</v>
      </c>
      <c r="H267" s="64"/>
      <c r="I267" s="14">
        <f>IF($D267=0,0,IF(AND($G267&gt;0,$H267&lt;&gt;"Yes"),D267,IF(AND($G267&gt;0,$H267="Yes"),COUNTRY_INFO!$F267,0)))</f>
        <v>25178</v>
      </c>
      <c r="J267" s="3"/>
      <c r="K267" s="44">
        <f t="shared" si="33"/>
        <v>18703.600000000002</v>
      </c>
      <c r="L267" s="44">
        <f t="shared" si="34"/>
        <v>43881.600000000006</v>
      </c>
      <c r="M267" s="14">
        <f t="shared" si="29"/>
        <v>62945</v>
      </c>
      <c r="N267" s="44">
        <f t="shared" si="30"/>
        <v>56110.8</v>
      </c>
      <c r="O267" s="14">
        <f t="shared" si="35"/>
        <v>62945</v>
      </c>
      <c r="P267" s="25"/>
      <c r="Q267" s="16">
        <f t="shared" si="36"/>
        <v>62945</v>
      </c>
      <c r="R267" s="16">
        <f t="shared" si="31"/>
        <v>63</v>
      </c>
    </row>
    <row r="268" spans="1:18" x14ac:dyDescent="0.25">
      <c r="A268" s="13" t="str">
        <f>IF(INTRO!$E$43="Non-endemic"," ", IF(COUNTRY_INFO!A268=0," ",COUNTRY_INFO!A268))</f>
        <v>Nigeria</v>
      </c>
      <c r="B268" s="13" t="str">
        <f>IF(INTRO!$E$43="Non-endemic"," ", IF(COUNTRY_INFO!B268=0," ",COUNTRY_INFO!B268))</f>
        <v>Enugu</v>
      </c>
      <c r="C268" s="13" t="str">
        <f>IF(INTRO!$E$43="Non-endemic"," ", IF(COUNTRY_INFO!C268=0," ",COUNTRY_INFO!C268))</f>
        <v>Awgu</v>
      </c>
      <c r="D268" s="14">
        <f>IF(INTRO!$E$43="Non-endemic", 0, IF(COUNTRY_INFO!$K268&gt;0, IF(COUNTRY_INFO!$K268=4, 0, IF(COUNTRY_INFO!$K268=1, COUNTRY_INFO!$F268*0.33, IF(COUNTRY_INFO!$K268=2, COUNTRY_INFO!$F268*0.5, COUNTRY_INFO!$F268))), 0))</f>
        <v>24621.63</v>
      </c>
      <c r="E268" s="14">
        <f>IF(INTRO!$E$43="Non-endemic", 0, IF(COUNTRY_INFO!$K268&gt;0, IF(COUNTRY_INFO!$K268=4, 0, IF(COUNTRY_INFO!$K268=1, 0, IF(COUNTRY_INFO!$K268=2, COUNTRY_INFO!$G268*0.2, COUNTRY_INFO!$G268))), 0))</f>
        <v>0</v>
      </c>
      <c r="F268" s="14">
        <f t="shared" si="32"/>
        <v>24621.63</v>
      </c>
      <c r="G268" s="15">
        <f>IF(INTRO!$E$43="Non-endemic", "Not required", COUNTRY_INFO!T268)</f>
        <v>0</v>
      </c>
      <c r="H268" s="64"/>
      <c r="I268" s="14">
        <f>IF($D268=0,0,IF(AND($G268&gt;0,$H268&lt;&gt;"Yes"),D268,IF(AND($G268&gt;0,$H268="Yes"),COUNTRY_INFO!$F268,0)))</f>
        <v>0</v>
      </c>
      <c r="J268" s="3"/>
      <c r="K268" s="44">
        <f t="shared" si="33"/>
        <v>0</v>
      </c>
      <c r="L268" s="44">
        <f t="shared" si="34"/>
        <v>0</v>
      </c>
      <c r="M268" s="14">
        <f t="shared" si="29"/>
        <v>0</v>
      </c>
      <c r="N268" s="44">
        <f t="shared" si="30"/>
        <v>0</v>
      </c>
      <c r="O268" s="14">
        <f t="shared" si="35"/>
        <v>0</v>
      </c>
      <c r="P268" s="25"/>
      <c r="Q268" s="16">
        <f t="shared" si="36"/>
        <v>0</v>
      </c>
      <c r="R268" s="16">
        <f t="shared" si="31"/>
        <v>0</v>
      </c>
    </row>
    <row r="269" spans="1:18" x14ac:dyDescent="0.25">
      <c r="A269" s="13" t="str">
        <f>IF(INTRO!$E$43="Non-endemic"," ", IF(COUNTRY_INFO!A269=0," ",COUNTRY_INFO!A269))</f>
        <v>Nigeria</v>
      </c>
      <c r="B269" s="13" t="str">
        <f>IF(INTRO!$E$43="Non-endemic"," ", IF(COUNTRY_INFO!B269=0," ",COUNTRY_INFO!B269))</f>
        <v>Enugu</v>
      </c>
      <c r="C269" s="13" t="str">
        <f>IF(INTRO!$E$43="Non-endemic"," ", IF(COUNTRY_INFO!C269=0," ",COUNTRY_INFO!C269))</f>
        <v>Enugu East</v>
      </c>
      <c r="D269" s="14">
        <f>IF(INTRO!$E$43="Non-endemic", 0, IF(COUNTRY_INFO!$K269&gt;0, IF(COUNTRY_INFO!$K269=4, 0, IF(COUNTRY_INFO!$K269=1, COUNTRY_INFO!$F269*0.33, IF(COUNTRY_INFO!$K269=2, COUNTRY_INFO!$F269*0.5, COUNTRY_INFO!$F269))), 0))</f>
        <v>34681.68</v>
      </c>
      <c r="E269" s="14">
        <f>IF(INTRO!$E$43="Non-endemic", 0, IF(COUNTRY_INFO!$K269&gt;0, IF(COUNTRY_INFO!$K269=4, 0, IF(COUNTRY_INFO!$K269=1, 0, IF(COUNTRY_INFO!$K269=2, COUNTRY_INFO!$G269*0.2, COUNTRY_INFO!$G269))), 0))</f>
        <v>0</v>
      </c>
      <c r="F269" s="14">
        <f t="shared" si="32"/>
        <v>34681.68</v>
      </c>
      <c r="G269" s="15">
        <f>IF(INTRO!$E$43="Non-endemic", "Not required", COUNTRY_INFO!T269)</f>
        <v>0</v>
      </c>
      <c r="H269" s="64"/>
      <c r="I269" s="14">
        <f>IF($D269=0,0,IF(AND($G269&gt;0,$H269&lt;&gt;"Yes"),D269,IF(AND($G269&gt;0,$H269="Yes"),COUNTRY_INFO!$F269,0)))</f>
        <v>0</v>
      </c>
      <c r="J269" s="3"/>
      <c r="K269" s="44">
        <f t="shared" si="33"/>
        <v>0</v>
      </c>
      <c r="L269" s="44">
        <f t="shared" si="34"/>
        <v>0</v>
      </c>
      <c r="M269" s="14">
        <f t="shared" si="29"/>
        <v>0</v>
      </c>
      <c r="N269" s="44">
        <f t="shared" si="30"/>
        <v>0</v>
      </c>
      <c r="O269" s="14">
        <f t="shared" si="35"/>
        <v>0</v>
      </c>
      <c r="P269" s="25"/>
      <c r="Q269" s="16">
        <f t="shared" si="36"/>
        <v>0</v>
      </c>
      <c r="R269" s="16">
        <f t="shared" si="31"/>
        <v>0</v>
      </c>
    </row>
    <row r="270" spans="1:18" x14ac:dyDescent="0.25">
      <c r="A270" s="13" t="str">
        <f>IF(INTRO!$E$43="Non-endemic"," ", IF(COUNTRY_INFO!A270=0," ",COUNTRY_INFO!A270))</f>
        <v>Nigeria</v>
      </c>
      <c r="B270" s="13" t="str">
        <f>IF(INTRO!$E$43="Non-endemic"," ", IF(COUNTRY_INFO!B270=0," ",COUNTRY_INFO!B270))</f>
        <v>Enugu</v>
      </c>
      <c r="C270" s="13" t="str">
        <f>IF(INTRO!$E$43="Non-endemic"," ", IF(COUNTRY_INFO!C270=0," ",COUNTRY_INFO!C270))</f>
        <v>Enugu North</v>
      </c>
      <c r="D270" s="14">
        <f>IF(INTRO!$E$43="Non-endemic", 0, IF(COUNTRY_INFO!$K270&gt;0, IF(COUNTRY_INFO!$K270=4, 0, IF(COUNTRY_INFO!$K270=1, COUNTRY_INFO!$F270*0.33, IF(COUNTRY_INFO!$K270=2, COUNTRY_INFO!$F270*0.5, COUNTRY_INFO!$F270))), 0))</f>
        <v>30427.32</v>
      </c>
      <c r="E270" s="14">
        <f>IF(INTRO!$E$43="Non-endemic", 0, IF(COUNTRY_INFO!$K270&gt;0, IF(COUNTRY_INFO!$K270=4, 0, IF(COUNTRY_INFO!$K270=1, 0, IF(COUNTRY_INFO!$K270=2, COUNTRY_INFO!$G270*0.2, COUNTRY_INFO!$G270))), 0))</f>
        <v>0</v>
      </c>
      <c r="F270" s="14">
        <f t="shared" si="32"/>
        <v>30427.32</v>
      </c>
      <c r="G270" s="15">
        <f>IF(INTRO!$E$43="Non-endemic", "Not required", COUNTRY_INFO!T270)</f>
        <v>0</v>
      </c>
      <c r="H270" s="64"/>
      <c r="I270" s="14">
        <f>IF($D270=0,0,IF(AND($G270&gt;0,$H270&lt;&gt;"Yes"),D270,IF(AND($G270&gt;0,$H270="Yes"),COUNTRY_INFO!$F270,0)))</f>
        <v>0</v>
      </c>
      <c r="J270" s="3"/>
      <c r="K270" s="44">
        <f t="shared" si="33"/>
        <v>0</v>
      </c>
      <c r="L270" s="44">
        <f t="shared" si="34"/>
        <v>0</v>
      </c>
      <c r="M270" s="14">
        <f t="shared" si="29"/>
        <v>0</v>
      </c>
      <c r="N270" s="44">
        <f t="shared" si="30"/>
        <v>0</v>
      </c>
      <c r="O270" s="14">
        <f t="shared" si="35"/>
        <v>0</v>
      </c>
      <c r="P270" s="25"/>
      <c r="Q270" s="16">
        <f t="shared" si="36"/>
        <v>0</v>
      </c>
      <c r="R270" s="16">
        <f t="shared" si="31"/>
        <v>0</v>
      </c>
    </row>
    <row r="271" spans="1:18" x14ac:dyDescent="0.25">
      <c r="A271" s="13" t="str">
        <f>IF(INTRO!$E$43="Non-endemic"," ", IF(COUNTRY_INFO!A271=0," ",COUNTRY_INFO!A271))</f>
        <v>Nigeria</v>
      </c>
      <c r="B271" s="13" t="str">
        <f>IF(INTRO!$E$43="Non-endemic"," ", IF(COUNTRY_INFO!B271=0," ",COUNTRY_INFO!B271))</f>
        <v>Enugu</v>
      </c>
      <c r="C271" s="13" t="str">
        <f>IF(INTRO!$E$43="Non-endemic"," ", IF(COUNTRY_INFO!C271=0," ",COUNTRY_INFO!C271))</f>
        <v>Enugu South</v>
      </c>
      <c r="D271" s="14">
        <f>IF(INTRO!$E$43="Non-endemic", 0, IF(COUNTRY_INFO!$K271&gt;0, IF(COUNTRY_INFO!$K271=4, 0, IF(COUNTRY_INFO!$K271=1, COUNTRY_INFO!$F271*0.33, IF(COUNTRY_INFO!$K271=2, COUNTRY_INFO!$F271*0.5, COUNTRY_INFO!$F271))), 0))</f>
        <v>24694.89</v>
      </c>
      <c r="E271" s="14">
        <f>IF(INTRO!$E$43="Non-endemic", 0, IF(COUNTRY_INFO!$K271&gt;0, IF(COUNTRY_INFO!$K271=4, 0, IF(COUNTRY_INFO!$K271=1, 0, IF(COUNTRY_INFO!$K271=2, COUNTRY_INFO!$G271*0.2, COUNTRY_INFO!$G271))), 0))</f>
        <v>0</v>
      </c>
      <c r="F271" s="14">
        <f t="shared" si="32"/>
        <v>24694.89</v>
      </c>
      <c r="G271" s="15">
        <f>IF(INTRO!$E$43="Non-endemic", "Not required", COUNTRY_INFO!T271)</f>
        <v>0</v>
      </c>
      <c r="H271" s="64"/>
      <c r="I271" s="14">
        <f>IF($D271=0,0,IF(AND($G271&gt;0,$H271&lt;&gt;"Yes"),D271,IF(AND($G271&gt;0,$H271="Yes"),COUNTRY_INFO!$F271,0)))</f>
        <v>0</v>
      </c>
      <c r="J271" s="3"/>
      <c r="K271" s="44">
        <f t="shared" si="33"/>
        <v>0</v>
      </c>
      <c r="L271" s="44">
        <f t="shared" si="34"/>
        <v>0</v>
      </c>
      <c r="M271" s="14">
        <f t="shared" si="29"/>
        <v>0</v>
      </c>
      <c r="N271" s="44">
        <f t="shared" si="30"/>
        <v>0</v>
      </c>
      <c r="O271" s="14">
        <f t="shared" si="35"/>
        <v>0</v>
      </c>
      <c r="P271" s="25"/>
      <c r="Q271" s="16">
        <f t="shared" si="36"/>
        <v>0</v>
      </c>
      <c r="R271" s="16">
        <f t="shared" si="31"/>
        <v>0</v>
      </c>
    </row>
    <row r="272" spans="1:18" x14ac:dyDescent="0.25">
      <c r="A272" s="13" t="str">
        <f>IF(INTRO!$E$43="Non-endemic"," ", IF(COUNTRY_INFO!A272=0," ",COUNTRY_INFO!A272))</f>
        <v>Nigeria</v>
      </c>
      <c r="B272" s="13" t="str">
        <f>IF(INTRO!$E$43="Non-endemic"," ", IF(COUNTRY_INFO!B272=0," ",COUNTRY_INFO!B272))</f>
        <v>Enugu</v>
      </c>
      <c r="C272" s="13" t="str">
        <f>IF(INTRO!$E$43="Non-endemic"," ", IF(COUNTRY_INFO!C272=0," ",COUNTRY_INFO!C272))</f>
        <v>Ezeagu</v>
      </c>
      <c r="D272" s="14">
        <f>IF(INTRO!$E$43="Non-endemic", 0, IF(COUNTRY_INFO!$K272&gt;0, IF(COUNTRY_INFO!$K272=4, 0, IF(COUNTRY_INFO!$K272=1, COUNTRY_INFO!$F272*0.33, IF(COUNTRY_INFO!$K272=2, COUNTRY_INFO!$F272*0.5, COUNTRY_INFO!$F272))), 0))</f>
        <v>0</v>
      </c>
      <c r="E272" s="14">
        <f>IF(INTRO!$E$43="Non-endemic", 0, IF(COUNTRY_INFO!$K272&gt;0, IF(COUNTRY_INFO!$K272=4, 0, IF(COUNTRY_INFO!$K272=1, 0, IF(COUNTRY_INFO!$K272=2, COUNTRY_INFO!$G272*0.2, COUNTRY_INFO!$G272))), 0))</f>
        <v>0</v>
      </c>
      <c r="F272" s="14">
        <f t="shared" si="32"/>
        <v>0</v>
      </c>
      <c r="G272" s="15">
        <f>IF(INTRO!$E$43="Non-endemic", "Not required", COUNTRY_INFO!T272)</f>
        <v>0</v>
      </c>
      <c r="H272" s="64"/>
      <c r="I272" s="14">
        <f>IF($D272=0,0,IF(AND($G272&gt;0,$H272&lt;&gt;"Yes"),D272,IF(AND($G272&gt;0,$H272="Yes"),COUNTRY_INFO!$F272,0)))</f>
        <v>0</v>
      </c>
      <c r="J272" s="3"/>
      <c r="K272" s="44">
        <f t="shared" si="33"/>
        <v>0</v>
      </c>
      <c r="L272" s="44">
        <f t="shared" si="34"/>
        <v>0</v>
      </c>
      <c r="M272" s="14">
        <f t="shared" si="29"/>
        <v>0</v>
      </c>
      <c r="N272" s="44">
        <f t="shared" si="30"/>
        <v>0</v>
      </c>
      <c r="O272" s="14">
        <f t="shared" si="35"/>
        <v>0</v>
      </c>
      <c r="P272" s="25"/>
      <c r="Q272" s="16">
        <f t="shared" si="36"/>
        <v>0</v>
      </c>
      <c r="R272" s="16">
        <f t="shared" si="31"/>
        <v>0</v>
      </c>
    </row>
    <row r="273" spans="1:18" x14ac:dyDescent="0.25">
      <c r="A273" s="13" t="str">
        <f>IF(INTRO!$E$43="Non-endemic"," ", IF(COUNTRY_INFO!A273=0," ",COUNTRY_INFO!A273))</f>
        <v>Nigeria</v>
      </c>
      <c r="B273" s="13" t="str">
        <f>IF(INTRO!$E$43="Non-endemic"," ", IF(COUNTRY_INFO!B273=0," ",COUNTRY_INFO!B273))</f>
        <v>Enugu</v>
      </c>
      <c r="C273" s="13" t="str">
        <f>IF(INTRO!$E$43="Non-endemic"," ", IF(COUNTRY_INFO!C273=0," ",COUNTRY_INFO!C273))</f>
        <v>Igbo Ekiti</v>
      </c>
      <c r="D273" s="14">
        <f>IF(INTRO!$E$43="Non-endemic", 0, IF(COUNTRY_INFO!$K273&gt;0, IF(COUNTRY_INFO!$K273=4, 0, IF(COUNTRY_INFO!$K273=1, COUNTRY_INFO!$F273*0.33, IF(COUNTRY_INFO!$K273=2, COUNTRY_INFO!$F273*0.5, COUNTRY_INFO!$F273))), 0))</f>
        <v>26002.68</v>
      </c>
      <c r="E273" s="14">
        <f>IF(INTRO!$E$43="Non-endemic", 0, IF(COUNTRY_INFO!$K273&gt;0, IF(COUNTRY_INFO!$K273=4, 0, IF(COUNTRY_INFO!$K273=1, 0, IF(COUNTRY_INFO!$K273=2, COUNTRY_INFO!$G273*0.2, COUNTRY_INFO!$G273))), 0))</f>
        <v>0</v>
      </c>
      <c r="F273" s="14">
        <f t="shared" si="32"/>
        <v>26002.68</v>
      </c>
      <c r="G273" s="15">
        <f>IF(INTRO!$E$43="Non-endemic", "Not required", COUNTRY_INFO!T273)</f>
        <v>0</v>
      </c>
      <c r="H273" s="64"/>
      <c r="I273" s="14">
        <f>IF($D273=0,0,IF(AND($G273&gt;0,$H273&lt;&gt;"Yes"),D273,IF(AND($G273&gt;0,$H273="Yes"),COUNTRY_INFO!$F273,0)))</f>
        <v>0</v>
      </c>
      <c r="J273" s="3"/>
      <c r="K273" s="44">
        <f t="shared" si="33"/>
        <v>0</v>
      </c>
      <c r="L273" s="44">
        <f t="shared" si="34"/>
        <v>0</v>
      </c>
      <c r="M273" s="14">
        <f t="shared" si="29"/>
        <v>0</v>
      </c>
      <c r="N273" s="44">
        <f t="shared" si="30"/>
        <v>0</v>
      </c>
      <c r="O273" s="14">
        <f t="shared" si="35"/>
        <v>0</v>
      </c>
      <c r="P273" s="25"/>
      <c r="Q273" s="16">
        <f t="shared" si="36"/>
        <v>0</v>
      </c>
      <c r="R273" s="16">
        <f t="shared" si="31"/>
        <v>0</v>
      </c>
    </row>
    <row r="274" spans="1:18" x14ac:dyDescent="0.25">
      <c r="A274" s="13" t="str">
        <f>IF(INTRO!$E$43="Non-endemic"," ", IF(COUNTRY_INFO!A274=0," ",COUNTRY_INFO!A274))</f>
        <v>Nigeria</v>
      </c>
      <c r="B274" s="13" t="str">
        <f>IF(INTRO!$E$43="Non-endemic"," ", IF(COUNTRY_INFO!B274=0," ",COUNTRY_INFO!B274))</f>
        <v>Enugu</v>
      </c>
      <c r="C274" s="13" t="str">
        <f>IF(INTRO!$E$43="Non-endemic"," ", IF(COUNTRY_INFO!C274=0," ",COUNTRY_INFO!C274))</f>
        <v>Igbo-Eze North</v>
      </c>
      <c r="D274" s="14">
        <f>IF(INTRO!$E$43="Non-endemic", 0, IF(COUNTRY_INFO!$K274&gt;0, IF(COUNTRY_INFO!$K274=4, 0, IF(COUNTRY_INFO!$K274=1, COUNTRY_INFO!$F274*0.33, IF(COUNTRY_INFO!$K274=2, COUNTRY_INFO!$F274*0.5, COUNTRY_INFO!$F274))), 0))</f>
        <v>32239.02</v>
      </c>
      <c r="E274" s="14">
        <f>IF(INTRO!$E$43="Non-endemic", 0, IF(COUNTRY_INFO!$K274&gt;0, IF(COUNTRY_INFO!$K274=4, 0, IF(COUNTRY_INFO!$K274=1, 0, IF(COUNTRY_INFO!$K274=2, COUNTRY_INFO!$G274*0.2, COUNTRY_INFO!$G274))), 0))</f>
        <v>0</v>
      </c>
      <c r="F274" s="14">
        <f t="shared" si="32"/>
        <v>32239.02</v>
      </c>
      <c r="G274" s="15">
        <f>IF(INTRO!$E$43="Non-endemic", "Not required", COUNTRY_INFO!T274)</f>
        <v>0</v>
      </c>
      <c r="H274" s="64"/>
      <c r="I274" s="14">
        <f>IF($D274=0,0,IF(AND($G274&gt;0,$H274&lt;&gt;"Yes"),D274,IF(AND($G274&gt;0,$H274="Yes"),COUNTRY_INFO!$F274,0)))</f>
        <v>0</v>
      </c>
      <c r="J274" s="3"/>
      <c r="K274" s="44">
        <f t="shared" si="33"/>
        <v>0</v>
      </c>
      <c r="L274" s="44">
        <f t="shared" si="34"/>
        <v>0</v>
      </c>
      <c r="M274" s="14">
        <f t="shared" si="29"/>
        <v>0</v>
      </c>
      <c r="N274" s="44">
        <f t="shared" si="30"/>
        <v>0</v>
      </c>
      <c r="O274" s="14">
        <f t="shared" si="35"/>
        <v>0</v>
      </c>
      <c r="P274" s="25"/>
      <c r="Q274" s="16">
        <f t="shared" si="36"/>
        <v>0</v>
      </c>
      <c r="R274" s="16">
        <f t="shared" si="31"/>
        <v>0</v>
      </c>
    </row>
    <row r="275" spans="1:18" x14ac:dyDescent="0.25">
      <c r="A275" s="13" t="str">
        <f>IF(INTRO!$E$43="Non-endemic"," ", IF(COUNTRY_INFO!A275=0," ",COUNTRY_INFO!A275))</f>
        <v>Nigeria</v>
      </c>
      <c r="B275" s="13" t="str">
        <f>IF(INTRO!$E$43="Non-endemic"," ", IF(COUNTRY_INFO!B275=0," ",COUNTRY_INFO!B275))</f>
        <v>Enugu</v>
      </c>
      <c r="C275" s="13" t="str">
        <f>IF(INTRO!$E$43="Non-endemic"," ", IF(COUNTRY_INFO!C275=0," ",COUNTRY_INFO!C275))</f>
        <v>Igbo-Eze South</v>
      </c>
      <c r="D275" s="14">
        <f>IF(INTRO!$E$43="Non-endemic", 0, IF(COUNTRY_INFO!$K275&gt;0, IF(COUNTRY_INFO!$K275=4, 0, IF(COUNTRY_INFO!$K275=1, COUNTRY_INFO!$F275*0.33, IF(COUNTRY_INFO!$K275=2, COUNTRY_INFO!$F275*0.5, COUNTRY_INFO!$F275))), 0))</f>
        <v>18308.07</v>
      </c>
      <c r="E275" s="14">
        <f>IF(INTRO!$E$43="Non-endemic", 0, IF(COUNTRY_INFO!$K275&gt;0, IF(COUNTRY_INFO!$K275=4, 0, IF(COUNTRY_INFO!$K275=1, 0, IF(COUNTRY_INFO!$K275=2, COUNTRY_INFO!$G275*0.2, COUNTRY_INFO!$G275))), 0))</f>
        <v>0</v>
      </c>
      <c r="F275" s="14">
        <f t="shared" si="32"/>
        <v>18308.07</v>
      </c>
      <c r="G275" s="15">
        <f>IF(INTRO!$E$43="Non-endemic", "Not required", COUNTRY_INFO!T275)</f>
        <v>0</v>
      </c>
      <c r="H275" s="64"/>
      <c r="I275" s="14">
        <f>IF($D275=0,0,IF(AND($G275&gt;0,$H275&lt;&gt;"Yes"),D275,IF(AND($G275&gt;0,$H275="Yes"),COUNTRY_INFO!$F275,0)))</f>
        <v>0</v>
      </c>
      <c r="J275" s="3"/>
      <c r="K275" s="44">
        <f t="shared" si="33"/>
        <v>0</v>
      </c>
      <c r="L275" s="44">
        <f t="shared" si="34"/>
        <v>0</v>
      </c>
      <c r="M275" s="14">
        <f t="shared" si="29"/>
        <v>0</v>
      </c>
      <c r="N275" s="44">
        <f t="shared" si="30"/>
        <v>0</v>
      </c>
      <c r="O275" s="14">
        <f t="shared" si="35"/>
        <v>0</v>
      </c>
      <c r="P275" s="25"/>
      <c r="Q275" s="16">
        <f t="shared" si="36"/>
        <v>0</v>
      </c>
      <c r="R275" s="16">
        <f t="shared" si="31"/>
        <v>0</v>
      </c>
    </row>
    <row r="276" spans="1:18" x14ac:dyDescent="0.25">
      <c r="A276" s="13" t="str">
        <f>IF(INTRO!$E$43="Non-endemic"," ", IF(COUNTRY_INFO!A276=0," ",COUNTRY_INFO!A276))</f>
        <v>Nigeria</v>
      </c>
      <c r="B276" s="13" t="str">
        <f>IF(INTRO!$E$43="Non-endemic"," ", IF(COUNTRY_INFO!B276=0," ",COUNTRY_INFO!B276))</f>
        <v>Enugu</v>
      </c>
      <c r="C276" s="13" t="str">
        <f>IF(INTRO!$E$43="Non-endemic"," ", IF(COUNTRY_INFO!C276=0," ",COUNTRY_INFO!C276))</f>
        <v>Isi-Uzo</v>
      </c>
      <c r="D276" s="14">
        <f>IF(INTRO!$E$43="Non-endemic", 0, IF(COUNTRY_INFO!$K276&gt;0, IF(COUNTRY_INFO!$K276=4, 0, IF(COUNTRY_INFO!$K276=1, COUNTRY_INFO!$F276*0.33, IF(COUNTRY_INFO!$K276=2, COUNTRY_INFO!$F276*0.5, COUNTRY_INFO!$F276))), 0))</f>
        <v>18443.04</v>
      </c>
      <c r="E276" s="14">
        <f>IF(INTRO!$E$43="Non-endemic", 0, IF(COUNTRY_INFO!$K276&gt;0, IF(COUNTRY_INFO!$K276=4, 0, IF(COUNTRY_INFO!$K276=1, 0, IF(COUNTRY_INFO!$K276=2, COUNTRY_INFO!$G276*0.2, COUNTRY_INFO!$G276))), 0))</f>
        <v>0</v>
      </c>
      <c r="F276" s="14">
        <f t="shared" si="32"/>
        <v>18443.04</v>
      </c>
      <c r="G276" s="15">
        <f>IF(INTRO!$E$43="Non-endemic", "Not required", COUNTRY_INFO!T276)</f>
        <v>0</v>
      </c>
      <c r="H276" s="64"/>
      <c r="I276" s="14">
        <f>IF($D276=0,0,IF(AND($G276&gt;0,$H276&lt;&gt;"Yes"),D276,IF(AND($G276&gt;0,$H276="Yes"),COUNTRY_INFO!$F276,0)))</f>
        <v>0</v>
      </c>
      <c r="J276" s="3"/>
      <c r="K276" s="44">
        <f t="shared" si="33"/>
        <v>0</v>
      </c>
      <c r="L276" s="44">
        <f t="shared" si="34"/>
        <v>0</v>
      </c>
      <c r="M276" s="14">
        <f t="shared" si="29"/>
        <v>0</v>
      </c>
      <c r="N276" s="44">
        <f t="shared" si="30"/>
        <v>0</v>
      </c>
      <c r="O276" s="14">
        <f t="shared" si="35"/>
        <v>0</v>
      </c>
      <c r="P276" s="25"/>
      <c r="Q276" s="16">
        <f t="shared" si="36"/>
        <v>0</v>
      </c>
      <c r="R276" s="16">
        <f t="shared" si="31"/>
        <v>0</v>
      </c>
    </row>
    <row r="277" spans="1:18" x14ac:dyDescent="0.25">
      <c r="A277" s="13" t="str">
        <f>IF(INTRO!$E$43="Non-endemic"," ", IF(COUNTRY_INFO!A277=0," ",COUNTRY_INFO!A277))</f>
        <v>Nigeria</v>
      </c>
      <c r="B277" s="13" t="str">
        <f>IF(INTRO!$E$43="Non-endemic"," ", IF(COUNTRY_INFO!B277=0," ",COUNTRY_INFO!B277))</f>
        <v>Enugu</v>
      </c>
      <c r="C277" s="13" t="str">
        <f>IF(INTRO!$E$43="Non-endemic"," ", IF(COUNTRY_INFO!C277=0," ",COUNTRY_INFO!C277))</f>
        <v>Nkanu East</v>
      </c>
      <c r="D277" s="14">
        <f>IF(INTRO!$E$43="Non-endemic", 0, IF(COUNTRY_INFO!$K277&gt;0, IF(COUNTRY_INFO!$K277=4, 0, IF(COUNTRY_INFO!$K277=1, COUNTRY_INFO!$F277*0.33, IF(COUNTRY_INFO!$K277=2, COUNTRY_INFO!$F277*0.5, COUNTRY_INFO!$F277))), 0))</f>
        <v>28012</v>
      </c>
      <c r="E277" s="14">
        <f>IF(INTRO!$E$43="Non-endemic", 0, IF(COUNTRY_INFO!$K277&gt;0, IF(COUNTRY_INFO!$K277=4, 0, IF(COUNTRY_INFO!$K277=1, 0, IF(COUNTRY_INFO!$K277=2, COUNTRY_INFO!$G277*0.2, COUNTRY_INFO!$G277))), 0))</f>
        <v>20808.800000000003</v>
      </c>
      <c r="F277" s="14">
        <f t="shared" si="32"/>
        <v>48820.800000000003</v>
      </c>
      <c r="G277" s="15">
        <f>IF(INTRO!$E$43="Non-endemic", "Not required", COUNTRY_INFO!T277)</f>
        <v>1</v>
      </c>
      <c r="H277" s="64"/>
      <c r="I277" s="14">
        <f>IF($D277=0,0,IF(AND($G277&gt;0,$H277&lt;&gt;"Yes"),D277,IF(AND($G277&gt;0,$H277="Yes"),COUNTRY_INFO!$F277,0)))</f>
        <v>28012</v>
      </c>
      <c r="J277" s="3"/>
      <c r="K277" s="44">
        <f t="shared" si="33"/>
        <v>20808.800000000003</v>
      </c>
      <c r="L277" s="44">
        <f t="shared" si="34"/>
        <v>48820.800000000003</v>
      </c>
      <c r="M277" s="14">
        <f t="shared" si="29"/>
        <v>70030</v>
      </c>
      <c r="N277" s="44">
        <f t="shared" si="30"/>
        <v>62426.400000000009</v>
      </c>
      <c r="O277" s="14">
        <f t="shared" si="35"/>
        <v>70030</v>
      </c>
      <c r="P277" s="25"/>
      <c r="Q277" s="16">
        <f t="shared" si="36"/>
        <v>70030</v>
      </c>
      <c r="R277" s="16">
        <f t="shared" si="31"/>
        <v>71</v>
      </c>
    </row>
    <row r="278" spans="1:18" x14ac:dyDescent="0.25">
      <c r="A278" s="13" t="str">
        <f>IF(INTRO!$E$43="Non-endemic"," ", IF(COUNTRY_INFO!A278=0," ",COUNTRY_INFO!A278))</f>
        <v>Nigeria</v>
      </c>
      <c r="B278" s="13" t="str">
        <f>IF(INTRO!$E$43="Non-endemic"," ", IF(COUNTRY_INFO!B278=0," ",COUNTRY_INFO!B278))</f>
        <v>Enugu</v>
      </c>
      <c r="C278" s="13" t="str">
        <f>IF(INTRO!$E$43="Non-endemic"," ", IF(COUNTRY_INFO!C278=0," ",COUNTRY_INFO!C278))</f>
        <v>Nkanu West</v>
      </c>
      <c r="D278" s="14">
        <f>IF(INTRO!$E$43="Non-endemic", 0, IF(COUNTRY_INFO!$K278&gt;0, IF(COUNTRY_INFO!$K278=4, 0, IF(COUNTRY_INFO!$K278=1, COUNTRY_INFO!$F278*0.33, IF(COUNTRY_INFO!$K278=2, COUNTRY_INFO!$F278*0.5, COUNTRY_INFO!$F278))), 0))</f>
        <v>18229.530000000002</v>
      </c>
      <c r="E278" s="14">
        <f>IF(INTRO!$E$43="Non-endemic", 0, IF(COUNTRY_INFO!$K278&gt;0, IF(COUNTRY_INFO!$K278=4, 0, IF(COUNTRY_INFO!$K278=1, 0, IF(COUNTRY_INFO!$K278=2, COUNTRY_INFO!$G278*0.2, COUNTRY_INFO!$G278))), 0))</f>
        <v>0</v>
      </c>
      <c r="F278" s="14">
        <f t="shared" si="32"/>
        <v>18229.530000000002</v>
      </c>
      <c r="G278" s="15">
        <f>IF(INTRO!$E$43="Non-endemic", "Not required", COUNTRY_INFO!T278)</f>
        <v>0</v>
      </c>
      <c r="H278" s="64"/>
      <c r="I278" s="14">
        <f>IF($D278=0,0,IF(AND($G278&gt;0,$H278&lt;&gt;"Yes"),D278,IF(AND($G278&gt;0,$H278="Yes"),COUNTRY_INFO!$F278,0)))</f>
        <v>0</v>
      </c>
      <c r="J278" s="3"/>
      <c r="K278" s="44">
        <f t="shared" si="33"/>
        <v>0</v>
      </c>
      <c r="L278" s="44">
        <f t="shared" si="34"/>
        <v>0</v>
      </c>
      <c r="M278" s="14">
        <f t="shared" si="29"/>
        <v>0</v>
      </c>
      <c r="N278" s="44">
        <f t="shared" si="30"/>
        <v>0</v>
      </c>
      <c r="O278" s="14">
        <f t="shared" si="35"/>
        <v>0</v>
      </c>
      <c r="P278" s="25"/>
      <c r="Q278" s="16">
        <f t="shared" si="36"/>
        <v>0</v>
      </c>
      <c r="R278" s="16">
        <f t="shared" si="31"/>
        <v>0</v>
      </c>
    </row>
    <row r="279" spans="1:18" x14ac:dyDescent="0.25">
      <c r="A279" s="13" t="str">
        <f>IF(INTRO!$E$43="Non-endemic"," ", IF(COUNTRY_INFO!A279=0," ",COUNTRY_INFO!A279))</f>
        <v>Nigeria</v>
      </c>
      <c r="B279" s="13" t="str">
        <f>IF(INTRO!$E$43="Non-endemic"," ", IF(COUNTRY_INFO!B279=0," ",COUNTRY_INFO!B279))</f>
        <v>Enugu</v>
      </c>
      <c r="C279" s="13" t="str">
        <f>IF(INTRO!$E$43="Non-endemic"," ", IF(COUNTRY_INFO!C279=0," ",COUNTRY_INFO!C279))</f>
        <v>Nsuka</v>
      </c>
      <c r="D279" s="14">
        <f>IF(INTRO!$E$43="Non-endemic", 0, IF(COUNTRY_INFO!$K279&gt;0, IF(COUNTRY_INFO!$K279=4, 0, IF(COUNTRY_INFO!$K279=1, COUNTRY_INFO!$F279*0.33, IF(COUNTRY_INFO!$K279=2, COUNTRY_INFO!$F279*0.5, COUNTRY_INFO!$F279))), 0))</f>
        <v>38477.340000000004</v>
      </c>
      <c r="E279" s="14">
        <f>IF(INTRO!$E$43="Non-endemic", 0, IF(COUNTRY_INFO!$K279&gt;0, IF(COUNTRY_INFO!$K279=4, 0, IF(COUNTRY_INFO!$K279=1, 0, IF(COUNTRY_INFO!$K279=2, COUNTRY_INFO!$G279*0.2, COUNTRY_INFO!$G279))), 0))</f>
        <v>0</v>
      </c>
      <c r="F279" s="14">
        <f t="shared" si="32"/>
        <v>38477.340000000004</v>
      </c>
      <c r="G279" s="15">
        <f>IF(INTRO!$E$43="Non-endemic", "Not required", COUNTRY_INFO!T279)</f>
        <v>0</v>
      </c>
      <c r="H279" s="64"/>
      <c r="I279" s="14">
        <f>IF($D279=0,0,IF(AND($G279&gt;0,$H279&lt;&gt;"Yes"),D279,IF(AND($G279&gt;0,$H279="Yes"),COUNTRY_INFO!$F279,0)))</f>
        <v>0</v>
      </c>
      <c r="J279" s="3"/>
      <c r="K279" s="44">
        <f t="shared" si="33"/>
        <v>0</v>
      </c>
      <c r="L279" s="44">
        <f t="shared" si="34"/>
        <v>0</v>
      </c>
      <c r="M279" s="14">
        <f t="shared" si="29"/>
        <v>0</v>
      </c>
      <c r="N279" s="44">
        <f t="shared" si="30"/>
        <v>0</v>
      </c>
      <c r="O279" s="14">
        <f t="shared" si="35"/>
        <v>0</v>
      </c>
      <c r="P279" s="25"/>
      <c r="Q279" s="16">
        <f t="shared" si="36"/>
        <v>0</v>
      </c>
      <c r="R279" s="16">
        <f t="shared" si="31"/>
        <v>0</v>
      </c>
    </row>
    <row r="280" spans="1:18" x14ac:dyDescent="0.25">
      <c r="A280" s="13" t="str">
        <f>IF(INTRO!$E$43="Non-endemic"," ", IF(COUNTRY_INFO!A280=0," ",COUNTRY_INFO!A280))</f>
        <v>Nigeria</v>
      </c>
      <c r="B280" s="13" t="str">
        <f>IF(INTRO!$E$43="Non-endemic"," ", IF(COUNTRY_INFO!B280=0," ",COUNTRY_INFO!B280))</f>
        <v>Enugu</v>
      </c>
      <c r="C280" s="13" t="str">
        <f>IF(INTRO!$E$43="Non-endemic"," ", IF(COUNTRY_INFO!C280=0," ",COUNTRY_INFO!C280))</f>
        <v>Orji-River</v>
      </c>
      <c r="D280" s="14">
        <f>IF(INTRO!$E$43="Non-endemic", 0, IF(COUNTRY_INFO!$K280&gt;0, IF(COUNTRY_INFO!$K280=4, 0, IF(COUNTRY_INFO!$K280=1, COUNTRY_INFO!$F280*0.33, IF(COUNTRY_INFO!$K280=2, COUNTRY_INFO!$F280*0.5, COUNTRY_INFO!$F280))), 0))</f>
        <v>15730.77</v>
      </c>
      <c r="E280" s="14">
        <f>IF(INTRO!$E$43="Non-endemic", 0, IF(COUNTRY_INFO!$K280&gt;0, IF(COUNTRY_INFO!$K280=4, 0, IF(COUNTRY_INFO!$K280=1, 0, IF(COUNTRY_INFO!$K280=2, COUNTRY_INFO!$G280*0.2, COUNTRY_INFO!$G280))), 0))</f>
        <v>0</v>
      </c>
      <c r="F280" s="14">
        <f t="shared" si="32"/>
        <v>15730.77</v>
      </c>
      <c r="G280" s="15">
        <f>IF(INTRO!$E$43="Non-endemic", "Not required", COUNTRY_INFO!T280)</f>
        <v>0</v>
      </c>
      <c r="H280" s="64"/>
      <c r="I280" s="14">
        <f>IF($D280=0,0,IF(AND($G280&gt;0,$H280&lt;&gt;"Yes"),D280,IF(AND($G280&gt;0,$H280="Yes"),COUNTRY_INFO!$F280,0)))</f>
        <v>0</v>
      </c>
      <c r="J280" s="3"/>
      <c r="K280" s="44">
        <f t="shared" si="33"/>
        <v>0</v>
      </c>
      <c r="L280" s="44">
        <f t="shared" si="34"/>
        <v>0</v>
      </c>
      <c r="M280" s="14">
        <f t="shared" si="29"/>
        <v>0</v>
      </c>
      <c r="N280" s="44">
        <f t="shared" si="30"/>
        <v>0</v>
      </c>
      <c r="O280" s="14">
        <f t="shared" si="35"/>
        <v>0</v>
      </c>
      <c r="P280" s="25"/>
      <c r="Q280" s="16">
        <f t="shared" si="36"/>
        <v>0</v>
      </c>
      <c r="R280" s="16">
        <f t="shared" si="31"/>
        <v>0</v>
      </c>
    </row>
    <row r="281" spans="1:18" x14ac:dyDescent="0.25">
      <c r="A281" s="13" t="str">
        <f>IF(INTRO!$E$43="Non-endemic"," ", IF(COUNTRY_INFO!A281=0," ",COUNTRY_INFO!A281))</f>
        <v>Nigeria</v>
      </c>
      <c r="B281" s="13" t="str">
        <f>IF(INTRO!$E$43="Non-endemic"," ", IF(COUNTRY_INFO!B281=0," ",COUNTRY_INFO!B281))</f>
        <v>Enugu</v>
      </c>
      <c r="C281" s="13" t="str">
        <f>IF(INTRO!$E$43="Non-endemic"," ", IF(COUNTRY_INFO!C281=0," ",COUNTRY_INFO!C281))</f>
        <v>Udenu</v>
      </c>
      <c r="D281" s="14">
        <f>IF(INTRO!$E$43="Non-endemic", 0, IF(COUNTRY_INFO!$K281&gt;0, IF(COUNTRY_INFO!$K281=4, 0, IF(COUNTRY_INFO!$K281=1, COUNTRY_INFO!$F281*0.33, IF(COUNTRY_INFO!$K281=2, COUNTRY_INFO!$F281*0.5, COUNTRY_INFO!$F281))), 0))</f>
        <v>22177.65</v>
      </c>
      <c r="E281" s="14">
        <f>IF(INTRO!$E$43="Non-endemic", 0, IF(COUNTRY_INFO!$K281&gt;0, IF(COUNTRY_INFO!$K281=4, 0, IF(COUNTRY_INFO!$K281=1, 0, IF(COUNTRY_INFO!$K281=2, COUNTRY_INFO!$G281*0.2, COUNTRY_INFO!$G281))), 0))</f>
        <v>0</v>
      </c>
      <c r="F281" s="14">
        <f t="shared" si="32"/>
        <v>22177.65</v>
      </c>
      <c r="G281" s="15">
        <f>IF(INTRO!$E$43="Non-endemic", "Not required", COUNTRY_INFO!T281)</f>
        <v>0</v>
      </c>
      <c r="H281" s="64"/>
      <c r="I281" s="14">
        <f>IF($D281=0,0,IF(AND($G281&gt;0,$H281&lt;&gt;"Yes"),D281,IF(AND($G281&gt;0,$H281="Yes"),COUNTRY_INFO!$F281,0)))</f>
        <v>0</v>
      </c>
      <c r="J281" s="3"/>
      <c r="K281" s="44">
        <f t="shared" si="33"/>
        <v>0</v>
      </c>
      <c r="L281" s="44">
        <f t="shared" si="34"/>
        <v>0</v>
      </c>
      <c r="M281" s="14">
        <f t="shared" si="29"/>
        <v>0</v>
      </c>
      <c r="N281" s="44">
        <f t="shared" si="30"/>
        <v>0</v>
      </c>
      <c r="O281" s="14">
        <f t="shared" si="35"/>
        <v>0</v>
      </c>
      <c r="P281" s="25"/>
      <c r="Q281" s="16">
        <f t="shared" si="36"/>
        <v>0</v>
      </c>
      <c r="R281" s="16">
        <f t="shared" si="31"/>
        <v>0</v>
      </c>
    </row>
    <row r="282" spans="1:18" x14ac:dyDescent="0.25">
      <c r="A282" s="13" t="str">
        <f>IF(INTRO!$E$43="Non-endemic"," ", IF(COUNTRY_INFO!A282=0," ",COUNTRY_INFO!A282))</f>
        <v>Nigeria</v>
      </c>
      <c r="B282" s="13" t="str">
        <f>IF(INTRO!$E$43="Non-endemic"," ", IF(COUNTRY_INFO!B282=0," ",COUNTRY_INFO!B282))</f>
        <v>Enugu</v>
      </c>
      <c r="C282" s="13" t="str">
        <f>IF(INTRO!$E$43="Non-endemic"," ", IF(COUNTRY_INFO!C282=0," ",COUNTRY_INFO!C282))</f>
        <v>Udi</v>
      </c>
      <c r="D282" s="14">
        <f>IF(INTRO!$E$43="Non-endemic", 0, IF(COUNTRY_INFO!$K282&gt;0, IF(COUNTRY_INFO!$K282=4, 0, IF(COUNTRY_INFO!$K282=1, COUNTRY_INFO!$F282*0.33, IF(COUNTRY_INFO!$K282=2, COUNTRY_INFO!$F282*0.5, COUNTRY_INFO!$F282))), 0))</f>
        <v>29078.940000000002</v>
      </c>
      <c r="E282" s="14">
        <f>IF(INTRO!$E$43="Non-endemic", 0, IF(COUNTRY_INFO!$K282&gt;0, IF(COUNTRY_INFO!$K282=4, 0, IF(COUNTRY_INFO!$K282=1, 0, IF(COUNTRY_INFO!$K282=2, COUNTRY_INFO!$G282*0.2, COUNTRY_INFO!$G282))), 0))</f>
        <v>0</v>
      </c>
      <c r="F282" s="14">
        <f t="shared" si="32"/>
        <v>29078.940000000002</v>
      </c>
      <c r="G282" s="15">
        <f>IF(INTRO!$E$43="Non-endemic", "Not required", COUNTRY_INFO!T282)</f>
        <v>0</v>
      </c>
      <c r="H282" s="64"/>
      <c r="I282" s="14">
        <f>IF($D282=0,0,IF(AND($G282&gt;0,$H282&lt;&gt;"Yes"),D282,IF(AND($G282&gt;0,$H282="Yes"),COUNTRY_INFO!$F282,0)))</f>
        <v>0</v>
      </c>
      <c r="J282" s="3"/>
      <c r="K282" s="44">
        <f t="shared" si="33"/>
        <v>0</v>
      </c>
      <c r="L282" s="44">
        <f t="shared" si="34"/>
        <v>0</v>
      </c>
      <c r="M282" s="14">
        <f t="shared" si="29"/>
        <v>0</v>
      </c>
      <c r="N282" s="44">
        <f t="shared" si="30"/>
        <v>0</v>
      </c>
      <c r="O282" s="14">
        <f t="shared" si="35"/>
        <v>0</v>
      </c>
      <c r="P282" s="25"/>
      <c r="Q282" s="16">
        <f t="shared" si="36"/>
        <v>0</v>
      </c>
      <c r="R282" s="16">
        <f t="shared" si="31"/>
        <v>0</v>
      </c>
    </row>
    <row r="283" spans="1:18" x14ac:dyDescent="0.25">
      <c r="A283" s="13" t="str">
        <f>IF(INTRO!$E$43="Non-endemic"," ", IF(COUNTRY_INFO!A283=0," ",COUNTRY_INFO!A283))</f>
        <v>Nigeria</v>
      </c>
      <c r="B283" s="13" t="str">
        <f>IF(INTRO!$E$43="Non-endemic"," ", IF(COUNTRY_INFO!B283=0," ",COUNTRY_INFO!B283))</f>
        <v>Enugu</v>
      </c>
      <c r="C283" s="13" t="str">
        <f>IF(INTRO!$E$43="Non-endemic"," ", IF(COUNTRY_INFO!C283=0," ",COUNTRY_INFO!C283))</f>
        <v>Uzo-Uwani</v>
      </c>
      <c r="D283" s="14">
        <f>IF(INTRO!$E$43="Non-endemic", 0, IF(COUNTRY_INFO!$K283&gt;0, IF(COUNTRY_INFO!$K283=4, 0, IF(COUNTRY_INFO!$K283=1, COUNTRY_INFO!$F283*0.33, IF(COUNTRY_INFO!$K283=2, COUNTRY_INFO!$F283*0.5, COUNTRY_INFO!$F283))), 0))</f>
        <v>23437.5</v>
      </c>
      <c r="E283" s="14">
        <f>IF(INTRO!$E$43="Non-endemic", 0, IF(COUNTRY_INFO!$K283&gt;0, IF(COUNTRY_INFO!$K283=4, 0, IF(COUNTRY_INFO!$K283=1, 0, IF(COUNTRY_INFO!$K283=2, COUNTRY_INFO!$G283*0.2, COUNTRY_INFO!$G283))), 0))</f>
        <v>17410.8</v>
      </c>
      <c r="F283" s="14">
        <f t="shared" si="32"/>
        <v>40848.300000000003</v>
      </c>
      <c r="G283" s="15">
        <f>IF(INTRO!$E$43="Non-endemic", "Not required", COUNTRY_INFO!T283)</f>
        <v>1</v>
      </c>
      <c r="H283" s="64"/>
      <c r="I283" s="14">
        <f>IF($D283=0,0,IF(AND($G283&gt;0,$H283&lt;&gt;"Yes"),D283,IF(AND($G283&gt;0,$H283="Yes"),COUNTRY_INFO!$F283,0)))</f>
        <v>23437.5</v>
      </c>
      <c r="J283" s="3"/>
      <c r="K283" s="44">
        <f t="shared" si="33"/>
        <v>17410.8</v>
      </c>
      <c r="L283" s="44">
        <f t="shared" si="34"/>
        <v>40848.300000000003</v>
      </c>
      <c r="M283" s="14">
        <f t="shared" si="29"/>
        <v>58593.75</v>
      </c>
      <c r="N283" s="44">
        <f t="shared" si="30"/>
        <v>52232.399999999994</v>
      </c>
      <c r="O283" s="14">
        <f t="shared" si="35"/>
        <v>58593.75</v>
      </c>
      <c r="P283" s="25"/>
      <c r="Q283" s="16">
        <f t="shared" si="36"/>
        <v>58593.75</v>
      </c>
      <c r="R283" s="16">
        <f t="shared" si="31"/>
        <v>59</v>
      </c>
    </row>
    <row r="284" spans="1:18" x14ac:dyDescent="0.25">
      <c r="A284" s="13" t="str">
        <f>IF(INTRO!$E$43="Non-endemic"," ", IF(COUNTRY_INFO!A284=0," ",COUNTRY_INFO!A284))</f>
        <v>Nigeria</v>
      </c>
      <c r="B284" s="13" t="str">
        <f>IF(INTRO!$E$43="Non-endemic"," ", IF(COUNTRY_INFO!B284=0," ",COUNTRY_INFO!B284))</f>
        <v>FCT</v>
      </c>
      <c r="C284" s="13" t="str">
        <f>IF(INTRO!$E$43="Non-endemic"," ", IF(COUNTRY_INFO!C284=0," ",COUNTRY_INFO!C284))</f>
        <v>Abaji</v>
      </c>
      <c r="D284" s="14">
        <f>IF(INTRO!$E$43="Non-endemic", 0, IF(COUNTRY_INFO!$K284&gt;0, IF(COUNTRY_INFO!$K284=4, 0, IF(COUNTRY_INFO!$K284=1, COUNTRY_INFO!$F284*0.33, IF(COUNTRY_INFO!$K284=2, COUNTRY_INFO!$F284*0.5, COUNTRY_INFO!$F284))), 0))</f>
        <v>11004</v>
      </c>
      <c r="E284" s="14">
        <f>IF(INTRO!$E$43="Non-endemic", 0, IF(COUNTRY_INFO!$K284&gt;0, IF(COUNTRY_INFO!$K284=4, 0, IF(COUNTRY_INFO!$K284=1, 0, IF(COUNTRY_INFO!$K284=2, COUNTRY_INFO!$G284*0.2, COUNTRY_INFO!$G284))), 0))</f>
        <v>8174.4000000000005</v>
      </c>
      <c r="F284" s="14">
        <f t="shared" si="32"/>
        <v>19178.400000000001</v>
      </c>
      <c r="G284" s="15">
        <f>IF(INTRO!$E$43="Non-endemic", "Not required", COUNTRY_INFO!T284)</f>
        <v>1</v>
      </c>
      <c r="H284" s="64"/>
      <c r="I284" s="14">
        <f>IF($D284=0,0,IF(AND($G284&gt;0,$H284&lt;&gt;"Yes"),D284,IF(AND($G284&gt;0,$H284="Yes"),COUNTRY_INFO!$F284,0)))</f>
        <v>11004</v>
      </c>
      <c r="J284" s="3"/>
      <c r="K284" s="44">
        <f t="shared" si="33"/>
        <v>8174.4000000000005</v>
      </c>
      <c r="L284" s="44">
        <f t="shared" si="34"/>
        <v>19178.400000000001</v>
      </c>
      <c r="M284" s="14">
        <f t="shared" si="29"/>
        <v>27510</v>
      </c>
      <c r="N284" s="44">
        <f t="shared" si="30"/>
        <v>24523.200000000001</v>
      </c>
      <c r="O284" s="14">
        <f t="shared" si="35"/>
        <v>27510</v>
      </c>
      <c r="P284" s="25"/>
      <c r="Q284" s="16">
        <f t="shared" si="36"/>
        <v>27510</v>
      </c>
      <c r="R284" s="16">
        <f t="shared" si="31"/>
        <v>28</v>
      </c>
    </row>
    <row r="285" spans="1:18" x14ac:dyDescent="0.25">
      <c r="A285" s="13" t="str">
        <f>IF(INTRO!$E$43="Non-endemic"," ", IF(COUNTRY_INFO!A285=0," ",COUNTRY_INFO!A285))</f>
        <v>Nigeria</v>
      </c>
      <c r="B285" s="13" t="str">
        <f>IF(INTRO!$E$43="Non-endemic"," ", IF(COUNTRY_INFO!B285=0," ",COUNTRY_INFO!B285))</f>
        <v>FCT</v>
      </c>
      <c r="C285" s="13" t="str">
        <f>IF(INTRO!$E$43="Non-endemic"," ", IF(COUNTRY_INFO!C285=0," ",COUNTRY_INFO!C285))</f>
        <v>AMAC</v>
      </c>
      <c r="D285" s="14">
        <f>IF(INTRO!$E$43="Non-endemic", 0, IF(COUNTRY_INFO!$K285&gt;0, IF(COUNTRY_INFO!$K285=4, 0, IF(COUNTRY_INFO!$K285=1, COUNTRY_INFO!$F285*0.33, IF(COUNTRY_INFO!$K285=2, COUNTRY_INFO!$F285*0.5, COUNTRY_INFO!$F285))), 0))</f>
        <v>146592</v>
      </c>
      <c r="E285" s="14">
        <f>IF(INTRO!$E$43="Non-endemic", 0, IF(COUNTRY_INFO!$K285&gt;0, IF(COUNTRY_INFO!$K285=4, 0, IF(COUNTRY_INFO!$K285=1, 0, IF(COUNTRY_INFO!$K285=2, COUNTRY_INFO!$G285*0.2, COUNTRY_INFO!$G285))), 0))</f>
        <v>108897</v>
      </c>
      <c r="F285" s="14">
        <f t="shared" si="32"/>
        <v>255489</v>
      </c>
      <c r="G285" s="15">
        <f>IF(INTRO!$E$43="Non-endemic", "Not required", COUNTRY_INFO!T285)</f>
        <v>1</v>
      </c>
      <c r="H285" s="64"/>
      <c r="I285" s="14">
        <f>IF($D285=0,0,IF(AND($G285&gt;0,$H285&lt;&gt;"Yes"),D285,IF(AND($G285&gt;0,$H285="Yes"),COUNTRY_INFO!$F285,0)))</f>
        <v>146592</v>
      </c>
      <c r="J285" s="3"/>
      <c r="K285" s="44">
        <f t="shared" si="33"/>
        <v>108897</v>
      </c>
      <c r="L285" s="44">
        <f t="shared" si="34"/>
        <v>255489</v>
      </c>
      <c r="M285" s="14">
        <f t="shared" si="29"/>
        <v>366480</v>
      </c>
      <c r="N285" s="44">
        <f t="shared" si="30"/>
        <v>326691</v>
      </c>
      <c r="O285" s="14">
        <f t="shared" si="35"/>
        <v>366480</v>
      </c>
      <c r="P285" s="25"/>
      <c r="Q285" s="16">
        <f t="shared" si="36"/>
        <v>366480</v>
      </c>
      <c r="R285" s="16">
        <f t="shared" si="31"/>
        <v>367</v>
      </c>
    </row>
    <row r="286" spans="1:18" x14ac:dyDescent="0.25">
      <c r="A286" s="13" t="str">
        <f>IF(INTRO!$E$43="Non-endemic"," ", IF(COUNTRY_INFO!A286=0," ",COUNTRY_INFO!A286))</f>
        <v>Nigeria</v>
      </c>
      <c r="B286" s="13" t="str">
        <f>IF(INTRO!$E$43="Non-endemic"," ", IF(COUNTRY_INFO!B286=0," ",COUNTRY_INFO!B286))</f>
        <v>FCT</v>
      </c>
      <c r="C286" s="13" t="str">
        <f>IF(INTRO!$E$43="Non-endemic"," ", IF(COUNTRY_INFO!C286=0," ",COUNTRY_INFO!C286))</f>
        <v>Bwari</v>
      </c>
      <c r="D286" s="14">
        <f>IF(INTRO!$E$43="Non-endemic", 0, IF(COUNTRY_INFO!$K286&gt;0, IF(COUNTRY_INFO!$K286=4, 0, IF(COUNTRY_INFO!$K286=1, COUNTRY_INFO!$F286*0.33, IF(COUNTRY_INFO!$K286=2, COUNTRY_INFO!$F286*0.5, COUNTRY_INFO!$F286))), 0))</f>
        <v>28235.460000000003</v>
      </c>
      <c r="E286" s="14">
        <f>IF(INTRO!$E$43="Non-endemic", 0, IF(COUNTRY_INFO!$K286&gt;0, IF(COUNTRY_INFO!$K286=4, 0, IF(COUNTRY_INFO!$K286=1, 0, IF(COUNTRY_INFO!$K286=2, COUNTRY_INFO!$G286*0.2, COUNTRY_INFO!$G286))), 0))</f>
        <v>0</v>
      </c>
      <c r="F286" s="14">
        <f t="shared" si="32"/>
        <v>28235.460000000003</v>
      </c>
      <c r="G286" s="15">
        <f>IF(INTRO!$E$43="Non-endemic", "Not required", COUNTRY_INFO!T286)</f>
        <v>1</v>
      </c>
      <c r="H286" s="64"/>
      <c r="I286" s="14">
        <f>IF($D286=0,0,IF(AND($G286&gt;0,$H286&lt;&gt;"Yes"),D286,IF(AND($G286&gt;0,$H286="Yes"),COUNTRY_INFO!$F286,0)))</f>
        <v>28235.460000000003</v>
      </c>
      <c r="J286" s="3"/>
      <c r="K286" s="44">
        <f t="shared" si="33"/>
        <v>0</v>
      </c>
      <c r="L286" s="44">
        <f t="shared" si="34"/>
        <v>28235.460000000003</v>
      </c>
      <c r="M286" s="14">
        <f t="shared" si="29"/>
        <v>70588.650000000009</v>
      </c>
      <c r="N286" s="44">
        <f t="shared" si="30"/>
        <v>0</v>
      </c>
      <c r="O286" s="14">
        <f t="shared" si="35"/>
        <v>70588.650000000009</v>
      </c>
      <c r="P286" s="25"/>
      <c r="Q286" s="16">
        <f t="shared" si="36"/>
        <v>70588.650000000009</v>
      </c>
      <c r="R286" s="16">
        <f t="shared" si="31"/>
        <v>71</v>
      </c>
    </row>
    <row r="287" spans="1:18" x14ac:dyDescent="0.25">
      <c r="A287" s="13" t="str">
        <f>IF(INTRO!$E$43="Non-endemic"," ", IF(COUNTRY_INFO!A287=0," ",COUNTRY_INFO!A287))</f>
        <v>Nigeria</v>
      </c>
      <c r="B287" s="13" t="str">
        <f>IF(INTRO!$E$43="Non-endemic"," ", IF(COUNTRY_INFO!B287=0," ",COUNTRY_INFO!B287))</f>
        <v>FCT</v>
      </c>
      <c r="C287" s="13" t="str">
        <f>IF(INTRO!$E$43="Non-endemic"," ", IF(COUNTRY_INFO!C287=0," ",COUNTRY_INFO!C287))</f>
        <v>Gwagwalada</v>
      </c>
      <c r="D287" s="14">
        <f>IF(INTRO!$E$43="Non-endemic", 0, IF(COUNTRY_INFO!$K287&gt;0, IF(COUNTRY_INFO!$K287=4, 0, IF(COUNTRY_INFO!$K287=1, COUNTRY_INFO!$F287*0.33, IF(COUNTRY_INFO!$K287=2, COUNTRY_INFO!$F287*0.5, COUNTRY_INFO!$F287))), 0))</f>
        <v>59411</v>
      </c>
      <c r="E287" s="14">
        <f>IF(INTRO!$E$43="Non-endemic", 0, IF(COUNTRY_INFO!$K287&gt;0, IF(COUNTRY_INFO!$K287=4, 0, IF(COUNTRY_INFO!$K287=1, 0, IF(COUNTRY_INFO!$K287=2, COUNTRY_INFO!$G287*0.2, COUNTRY_INFO!$G287))), 0))</f>
        <v>110335</v>
      </c>
      <c r="F287" s="14">
        <f t="shared" si="32"/>
        <v>169746</v>
      </c>
      <c r="G287" s="15">
        <f>IF(INTRO!$E$43="Non-endemic", "Not required", COUNTRY_INFO!T287)</f>
        <v>1</v>
      </c>
      <c r="H287" s="64"/>
      <c r="I287" s="14">
        <f>IF($D287=0,0,IF(AND($G287&gt;0,$H287&lt;&gt;"Yes"),D287,IF(AND($G287&gt;0,$H287="Yes"),COUNTRY_INFO!$F287,0)))</f>
        <v>59411</v>
      </c>
      <c r="J287" s="3"/>
      <c r="K287" s="44">
        <f t="shared" si="33"/>
        <v>110335</v>
      </c>
      <c r="L287" s="44">
        <f t="shared" si="34"/>
        <v>169746</v>
      </c>
      <c r="M287" s="14">
        <f t="shared" si="29"/>
        <v>148527.5</v>
      </c>
      <c r="N287" s="44">
        <f t="shared" si="30"/>
        <v>331005</v>
      </c>
      <c r="O287" s="14">
        <f t="shared" si="35"/>
        <v>148527.5</v>
      </c>
      <c r="P287" s="25"/>
      <c r="Q287" s="16">
        <f t="shared" si="36"/>
        <v>148527.5</v>
      </c>
      <c r="R287" s="16">
        <f t="shared" si="31"/>
        <v>149</v>
      </c>
    </row>
    <row r="288" spans="1:18" x14ac:dyDescent="0.25">
      <c r="A288" s="13" t="str">
        <f>IF(INTRO!$E$43="Non-endemic"," ", IF(COUNTRY_INFO!A288=0," ",COUNTRY_INFO!A288))</f>
        <v>Nigeria</v>
      </c>
      <c r="B288" s="13" t="str">
        <f>IF(INTRO!$E$43="Non-endemic"," ", IF(COUNTRY_INFO!B288=0," ",COUNTRY_INFO!B288))</f>
        <v>FCT</v>
      </c>
      <c r="C288" s="13" t="str">
        <f>IF(INTRO!$E$43="Non-endemic"," ", IF(COUNTRY_INFO!C288=0," ",COUNTRY_INFO!C288))</f>
        <v>Kuje</v>
      </c>
      <c r="D288" s="14">
        <f>IF(INTRO!$E$43="Non-endemic", 0, IF(COUNTRY_INFO!$K288&gt;0, IF(COUNTRY_INFO!$K288=4, 0, IF(COUNTRY_INFO!$K288=1, COUNTRY_INFO!$F288*0.33, IF(COUNTRY_INFO!$K288=2, COUNTRY_INFO!$F288*0.5, COUNTRY_INFO!$F288))), 0))</f>
        <v>18332.5</v>
      </c>
      <c r="E288" s="14">
        <f>IF(INTRO!$E$43="Non-endemic", 0, IF(COUNTRY_INFO!$K288&gt;0, IF(COUNTRY_INFO!$K288=4, 0, IF(COUNTRY_INFO!$K288=1, 0, IF(COUNTRY_INFO!$K288=2, COUNTRY_INFO!$G288*0.2, COUNTRY_INFO!$G288))), 0))</f>
        <v>13618.6</v>
      </c>
      <c r="F288" s="14">
        <f t="shared" si="32"/>
        <v>31951.1</v>
      </c>
      <c r="G288" s="15">
        <f>IF(INTRO!$E$43="Non-endemic", "Not required", COUNTRY_INFO!T288)</f>
        <v>1</v>
      </c>
      <c r="H288" s="64"/>
      <c r="I288" s="14">
        <f>IF($D288=0,0,IF(AND($G288&gt;0,$H288&lt;&gt;"Yes"),D288,IF(AND($G288&gt;0,$H288="Yes"),COUNTRY_INFO!$F288,0)))</f>
        <v>18332.5</v>
      </c>
      <c r="J288" s="3"/>
      <c r="K288" s="44">
        <f t="shared" si="33"/>
        <v>13618.6</v>
      </c>
      <c r="L288" s="44">
        <f t="shared" si="34"/>
        <v>31951.1</v>
      </c>
      <c r="M288" s="14">
        <f t="shared" si="29"/>
        <v>45831.25</v>
      </c>
      <c r="N288" s="44">
        <f t="shared" si="30"/>
        <v>40855.800000000003</v>
      </c>
      <c r="O288" s="14">
        <f t="shared" si="35"/>
        <v>45831.25</v>
      </c>
      <c r="P288" s="25"/>
      <c r="Q288" s="16">
        <f t="shared" si="36"/>
        <v>45831.25</v>
      </c>
      <c r="R288" s="16">
        <f t="shared" si="31"/>
        <v>46</v>
      </c>
    </row>
    <row r="289" spans="1:18" x14ac:dyDescent="0.25">
      <c r="A289" s="13" t="str">
        <f>IF(INTRO!$E$43="Non-endemic"," ", IF(COUNTRY_INFO!A289=0," ",COUNTRY_INFO!A289))</f>
        <v>Nigeria</v>
      </c>
      <c r="B289" s="13" t="str">
        <f>IF(INTRO!$E$43="Non-endemic"," ", IF(COUNTRY_INFO!B289=0," ",COUNTRY_INFO!B289))</f>
        <v>FCT</v>
      </c>
      <c r="C289" s="13" t="str">
        <f>IF(INTRO!$E$43="Non-endemic"," ", IF(COUNTRY_INFO!C289=0," ",COUNTRY_INFO!C289))</f>
        <v>Kwali</v>
      </c>
      <c r="D289" s="14">
        <f>IF(INTRO!$E$43="Non-endemic", 0, IF(COUNTRY_INFO!$K289&gt;0, IF(COUNTRY_INFO!$K289=4, 0, IF(COUNTRY_INFO!$K289=1, COUNTRY_INFO!$F289*0.33, IF(COUNTRY_INFO!$K289=2, COUNTRY_INFO!$F289*0.5, COUNTRY_INFO!$F289))), 0))</f>
        <v>16162</v>
      </c>
      <c r="E289" s="14">
        <f>IF(INTRO!$E$43="Non-endemic", 0, IF(COUNTRY_INFO!$K289&gt;0, IF(COUNTRY_INFO!$K289=4, 0, IF(COUNTRY_INFO!$K289=1, 0, IF(COUNTRY_INFO!$K289=2, COUNTRY_INFO!$G289*0.2, COUNTRY_INFO!$G289))), 0))</f>
        <v>12005.800000000001</v>
      </c>
      <c r="F289" s="14">
        <f t="shared" si="32"/>
        <v>28167.800000000003</v>
      </c>
      <c r="G289" s="15">
        <f>IF(INTRO!$E$43="Non-endemic", "Not required", COUNTRY_INFO!T289)</f>
        <v>1</v>
      </c>
      <c r="H289" s="64"/>
      <c r="I289" s="14">
        <f>IF($D289=0,0,IF(AND($G289&gt;0,$H289&lt;&gt;"Yes"),D289,IF(AND($G289&gt;0,$H289="Yes"),COUNTRY_INFO!$F289,0)))</f>
        <v>16162</v>
      </c>
      <c r="J289" s="3"/>
      <c r="K289" s="44">
        <f t="shared" si="33"/>
        <v>12005.800000000001</v>
      </c>
      <c r="L289" s="44">
        <f t="shared" si="34"/>
        <v>28167.800000000003</v>
      </c>
      <c r="M289" s="14">
        <f t="shared" si="29"/>
        <v>40405</v>
      </c>
      <c r="N289" s="44">
        <f t="shared" si="30"/>
        <v>36017.4</v>
      </c>
      <c r="O289" s="14">
        <f t="shared" si="35"/>
        <v>40405</v>
      </c>
      <c r="P289" s="25"/>
      <c r="Q289" s="16">
        <f t="shared" si="36"/>
        <v>40405</v>
      </c>
      <c r="R289" s="16">
        <f t="shared" si="31"/>
        <v>41</v>
      </c>
    </row>
    <row r="290" spans="1:18" x14ac:dyDescent="0.25">
      <c r="A290" s="13" t="str">
        <f>IF(INTRO!$E$43="Non-endemic"," ", IF(COUNTRY_INFO!A290=0," ",COUNTRY_INFO!A290))</f>
        <v>Nigeria</v>
      </c>
      <c r="B290" s="13" t="str">
        <f>IF(INTRO!$E$43="Non-endemic"," ", IF(COUNTRY_INFO!B290=0," ",COUNTRY_INFO!B290))</f>
        <v>Gombe</v>
      </c>
      <c r="C290" s="13" t="str">
        <f>IF(INTRO!$E$43="Non-endemic"," ", IF(COUNTRY_INFO!C290=0," ",COUNTRY_INFO!C290))</f>
        <v>Akko</v>
      </c>
      <c r="D290" s="14">
        <f>IF(INTRO!$E$43="Non-endemic", 0, IF(COUNTRY_INFO!$K290&gt;0, IF(COUNTRY_INFO!$K290=4, 0, IF(COUNTRY_INFO!$K290=1, COUNTRY_INFO!$F290*0.33, IF(COUNTRY_INFO!$K290=2, COUNTRY_INFO!$F290*0.5, COUNTRY_INFO!$F290))), 0))</f>
        <v>41984.25</v>
      </c>
      <c r="E290" s="14">
        <f>IF(INTRO!$E$43="Non-endemic", 0, IF(COUNTRY_INFO!$K290&gt;0, IF(COUNTRY_INFO!$K290=4, 0, IF(COUNTRY_INFO!$K290=1, 0, IF(COUNTRY_INFO!$K290=2, COUNTRY_INFO!$G290*0.2, COUNTRY_INFO!$G290))), 0))</f>
        <v>0</v>
      </c>
      <c r="F290" s="14">
        <f t="shared" si="32"/>
        <v>41984.25</v>
      </c>
      <c r="G290" s="15">
        <f>IF(INTRO!$E$43="Non-endemic", "Not required", COUNTRY_INFO!T290)</f>
        <v>1</v>
      </c>
      <c r="H290" s="64"/>
      <c r="I290" s="14">
        <f>IF($D290=0,0,IF(AND($G290&gt;0,$H290&lt;&gt;"Yes"),D290,IF(AND($G290&gt;0,$H290="Yes"),COUNTRY_INFO!$F290,0)))</f>
        <v>41984.25</v>
      </c>
      <c r="J290" s="3"/>
      <c r="K290" s="44">
        <f t="shared" si="33"/>
        <v>0</v>
      </c>
      <c r="L290" s="44">
        <f t="shared" si="34"/>
        <v>41984.25</v>
      </c>
      <c r="M290" s="14">
        <f t="shared" si="29"/>
        <v>104960.625</v>
      </c>
      <c r="N290" s="44">
        <f t="shared" si="30"/>
        <v>0</v>
      </c>
      <c r="O290" s="14">
        <f t="shared" si="35"/>
        <v>104960.625</v>
      </c>
      <c r="P290" s="25"/>
      <c r="Q290" s="16">
        <f t="shared" si="36"/>
        <v>104960.625</v>
      </c>
      <c r="R290" s="16">
        <f t="shared" si="31"/>
        <v>105</v>
      </c>
    </row>
    <row r="291" spans="1:18" x14ac:dyDescent="0.25">
      <c r="A291" s="13" t="str">
        <f>IF(INTRO!$E$43="Non-endemic"," ", IF(COUNTRY_INFO!A291=0," ",COUNTRY_INFO!A291))</f>
        <v>Nigeria</v>
      </c>
      <c r="B291" s="13" t="str">
        <f>IF(INTRO!$E$43="Non-endemic"," ", IF(COUNTRY_INFO!B291=0," ",COUNTRY_INFO!B291))</f>
        <v>Gombe</v>
      </c>
      <c r="C291" s="13" t="str">
        <f>IF(INTRO!$E$43="Non-endemic"," ", IF(COUNTRY_INFO!C291=0," ",COUNTRY_INFO!C291))</f>
        <v>Balanga</v>
      </c>
      <c r="D291" s="14">
        <f>IF(INTRO!$E$43="Non-endemic", 0, IF(COUNTRY_INFO!$K291&gt;0, IF(COUNTRY_INFO!$K291=4, 0, IF(COUNTRY_INFO!$K291=1, COUNTRY_INFO!$F291*0.33, IF(COUNTRY_INFO!$K291=2, COUNTRY_INFO!$F291*0.5, COUNTRY_INFO!$F291))), 0))</f>
        <v>40019.5</v>
      </c>
      <c r="E291" s="14">
        <f>IF(INTRO!$E$43="Non-endemic", 0, IF(COUNTRY_INFO!$K291&gt;0, IF(COUNTRY_INFO!$K291=4, 0, IF(COUNTRY_INFO!$K291=1, 0, IF(COUNTRY_INFO!$K291=2, COUNTRY_INFO!$G291*0.2, COUNTRY_INFO!$G291))), 0))</f>
        <v>29728.800000000003</v>
      </c>
      <c r="F291" s="14">
        <f t="shared" si="32"/>
        <v>69748.3</v>
      </c>
      <c r="G291" s="15">
        <f>IF(INTRO!$E$43="Non-endemic", "Not required", COUNTRY_INFO!T291)</f>
        <v>1</v>
      </c>
      <c r="H291" s="64"/>
      <c r="I291" s="14">
        <f>IF($D291=0,0,IF(AND($G291&gt;0,$H291&lt;&gt;"Yes"),D291,IF(AND($G291&gt;0,$H291="Yes"),COUNTRY_INFO!$F291,0)))</f>
        <v>40019.5</v>
      </c>
      <c r="J291" s="3"/>
      <c r="K291" s="44">
        <f t="shared" si="33"/>
        <v>29728.800000000003</v>
      </c>
      <c r="L291" s="44">
        <f t="shared" si="34"/>
        <v>69748.3</v>
      </c>
      <c r="M291" s="14">
        <f t="shared" si="29"/>
        <v>100048.75</v>
      </c>
      <c r="N291" s="44">
        <f t="shared" si="30"/>
        <v>89186.400000000009</v>
      </c>
      <c r="O291" s="14">
        <f t="shared" si="35"/>
        <v>100048.75</v>
      </c>
      <c r="P291" s="25"/>
      <c r="Q291" s="16">
        <f t="shared" si="36"/>
        <v>100048.75</v>
      </c>
      <c r="R291" s="16">
        <f t="shared" si="31"/>
        <v>101</v>
      </c>
    </row>
    <row r="292" spans="1:18" x14ac:dyDescent="0.25">
      <c r="A292" s="13" t="str">
        <f>IF(INTRO!$E$43="Non-endemic"," ", IF(COUNTRY_INFO!A292=0," ",COUNTRY_INFO!A292))</f>
        <v>Nigeria</v>
      </c>
      <c r="B292" s="13" t="str">
        <f>IF(INTRO!$E$43="Non-endemic"," ", IF(COUNTRY_INFO!B292=0," ",COUNTRY_INFO!B292))</f>
        <v>Gombe</v>
      </c>
      <c r="C292" s="13" t="str">
        <f>IF(INTRO!$E$43="Non-endemic"," ", IF(COUNTRY_INFO!C292=0," ",COUNTRY_INFO!C292))</f>
        <v>Billiri</v>
      </c>
      <c r="D292" s="14">
        <f>IF(INTRO!$E$43="Non-endemic", 0, IF(COUNTRY_INFO!$K292&gt;0, IF(COUNTRY_INFO!$K292=4, 0, IF(COUNTRY_INFO!$K292=1, COUNTRY_INFO!$F292*0.33, IF(COUNTRY_INFO!$K292=2, COUNTRY_INFO!$F292*0.5, COUNTRY_INFO!$F292))), 0))</f>
        <v>38060.5</v>
      </c>
      <c r="E292" s="14">
        <f>IF(INTRO!$E$43="Non-endemic", 0, IF(COUNTRY_INFO!$K292&gt;0, IF(COUNTRY_INFO!$K292=4, 0, IF(COUNTRY_INFO!$K292=1, 0, IF(COUNTRY_INFO!$K292=2, COUNTRY_INFO!$G292*0.2, COUNTRY_INFO!$G292))), 0))</f>
        <v>28273.600000000002</v>
      </c>
      <c r="F292" s="14">
        <f t="shared" si="32"/>
        <v>66334.100000000006</v>
      </c>
      <c r="G292" s="15">
        <f>IF(INTRO!$E$43="Non-endemic", "Not required", COUNTRY_INFO!T292)</f>
        <v>1</v>
      </c>
      <c r="H292" s="64"/>
      <c r="I292" s="14">
        <f>IF($D292=0,0,IF(AND($G292&gt;0,$H292&lt;&gt;"Yes"),D292,IF(AND($G292&gt;0,$H292="Yes"),COUNTRY_INFO!$F292,0)))</f>
        <v>38060.5</v>
      </c>
      <c r="J292" s="3"/>
      <c r="K292" s="44">
        <f t="shared" si="33"/>
        <v>28273.600000000002</v>
      </c>
      <c r="L292" s="44">
        <f t="shared" si="34"/>
        <v>66334.100000000006</v>
      </c>
      <c r="M292" s="14">
        <f t="shared" si="29"/>
        <v>95151.25</v>
      </c>
      <c r="N292" s="44">
        <f t="shared" si="30"/>
        <v>84820.800000000003</v>
      </c>
      <c r="O292" s="14">
        <f t="shared" si="35"/>
        <v>95151.25</v>
      </c>
      <c r="P292" s="25"/>
      <c r="Q292" s="16">
        <f t="shared" si="36"/>
        <v>95151.25</v>
      </c>
      <c r="R292" s="16">
        <f t="shared" si="31"/>
        <v>96</v>
      </c>
    </row>
    <row r="293" spans="1:18" x14ac:dyDescent="0.25">
      <c r="A293" s="13" t="str">
        <f>IF(INTRO!$E$43="Non-endemic"," ", IF(COUNTRY_INFO!A293=0," ",COUNTRY_INFO!A293))</f>
        <v>Nigeria</v>
      </c>
      <c r="B293" s="13" t="str">
        <f>IF(INTRO!$E$43="Non-endemic"," ", IF(COUNTRY_INFO!B293=0," ",COUNTRY_INFO!B293))</f>
        <v>Gombe</v>
      </c>
      <c r="C293" s="13" t="str">
        <f>IF(INTRO!$E$43="Non-endemic"," ", IF(COUNTRY_INFO!C293=0," ",COUNTRY_INFO!C293))</f>
        <v>Dukku</v>
      </c>
      <c r="D293" s="14">
        <f>IF(INTRO!$E$43="Non-endemic", 0, IF(COUNTRY_INFO!$K293&gt;0, IF(COUNTRY_INFO!$K293=4, 0, IF(COUNTRY_INFO!$K293=1, COUNTRY_INFO!$F293*0.33, IF(COUNTRY_INFO!$K293=2, COUNTRY_INFO!$F293*0.5, COUNTRY_INFO!$F293))), 0))</f>
        <v>39010.5</v>
      </c>
      <c r="E293" s="14">
        <f>IF(INTRO!$E$43="Non-endemic", 0, IF(COUNTRY_INFO!$K293&gt;0, IF(COUNTRY_INFO!$K293=4, 0, IF(COUNTRY_INFO!$K293=1, 0, IF(COUNTRY_INFO!$K293=2, COUNTRY_INFO!$G293*0.2, COUNTRY_INFO!$G293))), 0))</f>
        <v>28979.4</v>
      </c>
      <c r="F293" s="14">
        <f t="shared" si="32"/>
        <v>67989.899999999994</v>
      </c>
      <c r="G293" s="15">
        <f>IF(INTRO!$E$43="Non-endemic", "Not required", COUNTRY_INFO!T293)</f>
        <v>1</v>
      </c>
      <c r="H293" s="64"/>
      <c r="I293" s="14">
        <f>IF($D293=0,0,IF(AND($G293&gt;0,$H293&lt;&gt;"Yes"),D293,IF(AND($G293&gt;0,$H293="Yes"),COUNTRY_INFO!$F293,0)))</f>
        <v>39010.5</v>
      </c>
      <c r="J293" s="3"/>
      <c r="K293" s="44">
        <f t="shared" si="33"/>
        <v>28979.4</v>
      </c>
      <c r="L293" s="44">
        <f t="shared" si="34"/>
        <v>67989.899999999994</v>
      </c>
      <c r="M293" s="14">
        <f t="shared" si="29"/>
        <v>97526.25</v>
      </c>
      <c r="N293" s="44">
        <f t="shared" si="30"/>
        <v>86938.200000000012</v>
      </c>
      <c r="O293" s="14">
        <f t="shared" si="35"/>
        <v>97526.25</v>
      </c>
      <c r="P293" s="25"/>
      <c r="Q293" s="16">
        <f t="shared" si="36"/>
        <v>97526.25</v>
      </c>
      <c r="R293" s="16">
        <f t="shared" si="31"/>
        <v>98</v>
      </c>
    </row>
    <row r="294" spans="1:18" x14ac:dyDescent="0.25">
      <c r="A294" s="13" t="str">
        <f>IF(INTRO!$E$43="Non-endemic"," ", IF(COUNTRY_INFO!A294=0," ",COUNTRY_INFO!A294))</f>
        <v>Nigeria</v>
      </c>
      <c r="B294" s="13" t="str">
        <f>IF(INTRO!$E$43="Non-endemic"," ", IF(COUNTRY_INFO!B294=0," ",COUNTRY_INFO!B294))</f>
        <v>Gombe</v>
      </c>
      <c r="C294" s="13" t="str">
        <f>IF(INTRO!$E$43="Non-endemic"," ", IF(COUNTRY_INFO!C294=0," ",COUNTRY_INFO!C294))</f>
        <v>Funakaye</v>
      </c>
      <c r="D294" s="14">
        <f>IF(INTRO!$E$43="Non-endemic", 0, IF(COUNTRY_INFO!$K294&gt;0, IF(COUNTRY_INFO!$K294=4, 0, IF(COUNTRY_INFO!$K294=1, COUNTRY_INFO!$F294*0.33, IF(COUNTRY_INFO!$K294=2, COUNTRY_INFO!$F294*0.5, COUNTRY_INFO!$F294))), 0))</f>
        <v>29337.99</v>
      </c>
      <c r="E294" s="14">
        <f>IF(INTRO!$E$43="Non-endemic", 0, IF(COUNTRY_INFO!$K294&gt;0, IF(COUNTRY_INFO!$K294=4, 0, IF(COUNTRY_INFO!$K294=1, 0, IF(COUNTRY_INFO!$K294=2, COUNTRY_INFO!$G294*0.2, COUNTRY_INFO!$G294))), 0))</f>
        <v>0</v>
      </c>
      <c r="F294" s="14">
        <f t="shared" si="32"/>
        <v>29337.99</v>
      </c>
      <c r="G294" s="15">
        <f>IF(INTRO!$E$43="Non-endemic", "Not required", COUNTRY_INFO!T294)</f>
        <v>1</v>
      </c>
      <c r="H294" s="64"/>
      <c r="I294" s="14">
        <f>IF($D294=0,0,IF(AND($G294&gt;0,$H294&lt;&gt;"Yes"),D294,IF(AND($G294&gt;0,$H294="Yes"),COUNTRY_INFO!$F294,0)))</f>
        <v>29337.99</v>
      </c>
      <c r="J294" s="3"/>
      <c r="K294" s="44">
        <f t="shared" si="33"/>
        <v>0</v>
      </c>
      <c r="L294" s="44">
        <f t="shared" si="34"/>
        <v>29337.99</v>
      </c>
      <c r="M294" s="14">
        <f t="shared" si="29"/>
        <v>73344.975000000006</v>
      </c>
      <c r="N294" s="44">
        <f t="shared" si="30"/>
        <v>0</v>
      </c>
      <c r="O294" s="14">
        <f t="shared" si="35"/>
        <v>73344.975000000006</v>
      </c>
      <c r="P294" s="25"/>
      <c r="Q294" s="16">
        <f t="shared" si="36"/>
        <v>73344.975000000006</v>
      </c>
      <c r="R294" s="16">
        <f t="shared" si="31"/>
        <v>74</v>
      </c>
    </row>
    <row r="295" spans="1:18" x14ac:dyDescent="0.25">
      <c r="A295" s="13" t="str">
        <f>IF(INTRO!$E$43="Non-endemic"," ", IF(COUNTRY_INFO!A295=0," ",COUNTRY_INFO!A295))</f>
        <v>Nigeria</v>
      </c>
      <c r="B295" s="13" t="str">
        <f>IF(INTRO!$E$43="Non-endemic"," ", IF(COUNTRY_INFO!B295=0," ",COUNTRY_INFO!B295))</f>
        <v>Gombe</v>
      </c>
      <c r="C295" s="13" t="str">
        <f>IF(INTRO!$E$43="Non-endemic"," ", IF(COUNTRY_INFO!C295=0," ",COUNTRY_INFO!C295))</f>
        <v>Gombe</v>
      </c>
      <c r="D295" s="14">
        <f>IF(INTRO!$E$43="Non-endemic", 0, IF(COUNTRY_INFO!$K295&gt;0, IF(COUNTRY_INFO!$K295=4, 0, IF(COUNTRY_INFO!$K295=1, COUNTRY_INFO!$F295*0.33, IF(COUNTRY_INFO!$K295=2, COUNTRY_INFO!$F295*0.5, COUNTRY_INFO!$F295))), 0))</f>
        <v>33303.599999999999</v>
      </c>
      <c r="E295" s="14">
        <f>IF(INTRO!$E$43="Non-endemic", 0, IF(COUNTRY_INFO!$K295&gt;0, IF(COUNTRY_INFO!$K295=4, 0, IF(COUNTRY_INFO!$K295=1, 0, IF(COUNTRY_INFO!$K295=2, COUNTRY_INFO!$G295*0.2, COUNTRY_INFO!$G295))), 0))</f>
        <v>0</v>
      </c>
      <c r="F295" s="14">
        <f t="shared" si="32"/>
        <v>33303.599999999999</v>
      </c>
      <c r="G295" s="15">
        <f>IF(INTRO!$E$43="Non-endemic", "Not required", COUNTRY_INFO!T295)</f>
        <v>1</v>
      </c>
      <c r="H295" s="64"/>
      <c r="I295" s="14">
        <f>IF($D295=0,0,IF(AND($G295&gt;0,$H295&lt;&gt;"Yes"),D295,IF(AND($G295&gt;0,$H295="Yes"),COUNTRY_INFO!$F295,0)))</f>
        <v>33303.599999999999</v>
      </c>
      <c r="J295" s="3"/>
      <c r="K295" s="44">
        <f t="shared" si="33"/>
        <v>0</v>
      </c>
      <c r="L295" s="44">
        <f t="shared" si="34"/>
        <v>33303.599999999999</v>
      </c>
      <c r="M295" s="14">
        <f t="shared" si="29"/>
        <v>83259</v>
      </c>
      <c r="N295" s="44">
        <f t="shared" si="30"/>
        <v>0</v>
      </c>
      <c r="O295" s="14">
        <f t="shared" si="35"/>
        <v>83259</v>
      </c>
      <c r="P295" s="25"/>
      <c r="Q295" s="16">
        <f t="shared" si="36"/>
        <v>83259</v>
      </c>
      <c r="R295" s="16">
        <f t="shared" si="31"/>
        <v>84</v>
      </c>
    </row>
    <row r="296" spans="1:18" x14ac:dyDescent="0.25">
      <c r="A296" s="13" t="str">
        <f>IF(INTRO!$E$43="Non-endemic"," ", IF(COUNTRY_INFO!A296=0," ",COUNTRY_INFO!A296))</f>
        <v>Nigeria</v>
      </c>
      <c r="B296" s="13" t="str">
        <f>IF(INTRO!$E$43="Non-endemic"," ", IF(COUNTRY_INFO!B296=0," ",COUNTRY_INFO!B296))</f>
        <v>Gombe</v>
      </c>
      <c r="C296" s="13" t="str">
        <f>IF(INTRO!$E$43="Non-endemic"," ", IF(COUNTRY_INFO!C296=0," ",COUNTRY_INFO!C296))</f>
        <v>Kaltungo</v>
      </c>
      <c r="D296" s="14">
        <f>IF(INTRO!$E$43="Non-endemic", 0, IF(COUNTRY_INFO!$K296&gt;0, IF(COUNTRY_INFO!$K296=4, 0, IF(COUNTRY_INFO!$K296=1, COUNTRY_INFO!$F296*0.33, IF(COUNTRY_INFO!$K296=2, COUNTRY_INFO!$F296*0.5, COUNTRY_INFO!$F296))), 0))</f>
        <v>18615.96</v>
      </c>
      <c r="E296" s="14">
        <f>IF(INTRO!$E$43="Non-endemic", 0, IF(COUNTRY_INFO!$K296&gt;0, IF(COUNTRY_INFO!$K296=4, 0, IF(COUNTRY_INFO!$K296=1, 0, IF(COUNTRY_INFO!$K296=2, COUNTRY_INFO!$G296*0.2, COUNTRY_INFO!$G296))), 0))</f>
        <v>0</v>
      </c>
      <c r="F296" s="14">
        <f t="shared" si="32"/>
        <v>18615.96</v>
      </c>
      <c r="G296" s="15">
        <f>IF(INTRO!$E$43="Non-endemic", "Not required", COUNTRY_INFO!T296)</f>
        <v>1</v>
      </c>
      <c r="H296" s="64"/>
      <c r="I296" s="14">
        <f>IF($D296=0,0,IF(AND($G296&gt;0,$H296&lt;&gt;"Yes"),D296,IF(AND($G296&gt;0,$H296="Yes"),COUNTRY_INFO!$F296,0)))</f>
        <v>18615.96</v>
      </c>
      <c r="J296" s="3"/>
      <c r="K296" s="44">
        <f t="shared" si="33"/>
        <v>0</v>
      </c>
      <c r="L296" s="44">
        <f t="shared" si="34"/>
        <v>18615.96</v>
      </c>
      <c r="M296" s="14">
        <f t="shared" si="29"/>
        <v>46539.899999999994</v>
      </c>
      <c r="N296" s="44">
        <f t="shared" si="30"/>
        <v>0</v>
      </c>
      <c r="O296" s="14">
        <f t="shared" si="35"/>
        <v>46539.899999999994</v>
      </c>
      <c r="P296" s="25"/>
      <c r="Q296" s="16">
        <f t="shared" si="36"/>
        <v>46539.899999999994</v>
      </c>
      <c r="R296" s="16">
        <f t="shared" si="31"/>
        <v>47</v>
      </c>
    </row>
    <row r="297" spans="1:18" x14ac:dyDescent="0.25">
      <c r="A297" s="13" t="str">
        <f>IF(INTRO!$E$43="Non-endemic"," ", IF(COUNTRY_INFO!A297=0," ",COUNTRY_INFO!A297))</f>
        <v>Nigeria</v>
      </c>
      <c r="B297" s="13" t="str">
        <f>IF(INTRO!$E$43="Non-endemic"," ", IF(COUNTRY_INFO!B297=0," ",COUNTRY_INFO!B297))</f>
        <v>Gombe</v>
      </c>
      <c r="C297" s="13" t="str">
        <f>IF(INTRO!$E$43="Non-endemic"," ", IF(COUNTRY_INFO!C297=0," ",COUNTRY_INFO!C297))</f>
        <v>Kwami</v>
      </c>
      <c r="D297" s="14">
        <f>IF(INTRO!$E$43="Non-endemic", 0, IF(COUNTRY_INFO!$K297&gt;0, IF(COUNTRY_INFO!$K297=4, 0, IF(COUNTRY_INFO!$K297=1, COUNTRY_INFO!$F297*0.33, IF(COUNTRY_INFO!$K297=2, COUNTRY_INFO!$F297*0.5, COUNTRY_INFO!$F297))), 0))</f>
        <v>24269.190000000002</v>
      </c>
      <c r="E297" s="14">
        <f>IF(INTRO!$E$43="Non-endemic", 0, IF(COUNTRY_INFO!$K297&gt;0, IF(COUNTRY_INFO!$K297=4, 0, IF(COUNTRY_INFO!$K297=1, 0, IF(COUNTRY_INFO!$K297=2, COUNTRY_INFO!$G297*0.2, COUNTRY_INFO!$G297))), 0))</f>
        <v>0</v>
      </c>
      <c r="F297" s="14">
        <f t="shared" si="32"/>
        <v>24269.190000000002</v>
      </c>
      <c r="G297" s="15">
        <f>IF(INTRO!$E$43="Non-endemic", "Not required", COUNTRY_INFO!T297)</f>
        <v>1</v>
      </c>
      <c r="H297" s="64"/>
      <c r="I297" s="14">
        <f>IF($D297=0,0,IF(AND($G297&gt;0,$H297&lt;&gt;"Yes"),D297,IF(AND($G297&gt;0,$H297="Yes"),COUNTRY_INFO!$F297,0)))</f>
        <v>24269.190000000002</v>
      </c>
      <c r="J297" s="3"/>
      <c r="K297" s="44">
        <f t="shared" si="33"/>
        <v>0</v>
      </c>
      <c r="L297" s="44">
        <f t="shared" si="34"/>
        <v>24269.190000000002</v>
      </c>
      <c r="M297" s="14">
        <f t="shared" si="29"/>
        <v>60672.975000000006</v>
      </c>
      <c r="N297" s="44">
        <f t="shared" si="30"/>
        <v>0</v>
      </c>
      <c r="O297" s="14">
        <f t="shared" si="35"/>
        <v>60672.975000000006</v>
      </c>
      <c r="P297" s="25"/>
      <c r="Q297" s="16">
        <f t="shared" si="36"/>
        <v>60672.975000000006</v>
      </c>
      <c r="R297" s="16">
        <f t="shared" si="31"/>
        <v>61</v>
      </c>
    </row>
    <row r="298" spans="1:18" x14ac:dyDescent="0.25">
      <c r="A298" s="13" t="str">
        <f>IF(INTRO!$E$43="Non-endemic"," ", IF(COUNTRY_INFO!A298=0," ",COUNTRY_INFO!A298))</f>
        <v>Nigeria</v>
      </c>
      <c r="B298" s="13" t="str">
        <f>IF(INTRO!$E$43="Non-endemic"," ", IF(COUNTRY_INFO!B298=0," ",COUNTRY_INFO!B298))</f>
        <v>Gombe</v>
      </c>
      <c r="C298" s="13" t="str">
        <f>IF(INTRO!$E$43="Non-endemic"," ", IF(COUNTRY_INFO!C298=0," ",COUNTRY_INFO!C298))</f>
        <v>Nafada (Bajoga)</v>
      </c>
      <c r="D298" s="14">
        <f>IF(INTRO!$E$43="Non-endemic", 0, IF(COUNTRY_INFO!$K298&gt;0, IF(COUNTRY_INFO!$K298=4, 0, IF(COUNTRY_INFO!$K298=1, COUNTRY_INFO!$F298*0.33, IF(COUNTRY_INFO!$K298=2, COUNTRY_INFO!$F298*0.5, COUNTRY_INFO!$F298))), 0))</f>
        <v>17171.88</v>
      </c>
      <c r="E298" s="14">
        <f>IF(INTRO!$E$43="Non-endemic", 0, IF(COUNTRY_INFO!$K298&gt;0, IF(COUNTRY_INFO!$K298=4, 0, IF(COUNTRY_INFO!$K298=1, 0, IF(COUNTRY_INFO!$K298=2, COUNTRY_INFO!$G298*0.2, COUNTRY_INFO!$G298))), 0))</f>
        <v>0</v>
      </c>
      <c r="F298" s="14">
        <f t="shared" si="32"/>
        <v>17171.88</v>
      </c>
      <c r="G298" s="15">
        <f>IF(INTRO!$E$43="Non-endemic", "Not required", COUNTRY_INFO!T298)</f>
        <v>1</v>
      </c>
      <c r="H298" s="64"/>
      <c r="I298" s="14">
        <f>IF($D298=0,0,IF(AND($G298&gt;0,$H298&lt;&gt;"Yes"),D298,IF(AND($G298&gt;0,$H298="Yes"),COUNTRY_INFO!$F298,0)))</f>
        <v>17171.88</v>
      </c>
      <c r="J298" s="3"/>
      <c r="K298" s="44">
        <f t="shared" si="33"/>
        <v>0</v>
      </c>
      <c r="L298" s="44">
        <f t="shared" si="34"/>
        <v>17171.88</v>
      </c>
      <c r="M298" s="14">
        <f t="shared" si="29"/>
        <v>42929.700000000004</v>
      </c>
      <c r="N298" s="44">
        <f t="shared" si="30"/>
        <v>0</v>
      </c>
      <c r="O298" s="14">
        <f t="shared" si="35"/>
        <v>42929.700000000004</v>
      </c>
      <c r="P298" s="25"/>
      <c r="Q298" s="16">
        <f t="shared" si="36"/>
        <v>42929.700000000004</v>
      </c>
      <c r="R298" s="16">
        <f t="shared" si="31"/>
        <v>43</v>
      </c>
    </row>
    <row r="299" spans="1:18" x14ac:dyDescent="0.25">
      <c r="A299" s="13" t="str">
        <f>IF(INTRO!$E$43="Non-endemic"," ", IF(COUNTRY_INFO!A299=0," ",COUNTRY_INFO!A299))</f>
        <v>Nigeria</v>
      </c>
      <c r="B299" s="13" t="str">
        <f>IF(INTRO!$E$43="Non-endemic"," ", IF(COUNTRY_INFO!B299=0," ",COUNTRY_INFO!B299))</f>
        <v>Gombe</v>
      </c>
      <c r="C299" s="13" t="str">
        <f>IF(INTRO!$E$43="Non-endemic"," ", IF(COUNTRY_INFO!C299=0," ",COUNTRY_INFO!C299))</f>
        <v>Shogom</v>
      </c>
      <c r="D299" s="14">
        <f>IF(INTRO!$E$43="Non-endemic", 0, IF(COUNTRY_INFO!$K299&gt;0, IF(COUNTRY_INFO!$K299=4, 0, IF(COUNTRY_INFO!$K299=1, COUNTRY_INFO!$F299*0.33, IF(COUNTRY_INFO!$K299=2, COUNTRY_INFO!$F299*0.5, COUNTRY_INFO!$F299))), 0))</f>
        <v>28529</v>
      </c>
      <c r="E299" s="14">
        <f>IF(INTRO!$E$43="Non-endemic", 0, IF(COUNTRY_INFO!$K299&gt;0, IF(COUNTRY_INFO!$K299=4, 0, IF(COUNTRY_INFO!$K299=1, 0, IF(COUNTRY_INFO!$K299=2, COUNTRY_INFO!$G299*0.2, COUNTRY_INFO!$G299))), 0))</f>
        <v>21192.800000000003</v>
      </c>
      <c r="F299" s="14">
        <f t="shared" si="32"/>
        <v>49721.8</v>
      </c>
      <c r="G299" s="15">
        <f>IF(INTRO!$E$43="Non-endemic", "Not required", COUNTRY_INFO!T299)</f>
        <v>1</v>
      </c>
      <c r="H299" s="64"/>
      <c r="I299" s="14">
        <f>IF($D299=0,0,IF(AND($G299&gt;0,$H299&lt;&gt;"Yes"),D299,IF(AND($G299&gt;0,$H299="Yes"),COUNTRY_INFO!$F299,0)))</f>
        <v>28529</v>
      </c>
      <c r="J299" s="3"/>
      <c r="K299" s="44">
        <f t="shared" si="33"/>
        <v>21192.800000000003</v>
      </c>
      <c r="L299" s="44">
        <f t="shared" si="34"/>
        <v>49721.8</v>
      </c>
      <c r="M299" s="14">
        <f t="shared" si="29"/>
        <v>71322.5</v>
      </c>
      <c r="N299" s="44">
        <f t="shared" si="30"/>
        <v>63578.400000000009</v>
      </c>
      <c r="O299" s="14">
        <f t="shared" si="35"/>
        <v>71322.5</v>
      </c>
      <c r="P299" s="25"/>
      <c r="Q299" s="16">
        <f t="shared" si="36"/>
        <v>71322.5</v>
      </c>
      <c r="R299" s="16">
        <f t="shared" si="31"/>
        <v>72</v>
      </c>
    </row>
    <row r="300" spans="1:18" x14ac:dyDescent="0.25">
      <c r="A300" s="13" t="str">
        <f>IF(INTRO!$E$43="Non-endemic"," ", IF(COUNTRY_INFO!A300=0," ",COUNTRY_INFO!A300))</f>
        <v>Nigeria</v>
      </c>
      <c r="B300" s="13" t="str">
        <f>IF(INTRO!$E$43="Non-endemic"," ", IF(COUNTRY_INFO!B300=0," ",COUNTRY_INFO!B300))</f>
        <v>Gombe</v>
      </c>
      <c r="C300" s="13" t="str">
        <f>IF(INTRO!$E$43="Non-endemic"," ", IF(COUNTRY_INFO!C300=0," ",COUNTRY_INFO!C300))</f>
        <v>Yamaltu/Deba</v>
      </c>
      <c r="D300" s="14">
        <f>IF(INTRO!$E$43="Non-endemic", 0, IF(COUNTRY_INFO!$K300&gt;0, IF(COUNTRY_INFO!$K300=4, 0, IF(COUNTRY_INFO!$K300=1, COUNTRY_INFO!$F300*0.33, IF(COUNTRY_INFO!$K300=2, COUNTRY_INFO!$F300*0.5, COUNTRY_INFO!$F300))), 0))</f>
        <v>48059</v>
      </c>
      <c r="E300" s="14">
        <f>IF(INTRO!$E$43="Non-endemic", 0, IF(COUNTRY_INFO!$K300&gt;0, IF(COUNTRY_INFO!$K300=4, 0, IF(COUNTRY_INFO!$K300=1, 0, IF(COUNTRY_INFO!$K300=2, COUNTRY_INFO!$G300*0.2, COUNTRY_INFO!$G300))), 0))</f>
        <v>35701.200000000004</v>
      </c>
      <c r="F300" s="14">
        <f t="shared" si="32"/>
        <v>83760.200000000012</v>
      </c>
      <c r="G300" s="15">
        <f>IF(INTRO!$E$43="Non-endemic", "Not required", COUNTRY_INFO!T300)</f>
        <v>1</v>
      </c>
      <c r="H300" s="64"/>
      <c r="I300" s="14">
        <f>IF($D300=0,0,IF(AND($G300&gt;0,$H300&lt;&gt;"Yes"),D300,IF(AND($G300&gt;0,$H300="Yes"),COUNTRY_INFO!$F300,0)))</f>
        <v>48059</v>
      </c>
      <c r="J300" s="3"/>
      <c r="K300" s="44">
        <f t="shared" si="33"/>
        <v>35701.200000000004</v>
      </c>
      <c r="L300" s="44">
        <f t="shared" si="34"/>
        <v>83760.200000000012</v>
      </c>
      <c r="M300" s="14">
        <f t="shared" si="29"/>
        <v>120147.5</v>
      </c>
      <c r="N300" s="44">
        <f t="shared" si="30"/>
        <v>107103.6</v>
      </c>
      <c r="O300" s="14">
        <f t="shared" si="35"/>
        <v>120147.5</v>
      </c>
      <c r="P300" s="25"/>
      <c r="Q300" s="16">
        <f t="shared" si="36"/>
        <v>120147.5</v>
      </c>
      <c r="R300" s="16">
        <f t="shared" si="31"/>
        <v>121</v>
      </c>
    </row>
    <row r="301" spans="1:18" x14ac:dyDescent="0.25">
      <c r="A301" s="13" t="str">
        <f>IF(INTRO!$E$43="Non-endemic"," ", IF(COUNTRY_INFO!A301=0," ",COUNTRY_INFO!A301))</f>
        <v>Nigeria</v>
      </c>
      <c r="B301" s="13" t="str">
        <f>IF(INTRO!$E$43="Non-endemic"," ", IF(COUNTRY_INFO!B301=0," ",COUNTRY_INFO!B301))</f>
        <v>Imo</v>
      </c>
      <c r="C301" s="13" t="str">
        <f>IF(INTRO!$E$43="Non-endemic"," ", IF(COUNTRY_INFO!C301=0," ",COUNTRY_INFO!C301))</f>
        <v>Abo-Mbaise</v>
      </c>
      <c r="D301" s="14">
        <f>IF(INTRO!$E$43="Non-endemic", 0, IF(COUNTRY_INFO!$K301&gt;0, IF(COUNTRY_INFO!$K301=4, 0, IF(COUNTRY_INFO!$K301=1, COUNTRY_INFO!$F301*0.33, IF(COUNTRY_INFO!$K301=2, COUNTRY_INFO!$F301*0.5, COUNTRY_INFO!$F301))), 0))</f>
        <v>0</v>
      </c>
      <c r="E301" s="14">
        <f>IF(INTRO!$E$43="Non-endemic", 0, IF(COUNTRY_INFO!$K301&gt;0, IF(COUNTRY_INFO!$K301=4, 0, IF(COUNTRY_INFO!$K301=1, 0, IF(COUNTRY_INFO!$K301=2, COUNTRY_INFO!$G301*0.2, COUNTRY_INFO!$G301))), 0))</f>
        <v>0</v>
      </c>
      <c r="F301" s="14">
        <f t="shared" si="32"/>
        <v>0</v>
      </c>
      <c r="G301" s="15">
        <f>IF(INTRO!$E$43="Non-endemic", "Not required", COUNTRY_INFO!T301)</f>
        <v>0</v>
      </c>
      <c r="H301" s="64"/>
      <c r="I301" s="14">
        <f>IF($D301=0,0,IF(AND($G301&gt;0,$H301&lt;&gt;"Yes"),D301,IF(AND($G301&gt;0,$H301="Yes"),COUNTRY_INFO!$F301,0)))</f>
        <v>0</v>
      </c>
      <c r="J301" s="3"/>
      <c r="K301" s="44">
        <f t="shared" si="33"/>
        <v>0</v>
      </c>
      <c r="L301" s="44">
        <f t="shared" si="34"/>
        <v>0</v>
      </c>
      <c r="M301" s="14">
        <f t="shared" si="29"/>
        <v>0</v>
      </c>
      <c r="N301" s="44">
        <f t="shared" si="30"/>
        <v>0</v>
      </c>
      <c r="O301" s="14">
        <f t="shared" si="35"/>
        <v>0</v>
      </c>
      <c r="P301" s="25"/>
      <c r="Q301" s="16">
        <f t="shared" si="36"/>
        <v>0</v>
      </c>
      <c r="R301" s="16">
        <f t="shared" si="31"/>
        <v>0</v>
      </c>
    </row>
    <row r="302" spans="1:18" x14ac:dyDescent="0.25">
      <c r="A302" s="13" t="str">
        <f>IF(INTRO!$E$43="Non-endemic"," ", IF(COUNTRY_INFO!A302=0," ",COUNTRY_INFO!A302))</f>
        <v>Nigeria</v>
      </c>
      <c r="B302" s="13" t="str">
        <f>IF(INTRO!$E$43="Non-endemic"," ", IF(COUNTRY_INFO!B302=0," ",COUNTRY_INFO!B302))</f>
        <v>Imo</v>
      </c>
      <c r="C302" s="13" t="str">
        <f>IF(INTRO!$E$43="Non-endemic"," ", IF(COUNTRY_INFO!C302=0," ",COUNTRY_INFO!C302))</f>
        <v>Ahiazu-Mbaise</v>
      </c>
      <c r="D302" s="14">
        <f>IF(INTRO!$E$43="Non-endemic", 0, IF(COUNTRY_INFO!$K302&gt;0, IF(COUNTRY_INFO!$K302=4, 0, IF(COUNTRY_INFO!$K302=1, COUNTRY_INFO!$F302*0.33, IF(COUNTRY_INFO!$K302=2, COUNTRY_INFO!$F302*0.5, COUNTRY_INFO!$F302))), 0))</f>
        <v>0</v>
      </c>
      <c r="E302" s="14">
        <f>IF(INTRO!$E$43="Non-endemic", 0, IF(COUNTRY_INFO!$K302&gt;0, IF(COUNTRY_INFO!$K302=4, 0, IF(COUNTRY_INFO!$K302=1, 0, IF(COUNTRY_INFO!$K302=2, COUNTRY_INFO!$G302*0.2, COUNTRY_INFO!$G302))), 0))</f>
        <v>0</v>
      </c>
      <c r="F302" s="14">
        <f t="shared" si="32"/>
        <v>0</v>
      </c>
      <c r="G302" s="15">
        <f>IF(INTRO!$E$43="Non-endemic", "Not required", COUNTRY_INFO!T302)</f>
        <v>0</v>
      </c>
      <c r="H302" s="64"/>
      <c r="I302" s="14">
        <f>IF($D302=0,0,IF(AND($G302&gt;0,$H302&lt;&gt;"Yes"),D302,IF(AND($G302&gt;0,$H302="Yes"),COUNTRY_INFO!$F302,0)))</f>
        <v>0</v>
      </c>
      <c r="J302" s="3"/>
      <c r="K302" s="44">
        <f t="shared" si="33"/>
        <v>0</v>
      </c>
      <c r="L302" s="44">
        <f t="shared" si="34"/>
        <v>0</v>
      </c>
      <c r="M302" s="14">
        <f t="shared" si="29"/>
        <v>0</v>
      </c>
      <c r="N302" s="44">
        <f t="shared" si="30"/>
        <v>0</v>
      </c>
      <c r="O302" s="14">
        <f t="shared" si="35"/>
        <v>0</v>
      </c>
      <c r="P302" s="25"/>
      <c r="Q302" s="16">
        <f t="shared" si="36"/>
        <v>0</v>
      </c>
      <c r="R302" s="16">
        <f t="shared" si="31"/>
        <v>0</v>
      </c>
    </row>
    <row r="303" spans="1:18" x14ac:dyDescent="0.25">
      <c r="A303" s="13" t="str">
        <f>IF(INTRO!$E$43="Non-endemic"," ", IF(COUNTRY_INFO!A303=0," ",COUNTRY_INFO!A303))</f>
        <v>Nigeria</v>
      </c>
      <c r="B303" s="13" t="str">
        <f>IF(INTRO!$E$43="Non-endemic"," ", IF(COUNTRY_INFO!B303=0," ",COUNTRY_INFO!B303))</f>
        <v>Imo</v>
      </c>
      <c r="C303" s="13" t="str">
        <f>IF(INTRO!$E$43="Non-endemic"," ", IF(COUNTRY_INFO!C303=0," ",COUNTRY_INFO!C303))</f>
        <v>Ehime-Mbano</v>
      </c>
      <c r="D303" s="14">
        <f>IF(INTRO!$E$43="Non-endemic", 0, IF(COUNTRY_INFO!$K303&gt;0, IF(COUNTRY_INFO!$K303=4, 0, IF(COUNTRY_INFO!$K303=1, COUNTRY_INFO!$F303*0.33, IF(COUNTRY_INFO!$K303=2, COUNTRY_INFO!$F303*0.5, COUNTRY_INFO!$F303))), 0))</f>
        <v>16270.650000000001</v>
      </c>
      <c r="E303" s="14">
        <f>IF(INTRO!$E$43="Non-endemic", 0, IF(COUNTRY_INFO!$K303&gt;0, IF(COUNTRY_INFO!$K303=4, 0, IF(COUNTRY_INFO!$K303=1, 0, IF(COUNTRY_INFO!$K303=2, COUNTRY_INFO!$G303*0.2, COUNTRY_INFO!$G303))), 0))</f>
        <v>0</v>
      </c>
      <c r="F303" s="14">
        <f t="shared" si="32"/>
        <v>16270.650000000001</v>
      </c>
      <c r="G303" s="15">
        <f>IF(INTRO!$E$43="Non-endemic", "Not required", COUNTRY_INFO!T303)</f>
        <v>1</v>
      </c>
      <c r="H303" s="64"/>
      <c r="I303" s="14">
        <f>IF($D303=0,0,IF(AND($G303&gt;0,$H303&lt;&gt;"Yes"),D303,IF(AND($G303&gt;0,$H303="Yes"),COUNTRY_INFO!$F303,0)))</f>
        <v>16270.650000000001</v>
      </c>
      <c r="J303" s="3"/>
      <c r="K303" s="44">
        <f t="shared" si="33"/>
        <v>0</v>
      </c>
      <c r="L303" s="44">
        <f t="shared" si="34"/>
        <v>16270.650000000001</v>
      </c>
      <c r="M303" s="14">
        <f t="shared" si="29"/>
        <v>40676.625</v>
      </c>
      <c r="N303" s="44">
        <f t="shared" si="30"/>
        <v>0</v>
      </c>
      <c r="O303" s="14">
        <f t="shared" si="35"/>
        <v>40676.625</v>
      </c>
      <c r="P303" s="25"/>
      <c r="Q303" s="16">
        <f t="shared" si="36"/>
        <v>40676.625</v>
      </c>
      <c r="R303" s="16">
        <f t="shared" si="31"/>
        <v>41</v>
      </c>
    </row>
    <row r="304" spans="1:18" x14ac:dyDescent="0.25">
      <c r="A304" s="13" t="str">
        <f>IF(INTRO!$E$43="Non-endemic"," ", IF(COUNTRY_INFO!A304=0," ",COUNTRY_INFO!A304))</f>
        <v>Nigeria</v>
      </c>
      <c r="B304" s="13" t="str">
        <f>IF(INTRO!$E$43="Non-endemic"," ", IF(COUNTRY_INFO!B304=0," ",COUNTRY_INFO!B304))</f>
        <v>Imo</v>
      </c>
      <c r="C304" s="13" t="str">
        <f>IF(INTRO!$E$43="Non-endemic"," ", IF(COUNTRY_INFO!C304=0," ",COUNTRY_INFO!C304))</f>
        <v>Ezinihitte</v>
      </c>
      <c r="D304" s="14">
        <f>IF(INTRO!$E$43="Non-endemic", 0, IF(COUNTRY_INFO!$K304&gt;0, IF(COUNTRY_INFO!$K304=4, 0, IF(COUNTRY_INFO!$K304=1, COUNTRY_INFO!$F304*0.33, IF(COUNTRY_INFO!$K304=2, COUNTRY_INFO!$F304*0.5, COUNTRY_INFO!$F304))), 0))</f>
        <v>0</v>
      </c>
      <c r="E304" s="14">
        <f>IF(INTRO!$E$43="Non-endemic", 0, IF(COUNTRY_INFO!$K304&gt;0, IF(COUNTRY_INFO!$K304=4, 0, IF(COUNTRY_INFO!$K304=1, 0, IF(COUNTRY_INFO!$K304=2, COUNTRY_INFO!$G304*0.2, COUNTRY_INFO!$G304))), 0))</f>
        <v>0</v>
      </c>
      <c r="F304" s="14">
        <f t="shared" si="32"/>
        <v>0</v>
      </c>
      <c r="G304" s="15">
        <f>IF(INTRO!$E$43="Non-endemic", "Not required", COUNTRY_INFO!T304)</f>
        <v>0</v>
      </c>
      <c r="H304" s="64"/>
      <c r="I304" s="14">
        <f>IF($D304=0,0,IF(AND($G304&gt;0,$H304&lt;&gt;"Yes"),D304,IF(AND($G304&gt;0,$H304="Yes"),COUNTRY_INFO!$F304,0)))</f>
        <v>0</v>
      </c>
      <c r="J304" s="3"/>
      <c r="K304" s="44">
        <f t="shared" si="33"/>
        <v>0</v>
      </c>
      <c r="L304" s="44">
        <f t="shared" si="34"/>
        <v>0</v>
      </c>
      <c r="M304" s="14">
        <f t="shared" si="29"/>
        <v>0</v>
      </c>
      <c r="N304" s="44">
        <f t="shared" si="30"/>
        <v>0</v>
      </c>
      <c r="O304" s="14">
        <f t="shared" si="35"/>
        <v>0</v>
      </c>
      <c r="P304" s="25"/>
      <c r="Q304" s="16">
        <f t="shared" si="36"/>
        <v>0</v>
      </c>
      <c r="R304" s="16">
        <f t="shared" si="31"/>
        <v>0</v>
      </c>
    </row>
    <row r="305" spans="1:18" x14ac:dyDescent="0.25">
      <c r="A305" s="13" t="str">
        <f>IF(INTRO!$E$43="Non-endemic"," ", IF(COUNTRY_INFO!A305=0," ",COUNTRY_INFO!A305))</f>
        <v>Nigeria</v>
      </c>
      <c r="B305" s="13" t="str">
        <f>IF(INTRO!$E$43="Non-endemic"," ", IF(COUNTRY_INFO!B305=0," ",COUNTRY_INFO!B305))</f>
        <v>Imo</v>
      </c>
      <c r="C305" s="13" t="str">
        <f>IF(INTRO!$E$43="Non-endemic"," ", IF(COUNTRY_INFO!C305=0," ",COUNTRY_INFO!C305))</f>
        <v>Ideato North</v>
      </c>
      <c r="D305" s="14">
        <f>IF(INTRO!$E$43="Non-endemic", 0, IF(COUNTRY_INFO!$K305&gt;0, IF(COUNTRY_INFO!$K305=4, 0, IF(COUNTRY_INFO!$K305=1, COUNTRY_INFO!$F305*0.33, IF(COUNTRY_INFO!$K305=2, COUNTRY_INFO!$F305*0.5, COUNTRY_INFO!$F305))), 0))</f>
        <v>0</v>
      </c>
      <c r="E305" s="14">
        <f>IF(INTRO!$E$43="Non-endemic", 0, IF(COUNTRY_INFO!$K305&gt;0, IF(COUNTRY_INFO!$K305=4, 0, IF(COUNTRY_INFO!$K305=1, 0, IF(COUNTRY_INFO!$K305=2, COUNTRY_INFO!$G305*0.2, COUNTRY_INFO!$G305))), 0))</f>
        <v>0</v>
      </c>
      <c r="F305" s="14">
        <f t="shared" si="32"/>
        <v>0</v>
      </c>
      <c r="G305" s="15">
        <f>IF(INTRO!$E$43="Non-endemic", "Not required", COUNTRY_INFO!T305)</f>
        <v>0</v>
      </c>
      <c r="H305" s="64"/>
      <c r="I305" s="14">
        <f>IF($D305=0,0,IF(AND($G305&gt;0,$H305&lt;&gt;"Yes"),D305,IF(AND($G305&gt;0,$H305="Yes"),COUNTRY_INFO!$F305,0)))</f>
        <v>0</v>
      </c>
      <c r="J305" s="3"/>
      <c r="K305" s="44">
        <f t="shared" si="33"/>
        <v>0</v>
      </c>
      <c r="L305" s="44">
        <f t="shared" si="34"/>
        <v>0</v>
      </c>
      <c r="M305" s="14">
        <f t="shared" si="29"/>
        <v>0</v>
      </c>
      <c r="N305" s="44">
        <f t="shared" si="30"/>
        <v>0</v>
      </c>
      <c r="O305" s="14">
        <f t="shared" si="35"/>
        <v>0</v>
      </c>
      <c r="P305" s="25"/>
      <c r="Q305" s="16">
        <f t="shared" si="36"/>
        <v>0</v>
      </c>
      <c r="R305" s="16">
        <f t="shared" si="31"/>
        <v>0</v>
      </c>
    </row>
    <row r="306" spans="1:18" x14ac:dyDescent="0.25">
      <c r="A306" s="13" t="str">
        <f>IF(INTRO!$E$43="Non-endemic"," ", IF(COUNTRY_INFO!A306=0," ",COUNTRY_INFO!A306))</f>
        <v>Nigeria</v>
      </c>
      <c r="B306" s="13" t="str">
        <f>IF(INTRO!$E$43="Non-endemic"," ", IF(COUNTRY_INFO!B306=0," ",COUNTRY_INFO!B306))</f>
        <v>Imo</v>
      </c>
      <c r="C306" s="13" t="str">
        <f>IF(INTRO!$E$43="Non-endemic"," ", IF(COUNTRY_INFO!C306=0," ",COUNTRY_INFO!C306))</f>
        <v>Ideato South</v>
      </c>
      <c r="D306" s="14">
        <f>IF(INTRO!$E$43="Non-endemic", 0, IF(COUNTRY_INFO!$K306&gt;0, IF(COUNTRY_INFO!$K306=4, 0, IF(COUNTRY_INFO!$K306=1, COUNTRY_INFO!$F306*0.33, IF(COUNTRY_INFO!$K306=2, COUNTRY_INFO!$F306*0.5, COUNTRY_INFO!$F306))), 0))</f>
        <v>0</v>
      </c>
      <c r="E306" s="14">
        <f>IF(INTRO!$E$43="Non-endemic", 0, IF(COUNTRY_INFO!$K306&gt;0, IF(COUNTRY_INFO!$K306=4, 0, IF(COUNTRY_INFO!$K306=1, 0, IF(COUNTRY_INFO!$K306=2, COUNTRY_INFO!$G306*0.2, COUNTRY_INFO!$G306))), 0))</f>
        <v>0</v>
      </c>
      <c r="F306" s="14">
        <f t="shared" si="32"/>
        <v>0</v>
      </c>
      <c r="G306" s="15">
        <f>IF(INTRO!$E$43="Non-endemic", "Not required", COUNTRY_INFO!T306)</f>
        <v>0</v>
      </c>
      <c r="H306" s="64"/>
      <c r="I306" s="14">
        <f>IF($D306=0,0,IF(AND($G306&gt;0,$H306&lt;&gt;"Yes"),D306,IF(AND($G306&gt;0,$H306="Yes"),COUNTRY_INFO!$F306,0)))</f>
        <v>0</v>
      </c>
      <c r="J306" s="3"/>
      <c r="K306" s="44">
        <f t="shared" si="33"/>
        <v>0</v>
      </c>
      <c r="L306" s="44">
        <f t="shared" si="34"/>
        <v>0</v>
      </c>
      <c r="M306" s="14">
        <f t="shared" si="29"/>
        <v>0</v>
      </c>
      <c r="N306" s="44">
        <f t="shared" si="30"/>
        <v>0</v>
      </c>
      <c r="O306" s="14">
        <f t="shared" si="35"/>
        <v>0</v>
      </c>
      <c r="P306" s="25"/>
      <c r="Q306" s="16">
        <f t="shared" si="36"/>
        <v>0</v>
      </c>
      <c r="R306" s="16">
        <f t="shared" si="31"/>
        <v>0</v>
      </c>
    </row>
    <row r="307" spans="1:18" x14ac:dyDescent="0.25">
      <c r="A307" s="13" t="str">
        <f>IF(INTRO!$E$43="Non-endemic"," ", IF(COUNTRY_INFO!A307=0," ",COUNTRY_INFO!A307))</f>
        <v>Nigeria</v>
      </c>
      <c r="B307" s="13" t="str">
        <f>IF(INTRO!$E$43="Non-endemic"," ", IF(COUNTRY_INFO!B307=0," ",COUNTRY_INFO!B307))</f>
        <v>Imo</v>
      </c>
      <c r="C307" s="13" t="str">
        <f>IF(INTRO!$E$43="Non-endemic"," ", IF(COUNTRY_INFO!C307=0," ",COUNTRY_INFO!C307))</f>
        <v>Ihite/Uboma</v>
      </c>
      <c r="D307" s="14">
        <f>IF(INTRO!$E$43="Non-endemic", 0, IF(COUNTRY_INFO!$K307&gt;0, IF(COUNTRY_INFO!$K307=4, 0, IF(COUNTRY_INFO!$K307=1, COUNTRY_INFO!$F307*0.33, IF(COUNTRY_INFO!$K307=2, COUNTRY_INFO!$F307*0.5, COUNTRY_INFO!$F307))), 0))</f>
        <v>15004.44</v>
      </c>
      <c r="E307" s="14">
        <f>IF(INTRO!$E$43="Non-endemic", 0, IF(COUNTRY_INFO!$K307&gt;0, IF(COUNTRY_INFO!$K307=4, 0, IF(COUNTRY_INFO!$K307=1, 0, IF(COUNTRY_INFO!$K307=2, COUNTRY_INFO!$G307*0.2, COUNTRY_INFO!$G307))), 0))</f>
        <v>0</v>
      </c>
      <c r="F307" s="14">
        <f t="shared" si="32"/>
        <v>15004.44</v>
      </c>
      <c r="G307" s="15">
        <f>IF(INTRO!$E$43="Non-endemic", "Not required", COUNTRY_INFO!T307)</f>
        <v>1</v>
      </c>
      <c r="H307" s="64"/>
      <c r="I307" s="14">
        <f>IF($D307=0,0,IF(AND($G307&gt;0,$H307&lt;&gt;"Yes"),D307,IF(AND($G307&gt;0,$H307="Yes"),COUNTRY_INFO!$F307,0)))</f>
        <v>15004.44</v>
      </c>
      <c r="J307" s="3"/>
      <c r="K307" s="44">
        <f t="shared" si="33"/>
        <v>0</v>
      </c>
      <c r="L307" s="44">
        <f t="shared" si="34"/>
        <v>15004.44</v>
      </c>
      <c r="M307" s="14">
        <f t="shared" si="29"/>
        <v>37511.1</v>
      </c>
      <c r="N307" s="44">
        <f t="shared" si="30"/>
        <v>0</v>
      </c>
      <c r="O307" s="14">
        <f t="shared" si="35"/>
        <v>37511.1</v>
      </c>
      <c r="P307" s="25"/>
      <c r="Q307" s="16">
        <f t="shared" si="36"/>
        <v>37511.1</v>
      </c>
      <c r="R307" s="16">
        <f t="shared" si="31"/>
        <v>38</v>
      </c>
    </row>
    <row r="308" spans="1:18" x14ac:dyDescent="0.25">
      <c r="A308" s="13" t="str">
        <f>IF(INTRO!$E$43="Non-endemic"," ", IF(COUNTRY_INFO!A308=0," ",COUNTRY_INFO!A308))</f>
        <v>Nigeria</v>
      </c>
      <c r="B308" s="13" t="str">
        <f>IF(INTRO!$E$43="Non-endemic"," ", IF(COUNTRY_INFO!B308=0," ",COUNTRY_INFO!B308))</f>
        <v>Imo</v>
      </c>
      <c r="C308" s="13" t="str">
        <f>IF(INTRO!$E$43="Non-endemic"," ", IF(COUNTRY_INFO!C308=0," ",COUNTRY_INFO!C308))</f>
        <v>Ikeduru</v>
      </c>
      <c r="D308" s="14">
        <f>IF(INTRO!$E$43="Non-endemic", 0, IF(COUNTRY_INFO!$K308&gt;0, IF(COUNTRY_INFO!$K308=4, 0, IF(COUNTRY_INFO!$K308=1, COUNTRY_INFO!$F308*0.33, IF(COUNTRY_INFO!$K308=2, COUNTRY_INFO!$F308*0.5, COUNTRY_INFO!$F308))), 0))</f>
        <v>0</v>
      </c>
      <c r="E308" s="14">
        <f>IF(INTRO!$E$43="Non-endemic", 0, IF(COUNTRY_INFO!$K308&gt;0, IF(COUNTRY_INFO!$K308=4, 0, IF(COUNTRY_INFO!$K308=1, 0, IF(COUNTRY_INFO!$K308=2, COUNTRY_INFO!$G308*0.2, COUNTRY_INFO!$G308))), 0))</f>
        <v>0</v>
      </c>
      <c r="F308" s="14">
        <f t="shared" si="32"/>
        <v>0</v>
      </c>
      <c r="G308" s="15">
        <f>IF(INTRO!$E$43="Non-endemic", "Not required", COUNTRY_INFO!T308)</f>
        <v>0</v>
      </c>
      <c r="H308" s="64"/>
      <c r="I308" s="14">
        <f>IF($D308=0,0,IF(AND($G308&gt;0,$H308&lt;&gt;"Yes"),D308,IF(AND($G308&gt;0,$H308="Yes"),COUNTRY_INFO!$F308,0)))</f>
        <v>0</v>
      </c>
      <c r="J308" s="3"/>
      <c r="K308" s="44">
        <f t="shared" si="33"/>
        <v>0</v>
      </c>
      <c r="L308" s="44">
        <f t="shared" si="34"/>
        <v>0</v>
      </c>
      <c r="M308" s="14">
        <f t="shared" si="29"/>
        <v>0</v>
      </c>
      <c r="N308" s="44">
        <f t="shared" si="30"/>
        <v>0</v>
      </c>
      <c r="O308" s="14">
        <f t="shared" si="35"/>
        <v>0</v>
      </c>
      <c r="P308" s="25"/>
      <c r="Q308" s="16">
        <f t="shared" si="36"/>
        <v>0</v>
      </c>
      <c r="R308" s="16">
        <f t="shared" si="31"/>
        <v>0</v>
      </c>
    </row>
    <row r="309" spans="1:18" x14ac:dyDescent="0.25">
      <c r="A309" s="13" t="str">
        <f>IF(INTRO!$E$43="Non-endemic"," ", IF(COUNTRY_INFO!A309=0," ",COUNTRY_INFO!A309))</f>
        <v>Nigeria</v>
      </c>
      <c r="B309" s="13" t="str">
        <f>IF(INTRO!$E$43="Non-endemic"," ", IF(COUNTRY_INFO!B309=0," ",COUNTRY_INFO!B309))</f>
        <v>Imo</v>
      </c>
      <c r="C309" s="13" t="str">
        <f>IF(INTRO!$E$43="Non-endemic"," ", IF(COUNTRY_INFO!C309=0," ",COUNTRY_INFO!C309))</f>
        <v>Isiala-Mbano</v>
      </c>
      <c r="D309" s="14">
        <f>IF(INTRO!$E$43="Non-endemic", 0, IF(COUNTRY_INFO!$K309&gt;0, IF(COUNTRY_INFO!$K309=4, 0, IF(COUNTRY_INFO!$K309=1, COUNTRY_INFO!$F309*0.33, IF(COUNTRY_INFO!$K309=2, COUNTRY_INFO!$F309*0.5, COUNTRY_INFO!$F309))), 0))</f>
        <v>0</v>
      </c>
      <c r="E309" s="14">
        <f>IF(INTRO!$E$43="Non-endemic", 0, IF(COUNTRY_INFO!$K309&gt;0, IF(COUNTRY_INFO!$K309=4, 0, IF(COUNTRY_INFO!$K309=1, 0, IF(COUNTRY_INFO!$K309=2, COUNTRY_INFO!$G309*0.2, COUNTRY_INFO!$G309))), 0))</f>
        <v>0</v>
      </c>
      <c r="F309" s="14">
        <f t="shared" si="32"/>
        <v>0</v>
      </c>
      <c r="G309" s="15">
        <f>IF(INTRO!$E$43="Non-endemic", "Not required", COUNTRY_INFO!T309)</f>
        <v>0</v>
      </c>
      <c r="H309" s="64"/>
      <c r="I309" s="14">
        <f>IF($D309=0,0,IF(AND($G309&gt;0,$H309&lt;&gt;"Yes"),D309,IF(AND($G309&gt;0,$H309="Yes"),COUNTRY_INFO!$F309,0)))</f>
        <v>0</v>
      </c>
      <c r="J309" s="3"/>
      <c r="K309" s="44">
        <f t="shared" si="33"/>
        <v>0</v>
      </c>
      <c r="L309" s="44">
        <f t="shared" si="34"/>
        <v>0</v>
      </c>
      <c r="M309" s="14">
        <f t="shared" si="29"/>
        <v>0</v>
      </c>
      <c r="N309" s="44">
        <f t="shared" si="30"/>
        <v>0</v>
      </c>
      <c r="O309" s="14">
        <f t="shared" si="35"/>
        <v>0</v>
      </c>
      <c r="P309" s="25"/>
      <c r="Q309" s="16">
        <f t="shared" si="36"/>
        <v>0</v>
      </c>
      <c r="R309" s="16">
        <f t="shared" si="31"/>
        <v>0</v>
      </c>
    </row>
    <row r="310" spans="1:18" x14ac:dyDescent="0.25">
      <c r="A310" s="13" t="str">
        <f>IF(INTRO!$E$43="Non-endemic"," ", IF(COUNTRY_INFO!A310=0," ",COUNTRY_INFO!A310))</f>
        <v>Nigeria</v>
      </c>
      <c r="B310" s="13" t="str">
        <f>IF(INTRO!$E$43="Non-endemic"," ", IF(COUNTRY_INFO!B310=0," ",COUNTRY_INFO!B310))</f>
        <v>Imo</v>
      </c>
      <c r="C310" s="13" t="str">
        <f>IF(INTRO!$E$43="Non-endemic"," ", IF(COUNTRY_INFO!C310=0," ",COUNTRY_INFO!C310))</f>
        <v>Isu</v>
      </c>
      <c r="D310" s="14">
        <f>IF(INTRO!$E$43="Non-endemic", 0, IF(COUNTRY_INFO!$K310&gt;0, IF(COUNTRY_INFO!$K310=4, 0, IF(COUNTRY_INFO!$K310=1, COUNTRY_INFO!$F310*0.33, IF(COUNTRY_INFO!$K310=2, COUNTRY_INFO!$F310*0.5, COUNTRY_INFO!$F310))), 0))</f>
        <v>0</v>
      </c>
      <c r="E310" s="14">
        <f>IF(INTRO!$E$43="Non-endemic", 0, IF(COUNTRY_INFO!$K310&gt;0, IF(COUNTRY_INFO!$K310=4, 0, IF(COUNTRY_INFO!$K310=1, 0, IF(COUNTRY_INFO!$K310=2, COUNTRY_INFO!$G310*0.2, COUNTRY_INFO!$G310))), 0))</f>
        <v>0</v>
      </c>
      <c r="F310" s="14">
        <f t="shared" si="32"/>
        <v>0</v>
      </c>
      <c r="G310" s="15">
        <f>IF(INTRO!$E$43="Non-endemic", "Not required", COUNTRY_INFO!T310)</f>
        <v>0</v>
      </c>
      <c r="H310" s="64"/>
      <c r="I310" s="14">
        <f>IF($D310=0,0,IF(AND($G310&gt;0,$H310&lt;&gt;"Yes"),D310,IF(AND($G310&gt;0,$H310="Yes"),COUNTRY_INFO!$F310,0)))</f>
        <v>0</v>
      </c>
      <c r="J310" s="3"/>
      <c r="K310" s="44">
        <f t="shared" si="33"/>
        <v>0</v>
      </c>
      <c r="L310" s="44">
        <f t="shared" si="34"/>
        <v>0</v>
      </c>
      <c r="M310" s="14">
        <f t="shared" si="29"/>
        <v>0</v>
      </c>
      <c r="N310" s="44">
        <f t="shared" si="30"/>
        <v>0</v>
      </c>
      <c r="O310" s="14">
        <f t="shared" si="35"/>
        <v>0</v>
      </c>
      <c r="P310" s="25"/>
      <c r="Q310" s="16">
        <f t="shared" si="36"/>
        <v>0</v>
      </c>
      <c r="R310" s="16">
        <f t="shared" si="31"/>
        <v>0</v>
      </c>
    </row>
    <row r="311" spans="1:18" x14ac:dyDescent="0.25">
      <c r="A311" s="13" t="str">
        <f>IF(INTRO!$E$43="Non-endemic"," ", IF(COUNTRY_INFO!A311=0," ",COUNTRY_INFO!A311))</f>
        <v>Nigeria</v>
      </c>
      <c r="B311" s="13" t="str">
        <f>IF(INTRO!$E$43="Non-endemic"," ", IF(COUNTRY_INFO!B311=0," ",COUNTRY_INFO!B311))</f>
        <v>Imo</v>
      </c>
      <c r="C311" s="13" t="str">
        <f>IF(INTRO!$E$43="Non-endemic"," ", IF(COUNTRY_INFO!C311=0," ",COUNTRY_INFO!C311))</f>
        <v>Mbaitoli</v>
      </c>
      <c r="D311" s="14">
        <f>IF(INTRO!$E$43="Non-endemic", 0, IF(COUNTRY_INFO!$K311&gt;0, IF(COUNTRY_INFO!$K311=4, 0, IF(COUNTRY_INFO!$K311=1, COUNTRY_INFO!$F311*0.33, IF(COUNTRY_INFO!$K311=2, COUNTRY_INFO!$F311*0.5, COUNTRY_INFO!$F311))), 0))</f>
        <v>0</v>
      </c>
      <c r="E311" s="14">
        <f>IF(INTRO!$E$43="Non-endemic", 0, IF(COUNTRY_INFO!$K311&gt;0, IF(COUNTRY_INFO!$K311=4, 0, IF(COUNTRY_INFO!$K311=1, 0, IF(COUNTRY_INFO!$K311=2, COUNTRY_INFO!$G311*0.2, COUNTRY_INFO!$G311))), 0))</f>
        <v>0</v>
      </c>
      <c r="F311" s="14">
        <f t="shared" si="32"/>
        <v>0</v>
      </c>
      <c r="G311" s="15">
        <f>IF(INTRO!$E$43="Non-endemic", "Not required", COUNTRY_INFO!T311)</f>
        <v>0</v>
      </c>
      <c r="H311" s="64"/>
      <c r="I311" s="14">
        <f>IF($D311=0,0,IF(AND($G311&gt;0,$H311&lt;&gt;"Yes"),D311,IF(AND($G311&gt;0,$H311="Yes"),COUNTRY_INFO!$F311,0)))</f>
        <v>0</v>
      </c>
      <c r="J311" s="3"/>
      <c r="K311" s="44">
        <f t="shared" si="33"/>
        <v>0</v>
      </c>
      <c r="L311" s="44">
        <f t="shared" si="34"/>
        <v>0</v>
      </c>
      <c r="M311" s="14">
        <f t="shared" si="29"/>
        <v>0</v>
      </c>
      <c r="N311" s="44">
        <f t="shared" si="30"/>
        <v>0</v>
      </c>
      <c r="O311" s="14">
        <f t="shared" si="35"/>
        <v>0</v>
      </c>
      <c r="P311" s="25"/>
      <c r="Q311" s="16">
        <f t="shared" si="36"/>
        <v>0</v>
      </c>
      <c r="R311" s="16">
        <f t="shared" si="31"/>
        <v>0</v>
      </c>
    </row>
    <row r="312" spans="1:18" x14ac:dyDescent="0.25">
      <c r="A312" s="13" t="str">
        <f>IF(INTRO!$E$43="Non-endemic"," ", IF(COUNTRY_INFO!A312=0," ",COUNTRY_INFO!A312))</f>
        <v>Nigeria</v>
      </c>
      <c r="B312" s="13" t="str">
        <f>IF(INTRO!$E$43="Non-endemic"," ", IF(COUNTRY_INFO!B312=0," ",COUNTRY_INFO!B312))</f>
        <v>Imo</v>
      </c>
      <c r="C312" s="13" t="str">
        <f>IF(INTRO!$E$43="Non-endemic"," ", IF(COUNTRY_INFO!C312=0," ",COUNTRY_INFO!C312))</f>
        <v>Ngor-Okpala</v>
      </c>
      <c r="D312" s="14">
        <f>IF(INTRO!$E$43="Non-endemic", 0, IF(COUNTRY_INFO!$K312&gt;0, IF(COUNTRY_INFO!$K312=4, 0, IF(COUNTRY_INFO!$K312=1, COUNTRY_INFO!$F312*0.33, IF(COUNTRY_INFO!$K312=2, COUNTRY_INFO!$F312*0.5, COUNTRY_INFO!$F312))), 0))</f>
        <v>0</v>
      </c>
      <c r="E312" s="14">
        <f>IF(INTRO!$E$43="Non-endemic", 0, IF(COUNTRY_INFO!$K312&gt;0, IF(COUNTRY_INFO!$K312=4, 0, IF(COUNTRY_INFO!$K312=1, 0, IF(COUNTRY_INFO!$K312=2, COUNTRY_INFO!$G312*0.2, COUNTRY_INFO!$G312))), 0))</f>
        <v>0</v>
      </c>
      <c r="F312" s="14">
        <f t="shared" si="32"/>
        <v>0</v>
      </c>
      <c r="G312" s="15">
        <f>IF(INTRO!$E$43="Non-endemic", "Not required", COUNTRY_INFO!T312)</f>
        <v>0</v>
      </c>
      <c r="H312" s="64"/>
      <c r="I312" s="14">
        <f>IF($D312=0,0,IF(AND($G312&gt;0,$H312&lt;&gt;"Yes"),D312,IF(AND($G312&gt;0,$H312="Yes"),COUNTRY_INFO!$F312,0)))</f>
        <v>0</v>
      </c>
      <c r="J312" s="3"/>
      <c r="K312" s="44">
        <f t="shared" si="33"/>
        <v>0</v>
      </c>
      <c r="L312" s="44">
        <f t="shared" si="34"/>
        <v>0</v>
      </c>
      <c r="M312" s="14">
        <f t="shared" si="29"/>
        <v>0</v>
      </c>
      <c r="N312" s="44">
        <f t="shared" si="30"/>
        <v>0</v>
      </c>
      <c r="O312" s="14">
        <f t="shared" si="35"/>
        <v>0</v>
      </c>
      <c r="P312" s="25"/>
      <c r="Q312" s="16">
        <f t="shared" si="36"/>
        <v>0</v>
      </c>
      <c r="R312" s="16">
        <f t="shared" si="31"/>
        <v>0</v>
      </c>
    </row>
    <row r="313" spans="1:18" x14ac:dyDescent="0.25">
      <c r="A313" s="13" t="str">
        <f>IF(INTRO!$E$43="Non-endemic"," ", IF(COUNTRY_INFO!A313=0," ",COUNTRY_INFO!A313))</f>
        <v>Nigeria</v>
      </c>
      <c r="B313" s="13" t="str">
        <f>IF(INTRO!$E$43="Non-endemic"," ", IF(COUNTRY_INFO!B313=0," ",COUNTRY_INFO!B313))</f>
        <v>Imo</v>
      </c>
      <c r="C313" s="13" t="str">
        <f>IF(INTRO!$E$43="Non-endemic"," ", IF(COUNTRY_INFO!C313=0," ",COUNTRY_INFO!C313))</f>
        <v>Njaba</v>
      </c>
      <c r="D313" s="14">
        <f>IF(INTRO!$E$43="Non-endemic", 0, IF(COUNTRY_INFO!$K313&gt;0, IF(COUNTRY_INFO!$K313=4, 0, IF(COUNTRY_INFO!$K313=1, COUNTRY_INFO!$F313*0.33, IF(COUNTRY_INFO!$K313=2, COUNTRY_INFO!$F313*0.5, COUNTRY_INFO!$F313))), 0))</f>
        <v>0</v>
      </c>
      <c r="E313" s="14">
        <f>IF(INTRO!$E$43="Non-endemic", 0, IF(COUNTRY_INFO!$K313&gt;0, IF(COUNTRY_INFO!$K313=4, 0, IF(COUNTRY_INFO!$K313=1, 0, IF(COUNTRY_INFO!$K313=2, COUNTRY_INFO!$G313*0.2, COUNTRY_INFO!$G313))), 0))</f>
        <v>0</v>
      </c>
      <c r="F313" s="14">
        <f t="shared" si="32"/>
        <v>0</v>
      </c>
      <c r="G313" s="15">
        <f>IF(INTRO!$E$43="Non-endemic", "Not required", COUNTRY_INFO!T313)</f>
        <v>0</v>
      </c>
      <c r="H313" s="64"/>
      <c r="I313" s="14">
        <f>IF($D313=0,0,IF(AND($G313&gt;0,$H313&lt;&gt;"Yes"),D313,IF(AND($G313&gt;0,$H313="Yes"),COUNTRY_INFO!$F313,0)))</f>
        <v>0</v>
      </c>
      <c r="J313" s="3"/>
      <c r="K313" s="44">
        <f t="shared" si="33"/>
        <v>0</v>
      </c>
      <c r="L313" s="44">
        <f t="shared" si="34"/>
        <v>0</v>
      </c>
      <c r="M313" s="14">
        <f t="shared" si="29"/>
        <v>0</v>
      </c>
      <c r="N313" s="44">
        <f t="shared" si="30"/>
        <v>0</v>
      </c>
      <c r="O313" s="14">
        <f t="shared" si="35"/>
        <v>0</v>
      </c>
      <c r="P313" s="25"/>
      <c r="Q313" s="16">
        <f t="shared" si="36"/>
        <v>0</v>
      </c>
      <c r="R313" s="16">
        <f t="shared" si="31"/>
        <v>0</v>
      </c>
    </row>
    <row r="314" spans="1:18" x14ac:dyDescent="0.25">
      <c r="A314" s="13" t="str">
        <f>IF(INTRO!$E$43="Non-endemic"," ", IF(COUNTRY_INFO!A314=0," ",COUNTRY_INFO!A314))</f>
        <v>Nigeria</v>
      </c>
      <c r="B314" s="13" t="str">
        <f>IF(INTRO!$E$43="Non-endemic"," ", IF(COUNTRY_INFO!B314=0," ",COUNTRY_INFO!B314))</f>
        <v>Imo</v>
      </c>
      <c r="C314" s="13" t="str">
        <f>IF(INTRO!$E$43="Non-endemic"," ", IF(COUNTRY_INFO!C314=0," ",COUNTRY_INFO!C314))</f>
        <v>Nkwere</v>
      </c>
      <c r="D314" s="14">
        <f>IF(INTRO!$E$43="Non-endemic", 0, IF(COUNTRY_INFO!$K314&gt;0, IF(COUNTRY_INFO!$K314=4, 0, IF(COUNTRY_INFO!$K314=1, COUNTRY_INFO!$F314*0.33, IF(COUNTRY_INFO!$K314=2, COUNTRY_INFO!$F314*0.5, COUNTRY_INFO!$F314))), 0))</f>
        <v>0</v>
      </c>
      <c r="E314" s="14">
        <f>IF(INTRO!$E$43="Non-endemic", 0, IF(COUNTRY_INFO!$K314&gt;0, IF(COUNTRY_INFO!$K314=4, 0, IF(COUNTRY_INFO!$K314=1, 0, IF(COUNTRY_INFO!$K314=2, COUNTRY_INFO!$G314*0.2, COUNTRY_INFO!$G314))), 0))</f>
        <v>0</v>
      </c>
      <c r="F314" s="14">
        <f t="shared" si="32"/>
        <v>0</v>
      </c>
      <c r="G314" s="15">
        <f>IF(INTRO!$E$43="Non-endemic", "Not required", COUNTRY_INFO!T314)</f>
        <v>0</v>
      </c>
      <c r="H314" s="64"/>
      <c r="I314" s="14">
        <f>IF($D314=0,0,IF(AND($G314&gt;0,$H314&lt;&gt;"Yes"),D314,IF(AND($G314&gt;0,$H314="Yes"),COUNTRY_INFO!$F314,0)))</f>
        <v>0</v>
      </c>
      <c r="J314" s="3"/>
      <c r="K314" s="44">
        <f t="shared" si="33"/>
        <v>0</v>
      </c>
      <c r="L314" s="44">
        <f t="shared" si="34"/>
        <v>0</v>
      </c>
      <c r="M314" s="14">
        <f t="shared" si="29"/>
        <v>0</v>
      </c>
      <c r="N314" s="44">
        <f t="shared" si="30"/>
        <v>0</v>
      </c>
      <c r="O314" s="14">
        <f t="shared" si="35"/>
        <v>0</v>
      </c>
      <c r="P314" s="25"/>
      <c r="Q314" s="16">
        <f t="shared" si="36"/>
        <v>0</v>
      </c>
      <c r="R314" s="16">
        <f t="shared" si="31"/>
        <v>0</v>
      </c>
    </row>
    <row r="315" spans="1:18" x14ac:dyDescent="0.25">
      <c r="A315" s="13" t="str">
        <f>IF(INTRO!$E$43="Non-endemic"," ", IF(COUNTRY_INFO!A315=0," ",COUNTRY_INFO!A315))</f>
        <v>Nigeria</v>
      </c>
      <c r="B315" s="13" t="str">
        <f>IF(INTRO!$E$43="Non-endemic"," ", IF(COUNTRY_INFO!B315=0," ",COUNTRY_INFO!B315))</f>
        <v>Imo</v>
      </c>
      <c r="C315" s="13" t="str">
        <f>IF(INTRO!$E$43="Non-endemic"," ", IF(COUNTRY_INFO!C315=0," ",COUNTRY_INFO!C315))</f>
        <v>Nwangele</v>
      </c>
      <c r="D315" s="14">
        <f>IF(INTRO!$E$43="Non-endemic", 0, IF(COUNTRY_INFO!$K315&gt;0, IF(COUNTRY_INFO!$K315=4, 0, IF(COUNTRY_INFO!$K315=1, COUNTRY_INFO!$F315*0.33, IF(COUNTRY_INFO!$K315=2, COUNTRY_INFO!$F315*0.5, COUNTRY_INFO!$F315))), 0))</f>
        <v>15965.070000000002</v>
      </c>
      <c r="E315" s="14">
        <f>IF(INTRO!$E$43="Non-endemic", 0, IF(COUNTRY_INFO!$K315&gt;0, IF(COUNTRY_INFO!$K315=4, 0, IF(COUNTRY_INFO!$K315=1, 0, IF(COUNTRY_INFO!$K315=2, COUNTRY_INFO!$G315*0.2, COUNTRY_INFO!$G315))), 0))</f>
        <v>0</v>
      </c>
      <c r="F315" s="14">
        <f t="shared" si="32"/>
        <v>15965.070000000002</v>
      </c>
      <c r="G315" s="15">
        <f>IF(INTRO!$E$43="Non-endemic", "Not required", COUNTRY_INFO!T315)</f>
        <v>1</v>
      </c>
      <c r="H315" s="64"/>
      <c r="I315" s="14">
        <f>IF($D315=0,0,IF(AND($G315&gt;0,$H315&lt;&gt;"Yes"),D315,IF(AND($G315&gt;0,$H315="Yes"),COUNTRY_INFO!$F315,0)))</f>
        <v>15965.070000000002</v>
      </c>
      <c r="J315" s="3"/>
      <c r="K315" s="44">
        <f t="shared" si="33"/>
        <v>0</v>
      </c>
      <c r="L315" s="44">
        <f t="shared" si="34"/>
        <v>15965.070000000002</v>
      </c>
      <c r="M315" s="14">
        <f t="shared" si="29"/>
        <v>39912.675000000003</v>
      </c>
      <c r="N315" s="44">
        <f t="shared" si="30"/>
        <v>0</v>
      </c>
      <c r="O315" s="14">
        <f t="shared" si="35"/>
        <v>39912.675000000003</v>
      </c>
      <c r="P315" s="25"/>
      <c r="Q315" s="16">
        <f t="shared" si="36"/>
        <v>39912.675000000003</v>
      </c>
      <c r="R315" s="16">
        <f t="shared" si="31"/>
        <v>40</v>
      </c>
    </row>
    <row r="316" spans="1:18" x14ac:dyDescent="0.25">
      <c r="A316" s="13" t="str">
        <f>IF(INTRO!$E$43="Non-endemic"," ", IF(COUNTRY_INFO!A316=0," ",COUNTRY_INFO!A316))</f>
        <v>Nigeria</v>
      </c>
      <c r="B316" s="13" t="str">
        <f>IF(INTRO!$E$43="Non-endemic"," ", IF(COUNTRY_INFO!B316=0," ",COUNTRY_INFO!B316))</f>
        <v>Imo</v>
      </c>
      <c r="C316" s="13" t="str">
        <f>IF(INTRO!$E$43="Non-endemic"," ", IF(COUNTRY_INFO!C316=0," ",COUNTRY_INFO!C316))</f>
        <v>Obowo</v>
      </c>
      <c r="D316" s="14">
        <f>IF(INTRO!$E$43="Non-endemic", 0, IF(COUNTRY_INFO!$K316&gt;0, IF(COUNTRY_INFO!$K316=4, 0, IF(COUNTRY_INFO!$K316=1, COUNTRY_INFO!$F316*0.33, IF(COUNTRY_INFO!$K316=2, COUNTRY_INFO!$F316*0.5, COUNTRY_INFO!$F316))), 0))</f>
        <v>0</v>
      </c>
      <c r="E316" s="14">
        <f>IF(INTRO!$E$43="Non-endemic", 0, IF(COUNTRY_INFO!$K316&gt;0, IF(COUNTRY_INFO!$K316=4, 0, IF(COUNTRY_INFO!$K316=1, 0, IF(COUNTRY_INFO!$K316=2, COUNTRY_INFO!$G316*0.2, COUNTRY_INFO!$G316))), 0))</f>
        <v>0</v>
      </c>
      <c r="F316" s="14">
        <f t="shared" si="32"/>
        <v>0</v>
      </c>
      <c r="G316" s="15">
        <f>IF(INTRO!$E$43="Non-endemic", "Not required", COUNTRY_INFO!T316)</f>
        <v>0</v>
      </c>
      <c r="H316" s="64"/>
      <c r="I316" s="14">
        <f>IF($D316=0,0,IF(AND($G316&gt;0,$H316&lt;&gt;"Yes"),D316,IF(AND($G316&gt;0,$H316="Yes"),COUNTRY_INFO!$F316,0)))</f>
        <v>0</v>
      </c>
      <c r="J316" s="3"/>
      <c r="K316" s="44">
        <f t="shared" si="33"/>
        <v>0</v>
      </c>
      <c r="L316" s="44">
        <f t="shared" si="34"/>
        <v>0</v>
      </c>
      <c r="M316" s="14">
        <f t="shared" si="29"/>
        <v>0</v>
      </c>
      <c r="N316" s="44">
        <f t="shared" si="30"/>
        <v>0</v>
      </c>
      <c r="O316" s="14">
        <f t="shared" si="35"/>
        <v>0</v>
      </c>
      <c r="P316" s="25"/>
      <c r="Q316" s="16">
        <f t="shared" si="36"/>
        <v>0</v>
      </c>
      <c r="R316" s="16">
        <f t="shared" si="31"/>
        <v>0</v>
      </c>
    </row>
    <row r="317" spans="1:18" x14ac:dyDescent="0.25">
      <c r="A317" s="13" t="str">
        <f>IF(INTRO!$E$43="Non-endemic"," ", IF(COUNTRY_INFO!A317=0," ",COUNTRY_INFO!A317))</f>
        <v>Nigeria</v>
      </c>
      <c r="B317" s="13" t="str">
        <f>IF(INTRO!$E$43="Non-endemic"," ", IF(COUNTRY_INFO!B317=0," ",COUNTRY_INFO!B317))</f>
        <v>Imo</v>
      </c>
      <c r="C317" s="13" t="str">
        <f>IF(INTRO!$E$43="Non-endemic"," ", IF(COUNTRY_INFO!C317=0," ",COUNTRY_INFO!C317))</f>
        <v>Oguta</v>
      </c>
      <c r="D317" s="14">
        <f>IF(INTRO!$E$43="Non-endemic", 0, IF(COUNTRY_INFO!$K317&gt;0, IF(COUNTRY_INFO!$K317=4, 0, IF(COUNTRY_INFO!$K317=1, COUNTRY_INFO!$F317*0.33, IF(COUNTRY_INFO!$K317=2, COUNTRY_INFO!$F317*0.5, COUNTRY_INFO!$F317))), 0))</f>
        <v>0</v>
      </c>
      <c r="E317" s="14">
        <f>IF(INTRO!$E$43="Non-endemic", 0, IF(COUNTRY_INFO!$K317&gt;0, IF(COUNTRY_INFO!$K317=4, 0, IF(COUNTRY_INFO!$K317=1, 0, IF(COUNTRY_INFO!$K317=2, COUNTRY_INFO!$G317*0.2, COUNTRY_INFO!$G317))), 0))</f>
        <v>0</v>
      </c>
      <c r="F317" s="14">
        <f t="shared" si="32"/>
        <v>0</v>
      </c>
      <c r="G317" s="15">
        <f>IF(INTRO!$E$43="Non-endemic", "Not required", COUNTRY_INFO!T317)</f>
        <v>0</v>
      </c>
      <c r="H317" s="64"/>
      <c r="I317" s="14">
        <f>IF($D317=0,0,IF(AND($G317&gt;0,$H317&lt;&gt;"Yes"),D317,IF(AND($G317&gt;0,$H317="Yes"),COUNTRY_INFO!$F317,0)))</f>
        <v>0</v>
      </c>
      <c r="J317" s="3"/>
      <c r="K317" s="44">
        <f t="shared" si="33"/>
        <v>0</v>
      </c>
      <c r="L317" s="44">
        <f t="shared" si="34"/>
        <v>0</v>
      </c>
      <c r="M317" s="14">
        <f t="shared" si="29"/>
        <v>0</v>
      </c>
      <c r="N317" s="44">
        <f t="shared" si="30"/>
        <v>0</v>
      </c>
      <c r="O317" s="14">
        <f t="shared" si="35"/>
        <v>0</v>
      </c>
      <c r="P317" s="25"/>
      <c r="Q317" s="16">
        <f t="shared" si="36"/>
        <v>0</v>
      </c>
      <c r="R317" s="16">
        <f t="shared" si="31"/>
        <v>0</v>
      </c>
    </row>
    <row r="318" spans="1:18" x14ac:dyDescent="0.25">
      <c r="A318" s="13" t="str">
        <f>IF(INTRO!$E$43="Non-endemic"," ", IF(COUNTRY_INFO!A318=0," ",COUNTRY_INFO!A318))</f>
        <v>Nigeria</v>
      </c>
      <c r="B318" s="13" t="str">
        <f>IF(INTRO!$E$43="Non-endemic"," ", IF(COUNTRY_INFO!B318=0," ",COUNTRY_INFO!B318))</f>
        <v>Imo</v>
      </c>
      <c r="C318" s="13" t="str">
        <f>IF(INTRO!$E$43="Non-endemic"," ", IF(COUNTRY_INFO!C318=0," ",COUNTRY_INFO!C318))</f>
        <v>Ohaji/Egbema</v>
      </c>
      <c r="D318" s="14">
        <f>IF(INTRO!$E$43="Non-endemic", 0, IF(COUNTRY_INFO!$K318&gt;0, IF(COUNTRY_INFO!$K318=4, 0, IF(COUNTRY_INFO!$K318=1, COUNTRY_INFO!$F318*0.33, IF(COUNTRY_INFO!$K318=2, COUNTRY_INFO!$F318*0.5, COUNTRY_INFO!$F318))), 0))</f>
        <v>0</v>
      </c>
      <c r="E318" s="14">
        <f>IF(INTRO!$E$43="Non-endemic", 0, IF(COUNTRY_INFO!$K318&gt;0, IF(COUNTRY_INFO!$K318=4, 0, IF(COUNTRY_INFO!$K318=1, 0, IF(COUNTRY_INFO!$K318=2, COUNTRY_INFO!$G318*0.2, COUNTRY_INFO!$G318))), 0))</f>
        <v>0</v>
      </c>
      <c r="F318" s="14">
        <f t="shared" si="32"/>
        <v>0</v>
      </c>
      <c r="G318" s="15">
        <f>IF(INTRO!$E$43="Non-endemic", "Not required", COUNTRY_INFO!T318)</f>
        <v>0</v>
      </c>
      <c r="H318" s="64"/>
      <c r="I318" s="14">
        <f>IF($D318=0,0,IF(AND($G318&gt;0,$H318&lt;&gt;"Yes"),D318,IF(AND($G318&gt;0,$H318="Yes"),COUNTRY_INFO!$F318,0)))</f>
        <v>0</v>
      </c>
      <c r="J318" s="3"/>
      <c r="K318" s="44">
        <f t="shared" si="33"/>
        <v>0</v>
      </c>
      <c r="L318" s="44">
        <f t="shared" si="34"/>
        <v>0</v>
      </c>
      <c r="M318" s="14">
        <f t="shared" si="29"/>
        <v>0</v>
      </c>
      <c r="N318" s="44">
        <f t="shared" si="30"/>
        <v>0</v>
      </c>
      <c r="O318" s="14">
        <f t="shared" si="35"/>
        <v>0</v>
      </c>
      <c r="P318" s="25"/>
      <c r="Q318" s="16">
        <f t="shared" si="36"/>
        <v>0</v>
      </c>
      <c r="R318" s="16">
        <f t="shared" si="31"/>
        <v>0</v>
      </c>
    </row>
    <row r="319" spans="1:18" x14ac:dyDescent="0.25">
      <c r="A319" s="13" t="str">
        <f>IF(INTRO!$E$43="Non-endemic"," ", IF(COUNTRY_INFO!A319=0," ",COUNTRY_INFO!A319))</f>
        <v>Nigeria</v>
      </c>
      <c r="B319" s="13" t="str">
        <f>IF(INTRO!$E$43="Non-endemic"," ", IF(COUNTRY_INFO!B319=0," ",COUNTRY_INFO!B319))</f>
        <v>Imo</v>
      </c>
      <c r="C319" s="13" t="str">
        <f>IF(INTRO!$E$43="Non-endemic"," ", IF(COUNTRY_INFO!C319=0," ",COUNTRY_INFO!C319))</f>
        <v>Okigwe</v>
      </c>
      <c r="D319" s="14">
        <f>IF(INTRO!$E$43="Non-endemic", 0, IF(COUNTRY_INFO!$K319&gt;0, IF(COUNTRY_INFO!$K319=4, 0, IF(COUNTRY_INFO!$K319=1, COUNTRY_INFO!$F319*0.33, IF(COUNTRY_INFO!$K319=2, COUNTRY_INFO!$F319*0.5, COUNTRY_INFO!$F319))), 0))</f>
        <v>16432.68</v>
      </c>
      <c r="E319" s="14">
        <f>IF(INTRO!$E$43="Non-endemic", 0, IF(COUNTRY_INFO!$K319&gt;0, IF(COUNTRY_INFO!$K319=4, 0, IF(COUNTRY_INFO!$K319=1, 0, IF(COUNTRY_INFO!$K319=2, COUNTRY_INFO!$G319*0.2, COUNTRY_INFO!$G319))), 0))</f>
        <v>0</v>
      </c>
      <c r="F319" s="14">
        <f t="shared" si="32"/>
        <v>16432.68</v>
      </c>
      <c r="G319" s="15">
        <f>IF(INTRO!$E$43="Non-endemic", "Not required", COUNTRY_INFO!T319)</f>
        <v>1</v>
      </c>
      <c r="H319" s="64"/>
      <c r="I319" s="14">
        <f>IF($D319=0,0,IF(AND($G319&gt;0,$H319&lt;&gt;"Yes"),D319,IF(AND($G319&gt;0,$H319="Yes"),COUNTRY_INFO!$F319,0)))</f>
        <v>16432.68</v>
      </c>
      <c r="J319" s="3"/>
      <c r="K319" s="44">
        <f t="shared" si="33"/>
        <v>0</v>
      </c>
      <c r="L319" s="44">
        <f t="shared" si="34"/>
        <v>16432.68</v>
      </c>
      <c r="M319" s="14">
        <f t="shared" si="29"/>
        <v>41081.699999999997</v>
      </c>
      <c r="N319" s="44">
        <f t="shared" si="30"/>
        <v>0</v>
      </c>
      <c r="O319" s="14">
        <f t="shared" si="35"/>
        <v>41081.699999999997</v>
      </c>
      <c r="P319" s="25"/>
      <c r="Q319" s="16">
        <f t="shared" si="36"/>
        <v>41081.699999999997</v>
      </c>
      <c r="R319" s="16">
        <f t="shared" si="31"/>
        <v>42</v>
      </c>
    </row>
    <row r="320" spans="1:18" x14ac:dyDescent="0.25">
      <c r="A320" s="13" t="str">
        <f>IF(INTRO!$E$43="Non-endemic"," ", IF(COUNTRY_INFO!A320=0," ",COUNTRY_INFO!A320))</f>
        <v>Nigeria</v>
      </c>
      <c r="B320" s="13" t="str">
        <f>IF(INTRO!$E$43="Non-endemic"," ", IF(COUNTRY_INFO!B320=0," ",COUNTRY_INFO!B320))</f>
        <v>Imo</v>
      </c>
      <c r="C320" s="13" t="str">
        <f>IF(INTRO!$E$43="Non-endemic"," ", IF(COUNTRY_INFO!C320=0," ",COUNTRY_INFO!C320))</f>
        <v>Onuimo</v>
      </c>
      <c r="D320" s="14">
        <f>IF(INTRO!$E$43="Non-endemic", 0, IF(COUNTRY_INFO!$K320&gt;0, IF(COUNTRY_INFO!$K320=4, 0, IF(COUNTRY_INFO!$K320=1, COUNTRY_INFO!$F320*0.33, IF(COUNTRY_INFO!$K320=2, COUNTRY_INFO!$F320*0.5, COUNTRY_INFO!$F320))), 0))</f>
        <v>12333.09</v>
      </c>
      <c r="E320" s="14">
        <f>IF(INTRO!$E$43="Non-endemic", 0, IF(COUNTRY_INFO!$K320&gt;0, IF(COUNTRY_INFO!$K320=4, 0, IF(COUNTRY_INFO!$K320=1, 0, IF(COUNTRY_INFO!$K320=2, COUNTRY_INFO!$G320*0.2, COUNTRY_INFO!$G320))), 0))</f>
        <v>0</v>
      </c>
      <c r="F320" s="14">
        <f t="shared" si="32"/>
        <v>12333.09</v>
      </c>
      <c r="G320" s="15">
        <f>IF(INTRO!$E$43="Non-endemic", "Not required", COUNTRY_INFO!T320)</f>
        <v>1</v>
      </c>
      <c r="H320" s="64"/>
      <c r="I320" s="14">
        <f>IF($D320=0,0,IF(AND($G320&gt;0,$H320&lt;&gt;"Yes"),D320,IF(AND($G320&gt;0,$H320="Yes"),COUNTRY_INFO!$F320,0)))</f>
        <v>12333.09</v>
      </c>
      <c r="J320" s="3"/>
      <c r="K320" s="44">
        <f t="shared" si="33"/>
        <v>0</v>
      </c>
      <c r="L320" s="44">
        <f t="shared" si="34"/>
        <v>12333.09</v>
      </c>
      <c r="M320" s="14">
        <f t="shared" si="29"/>
        <v>30832.724999999999</v>
      </c>
      <c r="N320" s="44">
        <f t="shared" si="30"/>
        <v>0</v>
      </c>
      <c r="O320" s="14">
        <f t="shared" si="35"/>
        <v>30832.724999999999</v>
      </c>
      <c r="P320" s="25"/>
      <c r="Q320" s="16">
        <f t="shared" si="36"/>
        <v>30832.724999999999</v>
      </c>
      <c r="R320" s="16">
        <f t="shared" si="31"/>
        <v>31</v>
      </c>
    </row>
    <row r="321" spans="1:18" x14ac:dyDescent="0.25">
      <c r="A321" s="13" t="str">
        <f>IF(INTRO!$E$43="Non-endemic"," ", IF(COUNTRY_INFO!A321=0," ",COUNTRY_INFO!A321))</f>
        <v>Nigeria</v>
      </c>
      <c r="B321" s="13" t="str">
        <f>IF(INTRO!$E$43="Non-endemic"," ", IF(COUNTRY_INFO!B321=0," ",COUNTRY_INFO!B321))</f>
        <v>Imo</v>
      </c>
      <c r="C321" s="13" t="str">
        <f>IF(INTRO!$E$43="Non-endemic"," ", IF(COUNTRY_INFO!C321=0," ",COUNTRY_INFO!C321))</f>
        <v>Orlu</v>
      </c>
      <c r="D321" s="14">
        <f>IF(INTRO!$E$43="Non-endemic", 0, IF(COUNTRY_INFO!$K321&gt;0, IF(COUNTRY_INFO!$K321=4, 0, IF(COUNTRY_INFO!$K321=1, COUNTRY_INFO!$F321*0.33, IF(COUNTRY_INFO!$K321=2, COUNTRY_INFO!$F321*0.5, COUNTRY_INFO!$F321))), 0))</f>
        <v>0</v>
      </c>
      <c r="E321" s="14">
        <f>IF(INTRO!$E$43="Non-endemic", 0, IF(COUNTRY_INFO!$K321&gt;0, IF(COUNTRY_INFO!$K321=4, 0, IF(COUNTRY_INFO!$K321=1, 0, IF(COUNTRY_INFO!$K321=2, COUNTRY_INFO!$G321*0.2, COUNTRY_INFO!$G321))), 0))</f>
        <v>0</v>
      </c>
      <c r="F321" s="14">
        <f t="shared" si="32"/>
        <v>0</v>
      </c>
      <c r="G321" s="15">
        <f>IF(INTRO!$E$43="Non-endemic", "Not required", COUNTRY_INFO!T321)</f>
        <v>0</v>
      </c>
      <c r="H321" s="64"/>
      <c r="I321" s="14">
        <f>IF($D321=0,0,IF(AND($G321&gt;0,$H321&lt;&gt;"Yes"),D321,IF(AND($G321&gt;0,$H321="Yes"),COUNTRY_INFO!$F321,0)))</f>
        <v>0</v>
      </c>
      <c r="J321" s="3"/>
      <c r="K321" s="44">
        <f t="shared" si="33"/>
        <v>0</v>
      </c>
      <c r="L321" s="44">
        <f t="shared" si="34"/>
        <v>0</v>
      </c>
      <c r="M321" s="14">
        <f t="shared" si="29"/>
        <v>0</v>
      </c>
      <c r="N321" s="44">
        <f t="shared" si="30"/>
        <v>0</v>
      </c>
      <c r="O321" s="14">
        <f t="shared" si="35"/>
        <v>0</v>
      </c>
      <c r="P321" s="25"/>
      <c r="Q321" s="16">
        <f t="shared" si="36"/>
        <v>0</v>
      </c>
      <c r="R321" s="16">
        <f t="shared" si="31"/>
        <v>0</v>
      </c>
    </row>
    <row r="322" spans="1:18" x14ac:dyDescent="0.25">
      <c r="A322" s="13" t="str">
        <f>IF(INTRO!$E$43="Non-endemic"," ", IF(COUNTRY_INFO!A322=0," ",COUNTRY_INFO!A322))</f>
        <v>Nigeria</v>
      </c>
      <c r="B322" s="13" t="str">
        <f>IF(INTRO!$E$43="Non-endemic"," ", IF(COUNTRY_INFO!B322=0," ",COUNTRY_INFO!B322))</f>
        <v>Imo</v>
      </c>
      <c r="C322" s="13" t="str">
        <f>IF(INTRO!$E$43="Non-endemic"," ", IF(COUNTRY_INFO!C322=0," ",COUNTRY_INFO!C322))</f>
        <v>Orsu</v>
      </c>
      <c r="D322" s="14">
        <f>IF(INTRO!$E$43="Non-endemic", 0, IF(COUNTRY_INFO!$K322&gt;0, IF(COUNTRY_INFO!$K322=4, 0, IF(COUNTRY_INFO!$K322=1, COUNTRY_INFO!$F322*0.33, IF(COUNTRY_INFO!$K322=2, COUNTRY_INFO!$F322*0.5, COUNTRY_INFO!$F322))), 0))</f>
        <v>0</v>
      </c>
      <c r="E322" s="14">
        <f>IF(INTRO!$E$43="Non-endemic", 0, IF(COUNTRY_INFO!$K322&gt;0, IF(COUNTRY_INFO!$K322=4, 0, IF(COUNTRY_INFO!$K322=1, 0, IF(COUNTRY_INFO!$K322=2, COUNTRY_INFO!$G322*0.2, COUNTRY_INFO!$G322))), 0))</f>
        <v>0</v>
      </c>
      <c r="F322" s="14">
        <f t="shared" si="32"/>
        <v>0</v>
      </c>
      <c r="G322" s="15">
        <f>IF(INTRO!$E$43="Non-endemic", "Not required", COUNTRY_INFO!T322)</f>
        <v>0</v>
      </c>
      <c r="H322" s="64"/>
      <c r="I322" s="14">
        <f>IF($D322=0,0,IF(AND($G322&gt;0,$H322&lt;&gt;"Yes"),D322,IF(AND($G322&gt;0,$H322="Yes"),COUNTRY_INFO!$F322,0)))</f>
        <v>0</v>
      </c>
      <c r="J322" s="3"/>
      <c r="K322" s="44">
        <f t="shared" si="33"/>
        <v>0</v>
      </c>
      <c r="L322" s="44">
        <f t="shared" si="34"/>
        <v>0</v>
      </c>
      <c r="M322" s="14">
        <f t="shared" si="29"/>
        <v>0</v>
      </c>
      <c r="N322" s="44">
        <f t="shared" si="30"/>
        <v>0</v>
      </c>
      <c r="O322" s="14">
        <f t="shared" si="35"/>
        <v>0</v>
      </c>
      <c r="P322" s="25"/>
      <c r="Q322" s="16">
        <f t="shared" si="36"/>
        <v>0</v>
      </c>
      <c r="R322" s="16">
        <f t="shared" si="31"/>
        <v>0</v>
      </c>
    </row>
    <row r="323" spans="1:18" x14ac:dyDescent="0.25">
      <c r="A323" s="13" t="str">
        <f>IF(INTRO!$E$43="Non-endemic"," ", IF(COUNTRY_INFO!A323=0," ",COUNTRY_INFO!A323))</f>
        <v>Nigeria</v>
      </c>
      <c r="B323" s="13" t="str">
        <f>IF(INTRO!$E$43="Non-endemic"," ", IF(COUNTRY_INFO!B323=0," ",COUNTRY_INFO!B323))</f>
        <v>Imo</v>
      </c>
      <c r="C323" s="13" t="str">
        <f>IF(INTRO!$E$43="Non-endemic"," ", IF(COUNTRY_INFO!C323=0," ",COUNTRY_INFO!C323))</f>
        <v>Oru East</v>
      </c>
      <c r="D323" s="14">
        <f>IF(INTRO!$E$43="Non-endemic", 0, IF(COUNTRY_INFO!$K323&gt;0, IF(COUNTRY_INFO!$K323=4, 0, IF(COUNTRY_INFO!$K323=1, COUNTRY_INFO!$F323*0.33, IF(COUNTRY_INFO!$K323=2, COUNTRY_INFO!$F323*0.5, COUNTRY_INFO!$F323))), 0))</f>
        <v>13895.970000000001</v>
      </c>
      <c r="E323" s="14">
        <f>IF(INTRO!$E$43="Non-endemic", 0, IF(COUNTRY_INFO!$K323&gt;0, IF(COUNTRY_INFO!$K323=4, 0, IF(COUNTRY_INFO!$K323=1, 0, IF(COUNTRY_INFO!$K323=2, COUNTRY_INFO!$G323*0.2, COUNTRY_INFO!$G323))), 0))</f>
        <v>0</v>
      </c>
      <c r="F323" s="14">
        <f t="shared" si="32"/>
        <v>13895.970000000001</v>
      </c>
      <c r="G323" s="15">
        <f>IF(INTRO!$E$43="Non-endemic", "Not required", COUNTRY_INFO!T323)</f>
        <v>1</v>
      </c>
      <c r="H323" s="64"/>
      <c r="I323" s="14">
        <f>IF($D323=0,0,IF(AND($G323&gt;0,$H323&lt;&gt;"Yes"),D323,IF(AND($G323&gt;0,$H323="Yes"),COUNTRY_INFO!$F323,0)))</f>
        <v>13895.970000000001</v>
      </c>
      <c r="J323" s="3"/>
      <c r="K323" s="44">
        <f t="shared" si="33"/>
        <v>0</v>
      </c>
      <c r="L323" s="44">
        <f t="shared" si="34"/>
        <v>13895.970000000001</v>
      </c>
      <c r="M323" s="14">
        <f t="shared" si="29"/>
        <v>34739.925000000003</v>
      </c>
      <c r="N323" s="44">
        <f t="shared" si="30"/>
        <v>0</v>
      </c>
      <c r="O323" s="14">
        <f t="shared" si="35"/>
        <v>34739.925000000003</v>
      </c>
      <c r="P323" s="25"/>
      <c r="Q323" s="16">
        <f t="shared" si="36"/>
        <v>34739.925000000003</v>
      </c>
      <c r="R323" s="16">
        <f t="shared" si="31"/>
        <v>35</v>
      </c>
    </row>
    <row r="324" spans="1:18" x14ac:dyDescent="0.25">
      <c r="A324" s="13" t="str">
        <f>IF(INTRO!$E$43="Non-endemic"," ", IF(COUNTRY_INFO!A324=0," ",COUNTRY_INFO!A324))</f>
        <v>Nigeria</v>
      </c>
      <c r="B324" s="13" t="str">
        <f>IF(INTRO!$E$43="Non-endemic"," ", IF(COUNTRY_INFO!B324=0," ",COUNTRY_INFO!B324))</f>
        <v>Imo</v>
      </c>
      <c r="C324" s="13" t="str">
        <f>IF(INTRO!$E$43="Non-endemic"," ", IF(COUNTRY_INFO!C324=0," ",COUNTRY_INFO!C324))</f>
        <v>Oru West</v>
      </c>
      <c r="D324" s="14">
        <f>IF(INTRO!$E$43="Non-endemic", 0, IF(COUNTRY_INFO!$K324&gt;0, IF(COUNTRY_INFO!$K324=4, 0, IF(COUNTRY_INFO!$K324=1, COUNTRY_INFO!$F324*0.33, IF(COUNTRY_INFO!$K324=2, COUNTRY_INFO!$F324*0.5, COUNTRY_INFO!$F324))), 0))</f>
        <v>0</v>
      </c>
      <c r="E324" s="14">
        <f>IF(INTRO!$E$43="Non-endemic", 0, IF(COUNTRY_INFO!$K324&gt;0, IF(COUNTRY_INFO!$K324=4, 0, IF(COUNTRY_INFO!$K324=1, 0, IF(COUNTRY_INFO!$K324=2, COUNTRY_INFO!$G324*0.2, COUNTRY_INFO!$G324))), 0))</f>
        <v>0</v>
      </c>
      <c r="F324" s="14">
        <f t="shared" si="32"/>
        <v>0</v>
      </c>
      <c r="G324" s="15">
        <f>IF(INTRO!$E$43="Non-endemic", "Not required", COUNTRY_INFO!T324)</f>
        <v>0</v>
      </c>
      <c r="H324" s="64"/>
      <c r="I324" s="14">
        <f>IF($D324=0,0,IF(AND($G324&gt;0,$H324&lt;&gt;"Yes"),D324,IF(AND($G324&gt;0,$H324="Yes"),COUNTRY_INFO!$F324,0)))</f>
        <v>0</v>
      </c>
      <c r="J324" s="3"/>
      <c r="K324" s="44">
        <f t="shared" si="33"/>
        <v>0</v>
      </c>
      <c r="L324" s="44">
        <f t="shared" si="34"/>
        <v>0</v>
      </c>
      <c r="M324" s="14">
        <f t="shared" si="29"/>
        <v>0</v>
      </c>
      <c r="N324" s="44">
        <f t="shared" si="30"/>
        <v>0</v>
      </c>
      <c r="O324" s="14">
        <f t="shared" si="35"/>
        <v>0</v>
      </c>
      <c r="P324" s="25"/>
      <c r="Q324" s="16">
        <f t="shared" si="36"/>
        <v>0</v>
      </c>
      <c r="R324" s="16">
        <f t="shared" si="31"/>
        <v>0</v>
      </c>
    </row>
    <row r="325" spans="1:18" x14ac:dyDescent="0.25">
      <c r="A325" s="13" t="str">
        <f>IF(INTRO!$E$43="Non-endemic"," ", IF(COUNTRY_INFO!A325=0," ",COUNTRY_INFO!A325))</f>
        <v>Nigeria</v>
      </c>
      <c r="B325" s="13" t="str">
        <f>IF(INTRO!$E$43="Non-endemic"," ", IF(COUNTRY_INFO!B325=0," ",COUNTRY_INFO!B325))</f>
        <v>Imo</v>
      </c>
      <c r="C325" s="13" t="str">
        <f>IF(INTRO!$E$43="Non-endemic"," ", IF(COUNTRY_INFO!C325=0," ",COUNTRY_INFO!C325))</f>
        <v>Owerri municipal</v>
      </c>
      <c r="D325" s="14">
        <f>IF(INTRO!$E$43="Non-endemic", 0, IF(COUNTRY_INFO!$K325&gt;0, IF(COUNTRY_INFO!$K325=4, 0, IF(COUNTRY_INFO!$K325=1, COUNTRY_INFO!$F325*0.33, IF(COUNTRY_INFO!$K325=2, COUNTRY_INFO!$F325*0.5, COUNTRY_INFO!$F325))), 0))</f>
        <v>15808.320000000002</v>
      </c>
      <c r="E325" s="14">
        <f>IF(INTRO!$E$43="Non-endemic", 0, IF(COUNTRY_INFO!$K325&gt;0, IF(COUNTRY_INFO!$K325=4, 0, IF(COUNTRY_INFO!$K325=1, 0, IF(COUNTRY_INFO!$K325=2, COUNTRY_INFO!$G325*0.2, COUNTRY_INFO!$G325))), 0))</f>
        <v>0</v>
      </c>
      <c r="F325" s="14">
        <f t="shared" si="32"/>
        <v>15808.320000000002</v>
      </c>
      <c r="G325" s="15">
        <f>IF(INTRO!$E$43="Non-endemic", "Not required", COUNTRY_INFO!T325)</f>
        <v>1</v>
      </c>
      <c r="H325" s="64"/>
      <c r="I325" s="14">
        <f>IF($D325=0,0,IF(AND($G325&gt;0,$H325&lt;&gt;"Yes"),D325,IF(AND($G325&gt;0,$H325="Yes"),COUNTRY_INFO!$F325,0)))</f>
        <v>15808.320000000002</v>
      </c>
      <c r="J325" s="3"/>
      <c r="K325" s="44">
        <f t="shared" si="33"/>
        <v>0</v>
      </c>
      <c r="L325" s="44">
        <f t="shared" si="34"/>
        <v>15808.320000000002</v>
      </c>
      <c r="M325" s="14">
        <f t="shared" si="29"/>
        <v>39520.800000000003</v>
      </c>
      <c r="N325" s="44">
        <f t="shared" si="30"/>
        <v>0</v>
      </c>
      <c r="O325" s="14">
        <f t="shared" si="35"/>
        <v>39520.800000000003</v>
      </c>
      <c r="P325" s="25"/>
      <c r="Q325" s="16">
        <f t="shared" si="36"/>
        <v>39520.800000000003</v>
      </c>
      <c r="R325" s="16">
        <f t="shared" si="31"/>
        <v>40</v>
      </c>
    </row>
    <row r="326" spans="1:18" x14ac:dyDescent="0.25">
      <c r="A326" s="13" t="str">
        <f>IF(INTRO!$E$43="Non-endemic"," ", IF(COUNTRY_INFO!A326=0," ",COUNTRY_INFO!A326))</f>
        <v>Nigeria</v>
      </c>
      <c r="B326" s="13" t="str">
        <f>IF(INTRO!$E$43="Non-endemic"," ", IF(COUNTRY_INFO!B326=0," ",COUNTRY_INFO!B326))</f>
        <v>Imo</v>
      </c>
      <c r="C326" s="13" t="str">
        <f>IF(INTRO!$E$43="Non-endemic"," ", IF(COUNTRY_INFO!C326=0," ",COUNTRY_INFO!C326))</f>
        <v>Owerri North</v>
      </c>
      <c r="D326" s="14">
        <f>IF(INTRO!$E$43="Non-endemic", 0, IF(COUNTRY_INFO!$K326&gt;0, IF(COUNTRY_INFO!$K326=4, 0, IF(COUNTRY_INFO!$K326=1, COUNTRY_INFO!$F326*0.33, IF(COUNTRY_INFO!$K326=2, COUNTRY_INFO!$F326*0.5, COUNTRY_INFO!$F326))), 0))</f>
        <v>21795.84</v>
      </c>
      <c r="E326" s="14">
        <f>IF(INTRO!$E$43="Non-endemic", 0, IF(COUNTRY_INFO!$K326&gt;0, IF(COUNTRY_INFO!$K326=4, 0, IF(COUNTRY_INFO!$K326=1, 0, IF(COUNTRY_INFO!$K326=2, COUNTRY_INFO!$G326*0.2, COUNTRY_INFO!$G326))), 0))</f>
        <v>0</v>
      </c>
      <c r="F326" s="14">
        <f t="shared" si="32"/>
        <v>21795.84</v>
      </c>
      <c r="G326" s="15">
        <f>IF(INTRO!$E$43="Non-endemic", "Not required", COUNTRY_INFO!T326)</f>
        <v>1</v>
      </c>
      <c r="H326" s="64"/>
      <c r="I326" s="14">
        <f>IF($D326=0,0,IF(AND($G326&gt;0,$H326&lt;&gt;"Yes"),D326,IF(AND($G326&gt;0,$H326="Yes"),COUNTRY_INFO!$F326,0)))</f>
        <v>21795.84</v>
      </c>
      <c r="J326" s="3"/>
      <c r="K326" s="44">
        <f t="shared" si="33"/>
        <v>0</v>
      </c>
      <c r="L326" s="44">
        <f t="shared" si="34"/>
        <v>21795.84</v>
      </c>
      <c r="M326" s="14">
        <f t="shared" si="29"/>
        <v>54489.599999999999</v>
      </c>
      <c r="N326" s="44">
        <f t="shared" si="30"/>
        <v>0</v>
      </c>
      <c r="O326" s="14">
        <f t="shared" si="35"/>
        <v>54489.599999999999</v>
      </c>
      <c r="P326" s="25"/>
      <c r="Q326" s="16">
        <f t="shared" si="36"/>
        <v>54489.599999999999</v>
      </c>
      <c r="R326" s="16">
        <f t="shared" si="31"/>
        <v>55</v>
      </c>
    </row>
    <row r="327" spans="1:18" x14ac:dyDescent="0.25">
      <c r="A327" s="13" t="str">
        <f>IF(INTRO!$E$43="Non-endemic"," ", IF(COUNTRY_INFO!A327=0," ",COUNTRY_INFO!A327))</f>
        <v>Nigeria</v>
      </c>
      <c r="B327" s="13" t="str">
        <f>IF(INTRO!$E$43="Non-endemic"," ", IF(COUNTRY_INFO!B327=0," ",COUNTRY_INFO!B327))</f>
        <v>Imo</v>
      </c>
      <c r="C327" s="13" t="str">
        <f>IF(INTRO!$E$43="Non-endemic"," ", IF(COUNTRY_INFO!C327=0," ",COUNTRY_INFO!C327))</f>
        <v>Owerri West</v>
      </c>
      <c r="D327" s="14">
        <f>IF(INTRO!$E$43="Non-endemic", 0, IF(COUNTRY_INFO!$K327&gt;0, IF(COUNTRY_INFO!$K327=4, 0, IF(COUNTRY_INFO!$K327=1, COUNTRY_INFO!$F327*0.33, IF(COUNTRY_INFO!$K327=2, COUNTRY_INFO!$F327*0.5, COUNTRY_INFO!$F327))), 0))</f>
        <v>0</v>
      </c>
      <c r="E327" s="14">
        <f>IF(INTRO!$E$43="Non-endemic", 0, IF(COUNTRY_INFO!$K327&gt;0, IF(COUNTRY_INFO!$K327=4, 0, IF(COUNTRY_INFO!$K327=1, 0, IF(COUNTRY_INFO!$K327=2, COUNTRY_INFO!$G327*0.2, COUNTRY_INFO!$G327))), 0))</f>
        <v>0</v>
      </c>
      <c r="F327" s="14">
        <f t="shared" si="32"/>
        <v>0</v>
      </c>
      <c r="G327" s="15">
        <f>IF(INTRO!$E$43="Non-endemic", "Not required", COUNTRY_INFO!T327)</f>
        <v>0</v>
      </c>
      <c r="H327" s="64"/>
      <c r="I327" s="14">
        <f>IF($D327=0,0,IF(AND($G327&gt;0,$H327&lt;&gt;"Yes"),D327,IF(AND($G327&gt;0,$H327="Yes"),COUNTRY_INFO!$F327,0)))</f>
        <v>0</v>
      </c>
      <c r="J327" s="3"/>
      <c r="K327" s="44">
        <f t="shared" si="33"/>
        <v>0</v>
      </c>
      <c r="L327" s="44">
        <f t="shared" si="34"/>
        <v>0</v>
      </c>
      <c r="M327" s="14">
        <f t="shared" si="29"/>
        <v>0</v>
      </c>
      <c r="N327" s="44">
        <f t="shared" si="30"/>
        <v>0</v>
      </c>
      <c r="O327" s="14">
        <f t="shared" si="35"/>
        <v>0</v>
      </c>
      <c r="P327" s="25"/>
      <c r="Q327" s="16">
        <f t="shared" si="36"/>
        <v>0</v>
      </c>
      <c r="R327" s="16">
        <f t="shared" si="31"/>
        <v>0</v>
      </c>
    </row>
    <row r="328" spans="1:18" x14ac:dyDescent="0.25">
      <c r="A328" s="13" t="str">
        <f>IF(INTRO!$E$43="Non-endemic"," ", IF(COUNTRY_INFO!A328=0," ",COUNTRY_INFO!A328))</f>
        <v>Nigeria</v>
      </c>
      <c r="B328" s="13" t="str">
        <f>IF(INTRO!$E$43="Non-endemic"," ", IF(COUNTRY_INFO!B328=0," ",COUNTRY_INFO!B328))</f>
        <v>Jigawa</v>
      </c>
      <c r="C328" s="13" t="str">
        <f>IF(INTRO!$E$43="Non-endemic"," ", IF(COUNTRY_INFO!C328=0," ",COUNTRY_INFO!C328))</f>
        <v>Auyo</v>
      </c>
      <c r="D328" s="14">
        <f>IF(INTRO!$E$43="Non-endemic", 0, IF(COUNTRY_INFO!$K328&gt;0, IF(COUNTRY_INFO!$K328=4, 0, IF(COUNTRY_INFO!$K328=1, COUNTRY_INFO!$F328*0.33, IF(COUNTRY_INFO!$K328=2, COUNTRY_INFO!$F328*0.5, COUNTRY_INFO!$F328))), 0))</f>
        <v>24853.5</v>
      </c>
      <c r="E328" s="14">
        <f>IF(INTRO!$E$43="Non-endemic", 0, IF(COUNTRY_INFO!$K328&gt;0, IF(COUNTRY_INFO!$K328=4, 0, IF(COUNTRY_INFO!$K328=1, 0, IF(COUNTRY_INFO!$K328=2, COUNTRY_INFO!$G328*0.2, COUNTRY_INFO!$G328))), 0))</f>
        <v>18462.8</v>
      </c>
      <c r="F328" s="14">
        <f t="shared" si="32"/>
        <v>43316.3</v>
      </c>
      <c r="G328" s="15">
        <f>IF(INTRO!$E$43="Non-endemic", "Not required", COUNTRY_INFO!T328)</f>
        <v>1</v>
      </c>
      <c r="H328" s="64"/>
      <c r="I328" s="14">
        <f>IF($D328=0,0,IF(AND($G328&gt;0,$H328&lt;&gt;"Yes"),D328,IF(AND($G328&gt;0,$H328="Yes"),COUNTRY_INFO!$F328,0)))</f>
        <v>24853.5</v>
      </c>
      <c r="J328" s="3"/>
      <c r="K328" s="44">
        <f t="shared" si="33"/>
        <v>18462.8</v>
      </c>
      <c r="L328" s="44">
        <f t="shared" si="34"/>
        <v>43316.3</v>
      </c>
      <c r="M328" s="14">
        <f t="shared" ref="M328:M391" si="37">IF($J328=0,$I328*2.5,$J328*2.5)</f>
        <v>62133.75</v>
      </c>
      <c r="N328" s="44">
        <f t="shared" ref="N328:N391" si="38">$K328*3</f>
        <v>55388.399999999994</v>
      </c>
      <c r="O328" s="14">
        <f t="shared" si="35"/>
        <v>62133.75</v>
      </c>
      <c r="P328" s="25"/>
      <c r="Q328" s="16">
        <f t="shared" si="36"/>
        <v>62133.75</v>
      </c>
      <c r="R328" s="16">
        <f t="shared" ref="R328:R391" si="39">ROUNDUP($O328/1000,0)</f>
        <v>63</v>
      </c>
    </row>
    <row r="329" spans="1:18" x14ac:dyDescent="0.25">
      <c r="A329" s="13" t="str">
        <f>IF(INTRO!$E$43="Non-endemic"," ", IF(COUNTRY_INFO!A329=0," ",COUNTRY_INFO!A329))</f>
        <v>Nigeria</v>
      </c>
      <c r="B329" s="13" t="str">
        <f>IF(INTRO!$E$43="Non-endemic"," ", IF(COUNTRY_INFO!B329=0," ",COUNTRY_INFO!B329))</f>
        <v>Jigawa</v>
      </c>
      <c r="C329" s="13" t="str">
        <f>IF(INTRO!$E$43="Non-endemic"," ", IF(COUNTRY_INFO!C329=0," ",COUNTRY_INFO!C329))</f>
        <v>Babure</v>
      </c>
      <c r="D329" s="14">
        <f>IF(INTRO!$E$43="Non-endemic", 0, IF(COUNTRY_INFO!$K329&gt;0, IF(COUNTRY_INFO!$K329=4, 0, IF(COUNTRY_INFO!$K329=1, COUNTRY_INFO!$F329*0.33, IF(COUNTRY_INFO!$K329=2, COUNTRY_INFO!$F329*0.5, COUNTRY_INFO!$F329))), 0))</f>
        <v>39182</v>
      </c>
      <c r="E329" s="14">
        <f>IF(INTRO!$E$43="Non-endemic", 0, IF(COUNTRY_INFO!$K329&gt;0, IF(COUNTRY_INFO!$K329=4, 0, IF(COUNTRY_INFO!$K329=1, 0, IF(COUNTRY_INFO!$K329=2, COUNTRY_INFO!$G329*0.2, COUNTRY_INFO!$G329))), 0))</f>
        <v>29106.800000000003</v>
      </c>
      <c r="F329" s="14">
        <f t="shared" si="32"/>
        <v>68288.800000000003</v>
      </c>
      <c r="G329" s="15">
        <f>IF(INTRO!$E$43="Non-endemic", "Not required", COUNTRY_INFO!T329)</f>
        <v>1</v>
      </c>
      <c r="H329" s="64"/>
      <c r="I329" s="14">
        <f>IF($D329=0,0,IF(AND($G329&gt;0,$H329&lt;&gt;"Yes"),D329,IF(AND($G329&gt;0,$H329="Yes"),COUNTRY_INFO!$F329,0)))</f>
        <v>39182</v>
      </c>
      <c r="J329" s="3"/>
      <c r="K329" s="44">
        <f t="shared" si="33"/>
        <v>29106.800000000003</v>
      </c>
      <c r="L329" s="44">
        <f t="shared" si="34"/>
        <v>68288.800000000003</v>
      </c>
      <c r="M329" s="14">
        <f t="shared" si="37"/>
        <v>97955</v>
      </c>
      <c r="N329" s="44">
        <f t="shared" si="38"/>
        <v>87320.400000000009</v>
      </c>
      <c r="O329" s="14">
        <f t="shared" si="35"/>
        <v>97955</v>
      </c>
      <c r="P329" s="25"/>
      <c r="Q329" s="16">
        <f t="shared" si="36"/>
        <v>97955</v>
      </c>
      <c r="R329" s="16">
        <f t="shared" si="39"/>
        <v>98</v>
      </c>
    </row>
    <row r="330" spans="1:18" x14ac:dyDescent="0.25">
      <c r="A330" s="13" t="str">
        <f>IF(INTRO!$E$43="Non-endemic"," ", IF(COUNTRY_INFO!A330=0," ",COUNTRY_INFO!A330))</f>
        <v>Nigeria</v>
      </c>
      <c r="B330" s="13" t="str">
        <f>IF(INTRO!$E$43="Non-endemic"," ", IF(COUNTRY_INFO!B330=0," ",COUNTRY_INFO!B330))</f>
        <v>Jigawa</v>
      </c>
      <c r="C330" s="13" t="str">
        <f>IF(INTRO!$E$43="Non-endemic"," ", IF(COUNTRY_INFO!C330=0," ",COUNTRY_INFO!C330))</f>
        <v>Birinin Kudu</v>
      </c>
      <c r="D330" s="14">
        <f>IF(INTRO!$E$43="Non-endemic", 0, IF(COUNTRY_INFO!$K330&gt;0, IF(COUNTRY_INFO!$K330=4, 0, IF(COUNTRY_INFO!$K330=1, COUNTRY_INFO!$F330*0.33, IF(COUNTRY_INFO!$K330=2, COUNTRY_INFO!$F330*0.5, COUNTRY_INFO!$F330))), 0))</f>
        <v>59003.5</v>
      </c>
      <c r="E330" s="14">
        <f>IF(INTRO!$E$43="Non-endemic", 0, IF(COUNTRY_INFO!$K330&gt;0, IF(COUNTRY_INFO!$K330=4, 0, IF(COUNTRY_INFO!$K330=1, 0, IF(COUNTRY_INFO!$K330=2, COUNTRY_INFO!$G330*0.2, COUNTRY_INFO!$G330))), 0))</f>
        <v>43831</v>
      </c>
      <c r="F330" s="14">
        <f t="shared" ref="F330:F393" si="40">SUM(D330:E330)</f>
        <v>102834.5</v>
      </c>
      <c r="G330" s="15">
        <f>IF(INTRO!$E$43="Non-endemic", "Not required", COUNTRY_INFO!T330)</f>
        <v>1</v>
      </c>
      <c r="H330" s="64"/>
      <c r="I330" s="14">
        <f>IF($D330=0,0,IF(AND($G330&gt;0,$H330&lt;&gt;"Yes"),D330,IF(AND($G330&gt;0,$H330="Yes"),COUNTRY_INFO!$F330,0)))</f>
        <v>59003.5</v>
      </c>
      <c r="J330" s="3"/>
      <c r="K330" s="44">
        <f t="shared" ref="K330:K393" si="41">IF($G330&gt;0,E330, 0)</f>
        <v>43831</v>
      </c>
      <c r="L330" s="44">
        <f t="shared" ref="L330:L393" si="42">IF($J330=0,SUM(I330,K330),SUM(J330,K330))</f>
        <v>102834.5</v>
      </c>
      <c r="M330" s="14">
        <f t="shared" si="37"/>
        <v>147508.75</v>
      </c>
      <c r="N330" s="44">
        <f t="shared" si="38"/>
        <v>131493</v>
      </c>
      <c r="O330" s="14">
        <f t="shared" ref="O330:O393" si="43">M330</f>
        <v>147508.75</v>
      </c>
      <c r="P330" s="25"/>
      <c r="Q330" s="16">
        <f t="shared" ref="Q330:Q393" si="44">IF($O330&gt;$P330,O330-P330,0)</f>
        <v>147508.75</v>
      </c>
      <c r="R330" s="16">
        <f t="shared" si="39"/>
        <v>148</v>
      </c>
    </row>
    <row r="331" spans="1:18" x14ac:dyDescent="0.25">
      <c r="A331" s="13" t="str">
        <f>IF(INTRO!$E$43="Non-endemic"," ", IF(COUNTRY_INFO!A331=0," ",COUNTRY_INFO!A331))</f>
        <v>Nigeria</v>
      </c>
      <c r="B331" s="13" t="str">
        <f>IF(INTRO!$E$43="Non-endemic"," ", IF(COUNTRY_INFO!B331=0," ",COUNTRY_INFO!B331))</f>
        <v>Jigawa</v>
      </c>
      <c r="C331" s="13" t="str">
        <f>IF(INTRO!$E$43="Non-endemic"," ", IF(COUNTRY_INFO!C331=0," ",COUNTRY_INFO!C331))</f>
        <v>Birinwa</v>
      </c>
      <c r="D331" s="14">
        <f>IF(INTRO!$E$43="Non-endemic", 0, IF(COUNTRY_INFO!$K331&gt;0, IF(COUNTRY_INFO!$K331=4, 0, IF(COUNTRY_INFO!$K331=1, COUNTRY_INFO!$F331*0.33, IF(COUNTRY_INFO!$K331=2, COUNTRY_INFO!$F331*0.5, COUNTRY_INFO!$F331))), 0))</f>
        <v>17687.010000000002</v>
      </c>
      <c r="E331" s="14">
        <f>IF(INTRO!$E$43="Non-endemic", 0, IF(COUNTRY_INFO!$K331&gt;0, IF(COUNTRY_INFO!$K331=4, 0, IF(COUNTRY_INFO!$K331=1, 0, IF(COUNTRY_INFO!$K331=2, COUNTRY_INFO!$G331*0.2, COUNTRY_INFO!$G331))), 0))</f>
        <v>0</v>
      </c>
      <c r="F331" s="14">
        <f t="shared" si="40"/>
        <v>17687.010000000002</v>
      </c>
      <c r="G331" s="15">
        <f>IF(INTRO!$E$43="Non-endemic", "Not required", COUNTRY_INFO!T331)</f>
        <v>0</v>
      </c>
      <c r="H331" s="64"/>
      <c r="I331" s="14">
        <f>IF($D331=0,0,IF(AND($G331&gt;0,$H331&lt;&gt;"Yes"),D331,IF(AND($G331&gt;0,$H331="Yes"),COUNTRY_INFO!$F331,0)))</f>
        <v>0</v>
      </c>
      <c r="J331" s="3"/>
      <c r="K331" s="44">
        <f t="shared" si="41"/>
        <v>0</v>
      </c>
      <c r="L331" s="44">
        <f t="shared" si="42"/>
        <v>0</v>
      </c>
      <c r="M331" s="14">
        <f t="shared" si="37"/>
        <v>0</v>
      </c>
      <c r="N331" s="44">
        <f t="shared" si="38"/>
        <v>0</v>
      </c>
      <c r="O331" s="14">
        <f t="shared" si="43"/>
        <v>0</v>
      </c>
      <c r="P331" s="25"/>
      <c r="Q331" s="16">
        <f t="shared" si="44"/>
        <v>0</v>
      </c>
      <c r="R331" s="16">
        <f t="shared" si="39"/>
        <v>0</v>
      </c>
    </row>
    <row r="332" spans="1:18" x14ac:dyDescent="0.25">
      <c r="A332" s="13" t="str">
        <f>IF(INTRO!$E$43="Non-endemic"," ", IF(COUNTRY_INFO!A332=0," ",COUNTRY_INFO!A332))</f>
        <v>Nigeria</v>
      </c>
      <c r="B332" s="13" t="str">
        <f>IF(INTRO!$E$43="Non-endemic"," ", IF(COUNTRY_INFO!B332=0," ",COUNTRY_INFO!B332))</f>
        <v>Jigawa</v>
      </c>
      <c r="C332" s="13" t="str">
        <f>IF(INTRO!$E$43="Non-endemic"," ", IF(COUNTRY_INFO!C332=0," ",COUNTRY_INFO!C332))</f>
        <v>Buji</v>
      </c>
      <c r="D332" s="14">
        <f>IF(INTRO!$E$43="Non-endemic", 0, IF(COUNTRY_INFO!$K332&gt;0, IF(COUNTRY_INFO!$K332=4, 0, IF(COUNTRY_INFO!$K332=1, COUNTRY_INFO!$F332*0.33, IF(COUNTRY_INFO!$K332=2, COUNTRY_INFO!$F332*0.5, COUNTRY_INFO!$F332))), 0))</f>
        <v>12100.11</v>
      </c>
      <c r="E332" s="14">
        <f>IF(INTRO!$E$43="Non-endemic", 0, IF(COUNTRY_INFO!$K332&gt;0, IF(COUNTRY_INFO!$K332=4, 0, IF(COUNTRY_INFO!$K332=1, 0, IF(COUNTRY_INFO!$K332=2, COUNTRY_INFO!$G332*0.2, COUNTRY_INFO!$G332))), 0))</f>
        <v>0</v>
      </c>
      <c r="F332" s="14">
        <f t="shared" si="40"/>
        <v>12100.11</v>
      </c>
      <c r="G332" s="15">
        <f>IF(INTRO!$E$43="Non-endemic", "Not required", COUNTRY_INFO!T332)</f>
        <v>0</v>
      </c>
      <c r="H332" s="64"/>
      <c r="I332" s="14">
        <f>IF($D332=0,0,IF(AND($G332&gt;0,$H332&lt;&gt;"Yes"),D332,IF(AND($G332&gt;0,$H332="Yes"),COUNTRY_INFO!$F332,0)))</f>
        <v>0</v>
      </c>
      <c r="J332" s="3"/>
      <c r="K332" s="44">
        <f t="shared" si="41"/>
        <v>0</v>
      </c>
      <c r="L332" s="44">
        <f t="shared" si="42"/>
        <v>0</v>
      </c>
      <c r="M332" s="14">
        <f t="shared" si="37"/>
        <v>0</v>
      </c>
      <c r="N332" s="44">
        <f t="shared" si="38"/>
        <v>0</v>
      </c>
      <c r="O332" s="14">
        <f t="shared" si="43"/>
        <v>0</v>
      </c>
      <c r="P332" s="25"/>
      <c r="Q332" s="16">
        <f t="shared" si="44"/>
        <v>0</v>
      </c>
      <c r="R332" s="16">
        <f t="shared" si="39"/>
        <v>0</v>
      </c>
    </row>
    <row r="333" spans="1:18" x14ac:dyDescent="0.25">
      <c r="A333" s="13" t="str">
        <f>IF(INTRO!$E$43="Non-endemic"," ", IF(COUNTRY_INFO!A333=0," ",COUNTRY_INFO!A333))</f>
        <v>Nigeria</v>
      </c>
      <c r="B333" s="13" t="str">
        <f>IF(INTRO!$E$43="Non-endemic"," ", IF(COUNTRY_INFO!B333=0," ",COUNTRY_INFO!B333))</f>
        <v>Jigawa</v>
      </c>
      <c r="C333" s="13" t="str">
        <f>IF(INTRO!$E$43="Non-endemic"," ", IF(COUNTRY_INFO!C333=0," ",COUNTRY_INFO!C333))</f>
        <v>Dutse</v>
      </c>
      <c r="D333" s="14">
        <f>IF(INTRO!$E$43="Non-endemic", 0, IF(COUNTRY_INFO!$K333&gt;0, IF(COUNTRY_INFO!$K333=4, 0, IF(COUNTRY_INFO!$K333=1, COUNTRY_INFO!$F333*0.33, IF(COUNTRY_INFO!$K333=2, COUNTRY_INFO!$F333*0.5, COUNTRY_INFO!$F333))), 0))</f>
        <v>30587.7</v>
      </c>
      <c r="E333" s="14">
        <f>IF(INTRO!$E$43="Non-endemic", 0, IF(COUNTRY_INFO!$K333&gt;0, IF(COUNTRY_INFO!$K333=4, 0, IF(COUNTRY_INFO!$K333=1, 0, IF(COUNTRY_INFO!$K333=2, COUNTRY_INFO!$G333*0.2, COUNTRY_INFO!$G333))), 0))</f>
        <v>0</v>
      </c>
      <c r="F333" s="14">
        <f t="shared" si="40"/>
        <v>30587.7</v>
      </c>
      <c r="G333" s="15">
        <f>IF(INTRO!$E$43="Non-endemic", "Not required", COUNTRY_INFO!T333)</f>
        <v>0</v>
      </c>
      <c r="H333" s="64"/>
      <c r="I333" s="14">
        <f>IF($D333=0,0,IF(AND($G333&gt;0,$H333&lt;&gt;"Yes"),D333,IF(AND($G333&gt;0,$H333="Yes"),COUNTRY_INFO!$F333,0)))</f>
        <v>0</v>
      </c>
      <c r="J333" s="3"/>
      <c r="K333" s="44">
        <f t="shared" si="41"/>
        <v>0</v>
      </c>
      <c r="L333" s="44">
        <f t="shared" si="42"/>
        <v>0</v>
      </c>
      <c r="M333" s="14">
        <f t="shared" si="37"/>
        <v>0</v>
      </c>
      <c r="N333" s="44">
        <f t="shared" si="38"/>
        <v>0</v>
      </c>
      <c r="O333" s="14">
        <f t="shared" si="43"/>
        <v>0</v>
      </c>
      <c r="P333" s="25"/>
      <c r="Q333" s="16">
        <f t="shared" si="44"/>
        <v>0</v>
      </c>
      <c r="R333" s="16">
        <f t="shared" si="39"/>
        <v>0</v>
      </c>
    </row>
    <row r="334" spans="1:18" x14ac:dyDescent="0.25">
      <c r="A334" s="13" t="str">
        <f>IF(INTRO!$E$43="Non-endemic"," ", IF(COUNTRY_INFO!A334=0," ",COUNTRY_INFO!A334))</f>
        <v>Nigeria</v>
      </c>
      <c r="B334" s="13" t="str">
        <f>IF(INTRO!$E$43="Non-endemic"," ", IF(COUNTRY_INFO!B334=0," ",COUNTRY_INFO!B334))</f>
        <v>Jigawa</v>
      </c>
      <c r="C334" s="13" t="str">
        <f>IF(INTRO!$E$43="Non-endemic"," ", IF(COUNTRY_INFO!C334=0," ",COUNTRY_INFO!C334))</f>
        <v>Gagarawa</v>
      </c>
      <c r="D334" s="14">
        <f>IF(INTRO!$E$43="Non-endemic", 0, IF(COUNTRY_INFO!$K334&gt;0, IF(COUNTRY_INFO!$K334=4, 0, IF(COUNTRY_INFO!$K334=1, COUNTRY_INFO!$F334*0.33, IF(COUNTRY_INFO!$K334=2, COUNTRY_INFO!$F334*0.5, COUNTRY_INFO!$F334))), 0))</f>
        <v>15137</v>
      </c>
      <c r="E334" s="14">
        <f>IF(INTRO!$E$43="Non-endemic", 0, IF(COUNTRY_INFO!$K334&gt;0, IF(COUNTRY_INFO!$K334=4, 0, IF(COUNTRY_INFO!$K334=1, 0, IF(COUNTRY_INFO!$K334=2, COUNTRY_INFO!$G334*0.2, COUNTRY_INFO!$G334))), 0))</f>
        <v>11244.6</v>
      </c>
      <c r="F334" s="14">
        <f t="shared" si="40"/>
        <v>26381.599999999999</v>
      </c>
      <c r="G334" s="15">
        <f>IF(INTRO!$E$43="Non-endemic", "Not required", COUNTRY_INFO!T334)</f>
        <v>1</v>
      </c>
      <c r="H334" s="64"/>
      <c r="I334" s="14">
        <f>IF($D334=0,0,IF(AND($G334&gt;0,$H334&lt;&gt;"Yes"),D334,IF(AND($G334&gt;0,$H334="Yes"),COUNTRY_INFO!$F334,0)))</f>
        <v>15137</v>
      </c>
      <c r="J334" s="3"/>
      <c r="K334" s="44">
        <f t="shared" si="41"/>
        <v>11244.6</v>
      </c>
      <c r="L334" s="44">
        <f t="shared" si="42"/>
        <v>26381.599999999999</v>
      </c>
      <c r="M334" s="14">
        <f t="shared" si="37"/>
        <v>37842.5</v>
      </c>
      <c r="N334" s="44">
        <f t="shared" si="38"/>
        <v>33733.800000000003</v>
      </c>
      <c r="O334" s="14">
        <f t="shared" si="43"/>
        <v>37842.5</v>
      </c>
      <c r="P334" s="25"/>
      <c r="Q334" s="16">
        <f t="shared" si="44"/>
        <v>37842.5</v>
      </c>
      <c r="R334" s="16">
        <f t="shared" si="39"/>
        <v>38</v>
      </c>
    </row>
    <row r="335" spans="1:18" x14ac:dyDescent="0.25">
      <c r="A335" s="13" t="str">
        <f>IF(INTRO!$E$43="Non-endemic"," ", IF(COUNTRY_INFO!A335=0," ",COUNTRY_INFO!A335))</f>
        <v>Nigeria</v>
      </c>
      <c r="B335" s="13" t="str">
        <f>IF(INTRO!$E$43="Non-endemic"," ", IF(COUNTRY_INFO!B335=0," ",COUNTRY_INFO!B335))</f>
        <v>Jigawa</v>
      </c>
      <c r="C335" s="13" t="str">
        <f>IF(INTRO!$E$43="Non-endemic"," ", IF(COUNTRY_INFO!C335=0," ",COUNTRY_INFO!C335))</f>
        <v>Garki</v>
      </c>
      <c r="D335" s="14">
        <f>IF(INTRO!$E$43="Non-endemic", 0, IF(COUNTRY_INFO!$K335&gt;0, IF(COUNTRY_INFO!$K335=4, 0, IF(COUNTRY_INFO!$K335=1, COUNTRY_INFO!$F335*0.33, IF(COUNTRY_INFO!$K335=2, COUNTRY_INFO!$F335*0.5, COUNTRY_INFO!$F335))), 0))</f>
        <v>28663</v>
      </c>
      <c r="E335" s="14">
        <f>IF(INTRO!$E$43="Non-endemic", 0, IF(COUNTRY_INFO!$K335&gt;0, IF(COUNTRY_INFO!$K335=4, 0, IF(COUNTRY_INFO!$K335=1, 0, IF(COUNTRY_INFO!$K335=2, COUNTRY_INFO!$G335*0.2, COUNTRY_INFO!$G335))), 0))</f>
        <v>21292.600000000002</v>
      </c>
      <c r="F335" s="14">
        <f t="shared" si="40"/>
        <v>49955.600000000006</v>
      </c>
      <c r="G335" s="15">
        <f>IF(INTRO!$E$43="Non-endemic", "Not required", COUNTRY_INFO!T335)</f>
        <v>1</v>
      </c>
      <c r="H335" s="64"/>
      <c r="I335" s="14">
        <f>IF($D335=0,0,IF(AND($G335&gt;0,$H335&lt;&gt;"Yes"),D335,IF(AND($G335&gt;0,$H335="Yes"),COUNTRY_INFO!$F335,0)))</f>
        <v>28663</v>
      </c>
      <c r="J335" s="3"/>
      <c r="K335" s="44">
        <f t="shared" si="41"/>
        <v>21292.600000000002</v>
      </c>
      <c r="L335" s="44">
        <f t="shared" si="42"/>
        <v>49955.600000000006</v>
      </c>
      <c r="M335" s="14">
        <f t="shared" si="37"/>
        <v>71657.5</v>
      </c>
      <c r="N335" s="44">
        <f t="shared" si="38"/>
        <v>63877.8</v>
      </c>
      <c r="O335" s="14">
        <f t="shared" si="43"/>
        <v>71657.5</v>
      </c>
      <c r="P335" s="25"/>
      <c r="Q335" s="16">
        <f t="shared" si="44"/>
        <v>71657.5</v>
      </c>
      <c r="R335" s="16">
        <f t="shared" si="39"/>
        <v>72</v>
      </c>
    </row>
    <row r="336" spans="1:18" x14ac:dyDescent="0.25">
      <c r="A336" s="13" t="str">
        <f>IF(INTRO!$E$43="Non-endemic"," ", IF(COUNTRY_INFO!A336=0," ",COUNTRY_INFO!A336))</f>
        <v>Nigeria</v>
      </c>
      <c r="B336" s="13" t="str">
        <f>IF(INTRO!$E$43="Non-endemic"," ", IF(COUNTRY_INFO!B336=0," ",COUNTRY_INFO!B336))</f>
        <v>Jigawa</v>
      </c>
      <c r="C336" s="13" t="str">
        <f>IF(INTRO!$E$43="Non-endemic"," ", IF(COUNTRY_INFO!C336=0," ",COUNTRY_INFO!C336))</f>
        <v>Gumel</v>
      </c>
      <c r="D336" s="14">
        <f>IF(INTRO!$E$43="Non-endemic", 0, IF(COUNTRY_INFO!$K336&gt;0, IF(COUNTRY_INFO!$K336=4, 0, IF(COUNTRY_INFO!$K336=1, COUNTRY_INFO!$F336*0.33, IF(COUNTRY_INFO!$K336=2, COUNTRY_INFO!$F336*0.5, COUNTRY_INFO!$F336))), 0))</f>
        <v>0</v>
      </c>
      <c r="E336" s="14">
        <f>IF(INTRO!$E$43="Non-endemic", 0, IF(COUNTRY_INFO!$K336&gt;0, IF(COUNTRY_INFO!$K336=4, 0, IF(COUNTRY_INFO!$K336=1, 0, IF(COUNTRY_INFO!$K336=2, COUNTRY_INFO!$G336*0.2, COUNTRY_INFO!$G336))), 0))</f>
        <v>0</v>
      </c>
      <c r="F336" s="14">
        <f t="shared" si="40"/>
        <v>0</v>
      </c>
      <c r="G336" s="15">
        <f>IF(INTRO!$E$43="Non-endemic", "Not required", COUNTRY_INFO!T336)</f>
        <v>0</v>
      </c>
      <c r="H336" s="64"/>
      <c r="I336" s="14">
        <f>IF($D336=0,0,IF(AND($G336&gt;0,$H336&lt;&gt;"Yes"),D336,IF(AND($G336&gt;0,$H336="Yes"),COUNTRY_INFO!$F336,0)))</f>
        <v>0</v>
      </c>
      <c r="J336" s="3"/>
      <c r="K336" s="44">
        <f t="shared" si="41"/>
        <v>0</v>
      </c>
      <c r="L336" s="44">
        <f t="shared" si="42"/>
        <v>0</v>
      </c>
      <c r="M336" s="14">
        <f t="shared" si="37"/>
        <v>0</v>
      </c>
      <c r="N336" s="44">
        <f t="shared" si="38"/>
        <v>0</v>
      </c>
      <c r="O336" s="14">
        <f t="shared" si="43"/>
        <v>0</v>
      </c>
      <c r="P336" s="25"/>
      <c r="Q336" s="16">
        <f t="shared" si="44"/>
        <v>0</v>
      </c>
      <c r="R336" s="16">
        <f t="shared" si="39"/>
        <v>0</v>
      </c>
    </row>
    <row r="337" spans="1:18" x14ac:dyDescent="0.25">
      <c r="A337" s="13" t="str">
        <f>IF(INTRO!$E$43="Non-endemic"," ", IF(COUNTRY_INFO!A337=0," ",COUNTRY_INFO!A337))</f>
        <v>Nigeria</v>
      </c>
      <c r="B337" s="13" t="str">
        <f>IF(INTRO!$E$43="Non-endemic"," ", IF(COUNTRY_INFO!B337=0," ",COUNTRY_INFO!B337))</f>
        <v>Jigawa</v>
      </c>
      <c r="C337" s="13" t="str">
        <f>IF(INTRO!$E$43="Non-endemic"," ", IF(COUNTRY_INFO!C337=0," ",COUNTRY_INFO!C337))</f>
        <v>Guri</v>
      </c>
      <c r="D337" s="14">
        <f>IF(INTRO!$E$43="Non-endemic", 0, IF(COUNTRY_INFO!$K337&gt;0, IF(COUNTRY_INFO!$K337=4, 0, IF(COUNTRY_INFO!$K337=1, COUNTRY_INFO!$F337*0.33, IF(COUNTRY_INFO!$K337=2, COUNTRY_INFO!$F337*0.5, COUNTRY_INFO!$F337))), 0))</f>
        <v>14292.960000000001</v>
      </c>
      <c r="E337" s="14">
        <f>IF(INTRO!$E$43="Non-endemic", 0, IF(COUNTRY_INFO!$K337&gt;0, IF(COUNTRY_INFO!$K337=4, 0, IF(COUNTRY_INFO!$K337=1, 0, IF(COUNTRY_INFO!$K337=2, COUNTRY_INFO!$G337*0.2, COUNTRY_INFO!$G337))), 0))</f>
        <v>0</v>
      </c>
      <c r="F337" s="14">
        <f t="shared" si="40"/>
        <v>14292.960000000001</v>
      </c>
      <c r="G337" s="15">
        <f>IF(INTRO!$E$43="Non-endemic", "Not required", COUNTRY_INFO!T337)</f>
        <v>0</v>
      </c>
      <c r="H337" s="64"/>
      <c r="I337" s="14">
        <f>IF($D337=0,0,IF(AND($G337&gt;0,$H337&lt;&gt;"Yes"),D337,IF(AND($G337&gt;0,$H337="Yes"),COUNTRY_INFO!$F337,0)))</f>
        <v>0</v>
      </c>
      <c r="J337" s="3"/>
      <c r="K337" s="44">
        <f t="shared" si="41"/>
        <v>0</v>
      </c>
      <c r="L337" s="44">
        <f t="shared" si="42"/>
        <v>0</v>
      </c>
      <c r="M337" s="14">
        <f t="shared" si="37"/>
        <v>0</v>
      </c>
      <c r="N337" s="44">
        <f t="shared" si="38"/>
        <v>0</v>
      </c>
      <c r="O337" s="14">
        <f t="shared" si="43"/>
        <v>0</v>
      </c>
      <c r="P337" s="25"/>
      <c r="Q337" s="16">
        <f t="shared" si="44"/>
        <v>0</v>
      </c>
      <c r="R337" s="16">
        <f t="shared" si="39"/>
        <v>0</v>
      </c>
    </row>
    <row r="338" spans="1:18" x14ac:dyDescent="0.25">
      <c r="A338" s="13" t="str">
        <f>IF(INTRO!$E$43="Non-endemic"," ", IF(COUNTRY_INFO!A338=0," ",COUNTRY_INFO!A338))</f>
        <v>Nigeria</v>
      </c>
      <c r="B338" s="13" t="str">
        <f>IF(INTRO!$E$43="Non-endemic"," ", IF(COUNTRY_INFO!B338=0," ",COUNTRY_INFO!B338))</f>
        <v>Jigawa</v>
      </c>
      <c r="C338" s="13" t="str">
        <f>IF(INTRO!$E$43="Non-endemic"," ", IF(COUNTRY_INFO!C338=0," ",COUNTRY_INFO!C338))</f>
        <v>Gwaram</v>
      </c>
      <c r="D338" s="14">
        <f>IF(INTRO!$E$43="Non-endemic", 0, IF(COUNTRY_INFO!$K338&gt;0, IF(COUNTRY_INFO!$K338=4, 0, IF(COUNTRY_INFO!$K338=1, COUNTRY_INFO!$F338*0.33, IF(COUNTRY_INFO!$K338=2, COUNTRY_INFO!$F338*0.5, COUNTRY_INFO!$F338))), 0))</f>
        <v>51323</v>
      </c>
      <c r="E338" s="14">
        <f>IF(INTRO!$E$43="Non-endemic", 0, IF(COUNTRY_INFO!$K338&gt;0, IF(COUNTRY_INFO!$K338=4, 0, IF(COUNTRY_INFO!$K338=1, 0, IF(COUNTRY_INFO!$K338=2, COUNTRY_INFO!$G338*0.2, COUNTRY_INFO!$G338))), 0))</f>
        <v>38125.599999999999</v>
      </c>
      <c r="F338" s="14">
        <f t="shared" si="40"/>
        <v>89448.6</v>
      </c>
      <c r="G338" s="15">
        <f>IF(INTRO!$E$43="Non-endemic", "Not required", COUNTRY_INFO!T338)</f>
        <v>1</v>
      </c>
      <c r="H338" s="64"/>
      <c r="I338" s="14">
        <f>IF($D338=0,0,IF(AND($G338&gt;0,$H338&lt;&gt;"Yes"),D338,IF(AND($G338&gt;0,$H338="Yes"),COUNTRY_INFO!$F338,0)))</f>
        <v>51323</v>
      </c>
      <c r="J338" s="3"/>
      <c r="K338" s="44">
        <f t="shared" si="41"/>
        <v>38125.599999999999</v>
      </c>
      <c r="L338" s="44">
        <f t="shared" si="42"/>
        <v>89448.6</v>
      </c>
      <c r="M338" s="14">
        <f t="shared" si="37"/>
        <v>128307.5</v>
      </c>
      <c r="N338" s="44">
        <f t="shared" si="38"/>
        <v>114376.79999999999</v>
      </c>
      <c r="O338" s="14">
        <f t="shared" si="43"/>
        <v>128307.5</v>
      </c>
      <c r="P338" s="25"/>
      <c r="Q338" s="16">
        <f t="shared" si="44"/>
        <v>128307.5</v>
      </c>
      <c r="R338" s="16">
        <f t="shared" si="39"/>
        <v>129</v>
      </c>
    </row>
    <row r="339" spans="1:18" x14ac:dyDescent="0.25">
      <c r="A339" s="13" t="str">
        <f>IF(INTRO!$E$43="Non-endemic"," ", IF(COUNTRY_INFO!A339=0," ",COUNTRY_INFO!A339))</f>
        <v>Nigeria</v>
      </c>
      <c r="B339" s="13" t="str">
        <f>IF(INTRO!$E$43="Non-endemic"," ", IF(COUNTRY_INFO!B339=0," ",COUNTRY_INFO!B339))</f>
        <v>Jigawa</v>
      </c>
      <c r="C339" s="13" t="str">
        <f>IF(INTRO!$E$43="Non-endemic"," ", IF(COUNTRY_INFO!C339=0," ",COUNTRY_INFO!C339))</f>
        <v>Gwiwa</v>
      </c>
      <c r="D339" s="14">
        <f>IF(INTRO!$E$43="Non-endemic", 0, IF(COUNTRY_INFO!$K339&gt;0, IF(COUNTRY_INFO!$K339=4, 0, IF(COUNTRY_INFO!$K339=1, COUNTRY_INFO!$F339*0.33, IF(COUNTRY_INFO!$K339=2, COUNTRY_INFO!$F339*0.5, COUNTRY_INFO!$F339))), 0))</f>
        <v>15473.37</v>
      </c>
      <c r="E339" s="14">
        <f>IF(INTRO!$E$43="Non-endemic", 0, IF(COUNTRY_INFO!$K339&gt;0, IF(COUNTRY_INFO!$K339=4, 0, IF(COUNTRY_INFO!$K339=1, 0, IF(COUNTRY_INFO!$K339=2, COUNTRY_INFO!$G339*0.2, COUNTRY_INFO!$G339))), 0))</f>
        <v>0</v>
      </c>
      <c r="F339" s="14">
        <f t="shared" si="40"/>
        <v>15473.37</v>
      </c>
      <c r="G339" s="15">
        <f>IF(INTRO!$E$43="Non-endemic", "Not required", COUNTRY_INFO!T339)</f>
        <v>0</v>
      </c>
      <c r="H339" s="64"/>
      <c r="I339" s="14">
        <f>IF($D339=0,0,IF(AND($G339&gt;0,$H339&lt;&gt;"Yes"),D339,IF(AND($G339&gt;0,$H339="Yes"),COUNTRY_INFO!$F339,0)))</f>
        <v>0</v>
      </c>
      <c r="J339" s="3"/>
      <c r="K339" s="44">
        <f t="shared" si="41"/>
        <v>0</v>
      </c>
      <c r="L339" s="44">
        <f t="shared" si="42"/>
        <v>0</v>
      </c>
      <c r="M339" s="14">
        <f t="shared" si="37"/>
        <v>0</v>
      </c>
      <c r="N339" s="44">
        <f t="shared" si="38"/>
        <v>0</v>
      </c>
      <c r="O339" s="14">
        <f t="shared" si="43"/>
        <v>0</v>
      </c>
      <c r="P339" s="25"/>
      <c r="Q339" s="16">
        <f t="shared" si="44"/>
        <v>0</v>
      </c>
      <c r="R339" s="16">
        <f t="shared" si="39"/>
        <v>0</v>
      </c>
    </row>
    <row r="340" spans="1:18" x14ac:dyDescent="0.25">
      <c r="A340" s="13" t="str">
        <f>IF(INTRO!$E$43="Non-endemic"," ", IF(COUNTRY_INFO!A340=0," ",COUNTRY_INFO!A340))</f>
        <v>Nigeria</v>
      </c>
      <c r="B340" s="13" t="str">
        <f>IF(INTRO!$E$43="Non-endemic"," ", IF(COUNTRY_INFO!B340=0," ",COUNTRY_INFO!B340))</f>
        <v>Jigawa</v>
      </c>
      <c r="C340" s="13" t="str">
        <f>IF(INTRO!$E$43="Non-endemic"," ", IF(COUNTRY_INFO!C340=0," ",COUNTRY_INFO!C340))</f>
        <v>Hadejia</v>
      </c>
      <c r="D340" s="14">
        <f>IF(INTRO!$E$43="Non-endemic", 0, IF(COUNTRY_INFO!$K340&gt;0, IF(COUNTRY_INFO!$K340=4, 0, IF(COUNTRY_INFO!$K340=1, COUNTRY_INFO!$F340*0.33, IF(COUNTRY_INFO!$K340=2, COUNTRY_INFO!$F340*0.5, COUNTRY_INFO!$F340))), 0))</f>
        <v>13126.08</v>
      </c>
      <c r="E340" s="14">
        <f>IF(INTRO!$E$43="Non-endemic", 0, IF(COUNTRY_INFO!$K340&gt;0, IF(COUNTRY_INFO!$K340=4, 0, IF(COUNTRY_INFO!$K340=1, 0, IF(COUNTRY_INFO!$K340=2, COUNTRY_INFO!$G340*0.2, COUNTRY_INFO!$G340))), 0))</f>
        <v>0</v>
      </c>
      <c r="F340" s="14">
        <f t="shared" si="40"/>
        <v>13126.08</v>
      </c>
      <c r="G340" s="15">
        <f>IF(INTRO!$E$43="Non-endemic", "Not required", COUNTRY_INFO!T340)</f>
        <v>0</v>
      </c>
      <c r="H340" s="64"/>
      <c r="I340" s="14">
        <f>IF($D340=0,0,IF(AND($G340&gt;0,$H340&lt;&gt;"Yes"),D340,IF(AND($G340&gt;0,$H340="Yes"),COUNTRY_INFO!$F340,0)))</f>
        <v>0</v>
      </c>
      <c r="J340" s="3"/>
      <c r="K340" s="44">
        <f t="shared" si="41"/>
        <v>0</v>
      </c>
      <c r="L340" s="44">
        <f t="shared" si="42"/>
        <v>0</v>
      </c>
      <c r="M340" s="14">
        <f t="shared" si="37"/>
        <v>0</v>
      </c>
      <c r="N340" s="44">
        <f t="shared" si="38"/>
        <v>0</v>
      </c>
      <c r="O340" s="14">
        <f t="shared" si="43"/>
        <v>0</v>
      </c>
      <c r="P340" s="25"/>
      <c r="Q340" s="16">
        <f t="shared" si="44"/>
        <v>0</v>
      </c>
      <c r="R340" s="16">
        <f t="shared" si="39"/>
        <v>0</v>
      </c>
    </row>
    <row r="341" spans="1:18" x14ac:dyDescent="0.25">
      <c r="A341" s="13" t="str">
        <f>IF(INTRO!$E$43="Non-endemic"," ", IF(COUNTRY_INFO!A341=0," ",COUNTRY_INFO!A341))</f>
        <v>Nigeria</v>
      </c>
      <c r="B341" s="13" t="str">
        <f>IF(INTRO!$E$43="Non-endemic"," ", IF(COUNTRY_INFO!B341=0," ",COUNTRY_INFO!B341))</f>
        <v>Jigawa</v>
      </c>
      <c r="C341" s="13" t="str">
        <f>IF(INTRO!$E$43="Non-endemic"," ", IF(COUNTRY_INFO!C341=0," ",COUNTRY_INFO!C341))</f>
        <v>Jahun</v>
      </c>
      <c r="D341" s="14">
        <f>IF(INTRO!$E$43="Non-endemic", 0, IF(COUNTRY_INFO!$K341&gt;0, IF(COUNTRY_INFO!$K341=4, 0, IF(COUNTRY_INFO!$K341=1, COUNTRY_INFO!$F341*0.33, IF(COUNTRY_INFO!$K341=2, COUNTRY_INFO!$F341*0.5, COUNTRY_INFO!$F341))), 0))</f>
        <v>43135</v>
      </c>
      <c r="E341" s="14">
        <f>IF(INTRO!$E$43="Non-endemic", 0, IF(COUNTRY_INFO!$K341&gt;0, IF(COUNTRY_INFO!$K341=4, 0, IF(COUNTRY_INFO!$K341=1, 0, IF(COUNTRY_INFO!$K341=2, COUNTRY_INFO!$G341*0.2, COUNTRY_INFO!$G341))), 0))</f>
        <v>32043</v>
      </c>
      <c r="F341" s="14">
        <f t="shared" si="40"/>
        <v>75178</v>
      </c>
      <c r="G341" s="15">
        <f>IF(INTRO!$E$43="Non-endemic", "Not required", COUNTRY_INFO!T341)</f>
        <v>1</v>
      </c>
      <c r="H341" s="64"/>
      <c r="I341" s="14">
        <f>IF($D341=0,0,IF(AND($G341&gt;0,$H341&lt;&gt;"Yes"),D341,IF(AND($G341&gt;0,$H341="Yes"),COUNTRY_INFO!$F341,0)))</f>
        <v>43135</v>
      </c>
      <c r="J341" s="3"/>
      <c r="K341" s="44">
        <f t="shared" si="41"/>
        <v>32043</v>
      </c>
      <c r="L341" s="44">
        <f t="shared" si="42"/>
        <v>75178</v>
      </c>
      <c r="M341" s="14">
        <f t="shared" si="37"/>
        <v>107837.5</v>
      </c>
      <c r="N341" s="44">
        <f t="shared" si="38"/>
        <v>96129</v>
      </c>
      <c r="O341" s="14">
        <f t="shared" si="43"/>
        <v>107837.5</v>
      </c>
      <c r="P341" s="25"/>
      <c r="Q341" s="16">
        <f t="shared" si="44"/>
        <v>107837.5</v>
      </c>
      <c r="R341" s="16">
        <f t="shared" si="39"/>
        <v>108</v>
      </c>
    </row>
    <row r="342" spans="1:18" x14ac:dyDescent="0.25">
      <c r="A342" s="13" t="str">
        <f>IF(INTRO!$E$43="Non-endemic"," ", IF(COUNTRY_INFO!A342=0," ",COUNTRY_INFO!A342))</f>
        <v>Nigeria</v>
      </c>
      <c r="B342" s="13" t="str">
        <f>IF(INTRO!$E$43="Non-endemic"," ", IF(COUNTRY_INFO!B342=0," ",COUNTRY_INFO!B342))</f>
        <v>Jigawa</v>
      </c>
      <c r="C342" s="13" t="str">
        <f>IF(INTRO!$E$43="Non-endemic"," ", IF(COUNTRY_INFO!C342=0," ",COUNTRY_INFO!C342))</f>
        <v>Kafin Hausa</v>
      </c>
      <c r="D342" s="14">
        <f>IF(INTRO!$E$43="Non-endemic", 0, IF(COUNTRY_INFO!$K342&gt;0, IF(COUNTRY_INFO!$K342=4, 0, IF(COUNTRY_INFO!$K342=1, COUNTRY_INFO!$F342*0.33, IF(COUNTRY_INFO!$K342=2, COUNTRY_INFO!$F342*0.5, COUNTRY_INFO!$F342))), 0))</f>
        <v>33683.760000000002</v>
      </c>
      <c r="E342" s="14">
        <f>IF(INTRO!$E$43="Non-endemic", 0, IF(COUNTRY_INFO!$K342&gt;0, IF(COUNTRY_INFO!$K342=4, 0, IF(COUNTRY_INFO!$K342=1, 0, IF(COUNTRY_INFO!$K342=2, COUNTRY_INFO!$G342*0.2, COUNTRY_INFO!$G342))), 0))</f>
        <v>0</v>
      </c>
      <c r="F342" s="14">
        <f t="shared" si="40"/>
        <v>33683.760000000002</v>
      </c>
      <c r="G342" s="15">
        <f>IF(INTRO!$E$43="Non-endemic", "Not required", COUNTRY_INFO!T342)</f>
        <v>0</v>
      </c>
      <c r="H342" s="64"/>
      <c r="I342" s="14">
        <f>IF($D342=0,0,IF(AND($G342&gt;0,$H342&lt;&gt;"Yes"),D342,IF(AND($G342&gt;0,$H342="Yes"),COUNTRY_INFO!$F342,0)))</f>
        <v>0</v>
      </c>
      <c r="J342" s="3"/>
      <c r="K342" s="44">
        <f t="shared" si="41"/>
        <v>0</v>
      </c>
      <c r="L342" s="44">
        <f t="shared" si="42"/>
        <v>0</v>
      </c>
      <c r="M342" s="14">
        <f t="shared" si="37"/>
        <v>0</v>
      </c>
      <c r="N342" s="44">
        <f t="shared" si="38"/>
        <v>0</v>
      </c>
      <c r="O342" s="14">
        <f t="shared" si="43"/>
        <v>0</v>
      </c>
      <c r="P342" s="25"/>
      <c r="Q342" s="16">
        <f t="shared" si="44"/>
        <v>0</v>
      </c>
      <c r="R342" s="16">
        <f t="shared" si="39"/>
        <v>0</v>
      </c>
    </row>
    <row r="343" spans="1:18" x14ac:dyDescent="0.25">
      <c r="A343" s="13" t="str">
        <f>IF(INTRO!$E$43="Non-endemic"," ", IF(COUNTRY_INFO!A343=0," ",COUNTRY_INFO!A343))</f>
        <v>Nigeria</v>
      </c>
      <c r="B343" s="13" t="str">
        <f>IF(INTRO!$E$43="Non-endemic"," ", IF(COUNTRY_INFO!B343=0," ",COUNTRY_INFO!B343))</f>
        <v>Jigawa</v>
      </c>
      <c r="C343" s="13" t="str">
        <f>IF(INTRO!$E$43="Non-endemic"," ", IF(COUNTRY_INFO!C343=0," ",COUNTRY_INFO!C343))</f>
        <v>Kaugama</v>
      </c>
      <c r="D343" s="14">
        <f>IF(INTRO!$E$43="Non-endemic", 0, IF(COUNTRY_INFO!$K343&gt;0, IF(COUNTRY_INFO!$K343=4, 0, IF(COUNTRY_INFO!$K343=1, COUNTRY_INFO!$F343*0.33, IF(COUNTRY_INFO!$K343=2, COUNTRY_INFO!$F343*0.5, COUNTRY_INFO!$F343))), 0))</f>
        <v>24092</v>
      </c>
      <c r="E343" s="14">
        <f>IF(INTRO!$E$43="Non-endemic", 0, IF(COUNTRY_INFO!$K343&gt;0, IF(COUNTRY_INFO!$K343=4, 0, IF(COUNTRY_INFO!$K343=1, 0, IF(COUNTRY_INFO!$K343=2, COUNTRY_INFO!$G343*0.2, COUNTRY_INFO!$G343))), 0))</f>
        <v>17897</v>
      </c>
      <c r="F343" s="14">
        <f t="shared" si="40"/>
        <v>41989</v>
      </c>
      <c r="G343" s="15">
        <f>IF(INTRO!$E$43="Non-endemic", "Not required", COUNTRY_INFO!T343)</f>
        <v>1</v>
      </c>
      <c r="H343" s="64"/>
      <c r="I343" s="14">
        <f>IF($D343=0,0,IF(AND($G343&gt;0,$H343&lt;&gt;"Yes"),D343,IF(AND($G343&gt;0,$H343="Yes"),COUNTRY_INFO!$F343,0)))</f>
        <v>24092</v>
      </c>
      <c r="J343" s="3"/>
      <c r="K343" s="44">
        <f t="shared" si="41"/>
        <v>17897</v>
      </c>
      <c r="L343" s="44">
        <f t="shared" si="42"/>
        <v>41989</v>
      </c>
      <c r="M343" s="14">
        <f t="shared" si="37"/>
        <v>60230</v>
      </c>
      <c r="N343" s="44">
        <f t="shared" si="38"/>
        <v>53691</v>
      </c>
      <c r="O343" s="14">
        <f t="shared" si="43"/>
        <v>60230</v>
      </c>
      <c r="P343" s="25"/>
      <c r="Q343" s="16">
        <f t="shared" si="44"/>
        <v>60230</v>
      </c>
      <c r="R343" s="16">
        <f t="shared" si="39"/>
        <v>61</v>
      </c>
    </row>
    <row r="344" spans="1:18" x14ac:dyDescent="0.25">
      <c r="A344" s="13" t="str">
        <f>IF(INTRO!$E$43="Non-endemic"," ", IF(COUNTRY_INFO!A344=0," ",COUNTRY_INFO!A344))</f>
        <v>Nigeria</v>
      </c>
      <c r="B344" s="13" t="str">
        <f>IF(INTRO!$E$43="Non-endemic"," ", IF(COUNTRY_INFO!B344=0," ",COUNTRY_INFO!B344))</f>
        <v>Jigawa</v>
      </c>
      <c r="C344" s="13" t="str">
        <f>IF(INTRO!$E$43="Non-endemic"," ", IF(COUNTRY_INFO!C344=0," ",COUNTRY_INFO!C344))</f>
        <v>Kazaure</v>
      </c>
      <c r="D344" s="14">
        <f>IF(INTRO!$E$43="Non-endemic", 0, IF(COUNTRY_INFO!$K344&gt;0, IF(COUNTRY_INFO!$K344=4, 0, IF(COUNTRY_INFO!$K344=1, COUNTRY_INFO!$F344*0.33, IF(COUNTRY_INFO!$K344=2, COUNTRY_INFO!$F344*0.5, COUNTRY_INFO!$F344))), 0))</f>
        <v>30407</v>
      </c>
      <c r="E344" s="14">
        <f>IF(INTRO!$E$43="Non-endemic", 0, IF(COUNTRY_INFO!$K344&gt;0, IF(COUNTRY_INFO!$K344=4, 0, IF(COUNTRY_INFO!$K344=1, 0, IF(COUNTRY_INFO!$K344=2, COUNTRY_INFO!$G344*0.2, COUNTRY_INFO!$G344))), 0))</f>
        <v>22588</v>
      </c>
      <c r="F344" s="14">
        <f t="shared" si="40"/>
        <v>52995</v>
      </c>
      <c r="G344" s="15">
        <f>IF(INTRO!$E$43="Non-endemic", "Not required", COUNTRY_INFO!T344)</f>
        <v>1</v>
      </c>
      <c r="H344" s="64"/>
      <c r="I344" s="14">
        <f>IF($D344=0,0,IF(AND($G344&gt;0,$H344&lt;&gt;"Yes"),D344,IF(AND($G344&gt;0,$H344="Yes"),COUNTRY_INFO!$F344,0)))</f>
        <v>30407</v>
      </c>
      <c r="J344" s="3"/>
      <c r="K344" s="44">
        <f t="shared" si="41"/>
        <v>22588</v>
      </c>
      <c r="L344" s="44">
        <f t="shared" si="42"/>
        <v>52995</v>
      </c>
      <c r="M344" s="14">
        <f t="shared" si="37"/>
        <v>76017.5</v>
      </c>
      <c r="N344" s="44">
        <f t="shared" si="38"/>
        <v>67764</v>
      </c>
      <c r="O344" s="14">
        <f t="shared" si="43"/>
        <v>76017.5</v>
      </c>
      <c r="P344" s="25"/>
      <c r="Q344" s="16">
        <f t="shared" si="44"/>
        <v>76017.5</v>
      </c>
      <c r="R344" s="16">
        <f t="shared" si="39"/>
        <v>77</v>
      </c>
    </row>
    <row r="345" spans="1:18" x14ac:dyDescent="0.25">
      <c r="A345" s="13" t="str">
        <f>IF(INTRO!$E$43="Non-endemic"," ", IF(COUNTRY_INFO!A345=0," ",COUNTRY_INFO!A345))</f>
        <v>Nigeria</v>
      </c>
      <c r="B345" s="13" t="str">
        <f>IF(INTRO!$E$43="Non-endemic"," ", IF(COUNTRY_INFO!B345=0," ",COUNTRY_INFO!B345))</f>
        <v>Jigawa</v>
      </c>
      <c r="C345" s="13" t="str">
        <f>IF(INTRO!$E$43="Non-endemic"," ", IF(COUNTRY_INFO!C345=0," ",COUNTRY_INFO!C345))</f>
        <v>Kiri Kasama</v>
      </c>
      <c r="D345" s="14">
        <f>IF(INTRO!$E$43="Non-endemic", 0, IF(COUNTRY_INFO!$K345&gt;0, IF(COUNTRY_INFO!$K345=4, 0, IF(COUNTRY_INFO!$K345=1, COUNTRY_INFO!$F345*0.33, IF(COUNTRY_INFO!$K345=2, COUNTRY_INFO!$F345*0.5, COUNTRY_INFO!$F345))), 0))</f>
        <v>36061</v>
      </c>
      <c r="E345" s="14">
        <f>IF(INTRO!$E$43="Non-endemic", 0, IF(COUNTRY_INFO!$K345&gt;0, IF(COUNTRY_INFO!$K345=4, 0, IF(COUNTRY_INFO!$K345=1, 0, IF(COUNTRY_INFO!$K345=2, COUNTRY_INFO!$G345*0.2, COUNTRY_INFO!$G345))), 0))</f>
        <v>26788</v>
      </c>
      <c r="F345" s="14">
        <f t="shared" si="40"/>
        <v>62849</v>
      </c>
      <c r="G345" s="15">
        <f>IF(INTRO!$E$43="Non-endemic", "Not required", COUNTRY_INFO!T345)</f>
        <v>1</v>
      </c>
      <c r="H345" s="64"/>
      <c r="I345" s="14">
        <f>IF($D345=0,0,IF(AND($G345&gt;0,$H345&lt;&gt;"Yes"),D345,IF(AND($G345&gt;0,$H345="Yes"),COUNTRY_INFO!$F345,0)))</f>
        <v>36061</v>
      </c>
      <c r="J345" s="3"/>
      <c r="K345" s="44">
        <f t="shared" si="41"/>
        <v>26788</v>
      </c>
      <c r="L345" s="44">
        <f t="shared" si="42"/>
        <v>62849</v>
      </c>
      <c r="M345" s="14">
        <f t="shared" si="37"/>
        <v>90152.5</v>
      </c>
      <c r="N345" s="44">
        <f t="shared" si="38"/>
        <v>80364</v>
      </c>
      <c r="O345" s="14">
        <f t="shared" si="43"/>
        <v>90152.5</v>
      </c>
      <c r="P345" s="25"/>
      <c r="Q345" s="16">
        <f t="shared" si="44"/>
        <v>90152.5</v>
      </c>
      <c r="R345" s="16">
        <f t="shared" si="39"/>
        <v>91</v>
      </c>
    </row>
    <row r="346" spans="1:18" x14ac:dyDescent="0.25">
      <c r="A346" s="13" t="str">
        <f>IF(INTRO!$E$43="Non-endemic"," ", IF(COUNTRY_INFO!A346=0," ",COUNTRY_INFO!A346))</f>
        <v>Nigeria</v>
      </c>
      <c r="B346" s="13" t="str">
        <f>IF(INTRO!$E$43="Non-endemic"," ", IF(COUNTRY_INFO!B346=0," ",COUNTRY_INFO!B346))</f>
        <v>Jigawa</v>
      </c>
      <c r="C346" s="13" t="str">
        <f>IF(INTRO!$E$43="Non-endemic"," ", IF(COUNTRY_INFO!C346=0," ",COUNTRY_INFO!C346))</f>
        <v>Kiyawa</v>
      </c>
      <c r="D346" s="14">
        <f>IF(INTRO!$E$43="Non-endemic", 0, IF(COUNTRY_INFO!$K346&gt;0, IF(COUNTRY_INFO!$K346=4, 0, IF(COUNTRY_INFO!$K346=1, COUNTRY_INFO!$F346*0.33, IF(COUNTRY_INFO!$K346=2, COUNTRY_INFO!$F346*0.5, COUNTRY_INFO!$F346))), 0))</f>
        <v>21487.620000000003</v>
      </c>
      <c r="E346" s="14">
        <f>IF(INTRO!$E$43="Non-endemic", 0, IF(COUNTRY_INFO!$K346&gt;0, IF(COUNTRY_INFO!$K346=4, 0, IF(COUNTRY_INFO!$K346=1, 0, IF(COUNTRY_INFO!$K346=2, COUNTRY_INFO!$G346*0.2, COUNTRY_INFO!$G346))), 0))</f>
        <v>0</v>
      </c>
      <c r="F346" s="14">
        <f t="shared" si="40"/>
        <v>21487.620000000003</v>
      </c>
      <c r="G346" s="15">
        <f>IF(INTRO!$E$43="Non-endemic", "Not required", COUNTRY_INFO!T346)</f>
        <v>0</v>
      </c>
      <c r="H346" s="64"/>
      <c r="I346" s="14">
        <f>IF($D346=0,0,IF(AND($G346&gt;0,$H346&lt;&gt;"Yes"),D346,IF(AND($G346&gt;0,$H346="Yes"),COUNTRY_INFO!$F346,0)))</f>
        <v>0</v>
      </c>
      <c r="J346" s="3"/>
      <c r="K346" s="44">
        <f t="shared" si="41"/>
        <v>0</v>
      </c>
      <c r="L346" s="44">
        <f t="shared" si="42"/>
        <v>0</v>
      </c>
      <c r="M346" s="14">
        <f t="shared" si="37"/>
        <v>0</v>
      </c>
      <c r="N346" s="44">
        <f t="shared" si="38"/>
        <v>0</v>
      </c>
      <c r="O346" s="14">
        <f t="shared" si="43"/>
        <v>0</v>
      </c>
      <c r="P346" s="25"/>
      <c r="Q346" s="16">
        <f t="shared" si="44"/>
        <v>0</v>
      </c>
      <c r="R346" s="16">
        <f t="shared" si="39"/>
        <v>0</v>
      </c>
    </row>
    <row r="347" spans="1:18" x14ac:dyDescent="0.25">
      <c r="A347" s="13" t="str">
        <f>IF(INTRO!$E$43="Non-endemic"," ", IF(COUNTRY_INFO!A347=0," ",COUNTRY_INFO!A347))</f>
        <v>Nigeria</v>
      </c>
      <c r="B347" s="13" t="str">
        <f>IF(INTRO!$E$43="Non-endemic"," ", IF(COUNTRY_INFO!B347=0," ",COUNTRY_INFO!B347))</f>
        <v>Jigawa</v>
      </c>
      <c r="C347" s="13" t="str">
        <f>IF(INTRO!$E$43="Non-endemic"," ", IF(COUNTRY_INFO!C347=0," ",COUNTRY_INFO!C347))</f>
        <v>Maigatari</v>
      </c>
      <c r="D347" s="14">
        <f>IF(INTRO!$E$43="Non-endemic", 0, IF(COUNTRY_INFO!$K347&gt;0, IF(COUNTRY_INFO!$K347=4, 0, IF(COUNTRY_INFO!$K347=1, COUNTRY_INFO!$F347*0.33, IF(COUNTRY_INFO!$K347=2, COUNTRY_INFO!$F347*0.5, COUNTRY_INFO!$F347))), 0))</f>
        <v>33837.5</v>
      </c>
      <c r="E347" s="14">
        <f>IF(INTRO!$E$43="Non-endemic", 0, IF(COUNTRY_INFO!$K347&gt;0, IF(COUNTRY_INFO!$K347=4, 0, IF(COUNTRY_INFO!$K347=1, 0, IF(COUNTRY_INFO!$K347=2, COUNTRY_INFO!$G347*0.2, COUNTRY_INFO!$G347))), 0))</f>
        <v>25136.400000000001</v>
      </c>
      <c r="F347" s="14">
        <f t="shared" si="40"/>
        <v>58973.9</v>
      </c>
      <c r="G347" s="15">
        <f>IF(INTRO!$E$43="Non-endemic", "Not required", COUNTRY_INFO!T347)</f>
        <v>1</v>
      </c>
      <c r="H347" s="64"/>
      <c r="I347" s="14">
        <f>IF($D347=0,0,IF(AND($G347&gt;0,$H347&lt;&gt;"Yes"),D347,IF(AND($G347&gt;0,$H347="Yes"),COUNTRY_INFO!$F347,0)))</f>
        <v>33837.5</v>
      </c>
      <c r="J347" s="3"/>
      <c r="K347" s="44">
        <f t="shared" si="41"/>
        <v>25136.400000000001</v>
      </c>
      <c r="L347" s="44">
        <f t="shared" si="42"/>
        <v>58973.9</v>
      </c>
      <c r="M347" s="14">
        <f t="shared" si="37"/>
        <v>84593.75</v>
      </c>
      <c r="N347" s="44">
        <f t="shared" si="38"/>
        <v>75409.200000000012</v>
      </c>
      <c r="O347" s="14">
        <f t="shared" si="43"/>
        <v>84593.75</v>
      </c>
      <c r="P347" s="25"/>
      <c r="Q347" s="16">
        <f t="shared" si="44"/>
        <v>84593.75</v>
      </c>
      <c r="R347" s="16">
        <f t="shared" si="39"/>
        <v>85</v>
      </c>
    </row>
    <row r="348" spans="1:18" x14ac:dyDescent="0.25">
      <c r="A348" s="13" t="str">
        <f>IF(INTRO!$E$43="Non-endemic"," ", IF(COUNTRY_INFO!A348=0," ",COUNTRY_INFO!A348))</f>
        <v>Nigeria</v>
      </c>
      <c r="B348" s="13" t="str">
        <f>IF(INTRO!$E$43="Non-endemic"," ", IF(COUNTRY_INFO!B348=0," ",COUNTRY_INFO!B348))</f>
        <v>Jigawa</v>
      </c>
      <c r="C348" s="13" t="str">
        <f>IF(INTRO!$E$43="Non-endemic"," ", IF(COUNTRY_INFO!C348=0," ",COUNTRY_INFO!C348))</f>
        <v>Mallam Madori</v>
      </c>
      <c r="D348" s="14">
        <f>IF(INTRO!$E$43="Non-endemic", 0, IF(COUNTRY_INFO!$K348&gt;0, IF(COUNTRY_INFO!$K348=4, 0, IF(COUNTRY_INFO!$K348=1, COUNTRY_INFO!$F348*0.33, IF(COUNTRY_INFO!$K348=2, COUNTRY_INFO!$F348*0.5, COUNTRY_INFO!$F348))), 0))</f>
        <v>20058.39</v>
      </c>
      <c r="E348" s="14">
        <f>IF(INTRO!$E$43="Non-endemic", 0, IF(COUNTRY_INFO!$K348&gt;0, IF(COUNTRY_INFO!$K348=4, 0, IF(COUNTRY_INFO!$K348=1, 0, IF(COUNTRY_INFO!$K348=2, COUNTRY_INFO!$G348*0.2, COUNTRY_INFO!$G348))), 0))</f>
        <v>0</v>
      </c>
      <c r="F348" s="14">
        <f t="shared" si="40"/>
        <v>20058.39</v>
      </c>
      <c r="G348" s="15">
        <f>IF(INTRO!$E$43="Non-endemic", "Not required", COUNTRY_INFO!T348)</f>
        <v>0</v>
      </c>
      <c r="H348" s="64"/>
      <c r="I348" s="14">
        <f>IF($D348=0,0,IF(AND($G348&gt;0,$H348&lt;&gt;"Yes"),D348,IF(AND($G348&gt;0,$H348="Yes"),COUNTRY_INFO!$F348,0)))</f>
        <v>0</v>
      </c>
      <c r="J348" s="3"/>
      <c r="K348" s="44">
        <f t="shared" si="41"/>
        <v>0</v>
      </c>
      <c r="L348" s="44">
        <f t="shared" si="42"/>
        <v>0</v>
      </c>
      <c r="M348" s="14">
        <f t="shared" si="37"/>
        <v>0</v>
      </c>
      <c r="N348" s="44">
        <f t="shared" si="38"/>
        <v>0</v>
      </c>
      <c r="O348" s="14">
        <f t="shared" si="43"/>
        <v>0</v>
      </c>
      <c r="P348" s="25"/>
      <c r="Q348" s="16">
        <f t="shared" si="44"/>
        <v>0</v>
      </c>
      <c r="R348" s="16">
        <f t="shared" si="39"/>
        <v>0</v>
      </c>
    </row>
    <row r="349" spans="1:18" x14ac:dyDescent="0.25">
      <c r="A349" s="13" t="str">
        <f>IF(INTRO!$E$43="Non-endemic"," ", IF(COUNTRY_INFO!A349=0," ",COUNTRY_INFO!A349))</f>
        <v>Nigeria</v>
      </c>
      <c r="B349" s="13" t="str">
        <f>IF(INTRO!$E$43="Non-endemic"," ", IF(COUNTRY_INFO!B349=0," ",COUNTRY_INFO!B349))</f>
        <v>Jigawa</v>
      </c>
      <c r="C349" s="13" t="str">
        <f>IF(INTRO!$E$43="Non-endemic"," ", IF(COUNTRY_INFO!C349=0," ",COUNTRY_INFO!C349))</f>
        <v>Miga</v>
      </c>
      <c r="D349" s="14">
        <f>IF(INTRO!$E$43="Non-endemic", 0, IF(COUNTRY_INFO!$K349&gt;0, IF(COUNTRY_INFO!$K349=4, 0, IF(COUNTRY_INFO!$K349=1, COUNTRY_INFO!$F349*0.33, IF(COUNTRY_INFO!$K349=2, COUNTRY_INFO!$F349*0.5, COUNTRY_INFO!$F349))), 0))</f>
        <v>24180</v>
      </c>
      <c r="E349" s="14">
        <f>IF(INTRO!$E$43="Non-endemic", 0, IF(COUNTRY_INFO!$K349&gt;0, IF(COUNTRY_INFO!$K349=4, 0, IF(COUNTRY_INFO!$K349=1, 0, IF(COUNTRY_INFO!$K349=2, COUNTRY_INFO!$G349*0.2, COUNTRY_INFO!$G349))), 0))</f>
        <v>17962.400000000001</v>
      </c>
      <c r="F349" s="14">
        <f t="shared" si="40"/>
        <v>42142.400000000001</v>
      </c>
      <c r="G349" s="15">
        <f>IF(INTRO!$E$43="Non-endemic", "Not required", COUNTRY_INFO!T349)</f>
        <v>1</v>
      </c>
      <c r="H349" s="64"/>
      <c r="I349" s="14">
        <f>IF($D349=0,0,IF(AND($G349&gt;0,$H349&lt;&gt;"Yes"),D349,IF(AND($G349&gt;0,$H349="Yes"),COUNTRY_INFO!$F349,0)))</f>
        <v>24180</v>
      </c>
      <c r="J349" s="3"/>
      <c r="K349" s="44">
        <f t="shared" si="41"/>
        <v>17962.400000000001</v>
      </c>
      <c r="L349" s="44">
        <f t="shared" si="42"/>
        <v>42142.400000000001</v>
      </c>
      <c r="M349" s="14">
        <f t="shared" si="37"/>
        <v>60450</v>
      </c>
      <c r="N349" s="44">
        <f t="shared" si="38"/>
        <v>53887.200000000004</v>
      </c>
      <c r="O349" s="14">
        <f t="shared" si="43"/>
        <v>60450</v>
      </c>
      <c r="P349" s="25"/>
      <c r="Q349" s="16">
        <f t="shared" si="44"/>
        <v>60450</v>
      </c>
      <c r="R349" s="16">
        <f t="shared" si="39"/>
        <v>61</v>
      </c>
    </row>
    <row r="350" spans="1:18" x14ac:dyDescent="0.25">
      <c r="A350" s="13" t="str">
        <f>IF(INTRO!$E$43="Non-endemic"," ", IF(COUNTRY_INFO!A350=0," ",COUNTRY_INFO!A350))</f>
        <v>Nigeria</v>
      </c>
      <c r="B350" s="13" t="str">
        <f>IF(INTRO!$E$43="Non-endemic"," ", IF(COUNTRY_INFO!B350=0," ",COUNTRY_INFO!B350))</f>
        <v>Jigawa</v>
      </c>
      <c r="C350" s="13" t="str">
        <f>IF(INTRO!$E$43="Non-endemic"," ", IF(COUNTRY_INFO!C350=0," ",COUNTRY_INFO!C350))</f>
        <v>Ringim</v>
      </c>
      <c r="D350" s="14">
        <f>IF(INTRO!$E$43="Non-endemic", 0, IF(COUNTRY_INFO!$K350&gt;0, IF(COUNTRY_INFO!$K350=4, 0, IF(COUNTRY_INFO!$K350=1, COUNTRY_INFO!$F350*0.33, IF(COUNTRY_INFO!$K350=2, COUNTRY_INFO!$F350*0.5, COUNTRY_INFO!$F350))), 0))</f>
        <v>0</v>
      </c>
      <c r="E350" s="14">
        <f>IF(INTRO!$E$43="Non-endemic", 0, IF(COUNTRY_INFO!$K350&gt;0, IF(COUNTRY_INFO!$K350=4, 0, IF(COUNTRY_INFO!$K350=1, 0, IF(COUNTRY_INFO!$K350=2, COUNTRY_INFO!$G350*0.2, COUNTRY_INFO!$G350))), 0))</f>
        <v>0</v>
      </c>
      <c r="F350" s="14">
        <f t="shared" si="40"/>
        <v>0</v>
      </c>
      <c r="G350" s="15">
        <f>IF(INTRO!$E$43="Non-endemic", "Not required", COUNTRY_INFO!T350)</f>
        <v>0</v>
      </c>
      <c r="H350" s="64"/>
      <c r="I350" s="14">
        <f>IF($D350=0,0,IF(AND($G350&gt;0,$H350&lt;&gt;"Yes"),D350,IF(AND($G350&gt;0,$H350="Yes"),COUNTRY_INFO!$F350,0)))</f>
        <v>0</v>
      </c>
      <c r="J350" s="3"/>
      <c r="K350" s="44">
        <f t="shared" si="41"/>
        <v>0</v>
      </c>
      <c r="L350" s="44">
        <f t="shared" si="42"/>
        <v>0</v>
      </c>
      <c r="M350" s="14">
        <f t="shared" si="37"/>
        <v>0</v>
      </c>
      <c r="N350" s="44">
        <f t="shared" si="38"/>
        <v>0</v>
      </c>
      <c r="O350" s="14">
        <f t="shared" si="43"/>
        <v>0</v>
      </c>
      <c r="P350" s="25"/>
      <c r="Q350" s="16">
        <f t="shared" si="44"/>
        <v>0</v>
      </c>
      <c r="R350" s="16">
        <f t="shared" si="39"/>
        <v>0</v>
      </c>
    </row>
    <row r="351" spans="1:18" x14ac:dyDescent="0.25">
      <c r="A351" s="13" t="str">
        <f>IF(INTRO!$E$43="Non-endemic"," ", IF(COUNTRY_INFO!A351=0," ",COUNTRY_INFO!A351))</f>
        <v>Nigeria</v>
      </c>
      <c r="B351" s="13" t="str">
        <f>IF(INTRO!$E$43="Non-endemic"," ", IF(COUNTRY_INFO!B351=0," ",COUNTRY_INFO!B351))</f>
        <v>Jigawa</v>
      </c>
      <c r="C351" s="13" t="str">
        <f>IF(INTRO!$E$43="Non-endemic"," ", IF(COUNTRY_INFO!C351=0," ",COUNTRY_INFO!C351))</f>
        <v>Roni</v>
      </c>
      <c r="D351" s="14">
        <f>IF(INTRO!$E$43="Non-endemic", 0, IF(COUNTRY_INFO!$K351&gt;0, IF(COUNTRY_INFO!$K351=4, 0, IF(COUNTRY_INFO!$K351=1, COUNTRY_INFO!$F351*0.33, IF(COUNTRY_INFO!$K351=2, COUNTRY_INFO!$F351*0.5, COUNTRY_INFO!$F351))), 0))</f>
        <v>9670.32</v>
      </c>
      <c r="E351" s="14">
        <f>IF(INTRO!$E$43="Non-endemic", 0, IF(COUNTRY_INFO!$K351&gt;0, IF(COUNTRY_INFO!$K351=4, 0, IF(COUNTRY_INFO!$K351=1, 0, IF(COUNTRY_INFO!$K351=2, COUNTRY_INFO!$G351*0.2, COUNTRY_INFO!$G351))), 0))</f>
        <v>0</v>
      </c>
      <c r="F351" s="14">
        <f t="shared" si="40"/>
        <v>9670.32</v>
      </c>
      <c r="G351" s="15">
        <f>IF(INTRO!$E$43="Non-endemic", "Not required", COUNTRY_INFO!T351)</f>
        <v>0</v>
      </c>
      <c r="H351" s="64"/>
      <c r="I351" s="14">
        <f>IF($D351=0,0,IF(AND($G351&gt;0,$H351&lt;&gt;"Yes"),D351,IF(AND($G351&gt;0,$H351="Yes"),COUNTRY_INFO!$F351,0)))</f>
        <v>0</v>
      </c>
      <c r="J351" s="3"/>
      <c r="K351" s="44">
        <f t="shared" si="41"/>
        <v>0</v>
      </c>
      <c r="L351" s="44">
        <f t="shared" si="42"/>
        <v>0</v>
      </c>
      <c r="M351" s="14">
        <f t="shared" si="37"/>
        <v>0</v>
      </c>
      <c r="N351" s="44">
        <f t="shared" si="38"/>
        <v>0</v>
      </c>
      <c r="O351" s="14">
        <f t="shared" si="43"/>
        <v>0</v>
      </c>
      <c r="P351" s="25"/>
      <c r="Q351" s="16">
        <f t="shared" si="44"/>
        <v>0</v>
      </c>
      <c r="R351" s="16">
        <f t="shared" si="39"/>
        <v>0</v>
      </c>
    </row>
    <row r="352" spans="1:18" x14ac:dyDescent="0.25">
      <c r="A352" s="13" t="str">
        <f>IF(INTRO!$E$43="Non-endemic"," ", IF(COUNTRY_INFO!A352=0," ",COUNTRY_INFO!A352))</f>
        <v>Nigeria</v>
      </c>
      <c r="B352" s="13" t="str">
        <f>IF(INTRO!$E$43="Non-endemic"," ", IF(COUNTRY_INFO!B352=0," ",COUNTRY_INFO!B352))</f>
        <v>Jigawa</v>
      </c>
      <c r="C352" s="13" t="str">
        <f>IF(INTRO!$E$43="Non-endemic"," ", IF(COUNTRY_INFO!C352=0," ",COUNTRY_INFO!C352))</f>
        <v>Sule-Tankarkar</v>
      </c>
      <c r="D352" s="14">
        <f>IF(INTRO!$E$43="Non-endemic", 0, IF(COUNTRY_INFO!$K352&gt;0, IF(COUNTRY_INFO!$K352=4, 0, IF(COUNTRY_INFO!$K352=1, COUNTRY_INFO!$F352*0.33, IF(COUNTRY_INFO!$K352=2, COUNTRY_INFO!$F352*0.5, COUNTRY_INFO!$F352))), 0))</f>
        <v>24637</v>
      </c>
      <c r="E352" s="14">
        <f>IF(INTRO!$E$43="Non-endemic", 0, IF(COUNTRY_INFO!$K352&gt;0, IF(COUNTRY_INFO!$K352=4, 0, IF(COUNTRY_INFO!$K352=1, 0, IF(COUNTRY_INFO!$K352=2, COUNTRY_INFO!$G352*0.2, COUNTRY_INFO!$G352))), 0))</f>
        <v>18301.600000000002</v>
      </c>
      <c r="F352" s="14">
        <f t="shared" si="40"/>
        <v>42938.600000000006</v>
      </c>
      <c r="G352" s="15">
        <f>IF(INTRO!$E$43="Non-endemic", "Not required", COUNTRY_INFO!T352)</f>
        <v>1</v>
      </c>
      <c r="H352" s="64"/>
      <c r="I352" s="14">
        <f>IF($D352=0,0,IF(AND($G352&gt;0,$H352&lt;&gt;"Yes"),D352,IF(AND($G352&gt;0,$H352="Yes"),COUNTRY_INFO!$F352,0)))</f>
        <v>24637</v>
      </c>
      <c r="J352" s="3"/>
      <c r="K352" s="44">
        <f t="shared" si="41"/>
        <v>18301.600000000002</v>
      </c>
      <c r="L352" s="44">
        <f t="shared" si="42"/>
        <v>42938.600000000006</v>
      </c>
      <c r="M352" s="14">
        <f t="shared" si="37"/>
        <v>61592.5</v>
      </c>
      <c r="N352" s="44">
        <f t="shared" si="38"/>
        <v>54904.800000000003</v>
      </c>
      <c r="O352" s="14">
        <f t="shared" si="43"/>
        <v>61592.5</v>
      </c>
      <c r="P352" s="25"/>
      <c r="Q352" s="16">
        <f t="shared" si="44"/>
        <v>61592.5</v>
      </c>
      <c r="R352" s="16">
        <f t="shared" si="39"/>
        <v>62</v>
      </c>
    </row>
    <row r="353" spans="1:18" x14ac:dyDescent="0.25">
      <c r="A353" s="13" t="str">
        <f>IF(INTRO!$E$43="Non-endemic"," ", IF(COUNTRY_INFO!A353=0," ",COUNTRY_INFO!A353))</f>
        <v>Nigeria</v>
      </c>
      <c r="B353" s="13" t="str">
        <f>IF(INTRO!$E$43="Non-endemic"," ", IF(COUNTRY_INFO!B353=0," ",COUNTRY_INFO!B353))</f>
        <v>Jigawa</v>
      </c>
      <c r="C353" s="13" t="str">
        <f>IF(INTRO!$E$43="Non-endemic"," ", IF(COUNTRY_INFO!C353=0," ",COUNTRY_INFO!C353))</f>
        <v>Taura</v>
      </c>
      <c r="D353" s="14">
        <f>IF(INTRO!$E$43="Non-endemic", 0, IF(COUNTRY_INFO!$K353&gt;0, IF(COUNTRY_INFO!$K353=4, 0, IF(COUNTRY_INFO!$K353=1, COUNTRY_INFO!$F353*0.33, IF(COUNTRY_INFO!$K353=2, COUNTRY_INFO!$F353*0.5, COUNTRY_INFO!$F353))), 0))</f>
        <v>16373.28</v>
      </c>
      <c r="E353" s="14">
        <f>IF(INTRO!$E$43="Non-endemic", 0, IF(COUNTRY_INFO!$K353&gt;0, IF(COUNTRY_INFO!$K353=4, 0, IF(COUNTRY_INFO!$K353=1, 0, IF(COUNTRY_INFO!$K353=2, COUNTRY_INFO!$G353*0.2, COUNTRY_INFO!$G353))), 0))</f>
        <v>0</v>
      </c>
      <c r="F353" s="14">
        <f t="shared" si="40"/>
        <v>16373.28</v>
      </c>
      <c r="G353" s="15">
        <f>IF(INTRO!$E$43="Non-endemic", "Not required", COUNTRY_INFO!T353)</f>
        <v>0</v>
      </c>
      <c r="H353" s="64"/>
      <c r="I353" s="14">
        <f>IF($D353=0,0,IF(AND($G353&gt;0,$H353&lt;&gt;"Yes"),D353,IF(AND($G353&gt;0,$H353="Yes"),COUNTRY_INFO!$F353,0)))</f>
        <v>0</v>
      </c>
      <c r="J353" s="3"/>
      <c r="K353" s="44">
        <f t="shared" si="41"/>
        <v>0</v>
      </c>
      <c r="L353" s="44">
        <f t="shared" si="42"/>
        <v>0</v>
      </c>
      <c r="M353" s="14">
        <f t="shared" si="37"/>
        <v>0</v>
      </c>
      <c r="N353" s="44">
        <f t="shared" si="38"/>
        <v>0</v>
      </c>
      <c r="O353" s="14">
        <f t="shared" si="43"/>
        <v>0</v>
      </c>
      <c r="P353" s="25"/>
      <c r="Q353" s="16">
        <f t="shared" si="44"/>
        <v>0</v>
      </c>
      <c r="R353" s="16">
        <f t="shared" si="39"/>
        <v>0</v>
      </c>
    </row>
    <row r="354" spans="1:18" x14ac:dyDescent="0.25">
      <c r="A354" s="13" t="str">
        <f>IF(INTRO!$E$43="Non-endemic"," ", IF(COUNTRY_INFO!A354=0," ",COUNTRY_INFO!A354))</f>
        <v>Nigeria</v>
      </c>
      <c r="B354" s="13" t="str">
        <f>IF(INTRO!$E$43="Non-endemic"," ", IF(COUNTRY_INFO!B354=0," ",COUNTRY_INFO!B354))</f>
        <v>Jigawa</v>
      </c>
      <c r="C354" s="13" t="str">
        <f>IF(INTRO!$E$43="Non-endemic"," ", IF(COUNTRY_INFO!C354=0," ",COUNTRY_INFO!C354))</f>
        <v>Yankwashi</v>
      </c>
      <c r="D354" s="14">
        <f>IF(INTRO!$E$43="Non-endemic", 0, IF(COUNTRY_INFO!$K354&gt;0, IF(COUNTRY_INFO!$K354=4, 0, IF(COUNTRY_INFO!$K354=1, COUNTRY_INFO!$F354*0.33, IF(COUNTRY_INFO!$K354=2, COUNTRY_INFO!$F354*0.5, COUNTRY_INFO!$F354))), 0))</f>
        <v>11899.800000000001</v>
      </c>
      <c r="E354" s="14">
        <f>IF(INTRO!$E$43="Non-endemic", 0, IF(COUNTRY_INFO!$K354&gt;0, IF(COUNTRY_INFO!$K354=4, 0, IF(COUNTRY_INFO!$K354=1, 0, IF(COUNTRY_INFO!$K354=2, COUNTRY_INFO!$G354*0.2, COUNTRY_INFO!$G354))), 0))</f>
        <v>0</v>
      </c>
      <c r="F354" s="14">
        <f t="shared" si="40"/>
        <v>11899.800000000001</v>
      </c>
      <c r="G354" s="15">
        <f>IF(INTRO!$E$43="Non-endemic", "Not required", COUNTRY_INFO!T354)</f>
        <v>0</v>
      </c>
      <c r="H354" s="64"/>
      <c r="I354" s="14">
        <f>IF($D354=0,0,IF(AND($G354&gt;0,$H354&lt;&gt;"Yes"),D354,IF(AND($G354&gt;0,$H354="Yes"),COUNTRY_INFO!$F354,0)))</f>
        <v>0</v>
      </c>
      <c r="J354" s="3"/>
      <c r="K354" s="44">
        <f t="shared" si="41"/>
        <v>0</v>
      </c>
      <c r="L354" s="44">
        <f t="shared" si="42"/>
        <v>0</v>
      </c>
      <c r="M354" s="14">
        <f t="shared" si="37"/>
        <v>0</v>
      </c>
      <c r="N354" s="44">
        <f t="shared" si="38"/>
        <v>0</v>
      </c>
      <c r="O354" s="14">
        <f t="shared" si="43"/>
        <v>0</v>
      </c>
      <c r="P354" s="25"/>
      <c r="Q354" s="16">
        <f t="shared" si="44"/>
        <v>0</v>
      </c>
      <c r="R354" s="16">
        <f t="shared" si="39"/>
        <v>0</v>
      </c>
    </row>
    <row r="355" spans="1:18" x14ac:dyDescent="0.25">
      <c r="A355" s="13" t="str">
        <f>IF(INTRO!$E$43="Non-endemic"," ", IF(COUNTRY_INFO!A355=0," ",COUNTRY_INFO!A355))</f>
        <v>Nigeria</v>
      </c>
      <c r="B355" s="13" t="str">
        <f>IF(INTRO!$E$43="Non-endemic"," ", IF(COUNTRY_INFO!B355=0," ",COUNTRY_INFO!B355))</f>
        <v>Kaduna</v>
      </c>
      <c r="C355" s="13" t="str">
        <f>IF(INTRO!$E$43="Non-endemic"," ", IF(COUNTRY_INFO!C355=0," ",COUNTRY_INFO!C355))</f>
        <v>Birni-Gwari</v>
      </c>
      <c r="D355" s="14">
        <f>IF(INTRO!$E$43="Non-endemic", 0, IF(COUNTRY_INFO!$K355&gt;0, IF(COUNTRY_INFO!$K355=4, 0, IF(COUNTRY_INFO!$K355=1, COUNTRY_INFO!$F355*0.33, IF(COUNTRY_INFO!$K355=2, COUNTRY_INFO!$F355*0.5, COUNTRY_INFO!$F355))), 0))</f>
        <v>47516</v>
      </c>
      <c r="E355" s="14">
        <f>IF(INTRO!$E$43="Non-endemic", 0, IF(COUNTRY_INFO!$K355&gt;0, IF(COUNTRY_INFO!$K355=4, 0, IF(COUNTRY_INFO!$K355=1, 0, IF(COUNTRY_INFO!$K355=2, COUNTRY_INFO!$G355*0.2, COUNTRY_INFO!$G355))), 0))</f>
        <v>35297.599999999999</v>
      </c>
      <c r="F355" s="14">
        <f t="shared" si="40"/>
        <v>82813.600000000006</v>
      </c>
      <c r="G355" s="15">
        <f>IF(INTRO!$E$43="Non-endemic", "Not required", COUNTRY_INFO!T355)</f>
        <v>1</v>
      </c>
      <c r="H355" s="64"/>
      <c r="I355" s="14">
        <f>IF($D355=0,0,IF(AND($G355&gt;0,$H355&lt;&gt;"Yes"),D355,IF(AND($G355&gt;0,$H355="Yes"),COUNTRY_INFO!$F355,0)))</f>
        <v>47516</v>
      </c>
      <c r="J355" s="3"/>
      <c r="K355" s="44">
        <f t="shared" si="41"/>
        <v>35297.599999999999</v>
      </c>
      <c r="L355" s="44">
        <f t="shared" si="42"/>
        <v>82813.600000000006</v>
      </c>
      <c r="M355" s="14">
        <f t="shared" si="37"/>
        <v>118790</v>
      </c>
      <c r="N355" s="44">
        <f t="shared" si="38"/>
        <v>105892.79999999999</v>
      </c>
      <c r="O355" s="14">
        <f t="shared" si="43"/>
        <v>118790</v>
      </c>
      <c r="P355" s="25"/>
      <c r="Q355" s="16">
        <f t="shared" si="44"/>
        <v>118790</v>
      </c>
      <c r="R355" s="16">
        <f t="shared" si="39"/>
        <v>119</v>
      </c>
    </row>
    <row r="356" spans="1:18" x14ac:dyDescent="0.25">
      <c r="A356" s="13" t="str">
        <f>IF(INTRO!$E$43="Non-endemic"," ", IF(COUNTRY_INFO!A356=0," ",COUNTRY_INFO!A356))</f>
        <v>Nigeria</v>
      </c>
      <c r="B356" s="13" t="str">
        <f>IF(INTRO!$E$43="Non-endemic"," ", IF(COUNTRY_INFO!B356=0," ",COUNTRY_INFO!B356))</f>
        <v>Kaduna</v>
      </c>
      <c r="C356" s="13" t="str">
        <f>IF(INTRO!$E$43="Non-endemic"," ", IF(COUNTRY_INFO!C356=0," ",COUNTRY_INFO!C356))</f>
        <v>Chikun</v>
      </c>
      <c r="D356" s="14">
        <f>IF(INTRO!$E$43="Non-endemic", 0, IF(COUNTRY_INFO!$K356&gt;0, IF(COUNTRY_INFO!$K356=4, 0, IF(COUNTRY_INFO!$K356=1, COUNTRY_INFO!$F356*0.33, IF(COUNTRY_INFO!$K356=2, COUNTRY_INFO!$F356*0.5, COUNTRY_INFO!$F356))), 0))</f>
        <v>69335.5</v>
      </c>
      <c r="E356" s="14">
        <f>IF(INTRO!$E$43="Non-endemic", 0, IF(COUNTRY_INFO!$K356&gt;0, IF(COUNTRY_INFO!$K356=4, 0, IF(COUNTRY_INFO!$K356=1, 0, IF(COUNTRY_INFO!$K356=2, COUNTRY_INFO!$G356*0.2, COUNTRY_INFO!$G356))), 0))</f>
        <v>51506.600000000006</v>
      </c>
      <c r="F356" s="14">
        <f t="shared" si="40"/>
        <v>120842.1</v>
      </c>
      <c r="G356" s="15">
        <f>IF(INTRO!$E$43="Non-endemic", "Not required", COUNTRY_INFO!T356)</f>
        <v>1</v>
      </c>
      <c r="H356" s="64"/>
      <c r="I356" s="14">
        <f>IF($D356=0,0,IF(AND($G356&gt;0,$H356&lt;&gt;"Yes"),D356,IF(AND($G356&gt;0,$H356="Yes"),COUNTRY_INFO!$F356,0)))</f>
        <v>69335.5</v>
      </c>
      <c r="J356" s="3"/>
      <c r="K356" s="44">
        <f t="shared" si="41"/>
        <v>51506.600000000006</v>
      </c>
      <c r="L356" s="44">
        <f t="shared" si="42"/>
        <v>120842.1</v>
      </c>
      <c r="M356" s="14">
        <f t="shared" si="37"/>
        <v>173338.75</v>
      </c>
      <c r="N356" s="44">
        <f t="shared" si="38"/>
        <v>154519.80000000002</v>
      </c>
      <c r="O356" s="14">
        <f t="shared" si="43"/>
        <v>173338.75</v>
      </c>
      <c r="P356" s="25"/>
      <c r="Q356" s="16">
        <f t="shared" si="44"/>
        <v>173338.75</v>
      </c>
      <c r="R356" s="16">
        <f t="shared" si="39"/>
        <v>174</v>
      </c>
    </row>
    <row r="357" spans="1:18" x14ac:dyDescent="0.25">
      <c r="A357" s="13" t="str">
        <f>IF(INTRO!$E$43="Non-endemic"," ", IF(COUNTRY_INFO!A357=0," ",COUNTRY_INFO!A357))</f>
        <v>Nigeria</v>
      </c>
      <c r="B357" s="13" t="str">
        <f>IF(INTRO!$E$43="Non-endemic"," ", IF(COUNTRY_INFO!B357=0," ",COUNTRY_INFO!B357))</f>
        <v>Kaduna</v>
      </c>
      <c r="C357" s="13" t="str">
        <f>IF(INTRO!$E$43="Non-endemic"," ", IF(COUNTRY_INFO!C357=0," ",COUNTRY_INFO!C357))</f>
        <v>Giwa</v>
      </c>
      <c r="D357" s="14">
        <f>IF(INTRO!$E$43="Non-endemic", 0, IF(COUNTRY_INFO!$K357&gt;0, IF(COUNTRY_INFO!$K357=4, 0, IF(COUNTRY_INFO!$K357=1, COUNTRY_INFO!$F357*0.33, IF(COUNTRY_INFO!$K357=2, COUNTRY_INFO!$F357*0.5, COUNTRY_INFO!$F357))), 0))</f>
        <v>53929.5</v>
      </c>
      <c r="E357" s="14">
        <f>IF(INTRO!$E$43="Non-endemic", 0, IF(COUNTRY_INFO!$K357&gt;0, IF(COUNTRY_INFO!$K357=4, 0, IF(COUNTRY_INFO!$K357=1, 0, IF(COUNTRY_INFO!$K357=2, COUNTRY_INFO!$G357*0.2, COUNTRY_INFO!$G357))), 0))</f>
        <v>40062</v>
      </c>
      <c r="F357" s="14">
        <f t="shared" si="40"/>
        <v>93991.5</v>
      </c>
      <c r="G357" s="15">
        <f>IF(INTRO!$E$43="Non-endemic", "Not required", COUNTRY_INFO!T357)</f>
        <v>1</v>
      </c>
      <c r="H357" s="64"/>
      <c r="I357" s="14">
        <f>IF($D357=0,0,IF(AND($G357&gt;0,$H357&lt;&gt;"Yes"),D357,IF(AND($G357&gt;0,$H357="Yes"),COUNTRY_INFO!$F357,0)))</f>
        <v>53929.5</v>
      </c>
      <c r="J357" s="3"/>
      <c r="K357" s="44">
        <f t="shared" si="41"/>
        <v>40062</v>
      </c>
      <c r="L357" s="44">
        <f t="shared" si="42"/>
        <v>93991.5</v>
      </c>
      <c r="M357" s="14">
        <f t="shared" si="37"/>
        <v>134823.75</v>
      </c>
      <c r="N357" s="44">
        <f t="shared" si="38"/>
        <v>120186</v>
      </c>
      <c r="O357" s="14">
        <f t="shared" si="43"/>
        <v>134823.75</v>
      </c>
      <c r="P357" s="25"/>
      <c r="Q357" s="16">
        <f t="shared" si="44"/>
        <v>134823.75</v>
      </c>
      <c r="R357" s="16">
        <f t="shared" si="39"/>
        <v>135</v>
      </c>
    </row>
    <row r="358" spans="1:18" x14ac:dyDescent="0.25">
      <c r="A358" s="13" t="str">
        <f>IF(INTRO!$E$43="Non-endemic"," ", IF(COUNTRY_INFO!A358=0," ",COUNTRY_INFO!A358))</f>
        <v>Nigeria</v>
      </c>
      <c r="B358" s="13" t="str">
        <f>IF(INTRO!$E$43="Non-endemic"," ", IF(COUNTRY_INFO!B358=0," ",COUNTRY_INFO!B358))</f>
        <v>Kaduna</v>
      </c>
      <c r="C358" s="13" t="str">
        <f>IF(INTRO!$E$43="Non-endemic"," ", IF(COUNTRY_INFO!C358=0," ",COUNTRY_INFO!C358))</f>
        <v>Igba</v>
      </c>
      <c r="D358" s="14">
        <f>IF(INTRO!$E$43="Non-endemic", 0, IF(COUNTRY_INFO!$K358&gt;0, IF(COUNTRY_INFO!$K358=4, 0, IF(COUNTRY_INFO!$K358=1, COUNTRY_INFO!$F358*0.33, IF(COUNTRY_INFO!$K358=2, COUNTRY_INFO!$F358*0.5, COUNTRY_INFO!$F358))), 0))</f>
        <v>53463.630000000005</v>
      </c>
      <c r="E358" s="14">
        <f>IF(INTRO!$E$43="Non-endemic", 0, IF(COUNTRY_INFO!$K358&gt;0, IF(COUNTRY_INFO!$K358=4, 0, IF(COUNTRY_INFO!$K358=1, 0, IF(COUNTRY_INFO!$K358=2, COUNTRY_INFO!$G358*0.2, COUNTRY_INFO!$G358))), 0))</f>
        <v>0</v>
      </c>
      <c r="F358" s="14">
        <f t="shared" si="40"/>
        <v>53463.630000000005</v>
      </c>
      <c r="G358" s="15">
        <f>IF(INTRO!$E$43="Non-endemic", "Not required", COUNTRY_INFO!T358)</f>
        <v>0</v>
      </c>
      <c r="H358" s="64"/>
      <c r="I358" s="14">
        <f>IF($D358=0,0,IF(AND($G358&gt;0,$H358&lt;&gt;"Yes"),D358,IF(AND($G358&gt;0,$H358="Yes"),COUNTRY_INFO!$F358,0)))</f>
        <v>0</v>
      </c>
      <c r="J358" s="3"/>
      <c r="K358" s="44">
        <f t="shared" si="41"/>
        <v>0</v>
      </c>
      <c r="L358" s="44">
        <f t="shared" si="42"/>
        <v>0</v>
      </c>
      <c r="M358" s="14">
        <f t="shared" si="37"/>
        <v>0</v>
      </c>
      <c r="N358" s="44">
        <f t="shared" si="38"/>
        <v>0</v>
      </c>
      <c r="O358" s="14">
        <f t="shared" si="43"/>
        <v>0</v>
      </c>
      <c r="P358" s="25"/>
      <c r="Q358" s="16">
        <f t="shared" si="44"/>
        <v>0</v>
      </c>
      <c r="R358" s="16">
        <f t="shared" si="39"/>
        <v>0</v>
      </c>
    </row>
    <row r="359" spans="1:18" x14ac:dyDescent="0.25">
      <c r="A359" s="13" t="str">
        <f>IF(INTRO!$E$43="Non-endemic"," ", IF(COUNTRY_INFO!A359=0," ",COUNTRY_INFO!A359))</f>
        <v>Nigeria</v>
      </c>
      <c r="B359" s="13" t="str">
        <f>IF(INTRO!$E$43="Non-endemic"," ", IF(COUNTRY_INFO!B359=0," ",COUNTRY_INFO!B359))</f>
        <v>Kaduna</v>
      </c>
      <c r="C359" s="13" t="str">
        <f>IF(INTRO!$E$43="Non-endemic"," ", IF(COUNTRY_INFO!C359=0," ",COUNTRY_INFO!C359))</f>
        <v>Ikara</v>
      </c>
      <c r="D359" s="14">
        <f>IF(INTRO!$E$43="Non-endemic", 0, IF(COUNTRY_INFO!$K359&gt;0, IF(COUNTRY_INFO!$K359=4, 0, IF(COUNTRY_INFO!$K359=1, COUNTRY_INFO!$F359*0.33, IF(COUNTRY_INFO!$K359=2, COUNTRY_INFO!$F359*0.5, COUNTRY_INFO!$F359))), 0))</f>
        <v>36513</v>
      </c>
      <c r="E359" s="14">
        <f>IF(INTRO!$E$43="Non-endemic", 0, IF(COUNTRY_INFO!$K359&gt;0, IF(COUNTRY_INFO!$K359=4, 0, IF(COUNTRY_INFO!$K359=1, 0, IF(COUNTRY_INFO!$K359=2, COUNTRY_INFO!$G359*0.2, COUNTRY_INFO!$G359))), 0))</f>
        <v>27124.2</v>
      </c>
      <c r="F359" s="14">
        <f t="shared" si="40"/>
        <v>63637.2</v>
      </c>
      <c r="G359" s="15">
        <f>IF(INTRO!$E$43="Non-endemic", "Not required", COUNTRY_INFO!T359)</f>
        <v>1</v>
      </c>
      <c r="H359" s="64"/>
      <c r="I359" s="14">
        <f>IF($D359=0,0,IF(AND($G359&gt;0,$H359&lt;&gt;"Yes"),D359,IF(AND($G359&gt;0,$H359="Yes"),COUNTRY_INFO!$F359,0)))</f>
        <v>36513</v>
      </c>
      <c r="J359" s="3"/>
      <c r="K359" s="44">
        <f t="shared" si="41"/>
        <v>27124.2</v>
      </c>
      <c r="L359" s="44">
        <f t="shared" si="42"/>
        <v>63637.2</v>
      </c>
      <c r="M359" s="14">
        <f t="shared" si="37"/>
        <v>91282.5</v>
      </c>
      <c r="N359" s="44">
        <f t="shared" si="38"/>
        <v>81372.600000000006</v>
      </c>
      <c r="O359" s="14">
        <f t="shared" si="43"/>
        <v>91282.5</v>
      </c>
      <c r="P359" s="25"/>
      <c r="Q359" s="16">
        <f t="shared" si="44"/>
        <v>91282.5</v>
      </c>
      <c r="R359" s="16">
        <f t="shared" si="39"/>
        <v>92</v>
      </c>
    </row>
    <row r="360" spans="1:18" x14ac:dyDescent="0.25">
      <c r="A360" s="13" t="str">
        <f>IF(INTRO!$E$43="Non-endemic"," ", IF(COUNTRY_INFO!A360=0," ",COUNTRY_INFO!A360))</f>
        <v>Nigeria</v>
      </c>
      <c r="B360" s="13" t="str">
        <f>IF(INTRO!$E$43="Non-endemic"," ", IF(COUNTRY_INFO!B360=0," ",COUNTRY_INFO!B360))</f>
        <v>Kaduna</v>
      </c>
      <c r="C360" s="13" t="str">
        <f>IF(INTRO!$E$43="Non-endemic"," ", IF(COUNTRY_INFO!C360=0," ",COUNTRY_INFO!C360))</f>
        <v>Jeba</v>
      </c>
      <c r="D360" s="14">
        <f>IF(INTRO!$E$43="Non-endemic", 0, IF(COUNTRY_INFO!$K360&gt;0, IF(COUNTRY_INFO!$K360=4, 0, IF(COUNTRY_INFO!$K360=1, COUNTRY_INFO!$F360*0.33, IF(COUNTRY_INFO!$K360=2, COUNTRY_INFO!$F360*0.5, COUNTRY_INFO!$F360))), 0))</f>
        <v>19308.3</v>
      </c>
      <c r="E360" s="14">
        <f>IF(INTRO!$E$43="Non-endemic", 0, IF(COUNTRY_INFO!$K360&gt;0, IF(COUNTRY_INFO!$K360=4, 0, IF(COUNTRY_INFO!$K360=1, 0, IF(COUNTRY_INFO!$K360=2, COUNTRY_INFO!$G360*0.2, COUNTRY_INFO!$G360))), 0))</f>
        <v>0</v>
      </c>
      <c r="F360" s="14">
        <f t="shared" si="40"/>
        <v>19308.3</v>
      </c>
      <c r="G360" s="15">
        <f>IF(INTRO!$E$43="Non-endemic", "Not required", COUNTRY_INFO!T360)</f>
        <v>0</v>
      </c>
      <c r="H360" s="64"/>
      <c r="I360" s="14">
        <f>IF($D360=0,0,IF(AND($G360&gt;0,$H360&lt;&gt;"Yes"),D360,IF(AND($G360&gt;0,$H360="Yes"),COUNTRY_INFO!$F360,0)))</f>
        <v>0</v>
      </c>
      <c r="J360" s="3"/>
      <c r="K360" s="44">
        <f t="shared" si="41"/>
        <v>0</v>
      </c>
      <c r="L360" s="44">
        <f t="shared" si="42"/>
        <v>0</v>
      </c>
      <c r="M360" s="14">
        <f t="shared" si="37"/>
        <v>0</v>
      </c>
      <c r="N360" s="44">
        <f t="shared" si="38"/>
        <v>0</v>
      </c>
      <c r="O360" s="14">
        <f t="shared" si="43"/>
        <v>0</v>
      </c>
      <c r="P360" s="25"/>
      <c r="Q360" s="16">
        <f t="shared" si="44"/>
        <v>0</v>
      </c>
      <c r="R360" s="16">
        <f t="shared" si="39"/>
        <v>0</v>
      </c>
    </row>
    <row r="361" spans="1:18" x14ac:dyDescent="0.25">
      <c r="A361" s="13" t="str">
        <f>IF(INTRO!$E$43="Non-endemic"," ", IF(COUNTRY_INFO!A361=0," ",COUNTRY_INFO!A361))</f>
        <v>Nigeria</v>
      </c>
      <c r="B361" s="13" t="str">
        <f>IF(INTRO!$E$43="Non-endemic"," ", IF(COUNTRY_INFO!B361=0," ",COUNTRY_INFO!B361))</f>
        <v>Kaduna</v>
      </c>
      <c r="C361" s="13" t="str">
        <f>IF(INTRO!$E$43="Non-endemic"," ", IF(COUNTRY_INFO!C361=0," ",COUNTRY_INFO!C361))</f>
        <v>Jema'a</v>
      </c>
      <c r="D361" s="14">
        <f>IF(INTRO!$E$43="Non-endemic", 0, IF(COUNTRY_INFO!$K361&gt;0, IF(COUNTRY_INFO!$K361=4, 0, IF(COUNTRY_INFO!$K361=1, COUNTRY_INFO!$F361*0.33, IF(COUNTRY_INFO!$K361=2, COUNTRY_INFO!$F361*0.5, COUNTRY_INFO!$F361))), 0))</f>
        <v>52481.5</v>
      </c>
      <c r="E361" s="14">
        <f>IF(INTRO!$E$43="Non-endemic", 0, IF(COUNTRY_INFO!$K361&gt;0, IF(COUNTRY_INFO!$K361=4, 0, IF(COUNTRY_INFO!$K361=1, 0, IF(COUNTRY_INFO!$K361=2, COUNTRY_INFO!$G361*0.2, COUNTRY_INFO!$G361))), 0))</f>
        <v>38986.200000000004</v>
      </c>
      <c r="F361" s="14">
        <f t="shared" si="40"/>
        <v>91467.700000000012</v>
      </c>
      <c r="G361" s="15">
        <f>IF(INTRO!$E$43="Non-endemic", "Not required", COUNTRY_INFO!T361)</f>
        <v>1</v>
      </c>
      <c r="H361" s="64"/>
      <c r="I361" s="14">
        <f>IF($D361=0,0,IF(AND($G361&gt;0,$H361&lt;&gt;"Yes"),D361,IF(AND($G361&gt;0,$H361="Yes"),COUNTRY_INFO!$F361,0)))</f>
        <v>52481.5</v>
      </c>
      <c r="J361" s="3"/>
      <c r="K361" s="44">
        <f t="shared" si="41"/>
        <v>38986.200000000004</v>
      </c>
      <c r="L361" s="44">
        <f t="shared" si="42"/>
        <v>91467.700000000012</v>
      </c>
      <c r="M361" s="14">
        <f t="shared" si="37"/>
        <v>131203.75</v>
      </c>
      <c r="N361" s="44">
        <f t="shared" si="38"/>
        <v>116958.6</v>
      </c>
      <c r="O361" s="14">
        <f t="shared" si="43"/>
        <v>131203.75</v>
      </c>
      <c r="P361" s="25"/>
      <c r="Q361" s="16">
        <f t="shared" si="44"/>
        <v>131203.75</v>
      </c>
      <c r="R361" s="16">
        <f t="shared" si="39"/>
        <v>132</v>
      </c>
    </row>
    <row r="362" spans="1:18" x14ac:dyDescent="0.25">
      <c r="A362" s="13" t="str">
        <f>IF(INTRO!$E$43="Non-endemic"," ", IF(COUNTRY_INFO!A362=0," ",COUNTRY_INFO!A362))</f>
        <v>Nigeria</v>
      </c>
      <c r="B362" s="13" t="str">
        <f>IF(INTRO!$E$43="Non-endemic"," ", IF(COUNTRY_INFO!B362=0," ",COUNTRY_INFO!B362))</f>
        <v>Kaduna</v>
      </c>
      <c r="C362" s="13" t="str">
        <f>IF(INTRO!$E$43="Non-endemic"," ", IF(COUNTRY_INFO!C362=0," ",COUNTRY_INFO!C362))</f>
        <v>Kacha</v>
      </c>
      <c r="D362" s="14">
        <f>IF(INTRO!$E$43="Non-endemic", 0, IF(COUNTRY_INFO!$K362&gt;0, IF(COUNTRY_INFO!$K362=4, 0, IF(COUNTRY_INFO!$K362=1, COUNTRY_INFO!$F362*0.33, IF(COUNTRY_INFO!$K362=2, COUNTRY_INFO!$F362*0.5, COUNTRY_INFO!$F362))), 0))</f>
        <v>45993</v>
      </c>
      <c r="E362" s="14">
        <f>IF(INTRO!$E$43="Non-endemic", 0, IF(COUNTRY_INFO!$K362&gt;0, IF(COUNTRY_INFO!$K362=4, 0, IF(COUNTRY_INFO!$K362=1, 0, IF(COUNTRY_INFO!$K362=2, COUNTRY_INFO!$G362*0.2, COUNTRY_INFO!$G362))), 0))</f>
        <v>34166.200000000004</v>
      </c>
      <c r="F362" s="14">
        <f t="shared" si="40"/>
        <v>80159.200000000012</v>
      </c>
      <c r="G362" s="15">
        <f>IF(INTRO!$E$43="Non-endemic", "Not required", COUNTRY_INFO!T362)</f>
        <v>1</v>
      </c>
      <c r="H362" s="64"/>
      <c r="I362" s="14">
        <f>IF($D362=0,0,IF(AND($G362&gt;0,$H362&lt;&gt;"Yes"),D362,IF(AND($G362&gt;0,$H362="Yes"),COUNTRY_INFO!$F362,0)))</f>
        <v>45993</v>
      </c>
      <c r="J362" s="3"/>
      <c r="K362" s="44">
        <f t="shared" si="41"/>
        <v>34166.200000000004</v>
      </c>
      <c r="L362" s="44">
        <f t="shared" si="42"/>
        <v>80159.200000000012</v>
      </c>
      <c r="M362" s="14">
        <f t="shared" si="37"/>
        <v>114982.5</v>
      </c>
      <c r="N362" s="44">
        <f t="shared" si="38"/>
        <v>102498.6</v>
      </c>
      <c r="O362" s="14">
        <f t="shared" si="43"/>
        <v>114982.5</v>
      </c>
      <c r="P362" s="25"/>
      <c r="Q362" s="16">
        <f t="shared" si="44"/>
        <v>114982.5</v>
      </c>
      <c r="R362" s="16">
        <f t="shared" si="39"/>
        <v>115</v>
      </c>
    </row>
    <row r="363" spans="1:18" x14ac:dyDescent="0.25">
      <c r="A363" s="13" t="str">
        <f>IF(INTRO!$E$43="Non-endemic"," ", IF(COUNTRY_INFO!A363=0," ",COUNTRY_INFO!A363))</f>
        <v>Nigeria</v>
      </c>
      <c r="B363" s="13" t="str">
        <f>IF(INTRO!$E$43="Non-endemic"," ", IF(COUNTRY_INFO!B363=0," ",COUNTRY_INFO!B363))</f>
        <v>Kaduna</v>
      </c>
      <c r="C363" s="13" t="str">
        <f>IF(INTRO!$E$43="Non-endemic"," ", IF(COUNTRY_INFO!C363=0," ",COUNTRY_INFO!C363))</f>
        <v>Kaduna North</v>
      </c>
      <c r="D363" s="14">
        <f>IF(INTRO!$E$43="Non-endemic", 0, IF(COUNTRY_INFO!$K363&gt;0, IF(COUNTRY_INFO!$K363=4, 0, IF(COUNTRY_INFO!$K363=1, COUNTRY_INFO!$F363*0.33, IF(COUNTRY_INFO!$K363=2, COUNTRY_INFO!$F363*0.5, COUNTRY_INFO!$F363))), 0))</f>
        <v>44449.68</v>
      </c>
      <c r="E363" s="14">
        <f>IF(INTRO!$E$43="Non-endemic", 0, IF(COUNTRY_INFO!$K363&gt;0, IF(COUNTRY_INFO!$K363=4, 0, IF(COUNTRY_INFO!$K363=1, 0, IF(COUNTRY_INFO!$K363=2, COUNTRY_INFO!$G363*0.2, COUNTRY_INFO!$G363))), 0))</f>
        <v>0</v>
      </c>
      <c r="F363" s="14">
        <f t="shared" si="40"/>
        <v>44449.68</v>
      </c>
      <c r="G363" s="15">
        <f>IF(INTRO!$E$43="Non-endemic", "Not required", COUNTRY_INFO!T363)</f>
        <v>0</v>
      </c>
      <c r="H363" s="64"/>
      <c r="I363" s="14">
        <f>IF($D363=0,0,IF(AND($G363&gt;0,$H363&lt;&gt;"Yes"),D363,IF(AND($G363&gt;0,$H363="Yes"),COUNTRY_INFO!$F363,0)))</f>
        <v>0</v>
      </c>
      <c r="J363" s="3"/>
      <c r="K363" s="44">
        <f t="shared" si="41"/>
        <v>0</v>
      </c>
      <c r="L363" s="44">
        <f t="shared" si="42"/>
        <v>0</v>
      </c>
      <c r="M363" s="14">
        <f t="shared" si="37"/>
        <v>0</v>
      </c>
      <c r="N363" s="44">
        <f t="shared" si="38"/>
        <v>0</v>
      </c>
      <c r="O363" s="14">
        <f t="shared" si="43"/>
        <v>0</v>
      </c>
      <c r="P363" s="25"/>
      <c r="Q363" s="16">
        <f t="shared" si="44"/>
        <v>0</v>
      </c>
      <c r="R363" s="16">
        <f t="shared" si="39"/>
        <v>0</v>
      </c>
    </row>
    <row r="364" spans="1:18" x14ac:dyDescent="0.25">
      <c r="A364" s="13" t="str">
        <f>IF(INTRO!$E$43="Non-endemic"," ", IF(COUNTRY_INFO!A364=0," ",COUNTRY_INFO!A364))</f>
        <v>Nigeria</v>
      </c>
      <c r="B364" s="13" t="str">
        <f>IF(INTRO!$E$43="Non-endemic"," ", IF(COUNTRY_INFO!B364=0," ",COUNTRY_INFO!B364))</f>
        <v>Kaduna</v>
      </c>
      <c r="C364" s="13" t="str">
        <f>IF(INTRO!$E$43="Non-endemic"," ", IF(COUNTRY_INFO!C364=0," ",COUNTRY_INFO!C364))</f>
        <v>Kaduna South</v>
      </c>
      <c r="D364" s="14">
        <f>IF(INTRO!$E$43="Non-endemic", 0, IF(COUNTRY_INFO!$K364&gt;0, IF(COUNTRY_INFO!$K364=4, 0, IF(COUNTRY_INFO!$K364=1, COUNTRY_INFO!$F364*0.33, IF(COUNTRY_INFO!$K364=2, COUNTRY_INFO!$F364*0.5, COUNTRY_INFO!$F364))), 0))</f>
        <v>50004.240000000005</v>
      </c>
      <c r="E364" s="14">
        <f>IF(INTRO!$E$43="Non-endemic", 0, IF(COUNTRY_INFO!$K364&gt;0, IF(COUNTRY_INFO!$K364=4, 0, IF(COUNTRY_INFO!$K364=1, 0, IF(COUNTRY_INFO!$K364=2, COUNTRY_INFO!$G364*0.2, COUNTRY_INFO!$G364))), 0))</f>
        <v>0</v>
      </c>
      <c r="F364" s="14">
        <f t="shared" si="40"/>
        <v>50004.240000000005</v>
      </c>
      <c r="G364" s="15">
        <f>IF(INTRO!$E$43="Non-endemic", "Not required", COUNTRY_INFO!T364)</f>
        <v>0</v>
      </c>
      <c r="H364" s="64"/>
      <c r="I364" s="14">
        <f>IF($D364=0,0,IF(AND($G364&gt;0,$H364&lt;&gt;"Yes"),D364,IF(AND($G364&gt;0,$H364="Yes"),COUNTRY_INFO!$F364,0)))</f>
        <v>0</v>
      </c>
      <c r="J364" s="3"/>
      <c r="K364" s="44">
        <f t="shared" si="41"/>
        <v>0</v>
      </c>
      <c r="L364" s="44">
        <f t="shared" si="42"/>
        <v>0</v>
      </c>
      <c r="M364" s="14">
        <f t="shared" si="37"/>
        <v>0</v>
      </c>
      <c r="N364" s="44">
        <f t="shared" si="38"/>
        <v>0</v>
      </c>
      <c r="O364" s="14">
        <f t="shared" si="43"/>
        <v>0</v>
      </c>
      <c r="P364" s="25"/>
      <c r="Q364" s="16">
        <f t="shared" si="44"/>
        <v>0</v>
      </c>
      <c r="R364" s="16">
        <f t="shared" si="39"/>
        <v>0</v>
      </c>
    </row>
    <row r="365" spans="1:18" x14ac:dyDescent="0.25">
      <c r="A365" s="13" t="str">
        <f>IF(INTRO!$E$43="Non-endemic"," ", IF(COUNTRY_INFO!A365=0," ",COUNTRY_INFO!A365))</f>
        <v>Nigeria</v>
      </c>
      <c r="B365" s="13" t="str">
        <f>IF(INTRO!$E$43="Non-endemic"," ", IF(COUNTRY_INFO!B365=0," ",COUNTRY_INFO!B365))</f>
        <v>Kaduna</v>
      </c>
      <c r="C365" s="13" t="str">
        <f>IF(INTRO!$E$43="Non-endemic"," ", IF(COUNTRY_INFO!C365=0," ",COUNTRY_INFO!C365))</f>
        <v>Kagarko</v>
      </c>
      <c r="D365" s="14">
        <f>IF(INTRO!$E$43="Non-endemic", 0, IF(COUNTRY_INFO!$K365&gt;0, IF(COUNTRY_INFO!$K365=4, 0, IF(COUNTRY_INFO!$K365=1, COUNTRY_INFO!$F365*0.33, IF(COUNTRY_INFO!$K365=2, COUNTRY_INFO!$F365*0.5, COUNTRY_INFO!$F365))), 0))</f>
        <v>29941.56</v>
      </c>
      <c r="E365" s="14">
        <f>IF(INTRO!$E$43="Non-endemic", 0, IF(COUNTRY_INFO!$K365&gt;0, IF(COUNTRY_INFO!$K365=4, 0, IF(COUNTRY_INFO!$K365=1, 0, IF(COUNTRY_INFO!$K365=2, COUNTRY_INFO!$G365*0.2, COUNTRY_INFO!$G365))), 0))</f>
        <v>0</v>
      </c>
      <c r="F365" s="14">
        <f t="shared" si="40"/>
        <v>29941.56</v>
      </c>
      <c r="G365" s="15">
        <f>IF(INTRO!$E$43="Non-endemic", "Not required", COUNTRY_INFO!T365)</f>
        <v>0</v>
      </c>
      <c r="H365" s="64"/>
      <c r="I365" s="14">
        <f>IF($D365=0,0,IF(AND($G365&gt;0,$H365&lt;&gt;"Yes"),D365,IF(AND($G365&gt;0,$H365="Yes"),COUNTRY_INFO!$F365,0)))</f>
        <v>0</v>
      </c>
      <c r="J365" s="3"/>
      <c r="K365" s="44">
        <f t="shared" si="41"/>
        <v>0</v>
      </c>
      <c r="L365" s="44">
        <f t="shared" si="42"/>
        <v>0</v>
      </c>
      <c r="M365" s="14">
        <f t="shared" si="37"/>
        <v>0</v>
      </c>
      <c r="N365" s="44">
        <f t="shared" si="38"/>
        <v>0</v>
      </c>
      <c r="O365" s="14">
        <f t="shared" si="43"/>
        <v>0</v>
      </c>
      <c r="P365" s="25"/>
      <c r="Q365" s="16">
        <f t="shared" si="44"/>
        <v>0</v>
      </c>
      <c r="R365" s="16">
        <f t="shared" si="39"/>
        <v>0</v>
      </c>
    </row>
    <row r="366" spans="1:18" x14ac:dyDescent="0.25">
      <c r="A366" s="13" t="str">
        <f>IF(INTRO!$E$43="Non-endemic"," ", IF(COUNTRY_INFO!A366=0," ",COUNTRY_INFO!A366))</f>
        <v>Nigeria</v>
      </c>
      <c r="B366" s="13" t="str">
        <f>IF(INTRO!$E$43="Non-endemic"," ", IF(COUNTRY_INFO!B366=0," ",COUNTRY_INFO!B366))</f>
        <v>Kaduna</v>
      </c>
      <c r="C366" s="13" t="str">
        <f>IF(INTRO!$E$43="Non-endemic"," ", IF(COUNTRY_INFO!C366=0," ",COUNTRY_INFO!C366))</f>
        <v>Kajeru</v>
      </c>
      <c r="D366" s="14">
        <f>IF(INTRO!$E$43="Non-endemic", 0, IF(COUNTRY_INFO!$K366&gt;0, IF(COUNTRY_INFO!$K366=4, 0, IF(COUNTRY_INFO!$K366=1, COUNTRY_INFO!$F366*0.33, IF(COUNTRY_INFO!$K366=2, COUNTRY_INFO!$F366*0.5, COUNTRY_INFO!$F366))), 0))</f>
        <v>13777.17</v>
      </c>
      <c r="E366" s="14">
        <f>IF(INTRO!$E$43="Non-endemic", 0, IF(COUNTRY_INFO!$K366&gt;0, IF(COUNTRY_INFO!$K366=4, 0, IF(COUNTRY_INFO!$K366=1, 0, IF(COUNTRY_INFO!$K366=2, COUNTRY_INFO!$G366*0.2, COUNTRY_INFO!$G366))), 0))</f>
        <v>0</v>
      </c>
      <c r="F366" s="14">
        <f t="shared" si="40"/>
        <v>13777.17</v>
      </c>
      <c r="G366" s="15">
        <f>IF(INTRO!$E$43="Non-endemic", "Not required", COUNTRY_INFO!T366)</f>
        <v>0</v>
      </c>
      <c r="H366" s="64"/>
      <c r="I366" s="14">
        <f>IF($D366=0,0,IF(AND($G366&gt;0,$H366&lt;&gt;"Yes"),D366,IF(AND($G366&gt;0,$H366="Yes"),COUNTRY_INFO!$F366,0)))</f>
        <v>0</v>
      </c>
      <c r="J366" s="3"/>
      <c r="K366" s="44">
        <f t="shared" si="41"/>
        <v>0</v>
      </c>
      <c r="L366" s="44">
        <f t="shared" si="42"/>
        <v>0</v>
      </c>
      <c r="M366" s="14">
        <f t="shared" si="37"/>
        <v>0</v>
      </c>
      <c r="N366" s="44">
        <f t="shared" si="38"/>
        <v>0</v>
      </c>
      <c r="O366" s="14">
        <f t="shared" si="43"/>
        <v>0</v>
      </c>
      <c r="P366" s="25"/>
      <c r="Q366" s="16">
        <f t="shared" si="44"/>
        <v>0</v>
      </c>
      <c r="R366" s="16">
        <f t="shared" si="39"/>
        <v>0</v>
      </c>
    </row>
    <row r="367" spans="1:18" x14ac:dyDescent="0.25">
      <c r="A367" s="13" t="str">
        <f>IF(INTRO!$E$43="Non-endemic"," ", IF(COUNTRY_INFO!A367=0," ",COUNTRY_INFO!A367))</f>
        <v>Nigeria</v>
      </c>
      <c r="B367" s="13" t="str">
        <f>IF(INTRO!$E$43="Non-endemic"," ", IF(COUNTRY_INFO!B367=0," ",COUNTRY_INFO!B367))</f>
        <v>Kaduna</v>
      </c>
      <c r="C367" s="13" t="str">
        <f>IF(INTRO!$E$43="Non-endemic"," ", IF(COUNTRY_INFO!C367=0," ",COUNTRY_INFO!C367))</f>
        <v>Kaura</v>
      </c>
      <c r="D367" s="14">
        <f>IF(INTRO!$E$43="Non-endemic", 0, IF(COUNTRY_INFO!$K367&gt;0, IF(COUNTRY_INFO!$K367=4, 0, IF(COUNTRY_INFO!$K367=1, COUNTRY_INFO!$F367*0.33, IF(COUNTRY_INFO!$K367=2, COUNTRY_INFO!$F367*0.5, COUNTRY_INFO!$F367))), 0))</f>
        <v>32010</v>
      </c>
      <c r="E367" s="14">
        <f>IF(INTRO!$E$43="Non-endemic", 0, IF(COUNTRY_INFO!$K367&gt;0, IF(COUNTRY_INFO!$K367=4, 0, IF(COUNTRY_INFO!$K367=1, 0, IF(COUNTRY_INFO!$K367=2, COUNTRY_INFO!$G367*0.2, COUNTRY_INFO!$G367))), 0))</f>
        <v>23778.800000000003</v>
      </c>
      <c r="F367" s="14">
        <f t="shared" si="40"/>
        <v>55788.800000000003</v>
      </c>
      <c r="G367" s="15">
        <f>IF(INTRO!$E$43="Non-endemic", "Not required", COUNTRY_INFO!T367)</f>
        <v>1</v>
      </c>
      <c r="H367" s="64"/>
      <c r="I367" s="14">
        <f>IF($D367=0,0,IF(AND($G367&gt;0,$H367&lt;&gt;"Yes"),D367,IF(AND($G367&gt;0,$H367="Yes"),COUNTRY_INFO!$F367,0)))</f>
        <v>32010</v>
      </c>
      <c r="J367" s="3"/>
      <c r="K367" s="44">
        <f t="shared" si="41"/>
        <v>23778.800000000003</v>
      </c>
      <c r="L367" s="44">
        <f t="shared" si="42"/>
        <v>55788.800000000003</v>
      </c>
      <c r="M367" s="14">
        <f t="shared" si="37"/>
        <v>80025</v>
      </c>
      <c r="N367" s="44">
        <f t="shared" si="38"/>
        <v>71336.400000000009</v>
      </c>
      <c r="O367" s="14">
        <f t="shared" si="43"/>
        <v>80025</v>
      </c>
      <c r="P367" s="25"/>
      <c r="Q367" s="16">
        <f t="shared" si="44"/>
        <v>80025</v>
      </c>
      <c r="R367" s="16">
        <f t="shared" si="39"/>
        <v>81</v>
      </c>
    </row>
    <row r="368" spans="1:18" x14ac:dyDescent="0.25">
      <c r="A368" s="13" t="str">
        <f>IF(INTRO!$E$43="Non-endemic"," ", IF(COUNTRY_INFO!A368=0," ",COUNTRY_INFO!A368))</f>
        <v>Nigeria</v>
      </c>
      <c r="B368" s="13" t="str">
        <f>IF(INTRO!$E$43="Non-endemic"," ", IF(COUNTRY_INFO!B368=0," ",COUNTRY_INFO!B368))</f>
        <v>Kaduna</v>
      </c>
      <c r="C368" s="13" t="str">
        <f>IF(INTRO!$E$43="Non-endemic"," ", IF(COUNTRY_INFO!C368=0," ",COUNTRY_INFO!C368))</f>
        <v>Kauru</v>
      </c>
      <c r="D368" s="14">
        <f>IF(INTRO!$E$43="Non-endemic", 0, IF(COUNTRY_INFO!$K368&gt;0, IF(COUNTRY_INFO!$K368=4, 0, IF(COUNTRY_INFO!$K368=1, COUNTRY_INFO!$F368*0.33, IF(COUNTRY_INFO!$K368=2, COUNTRY_INFO!$F368*0.5, COUNTRY_INFO!$F368))), 0))</f>
        <v>41908</v>
      </c>
      <c r="E368" s="14">
        <f>IF(INTRO!$E$43="Non-endemic", 0, IF(COUNTRY_INFO!$K368&gt;0, IF(COUNTRY_INFO!$K368=4, 0, IF(COUNTRY_INFO!$K368=1, 0, IF(COUNTRY_INFO!$K368=2, COUNTRY_INFO!$G368*0.2, COUNTRY_INFO!$G368))), 0))</f>
        <v>31131.800000000003</v>
      </c>
      <c r="F368" s="14">
        <f t="shared" si="40"/>
        <v>73039.8</v>
      </c>
      <c r="G368" s="15">
        <f>IF(INTRO!$E$43="Non-endemic", "Not required", COUNTRY_INFO!T368)</f>
        <v>1</v>
      </c>
      <c r="H368" s="64"/>
      <c r="I368" s="14">
        <f>IF($D368=0,0,IF(AND($G368&gt;0,$H368&lt;&gt;"Yes"),D368,IF(AND($G368&gt;0,$H368="Yes"),COUNTRY_INFO!$F368,0)))</f>
        <v>41908</v>
      </c>
      <c r="J368" s="3"/>
      <c r="K368" s="44">
        <f t="shared" si="41"/>
        <v>31131.800000000003</v>
      </c>
      <c r="L368" s="44">
        <f t="shared" si="42"/>
        <v>73039.8</v>
      </c>
      <c r="M368" s="14">
        <f t="shared" si="37"/>
        <v>104770</v>
      </c>
      <c r="N368" s="44">
        <f t="shared" si="38"/>
        <v>93395.400000000009</v>
      </c>
      <c r="O368" s="14">
        <f t="shared" si="43"/>
        <v>104770</v>
      </c>
      <c r="P368" s="25"/>
      <c r="Q368" s="16">
        <f t="shared" si="44"/>
        <v>104770</v>
      </c>
      <c r="R368" s="16">
        <f t="shared" si="39"/>
        <v>105</v>
      </c>
    </row>
    <row r="369" spans="1:18" x14ac:dyDescent="0.25">
      <c r="A369" s="13" t="str">
        <f>IF(INTRO!$E$43="Non-endemic"," ", IF(COUNTRY_INFO!A369=0," ",COUNTRY_INFO!A369))</f>
        <v>Nigeria</v>
      </c>
      <c r="B369" s="13" t="str">
        <f>IF(INTRO!$E$43="Non-endemic"," ", IF(COUNTRY_INFO!B369=0," ",COUNTRY_INFO!B369))</f>
        <v>Kaduna</v>
      </c>
      <c r="C369" s="13" t="str">
        <f>IF(INTRO!$E$43="Non-endemic"," ", IF(COUNTRY_INFO!C369=0," ",COUNTRY_INFO!C369))</f>
        <v>Kubau</v>
      </c>
      <c r="D369" s="14">
        <f>IF(INTRO!$E$43="Non-endemic", 0, IF(COUNTRY_INFO!$K369&gt;0, IF(COUNTRY_INFO!$K369=4, 0, IF(COUNTRY_INFO!$K369=1, COUNTRY_INFO!$F369*0.33, IF(COUNTRY_INFO!$K369=2, COUNTRY_INFO!$F369*0.5, COUNTRY_INFO!$F369))), 0))</f>
        <v>35048.97</v>
      </c>
      <c r="E369" s="14">
        <f>IF(INTRO!$E$43="Non-endemic", 0, IF(COUNTRY_INFO!$K369&gt;0, IF(COUNTRY_INFO!$K369=4, 0, IF(COUNTRY_INFO!$K369=1, 0, IF(COUNTRY_INFO!$K369=2, COUNTRY_INFO!$G369*0.2, COUNTRY_INFO!$G369))), 0))</f>
        <v>0</v>
      </c>
      <c r="F369" s="14">
        <f t="shared" si="40"/>
        <v>35048.97</v>
      </c>
      <c r="G369" s="15">
        <f>IF(INTRO!$E$43="Non-endemic", "Not required", COUNTRY_INFO!T369)</f>
        <v>0</v>
      </c>
      <c r="H369" s="64"/>
      <c r="I369" s="14">
        <f>IF($D369=0,0,IF(AND($G369&gt;0,$H369&lt;&gt;"Yes"),D369,IF(AND($G369&gt;0,$H369="Yes"),COUNTRY_INFO!$F369,0)))</f>
        <v>0</v>
      </c>
      <c r="J369" s="3"/>
      <c r="K369" s="44">
        <f t="shared" si="41"/>
        <v>0</v>
      </c>
      <c r="L369" s="44">
        <f t="shared" si="42"/>
        <v>0</v>
      </c>
      <c r="M369" s="14">
        <f t="shared" si="37"/>
        <v>0</v>
      </c>
      <c r="N369" s="44">
        <f t="shared" si="38"/>
        <v>0</v>
      </c>
      <c r="O369" s="14">
        <f t="shared" si="43"/>
        <v>0</v>
      </c>
      <c r="P369" s="25"/>
      <c r="Q369" s="16">
        <f t="shared" si="44"/>
        <v>0</v>
      </c>
      <c r="R369" s="16">
        <f t="shared" si="39"/>
        <v>0</v>
      </c>
    </row>
    <row r="370" spans="1:18" x14ac:dyDescent="0.25">
      <c r="A370" s="13" t="str">
        <f>IF(INTRO!$E$43="Non-endemic"," ", IF(COUNTRY_INFO!A370=0," ",COUNTRY_INFO!A370))</f>
        <v>Nigeria</v>
      </c>
      <c r="B370" s="13" t="str">
        <f>IF(INTRO!$E$43="Non-endemic"," ", IF(COUNTRY_INFO!B370=0," ",COUNTRY_INFO!B370))</f>
        <v>Kaduna</v>
      </c>
      <c r="C370" s="13" t="str">
        <f>IF(INTRO!$E$43="Non-endemic"," ", IF(COUNTRY_INFO!C370=0," ",COUNTRY_INFO!C370))</f>
        <v>Kudan</v>
      </c>
      <c r="D370" s="14">
        <f>IF(INTRO!$E$43="Non-endemic", 0, IF(COUNTRY_INFO!$K370&gt;0, IF(COUNTRY_INFO!$K370=4, 0, IF(COUNTRY_INFO!$K370=1, COUNTRY_INFO!$F370*0.33, IF(COUNTRY_INFO!$K370=2, COUNTRY_INFO!$F370*0.5, COUNTRY_INFO!$F370))), 0))</f>
        <v>26170</v>
      </c>
      <c r="E370" s="14">
        <f>IF(INTRO!$E$43="Non-endemic", 0, IF(COUNTRY_INFO!$K370&gt;0, IF(COUNTRY_INFO!$K370=4, 0, IF(COUNTRY_INFO!$K370=1, 0, IF(COUNTRY_INFO!$K370=2, COUNTRY_INFO!$G370*0.2, COUNTRY_INFO!$G370))), 0))</f>
        <v>19440.600000000002</v>
      </c>
      <c r="F370" s="14">
        <f t="shared" si="40"/>
        <v>45610.600000000006</v>
      </c>
      <c r="G370" s="15">
        <f>IF(INTRO!$E$43="Non-endemic", "Not required", COUNTRY_INFO!T370)</f>
        <v>1</v>
      </c>
      <c r="H370" s="64"/>
      <c r="I370" s="14">
        <f>IF($D370=0,0,IF(AND($G370&gt;0,$H370&lt;&gt;"Yes"),D370,IF(AND($G370&gt;0,$H370="Yes"),COUNTRY_INFO!$F370,0)))</f>
        <v>26170</v>
      </c>
      <c r="J370" s="3"/>
      <c r="K370" s="44">
        <f t="shared" si="41"/>
        <v>19440.600000000002</v>
      </c>
      <c r="L370" s="44">
        <f t="shared" si="42"/>
        <v>45610.600000000006</v>
      </c>
      <c r="M370" s="14">
        <f t="shared" si="37"/>
        <v>65425</v>
      </c>
      <c r="N370" s="44">
        <f t="shared" si="38"/>
        <v>58321.8</v>
      </c>
      <c r="O370" s="14">
        <f t="shared" si="43"/>
        <v>65425</v>
      </c>
      <c r="P370" s="25"/>
      <c r="Q370" s="16">
        <f t="shared" si="44"/>
        <v>65425</v>
      </c>
      <c r="R370" s="16">
        <f t="shared" si="39"/>
        <v>66</v>
      </c>
    </row>
    <row r="371" spans="1:18" x14ac:dyDescent="0.25">
      <c r="A371" s="13" t="str">
        <f>IF(INTRO!$E$43="Non-endemic"," ", IF(COUNTRY_INFO!A371=0," ",COUNTRY_INFO!A371))</f>
        <v>Nigeria</v>
      </c>
      <c r="B371" s="13" t="str">
        <f>IF(INTRO!$E$43="Non-endemic"," ", IF(COUNTRY_INFO!B371=0," ",COUNTRY_INFO!B371))</f>
        <v>Kaduna</v>
      </c>
      <c r="C371" s="13" t="str">
        <f>IF(INTRO!$E$43="Non-endemic"," ", IF(COUNTRY_INFO!C371=0," ",COUNTRY_INFO!C371))</f>
        <v>Lere</v>
      </c>
      <c r="D371" s="14">
        <f>IF(INTRO!$E$43="Non-endemic", 0, IF(COUNTRY_INFO!$K371&gt;0, IF(COUNTRY_INFO!$K371=4, 0, IF(COUNTRY_INFO!$K371=1, COUNTRY_INFO!$F371*0.33, IF(COUNTRY_INFO!$K371=2, COUNTRY_INFO!$F371*0.5, COUNTRY_INFO!$F371))), 0))</f>
        <v>41152.65</v>
      </c>
      <c r="E371" s="14">
        <f>IF(INTRO!$E$43="Non-endemic", 0, IF(COUNTRY_INFO!$K371&gt;0, IF(COUNTRY_INFO!$K371=4, 0, IF(COUNTRY_INFO!$K371=1, 0, IF(COUNTRY_INFO!$K371=2, COUNTRY_INFO!$G371*0.2, COUNTRY_INFO!$G371))), 0))</f>
        <v>0</v>
      </c>
      <c r="F371" s="14">
        <f t="shared" si="40"/>
        <v>41152.65</v>
      </c>
      <c r="G371" s="15">
        <f>IF(INTRO!$E$43="Non-endemic", "Not required", COUNTRY_INFO!T371)</f>
        <v>0</v>
      </c>
      <c r="H371" s="64"/>
      <c r="I371" s="14">
        <f>IF($D371=0,0,IF(AND($G371&gt;0,$H371&lt;&gt;"Yes"),D371,IF(AND($G371&gt;0,$H371="Yes"),COUNTRY_INFO!$F371,0)))</f>
        <v>0</v>
      </c>
      <c r="J371" s="3"/>
      <c r="K371" s="44">
        <f t="shared" si="41"/>
        <v>0</v>
      </c>
      <c r="L371" s="44">
        <f t="shared" si="42"/>
        <v>0</v>
      </c>
      <c r="M371" s="14">
        <f t="shared" si="37"/>
        <v>0</v>
      </c>
      <c r="N371" s="44">
        <f t="shared" si="38"/>
        <v>0</v>
      </c>
      <c r="O371" s="14">
        <f t="shared" si="43"/>
        <v>0</v>
      </c>
      <c r="P371" s="25"/>
      <c r="Q371" s="16">
        <f t="shared" si="44"/>
        <v>0</v>
      </c>
      <c r="R371" s="16">
        <f t="shared" si="39"/>
        <v>0</v>
      </c>
    </row>
    <row r="372" spans="1:18" x14ac:dyDescent="0.25">
      <c r="A372" s="13" t="str">
        <f>IF(INTRO!$E$43="Non-endemic"," ", IF(COUNTRY_INFO!A372=0," ",COUNTRY_INFO!A372))</f>
        <v>Nigeria</v>
      </c>
      <c r="B372" s="13" t="str">
        <f>IF(INTRO!$E$43="Non-endemic"," ", IF(COUNTRY_INFO!B372=0," ",COUNTRY_INFO!B372))</f>
        <v>Kaduna</v>
      </c>
      <c r="C372" s="13" t="str">
        <f>IF(INTRO!$E$43="Non-endemic"," ", IF(COUNTRY_INFO!C372=0," ",COUNTRY_INFO!C372))</f>
        <v>Makarfi</v>
      </c>
      <c r="D372" s="14">
        <f>IF(INTRO!$E$43="Non-endemic", 0, IF(COUNTRY_INFO!$K372&gt;0, IF(COUNTRY_INFO!$K372=4, 0, IF(COUNTRY_INFO!$K372=1, COUNTRY_INFO!$F372*0.33, IF(COUNTRY_INFO!$K372=2, COUNTRY_INFO!$F372*0.5, COUNTRY_INFO!$F372))), 0))</f>
        <v>27538.5</v>
      </c>
      <c r="E372" s="14">
        <f>IF(INTRO!$E$43="Non-endemic", 0, IF(COUNTRY_INFO!$K372&gt;0, IF(COUNTRY_INFO!$K372=4, 0, IF(COUNTRY_INFO!$K372=1, 0, IF(COUNTRY_INFO!$K372=2, COUNTRY_INFO!$G372*0.2, COUNTRY_INFO!$G372))), 0))</f>
        <v>20457</v>
      </c>
      <c r="F372" s="14">
        <f t="shared" si="40"/>
        <v>47995.5</v>
      </c>
      <c r="G372" s="15">
        <f>IF(INTRO!$E$43="Non-endemic", "Not required", COUNTRY_INFO!T372)</f>
        <v>1</v>
      </c>
      <c r="H372" s="64"/>
      <c r="I372" s="14">
        <f>IF($D372=0,0,IF(AND($G372&gt;0,$H372&lt;&gt;"Yes"),D372,IF(AND($G372&gt;0,$H372="Yes"),COUNTRY_INFO!$F372,0)))</f>
        <v>27538.5</v>
      </c>
      <c r="J372" s="3"/>
      <c r="K372" s="44">
        <f t="shared" si="41"/>
        <v>20457</v>
      </c>
      <c r="L372" s="44">
        <f t="shared" si="42"/>
        <v>47995.5</v>
      </c>
      <c r="M372" s="14">
        <f t="shared" si="37"/>
        <v>68846.25</v>
      </c>
      <c r="N372" s="44">
        <f t="shared" si="38"/>
        <v>61371</v>
      </c>
      <c r="O372" s="14">
        <f t="shared" si="43"/>
        <v>68846.25</v>
      </c>
      <c r="P372" s="25"/>
      <c r="Q372" s="16">
        <f t="shared" si="44"/>
        <v>68846.25</v>
      </c>
      <c r="R372" s="16">
        <f t="shared" si="39"/>
        <v>69</v>
      </c>
    </row>
    <row r="373" spans="1:18" x14ac:dyDescent="0.25">
      <c r="A373" s="13" t="str">
        <f>IF(INTRO!$E$43="Non-endemic"," ", IF(COUNTRY_INFO!A373=0," ",COUNTRY_INFO!A373))</f>
        <v>Nigeria</v>
      </c>
      <c r="B373" s="13" t="str">
        <f>IF(INTRO!$E$43="Non-endemic"," ", IF(COUNTRY_INFO!B373=0," ",COUNTRY_INFO!B373))</f>
        <v>Kaduna</v>
      </c>
      <c r="C373" s="13" t="str">
        <f>IF(INTRO!$E$43="Non-endemic"," ", IF(COUNTRY_INFO!C373=0," ",COUNTRY_INFO!C373))</f>
        <v>Sabo-Gari</v>
      </c>
      <c r="D373" s="14">
        <f>IF(INTRO!$E$43="Non-endemic", 0, IF(COUNTRY_INFO!$K373&gt;0, IF(COUNTRY_INFO!$K373=4, 0, IF(COUNTRY_INFO!$K373=1, COUNTRY_INFO!$F373*0.33, IF(COUNTRY_INFO!$K373=2, COUNTRY_INFO!$F373*0.5, COUNTRY_INFO!$F373))), 0))</f>
        <v>54013.5</v>
      </c>
      <c r="E373" s="14">
        <f>IF(INTRO!$E$43="Non-endemic", 0, IF(COUNTRY_INFO!$K373&gt;0, IF(COUNTRY_INFO!$K373=4, 0, IF(COUNTRY_INFO!$K373=1, 0, IF(COUNTRY_INFO!$K373=2, COUNTRY_INFO!$G373*0.2, COUNTRY_INFO!$G373))), 0))</f>
        <v>40124.200000000004</v>
      </c>
      <c r="F373" s="14">
        <f t="shared" si="40"/>
        <v>94137.700000000012</v>
      </c>
      <c r="G373" s="15">
        <f>IF(INTRO!$E$43="Non-endemic", "Not required", COUNTRY_INFO!T373)</f>
        <v>1</v>
      </c>
      <c r="H373" s="64"/>
      <c r="I373" s="14">
        <f>IF($D373=0,0,IF(AND($G373&gt;0,$H373&lt;&gt;"Yes"),D373,IF(AND($G373&gt;0,$H373="Yes"),COUNTRY_INFO!$F373,0)))</f>
        <v>54013.5</v>
      </c>
      <c r="J373" s="3"/>
      <c r="K373" s="44">
        <f t="shared" si="41"/>
        <v>40124.200000000004</v>
      </c>
      <c r="L373" s="44">
        <f t="shared" si="42"/>
        <v>94137.700000000012</v>
      </c>
      <c r="M373" s="14">
        <f t="shared" si="37"/>
        <v>135033.75</v>
      </c>
      <c r="N373" s="44">
        <f t="shared" si="38"/>
        <v>120372.6</v>
      </c>
      <c r="O373" s="14">
        <f t="shared" si="43"/>
        <v>135033.75</v>
      </c>
      <c r="P373" s="25"/>
      <c r="Q373" s="16">
        <f t="shared" si="44"/>
        <v>135033.75</v>
      </c>
      <c r="R373" s="16">
        <f t="shared" si="39"/>
        <v>136</v>
      </c>
    </row>
    <row r="374" spans="1:18" x14ac:dyDescent="0.25">
      <c r="A374" s="13" t="str">
        <f>IF(INTRO!$E$43="Non-endemic"," ", IF(COUNTRY_INFO!A374=0," ",COUNTRY_INFO!A374))</f>
        <v>Nigeria</v>
      </c>
      <c r="B374" s="13" t="str">
        <f>IF(INTRO!$E$43="Non-endemic"," ", IF(COUNTRY_INFO!B374=0," ",COUNTRY_INFO!B374))</f>
        <v>Kaduna</v>
      </c>
      <c r="C374" s="13" t="str">
        <f>IF(INTRO!$E$43="Non-endemic"," ", IF(COUNTRY_INFO!C374=0," ",COUNTRY_INFO!C374))</f>
        <v>Sanga</v>
      </c>
      <c r="D374" s="14">
        <f>IF(INTRO!$E$43="Non-endemic", 0, IF(COUNTRY_INFO!$K374&gt;0, IF(COUNTRY_INFO!$K374=4, 0, IF(COUNTRY_INFO!$K374=1, COUNTRY_INFO!$F374*0.33, IF(COUNTRY_INFO!$K374=2, COUNTRY_INFO!$F374*0.5, COUNTRY_INFO!$F374))), 0))</f>
        <v>28117</v>
      </c>
      <c r="E374" s="14">
        <f>IF(INTRO!$E$43="Non-endemic", 0, IF(COUNTRY_INFO!$K374&gt;0, IF(COUNTRY_INFO!$K374=4, 0, IF(COUNTRY_INFO!$K374=1, 0, IF(COUNTRY_INFO!$K374=2, COUNTRY_INFO!$G374*0.2, COUNTRY_INFO!$G374))), 0))</f>
        <v>20887</v>
      </c>
      <c r="F374" s="14">
        <f t="shared" si="40"/>
        <v>49004</v>
      </c>
      <c r="G374" s="15">
        <f>IF(INTRO!$E$43="Non-endemic", "Not required", COUNTRY_INFO!T374)</f>
        <v>1</v>
      </c>
      <c r="H374" s="64"/>
      <c r="I374" s="14">
        <f>IF($D374=0,0,IF(AND($G374&gt;0,$H374&lt;&gt;"Yes"),D374,IF(AND($G374&gt;0,$H374="Yes"),COUNTRY_INFO!$F374,0)))</f>
        <v>28117</v>
      </c>
      <c r="J374" s="3"/>
      <c r="K374" s="44">
        <f t="shared" si="41"/>
        <v>20887</v>
      </c>
      <c r="L374" s="44">
        <f t="shared" si="42"/>
        <v>49004</v>
      </c>
      <c r="M374" s="14">
        <f t="shared" si="37"/>
        <v>70292.5</v>
      </c>
      <c r="N374" s="44">
        <f t="shared" si="38"/>
        <v>62661</v>
      </c>
      <c r="O374" s="14">
        <f t="shared" si="43"/>
        <v>70292.5</v>
      </c>
      <c r="P374" s="25"/>
      <c r="Q374" s="16">
        <f t="shared" si="44"/>
        <v>70292.5</v>
      </c>
      <c r="R374" s="16">
        <f t="shared" si="39"/>
        <v>71</v>
      </c>
    </row>
    <row r="375" spans="1:18" x14ac:dyDescent="0.25">
      <c r="A375" s="13" t="str">
        <f>IF(INTRO!$E$43="Non-endemic"," ", IF(COUNTRY_INFO!A375=0," ",COUNTRY_INFO!A375))</f>
        <v>Nigeria</v>
      </c>
      <c r="B375" s="13" t="str">
        <f>IF(INTRO!$E$43="Non-endemic"," ", IF(COUNTRY_INFO!B375=0," ",COUNTRY_INFO!B375))</f>
        <v>Kaduna</v>
      </c>
      <c r="C375" s="13" t="str">
        <f>IF(INTRO!$E$43="Non-endemic"," ", IF(COUNTRY_INFO!C375=0," ",COUNTRY_INFO!C375))</f>
        <v>Soba</v>
      </c>
      <c r="D375" s="14">
        <f>IF(INTRO!$E$43="Non-endemic", 0, IF(COUNTRY_INFO!$K375&gt;0, IF(COUNTRY_INFO!$K375=4, 0, IF(COUNTRY_INFO!$K375=1, COUNTRY_INFO!$F375*0.33, IF(COUNTRY_INFO!$K375=2, COUNTRY_INFO!$F375*0.5, COUNTRY_INFO!$F375))), 0))</f>
        <v>55218</v>
      </c>
      <c r="E375" s="14">
        <f>IF(INTRO!$E$43="Non-endemic", 0, IF(COUNTRY_INFO!$K375&gt;0, IF(COUNTRY_INFO!$K375=4, 0, IF(COUNTRY_INFO!$K375=1, 0, IF(COUNTRY_INFO!$K375=2, COUNTRY_INFO!$G375*0.2, COUNTRY_INFO!$G375))), 0))</f>
        <v>41019.200000000004</v>
      </c>
      <c r="F375" s="14">
        <f t="shared" si="40"/>
        <v>96237.200000000012</v>
      </c>
      <c r="G375" s="15">
        <f>IF(INTRO!$E$43="Non-endemic", "Not required", COUNTRY_INFO!T375)</f>
        <v>1</v>
      </c>
      <c r="H375" s="64"/>
      <c r="I375" s="14">
        <f>IF($D375=0,0,IF(AND($G375&gt;0,$H375&lt;&gt;"Yes"),D375,IF(AND($G375&gt;0,$H375="Yes"),COUNTRY_INFO!$F375,0)))</f>
        <v>55218</v>
      </c>
      <c r="J375" s="3"/>
      <c r="K375" s="44">
        <f t="shared" si="41"/>
        <v>41019.200000000004</v>
      </c>
      <c r="L375" s="44">
        <f t="shared" si="42"/>
        <v>96237.200000000012</v>
      </c>
      <c r="M375" s="14">
        <f t="shared" si="37"/>
        <v>138045</v>
      </c>
      <c r="N375" s="44">
        <f t="shared" si="38"/>
        <v>123057.60000000001</v>
      </c>
      <c r="O375" s="14">
        <f t="shared" si="43"/>
        <v>138045</v>
      </c>
      <c r="P375" s="25"/>
      <c r="Q375" s="16">
        <f t="shared" si="44"/>
        <v>138045</v>
      </c>
      <c r="R375" s="16">
        <f t="shared" si="39"/>
        <v>139</v>
      </c>
    </row>
    <row r="376" spans="1:18" x14ac:dyDescent="0.25">
      <c r="A376" s="13" t="str">
        <f>IF(INTRO!$E$43="Non-endemic"," ", IF(COUNTRY_INFO!A376=0," ",COUNTRY_INFO!A376))</f>
        <v>Nigeria</v>
      </c>
      <c r="B376" s="13" t="str">
        <f>IF(INTRO!$E$43="Non-endemic"," ", IF(COUNTRY_INFO!B376=0," ",COUNTRY_INFO!B376))</f>
        <v>Kaduna</v>
      </c>
      <c r="C376" s="13" t="str">
        <f>IF(INTRO!$E$43="Non-endemic"," ", IF(COUNTRY_INFO!C376=0," ",COUNTRY_INFO!C376))</f>
        <v>Zangon-Kataf</v>
      </c>
      <c r="D376" s="14">
        <f>IF(INTRO!$E$43="Non-endemic", 0, IF(COUNTRY_INFO!$K376&gt;0, IF(COUNTRY_INFO!$K376=4, 0, IF(COUNTRY_INFO!$K376=1, COUNTRY_INFO!$F376*0.33, IF(COUNTRY_INFO!$K376=2, COUNTRY_INFO!$F376*0.5, COUNTRY_INFO!$F376))), 0))</f>
        <v>39314.550000000003</v>
      </c>
      <c r="E376" s="14">
        <f>IF(INTRO!$E$43="Non-endemic", 0, IF(COUNTRY_INFO!$K376&gt;0, IF(COUNTRY_INFO!$K376=4, 0, IF(COUNTRY_INFO!$K376=1, 0, IF(COUNTRY_INFO!$K376=2, COUNTRY_INFO!$G376*0.2, COUNTRY_INFO!$G376))), 0))</f>
        <v>0</v>
      </c>
      <c r="F376" s="14">
        <f t="shared" si="40"/>
        <v>39314.550000000003</v>
      </c>
      <c r="G376" s="15">
        <f>IF(INTRO!$E$43="Non-endemic", "Not required", COUNTRY_INFO!T376)</f>
        <v>0</v>
      </c>
      <c r="H376" s="64"/>
      <c r="I376" s="14">
        <f>IF($D376=0,0,IF(AND($G376&gt;0,$H376&lt;&gt;"Yes"),D376,IF(AND($G376&gt;0,$H376="Yes"),COUNTRY_INFO!$F376,0)))</f>
        <v>0</v>
      </c>
      <c r="J376" s="3"/>
      <c r="K376" s="44">
        <f t="shared" si="41"/>
        <v>0</v>
      </c>
      <c r="L376" s="44">
        <f t="shared" si="42"/>
        <v>0</v>
      </c>
      <c r="M376" s="14">
        <f t="shared" si="37"/>
        <v>0</v>
      </c>
      <c r="N376" s="44">
        <f t="shared" si="38"/>
        <v>0</v>
      </c>
      <c r="O376" s="14">
        <f t="shared" si="43"/>
        <v>0</v>
      </c>
      <c r="P376" s="25"/>
      <c r="Q376" s="16">
        <f t="shared" si="44"/>
        <v>0</v>
      </c>
      <c r="R376" s="16">
        <f t="shared" si="39"/>
        <v>0</v>
      </c>
    </row>
    <row r="377" spans="1:18" x14ac:dyDescent="0.25">
      <c r="A377" s="13" t="str">
        <f>IF(INTRO!$E$43="Non-endemic"," ", IF(COUNTRY_INFO!A377=0," ",COUNTRY_INFO!A377))</f>
        <v>Nigeria</v>
      </c>
      <c r="B377" s="13" t="str">
        <f>IF(INTRO!$E$43="Non-endemic"," ", IF(COUNTRY_INFO!B377=0," ",COUNTRY_INFO!B377))</f>
        <v>Kaduna</v>
      </c>
      <c r="C377" s="13" t="str">
        <f>IF(INTRO!$E$43="Non-endemic"," ", IF(COUNTRY_INFO!C377=0," ",COUNTRY_INFO!C377))</f>
        <v>Zaria</v>
      </c>
      <c r="D377" s="14">
        <f>IF(INTRO!$E$43="Non-endemic", 0, IF(COUNTRY_INFO!$K377&gt;0, IF(COUNTRY_INFO!$K377=4, 0, IF(COUNTRY_INFO!$K377=1, COUNTRY_INFO!$F377*0.33, IF(COUNTRY_INFO!$K377=2, COUNTRY_INFO!$F377*0.5, COUNTRY_INFO!$F377))), 0))</f>
        <v>76857.5</v>
      </c>
      <c r="E377" s="14">
        <f>IF(INTRO!$E$43="Non-endemic", 0, IF(COUNTRY_INFO!$K377&gt;0, IF(COUNTRY_INFO!$K377=4, 0, IF(COUNTRY_INFO!$K377=1, 0, IF(COUNTRY_INFO!$K377=2, COUNTRY_INFO!$G377*0.2, COUNTRY_INFO!$G377))), 0))</f>
        <v>57094</v>
      </c>
      <c r="F377" s="14">
        <f t="shared" si="40"/>
        <v>133951.5</v>
      </c>
      <c r="G377" s="15">
        <f>IF(INTRO!$E$43="Non-endemic", "Not required", COUNTRY_INFO!T377)</f>
        <v>1</v>
      </c>
      <c r="H377" s="64"/>
      <c r="I377" s="14">
        <f>IF($D377=0,0,IF(AND($G377&gt;0,$H377&lt;&gt;"Yes"),D377,IF(AND($G377&gt;0,$H377="Yes"),COUNTRY_INFO!$F377,0)))</f>
        <v>76857.5</v>
      </c>
      <c r="J377" s="3"/>
      <c r="K377" s="44">
        <f t="shared" si="41"/>
        <v>57094</v>
      </c>
      <c r="L377" s="44">
        <f t="shared" si="42"/>
        <v>133951.5</v>
      </c>
      <c r="M377" s="14">
        <f t="shared" si="37"/>
        <v>192143.75</v>
      </c>
      <c r="N377" s="44">
        <f t="shared" si="38"/>
        <v>171282</v>
      </c>
      <c r="O377" s="14">
        <f t="shared" si="43"/>
        <v>192143.75</v>
      </c>
      <c r="P377" s="25"/>
      <c r="Q377" s="16">
        <f t="shared" si="44"/>
        <v>192143.75</v>
      </c>
      <c r="R377" s="16">
        <f t="shared" si="39"/>
        <v>193</v>
      </c>
    </row>
    <row r="378" spans="1:18" x14ac:dyDescent="0.25">
      <c r="A378" s="13" t="str">
        <f>IF(INTRO!$E$43="Non-endemic"," ", IF(COUNTRY_INFO!A378=0," ",COUNTRY_INFO!A378))</f>
        <v>Nigeria</v>
      </c>
      <c r="B378" s="13" t="str">
        <f>IF(INTRO!$E$43="Non-endemic"," ", IF(COUNTRY_INFO!B378=0," ",COUNTRY_INFO!B378))</f>
        <v>Kano</v>
      </c>
      <c r="C378" s="13" t="str">
        <f>IF(INTRO!$E$43="Non-endemic"," ", IF(COUNTRY_INFO!C378=0," ",COUNTRY_INFO!C378))</f>
        <v>Ajingi</v>
      </c>
      <c r="D378" s="14">
        <f>IF(INTRO!$E$43="Non-endemic", 0, IF(COUNTRY_INFO!$K378&gt;0, IF(COUNTRY_INFO!$K378=4, 0, IF(COUNTRY_INFO!$K378=1, COUNTRY_INFO!$F378*0.33, IF(COUNTRY_INFO!$K378=2, COUNTRY_INFO!$F378*0.5, COUNTRY_INFO!$F378))), 0))</f>
        <v>21639.75</v>
      </c>
      <c r="E378" s="14">
        <f>IF(INTRO!$E$43="Non-endemic", 0, IF(COUNTRY_INFO!$K378&gt;0, IF(COUNTRY_INFO!$K378=4, 0, IF(COUNTRY_INFO!$K378=1, 0, IF(COUNTRY_INFO!$K378=2, COUNTRY_INFO!$G378*0.2, COUNTRY_INFO!$G378))), 0))</f>
        <v>0</v>
      </c>
      <c r="F378" s="14">
        <f t="shared" si="40"/>
        <v>21639.75</v>
      </c>
      <c r="G378" s="15">
        <f>IF(INTRO!$E$43="Non-endemic", "Not required", COUNTRY_INFO!T378)</f>
        <v>0</v>
      </c>
      <c r="H378" s="64"/>
      <c r="I378" s="14">
        <f>IF($D378=0,0,IF(AND($G378&gt;0,$H378&lt;&gt;"Yes"),D378,IF(AND($G378&gt;0,$H378="Yes"),COUNTRY_INFO!$F378,0)))</f>
        <v>0</v>
      </c>
      <c r="J378" s="3"/>
      <c r="K378" s="44">
        <f t="shared" si="41"/>
        <v>0</v>
      </c>
      <c r="L378" s="44">
        <f t="shared" si="42"/>
        <v>0</v>
      </c>
      <c r="M378" s="14">
        <f t="shared" si="37"/>
        <v>0</v>
      </c>
      <c r="N378" s="44">
        <f t="shared" si="38"/>
        <v>0</v>
      </c>
      <c r="O378" s="14">
        <f t="shared" si="43"/>
        <v>0</v>
      </c>
      <c r="P378" s="25"/>
      <c r="Q378" s="16">
        <f t="shared" si="44"/>
        <v>0</v>
      </c>
      <c r="R378" s="16">
        <f t="shared" si="39"/>
        <v>0</v>
      </c>
    </row>
    <row r="379" spans="1:18" x14ac:dyDescent="0.25">
      <c r="A379" s="13" t="str">
        <f>IF(INTRO!$E$43="Non-endemic"," ", IF(COUNTRY_INFO!A379=0," ",COUNTRY_INFO!A379))</f>
        <v>Nigeria</v>
      </c>
      <c r="B379" s="13" t="str">
        <f>IF(INTRO!$E$43="Non-endemic"," ", IF(COUNTRY_INFO!B379=0," ",COUNTRY_INFO!B379))</f>
        <v>Kano</v>
      </c>
      <c r="C379" s="13" t="str">
        <f>IF(INTRO!$E$43="Non-endemic"," ", IF(COUNTRY_INFO!C379=0," ",COUNTRY_INFO!C379))</f>
        <v>Albasu</v>
      </c>
      <c r="D379" s="14">
        <f>IF(INTRO!$E$43="Non-endemic", 0, IF(COUNTRY_INFO!$K379&gt;0, IF(COUNTRY_INFO!$K379=4, 0, IF(COUNTRY_INFO!$K379=1, COUNTRY_INFO!$F379*0.33, IF(COUNTRY_INFO!$K379=2, COUNTRY_INFO!$F379*0.5, COUNTRY_INFO!$F379))), 0))</f>
        <v>23629.98</v>
      </c>
      <c r="E379" s="14">
        <f>IF(INTRO!$E$43="Non-endemic", 0, IF(COUNTRY_INFO!$K379&gt;0, IF(COUNTRY_INFO!$K379=4, 0, IF(COUNTRY_INFO!$K379=1, 0, IF(COUNTRY_INFO!$K379=2, COUNTRY_INFO!$G379*0.2, COUNTRY_INFO!$G379))), 0))</f>
        <v>0</v>
      </c>
      <c r="F379" s="14">
        <f t="shared" si="40"/>
        <v>23629.98</v>
      </c>
      <c r="G379" s="15">
        <f>IF(INTRO!$E$43="Non-endemic", "Not required", COUNTRY_INFO!T379)</f>
        <v>0</v>
      </c>
      <c r="H379" s="64"/>
      <c r="I379" s="14">
        <f>IF($D379=0,0,IF(AND($G379&gt;0,$H379&lt;&gt;"Yes"),D379,IF(AND($G379&gt;0,$H379="Yes"),COUNTRY_INFO!$F379,0)))</f>
        <v>0</v>
      </c>
      <c r="J379" s="3"/>
      <c r="K379" s="44">
        <f t="shared" si="41"/>
        <v>0</v>
      </c>
      <c r="L379" s="44">
        <f t="shared" si="42"/>
        <v>0</v>
      </c>
      <c r="M379" s="14">
        <f t="shared" si="37"/>
        <v>0</v>
      </c>
      <c r="N379" s="44">
        <f t="shared" si="38"/>
        <v>0</v>
      </c>
      <c r="O379" s="14">
        <f t="shared" si="43"/>
        <v>0</v>
      </c>
      <c r="P379" s="25"/>
      <c r="Q379" s="16">
        <f t="shared" si="44"/>
        <v>0</v>
      </c>
      <c r="R379" s="16">
        <f t="shared" si="39"/>
        <v>0</v>
      </c>
    </row>
    <row r="380" spans="1:18" x14ac:dyDescent="0.25">
      <c r="A380" s="13" t="str">
        <f>IF(INTRO!$E$43="Non-endemic"," ", IF(COUNTRY_INFO!A380=0," ",COUNTRY_INFO!A380))</f>
        <v>Nigeria</v>
      </c>
      <c r="B380" s="13" t="str">
        <f>IF(INTRO!$E$43="Non-endemic"," ", IF(COUNTRY_INFO!B380=0," ",COUNTRY_INFO!B380))</f>
        <v>Kano</v>
      </c>
      <c r="C380" s="13" t="str">
        <f>IF(INTRO!$E$43="Non-endemic"," ", IF(COUNTRY_INFO!C380=0," ",COUNTRY_INFO!C380))</f>
        <v>Bagwai</v>
      </c>
      <c r="D380" s="14">
        <f>IF(INTRO!$E$43="Non-endemic", 0, IF(COUNTRY_INFO!$K380&gt;0, IF(COUNTRY_INFO!$K380=4, 0, IF(COUNTRY_INFO!$K380=1, COUNTRY_INFO!$F380*0.33, IF(COUNTRY_INFO!$K380=2, COUNTRY_INFO!$F380*0.5, COUNTRY_INFO!$F380))), 0))</f>
        <v>30661.5</v>
      </c>
      <c r="E380" s="14">
        <f>IF(INTRO!$E$43="Non-endemic", 0, IF(COUNTRY_INFO!$K380&gt;0, IF(COUNTRY_INFO!$K380=4, 0, IF(COUNTRY_INFO!$K380=1, 0, IF(COUNTRY_INFO!$K380=2, COUNTRY_INFO!$G380*0.2, COUNTRY_INFO!$G380))), 0))</f>
        <v>22777.200000000001</v>
      </c>
      <c r="F380" s="14">
        <f t="shared" si="40"/>
        <v>53438.7</v>
      </c>
      <c r="G380" s="15">
        <f>IF(INTRO!$E$43="Non-endemic", "Not required", COUNTRY_INFO!T380)</f>
        <v>1</v>
      </c>
      <c r="H380" s="64"/>
      <c r="I380" s="14">
        <f>IF($D380=0,0,IF(AND($G380&gt;0,$H380&lt;&gt;"Yes"),D380,IF(AND($G380&gt;0,$H380="Yes"),COUNTRY_INFO!$F380,0)))</f>
        <v>30661.5</v>
      </c>
      <c r="J380" s="3"/>
      <c r="K380" s="44">
        <f t="shared" si="41"/>
        <v>22777.200000000001</v>
      </c>
      <c r="L380" s="44">
        <f t="shared" si="42"/>
        <v>53438.7</v>
      </c>
      <c r="M380" s="14">
        <f t="shared" si="37"/>
        <v>76653.75</v>
      </c>
      <c r="N380" s="44">
        <f t="shared" si="38"/>
        <v>68331.600000000006</v>
      </c>
      <c r="O380" s="14">
        <f t="shared" si="43"/>
        <v>76653.75</v>
      </c>
      <c r="P380" s="25"/>
      <c r="Q380" s="16">
        <f t="shared" si="44"/>
        <v>76653.75</v>
      </c>
      <c r="R380" s="16">
        <f t="shared" si="39"/>
        <v>77</v>
      </c>
    </row>
    <row r="381" spans="1:18" x14ac:dyDescent="0.25">
      <c r="A381" s="13" t="str">
        <f>IF(INTRO!$E$43="Non-endemic"," ", IF(COUNTRY_INFO!A381=0," ",COUNTRY_INFO!A381))</f>
        <v>Nigeria</v>
      </c>
      <c r="B381" s="13" t="str">
        <f>IF(INTRO!$E$43="Non-endemic"," ", IF(COUNTRY_INFO!B381=0," ",COUNTRY_INFO!B381))</f>
        <v>Kano</v>
      </c>
      <c r="C381" s="13" t="str">
        <f>IF(INTRO!$E$43="Non-endemic"," ", IF(COUNTRY_INFO!C381=0," ",COUNTRY_INFO!C381))</f>
        <v>Bebeji</v>
      </c>
      <c r="D381" s="14">
        <f>IF(INTRO!$E$43="Non-endemic", 0, IF(COUNTRY_INFO!$K381&gt;0, IF(COUNTRY_INFO!$K381=4, 0, IF(COUNTRY_INFO!$K381=1, COUNTRY_INFO!$F381*0.33, IF(COUNTRY_INFO!$K381=2, COUNTRY_INFO!$F381*0.5, COUNTRY_INFO!$F381))), 0))</f>
        <v>35559</v>
      </c>
      <c r="E381" s="14">
        <f>IF(INTRO!$E$43="Non-endemic", 0, IF(COUNTRY_INFO!$K381&gt;0, IF(COUNTRY_INFO!$K381=4, 0, IF(COUNTRY_INFO!$K381=1, 0, IF(COUNTRY_INFO!$K381=2, COUNTRY_INFO!$G381*0.2, COUNTRY_INFO!$G381))), 0))</f>
        <v>26415.4</v>
      </c>
      <c r="F381" s="14">
        <f t="shared" si="40"/>
        <v>61974.400000000001</v>
      </c>
      <c r="G381" s="15">
        <f>IF(INTRO!$E$43="Non-endemic", "Not required", COUNTRY_INFO!T381)</f>
        <v>1</v>
      </c>
      <c r="H381" s="64"/>
      <c r="I381" s="14">
        <f>IF($D381=0,0,IF(AND($G381&gt;0,$H381&lt;&gt;"Yes"),D381,IF(AND($G381&gt;0,$H381="Yes"),COUNTRY_INFO!$F381,0)))</f>
        <v>35559</v>
      </c>
      <c r="J381" s="3"/>
      <c r="K381" s="44">
        <f t="shared" si="41"/>
        <v>26415.4</v>
      </c>
      <c r="L381" s="44">
        <f t="shared" si="42"/>
        <v>61974.400000000001</v>
      </c>
      <c r="M381" s="14">
        <f t="shared" si="37"/>
        <v>88897.5</v>
      </c>
      <c r="N381" s="44">
        <f t="shared" si="38"/>
        <v>79246.200000000012</v>
      </c>
      <c r="O381" s="14">
        <f t="shared" si="43"/>
        <v>88897.5</v>
      </c>
      <c r="P381" s="25"/>
      <c r="Q381" s="16">
        <f t="shared" si="44"/>
        <v>88897.5</v>
      </c>
      <c r="R381" s="16">
        <f t="shared" si="39"/>
        <v>89</v>
      </c>
    </row>
    <row r="382" spans="1:18" x14ac:dyDescent="0.25">
      <c r="A382" s="13" t="str">
        <f>IF(INTRO!$E$43="Non-endemic"," ", IF(COUNTRY_INFO!A382=0," ",COUNTRY_INFO!A382))</f>
        <v>Nigeria</v>
      </c>
      <c r="B382" s="13" t="str">
        <f>IF(INTRO!$E$43="Non-endemic"," ", IF(COUNTRY_INFO!B382=0," ",COUNTRY_INFO!B382))</f>
        <v>Kano</v>
      </c>
      <c r="C382" s="13" t="str">
        <f>IF(INTRO!$E$43="Non-endemic"," ", IF(COUNTRY_INFO!C382=0," ",COUNTRY_INFO!C382))</f>
        <v>Bichi</v>
      </c>
      <c r="D382" s="14">
        <f>IF(INTRO!$E$43="Non-endemic", 0, IF(COUNTRY_INFO!$K382&gt;0, IF(COUNTRY_INFO!$K382=4, 0, IF(COUNTRY_INFO!$K382=1, COUNTRY_INFO!$F382*0.33, IF(COUNTRY_INFO!$K382=2, COUNTRY_INFO!$F382*0.5, COUNTRY_INFO!$F382))), 0))</f>
        <v>34434.51</v>
      </c>
      <c r="E382" s="14">
        <f>IF(INTRO!$E$43="Non-endemic", 0, IF(COUNTRY_INFO!$K382&gt;0, IF(COUNTRY_INFO!$K382=4, 0, IF(COUNTRY_INFO!$K382=1, 0, IF(COUNTRY_INFO!$K382=2, COUNTRY_INFO!$G382*0.2, COUNTRY_INFO!$G382))), 0))</f>
        <v>0</v>
      </c>
      <c r="F382" s="14">
        <f t="shared" si="40"/>
        <v>34434.51</v>
      </c>
      <c r="G382" s="15">
        <f>IF(INTRO!$E$43="Non-endemic", "Not required", COUNTRY_INFO!T382)</f>
        <v>0</v>
      </c>
      <c r="H382" s="64"/>
      <c r="I382" s="14">
        <f>IF($D382=0,0,IF(AND($G382&gt;0,$H382&lt;&gt;"Yes"),D382,IF(AND($G382&gt;0,$H382="Yes"),COUNTRY_INFO!$F382,0)))</f>
        <v>0</v>
      </c>
      <c r="J382" s="3"/>
      <c r="K382" s="44">
        <f t="shared" si="41"/>
        <v>0</v>
      </c>
      <c r="L382" s="44">
        <f t="shared" si="42"/>
        <v>0</v>
      </c>
      <c r="M382" s="14">
        <f t="shared" si="37"/>
        <v>0</v>
      </c>
      <c r="N382" s="44">
        <f t="shared" si="38"/>
        <v>0</v>
      </c>
      <c r="O382" s="14">
        <f t="shared" si="43"/>
        <v>0</v>
      </c>
      <c r="P382" s="25"/>
      <c r="Q382" s="16">
        <f t="shared" si="44"/>
        <v>0</v>
      </c>
      <c r="R382" s="16">
        <f t="shared" si="39"/>
        <v>0</v>
      </c>
    </row>
    <row r="383" spans="1:18" x14ac:dyDescent="0.25">
      <c r="A383" s="13" t="str">
        <f>IF(INTRO!$E$43="Non-endemic"," ", IF(COUNTRY_INFO!A383=0," ",COUNTRY_INFO!A383))</f>
        <v>Nigeria</v>
      </c>
      <c r="B383" s="13" t="str">
        <f>IF(INTRO!$E$43="Non-endemic"," ", IF(COUNTRY_INFO!B383=0," ",COUNTRY_INFO!B383))</f>
        <v>Kano</v>
      </c>
      <c r="C383" s="13" t="str">
        <f>IF(INTRO!$E$43="Non-endemic"," ", IF(COUNTRY_INFO!C383=0," ",COUNTRY_INFO!C383))</f>
        <v>Bunkure</v>
      </c>
      <c r="D383" s="14">
        <f>IF(INTRO!$E$43="Non-endemic", 0, IF(COUNTRY_INFO!$K383&gt;0, IF(COUNTRY_INFO!$K383=4, 0, IF(COUNTRY_INFO!$K383=1, COUNTRY_INFO!$F383*0.33, IF(COUNTRY_INFO!$K383=2, COUNTRY_INFO!$F383*0.5, COUNTRY_INFO!$F383))), 0))</f>
        <v>32176</v>
      </c>
      <c r="E383" s="14">
        <f>IF(INTRO!$E$43="Non-endemic", 0, IF(COUNTRY_INFO!$K383&gt;0, IF(COUNTRY_INFO!$K383=4, 0, IF(COUNTRY_INFO!$K383=1, 0, IF(COUNTRY_INFO!$K383=2, COUNTRY_INFO!$G383*0.2, COUNTRY_INFO!$G383))), 0))</f>
        <v>23902.2</v>
      </c>
      <c r="F383" s="14">
        <f t="shared" si="40"/>
        <v>56078.2</v>
      </c>
      <c r="G383" s="15">
        <f>IF(INTRO!$E$43="Non-endemic", "Not required", COUNTRY_INFO!T383)</f>
        <v>1</v>
      </c>
      <c r="H383" s="64"/>
      <c r="I383" s="14">
        <f>IF($D383=0,0,IF(AND($G383&gt;0,$H383&lt;&gt;"Yes"),D383,IF(AND($G383&gt;0,$H383="Yes"),COUNTRY_INFO!$F383,0)))</f>
        <v>32176</v>
      </c>
      <c r="J383" s="3"/>
      <c r="K383" s="44">
        <f t="shared" si="41"/>
        <v>23902.2</v>
      </c>
      <c r="L383" s="44">
        <f t="shared" si="42"/>
        <v>56078.2</v>
      </c>
      <c r="M383" s="14">
        <f t="shared" si="37"/>
        <v>80440</v>
      </c>
      <c r="N383" s="44">
        <f t="shared" si="38"/>
        <v>71706.600000000006</v>
      </c>
      <c r="O383" s="14">
        <f t="shared" si="43"/>
        <v>80440</v>
      </c>
      <c r="P383" s="25"/>
      <c r="Q383" s="16">
        <f t="shared" si="44"/>
        <v>80440</v>
      </c>
      <c r="R383" s="16">
        <f t="shared" si="39"/>
        <v>81</v>
      </c>
    </row>
    <row r="384" spans="1:18" x14ac:dyDescent="0.25">
      <c r="A384" s="13" t="str">
        <f>IF(INTRO!$E$43="Non-endemic"," ", IF(COUNTRY_INFO!A384=0," ",COUNTRY_INFO!A384))</f>
        <v>Nigeria</v>
      </c>
      <c r="B384" s="13" t="str">
        <f>IF(INTRO!$E$43="Non-endemic"," ", IF(COUNTRY_INFO!B384=0," ",COUNTRY_INFO!B384))</f>
        <v>Kano</v>
      </c>
      <c r="C384" s="13" t="str">
        <f>IF(INTRO!$E$43="Non-endemic"," ", IF(COUNTRY_INFO!C384=0," ",COUNTRY_INFO!C384))</f>
        <v>Dala</v>
      </c>
      <c r="D384" s="14">
        <f>IF(INTRO!$E$43="Non-endemic", 0, IF(COUNTRY_INFO!$K384&gt;0, IF(COUNTRY_INFO!$K384=4, 0, IF(COUNTRY_INFO!$K384=1, COUNTRY_INFO!$F384*0.33, IF(COUNTRY_INFO!$K384=2, COUNTRY_INFO!$F384*0.5, COUNTRY_INFO!$F384))), 0))</f>
        <v>52040.340000000004</v>
      </c>
      <c r="E384" s="14">
        <f>IF(INTRO!$E$43="Non-endemic", 0, IF(COUNTRY_INFO!$K384&gt;0, IF(COUNTRY_INFO!$K384=4, 0, IF(COUNTRY_INFO!$K384=1, 0, IF(COUNTRY_INFO!$K384=2, COUNTRY_INFO!$G384*0.2, COUNTRY_INFO!$G384))), 0))</f>
        <v>0</v>
      </c>
      <c r="F384" s="14">
        <f t="shared" si="40"/>
        <v>52040.340000000004</v>
      </c>
      <c r="G384" s="15">
        <f>IF(INTRO!$E$43="Non-endemic", "Not required", COUNTRY_INFO!T384)</f>
        <v>0</v>
      </c>
      <c r="H384" s="64"/>
      <c r="I384" s="14">
        <f>IF($D384=0,0,IF(AND($G384&gt;0,$H384&lt;&gt;"Yes"),D384,IF(AND($G384&gt;0,$H384="Yes"),COUNTRY_INFO!$F384,0)))</f>
        <v>0</v>
      </c>
      <c r="J384" s="3"/>
      <c r="K384" s="44">
        <f t="shared" si="41"/>
        <v>0</v>
      </c>
      <c r="L384" s="44">
        <f t="shared" si="42"/>
        <v>0</v>
      </c>
      <c r="M384" s="14">
        <f t="shared" si="37"/>
        <v>0</v>
      </c>
      <c r="N384" s="44">
        <f t="shared" si="38"/>
        <v>0</v>
      </c>
      <c r="O384" s="14">
        <f t="shared" si="43"/>
        <v>0</v>
      </c>
      <c r="P384" s="25"/>
      <c r="Q384" s="16">
        <f t="shared" si="44"/>
        <v>0</v>
      </c>
      <c r="R384" s="16">
        <f t="shared" si="39"/>
        <v>0</v>
      </c>
    </row>
    <row r="385" spans="1:18" x14ac:dyDescent="0.25">
      <c r="A385" s="13" t="str">
        <f>IF(INTRO!$E$43="Non-endemic"," ", IF(COUNTRY_INFO!A385=0," ",COUNTRY_INFO!A385))</f>
        <v>Nigeria</v>
      </c>
      <c r="B385" s="13" t="str">
        <f>IF(INTRO!$E$43="Non-endemic"," ", IF(COUNTRY_INFO!B385=0," ",COUNTRY_INFO!B385))</f>
        <v>Kano</v>
      </c>
      <c r="C385" s="13" t="str">
        <f>IF(INTRO!$E$43="Non-endemic"," ", IF(COUNTRY_INFO!C385=0," ",COUNTRY_INFO!C385))</f>
        <v>Dambatta</v>
      </c>
      <c r="D385" s="14">
        <f>IF(INTRO!$E$43="Non-endemic", 0, IF(COUNTRY_INFO!$K385&gt;0, IF(COUNTRY_INFO!$K385=4, 0, IF(COUNTRY_INFO!$K385=1, COUNTRY_INFO!$F385*0.33, IF(COUNTRY_INFO!$K385=2, COUNTRY_INFO!$F385*0.5, COUNTRY_INFO!$F385))), 0))</f>
        <v>25843.620000000003</v>
      </c>
      <c r="E385" s="14">
        <f>IF(INTRO!$E$43="Non-endemic", 0, IF(COUNTRY_INFO!$K385&gt;0, IF(COUNTRY_INFO!$K385=4, 0, IF(COUNTRY_INFO!$K385=1, 0, IF(COUNTRY_INFO!$K385=2, COUNTRY_INFO!$G385*0.2, COUNTRY_INFO!$G385))), 0))</f>
        <v>0</v>
      </c>
      <c r="F385" s="14">
        <f t="shared" si="40"/>
        <v>25843.620000000003</v>
      </c>
      <c r="G385" s="15">
        <f>IF(INTRO!$E$43="Non-endemic", "Not required", COUNTRY_INFO!T385)</f>
        <v>0</v>
      </c>
      <c r="H385" s="64"/>
      <c r="I385" s="14">
        <f>IF($D385=0,0,IF(AND($G385&gt;0,$H385&lt;&gt;"Yes"),D385,IF(AND($G385&gt;0,$H385="Yes"),COUNTRY_INFO!$F385,0)))</f>
        <v>0</v>
      </c>
      <c r="J385" s="3"/>
      <c r="K385" s="44">
        <f t="shared" si="41"/>
        <v>0</v>
      </c>
      <c r="L385" s="44">
        <f t="shared" si="42"/>
        <v>0</v>
      </c>
      <c r="M385" s="14">
        <f t="shared" si="37"/>
        <v>0</v>
      </c>
      <c r="N385" s="44">
        <f t="shared" si="38"/>
        <v>0</v>
      </c>
      <c r="O385" s="14">
        <f t="shared" si="43"/>
        <v>0</v>
      </c>
      <c r="P385" s="25"/>
      <c r="Q385" s="16">
        <f t="shared" si="44"/>
        <v>0</v>
      </c>
      <c r="R385" s="16">
        <f t="shared" si="39"/>
        <v>0</v>
      </c>
    </row>
    <row r="386" spans="1:18" x14ac:dyDescent="0.25">
      <c r="A386" s="13" t="str">
        <f>IF(INTRO!$E$43="Non-endemic"," ", IF(COUNTRY_INFO!A386=0," ",COUNTRY_INFO!A386))</f>
        <v>Nigeria</v>
      </c>
      <c r="B386" s="13" t="str">
        <f>IF(INTRO!$E$43="Non-endemic"," ", IF(COUNTRY_INFO!B386=0," ",COUNTRY_INFO!B386))</f>
        <v>Kano</v>
      </c>
      <c r="C386" s="13" t="str">
        <f>IF(INTRO!$E$43="Non-endemic"," ", IF(COUNTRY_INFO!C386=0," ",COUNTRY_INFO!C386))</f>
        <v>Dawakin kudi</v>
      </c>
      <c r="D386" s="14">
        <f>IF(INTRO!$E$43="Non-endemic", 0, IF(COUNTRY_INFO!$K386&gt;0, IF(COUNTRY_INFO!$K386=4, 0, IF(COUNTRY_INFO!$K386=1, COUNTRY_INFO!$F386*0.33, IF(COUNTRY_INFO!$K386=2, COUNTRY_INFO!$F386*0.5, COUNTRY_INFO!$F386))), 0))</f>
        <v>28008.420000000002</v>
      </c>
      <c r="E386" s="14">
        <f>IF(INTRO!$E$43="Non-endemic", 0, IF(COUNTRY_INFO!$K386&gt;0, IF(COUNTRY_INFO!$K386=4, 0, IF(COUNTRY_INFO!$K386=1, 0, IF(COUNTRY_INFO!$K386=2, COUNTRY_INFO!$G386*0.2, COUNTRY_INFO!$G386))), 0))</f>
        <v>0</v>
      </c>
      <c r="F386" s="14">
        <f t="shared" si="40"/>
        <v>28008.420000000002</v>
      </c>
      <c r="G386" s="15">
        <f>IF(INTRO!$E$43="Non-endemic", "Not required", COUNTRY_INFO!T386)</f>
        <v>0</v>
      </c>
      <c r="H386" s="64"/>
      <c r="I386" s="14">
        <f>IF($D386=0,0,IF(AND($G386&gt;0,$H386&lt;&gt;"Yes"),D386,IF(AND($G386&gt;0,$H386="Yes"),COUNTRY_INFO!$F386,0)))</f>
        <v>0</v>
      </c>
      <c r="J386" s="3"/>
      <c r="K386" s="44">
        <f t="shared" si="41"/>
        <v>0</v>
      </c>
      <c r="L386" s="44">
        <f t="shared" si="42"/>
        <v>0</v>
      </c>
      <c r="M386" s="14">
        <f t="shared" si="37"/>
        <v>0</v>
      </c>
      <c r="N386" s="44">
        <f t="shared" si="38"/>
        <v>0</v>
      </c>
      <c r="O386" s="14">
        <f t="shared" si="43"/>
        <v>0</v>
      </c>
      <c r="P386" s="25"/>
      <c r="Q386" s="16">
        <f t="shared" si="44"/>
        <v>0</v>
      </c>
      <c r="R386" s="16">
        <f t="shared" si="39"/>
        <v>0</v>
      </c>
    </row>
    <row r="387" spans="1:18" x14ac:dyDescent="0.25">
      <c r="A387" s="13" t="str">
        <f>IF(INTRO!$E$43="Non-endemic"," ", IF(COUNTRY_INFO!A387=0," ",COUNTRY_INFO!A387))</f>
        <v>Nigeria</v>
      </c>
      <c r="B387" s="13" t="str">
        <f>IF(INTRO!$E$43="Non-endemic"," ", IF(COUNTRY_INFO!B387=0," ",COUNTRY_INFO!B387))</f>
        <v>Kano</v>
      </c>
      <c r="C387" s="13" t="str">
        <f>IF(INTRO!$E$43="Non-endemic"," ", IF(COUNTRY_INFO!C387=0," ",COUNTRY_INFO!C387))</f>
        <v>Dawakin Tofa</v>
      </c>
      <c r="D387" s="14">
        <f>IF(INTRO!$E$43="Non-endemic", 0, IF(COUNTRY_INFO!$K387&gt;0, IF(COUNTRY_INFO!$K387=4, 0, IF(COUNTRY_INFO!$K387=1, COUNTRY_INFO!$F387*0.33, IF(COUNTRY_INFO!$K387=2, COUNTRY_INFO!$F387*0.5, COUNTRY_INFO!$F387))), 0))</f>
        <v>30802.86</v>
      </c>
      <c r="E387" s="14">
        <f>IF(INTRO!$E$43="Non-endemic", 0, IF(COUNTRY_INFO!$K387&gt;0, IF(COUNTRY_INFO!$K387=4, 0, IF(COUNTRY_INFO!$K387=1, 0, IF(COUNTRY_INFO!$K387=2, COUNTRY_INFO!$G387*0.2, COUNTRY_INFO!$G387))), 0))</f>
        <v>0</v>
      </c>
      <c r="F387" s="14">
        <f t="shared" si="40"/>
        <v>30802.86</v>
      </c>
      <c r="G387" s="15">
        <f>IF(INTRO!$E$43="Non-endemic", "Not required", COUNTRY_INFO!T387)</f>
        <v>0</v>
      </c>
      <c r="H387" s="64"/>
      <c r="I387" s="14">
        <f>IF($D387=0,0,IF(AND($G387&gt;0,$H387&lt;&gt;"Yes"),D387,IF(AND($G387&gt;0,$H387="Yes"),COUNTRY_INFO!$F387,0)))</f>
        <v>0</v>
      </c>
      <c r="J387" s="3"/>
      <c r="K387" s="44">
        <f t="shared" si="41"/>
        <v>0</v>
      </c>
      <c r="L387" s="44">
        <f t="shared" si="42"/>
        <v>0</v>
      </c>
      <c r="M387" s="14">
        <f t="shared" si="37"/>
        <v>0</v>
      </c>
      <c r="N387" s="44">
        <f t="shared" si="38"/>
        <v>0</v>
      </c>
      <c r="O387" s="14">
        <f t="shared" si="43"/>
        <v>0</v>
      </c>
      <c r="P387" s="25"/>
      <c r="Q387" s="16">
        <f t="shared" si="44"/>
        <v>0</v>
      </c>
      <c r="R387" s="16">
        <f t="shared" si="39"/>
        <v>0</v>
      </c>
    </row>
    <row r="388" spans="1:18" x14ac:dyDescent="0.25">
      <c r="A388" s="13" t="str">
        <f>IF(INTRO!$E$43="Non-endemic"," ", IF(COUNTRY_INFO!A388=0," ",COUNTRY_INFO!A388))</f>
        <v>Nigeria</v>
      </c>
      <c r="B388" s="13" t="str">
        <f>IF(INTRO!$E$43="Non-endemic"," ", IF(COUNTRY_INFO!B388=0," ",COUNTRY_INFO!B388))</f>
        <v>Kano</v>
      </c>
      <c r="C388" s="13" t="str">
        <f>IF(INTRO!$E$43="Non-endemic"," ", IF(COUNTRY_INFO!C388=0," ",COUNTRY_INFO!C388))</f>
        <v>Doguwa</v>
      </c>
      <c r="D388" s="14">
        <f>IF(INTRO!$E$43="Non-endemic", 0, IF(COUNTRY_INFO!$K388&gt;0, IF(COUNTRY_INFO!$K388=4, 0, IF(COUNTRY_INFO!$K388=1, COUNTRY_INFO!$F388*0.33, IF(COUNTRY_INFO!$K388=2, COUNTRY_INFO!$F388*0.5, COUNTRY_INFO!$F388))), 0))</f>
        <v>28465</v>
      </c>
      <c r="E388" s="14">
        <f>IF(INTRO!$E$43="Non-endemic", 0, IF(COUNTRY_INFO!$K388&gt;0, IF(COUNTRY_INFO!$K388=4, 0, IF(COUNTRY_INFO!$K388=1, 0, IF(COUNTRY_INFO!$K388=2, COUNTRY_INFO!$G388*0.2, COUNTRY_INFO!$G388))), 0))</f>
        <v>21145.4</v>
      </c>
      <c r="F388" s="14">
        <f t="shared" si="40"/>
        <v>49610.400000000001</v>
      </c>
      <c r="G388" s="15">
        <f>IF(INTRO!$E$43="Non-endemic", "Not required", COUNTRY_INFO!T388)</f>
        <v>1</v>
      </c>
      <c r="H388" s="64"/>
      <c r="I388" s="14">
        <f>IF($D388=0,0,IF(AND($G388&gt;0,$H388&lt;&gt;"Yes"),D388,IF(AND($G388&gt;0,$H388="Yes"),COUNTRY_INFO!$F388,0)))</f>
        <v>28465</v>
      </c>
      <c r="J388" s="3"/>
      <c r="K388" s="44">
        <f t="shared" si="41"/>
        <v>21145.4</v>
      </c>
      <c r="L388" s="44">
        <f t="shared" si="42"/>
        <v>49610.400000000001</v>
      </c>
      <c r="M388" s="14">
        <f t="shared" si="37"/>
        <v>71162.5</v>
      </c>
      <c r="N388" s="44">
        <f t="shared" si="38"/>
        <v>63436.200000000004</v>
      </c>
      <c r="O388" s="14">
        <f t="shared" si="43"/>
        <v>71162.5</v>
      </c>
      <c r="P388" s="25"/>
      <c r="Q388" s="16">
        <f t="shared" si="44"/>
        <v>71162.5</v>
      </c>
      <c r="R388" s="16">
        <f t="shared" si="39"/>
        <v>72</v>
      </c>
    </row>
    <row r="389" spans="1:18" x14ac:dyDescent="0.25">
      <c r="A389" s="13" t="str">
        <f>IF(INTRO!$E$43="Non-endemic"," ", IF(COUNTRY_INFO!A389=0," ",COUNTRY_INFO!A389))</f>
        <v>Nigeria</v>
      </c>
      <c r="B389" s="13" t="str">
        <f>IF(INTRO!$E$43="Non-endemic"," ", IF(COUNTRY_INFO!B389=0," ",COUNTRY_INFO!B389))</f>
        <v>Kano</v>
      </c>
      <c r="C389" s="13" t="str">
        <f>IF(INTRO!$E$43="Non-endemic"," ", IF(COUNTRY_INFO!C389=0," ",COUNTRY_INFO!C389))</f>
        <v>Fagge</v>
      </c>
      <c r="D389" s="14">
        <f>IF(INTRO!$E$43="Non-endemic", 0, IF(COUNTRY_INFO!$K389&gt;0, IF(COUNTRY_INFO!$K389=4, 0, IF(COUNTRY_INFO!$K389=1, COUNTRY_INFO!$F389*0.33, IF(COUNTRY_INFO!$K389=2, COUNTRY_INFO!$F389*0.5, COUNTRY_INFO!$F389))), 0))</f>
        <v>24707.760000000002</v>
      </c>
      <c r="E389" s="14">
        <f>IF(INTRO!$E$43="Non-endemic", 0, IF(COUNTRY_INFO!$K389&gt;0, IF(COUNTRY_INFO!$K389=4, 0, IF(COUNTRY_INFO!$K389=1, 0, IF(COUNTRY_INFO!$K389=2, COUNTRY_INFO!$G389*0.2, COUNTRY_INFO!$G389))), 0))</f>
        <v>0</v>
      </c>
      <c r="F389" s="14">
        <f t="shared" si="40"/>
        <v>24707.760000000002</v>
      </c>
      <c r="G389" s="15">
        <f>IF(INTRO!$E$43="Non-endemic", "Not required", COUNTRY_INFO!T389)</f>
        <v>0</v>
      </c>
      <c r="H389" s="64"/>
      <c r="I389" s="14">
        <f>IF($D389=0,0,IF(AND($G389&gt;0,$H389&lt;&gt;"Yes"),D389,IF(AND($G389&gt;0,$H389="Yes"),COUNTRY_INFO!$F389,0)))</f>
        <v>0</v>
      </c>
      <c r="J389" s="3"/>
      <c r="K389" s="44">
        <f t="shared" si="41"/>
        <v>0</v>
      </c>
      <c r="L389" s="44">
        <f t="shared" si="42"/>
        <v>0</v>
      </c>
      <c r="M389" s="14">
        <f t="shared" si="37"/>
        <v>0</v>
      </c>
      <c r="N389" s="44">
        <f t="shared" si="38"/>
        <v>0</v>
      </c>
      <c r="O389" s="14">
        <f t="shared" si="43"/>
        <v>0</v>
      </c>
      <c r="P389" s="25"/>
      <c r="Q389" s="16">
        <f t="shared" si="44"/>
        <v>0</v>
      </c>
      <c r="R389" s="16">
        <f t="shared" si="39"/>
        <v>0</v>
      </c>
    </row>
    <row r="390" spans="1:18" x14ac:dyDescent="0.25">
      <c r="A390" s="13" t="str">
        <f>IF(INTRO!$E$43="Non-endemic"," ", IF(COUNTRY_INFO!A390=0," ",COUNTRY_INFO!A390))</f>
        <v>Nigeria</v>
      </c>
      <c r="B390" s="13" t="str">
        <f>IF(INTRO!$E$43="Non-endemic"," ", IF(COUNTRY_INFO!B390=0," ",COUNTRY_INFO!B390))</f>
        <v>Kano</v>
      </c>
      <c r="C390" s="13" t="str">
        <f>IF(INTRO!$E$43="Non-endemic"," ", IF(COUNTRY_INFO!C390=0," ",COUNTRY_INFO!C390))</f>
        <v>Gabasawa</v>
      </c>
      <c r="D390" s="14">
        <f>IF(INTRO!$E$43="Non-endemic", 0, IF(COUNTRY_INFO!$K390&gt;0, IF(COUNTRY_INFO!$K390=4, 0, IF(COUNTRY_INFO!$K390=1, COUNTRY_INFO!$F390*0.33, IF(COUNTRY_INFO!$K390=2, COUNTRY_INFO!$F390*0.5, COUNTRY_INFO!$F390))), 0))</f>
        <v>26227.41</v>
      </c>
      <c r="E390" s="14">
        <f>IF(INTRO!$E$43="Non-endemic", 0, IF(COUNTRY_INFO!$K390&gt;0, IF(COUNTRY_INFO!$K390=4, 0, IF(COUNTRY_INFO!$K390=1, 0, IF(COUNTRY_INFO!$K390=2, COUNTRY_INFO!$G390*0.2, COUNTRY_INFO!$G390))), 0))</f>
        <v>0</v>
      </c>
      <c r="F390" s="14">
        <f t="shared" si="40"/>
        <v>26227.41</v>
      </c>
      <c r="G390" s="15">
        <f>IF(INTRO!$E$43="Non-endemic", "Not required", COUNTRY_INFO!T390)</f>
        <v>0</v>
      </c>
      <c r="H390" s="64"/>
      <c r="I390" s="14">
        <f>IF($D390=0,0,IF(AND($G390&gt;0,$H390&lt;&gt;"Yes"),D390,IF(AND($G390&gt;0,$H390="Yes"),COUNTRY_INFO!$F390,0)))</f>
        <v>0</v>
      </c>
      <c r="J390" s="3"/>
      <c r="K390" s="44">
        <f t="shared" si="41"/>
        <v>0</v>
      </c>
      <c r="L390" s="44">
        <f t="shared" si="42"/>
        <v>0</v>
      </c>
      <c r="M390" s="14">
        <f t="shared" si="37"/>
        <v>0</v>
      </c>
      <c r="N390" s="44">
        <f t="shared" si="38"/>
        <v>0</v>
      </c>
      <c r="O390" s="14">
        <f t="shared" si="43"/>
        <v>0</v>
      </c>
      <c r="P390" s="25"/>
      <c r="Q390" s="16">
        <f t="shared" si="44"/>
        <v>0</v>
      </c>
      <c r="R390" s="16">
        <f t="shared" si="39"/>
        <v>0</v>
      </c>
    </row>
    <row r="391" spans="1:18" x14ac:dyDescent="0.25">
      <c r="A391" s="13" t="str">
        <f>IF(INTRO!$E$43="Non-endemic"," ", IF(COUNTRY_INFO!A391=0," ",COUNTRY_INFO!A391))</f>
        <v>Nigeria</v>
      </c>
      <c r="B391" s="13" t="str">
        <f>IF(INTRO!$E$43="Non-endemic"," ", IF(COUNTRY_INFO!B391=0," ",COUNTRY_INFO!B391))</f>
        <v>Kano</v>
      </c>
      <c r="C391" s="13" t="str">
        <f>IF(INTRO!$E$43="Non-endemic"," ", IF(COUNTRY_INFO!C391=0," ",COUNTRY_INFO!C391))</f>
        <v>Garko</v>
      </c>
      <c r="D391" s="14">
        <f>IF(INTRO!$E$43="Non-endemic", 0, IF(COUNTRY_INFO!$K391&gt;0, IF(COUNTRY_INFO!$K391=4, 0, IF(COUNTRY_INFO!$K391=1, COUNTRY_INFO!$F391*0.33, IF(COUNTRY_INFO!$K391=2, COUNTRY_INFO!$F391*0.5, COUNTRY_INFO!$F391))), 0))</f>
        <v>30596</v>
      </c>
      <c r="E391" s="14">
        <f>IF(INTRO!$E$43="Non-endemic", 0, IF(COUNTRY_INFO!$K391&gt;0, IF(COUNTRY_INFO!$K391=4, 0, IF(COUNTRY_INFO!$K391=1, 0, IF(COUNTRY_INFO!$K391=2, COUNTRY_INFO!$G391*0.2, COUNTRY_INFO!$G391))), 0))</f>
        <v>22728.600000000002</v>
      </c>
      <c r="F391" s="14">
        <f t="shared" si="40"/>
        <v>53324.600000000006</v>
      </c>
      <c r="G391" s="15">
        <f>IF(INTRO!$E$43="Non-endemic", "Not required", COUNTRY_INFO!T391)</f>
        <v>1</v>
      </c>
      <c r="H391" s="64"/>
      <c r="I391" s="14">
        <f>IF($D391=0,0,IF(AND($G391&gt;0,$H391&lt;&gt;"Yes"),D391,IF(AND($G391&gt;0,$H391="Yes"),COUNTRY_INFO!$F391,0)))</f>
        <v>30596</v>
      </c>
      <c r="J391" s="3"/>
      <c r="K391" s="44">
        <f t="shared" si="41"/>
        <v>22728.600000000002</v>
      </c>
      <c r="L391" s="44">
        <f t="shared" si="42"/>
        <v>53324.600000000006</v>
      </c>
      <c r="M391" s="14">
        <f t="shared" si="37"/>
        <v>76490</v>
      </c>
      <c r="N391" s="44">
        <f t="shared" si="38"/>
        <v>68185.8</v>
      </c>
      <c r="O391" s="14">
        <f t="shared" si="43"/>
        <v>76490</v>
      </c>
      <c r="P391" s="25"/>
      <c r="Q391" s="16">
        <f t="shared" si="44"/>
        <v>76490</v>
      </c>
      <c r="R391" s="16">
        <f t="shared" si="39"/>
        <v>77</v>
      </c>
    </row>
    <row r="392" spans="1:18" x14ac:dyDescent="0.25">
      <c r="A392" s="13" t="str">
        <f>IF(INTRO!$E$43="Non-endemic"," ", IF(COUNTRY_INFO!A392=0," ",COUNTRY_INFO!A392))</f>
        <v>Nigeria</v>
      </c>
      <c r="B392" s="13" t="str">
        <f>IF(INTRO!$E$43="Non-endemic"," ", IF(COUNTRY_INFO!B392=0," ",COUNTRY_INFO!B392))</f>
        <v>Kano</v>
      </c>
      <c r="C392" s="13" t="str">
        <f>IF(INTRO!$E$43="Non-endemic"," ", IF(COUNTRY_INFO!C392=0," ",COUNTRY_INFO!C392))</f>
        <v>Garum Mallam</v>
      </c>
      <c r="D392" s="14">
        <f>IF(INTRO!$E$43="Non-endemic", 0, IF(COUNTRY_INFO!$K392&gt;0, IF(COUNTRY_INFO!$K392=4, 0, IF(COUNTRY_INFO!$K392=1, COUNTRY_INFO!$F392*0.33, IF(COUNTRY_INFO!$K392=2, COUNTRY_INFO!$F392*0.5, COUNTRY_INFO!$F392))), 0))</f>
        <v>21934</v>
      </c>
      <c r="E392" s="14">
        <f>IF(INTRO!$E$43="Non-endemic", 0, IF(COUNTRY_INFO!$K392&gt;0, IF(COUNTRY_INFO!$K392=4, 0, IF(COUNTRY_INFO!$K392=1, 0, IF(COUNTRY_INFO!$K392=2, COUNTRY_INFO!$G392*0.2, COUNTRY_INFO!$G392))), 0))</f>
        <v>16293.800000000001</v>
      </c>
      <c r="F392" s="14">
        <f t="shared" si="40"/>
        <v>38227.800000000003</v>
      </c>
      <c r="G392" s="15">
        <f>IF(INTRO!$E$43="Non-endemic", "Not required", COUNTRY_INFO!T392)</f>
        <v>1</v>
      </c>
      <c r="H392" s="64"/>
      <c r="I392" s="14">
        <f>IF($D392=0,0,IF(AND($G392&gt;0,$H392&lt;&gt;"Yes"),D392,IF(AND($G392&gt;0,$H392="Yes"),COUNTRY_INFO!$F392,0)))</f>
        <v>21934</v>
      </c>
      <c r="J392" s="3"/>
      <c r="K392" s="44">
        <f t="shared" si="41"/>
        <v>16293.800000000001</v>
      </c>
      <c r="L392" s="44">
        <f t="shared" si="42"/>
        <v>38227.800000000003</v>
      </c>
      <c r="M392" s="14">
        <f t="shared" ref="M392:M455" si="45">IF($J392=0,$I392*2.5,$J392*2.5)</f>
        <v>54835</v>
      </c>
      <c r="N392" s="44">
        <f t="shared" ref="N392:N455" si="46">$K392*3</f>
        <v>48881.4</v>
      </c>
      <c r="O392" s="14">
        <f t="shared" si="43"/>
        <v>54835</v>
      </c>
      <c r="P392" s="25"/>
      <c r="Q392" s="16">
        <f t="shared" si="44"/>
        <v>54835</v>
      </c>
      <c r="R392" s="16">
        <f t="shared" ref="R392:R455" si="47">ROUNDUP($O392/1000,0)</f>
        <v>55</v>
      </c>
    </row>
    <row r="393" spans="1:18" x14ac:dyDescent="0.25">
      <c r="A393" s="13" t="str">
        <f>IF(INTRO!$E$43="Non-endemic"," ", IF(COUNTRY_INFO!A393=0," ",COUNTRY_INFO!A393))</f>
        <v>Nigeria</v>
      </c>
      <c r="B393" s="13" t="str">
        <f>IF(INTRO!$E$43="Non-endemic"," ", IF(COUNTRY_INFO!B393=0," ",COUNTRY_INFO!B393))</f>
        <v>Kano</v>
      </c>
      <c r="C393" s="13" t="str">
        <f>IF(INTRO!$E$43="Non-endemic"," ", IF(COUNTRY_INFO!C393=0," ",COUNTRY_INFO!C393))</f>
        <v>Gaya</v>
      </c>
      <c r="D393" s="14">
        <f>IF(INTRO!$E$43="Non-endemic", 0, IF(COUNTRY_INFO!$K393&gt;0, IF(COUNTRY_INFO!$K393=4, 0, IF(COUNTRY_INFO!$K393=1, COUNTRY_INFO!$F393*0.33, IF(COUNTRY_INFO!$K393=2, COUNTRY_INFO!$F393*0.5, COUNTRY_INFO!$F393))), 0))</f>
        <v>24979.68</v>
      </c>
      <c r="E393" s="14">
        <f>IF(INTRO!$E$43="Non-endemic", 0, IF(COUNTRY_INFO!$K393&gt;0, IF(COUNTRY_INFO!$K393=4, 0, IF(COUNTRY_INFO!$K393=1, 0, IF(COUNTRY_INFO!$K393=2, COUNTRY_INFO!$G393*0.2, COUNTRY_INFO!$G393))), 0))</f>
        <v>0</v>
      </c>
      <c r="F393" s="14">
        <f t="shared" si="40"/>
        <v>24979.68</v>
      </c>
      <c r="G393" s="15">
        <f>IF(INTRO!$E$43="Non-endemic", "Not required", COUNTRY_INFO!T393)</f>
        <v>0</v>
      </c>
      <c r="H393" s="64"/>
      <c r="I393" s="14">
        <f>IF($D393=0,0,IF(AND($G393&gt;0,$H393&lt;&gt;"Yes"),D393,IF(AND($G393&gt;0,$H393="Yes"),COUNTRY_INFO!$F393,0)))</f>
        <v>0</v>
      </c>
      <c r="J393" s="3"/>
      <c r="K393" s="44">
        <f t="shared" si="41"/>
        <v>0</v>
      </c>
      <c r="L393" s="44">
        <f t="shared" si="42"/>
        <v>0</v>
      </c>
      <c r="M393" s="14">
        <f t="shared" si="45"/>
        <v>0</v>
      </c>
      <c r="N393" s="44">
        <f t="shared" si="46"/>
        <v>0</v>
      </c>
      <c r="O393" s="14">
        <f t="shared" si="43"/>
        <v>0</v>
      </c>
      <c r="P393" s="25"/>
      <c r="Q393" s="16">
        <f t="shared" si="44"/>
        <v>0</v>
      </c>
      <c r="R393" s="16">
        <f t="shared" si="47"/>
        <v>0</v>
      </c>
    </row>
    <row r="394" spans="1:18" x14ac:dyDescent="0.25">
      <c r="A394" s="13" t="str">
        <f>IF(INTRO!$E$43="Non-endemic"," ", IF(COUNTRY_INFO!A394=0," ",COUNTRY_INFO!A394))</f>
        <v>Nigeria</v>
      </c>
      <c r="B394" s="13" t="str">
        <f>IF(INTRO!$E$43="Non-endemic"," ", IF(COUNTRY_INFO!B394=0," ",COUNTRY_INFO!B394))</f>
        <v>Kano</v>
      </c>
      <c r="C394" s="13" t="str">
        <f>IF(INTRO!$E$43="Non-endemic"," ", IF(COUNTRY_INFO!C394=0," ",COUNTRY_INFO!C394))</f>
        <v>Gezawa</v>
      </c>
      <c r="D394" s="14">
        <f>IF(INTRO!$E$43="Non-endemic", 0, IF(COUNTRY_INFO!$K394&gt;0, IF(COUNTRY_INFO!$K394=4, 0, IF(COUNTRY_INFO!$K394=1, COUNTRY_INFO!$F394*0.33, IF(COUNTRY_INFO!$K394=2, COUNTRY_INFO!$F394*0.5, COUNTRY_INFO!$F394))), 0))</f>
        <v>35051.94</v>
      </c>
      <c r="E394" s="14">
        <f>IF(INTRO!$E$43="Non-endemic", 0, IF(COUNTRY_INFO!$K394&gt;0, IF(COUNTRY_INFO!$K394=4, 0, IF(COUNTRY_INFO!$K394=1, 0, IF(COUNTRY_INFO!$K394=2, COUNTRY_INFO!$G394*0.2, COUNTRY_INFO!$G394))), 0))</f>
        <v>0</v>
      </c>
      <c r="F394" s="14">
        <f t="shared" ref="F394:F457" si="48">SUM(D394:E394)</f>
        <v>35051.94</v>
      </c>
      <c r="G394" s="15">
        <f>IF(INTRO!$E$43="Non-endemic", "Not required", COUNTRY_INFO!T394)</f>
        <v>0</v>
      </c>
      <c r="H394" s="64"/>
      <c r="I394" s="14">
        <f>IF($D394=0,0,IF(AND($G394&gt;0,$H394&lt;&gt;"Yes"),D394,IF(AND($G394&gt;0,$H394="Yes"),COUNTRY_INFO!$F394,0)))</f>
        <v>0</v>
      </c>
      <c r="J394" s="3"/>
      <c r="K394" s="44">
        <f t="shared" ref="K394:K457" si="49">IF($G394&gt;0,E394, 0)</f>
        <v>0</v>
      </c>
      <c r="L394" s="44">
        <f t="shared" ref="L394:L457" si="50">IF($J394=0,SUM(I394,K394),SUM(J394,K394))</f>
        <v>0</v>
      </c>
      <c r="M394" s="14">
        <f t="shared" si="45"/>
        <v>0</v>
      </c>
      <c r="N394" s="44">
        <f t="shared" si="46"/>
        <v>0</v>
      </c>
      <c r="O394" s="14">
        <f t="shared" ref="O394:O457" si="51">M394</f>
        <v>0</v>
      </c>
      <c r="P394" s="25"/>
      <c r="Q394" s="16">
        <f t="shared" ref="Q394:Q457" si="52">IF($O394&gt;$P394,O394-P394,0)</f>
        <v>0</v>
      </c>
      <c r="R394" s="16">
        <f t="shared" si="47"/>
        <v>0</v>
      </c>
    </row>
    <row r="395" spans="1:18" x14ac:dyDescent="0.25">
      <c r="A395" s="13" t="str">
        <f>IF(INTRO!$E$43="Non-endemic"," ", IF(COUNTRY_INFO!A395=0," ",COUNTRY_INFO!A395))</f>
        <v>Nigeria</v>
      </c>
      <c r="B395" s="13" t="str">
        <f>IF(INTRO!$E$43="Non-endemic"," ", IF(COUNTRY_INFO!B395=0," ",COUNTRY_INFO!B395))</f>
        <v>Kano</v>
      </c>
      <c r="C395" s="13" t="str">
        <f>IF(INTRO!$E$43="Non-endemic"," ", IF(COUNTRY_INFO!C395=0," ",COUNTRY_INFO!C395))</f>
        <v>Gwale</v>
      </c>
      <c r="D395" s="14">
        <f>IF(INTRO!$E$43="Non-endemic", 0, IF(COUNTRY_INFO!$K395&gt;0, IF(COUNTRY_INFO!$K395=4, 0, IF(COUNTRY_INFO!$K395=1, COUNTRY_INFO!$F395*0.33, IF(COUNTRY_INFO!$K395=2, COUNTRY_INFO!$F395*0.5, COUNTRY_INFO!$F395))), 0))</f>
        <v>44992.200000000004</v>
      </c>
      <c r="E395" s="14">
        <f>IF(INTRO!$E$43="Non-endemic", 0, IF(COUNTRY_INFO!$K395&gt;0, IF(COUNTRY_INFO!$K395=4, 0, IF(COUNTRY_INFO!$K395=1, 0, IF(COUNTRY_INFO!$K395=2, COUNTRY_INFO!$G395*0.2, COUNTRY_INFO!$G395))), 0))</f>
        <v>0</v>
      </c>
      <c r="F395" s="14">
        <f t="shared" si="48"/>
        <v>44992.200000000004</v>
      </c>
      <c r="G395" s="15">
        <f>IF(INTRO!$E$43="Non-endemic", "Not required", COUNTRY_INFO!T395)</f>
        <v>0</v>
      </c>
      <c r="H395" s="64"/>
      <c r="I395" s="14">
        <f>IF($D395=0,0,IF(AND($G395&gt;0,$H395&lt;&gt;"Yes"),D395,IF(AND($G395&gt;0,$H395="Yes"),COUNTRY_INFO!$F395,0)))</f>
        <v>0</v>
      </c>
      <c r="J395" s="3"/>
      <c r="K395" s="44">
        <f t="shared" si="49"/>
        <v>0</v>
      </c>
      <c r="L395" s="44">
        <f t="shared" si="50"/>
        <v>0</v>
      </c>
      <c r="M395" s="14">
        <f t="shared" si="45"/>
        <v>0</v>
      </c>
      <c r="N395" s="44">
        <f t="shared" si="46"/>
        <v>0</v>
      </c>
      <c r="O395" s="14">
        <f t="shared" si="51"/>
        <v>0</v>
      </c>
      <c r="P395" s="25"/>
      <c r="Q395" s="16">
        <f t="shared" si="52"/>
        <v>0</v>
      </c>
      <c r="R395" s="16">
        <f t="shared" si="47"/>
        <v>0</v>
      </c>
    </row>
    <row r="396" spans="1:18" x14ac:dyDescent="0.25">
      <c r="A396" s="13" t="str">
        <f>IF(INTRO!$E$43="Non-endemic"," ", IF(COUNTRY_INFO!A396=0," ",COUNTRY_INFO!A396))</f>
        <v>Nigeria</v>
      </c>
      <c r="B396" s="13" t="str">
        <f>IF(INTRO!$E$43="Non-endemic"," ", IF(COUNTRY_INFO!B396=0," ",COUNTRY_INFO!B396))</f>
        <v>Kano</v>
      </c>
      <c r="C396" s="13" t="str">
        <f>IF(INTRO!$E$43="Non-endemic"," ", IF(COUNTRY_INFO!C396=0," ",COUNTRY_INFO!C396))</f>
        <v>Gwarzo</v>
      </c>
      <c r="D396" s="14">
        <f>IF(INTRO!$E$43="Non-endemic", 0, IF(COUNTRY_INFO!$K396&gt;0, IF(COUNTRY_INFO!$K396=4, 0, IF(COUNTRY_INFO!$K396=1, COUNTRY_INFO!$F396*0.33, IF(COUNTRY_INFO!$K396=2, COUNTRY_INFO!$F396*0.5, COUNTRY_INFO!$F396))), 0))</f>
        <v>34642</v>
      </c>
      <c r="E396" s="14">
        <f>IF(INTRO!$E$43="Non-endemic", 0, IF(COUNTRY_INFO!$K396&gt;0, IF(COUNTRY_INFO!$K396=4, 0, IF(COUNTRY_INFO!$K396=1, 0, IF(COUNTRY_INFO!$K396=2, COUNTRY_INFO!$G396*0.2, COUNTRY_INFO!$G396))), 0))</f>
        <v>25734</v>
      </c>
      <c r="F396" s="14">
        <f t="shared" si="48"/>
        <v>60376</v>
      </c>
      <c r="G396" s="15">
        <f>IF(INTRO!$E$43="Non-endemic", "Not required", COUNTRY_INFO!T396)</f>
        <v>1</v>
      </c>
      <c r="H396" s="64"/>
      <c r="I396" s="14">
        <f>IF($D396=0,0,IF(AND($G396&gt;0,$H396&lt;&gt;"Yes"),D396,IF(AND($G396&gt;0,$H396="Yes"),COUNTRY_INFO!$F396,0)))</f>
        <v>34642</v>
      </c>
      <c r="J396" s="3"/>
      <c r="K396" s="44">
        <f t="shared" si="49"/>
        <v>25734</v>
      </c>
      <c r="L396" s="44">
        <f t="shared" si="50"/>
        <v>60376</v>
      </c>
      <c r="M396" s="14">
        <f t="shared" si="45"/>
        <v>86605</v>
      </c>
      <c r="N396" s="44">
        <f t="shared" si="46"/>
        <v>77202</v>
      </c>
      <c r="O396" s="14">
        <f t="shared" si="51"/>
        <v>86605</v>
      </c>
      <c r="P396" s="25"/>
      <c r="Q396" s="16">
        <f t="shared" si="52"/>
        <v>86605</v>
      </c>
      <c r="R396" s="16">
        <f t="shared" si="47"/>
        <v>87</v>
      </c>
    </row>
    <row r="397" spans="1:18" x14ac:dyDescent="0.25">
      <c r="A397" s="13" t="str">
        <f>IF(INTRO!$E$43="Non-endemic"," ", IF(COUNTRY_INFO!A397=0," ",COUNTRY_INFO!A397))</f>
        <v>Nigeria</v>
      </c>
      <c r="B397" s="13" t="str">
        <f>IF(INTRO!$E$43="Non-endemic"," ", IF(COUNTRY_INFO!B397=0," ",COUNTRY_INFO!B397))</f>
        <v>Kano</v>
      </c>
      <c r="C397" s="13" t="str">
        <f>IF(INTRO!$E$43="Non-endemic"," ", IF(COUNTRY_INFO!C397=0," ",COUNTRY_INFO!C397))</f>
        <v>Kabo</v>
      </c>
      <c r="D397" s="14">
        <f>IF(INTRO!$E$43="Non-endemic", 0, IF(COUNTRY_INFO!$K397&gt;0, IF(COUNTRY_INFO!$K397=4, 0, IF(COUNTRY_INFO!$K397=1, COUNTRY_INFO!$F397*0.33, IF(COUNTRY_INFO!$K397=2, COUNTRY_INFO!$F397*0.5, COUNTRY_INFO!$F397))), 0))</f>
        <v>28963.5</v>
      </c>
      <c r="E397" s="14">
        <f>IF(INTRO!$E$43="Non-endemic", 0, IF(COUNTRY_INFO!$K397&gt;0, IF(COUNTRY_INFO!$K397=4, 0, IF(COUNTRY_INFO!$K397=1, 0, IF(COUNTRY_INFO!$K397=2, COUNTRY_INFO!$G397*0.2, COUNTRY_INFO!$G397))), 0))</f>
        <v>21515.600000000002</v>
      </c>
      <c r="F397" s="14">
        <f t="shared" si="48"/>
        <v>50479.100000000006</v>
      </c>
      <c r="G397" s="15">
        <f>IF(INTRO!$E$43="Non-endemic", "Not required", COUNTRY_INFO!T397)</f>
        <v>1</v>
      </c>
      <c r="H397" s="64"/>
      <c r="I397" s="14">
        <f>IF($D397=0,0,IF(AND($G397&gt;0,$H397&lt;&gt;"Yes"),D397,IF(AND($G397&gt;0,$H397="Yes"),COUNTRY_INFO!$F397,0)))</f>
        <v>28963.5</v>
      </c>
      <c r="J397" s="3"/>
      <c r="K397" s="44">
        <f t="shared" si="49"/>
        <v>21515.600000000002</v>
      </c>
      <c r="L397" s="44">
        <f t="shared" si="50"/>
        <v>50479.100000000006</v>
      </c>
      <c r="M397" s="14">
        <f t="shared" si="45"/>
        <v>72408.75</v>
      </c>
      <c r="N397" s="44">
        <f t="shared" si="46"/>
        <v>64546.8</v>
      </c>
      <c r="O397" s="14">
        <f t="shared" si="51"/>
        <v>72408.75</v>
      </c>
      <c r="P397" s="25"/>
      <c r="Q397" s="16">
        <f t="shared" si="52"/>
        <v>72408.75</v>
      </c>
      <c r="R397" s="16">
        <f t="shared" si="47"/>
        <v>73</v>
      </c>
    </row>
    <row r="398" spans="1:18" x14ac:dyDescent="0.25">
      <c r="A398" s="13" t="str">
        <f>IF(INTRO!$E$43="Non-endemic"," ", IF(COUNTRY_INFO!A398=0," ",COUNTRY_INFO!A398))</f>
        <v>Nigeria</v>
      </c>
      <c r="B398" s="13" t="str">
        <f>IF(INTRO!$E$43="Non-endemic"," ", IF(COUNTRY_INFO!B398=0," ",COUNTRY_INFO!B398))</f>
        <v>Kano</v>
      </c>
      <c r="C398" s="13" t="str">
        <f>IF(INTRO!$E$43="Non-endemic"," ", IF(COUNTRY_INFO!C398=0," ",COUNTRY_INFO!C398))</f>
        <v>Kano Municipal</v>
      </c>
      <c r="D398" s="14">
        <f>IF(INTRO!$E$43="Non-endemic", 0, IF(COUNTRY_INFO!$K398&gt;0, IF(COUNTRY_INFO!$K398=4, 0, IF(COUNTRY_INFO!$K398=1, COUNTRY_INFO!$F398*0.33, IF(COUNTRY_INFO!$K398=2, COUNTRY_INFO!$F398*0.5, COUNTRY_INFO!$F398))), 0))</f>
        <v>45422.85</v>
      </c>
      <c r="E398" s="14">
        <f>IF(INTRO!$E$43="Non-endemic", 0, IF(COUNTRY_INFO!$K398&gt;0, IF(COUNTRY_INFO!$K398=4, 0, IF(COUNTRY_INFO!$K398=1, 0, IF(COUNTRY_INFO!$K398=2, COUNTRY_INFO!$G398*0.2, COUNTRY_INFO!$G398))), 0))</f>
        <v>0</v>
      </c>
      <c r="F398" s="14">
        <f t="shared" si="48"/>
        <v>45422.85</v>
      </c>
      <c r="G398" s="15">
        <f>IF(INTRO!$E$43="Non-endemic", "Not required", COUNTRY_INFO!T398)</f>
        <v>0</v>
      </c>
      <c r="H398" s="64"/>
      <c r="I398" s="14">
        <f>IF($D398=0,0,IF(AND($G398&gt;0,$H398&lt;&gt;"Yes"),D398,IF(AND($G398&gt;0,$H398="Yes"),COUNTRY_INFO!$F398,0)))</f>
        <v>0</v>
      </c>
      <c r="J398" s="3"/>
      <c r="K398" s="44">
        <f t="shared" si="49"/>
        <v>0</v>
      </c>
      <c r="L398" s="44">
        <f t="shared" si="50"/>
        <v>0</v>
      </c>
      <c r="M398" s="14">
        <f t="shared" si="45"/>
        <v>0</v>
      </c>
      <c r="N398" s="44">
        <f t="shared" si="46"/>
        <v>0</v>
      </c>
      <c r="O398" s="14">
        <f t="shared" si="51"/>
        <v>0</v>
      </c>
      <c r="P398" s="25"/>
      <c r="Q398" s="16">
        <f t="shared" si="52"/>
        <v>0</v>
      </c>
      <c r="R398" s="16">
        <f t="shared" si="47"/>
        <v>0</v>
      </c>
    </row>
    <row r="399" spans="1:18" x14ac:dyDescent="0.25">
      <c r="A399" s="13" t="str">
        <f>IF(INTRO!$E$43="Non-endemic"," ", IF(COUNTRY_INFO!A399=0," ",COUNTRY_INFO!A399))</f>
        <v>Nigeria</v>
      </c>
      <c r="B399" s="13" t="str">
        <f>IF(INTRO!$E$43="Non-endemic"," ", IF(COUNTRY_INFO!B399=0," ",COUNTRY_INFO!B399))</f>
        <v>Kano</v>
      </c>
      <c r="C399" s="13" t="str">
        <f>IF(INTRO!$E$43="Non-endemic"," ", IF(COUNTRY_INFO!C399=0," ",COUNTRY_INFO!C399))</f>
        <v>Karaye</v>
      </c>
      <c r="D399" s="14">
        <f>IF(INTRO!$E$43="Non-endemic", 0, IF(COUNTRY_INFO!$K399&gt;0, IF(COUNTRY_INFO!$K399=4, 0, IF(COUNTRY_INFO!$K399=1, COUNTRY_INFO!$F399*0.33, IF(COUNTRY_INFO!$K399=2, COUNTRY_INFO!$F399*0.5, COUNTRY_INFO!$F399))), 0))</f>
        <v>26624.5</v>
      </c>
      <c r="E399" s="14">
        <f>IF(INTRO!$E$43="Non-endemic", 0, IF(COUNTRY_INFO!$K399&gt;0, IF(COUNTRY_INFO!$K399=4, 0, IF(COUNTRY_INFO!$K399=1, 0, IF(COUNTRY_INFO!$K399=2, COUNTRY_INFO!$G399*0.2, COUNTRY_INFO!$G399))), 0))</f>
        <v>19778.400000000001</v>
      </c>
      <c r="F399" s="14">
        <f t="shared" si="48"/>
        <v>46402.9</v>
      </c>
      <c r="G399" s="15">
        <f>IF(INTRO!$E$43="Non-endemic", "Not required", COUNTRY_INFO!T399)</f>
        <v>1</v>
      </c>
      <c r="H399" s="64"/>
      <c r="I399" s="14">
        <f>IF($D399=0,0,IF(AND($G399&gt;0,$H399&lt;&gt;"Yes"),D399,IF(AND($G399&gt;0,$H399="Yes"),COUNTRY_INFO!$F399,0)))</f>
        <v>26624.5</v>
      </c>
      <c r="J399" s="3"/>
      <c r="K399" s="44">
        <f t="shared" si="49"/>
        <v>19778.400000000001</v>
      </c>
      <c r="L399" s="44">
        <f t="shared" si="50"/>
        <v>46402.9</v>
      </c>
      <c r="M399" s="14">
        <f t="shared" si="45"/>
        <v>66561.25</v>
      </c>
      <c r="N399" s="44">
        <f t="shared" si="46"/>
        <v>59335.200000000004</v>
      </c>
      <c r="O399" s="14">
        <f t="shared" si="51"/>
        <v>66561.25</v>
      </c>
      <c r="P399" s="25"/>
      <c r="Q399" s="16">
        <f t="shared" si="52"/>
        <v>66561.25</v>
      </c>
      <c r="R399" s="16">
        <f t="shared" si="47"/>
        <v>67</v>
      </c>
    </row>
    <row r="400" spans="1:18" x14ac:dyDescent="0.25">
      <c r="A400" s="13" t="str">
        <f>IF(INTRO!$E$43="Non-endemic"," ", IF(COUNTRY_INFO!A400=0," ",COUNTRY_INFO!A400))</f>
        <v>Nigeria</v>
      </c>
      <c r="B400" s="13" t="str">
        <f>IF(INTRO!$E$43="Non-endemic"," ", IF(COUNTRY_INFO!B400=0," ",COUNTRY_INFO!B400))</f>
        <v>Kano</v>
      </c>
      <c r="C400" s="13" t="str">
        <f>IF(INTRO!$E$43="Non-endemic"," ", IF(COUNTRY_INFO!C400=0," ",COUNTRY_INFO!C400))</f>
        <v>Kibiya</v>
      </c>
      <c r="D400" s="14">
        <f>IF(INTRO!$E$43="Non-endemic", 0, IF(COUNTRY_INFO!$K400&gt;0, IF(COUNTRY_INFO!$K400=4, 0, IF(COUNTRY_INFO!$K400=1, COUNTRY_INFO!$F400*0.33, IF(COUNTRY_INFO!$K400=2, COUNTRY_INFO!$F400*0.5, COUNTRY_INFO!$F400))), 0))</f>
        <v>25745.5</v>
      </c>
      <c r="E400" s="14">
        <f>IF(INTRO!$E$43="Non-endemic", 0, IF(COUNTRY_INFO!$K400&gt;0, IF(COUNTRY_INFO!$K400=4, 0, IF(COUNTRY_INFO!$K400=1, 0, IF(COUNTRY_INFO!$K400=2, COUNTRY_INFO!$G400*0.2, COUNTRY_INFO!$G400))), 0))</f>
        <v>19125</v>
      </c>
      <c r="F400" s="14">
        <f t="shared" si="48"/>
        <v>44870.5</v>
      </c>
      <c r="G400" s="15">
        <f>IF(INTRO!$E$43="Non-endemic", "Not required", COUNTRY_INFO!T400)</f>
        <v>1</v>
      </c>
      <c r="H400" s="64"/>
      <c r="I400" s="14">
        <f>IF($D400=0,0,IF(AND($G400&gt;0,$H400&lt;&gt;"Yes"),D400,IF(AND($G400&gt;0,$H400="Yes"),COUNTRY_INFO!$F400,0)))</f>
        <v>25745.5</v>
      </c>
      <c r="J400" s="3"/>
      <c r="K400" s="44">
        <f t="shared" si="49"/>
        <v>19125</v>
      </c>
      <c r="L400" s="44">
        <f t="shared" si="50"/>
        <v>44870.5</v>
      </c>
      <c r="M400" s="14">
        <f t="shared" si="45"/>
        <v>64363.75</v>
      </c>
      <c r="N400" s="44">
        <f t="shared" si="46"/>
        <v>57375</v>
      </c>
      <c r="O400" s="14">
        <f t="shared" si="51"/>
        <v>64363.75</v>
      </c>
      <c r="P400" s="25"/>
      <c r="Q400" s="16">
        <f t="shared" si="52"/>
        <v>64363.75</v>
      </c>
      <c r="R400" s="16">
        <f t="shared" si="47"/>
        <v>65</v>
      </c>
    </row>
    <row r="401" spans="1:18" x14ac:dyDescent="0.25">
      <c r="A401" s="13" t="str">
        <f>IF(INTRO!$E$43="Non-endemic"," ", IF(COUNTRY_INFO!A401=0," ",COUNTRY_INFO!A401))</f>
        <v>Nigeria</v>
      </c>
      <c r="B401" s="13" t="str">
        <f>IF(INTRO!$E$43="Non-endemic"," ", IF(COUNTRY_INFO!B401=0," ",COUNTRY_INFO!B401))</f>
        <v>Kano</v>
      </c>
      <c r="C401" s="13" t="str">
        <f>IF(INTRO!$E$43="Non-endemic"," ", IF(COUNTRY_INFO!C401=0," ",COUNTRY_INFO!C401))</f>
        <v>Kiru</v>
      </c>
      <c r="D401" s="14">
        <f>IF(INTRO!$E$43="Non-endemic", 0, IF(COUNTRY_INFO!$K401&gt;0, IF(COUNTRY_INFO!$K401=4, 0, IF(COUNTRY_INFO!$K401=1, COUNTRY_INFO!$F401*0.33, IF(COUNTRY_INFO!$K401=2, COUNTRY_INFO!$F401*0.5, COUNTRY_INFO!$F401))), 0))</f>
        <v>49854</v>
      </c>
      <c r="E401" s="14">
        <f>IF(INTRO!$E$43="Non-endemic", 0, IF(COUNTRY_INFO!$K401&gt;0, IF(COUNTRY_INFO!$K401=4, 0, IF(COUNTRY_INFO!$K401=1, 0, IF(COUNTRY_INFO!$K401=2, COUNTRY_INFO!$G401*0.2, COUNTRY_INFO!$G401))), 0))</f>
        <v>37034.6</v>
      </c>
      <c r="F401" s="14">
        <f t="shared" si="48"/>
        <v>86888.6</v>
      </c>
      <c r="G401" s="15">
        <f>IF(INTRO!$E$43="Non-endemic", "Not required", COUNTRY_INFO!T401)</f>
        <v>1</v>
      </c>
      <c r="H401" s="64"/>
      <c r="I401" s="14">
        <f>IF($D401=0,0,IF(AND($G401&gt;0,$H401&lt;&gt;"Yes"),D401,IF(AND($G401&gt;0,$H401="Yes"),COUNTRY_INFO!$F401,0)))</f>
        <v>49854</v>
      </c>
      <c r="J401" s="3"/>
      <c r="K401" s="44">
        <f t="shared" si="49"/>
        <v>37034.6</v>
      </c>
      <c r="L401" s="44">
        <f t="shared" si="50"/>
        <v>86888.6</v>
      </c>
      <c r="M401" s="14">
        <f t="shared" si="45"/>
        <v>124635</v>
      </c>
      <c r="N401" s="44">
        <f t="shared" si="46"/>
        <v>111103.79999999999</v>
      </c>
      <c r="O401" s="14">
        <f t="shared" si="51"/>
        <v>124635</v>
      </c>
      <c r="P401" s="25"/>
      <c r="Q401" s="16">
        <f t="shared" si="52"/>
        <v>124635</v>
      </c>
      <c r="R401" s="16">
        <f t="shared" si="47"/>
        <v>125</v>
      </c>
    </row>
    <row r="402" spans="1:18" x14ac:dyDescent="0.25">
      <c r="A402" s="13" t="str">
        <f>IF(INTRO!$E$43="Non-endemic"," ", IF(COUNTRY_INFO!A402=0," ",COUNTRY_INFO!A402))</f>
        <v>Nigeria</v>
      </c>
      <c r="B402" s="13" t="str">
        <f>IF(INTRO!$E$43="Non-endemic"," ", IF(COUNTRY_INFO!B402=0," ",COUNTRY_INFO!B402))</f>
        <v>Kano</v>
      </c>
      <c r="C402" s="13" t="str">
        <f>IF(INTRO!$E$43="Non-endemic"," ", IF(COUNTRY_INFO!C402=0," ",COUNTRY_INFO!C402))</f>
        <v>Kumbosto</v>
      </c>
      <c r="D402" s="14">
        <f>IF(INTRO!$E$43="Non-endemic", 0, IF(COUNTRY_INFO!$K402&gt;0, IF(COUNTRY_INFO!$K402=4, 0, IF(COUNTRY_INFO!$K402=1, COUNTRY_INFO!$F402*0.33, IF(COUNTRY_INFO!$K402=2, COUNTRY_INFO!$F402*0.5, COUNTRY_INFO!$F402))), 0))</f>
        <v>36780.480000000003</v>
      </c>
      <c r="E402" s="14">
        <f>IF(INTRO!$E$43="Non-endemic", 0, IF(COUNTRY_INFO!$K402&gt;0, IF(COUNTRY_INFO!$K402=4, 0, IF(COUNTRY_INFO!$K402=1, 0, IF(COUNTRY_INFO!$K402=2, COUNTRY_INFO!$G402*0.2, COUNTRY_INFO!$G402))), 0))</f>
        <v>0</v>
      </c>
      <c r="F402" s="14">
        <f t="shared" si="48"/>
        <v>36780.480000000003</v>
      </c>
      <c r="G402" s="15">
        <f>IF(INTRO!$E$43="Non-endemic", "Not required", COUNTRY_INFO!T402)</f>
        <v>0</v>
      </c>
      <c r="H402" s="64"/>
      <c r="I402" s="14">
        <f>IF($D402=0,0,IF(AND($G402&gt;0,$H402&lt;&gt;"Yes"),D402,IF(AND($G402&gt;0,$H402="Yes"),COUNTRY_INFO!$F402,0)))</f>
        <v>0</v>
      </c>
      <c r="J402" s="3"/>
      <c r="K402" s="44">
        <f t="shared" si="49"/>
        <v>0</v>
      </c>
      <c r="L402" s="44">
        <f t="shared" si="50"/>
        <v>0</v>
      </c>
      <c r="M402" s="14">
        <f t="shared" si="45"/>
        <v>0</v>
      </c>
      <c r="N402" s="44">
        <f t="shared" si="46"/>
        <v>0</v>
      </c>
      <c r="O402" s="14">
        <f t="shared" si="51"/>
        <v>0</v>
      </c>
      <c r="P402" s="25"/>
      <c r="Q402" s="16">
        <f t="shared" si="52"/>
        <v>0</v>
      </c>
      <c r="R402" s="16">
        <f t="shared" si="47"/>
        <v>0</v>
      </c>
    </row>
    <row r="403" spans="1:18" x14ac:dyDescent="0.25">
      <c r="A403" s="13" t="str">
        <f>IF(INTRO!$E$43="Non-endemic"," ", IF(COUNTRY_INFO!A403=0," ",COUNTRY_INFO!A403))</f>
        <v>Nigeria</v>
      </c>
      <c r="B403" s="13" t="str">
        <f>IF(INTRO!$E$43="Non-endemic"," ", IF(COUNTRY_INFO!B403=0," ",COUNTRY_INFO!B403))</f>
        <v>Kano</v>
      </c>
      <c r="C403" s="13" t="str">
        <f>IF(INTRO!$E$43="Non-endemic"," ", IF(COUNTRY_INFO!C403=0," ",COUNTRY_INFO!C403))</f>
        <v>Kunchi</v>
      </c>
      <c r="D403" s="14">
        <f>IF(INTRO!$E$43="Non-endemic", 0, IF(COUNTRY_INFO!$K403&gt;0, IF(COUNTRY_INFO!$K403=4, 0, IF(COUNTRY_INFO!$K403=1, COUNTRY_INFO!$F403*0.33, IF(COUNTRY_INFO!$K403=2, COUNTRY_INFO!$F403*0.5, COUNTRY_INFO!$F403))), 0))</f>
        <v>20903</v>
      </c>
      <c r="E403" s="14">
        <f>IF(INTRO!$E$43="Non-endemic", 0, IF(COUNTRY_INFO!$K403&gt;0, IF(COUNTRY_INFO!$K403=4, 0, IF(COUNTRY_INFO!$K403=1, 0, IF(COUNTRY_INFO!$K403=2, COUNTRY_INFO!$G403*0.2, COUNTRY_INFO!$G403))), 0))</f>
        <v>15528</v>
      </c>
      <c r="F403" s="14">
        <f t="shared" si="48"/>
        <v>36431</v>
      </c>
      <c r="G403" s="15">
        <f>IF(INTRO!$E$43="Non-endemic", "Not required", COUNTRY_INFO!T403)</f>
        <v>1</v>
      </c>
      <c r="H403" s="64"/>
      <c r="I403" s="14">
        <f>IF($D403=0,0,IF(AND($G403&gt;0,$H403&lt;&gt;"Yes"),D403,IF(AND($G403&gt;0,$H403="Yes"),COUNTRY_INFO!$F403,0)))</f>
        <v>20903</v>
      </c>
      <c r="J403" s="3"/>
      <c r="K403" s="44">
        <f t="shared" si="49"/>
        <v>15528</v>
      </c>
      <c r="L403" s="44">
        <f t="shared" si="50"/>
        <v>36431</v>
      </c>
      <c r="M403" s="14">
        <f t="shared" si="45"/>
        <v>52257.5</v>
      </c>
      <c r="N403" s="44">
        <f t="shared" si="46"/>
        <v>46584</v>
      </c>
      <c r="O403" s="14">
        <f t="shared" si="51"/>
        <v>52257.5</v>
      </c>
      <c r="P403" s="25"/>
      <c r="Q403" s="16">
        <f t="shared" si="52"/>
        <v>52257.5</v>
      </c>
      <c r="R403" s="16">
        <f t="shared" si="47"/>
        <v>53</v>
      </c>
    </row>
    <row r="404" spans="1:18" x14ac:dyDescent="0.25">
      <c r="A404" s="13" t="str">
        <f>IF(INTRO!$E$43="Non-endemic"," ", IF(COUNTRY_INFO!A404=0," ",COUNTRY_INFO!A404))</f>
        <v>Nigeria</v>
      </c>
      <c r="B404" s="13" t="str">
        <f>IF(INTRO!$E$43="Non-endemic"," ", IF(COUNTRY_INFO!B404=0," ",COUNTRY_INFO!B404))</f>
        <v>Kano</v>
      </c>
      <c r="C404" s="13" t="str">
        <f>IF(INTRO!$E$43="Non-endemic"," ", IF(COUNTRY_INFO!C404=0," ",COUNTRY_INFO!C404))</f>
        <v>Kura</v>
      </c>
      <c r="D404" s="14">
        <f>IF(INTRO!$E$43="Non-endemic", 0, IF(COUNTRY_INFO!$K404&gt;0, IF(COUNTRY_INFO!$K404=4, 0, IF(COUNTRY_INFO!$K404=1, COUNTRY_INFO!$F404*0.33, IF(COUNTRY_INFO!$K404=2, COUNTRY_INFO!$F404*0.5, COUNTRY_INFO!$F404))), 0))</f>
        <v>27226</v>
      </c>
      <c r="E404" s="14">
        <f>IF(INTRO!$E$43="Non-endemic", 0, IF(COUNTRY_INFO!$K404&gt;0, IF(COUNTRY_INFO!$K404=4, 0, IF(COUNTRY_INFO!$K404=1, 0, IF(COUNTRY_INFO!$K404=2, COUNTRY_INFO!$G404*0.2, COUNTRY_INFO!$G404))), 0))</f>
        <v>20225.2</v>
      </c>
      <c r="F404" s="14">
        <f t="shared" si="48"/>
        <v>47451.199999999997</v>
      </c>
      <c r="G404" s="15">
        <f>IF(INTRO!$E$43="Non-endemic", "Not required", COUNTRY_INFO!T404)</f>
        <v>1</v>
      </c>
      <c r="H404" s="64"/>
      <c r="I404" s="14">
        <f>IF($D404=0,0,IF(AND($G404&gt;0,$H404&lt;&gt;"Yes"),D404,IF(AND($G404&gt;0,$H404="Yes"),COUNTRY_INFO!$F404,0)))</f>
        <v>27226</v>
      </c>
      <c r="J404" s="3"/>
      <c r="K404" s="44">
        <f t="shared" si="49"/>
        <v>20225.2</v>
      </c>
      <c r="L404" s="44">
        <f t="shared" si="50"/>
        <v>47451.199999999997</v>
      </c>
      <c r="M404" s="14">
        <f t="shared" si="45"/>
        <v>68065</v>
      </c>
      <c r="N404" s="44">
        <f t="shared" si="46"/>
        <v>60675.600000000006</v>
      </c>
      <c r="O404" s="14">
        <f t="shared" si="51"/>
        <v>68065</v>
      </c>
      <c r="P404" s="25"/>
      <c r="Q404" s="16">
        <f t="shared" si="52"/>
        <v>68065</v>
      </c>
      <c r="R404" s="16">
        <f t="shared" si="47"/>
        <v>69</v>
      </c>
    </row>
    <row r="405" spans="1:18" x14ac:dyDescent="0.25">
      <c r="A405" s="13" t="str">
        <f>IF(INTRO!$E$43="Non-endemic"," ", IF(COUNTRY_INFO!A405=0," ",COUNTRY_INFO!A405))</f>
        <v>Nigeria</v>
      </c>
      <c r="B405" s="13" t="str">
        <f>IF(INTRO!$E$43="Non-endemic"," ", IF(COUNTRY_INFO!B405=0," ",COUNTRY_INFO!B405))</f>
        <v>Kano</v>
      </c>
      <c r="C405" s="13" t="str">
        <f>IF(INTRO!$E$43="Non-endemic"," ", IF(COUNTRY_INFO!C405=0," ",COUNTRY_INFO!C405))</f>
        <v>Madobi</v>
      </c>
      <c r="D405" s="14">
        <f>IF(INTRO!$E$43="Non-endemic", 0, IF(COUNTRY_INFO!$K405&gt;0, IF(COUNTRY_INFO!$K405=4, 0, IF(COUNTRY_INFO!$K405=1, COUNTRY_INFO!$F405*0.33, IF(COUNTRY_INFO!$K405=2, COUNTRY_INFO!$F405*0.5, COUNTRY_INFO!$F405))), 0))</f>
        <v>25724</v>
      </c>
      <c r="E405" s="14">
        <f>IF(INTRO!$E$43="Non-endemic", 0, IF(COUNTRY_INFO!$K405&gt;0, IF(COUNTRY_INFO!$K405=4, 0, IF(COUNTRY_INFO!$K405=1, 0, IF(COUNTRY_INFO!$K405=2, COUNTRY_INFO!$G405*0.2, COUNTRY_INFO!$G405))), 0))</f>
        <v>19109.2</v>
      </c>
      <c r="F405" s="14">
        <f t="shared" si="48"/>
        <v>44833.2</v>
      </c>
      <c r="G405" s="15">
        <f>IF(INTRO!$E$43="Non-endemic", "Not required", COUNTRY_INFO!T405)</f>
        <v>1</v>
      </c>
      <c r="H405" s="64"/>
      <c r="I405" s="14">
        <f>IF($D405=0,0,IF(AND($G405&gt;0,$H405&lt;&gt;"Yes"),D405,IF(AND($G405&gt;0,$H405="Yes"),COUNTRY_INFO!$F405,0)))</f>
        <v>25724</v>
      </c>
      <c r="J405" s="3"/>
      <c r="K405" s="44">
        <f t="shared" si="49"/>
        <v>19109.2</v>
      </c>
      <c r="L405" s="44">
        <f t="shared" si="50"/>
        <v>44833.2</v>
      </c>
      <c r="M405" s="14">
        <f t="shared" si="45"/>
        <v>64310</v>
      </c>
      <c r="N405" s="44">
        <f t="shared" si="46"/>
        <v>57327.600000000006</v>
      </c>
      <c r="O405" s="14">
        <f t="shared" si="51"/>
        <v>64310</v>
      </c>
      <c r="P405" s="25"/>
      <c r="Q405" s="16">
        <f t="shared" si="52"/>
        <v>64310</v>
      </c>
      <c r="R405" s="16">
        <f t="shared" si="47"/>
        <v>65</v>
      </c>
    </row>
    <row r="406" spans="1:18" x14ac:dyDescent="0.25">
      <c r="A406" s="13" t="str">
        <f>IF(INTRO!$E$43="Non-endemic"," ", IF(COUNTRY_INFO!A406=0," ",COUNTRY_INFO!A406))</f>
        <v>Nigeria</v>
      </c>
      <c r="B406" s="13" t="str">
        <f>IF(INTRO!$E$43="Non-endemic"," ", IF(COUNTRY_INFO!B406=0," ",COUNTRY_INFO!B406))</f>
        <v>Kano</v>
      </c>
      <c r="C406" s="13" t="str">
        <f>IF(INTRO!$E$43="Non-endemic"," ", IF(COUNTRY_INFO!C406=0," ",COUNTRY_INFO!C406))</f>
        <v>Makoda</v>
      </c>
      <c r="D406" s="14">
        <f>IF(INTRO!$E$43="Non-endemic", 0, IF(COUNTRY_INFO!$K406&gt;0, IF(COUNTRY_INFO!$K406=4, 0, IF(COUNTRY_INFO!$K406=1, COUNTRY_INFO!$F406*0.33, IF(COUNTRY_INFO!$K406=2, COUNTRY_INFO!$F406*0.5, COUNTRY_INFO!$F406))), 0))</f>
        <v>27637.170000000002</v>
      </c>
      <c r="E406" s="14">
        <f>IF(INTRO!$E$43="Non-endemic", 0, IF(COUNTRY_INFO!$K406&gt;0, IF(COUNTRY_INFO!$K406=4, 0, IF(COUNTRY_INFO!$K406=1, 0, IF(COUNTRY_INFO!$K406=2, COUNTRY_INFO!$G406*0.2, COUNTRY_INFO!$G406))), 0))</f>
        <v>0</v>
      </c>
      <c r="F406" s="14">
        <f t="shared" si="48"/>
        <v>27637.170000000002</v>
      </c>
      <c r="G406" s="15">
        <f>IF(INTRO!$E$43="Non-endemic", "Not required", COUNTRY_INFO!T406)</f>
        <v>0</v>
      </c>
      <c r="H406" s="64"/>
      <c r="I406" s="14">
        <f>IF($D406=0,0,IF(AND($G406&gt;0,$H406&lt;&gt;"Yes"),D406,IF(AND($G406&gt;0,$H406="Yes"),COUNTRY_INFO!$F406,0)))</f>
        <v>0</v>
      </c>
      <c r="J406" s="3"/>
      <c r="K406" s="44">
        <f t="shared" si="49"/>
        <v>0</v>
      </c>
      <c r="L406" s="44">
        <f t="shared" si="50"/>
        <v>0</v>
      </c>
      <c r="M406" s="14">
        <f t="shared" si="45"/>
        <v>0</v>
      </c>
      <c r="N406" s="44">
        <f t="shared" si="46"/>
        <v>0</v>
      </c>
      <c r="O406" s="14">
        <f t="shared" si="51"/>
        <v>0</v>
      </c>
      <c r="P406" s="25"/>
      <c r="Q406" s="16">
        <f t="shared" si="52"/>
        <v>0</v>
      </c>
      <c r="R406" s="16">
        <f t="shared" si="47"/>
        <v>0</v>
      </c>
    </row>
    <row r="407" spans="1:18" x14ac:dyDescent="0.25">
      <c r="A407" s="13" t="str">
        <f>IF(INTRO!$E$43="Non-endemic"," ", IF(COUNTRY_INFO!A407=0," ",COUNTRY_INFO!A407))</f>
        <v>Nigeria</v>
      </c>
      <c r="B407" s="13" t="str">
        <f>IF(INTRO!$E$43="Non-endemic"," ", IF(COUNTRY_INFO!B407=0," ",COUNTRY_INFO!B407))</f>
        <v>Kano</v>
      </c>
      <c r="C407" s="13" t="str">
        <f>IF(INTRO!$E$43="Non-endemic"," ", IF(COUNTRY_INFO!C407=0," ",COUNTRY_INFO!C407))</f>
        <v>Minjibir</v>
      </c>
      <c r="D407" s="14">
        <f>IF(INTRO!$E$43="Non-endemic", 0, IF(COUNTRY_INFO!$K407&gt;0, IF(COUNTRY_INFO!$K407=4, 0, IF(COUNTRY_INFO!$K407=1, COUNTRY_INFO!$F407*0.33, IF(COUNTRY_INFO!$K407=2, COUNTRY_INFO!$F407*0.5, COUNTRY_INFO!$F407))), 0))</f>
        <v>40254</v>
      </c>
      <c r="E407" s="14">
        <f>IF(INTRO!$E$43="Non-endemic", 0, IF(COUNTRY_INFO!$K407&gt;0, IF(COUNTRY_INFO!$K407=4, 0, IF(COUNTRY_INFO!$K407=1, 0, IF(COUNTRY_INFO!$K407=2, COUNTRY_INFO!$G407*0.2, COUNTRY_INFO!$G407))), 0))</f>
        <v>29903</v>
      </c>
      <c r="F407" s="14">
        <f t="shared" si="48"/>
        <v>70157</v>
      </c>
      <c r="G407" s="15">
        <f>IF(INTRO!$E$43="Non-endemic", "Not required", COUNTRY_INFO!T407)</f>
        <v>1</v>
      </c>
      <c r="H407" s="64"/>
      <c r="I407" s="14">
        <f>IF($D407=0,0,IF(AND($G407&gt;0,$H407&lt;&gt;"Yes"),D407,IF(AND($G407&gt;0,$H407="Yes"),COUNTRY_INFO!$F407,0)))</f>
        <v>40254</v>
      </c>
      <c r="J407" s="3"/>
      <c r="K407" s="44">
        <f t="shared" si="49"/>
        <v>29903</v>
      </c>
      <c r="L407" s="44">
        <f t="shared" si="50"/>
        <v>70157</v>
      </c>
      <c r="M407" s="14">
        <f t="shared" si="45"/>
        <v>100635</v>
      </c>
      <c r="N407" s="44">
        <f t="shared" si="46"/>
        <v>89709</v>
      </c>
      <c r="O407" s="14">
        <f t="shared" si="51"/>
        <v>100635</v>
      </c>
      <c r="P407" s="25"/>
      <c r="Q407" s="16">
        <f t="shared" si="52"/>
        <v>100635</v>
      </c>
      <c r="R407" s="16">
        <f t="shared" si="47"/>
        <v>101</v>
      </c>
    </row>
    <row r="408" spans="1:18" x14ac:dyDescent="0.25">
      <c r="A408" s="13" t="str">
        <f>IF(INTRO!$E$43="Non-endemic"," ", IF(COUNTRY_INFO!A408=0," ",COUNTRY_INFO!A408))</f>
        <v>Nigeria</v>
      </c>
      <c r="B408" s="13" t="str">
        <f>IF(INTRO!$E$43="Non-endemic"," ", IF(COUNTRY_INFO!B408=0," ",COUNTRY_INFO!B408))</f>
        <v>Kano</v>
      </c>
      <c r="C408" s="13" t="str">
        <f>IF(INTRO!$E$43="Non-endemic"," ", IF(COUNTRY_INFO!C408=0," ",COUNTRY_INFO!C408))</f>
        <v>Nasarawa</v>
      </c>
      <c r="D408" s="14">
        <f>IF(INTRO!$E$43="Non-endemic", 0, IF(COUNTRY_INFO!$K408&gt;0, IF(COUNTRY_INFO!$K408=4, 0, IF(COUNTRY_INFO!$K408=1, COUNTRY_INFO!$F408*0.33, IF(COUNTRY_INFO!$K408=2, COUNTRY_INFO!$F408*0.5, COUNTRY_INFO!$F408))), 0))</f>
        <v>74146.710000000006</v>
      </c>
      <c r="E408" s="14">
        <f>IF(INTRO!$E$43="Non-endemic", 0, IF(COUNTRY_INFO!$K408&gt;0, IF(COUNTRY_INFO!$K408=4, 0, IF(COUNTRY_INFO!$K408=1, 0, IF(COUNTRY_INFO!$K408=2, COUNTRY_INFO!$G408*0.2, COUNTRY_INFO!$G408))), 0))</f>
        <v>0</v>
      </c>
      <c r="F408" s="14">
        <f t="shared" si="48"/>
        <v>74146.710000000006</v>
      </c>
      <c r="G408" s="15">
        <f>IF(INTRO!$E$43="Non-endemic", "Not required", COUNTRY_INFO!T408)</f>
        <v>0</v>
      </c>
      <c r="H408" s="64"/>
      <c r="I408" s="14">
        <f>IF($D408=0,0,IF(AND($G408&gt;0,$H408&lt;&gt;"Yes"),D408,IF(AND($G408&gt;0,$H408="Yes"),COUNTRY_INFO!$F408,0)))</f>
        <v>0</v>
      </c>
      <c r="J408" s="3"/>
      <c r="K408" s="44">
        <f t="shared" si="49"/>
        <v>0</v>
      </c>
      <c r="L408" s="44">
        <f t="shared" si="50"/>
        <v>0</v>
      </c>
      <c r="M408" s="14">
        <f t="shared" si="45"/>
        <v>0</v>
      </c>
      <c r="N408" s="44">
        <f t="shared" si="46"/>
        <v>0</v>
      </c>
      <c r="O408" s="14">
        <f t="shared" si="51"/>
        <v>0</v>
      </c>
      <c r="P408" s="25"/>
      <c r="Q408" s="16">
        <f t="shared" si="52"/>
        <v>0</v>
      </c>
      <c r="R408" s="16">
        <f t="shared" si="47"/>
        <v>0</v>
      </c>
    </row>
    <row r="409" spans="1:18" x14ac:dyDescent="0.25">
      <c r="A409" s="13" t="str">
        <f>IF(INTRO!$E$43="Non-endemic"," ", IF(COUNTRY_INFO!A409=0," ",COUNTRY_INFO!A409))</f>
        <v>Nigeria</v>
      </c>
      <c r="B409" s="13" t="str">
        <f>IF(INTRO!$E$43="Non-endemic"," ", IF(COUNTRY_INFO!B409=0," ",COUNTRY_INFO!B409))</f>
        <v>Kano</v>
      </c>
      <c r="C409" s="13" t="str">
        <f>IF(INTRO!$E$43="Non-endemic"," ", IF(COUNTRY_INFO!C409=0," ",COUNTRY_INFO!C409))</f>
        <v>Rano</v>
      </c>
      <c r="D409" s="14">
        <f>IF(INTRO!$E$43="Non-endemic", 0, IF(COUNTRY_INFO!$K409&gt;0, IF(COUNTRY_INFO!$K409=4, 0, IF(COUNTRY_INFO!$K409=1, COUNTRY_INFO!$F409*0.33, IF(COUNTRY_INFO!$K409=2, COUNTRY_INFO!$F409*0.5, COUNTRY_INFO!$F409))), 0))</f>
        <v>27384</v>
      </c>
      <c r="E409" s="14">
        <f>IF(INTRO!$E$43="Non-endemic", 0, IF(COUNTRY_INFO!$K409&gt;0, IF(COUNTRY_INFO!$K409=4, 0, IF(COUNTRY_INFO!$K409=1, 0, IF(COUNTRY_INFO!$K409=2, COUNTRY_INFO!$G409*0.2, COUNTRY_INFO!$G409))), 0))</f>
        <v>20342.400000000001</v>
      </c>
      <c r="F409" s="14">
        <f t="shared" si="48"/>
        <v>47726.400000000001</v>
      </c>
      <c r="G409" s="15">
        <f>IF(INTRO!$E$43="Non-endemic", "Not required", COUNTRY_INFO!T409)</f>
        <v>1</v>
      </c>
      <c r="H409" s="64"/>
      <c r="I409" s="14">
        <f>IF($D409=0,0,IF(AND($G409&gt;0,$H409&lt;&gt;"Yes"),D409,IF(AND($G409&gt;0,$H409="Yes"),COUNTRY_INFO!$F409,0)))</f>
        <v>27384</v>
      </c>
      <c r="J409" s="3"/>
      <c r="K409" s="44">
        <f t="shared" si="49"/>
        <v>20342.400000000001</v>
      </c>
      <c r="L409" s="44">
        <f t="shared" si="50"/>
        <v>47726.400000000001</v>
      </c>
      <c r="M409" s="14">
        <f t="shared" si="45"/>
        <v>68460</v>
      </c>
      <c r="N409" s="44">
        <f t="shared" si="46"/>
        <v>61027.200000000004</v>
      </c>
      <c r="O409" s="14">
        <f t="shared" si="51"/>
        <v>68460</v>
      </c>
      <c r="P409" s="25"/>
      <c r="Q409" s="16">
        <f t="shared" si="52"/>
        <v>68460</v>
      </c>
      <c r="R409" s="16">
        <f t="shared" si="47"/>
        <v>69</v>
      </c>
    </row>
    <row r="410" spans="1:18" x14ac:dyDescent="0.25">
      <c r="A410" s="13" t="str">
        <f>IF(INTRO!$E$43="Non-endemic"," ", IF(COUNTRY_INFO!A410=0," ",COUNTRY_INFO!A410))</f>
        <v>Nigeria</v>
      </c>
      <c r="B410" s="13" t="str">
        <f>IF(INTRO!$E$43="Non-endemic"," ", IF(COUNTRY_INFO!B410=0," ",COUNTRY_INFO!B410))</f>
        <v>Kano</v>
      </c>
      <c r="C410" s="13" t="str">
        <f>IF(INTRO!$E$43="Non-endemic"," ", IF(COUNTRY_INFO!C410=0," ",COUNTRY_INFO!C410))</f>
        <v>Rimin Gado</v>
      </c>
      <c r="D410" s="14">
        <f>IF(INTRO!$E$43="Non-endemic", 0, IF(COUNTRY_INFO!$K410&gt;0, IF(COUNTRY_INFO!$K410=4, 0, IF(COUNTRY_INFO!$K410=1, COUNTRY_INFO!$F410*0.33, IF(COUNTRY_INFO!$K410=2, COUNTRY_INFO!$F410*0.5, COUNTRY_INFO!$F410))), 0))</f>
        <v>19730.5</v>
      </c>
      <c r="E410" s="14">
        <f>IF(INTRO!$E$43="Non-endemic", 0, IF(COUNTRY_INFO!$K410&gt;0, IF(COUNTRY_INFO!$K410=4, 0, IF(COUNTRY_INFO!$K410=1, 0, IF(COUNTRY_INFO!$K410=2, COUNTRY_INFO!$G410*0.2, COUNTRY_INFO!$G410))), 0))</f>
        <v>14656.800000000001</v>
      </c>
      <c r="F410" s="14">
        <f t="shared" si="48"/>
        <v>34387.300000000003</v>
      </c>
      <c r="G410" s="15">
        <f>IF(INTRO!$E$43="Non-endemic", "Not required", COUNTRY_INFO!T410)</f>
        <v>1</v>
      </c>
      <c r="H410" s="64"/>
      <c r="I410" s="14">
        <f>IF($D410=0,0,IF(AND($G410&gt;0,$H410&lt;&gt;"Yes"),D410,IF(AND($G410&gt;0,$H410="Yes"),COUNTRY_INFO!$F410,0)))</f>
        <v>19730.5</v>
      </c>
      <c r="J410" s="3"/>
      <c r="K410" s="44">
        <f t="shared" si="49"/>
        <v>14656.800000000001</v>
      </c>
      <c r="L410" s="44">
        <f t="shared" si="50"/>
        <v>34387.300000000003</v>
      </c>
      <c r="M410" s="14">
        <f t="shared" si="45"/>
        <v>49326.25</v>
      </c>
      <c r="N410" s="44">
        <f t="shared" si="46"/>
        <v>43970.400000000001</v>
      </c>
      <c r="O410" s="14">
        <f t="shared" si="51"/>
        <v>49326.25</v>
      </c>
      <c r="P410" s="25"/>
      <c r="Q410" s="16">
        <f t="shared" si="52"/>
        <v>49326.25</v>
      </c>
      <c r="R410" s="16">
        <f t="shared" si="47"/>
        <v>50</v>
      </c>
    </row>
    <row r="411" spans="1:18" x14ac:dyDescent="0.25">
      <c r="A411" s="13" t="str">
        <f>IF(INTRO!$E$43="Non-endemic"," ", IF(COUNTRY_INFO!A411=0," ",COUNTRY_INFO!A411))</f>
        <v>Nigeria</v>
      </c>
      <c r="B411" s="13" t="str">
        <f>IF(INTRO!$E$43="Non-endemic"," ", IF(COUNTRY_INFO!B411=0," ",COUNTRY_INFO!B411))</f>
        <v>Kano</v>
      </c>
      <c r="C411" s="13" t="str">
        <f>IF(INTRO!$E$43="Non-endemic"," ", IF(COUNTRY_INFO!C411=0," ",COUNTRY_INFO!C411))</f>
        <v>Rogo</v>
      </c>
      <c r="D411" s="14">
        <f>IF(INTRO!$E$43="Non-endemic", 0, IF(COUNTRY_INFO!$K411&gt;0, IF(COUNTRY_INFO!$K411=4, 0, IF(COUNTRY_INFO!$K411=1, COUNTRY_INFO!$F411*0.33, IF(COUNTRY_INFO!$K411=2, COUNTRY_INFO!$F411*0.5, COUNTRY_INFO!$F411))), 0))</f>
        <v>42880.5</v>
      </c>
      <c r="E411" s="14">
        <f>IF(INTRO!$E$43="Non-endemic", 0, IF(COUNTRY_INFO!$K411&gt;0, IF(COUNTRY_INFO!$K411=4, 0, IF(COUNTRY_INFO!$K411=1, 0, IF(COUNTRY_INFO!$K411=2, COUNTRY_INFO!$G411*0.2, COUNTRY_INFO!$G411))), 0))</f>
        <v>31854</v>
      </c>
      <c r="F411" s="14">
        <f t="shared" si="48"/>
        <v>74734.5</v>
      </c>
      <c r="G411" s="15">
        <f>IF(INTRO!$E$43="Non-endemic", "Not required", COUNTRY_INFO!T411)</f>
        <v>1</v>
      </c>
      <c r="H411" s="64"/>
      <c r="I411" s="14">
        <f>IF($D411=0,0,IF(AND($G411&gt;0,$H411&lt;&gt;"Yes"),D411,IF(AND($G411&gt;0,$H411="Yes"),COUNTRY_INFO!$F411,0)))</f>
        <v>42880.5</v>
      </c>
      <c r="J411" s="3"/>
      <c r="K411" s="44">
        <f t="shared" si="49"/>
        <v>31854</v>
      </c>
      <c r="L411" s="44">
        <f t="shared" si="50"/>
        <v>74734.5</v>
      </c>
      <c r="M411" s="14">
        <f t="shared" si="45"/>
        <v>107201.25</v>
      </c>
      <c r="N411" s="44">
        <f t="shared" si="46"/>
        <v>95562</v>
      </c>
      <c r="O411" s="14">
        <f t="shared" si="51"/>
        <v>107201.25</v>
      </c>
      <c r="P411" s="25"/>
      <c r="Q411" s="16">
        <f t="shared" si="52"/>
        <v>107201.25</v>
      </c>
      <c r="R411" s="16">
        <f t="shared" si="47"/>
        <v>108</v>
      </c>
    </row>
    <row r="412" spans="1:18" x14ac:dyDescent="0.25">
      <c r="A412" s="13" t="str">
        <f>IF(INTRO!$E$43="Non-endemic"," ", IF(COUNTRY_INFO!A412=0," ",COUNTRY_INFO!A412))</f>
        <v>Nigeria</v>
      </c>
      <c r="B412" s="13" t="str">
        <f>IF(INTRO!$E$43="Non-endemic"," ", IF(COUNTRY_INFO!B412=0," ",COUNTRY_INFO!B412))</f>
        <v>Kano</v>
      </c>
      <c r="C412" s="13" t="str">
        <f>IF(INTRO!$E$43="Non-endemic"," ", IF(COUNTRY_INFO!C412=0," ",COUNTRY_INFO!C412))</f>
        <v>Shanono</v>
      </c>
      <c r="D412" s="14">
        <f>IF(INTRO!$E$43="Non-endemic", 0, IF(COUNTRY_INFO!$K412&gt;0, IF(COUNTRY_INFO!$K412=4, 0, IF(COUNTRY_INFO!$K412=1, COUNTRY_INFO!$F412*0.33, IF(COUNTRY_INFO!$K412=2, COUNTRY_INFO!$F412*0.5, COUNTRY_INFO!$F412))), 0))</f>
        <v>26474</v>
      </c>
      <c r="E412" s="14">
        <f>IF(INTRO!$E$43="Non-endemic", 0, IF(COUNTRY_INFO!$K412&gt;0, IF(COUNTRY_INFO!$K412=4, 0, IF(COUNTRY_INFO!$K412=1, 0, IF(COUNTRY_INFO!$K412=2, COUNTRY_INFO!$G412*0.2, COUNTRY_INFO!$G412))), 0))</f>
        <v>19666.400000000001</v>
      </c>
      <c r="F412" s="14">
        <f t="shared" si="48"/>
        <v>46140.4</v>
      </c>
      <c r="G412" s="15">
        <f>IF(INTRO!$E$43="Non-endemic", "Not required", COUNTRY_INFO!T412)</f>
        <v>1</v>
      </c>
      <c r="H412" s="64"/>
      <c r="I412" s="14">
        <f>IF($D412=0,0,IF(AND($G412&gt;0,$H412&lt;&gt;"Yes"),D412,IF(AND($G412&gt;0,$H412="Yes"),COUNTRY_INFO!$F412,0)))</f>
        <v>26474</v>
      </c>
      <c r="J412" s="3"/>
      <c r="K412" s="44">
        <f t="shared" si="49"/>
        <v>19666.400000000001</v>
      </c>
      <c r="L412" s="44">
        <f t="shared" si="50"/>
        <v>46140.4</v>
      </c>
      <c r="M412" s="14">
        <f t="shared" si="45"/>
        <v>66185</v>
      </c>
      <c r="N412" s="44">
        <f t="shared" si="46"/>
        <v>58999.200000000004</v>
      </c>
      <c r="O412" s="14">
        <f t="shared" si="51"/>
        <v>66185</v>
      </c>
      <c r="P412" s="25"/>
      <c r="Q412" s="16">
        <f t="shared" si="52"/>
        <v>66185</v>
      </c>
      <c r="R412" s="16">
        <f t="shared" si="47"/>
        <v>67</v>
      </c>
    </row>
    <row r="413" spans="1:18" x14ac:dyDescent="0.25">
      <c r="A413" s="13" t="str">
        <f>IF(INTRO!$E$43="Non-endemic"," ", IF(COUNTRY_INFO!A413=0," ",COUNTRY_INFO!A413))</f>
        <v>Nigeria</v>
      </c>
      <c r="B413" s="13" t="str">
        <f>IF(INTRO!$E$43="Non-endemic"," ", IF(COUNTRY_INFO!B413=0," ",COUNTRY_INFO!B413))</f>
        <v>Kano</v>
      </c>
      <c r="C413" s="13" t="str">
        <f>IF(INTRO!$E$43="Non-endemic"," ", IF(COUNTRY_INFO!C413=0," ",COUNTRY_INFO!C413))</f>
        <v>Sumaila</v>
      </c>
      <c r="D413" s="14">
        <f>IF(INTRO!$E$43="Non-endemic", 0, IF(COUNTRY_INFO!$K413&gt;0, IF(COUNTRY_INFO!$K413=4, 0, IF(COUNTRY_INFO!$K413=1, COUNTRY_INFO!$F413*0.33, IF(COUNTRY_INFO!$K413=2, COUNTRY_INFO!$F413*0.5, COUNTRY_INFO!$F413))), 0))</f>
        <v>47760.5</v>
      </c>
      <c r="E413" s="14">
        <f>IF(INTRO!$E$43="Non-endemic", 0, IF(COUNTRY_INFO!$K413&gt;0, IF(COUNTRY_INFO!$K413=4, 0, IF(COUNTRY_INFO!$K413=1, 0, IF(COUNTRY_INFO!$K413=2, COUNTRY_INFO!$G413*0.2, COUNTRY_INFO!$G413))), 0))</f>
        <v>35479.200000000004</v>
      </c>
      <c r="F413" s="14">
        <f t="shared" si="48"/>
        <v>83239.700000000012</v>
      </c>
      <c r="G413" s="15">
        <f>IF(INTRO!$E$43="Non-endemic", "Not required", COUNTRY_INFO!T413)</f>
        <v>1</v>
      </c>
      <c r="H413" s="64"/>
      <c r="I413" s="14">
        <f>IF($D413=0,0,IF(AND($G413&gt;0,$H413&lt;&gt;"Yes"),D413,IF(AND($G413&gt;0,$H413="Yes"),COUNTRY_INFO!$F413,0)))</f>
        <v>47760.5</v>
      </c>
      <c r="J413" s="3"/>
      <c r="K413" s="44">
        <f t="shared" si="49"/>
        <v>35479.200000000004</v>
      </c>
      <c r="L413" s="44">
        <f t="shared" si="50"/>
        <v>83239.700000000012</v>
      </c>
      <c r="M413" s="14">
        <f t="shared" si="45"/>
        <v>119401.25</v>
      </c>
      <c r="N413" s="44">
        <f t="shared" si="46"/>
        <v>106437.6</v>
      </c>
      <c r="O413" s="14">
        <f t="shared" si="51"/>
        <v>119401.25</v>
      </c>
      <c r="P413" s="25"/>
      <c r="Q413" s="16">
        <f t="shared" si="52"/>
        <v>119401.25</v>
      </c>
      <c r="R413" s="16">
        <f t="shared" si="47"/>
        <v>120</v>
      </c>
    </row>
    <row r="414" spans="1:18" x14ac:dyDescent="0.25">
      <c r="A414" s="13" t="str">
        <f>IF(INTRO!$E$43="Non-endemic"," ", IF(COUNTRY_INFO!A414=0," ",COUNTRY_INFO!A414))</f>
        <v>Nigeria</v>
      </c>
      <c r="B414" s="13" t="str">
        <f>IF(INTRO!$E$43="Non-endemic"," ", IF(COUNTRY_INFO!B414=0," ",COUNTRY_INFO!B414))</f>
        <v>Kano</v>
      </c>
      <c r="C414" s="13" t="str">
        <f>IF(INTRO!$E$43="Non-endemic"," ", IF(COUNTRY_INFO!C414=0," ",COUNTRY_INFO!C414))</f>
        <v>Takai</v>
      </c>
      <c r="D414" s="14">
        <f>IF(INTRO!$E$43="Non-endemic", 0, IF(COUNTRY_INFO!$K414&gt;0, IF(COUNTRY_INFO!$K414=4, 0, IF(COUNTRY_INFO!$K414=1, COUNTRY_INFO!$F414*0.33, IF(COUNTRY_INFO!$K414=2, COUNTRY_INFO!$F414*0.5, COUNTRY_INFO!$F414))), 0))</f>
        <v>38173.5</v>
      </c>
      <c r="E414" s="14">
        <f>IF(INTRO!$E$43="Non-endemic", 0, IF(COUNTRY_INFO!$K414&gt;0, IF(COUNTRY_INFO!$K414=4, 0, IF(COUNTRY_INFO!$K414=1, 0, IF(COUNTRY_INFO!$K414=2, COUNTRY_INFO!$G414*0.2, COUNTRY_INFO!$G414))), 0))</f>
        <v>28357.4</v>
      </c>
      <c r="F414" s="14">
        <f t="shared" si="48"/>
        <v>66530.899999999994</v>
      </c>
      <c r="G414" s="15">
        <f>IF(INTRO!$E$43="Non-endemic", "Not required", COUNTRY_INFO!T414)</f>
        <v>1</v>
      </c>
      <c r="H414" s="64"/>
      <c r="I414" s="14">
        <f>IF($D414=0,0,IF(AND($G414&gt;0,$H414&lt;&gt;"Yes"),D414,IF(AND($G414&gt;0,$H414="Yes"),COUNTRY_INFO!$F414,0)))</f>
        <v>38173.5</v>
      </c>
      <c r="J414" s="3"/>
      <c r="K414" s="44">
        <f t="shared" si="49"/>
        <v>28357.4</v>
      </c>
      <c r="L414" s="44">
        <f t="shared" si="50"/>
        <v>66530.899999999994</v>
      </c>
      <c r="M414" s="14">
        <f t="shared" si="45"/>
        <v>95433.75</v>
      </c>
      <c r="N414" s="44">
        <f t="shared" si="46"/>
        <v>85072.200000000012</v>
      </c>
      <c r="O414" s="14">
        <f t="shared" si="51"/>
        <v>95433.75</v>
      </c>
      <c r="P414" s="25"/>
      <c r="Q414" s="16">
        <f t="shared" si="52"/>
        <v>95433.75</v>
      </c>
      <c r="R414" s="16">
        <f t="shared" si="47"/>
        <v>96</v>
      </c>
    </row>
    <row r="415" spans="1:18" x14ac:dyDescent="0.25">
      <c r="A415" s="13" t="str">
        <f>IF(INTRO!$E$43="Non-endemic"," ", IF(COUNTRY_INFO!A415=0," ",COUNTRY_INFO!A415))</f>
        <v>Nigeria</v>
      </c>
      <c r="B415" s="13" t="str">
        <f>IF(INTRO!$E$43="Non-endemic"," ", IF(COUNTRY_INFO!B415=0," ",COUNTRY_INFO!B415))</f>
        <v>Kano</v>
      </c>
      <c r="C415" s="13" t="str">
        <f>IF(INTRO!$E$43="Non-endemic"," ", IF(COUNTRY_INFO!C415=0," ",COUNTRY_INFO!C415))</f>
        <v>Tarauni</v>
      </c>
      <c r="D415" s="14">
        <f>IF(INTRO!$E$43="Non-endemic", 0, IF(COUNTRY_INFO!$K415&gt;0, IF(COUNTRY_INFO!$K415=4, 0, IF(COUNTRY_INFO!$K415=1, COUNTRY_INFO!$F415*0.33, IF(COUNTRY_INFO!$K415=2, COUNTRY_INFO!$F415*0.5, COUNTRY_INFO!$F415))), 0))</f>
        <v>27508.800000000003</v>
      </c>
      <c r="E415" s="14">
        <f>IF(INTRO!$E$43="Non-endemic", 0, IF(COUNTRY_INFO!$K415&gt;0, IF(COUNTRY_INFO!$K415=4, 0, IF(COUNTRY_INFO!$K415=1, 0, IF(COUNTRY_INFO!$K415=2, COUNTRY_INFO!$G415*0.2, COUNTRY_INFO!$G415))), 0))</f>
        <v>0</v>
      </c>
      <c r="F415" s="14">
        <f t="shared" si="48"/>
        <v>27508.800000000003</v>
      </c>
      <c r="G415" s="15">
        <f>IF(INTRO!$E$43="Non-endemic", "Not required", COUNTRY_INFO!T415)</f>
        <v>0</v>
      </c>
      <c r="H415" s="64"/>
      <c r="I415" s="14">
        <f>IF($D415=0,0,IF(AND($G415&gt;0,$H415&lt;&gt;"Yes"),D415,IF(AND($G415&gt;0,$H415="Yes"),COUNTRY_INFO!$F415,0)))</f>
        <v>0</v>
      </c>
      <c r="J415" s="3"/>
      <c r="K415" s="44">
        <f t="shared" si="49"/>
        <v>0</v>
      </c>
      <c r="L415" s="44">
        <f t="shared" si="50"/>
        <v>0</v>
      </c>
      <c r="M415" s="14">
        <f t="shared" si="45"/>
        <v>0</v>
      </c>
      <c r="N415" s="44">
        <f t="shared" si="46"/>
        <v>0</v>
      </c>
      <c r="O415" s="14">
        <f t="shared" si="51"/>
        <v>0</v>
      </c>
      <c r="P415" s="25"/>
      <c r="Q415" s="16">
        <f t="shared" si="52"/>
        <v>0</v>
      </c>
      <c r="R415" s="16">
        <f t="shared" si="47"/>
        <v>0</v>
      </c>
    </row>
    <row r="416" spans="1:18" x14ac:dyDescent="0.25">
      <c r="A416" s="13" t="str">
        <f>IF(INTRO!$E$43="Non-endemic"," ", IF(COUNTRY_INFO!A416=0," ",COUNTRY_INFO!A416))</f>
        <v>Nigeria</v>
      </c>
      <c r="B416" s="13" t="str">
        <f>IF(INTRO!$E$43="Non-endemic"," ", IF(COUNTRY_INFO!B416=0," ",COUNTRY_INFO!B416))</f>
        <v>Kano</v>
      </c>
      <c r="C416" s="13" t="str">
        <f>IF(INTRO!$E$43="Non-endemic"," ", IF(COUNTRY_INFO!C416=0," ",COUNTRY_INFO!C416))</f>
        <v>Tofa</v>
      </c>
      <c r="D416" s="14">
        <f>IF(INTRO!$E$43="Non-endemic", 0, IF(COUNTRY_INFO!$K416&gt;0, IF(COUNTRY_INFO!$K416=4, 0, IF(COUNTRY_INFO!$K416=1, COUNTRY_INFO!$F416*0.33, IF(COUNTRY_INFO!$K416=2, COUNTRY_INFO!$F416*0.5, COUNTRY_INFO!$F416))), 0))</f>
        <v>18402</v>
      </c>
      <c r="E416" s="14">
        <f>IF(INTRO!$E$43="Non-endemic", 0, IF(COUNTRY_INFO!$K416&gt;0, IF(COUNTRY_INFO!$K416=4, 0, IF(COUNTRY_INFO!$K416=1, 0, IF(COUNTRY_INFO!$K416=2, COUNTRY_INFO!$G416*0.2, COUNTRY_INFO!$G416))), 0))</f>
        <v>13670</v>
      </c>
      <c r="F416" s="14">
        <f t="shared" si="48"/>
        <v>32072</v>
      </c>
      <c r="G416" s="15">
        <f>IF(INTRO!$E$43="Non-endemic", "Not required", COUNTRY_INFO!T416)</f>
        <v>1</v>
      </c>
      <c r="H416" s="64"/>
      <c r="I416" s="14">
        <f>IF($D416=0,0,IF(AND($G416&gt;0,$H416&lt;&gt;"Yes"),D416,IF(AND($G416&gt;0,$H416="Yes"),COUNTRY_INFO!$F416,0)))</f>
        <v>18402</v>
      </c>
      <c r="J416" s="3"/>
      <c r="K416" s="44">
        <f t="shared" si="49"/>
        <v>13670</v>
      </c>
      <c r="L416" s="44">
        <f t="shared" si="50"/>
        <v>32072</v>
      </c>
      <c r="M416" s="14">
        <f t="shared" si="45"/>
        <v>46005</v>
      </c>
      <c r="N416" s="44">
        <f t="shared" si="46"/>
        <v>41010</v>
      </c>
      <c r="O416" s="14">
        <f t="shared" si="51"/>
        <v>46005</v>
      </c>
      <c r="P416" s="25"/>
      <c r="Q416" s="16">
        <f t="shared" si="52"/>
        <v>46005</v>
      </c>
      <c r="R416" s="16">
        <f t="shared" si="47"/>
        <v>47</v>
      </c>
    </row>
    <row r="417" spans="1:18" x14ac:dyDescent="0.25">
      <c r="A417" s="13" t="str">
        <f>IF(INTRO!$E$43="Non-endemic"," ", IF(COUNTRY_INFO!A417=0," ",COUNTRY_INFO!A417))</f>
        <v>Nigeria</v>
      </c>
      <c r="B417" s="13" t="str">
        <f>IF(INTRO!$E$43="Non-endemic"," ", IF(COUNTRY_INFO!B417=0," ",COUNTRY_INFO!B417))</f>
        <v>Kano</v>
      </c>
      <c r="C417" s="13" t="str">
        <f>IF(INTRO!$E$43="Non-endemic"," ", IF(COUNTRY_INFO!C417=0," ",COUNTRY_INFO!C417))</f>
        <v>Tsanyawa</v>
      </c>
      <c r="D417" s="14">
        <f>IF(INTRO!$E$43="Non-endemic", 0, IF(COUNTRY_INFO!$K417&gt;0, IF(COUNTRY_INFO!$K417=4, 0, IF(COUNTRY_INFO!$K417=1, COUNTRY_INFO!$F417*0.33, IF(COUNTRY_INFO!$K417=2, COUNTRY_INFO!$F417*0.5, COUNTRY_INFO!$F417))), 0))</f>
        <v>19594.41</v>
      </c>
      <c r="E417" s="14">
        <f>IF(INTRO!$E$43="Non-endemic", 0, IF(COUNTRY_INFO!$K417&gt;0, IF(COUNTRY_INFO!$K417=4, 0, IF(COUNTRY_INFO!$K417=1, 0, IF(COUNTRY_INFO!$K417=2, COUNTRY_INFO!$G417*0.2, COUNTRY_INFO!$G417))), 0))</f>
        <v>0</v>
      </c>
      <c r="F417" s="14">
        <f t="shared" si="48"/>
        <v>19594.41</v>
      </c>
      <c r="G417" s="15">
        <f>IF(INTRO!$E$43="Non-endemic", "Not required", COUNTRY_INFO!T417)</f>
        <v>0</v>
      </c>
      <c r="H417" s="64"/>
      <c r="I417" s="14">
        <f>IF($D417=0,0,IF(AND($G417&gt;0,$H417&lt;&gt;"Yes"),D417,IF(AND($G417&gt;0,$H417="Yes"),COUNTRY_INFO!$F417,0)))</f>
        <v>0</v>
      </c>
      <c r="J417" s="3"/>
      <c r="K417" s="44">
        <f t="shared" si="49"/>
        <v>0</v>
      </c>
      <c r="L417" s="44">
        <f t="shared" si="50"/>
        <v>0</v>
      </c>
      <c r="M417" s="14">
        <f t="shared" si="45"/>
        <v>0</v>
      </c>
      <c r="N417" s="44">
        <f t="shared" si="46"/>
        <v>0</v>
      </c>
      <c r="O417" s="14">
        <f t="shared" si="51"/>
        <v>0</v>
      </c>
      <c r="P417" s="25"/>
      <c r="Q417" s="16">
        <f t="shared" si="52"/>
        <v>0</v>
      </c>
      <c r="R417" s="16">
        <f t="shared" si="47"/>
        <v>0</v>
      </c>
    </row>
    <row r="418" spans="1:18" x14ac:dyDescent="0.25">
      <c r="A418" s="13" t="str">
        <f>IF(INTRO!$E$43="Non-endemic"," ", IF(COUNTRY_INFO!A418=0," ",COUNTRY_INFO!A418))</f>
        <v>Nigeria</v>
      </c>
      <c r="B418" s="13" t="str">
        <f>IF(INTRO!$E$43="Non-endemic"," ", IF(COUNTRY_INFO!B418=0," ",COUNTRY_INFO!B418))</f>
        <v>Kano</v>
      </c>
      <c r="C418" s="13" t="str">
        <f>IF(INTRO!$E$43="Non-endemic"," ", IF(COUNTRY_INFO!C418=0," ",COUNTRY_INFO!C418))</f>
        <v>Tudun wada</v>
      </c>
      <c r="D418" s="14">
        <f>IF(INTRO!$E$43="Non-endemic", 0, IF(COUNTRY_INFO!$K418&gt;0, IF(COUNTRY_INFO!$K418=4, 0, IF(COUNTRY_INFO!$K418=1, COUNTRY_INFO!$F418*0.33, IF(COUNTRY_INFO!$K418=2, COUNTRY_INFO!$F418*0.5, COUNTRY_INFO!$F418))), 0))</f>
        <v>43633.5</v>
      </c>
      <c r="E418" s="14">
        <f>IF(INTRO!$E$43="Non-endemic", 0, IF(COUNTRY_INFO!$K418&gt;0, IF(COUNTRY_INFO!$K418=4, 0, IF(COUNTRY_INFO!$K418=1, 0, IF(COUNTRY_INFO!$K418=2, COUNTRY_INFO!$G418*0.2, COUNTRY_INFO!$G418))), 0))</f>
        <v>32413.4</v>
      </c>
      <c r="F418" s="14">
        <f t="shared" si="48"/>
        <v>76046.899999999994</v>
      </c>
      <c r="G418" s="15">
        <f>IF(INTRO!$E$43="Non-endemic", "Not required", COUNTRY_INFO!T418)</f>
        <v>1</v>
      </c>
      <c r="H418" s="64"/>
      <c r="I418" s="14">
        <f>IF($D418=0,0,IF(AND($G418&gt;0,$H418&lt;&gt;"Yes"),D418,IF(AND($G418&gt;0,$H418="Yes"),COUNTRY_INFO!$F418,0)))</f>
        <v>43633.5</v>
      </c>
      <c r="J418" s="3"/>
      <c r="K418" s="44">
        <f t="shared" si="49"/>
        <v>32413.4</v>
      </c>
      <c r="L418" s="44">
        <f t="shared" si="50"/>
        <v>76046.899999999994</v>
      </c>
      <c r="M418" s="14">
        <f t="shared" si="45"/>
        <v>109083.75</v>
      </c>
      <c r="N418" s="44">
        <f t="shared" si="46"/>
        <v>97240.200000000012</v>
      </c>
      <c r="O418" s="14">
        <f t="shared" si="51"/>
        <v>109083.75</v>
      </c>
      <c r="P418" s="25"/>
      <c r="Q418" s="16">
        <f t="shared" si="52"/>
        <v>109083.75</v>
      </c>
      <c r="R418" s="16">
        <f t="shared" si="47"/>
        <v>110</v>
      </c>
    </row>
    <row r="419" spans="1:18" x14ac:dyDescent="0.25">
      <c r="A419" s="13" t="str">
        <f>IF(INTRO!$E$43="Non-endemic"," ", IF(COUNTRY_INFO!A419=0," ",COUNTRY_INFO!A419))</f>
        <v>Nigeria</v>
      </c>
      <c r="B419" s="13" t="str">
        <f>IF(INTRO!$E$43="Non-endemic"," ", IF(COUNTRY_INFO!B419=0," ",COUNTRY_INFO!B419))</f>
        <v>Kano</v>
      </c>
      <c r="C419" s="13" t="str">
        <f>IF(INTRO!$E$43="Non-endemic"," ", IF(COUNTRY_INFO!C419=0," ",COUNTRY_INFO!C419))</f>
        <v>Ungogo</v>
      </c>
      <c r="D419" s="14">
        <f>IF(INTRO!$E$43="Non-endemic", 0, IF(COUNTRY_INFO!$K419&gt;0, IF(COUNTRY_INFO!$K419=4, 0, IF(COUNTRY_INFO!$K419=1, COUNTRY_INFO!$F419*0.33, IF(COUNTRY_INFO!$K419=2, COUNTRY_INFO!$F419*0.5, COUNTRY_INFO!$F419))), 0))</f>
        <v>45936.33</v>
      </c>
      <c r="E419" s="14">
        <f>IF(INTRO!$E$43="Non-endemic", 0, IF(COUNTRY_INFO!$K419&gt;0, IF(COUNTRY_INFO!$K419=4, 0, IF(COUNTRY_INFO!$K419=1, 0, IF(COUNTRY_INFO!$K419=2, COUNTRY_INFO!$G419*0.2, COUNTRY_INFO!$G419))), 0))</f>
        <v>0</v>
      </c>
      <c r="F419" s="14">
        <f t="shared" si="48"/>
        <v>45936.33</v>
      </c>
      <c r="G419" s="15">
        <f>IF(INTRO!$E$43="Non-endemic", "Not required", COUNTRY_INFO!T419)</f>
        <v>0</v>
      </c>
      <c r="H419" s="64"/>
      <c r="I419" s="14">
        <f>IF($D419=0,0,IF(AND($G419&gt;0,$H419&lt;&gt;"Yes"),D419,IF(AND($G419&gt;0,$H419="Yes"),COUNTRY_INFO!$F419,0)))</f>
        <v>0</v>
      </c>
      <c r="J419" s="3"/>
      <c r="K419" s="44">
        <f t="shared" si="49"/>
        <v>0</v>
      </c>
      <c r="L419" s="44">
        <f t="shared" si="50"/>
        <v>0</v>
      </c>
      <c r="M419" s="14">
        <f t="shared" si="45"/>
        <v>0</v>
      </c>
      <c r="N419" s="44">
        <f t="shared" si="46"/>
        <v>0</v>
      </c>
      <c r="O419" s="14">
        <f t="shared" si="51"/>
        <v>0</v>
      </c>
      <c r="P419" s="25"/>
      <c r="Q419" s="16">
        <f t="shared" si="52"/>
        <v>0</v>
      </c>
      <c r="R419" s="16">
        <f t="shared" si="47"/>
        <v>0</v>
      </c>
    </row>
    <row r="420" spans="1:18" x14ac:dyDescent="0.25">
      <c r="A420" s="13" t="str">
        <f>IF(INTRO!$E$43="Non-endemic"," ", IF(COUNTRY_INFO!A420=0," ",COUNTRY_INFO!A420))</f>
        <v>Nigeria</v>
      </c>
      <c r="B420" s="13" t="str">
        <f>IF(INTRO!$E$43="Non-endemic"," ", IF(COUNTRY_INFO!B420=0," ",COUNTRY_INFO!B420))</f>
        <v>Kano</v>
      </c>
      <c r="C420" s="13" t="str">
        <f>IF(INTRO!$E$43="Non-endemic"," ", IF(COUNTRY_INFO!C420=0," ",COUNTRY_INFO!C420))</f>
        <v>Warawa</v>
      </c>
      <c r="D420" s="14">
        <f>IF(INTRO!$E$43="Non-endemic", 0, IF(COUNTRY_INFO!$K420&gt;0, IF(COUNTRY_INFO!$K420=4, 0, IF(COUNTRY_INFO!$K420=1, COUNTRY_INFO!$F420*0.33, IF(COUNTRY_INFO!$K420=2, COUNTRY_INFO!$F420*0.5, COUNTRY_INFO!$F420))), 0))</f>
        <v>24248.5</v>
      </c>
      <c r="E420" s="14">
        <f>IF(INTRO!$E$43="Non-endemic", 0, IF(COUNTRY_INFO!$K420&gt;0, IF(COUNTRY_INFO!$K420=4, 0, IF(COUNTRY_INFO!$K420=1, 0, IF(COUNTRY_INFO!$K420=2, COUNTRY_INFO!$G420*0.2, COUNTRY_INFO!$G420))), 0))</f>
        <v>18013.2</v>
      </c>
      <c r="F420" s="14">
        <f t="shared" si="48"/>
        <v>42261.7</v>
      </c>
      <c r="G420" s="15">
        <f>IF(INTRO!$E$43="Non-endemic", "Not required", COUNTRY_INFO!T420)</f>
        <v>1</v>
      </c>
      <c r="H420" s="64"/>
      <c r="I420" s="14">
        <f>IF($D420=0,0,IF(AND($G420&gt;0,$H420&lt;&gt;"Yes"),D420,IF(AND($G420&gt;0,$H420="Yes"),COUNTRY_INFO!$F420,0)))</f>
        <v>24248.5</v>
      </c>
      <c r="J420" s="3"/>
      <c r="K420" s="44">
        <f t="shared" si="49"/>
        <v>18013.2</v>
      </c>
      <c r="L420" s="44">
        <f t="shared" si="50"/>
        <v>42261.7</v>
      </c>
      <c r="M420" s="14">
        <f t="shared" si="45"/>
        <v>60621.25</v>
      </c>
      <c r="N420" s="44">
        <f t="shared" si="46"/>
        <v>54039.600000000006</v>
      </c>
      <c r="O420" s="14">
        <f t="shared" si="51"/>
        <v>60621.25</v>
      </c>
      <c r="P420" s="25"/>
      <c r="Q420" s="16">
        <f t="shared" si="52"/>
        <v>60621.25</v>
      </c>
      <c r="R420" s="16">
        <f t="shared" si="47"/>
        <v>61</v>
      </c>
    </row>
    <row r="421" spans="1:18" x14ac:dyDescent="0.25">
      <c r="A421" s="13" t="str">
        <f>IF(INTRO!$E$43="Non-endemic"," ", IF(COUNTRY_INFO!A421=0," ",COUNTRY_INFO!A421))</f>
        <v>Nigeria</v>
      </c>
      <c r="B421" s="13" t="str">
        <f>IF(INTRO!$E$43="Non-endemic"," ", IF(COUNTRY_INFO!B421=0," ",COUNTRY_INFO!B421))</f>
        <v>Kano</v>
      </c>
      <c r="C421" s="13" t="str">
        <f>IF(INTRO!$E$43="Non-endemic"," ", IF(COUNTRY_INFO!C421=0," ",COUNTRY_INFO!C421))</f>
        <v>Wudil</v>
      </c>
      <c r="D421" s="14">
        <f>IF(INTRO!$E$43="Non-endemic", 0, IF(COUNTRY_INFO!$K421&gt;0, IF(COUNTRY_INFO!$K421=4, 0, IF(COUNTRY_INFO!$K421=1, COUNTRY_INFO!$F421*0.33, IF(COUNTRY_INFO!$K421=2, COUNTRY_INFO!$F421*0.5, COUNTRY_INFO!$F421))), 0))</f>
        <v>34868</v>
      </c>
      <c r="E421" s="14">
        <f>IF(INTRO!$E$43="Non-endemic", 0, IF(COUNTRY_INFO!$K421&gt;0, IF(COUNTRY_INFO!$K421=4, 0, IF(COUNTRY_INFO!$K421=1, 0, IF(COUNTRY_INFO!$K421=2, COUNTRY_INFO!$G421*0.2, COUNTRY_INFO!$G421))), 0))</f>
        <v>25902</v>
      </c>
      <c r="F421" s="14">
        <f t="shared" si="48"/>
        <v>60770</v>
      </c>
      <c r="G421" s="15">
        <f>IF(INTRO!$E$43="Non-endemic", "Not required", COUNTRY_INFO!T421)</f>
        <v>1</v>
      </c>
      <c r="H421" s="64"/>
      <c r="I421" s="14">
        <f>IF($D421=0,0,IF(AND($G421&gt;0,$H421&lt;&gt;"Yes"),D421,IF(AND($G421&gt;0,$H421="Yes"),COUNTRY_INFO!$F421,0)))</f>
        <v>34868</v>
      </c>
      <c r="J421" s="3"/>
      <c r="K421" s="44">
        <f t="shared" si="49"/>
        <v>25902</v>
      </c>
      <c r="L421" s="44">
        <f t="shared" si="50"/>
        <v>60770</v>
      </c>
      <c r="M421" s="14">
        <f t="shared" si="45"/>
        <v>87170</v>
      </c>
      <c r="N421" s="44">
        <f t="shared" si="46"/>
        <v>77706</v>
      </c>
      <c r="O421" s="14">
        <f t="shared" si="51"/>
        <v>87170</v>
      </c>
      <c r="P421" s="25"/>
      <c r="Q421" s="16">
        <f t="shared" si="52"/>
        <v>87170</v>
      </c>
      <c r="R421" s="16">
        <f t="shared" si="47"/>
        <v>88</v>
      </c>
    </row>
    <row r="422" spans="1:18" x14ac:dyDescent="0.25">
      <c r="A422" s="13" t="str">
        <f>IF(INTRO!$E$43="Non-endemic"," ", IF(COUNTRY_INFO!A422=0," ",COUNTRY_INFO!A422))</f>
        <v>Nigeria</v>
      </c>
      <c r="B422" s="13" t="str">
        <f>IF(INTRO!$E$43="Non-endemic"," ", IF(COUNTRY_INFO!B422=0," ",COUNTRY_INFO!B422))</f>
        <v>Katsina</v>
      </c>
      <c r="C422" s="13" t="str">
        <f>IF(INTRO!$E$43="Non-endemic"," ", IF(COUNTRY_INFO!C422=0," ",COUNTRY_INFO!C422))</f>
        <v>Bakori</v>
      </c>
      <c r="D422" s="14">
        <f>IF(INTRO!$E$43="Non-endemic", 0, IF(COUNTRY_INFO!$K422&gt;0, IF(COUNTRY_INFO!$K422=4, 0, IF(COUNTRY_INFO!$K422=1, COUNTRY_INFO!$F422*0.33, IF(COUNTRY_INFO!$K422=2, COUNTRY_INFO!$F422*0.5, COUNTRY_INFO!$F422))), 0))</f>
        <v>28124</v>
      </c>
      <c r="E422" s="14">
        <f>IF(INTRO!$E$43="Non-endemic", 0, IF(COUNTRY_INFO!$K422&gt;0, IF(COUNTRY_INFO!$K422=4, 0, IF(COUNTRY_INFO!$K422=1, 0, IF(COUNTRY_INFO!$K422=2, COUNTRY_INFO!$G422*0.2, COUNTRY_INFO!$G422))), 0))</f>
        <v>20892.2</v>
      </c>
      <c r="F422" s="14">
        <f t="shared" si="48"/>
        <v>49016.2</v>
      </c>
      <c r="G422" s="15">
        <f>IF(INTRO!$E$43="Non-endemic", "Not required", COUNTRY_INFO!T422)</f>
        <v>1</v>
      </c>
      <c r="H422" s="64"/>
      <c r="I422" s="14">
        <f>IF($D422=0,0,IF(AND($G422&gt;0,$H422&lt;&gt;"Yes"),D422,IF(AND($G422&gt;0,$H422="Yes"),COUNTRY_INFO!$F422,0)))</f>
        <v>28124</v>
      </c>
      <c r="J422" s="3"/>
      <c r="K422" s="44">
        <f t="shared" si="49"/>
        <v>20892.2</v>
      </c>
      <c r="L422" s="44">
        <f t="shared" si="50"/>
        <v>49016.2</v>
      </c>
      <c r="M422" s="14">
        <f t="shared" si="45"/>
        <v>70310</v>
      </c>
      <c r="N422" s="44">
        <f t="shared" si="46"/>
        <v>62676.600000000006</v>
      </c>
      <c r="O422" s="14">
        <f t="shared" si="51"/>
        <v>70310</v>
      </c>
      <c r="P422" s="25"/>
      <c r="Q422" s="16">
        <f t="shared" si="52"/>
        <v>70310</v>
      </c>
      <c r="R422" s="16">
        <f t="shared" si="47"/>
        <v>71</v>
      </c>
    </row>
    <row r="423" spans="1:18" x14ac:dyDescent="0.25">
      <c r="A423" s="13" t="str">
        <f>IF(INTRO!$E$43="Non-endemic"," ", IF(COUNTRY_INFO!A423=0," ",COUNTRY_INFO!A423))</f>
        <v>Nigeria</v>
      </c>
      <c r="B423" s="13" t="str">
        <f>IF(INTRO!$E$43="Non-endemic"," ", IF(COUNTRY_INFO!B423=0," ",COUNTRY_INFO!B423))</f>
        <v>Katsina</v>
      </c>
      <c r="C423" s="13" t="str">
        <f>IF(INTRO!$E$43="Non-endemic"," ", IF(COUNTRY_INFO!C423=0," ",COUNTRY_INFO!C423))</f>
        <v>Batangarawa</v>
      </c>
      <c r="D423" s="14">
        <f>IF(INTRO!$E$43="Non-endemic", 0, IF(COUNTRY_INFO!$K423&gt;0, IF(COUNTRY_INFO!$K423=4, 0, IF(COUNTRY_INFO!$K423=1, COUNTRY_INFO!$F423*0.33, IF(COUNTRY_INFO!$K423=2, COUNTRY_INFO!$F423*0.5, COUNTRY_INFO!$F423))), 0))</f>
        <v>22936.65</v>
      </c>
      <c r="E423" s="14">
        <f>IF(INTRO!$E$43="Non-endemic", 0, IF(COUNTRY_INFO!$K423&gt;0, IF(COUNTRY_INFO!$K423=4, 0, IF(COUNTRY_INFO!$K423=1, 0, IF(COUNTRY_INFO!$K423=2, COUNTRY_INFO!$G423*0.2, COUNTRY_INFO!$G423))), 0))</f>
        <v>0</v>
      </c>
      <c r="F423" s="14">
        <f t="shared" si="48"/>
        <v>22936.65</v>
      </c>
      <c r="G423" s="15">
        <f>IF(INTRO!$E$43="Non-endemic", "Not required", COUNTRY_INFO!T423)</f>
        <v>0</v>
      </c>
      <c r="H423" s="64"/>
      <c r="I423" s="14">
        <f>IF($D423=0,0,IF(AND($G423&gt;0,$H423&lt;&gt;"Yes"),D423,IF(AND($G423&gt;0,$H423="Yes"),COUNTRY_INFO!$F423,0)))</f>
        <v>0</v>
      </c>
      <c r="J423" s="3"/>
      <c r="K423" s="44">
        <f t="shared" si="49"/>
        <v>0</v>
      </c>
      <c r="L423" s="44">
        <f t="shared" si="50"/>
        <v>0</v>
      </c>
      <c r="M423" s="14">
        <f t="shared" si="45"/>
        <v>0</v>
      </c>
      <c r="N423" s="44">
        <f t="shared" si="46"/>
        <v>0</v>
      </c>
      <c r="O423" s="14">
        <f t="shared" si="51"/>
        <v>0</v>
      </c>
      <c r="P423" s="25"/>
      <c r="Q423" s="16">
        <f t="shared" si="52"/>
        <v>0</v>
      </c>
      <c r="R423" s="16">
        <f t="shared" si="47"/>
        <v>0</v>
      </c>
    </row>
    <row r="424" spans="1:18" x14ac:dyDescent="0.25">
      <c r="A424" s="13" t="str">
        <f>IF(INTRO!$E$43="Non-endemic"," ", IF(COUNTRY_INFO!A424=0," ",COUNTRY_INFO!A424))</f>
        <v>Nigeria</v>
      </c>
      <c r="B424" s="13" t="str">
        <f>IF(INTRO!$E$43="Non-endemic"," ", IF(COUNTRY_INFO!B424=0," ",COUNTRY_INFO!B424))</f>
        <v>Katsina</v>
      </c>
      <c r="C424" s="13" t="str">
        <f>IF(INTRO!$E$43="Non-endemic"," ", IF(COUNTRY_INFO!C424=0," ",COUNTRY_INFO!C424))</f>
        <v>Batsari</v>
      </c>
      <c r="D424" s="14">
        <f>IF(INTRO!$E$43="Non-endemic", 0, IF(COUNTRY_INFO!$K424&gt;0, IF(COUNTRY_INFO!$K424=4, 0, IF(COUNTRY_INFO!$K424=1, COUNTRY_INFO!$F424*0.33, IF(COUNTRY_INFO!$K424=2, COUNTRY_INFO!$F424*0.5, COUNTRY_INFO!$F424))), 0))</f>
        <v>25969.350000000002</v>
      </c>
      <c r="E424" s="14">
        <f>IF(INTRO!$E$43="Non-endemic", 0, IF(COUNTRY_INFO!$K424&gt;0, IF(COUNTRY_INFO!$K424=4, 0, IF(COUNTRY_INFO!$K424=1, 0, IF(COUNTRY_INFO!$K424=2, COUNTRY_INFO!$G424*0.2, COUNTRY_INFO!$G424))), 0))</f>
        <v>0</v>
      </c>
      <c r="F424" s="14">
        <f t="shared" si="48"/>
        <v>25969.350000000002</v>
      </c>
      <c r="G424" s="15">
        <f>IF(INTRO!$E$43="Non-endemic", "Not required", COUNTRY_INFO!T424)</f>
        <v>0</v>
      </c>
      <c r="H424" s="64"/>
      <c r="I424" s="14">
        <f>IF($D424=0,0,IF(AND($G424&gt;0,$H424&lt;&gt;"Yes"),D424,IF(AND($G424&gt;0,$H424="Yes"),COUNTRY_INFO!$F424,0)))</f>
        <v>0</v>
      </c>
      <c r="J424" s="3"/>
      <c r="K424" s="44">
        <f t="shared" si="49"/>
        <v>0</v>
      </c>
      <c r="L424" s="44">
        <f t="shared" si="50"/>
        <v>0</v>
      </c>
      <c r="M424" s="14">
        <f t="shared" si="45"/>
        <v>0</v>
      </c>
      <c r="N424" s="44">
        <f t="shared" si="46"/>
        <v>0</v>
      </c>
      <c r="O424" s="14">
        <f t="shared" si="51"/>
        <v>0</v>
      </c>
      <c r="P424" s="25"/>
      <c r="Q424" s="16">
        <f t="shared" si="52"/>
        <v>0</v>
      </c>
      <c r="R424" s="16">
        <f t="shared" si="47"/>
        <v>0</v>
      </c>
    </row>
    <row r="425" spans="1:18" x14ac:dyDescent="0.25">
      <c r="A425" s="13" t="str">
        <f>IF(INTRO!$E$43="Non-endemic"," ", IF(COUNTRY_INFO!A425=0," ",COUNTRY_INFO!A425))</f>
        <v>Nigeria</v>
      </c>
      <c r="B425" s="13" t="str">
        <f>IF(INTRO!$E$43="Non-endemic"," ", IF(COUNTRY_INFO!B425=0," ",COUNTRY_INFO!B425))</f>
        <v>Katsina</v>
      </c>
      <c r="C425" s="13" t="str">
        <f>IF(INTRO!$E$43="Non-endemic"," ", IF(COUNTRY_INFO!C425=0," ",COUNTRY_INFO!C425))</f>
        <v>Baure</v>
      </c>
      <c r="D425" s="14">
        <f>IF(INTRO!$E$43="Non-endemic", 0, IF(COUNTRY_INFO!$K425&gt;0, IF(COUNTRY_INFO!$K425=4, 0, IF(COUNTRY_INFO!$K425=1, COUNTRY_INFO!$F425*0.33, IF(COUNTRY_INFO!$K425=2, COUNTRY_INFO!$F425*0.5, COUNTRY_INFO!$F425))), 0))</f>
        <v>0</v>
      </c>
      <c r="E425" s="14">
        <f>IF(INTRO!$E$43="Non-endemic", 0, IF(COUNTRY_INFO!$K425&gt;0, IF(COUNTRY_INFO!$K425=4, 0, IF(COUNTRY_INFO!$K425=1, 0, IF(COUNTRY_INFO!$K425=2, COUNTRY_INFO!$G425*0.2, COUNTRY_INFO!$G425))), 0))</f>
        <v>0</v>
      </c>
      <c r="F425" s="14">
        <f t="shared" si="48"/>
        <v>0</v>
      </c>
      <c r="G425" s="15">
        <f>IF(INTRO!$E$43="Non-endemic", "Not required", COUNTRY_INFO!T425)</f>
        <v>0</v>
      </c>
      <c r="H425" s="64"/>
      <c r="I425" s="14">
        <f>IF($D425=0,0,IF(AND($G425&gt;0,$H425&lt;&gt;"Yes"),D425,IF(AND($G425&gt;0,$H425="Yes"),COUNTRY_INFO!$F425,0)))</f>
        <v>0</v>
      </c>
      <c r="J425" s="3"/>
      <c r="K425" s="44">
        <f t="shared" si="49"/>
        <v>0</v>
      </c>
      <c r="L425" s="44">
        <f t="shared" si="50"/>
        <v>0</v>
      </c>
      <c r="M425" s="14">
        <f t="shared" si="45"/>
        <v>0</v>
      </c>
      <c r="N425" s="44">
        <f t="shared" si="46"/>
        <v>0</v>
      </c>
      <c r="O425" s="14">
        <f t="shared" si="51"/>
        <v>0</v>
      </c>
      <c r="P425" s="25"/>
      <c r="Q425" s="16">
        <f t="shared" si="52"/>
        <v>0</v>
      </c>
      <c r="R425" s="16">
        <f t="shared" si="47"/>
        <v>0</v>
      </c>
    </row>
    <row r="426" spans="1:18" x14ac:dyDescent="0.25">
      <c r="A426" s="13" t="str">
        <f>IF(INTRO!$E$43="Non-endemic"," ", IF(COUNTRY_INFO!A426=0," ",COUNTRY_INFO!A426))</f>
        <v>Nigeria</v>
      </c>
      <c r="B426" s="13" t="str">
        <f>IF(INTRO!$E$43="Non-endemic"," ", IF(COUNTRY_INFO!B426=0," ",COUNTRY_INFO!B426))</f>
        <v>Katsina</v>
      </c>
      <c r="C426" s="13" t="str">
        <f>IF(INTRO!$E$43="Non-endemic"," ", IF(COUNTRY_INFO!C426=0," ",COUNTRY_INFO!C426))</f>
        <v>Bindawa</v>
      </c>
      <c r="D426" s="14">
        <f>IF(INTRO!$E$43="Non-endemic", 0, IF(COUNTRY_INFO!$K426&gt;0, IF(COUNTRY_INFO!$K426=4, 0, IF(COUNTRY_INFO!$K426=1, COUNTRY_INFO!$F426*0.33, IF(COUNTRY_INFO!$K426=2, COUNTRY_INFO!$F426*0.5, COUNTRY_INFO!$F426))), 0))</f>
        <v>28686.5</v>
      </c>
      <c r="E426" s="14">
        <f>IF(INTRO!$E$43="Non-endemic", 0, IF(COUNTRY_INFO!$K426&gt;0, IF(COUNTRY_INFO!$K426=4, 0, IF(COUNTRY_INFO!$K426=1, 0, IF(COUNTRY_INFO!$K426=2, COUNTRY_INFO!$G426*0.2, COUNTRY_INFO!$G426))), 0))</f>
        <v>21309.800000000003</v>
      </c>
      <c r="F426" s="14">
        <f t="shared" si="48"/>
        <v>49996.3</v>
      </c>
      <c r="G426" s="15">
        <f>IF(INTRO!$E$43="Non-endemic", "Not required", COUNTRY_INFO!T426)</f>
        <v>1</v>
      </c>
      <c r="H426" s="64"/>
      <c r="I426" s="14">
        <f>IF($D426=0,0,IF(AND($G426&gt;0,$H426&lt;&gt;"Yes"),D426,IF(AND($G426&gt;0,$H426="Yes"),COUNTRY_INFO!$F426,0)))</f>
        <v>28686.5</v>
      </c>
      <c r="J426" s="3"/>
      <c r="K426" s="44">
        <f t="shared" si="49"/>
        <v>21309.800000000003</v>
      </c>
      <c r="L426" s="44">
        <f t="shared" si="50"/>
        <v>49996.3</v>
      </c>
      <c r="M426" s="14">
        <f t="shared" si="45"/>
        <v>71716.25</v>
      </c>
      <c r="N426" s="44">
        <f t="shared" si="46"/>
        <v>63929.400000000009</v>
      </c>
      <c r="O426" s="14">
        <f t="shared" si="51"/>
        <v>71716.25</v>
      </c>
      <c r="P426" s="25"/>
      <c r="Q426" s="16">
        <f t="shared" si="52"/>
        <v>71716.25</v>
      </c>
      <c r="R426" s="16">
        <f t="shared" si="47"/>
        <v>72</v>
      </c>
    </row>
    <row r="427" spans="1:18" x14ac:dyDescent="0.25">
      <c r="A427" s="13" t="str">
        <f>IF(INTRO!$E$43="Non-endemic"," ", IF(COUNTRY_INFO!A427=0," ",COUNTRY_INFO!A427))</f>
        <v>Nigeria</v>
      </c>
      <c r="B427" s="13" t="str">
        <f>IF(INTRO!$E$43="Non-endemic"," ", IF(COUNTRY_INFO!B427=0," ",COUNTRY_INFO!B427))</f>
        <v>Katsina</v>
      </c>
      <c r="C427" s="13" t="str">
        <f>IF(INTRO!$E$43="Non-endemic"," ", IF(COUNTRY_INFO!C427=0," ",COUNTRY_INFO!C427))</f>
        <v>Charanchi</v>
      </c>
      <c r="D427" s="14">
        <f>IF(INTRO!$E$43="Non-endemic", 0, IF(COUNTRY_INFO!$K427&gt;0, IF(COUNTRY_INFO!$K427=4, 0, IF(COUNTRY_INFO!$K427=1, COUNTRY_INFO!$F427*0.33, IF(COUNTRY_INFO!$K427=2, COUNTRY_INFO!$F427*0.5, COUNTRY_INFO!$F427))), 0))</f>
        <v>17100.93</v>
      </c>
      <c r="E427" s="14">
        <f>IF(INTRO!$E$43="Non-endemic", 0, IF(COUNTRY_INFO!$K427&gt;0, IF(COUNTRY_INFO!$K427=4, 0, IF(COUNTRY_INFO!$K427=1, 0, IF(COUNTRY_INFO!$K427=2, COUNTRY_INFO!$G427*0.2, COUNTRY_INFO!$G427))), 0))</f>
        <v>0</v>
      </c>
      <c r="F427" s="14">
        <f t="shared" si="48"/>
        <v>17100.93</v>
      </c>
      <c r="G427" s="15">
        <f>IF(INTRO!$E$43="Non-endemic", "Not required", COUNTRY_INFO!T427)</f>
        <v>0</v>
      </c>
      <c r="H427" s="64"/>
      <c r="I427" s="14">
        <f>IF($D427=0,0,IF(AND($G427&gt;0,$H427&lt;&gt;"Yes"),D427,IF(AND($G427&gt;0,$H427="Yes"),COUNTRY_INFO!$F427,0)))</f>
        <v>0</v>
      </c>
      <c r="J427" s="3"/>
      <c r="K427" s="44">
        <f t="shared" si="49"/>
        <v>0</v>
      </c>
      <c r="L427" s="44">
        <f t="shared" si="50"/>
        <v>0</v>
      </c>
      <c r="M427" s="14">
        <f t="shared" si="45"/>
        <v>0</v>
      </c>
      <c r="N427" s="44">
        <f t="shared" si="46"/>
        <v>0</v>
      </c>
      <c r="O427" s="14">
        <f t="shared" si="51"/>
        <v>0</v>
      </c>
      <c r="P427" s="25"/>
      <c r="Q427" s="16">
        <f t="shared" si="52"/>
        <v>0</v>
      </c>
      <c r="R427" s="16">
        <f t="shared" si="47"/>
        <v>0</v>
      </c>
    </row>
    <row r="428" spans="1:18" x14ac:dyDescent="0.25">
      <c r="A428" s="13" t="str">
        <f>IF(INTRO!$E$43="Non-endemic"," ", IF(COUNTRY_INFO!A428=0," ",COUNTRY_INFO!A428))</f>
        <v>Nigeria</v>
      </c>
      <c r="B428" s="13" t="str">
        <f>IF(INTRO!$E$43="Non-endemic"," ", IF(COUNTRY_INFO!B428=0," ",COUNTRY_INFO!B428))</f>
        <v>Katsina</v>
      </c>
      <c r="C428" s="13" t="str">
        <f>IF(INTRO!$E$43="Non-endemic"," ", IF(COUNTRY_INFO!C428=0," ",COUNTRY_INFO!C428))</f>
        <v>Dan Musa</v>
      </c>
      <c r="D428" s="14">
        <f>IF(INTRO!$E$43="Non-endemic", 0, IF(COUNTRY_INFO!$K428&gt;0, IF(COUNTRY_INFO!$K428=4, 0, IF(COUNTRY_INFO!$K428=1, COUNTRY_INFO!$F428*0.33, IF(COUNTRY_INFO!$K428=2, COUNTRY_INFO!$F428*0.5, COUNTRY_INFO!$F428))), 0))</f>
        <v>21406</v>
      </c>
      <c r="E428" s="14">
        <f>IF(INTRO!$E$43="Non-endemic", 0, IF(COUNTRY_INFO!$K428&gt;0, IF(COUNTRY_INFO!$K428=4, 0, IF(COUNTRY_INFO!$K428=1, 0, IF(COUNTRY_INFO!$K428=2, COUNTRY_INFO!$G428*0.2, COUNTRY_INFO!$G428))), 0))</f>
        <v>15901.800000000001</v>
      </c>
      <c r="F428" s="14">
        <f t="shared" si="48"/>
        <v>37307.800000000003</v>
      </c>
      <c r="G428" s="15">
        <f>IF(INTRO!$E$43="Non-endemic", "Not required", COUNTRY_INFO!T428)</f>
        <v>1</v>
      </c>
      <c r="H428" s="64"/>
      <c r="I428" s="14">
        <f>IF($D428=0,0,IF(AND($G428&gt;0,$H428&lt;&gt;"Yes"),D428,IF(AND($G428&gt;0,$H428="Yes"),COUNTRY_INFO!$F428,0)))</f>
        <v>21406</v>
      </c>
      <c r="J428" s="3"/>
      <c r="K428" s="44">
        <f t="shared" si="49"/>
        <v>15901.800000000001</v>
      </c>
      <c r="L428" s="44">
        <f t="shared" si="50"/>
        <v>37307.800000000003</v>
      </c>
      <c r="M428" s="14">
        <f t="shared" si="45"/>
        <v>53515</v>
      </c>
      <c r="N428" s="44">
        <f t="shared" si="46"/>
        <v>47705.4</v>
      </c>
      <c r="O428" s="14">
        <f t="shared" si="51"/>
        <v>53515</v>
      </c>
      <c r="P428" s="25"/>
      <c r="Q428" s="16">
        <f t="shared" si="52"/>
        <v>53515</v>
      </c>
      <c r="R428" s="16">
        <f t="shared" si="47"/>
        <v>54</v>
      </c>
    </row>
    <row r="429" spans="1:18" x14ac:dyDescent="0.25">
      <c r="A429" s="13" t="str">
        <f>IF(INTRO!$E$43="Non-endemic"," ", IF(COUNTRY_INFO!A429=0," ",COUNTRY_INFO!A429))</f>
        <v>Nigeria</v>
      </c>
      <c r="B429" s="13" t="str">
        <f>IF(INTRO!$E$43="Non-endemic"," ", IF(COUNTRY_INFO!B429=0," ",COUNTRY_INFO!B429))</f>
        <v>Katsina</v>
      </c>
      <c r="C429" s="13" t="str">
        <f>IF(INTRO!$E$43="Non-endemic"," ", IF(COUNTRY_INFO!C429=0," ",COUNTRY_INFO!C429))</f>
        <v>Dandume</v>
      </c>
      <c r="D429" s="14">
        <f>IF(INTRO!$E$43="Non-endemic", 0, IF(COUNTRY_INFO!$K429&gt;0, IF(COUNTRY_INFO!$K429=4, 0, IF(COUNTRY_INFO!$K429=1, COUNTRY_INFO!$F429*0.33, IF(COUNTRY_INFO!$K429=2, COUNTRY_INFO!$F429*0.5, COUNTRY_INFO!$F429))), 0))</f>
        <v>27440.5</v>
      </c>
      <c r="E429" s="14">
        <f>IF(INTRO!$E$43="Non-endemic", 0, IF(COUNTRY_INFO!$K429&gt;0, IF(COUNTRY_INFO!$K429=4, 0, IF(COUNTRY_INFO!$K429=1, 0, IF(COUNTRY_INFO!$K429=2, COUNTRY_INFO!$G429*0.2, COUNTRY_INFO!$G429))), 0))</f>
        <v>20384.2</v>
      </c>
      <c r="F429" s="14">
        <f t="shared" si="48"/>
        <v>47824.7</v>
      </c>
      <c r="G429" s="15">
        <f>IF(INTRO!$E$43="Non-endemic", "Not required", COUNTRY_INFO!T429)</f>
        <v>1</v>
      </c>
      <c r="H429" s="64"/>
      <c r="I429" s="14">
        <f>IF($D429=0,0,IF(AND($G429&gt;0,$H429&lt;&gt;"Yes"),D429,IF(AND($G429&gt;0,$H429="Yes"),COUNTRY_INFO!$F429,0)))</f>
        <v>27440.5</v>
      </c>
      <c r="J429" s="3"/>
      <c r="K429" s="44">
        <f t="shared" si="49"/>
        <v>20384.2</v>
      </c>
      <c r="L429" s="44">
        <f t="shared" si="50"/>
        <v>47824.7</v>
      </c>
      <c r="M429" s="14">
        <f t="shared" si="45"/>
        <v>68601.25</v>
      </c>
      <c r="N429" s="44">
        <f t="shared" si="46"/>
        <v>61152.600000000006</v>
      </c>
      <c r="O429" s="14">
        <f t="shared" si="51"/>
        <v>68601.25</v>
      </c>
      <c r="P429" s="25"/>
      <c r="Q429" s="16">
        <f t="shared" si="52"/>
        <v>68601.25</v>
      </c>
      <c r="R429" s="16">
        <f t="shared" si="47"/>
        <v>69</v>
      </c>
    </row>
    <row r="430" spans="1:18" x14ac:dyDescent="0.25">
      <c r="A430" s="13" t="str">
        <f>IF(INTRO!$E$43="Non-endemic"," ", IF(COUNTRY_INFO!A430=0," ",COUNTRY_INFO!A430))</f>
        <v>Nigeria</v>
      </c>
      <c r="B430" s="13" t="str">
        <f>IF(INTRO!$E$43="Non-endemic"," ", IF(COUNTRY_INFO!B430=0," ",COUNTRY_INFO!B430))</f>
        <v>Katsina</v>
      </c>
      <c r="C430" s="13" t="str">
        <f>IF(INTRO!$E$43="Non-endemic"," ", IF(COUNTRY_INFO!C430=0," ",COUNTRY_INFO!C430))</f>
        <v>Danja</v>
      </c>
      <c r="D430" s="14">
        <f>IF(INTRO!$E$43="Non-endemic", 0, IF(COUNTRY_INFO!$K430&gt;0, IF(COUNTRY_INFO!$K430=4, 0, IF(COUNTRY_INFO!$K430=1, COUNTRY_INFO!$F430*0.33, IF(COUNTRY_INFO!$K430=2, COUNTRY_INFO!$F430*0.5, COUNTRY_INFO!$F430))), 0))</f>
        <v>15620.880000000001</v>
      </c>
      <c r="E430" s="14">
        <f>IF(INTRO!$E$43="Non-endemic", 0, IF(COUNTRY_INFO!$K430&gt;0, IF(COUNTRY_INFO!$K430=4, 0, IF(COUNTRY_INFO!$K430=1, 0, IF(COUNTRY_INFO!$K430=2, COUNTRY_INFO!$G430*0.2, COUNTRY_INFO!$G430))), 0))</f>
        <v>0</v>
      </c>
      <c r="F430" s="14">
        <f t="shared" si="48"/>
        <v>15620.880000000001</v>
      </c>
      <c r="G430" s="15">
        <f>IF(INTRO!$E$43="Non-endemic", "Not required", COUNTRY_INFO!T430)</f>
        <v>0</v>
      </c>
      <c r="H430" s="64"/>
      <c r="I430" s="14">
        <f>IF($D430=0,0,IF(AND($G430&gt;0,$H430&lt;&gt;"Yes"),D430,IF(AND($G430&gt;0,$H430="Yes"),COUNTRY_INFO!$F430,0)))</f>
        <v>0</v>
      </c>
      <c r="J430" s="3"/>
      <c r="K430" s="44">
        <f t="shared" si="49"/>
        <v>0</v>
      </c>
      <c r="L430" s="44">
        <f t="shared" si="50"/>
        <v>0</v>
      </c>
      <c r="M430" s="14">
        <f t="shared" si="45"/>
        <v>0</v>
      </c>
      <c r="N430" s="44">
        <f t="shared" si="46"/>
        <v>0</v>
      </c>
      <c r="O430" s="14">
        <f t="shared" si="51"/>
        <v>0</v>
      </c>
      <c r="P430" s="25"/>
      <c r="Q430" s="16">
        <f t="shared" si="52"/>
        <v>0</v>
      </c>
      <c r="R430" s="16">
        <f t="shared" si="47"/>
        <v>0</v>
      </c>
    </row>
    <row r="431" spans="1:18" x14ac:dyDescent="0.25">
      <c r="A431" s="13" t="str">
        <f>IF(INTRO!$E$43="Non-endemic"," ", IF(COUNTRY_INFO!A431=0," ",COUNTRY_INFO!A431))</f>
        <v>Nigeria</v>
      </c>
      <c r="B431" s="13" t="str">
        <f>IF(INTRO!$E$43="Non-endemic"," ", IF(COUNTRY_INFO!B431=0," ",COUNTRY_INFO!B431))</f>
        <v>Katsina</v>
      </c>
      <c r="C431" s="13" t="str">
        <f>IF(INTRO!$E$43="Non-endemic"," ", IF(COUNTRY_INFO!C431=0," ",COUNTRY_INFO!C431))</f>
        <v>Daura</v>
      </c>
      <c r="D431" s="14">
        <f>IF(INTRO!$E$43="Non-endemic", 0, IF(COUNTRY_INFO!$K431&gt;0, IF(COUNTRY_INFO!$K431=4, 0, IF(COUNTRY_INFO!$K431=1, COUNTRY_INFO!$F431*0.33, IF(COUNTRY_INFO!$K431=2, COUNTRY_INFO!$F431*0.5, COUNTRY_INFO!$F431))), 0))</f>
        <v>0</v>
      </c>
      <c r="E431" s="14">
        <f>IF(INTRO!$E$43="Non-endemic", 0, IF(COUNTRY_INFO!$K431&gt;0, IF(COUNTRY_INFO!$K431=4, 0, IF(COUNTRY_INFO!$K431=1, 0, IF(COUNTRY_INFO!$K431=2, COUNTRY_INFO!$G431*0.2, COUNTRY_INFO!$G431))), 0))</f>
        <v>0</v>
      </c>
      <c r="F431" s="14">
        <f t="shared" si="48"/>
        <v>0</v>
      </c>
      <c r="G431" s="15">
        <f>IF(INTRO!$E$43="Non-endemic", "Not required", COUNTRY_INFO!T431)</f>
        <v>0</v>
      </c>
      <c r="H431" s="64"/>
      <c r="I431" s="14">
        <f>IF($D431=0,0,IF(AND($G431&gt;0,$H431&lt;&gt;"Yes"),D431,IF(AND($G431&gt;0,$H431="Yes"),COUNTRY_INFO!$F431,0)))</f>
        <v>0</v>
      </c>
      <c r="J431" s="3"/>
      <c r="K431" s="44">
        <f t="shared" si="49"/>
        <v>0</v>
      </c>
      <c r="L431" s="44">
        <f t="shared" si="50"/>
        <v>0</v>
      </c>
      <c r="M431" s="14">
        <f t="shared" si="45"/>
        <v>0</v>
      </c>
      <c r="N431" s="44">
        <f t="shared" si="46"/>
        <v>0</v>
      </c>
      <c r="O431" s="14">
        <f t="shared" si="51"/>
        <v>0</v>
      </c>
      <c r="P431" s="25"/>
      <c r="Q431" s="16">
        <f t="shared" si="52"/>
        <v>0</v>
      </c>
      <c r="R431" s="16">
        <f t="shared" si="47"/>
        <v>0</v>
      </c>
    </row>
    <row r="432" spans="1:18" x14ac:dyDescent="0.25">
      <c r="A432" s="13" t="str">
        <f>IF(INTRO!$E$43="Non-endemic"," ", IF(COUNTRY_INFO!A432=0," ",COUNTRY_INFO!A432))</f>
        <v>Nigeria</v>
      </c>
      <c r="B432" s="13" t="str">
        <f>IF(INTRO!$E$43="Non-endemic"," ", IF(COUNTRY_INFO!B432=0," ",COUNTRY_INFO!B432))</f>
        <v>Katsina</v>
      </c>
      <c r="C432" s="13" t="str">
        <f>IF(INTRO!$E$43="Non-endemic"," ", IF(COUNTRY_INFO!C432=0," ",COUNTRY_INFO!C432))</f>
        <v>Dutsi</v>
      </c>
      <c r="D432" s="14">
        <f>IF(INTRO!$E$43="Non-endemic", 0, IF(COUNTRY_INFO!$K432&gt;0, IF(COUNTRY_INFO!$K432=4, 0, IF(COUNTRY_INFO!$K432=1, COUNTRY_INFO!$F432*0.33, IF(COUNTRY_INFO!$K432=2, COUNTRY_INFO!$F432*0.5, COUNTRY_INFO!$F432))), 0))</f>
        <v>0</v>
      </c>
      <c r="E432" s="14">
        <f>IF(INTRO!$E$43="Non-endemic", 0, IF(COUNTRY_INFO!$K432&gt;0, IF(COUNTRY_INFO!$K432=4, 0, IF(COUNTRY_INFO!$K432=1, 0, IF(COUNTRY_INFO!$K432=2, COUNTRY_INFO!$G432*0.2, COUNTRY_INFO!$G432))), 0))</f>
        <v>0</v>
      </c>
      <c r="F432" s="14">
        <f t="shared" si="48"/>
        <v>0</v>
      </c>
      <c r="G432" s="15">
        <f>IF(INTRO!$E$43="Non-endemic", "Not required", COUNTRY_INFO!T432)</f>
        <v>0</v>
      </c>
      <c r="H432" s="64"/>
      <c r="I432" s="14">
        <f>IF($D432=0,0,IF(AND($G432&gt;0,$H432&lt;&gt;"Yes"),D432,IF(AND($G432&gt;0,$H432="Yes"),COUNTRY_INFO!$F432,0)))</f>
        <v>0</v>
      </c>
      <c r="J432" s="3"/>
      <c r="K432" s="44">
        <f t="shared" si="49"/>
        <v>0</v>
      </c>
      <c r="L432" s="44">
        <f t="shared" si="50"/>
        <v>0</v>
      </c>
      <c r="M432" s="14">
        <f t="shared" si="45"/>
        <v>0</v>
      </c>
      <c r="N432" s="44">
        <f t="shared" si="46"/>
        <v>0</v>
      </c>
      <c r="O432" s="14">
        <f t="shared" si="51"/>
        <v>0</v>
      </c>
      <c r="P432" s="25"/>
      <c r="Q432" s="16">
        <f t="shared" si="52"/>
        <v>0</v>
      </c>
      <c r="R432" s="16">
        <f t="shared" si="47"/>
        <v>0</v>
      </c>
    </row>
    <row r="433" spans="1:18" x14ac:dyDescent="0.25">
      <c r="A433" s="13" t="str">
        <f>IF(INTRO!$E$43="Non-endemic"," ", IF(COUNTRY_INFO!A433=0," ",COUNTRY_INFO!A433))</f>
        <v>Nigeria</v>
      </c>
      <c r="B433" s="13" t="str">
        <f>IF(INTRO!$E$43="Non-endemic"," ", IF(COUNTRY_INFO!B433=0," ",COUNTRY_INFO!B433))</f>
        <v>Katsina</v>
      </c>
      <c r="C433" s="13" t="str">
        <f>IF(INTRO!$E$43="Non-endemic"," ", IF(COUNTRY_INFO!C433=0," ",COUNTRY_INFO!C433))</f>
        <v>Dutsin-Ma</v>
      </c>
      <c r="D433" s="14">
        <f>IF(INTRO!$E$43="Non-endemic", 0, IF(COUNTRY_INFO!$K433&gt;0, IF(COUNTRY_INFO!$K433=4, 0, IF(COUNTRY_INFO!$K433=1, COUNTRY_INFO!$F433*0.33, IF(COUNTRY_INFO!$K433=2, COUNTRY_INFO!$F433*0.5, COUNTRY_INFO!$F433))), 0))</f>
        <v>31946.5</v>
      </c>
      <c r="E433" s="14">
        <f>IF(INTRO!$E$43="Non-endemic", 0, IF(COUNTRY_INFO!$K433&gt;0, IF(COUNTRY_INFO!$K433=4, 0, IF(COUNTRY_INFO!$K433=1, 0, IF(COUNTRY_INFO!$K433=2, COUNTRY_INFO!$G433*0.2, COUNTRY_INFO!$G433))), 0))</f>
        <v>23731.600000000002</v>
      </c>
      <c r="F433" s="14">
        <f t="shared" si="48"/>
        <v>55678.100000000006</v>
      </c>
      <c r="G433" s="15">
        <f>IF(INTRO!$E$43="Non-endemic", "Not required", COUNTRY_INFO!T433)</f>
        <v>1</v>
      </c>
      <c r="H433" s="64"/>
      <c r="I433" s="14">
        <f>IF($D433=0,0,IF(AND($G433&gt;0,$H433&lt;&gt;"Yes"),D433,IF(AND($G433&gt;0,$H433="Yes"),COUNTRY_INFO!$F433,0)))</f>
        <v>31946.5</v>
      </c>
      <c r="J433" s="3"/>
      <c r="K433" s="44">
        <f t="shared" si="49"/>
        <v>23731.600000000002</v>
      </c>
      <c r="L433" s="44">
        <f t="shared" si="50"/>
        <v>55678.100000000006</v>
      </c>
      <c r="M433" s="14">
        <f t="shared" si="45"/>
        <v>79866.25</v>
      </c>
      <c r="N433" s="44">
        <f t="shared" si="46"/>
        <v>71194.8</v>
      </c>
      <c r="O433" s="14">
        <f t="shared" si="51"/>
        <v>79866.25</v>
      </c>
      <c r="P433" s="25"/>
      <c r="Q433" s="16">
        <f t="shared" si="52"/>
        <v>79866.25</v>
      </c>
      <c r="R433" s="16">
        <f t="shared" si="47"/>
        <v>80</v>
      </c>
    </row>
    <row r="434" spans="1:18" x14ac:dyDescent="0.25">
      <c r="A434" s="13" t="str">
        <f>IF(INTRO!$E$43="Non-endemic"," ", IF(COUNTRY_INFO!A434=0," ",COUNTRY_INFO!A434))</f>
        <v>Nigeria</v>
      </c>
      <c r="B434" s="13" t="str">
        <f>IF(INTRO!$E$43="Non-endemic"," ", IF(COUNTRY_INFO!B434=0," ",COUNTRY_INFO!B434))</f>
        <v>Katsina</v>
      </c>
      <c r="C434" s="13" t="str">
        <f>IF(INTRO!$E$43="Non-endemic"," ", IF(COUNTRY_INFO!C434=0," ",COUNTRY_INFO!C434))</f>
        <v>Faskari</v>
      </c>
      <c r="D434" s="14">
        <f>IF(INTRO!$E$43="Non-endemic", 0, IF(COUNTRY_INFO!$K434&gt;0, IF(COUNTRY_INFO!$K434=4, 0, IF(COUNTRY_INFO!$K434=1, COUNTRY_INFO!$F434*0.33, IF(COUNTRY_INFO!$K434=2, COUNTRY_INFO!$F434*0.5, COUNTRY_INFO!$F434))), 0))</f>
        <v>36910.5</v>
      </c>
      <c r="E434" s="14">
        <f>IF(INTRO!$E$43="Non-endemic", 0, IF(COUNTRY_INFO!$K434&gt;0, IF(COUNTRY_INFO!$K434=4, 0, IF(COUNTRY_INFO!$K434=1, 0, IF(COUNTRY_INFO!$K434=2, COUNTRY_INFO!$G434*0.2, COUNTRY_INFO!$G434))), 0))</f>
        <v>27419.200000000001</v>
      </c>
      <c r="F434" s="14">
        <f t="shared" si="48"/>
        <v>64329.7</v>
      </c>
      <c r="G434" s="15">
        <f>IF(INTRO!$E$43="Non-endemic", "Not required", COUNTRY_INFO!T434)</f>
        <v>1</v>
      </c>
      <c r="H434" s="64"/>
      <c r="I434" s="14">
        <f>IF($D434=0,0,IF(AND($G434&gt;0,$H434&lt;&gt;"Yes"),D434,IF(AND($G434&gt;0,$H434="Yes"),COUNTRY_INFO!$F434,0)))</f>
        <v>36910.5</v>
      </c>
      <c r="J434" s="3"/>
      <c r="K434" s="44">
        <f t="shared" si="49"/>
        <v>27419.200000000001</v>
      </c>
      <c r="L434" s="44">
        <f t="shared" si="50"/>
        <v>64329.7</v>
      </c>
      <c r="M434" s="14">
        <f t="shared" si="45"/>
        <v>92276.25</v>
      </c>
      <c r="N434" s="44">
        <f t="shared" si="46"/>
        <v>82257.600000000006</v>
      </c>
      <c r="O434" s="14">
        <f t="shared" si="51"/>
        <v>92276.25</v>
      </c>
      <c r="P434" s="25"/>
      <c r="Q434" s="16">
        <f t="shared" si="52"/>
        <v>92276.25</v>
      </c>
      <c r="R434" s="16">
        <f t="shared" si="47"/>
        <v>93</v>
      </c>
    </row>
    <row r="435" spans="1:18" x14ac:dyDescent="0.25">
      <c r="A435" s="13" t="str">
        <f>IF(INTRO!$E$43="Non-endemic"," ", IF(COUNTRY_INFO!A435=0," ",COUNTRY_INFO!A435))</f>
        <v>Nigeria</v>
      </c>
      <c r="B435" s="13" t="str">
        <f>IF(INTRO!$E$43="Non-endemic"," ", IF(COUNTRY_INFO!B435=0," ",COUNTRY_INFO!B435))</f>
        <v>Katsina</v>
      </c>
      <c r="C435" s="13" t="str">
        <f>IF(INTRO!$E$43="Non-endemic"," ", IF(COUNTRY_INFO!C435=0," ",COUNTRY_INFO!C435))</f>
        <v>Funtua</v>
      </c>
      <c r="D435" s="14">
        <f>IF(INTRO!$E$43="Non-endemic", 0, IF(COUNTRY_INFO!$K435&gt;0, IF(COUNTRY_INFO!$K435=4, 0, IF(COUNTRY_INFO!$K435=1, COUNTRY_INFO!$F435*0.33, IF(COUNTRY_INFO!$K435=2, COUNTRY_INFO!$F435*0.5, COUNTRY_INFO!$F435))), 0))</f>
        <v>28031.190000000002</v>
      </c>
      <c r="E435" s="14">
        <f>IF(INTRO!$E$43="Non-endemic", 0, IF(COUNTRY_INFO!$K435&gt;0, IF(COUNTRY_INFO!$K435=4, 0, IF(COUNTRY_INFO!$K435=1, 0, IF(COUNTRY_INFO!$K435=2, COUNTRY_INFO!$G435*0.2, COUNTRY_INFO!$G435))), 0))</f>
        <v>0</v>
      </c>
      <c r="F435" s="14">
        <f t="shared" si="48"/>
        <v>28031.190000000002</v>
      </c>
      <c r="G435" s="15">
        <f>IF(INTRO!$E$43="Non-endemic", "Not required", COUNTRY_INFO!T435)</f>
        <v>0</v>
      </c>
      <c r="H435" s="64"/>
      <c r="I435" s="14">
        <f>IF($D435=0,0,IF(AND($G435&gt;0,$H435&lt;&gt;"Yes"),D435,IF(AND($G435&gt;0,$H435="Yes"),COUNTRY_INFO!$F435,0)))</f>
        <v>0</v>
      </c>
      <c r="J435" s="3"/>
      <c r="K435" s="44">
        <f t="shared" si="49"/>
        <v>0</v>
      </c>
      <c r="L435" s="44">
        <f t="shared" si="50"/>
        <v>0</v>
      </c>
      <c r="M435" s="14">
        <f t="shared" si="45"/>
        <v>0</v>
      </c>
      <c r="N435" s="44">
        <f t="shared" si="46"/>
        <v>0</v>
      </c>
      <c r="O435" s="14">
        <f t="shared" si="51"/>
        <v>0</v>
      </c>
      <c r="P435" s="25"/>
      <c r="Q435" s="16">
        <f t="shared" si="52"/>
        <v>0</v>
      </c>
      <c r="R435" s="16">
        <f t="shared" si="47"/>
        <v>0</v>
      </c>
    </row>
    <row r="436" spans="1:18" x14ac:dyDescent="0.25">
      <c r="A436" s="13" t="str">
        <f>IF(INTRO!$E$43="Non-endemic"," ", IF(COUNTRY_INFO!A436=0," ",COUNTRY_INFO!A436))</f>
        <v>Nigeria</v>
      </c>
      <c r="B436" s="13" t="str">
        <f>IF(INTRO!$E$43="Non-endemic"," ", IF(COUNTRY_INFO!B436=0," ",COUNTRY_INFO!B436))</f>
        <v>Katsina</v>
      </c>
      <c r="C436" s="13" t="str">
        <f>IF(INTRO!$E$43="Non-endemic"," ", IF(COUNTRY_INFO!C436=0," ",COUNTRY_INFO!C436))</f>
        <v>Ingawa</v>
      </c>
      <c r="D436" s="14">
        <f>IF(INTRO!$E$43="Non-endemic", 0, IF(COUNTRY_INFO!$K436&gt;0, IF(COUNTRY_INFO!$K436=4, 0, IF(COUNTRY_INFO!$K436=1, COUNTRY_INFO!$F436*0.33, IF(COUNTRY_INFO!$K436=2, COUNTRY_INFO!$F436*0.5, COUNTRY_INFO!$F436))), 0))</f>
        <v>21094.920000000002</v>
      </c>
      <c r="E436" s="14">
        <f>IF(INTRO!$E$43="Non-endemic", 0, IF(COUNTRY_INFO!$K436&gt;0, IF(COUNTRY_INFO!$K436=4, 0, IF(COUNTRY_INFO!$K436=1, 0, IF(COUNTRY_INFO!$K436=2, COUNTRY_INFO!$G436*0.2, COUNTRY_INFO!$G436))), 0))</f>
        <v>0</v>
      </c>
      <c r="F436" s="14">
        <f t="shared" si="48"/>
        <v>21094.920000000002</v>
      </c>
      <c r="G436" s="15">
        <f>IF(INTRO!$E$43="Non-endemic", "Not required", COUNTRY_INFO!T436)</f>
        <v>0</v>
      </c>
      <c r="H436" s="64"/>
      <c r="I436" s="14">
        <f>IF($D436=0,0,IF(AND($G436&gt;0,$H436&lt;&gt;"Yes"),D436,IF(AND($G436&gt;0,$H436="Yes"),COUNTRY_INFO!$F436,0)))</f>
        <v>0</v>
      </c>
      <c r="J436" s="3"/>
      <c r="K436" s="44">
        <f t="shared" si="49"/>
        <v>0</v>
      </c>
      <c r="L436" s="44">
        <f t="shared" si="50"/>
        <v>0</v>
      </c>
      <c r="M436" s="14">
        <f t="shared" si="45"/>
        <v>0</v>
      </c>
      <c r="N436" s="44">
        <f t="shared" si="46"/>
        <v>0</v>
      </c>
      <c r="O436" s="14">
        <f t="shared" si="51"/>
        <v>0</v>
      </c>
      <c r="P436" s="25"/>
      <c r="Q436" s="16">
        <f t="shared" si="52"/>
        <v>0</v>
      </c>
      <c r="R436" s="16">
        <f t="shared" si="47"/>
        <v>0</v>
      </c>
    </row>
    <row r="437" spans="1:18" x14ac:dyDescent="0.25">
      <c r="A437" s="13" t="str">
        <f>IF(INTRO!$E$43="Non-endemic"," ", IF(COUNTRY_INFO!A437=0," ",COUNTRY_INFO!A437))</f>
        <v>Nigeria</v>
      </c>
      <c r="B437" s="13" t="str">
        <f>IF(INTRO!$E$43="Non-endemic"," ", IF(COUNTRY_INFO!B437=0," ",COUNTRY_INFO!B437))</f>
        <v>Katsina</v>
      </c>
      <c r="C437" s="13" t="str">
        <f>IF(INTRO!$E$43="Non-endemic"," ", IF(COUNTRY_INFO!C437=0," ",COUNTRY_INFO!C437))</f>
        <v>Jibia</v>
      </c>
      <c r="D437" s="14">
        <f>IF(INTRO!$E$43="Non-endemic", 0, IF(COUNTRY_INFO!$K437&gt;0, IF(COUNTRY_INFO!$K437=4, 0, IF(COUNTRY_INFO!$K437=1, COUNTRY_INFO!$F437*0.33, IF(COUNTRY_INFO!$K437=2, COUNTRY_INFO!$F437*0.5, COUNTRY_INFO!$F437))), 0))</f>
        <v>21094.260000000002</v>
      </c>
      <c r="E437" s="14">
        <f>IF(INTRO!$E$43="Non-endemic", 0, IF(COUNTRY_INFO!$K437&gt;0, IF(COUNTRY_INFO!$K437=4, 0, IF(COUNTRY_INFO!$K437=1, 0, IF(COUNTRY_INFO!$K437=2, COUNTRY_INFO!$G437*0.2, COUNTRY_INFO!$G437))), 0))</f>
        <v>0</v>
      </c>
      <c r="F437" s="14">
        <f t="shared" si="48"/>
        <v>21094.260000000002</v>
      </c>
      <c r="G437" s="15">
        <f>IF(INTRO!$E$43="Non-endemic", "Not required", COUNTRY_INFO!T437)</f>
        <v>0</v>
      </c>
      <c r="H437" s="64"/>
      <c r="I437" s="14">
        <f>IF($D437=0,0,IF(AND($G437&gt;0,$H437&lt;&gt;"Yes"),D437,IF(AND($G437&gt;0,$H437="Yes"),COUNTRY_INFO!$F437,0)))</f>
        <v>0</v>
      </c>
      <c r="J437" s="3"/>
      <c r="K437" s="44">
        <f t="shared" si="49"/>
        <v>0</v>
      </c>
      <c r="L437" s="44">
        <f t="shared" si="50"/>
        <v>0</v>
      </c>
      <c r="M437" s="14">
        <f t="shared" si="45"/>
        <v>0</v>
      </c>
      <c r="N437" s="44">
        <f t="shared" si="46"/>
        <v>0</v>
      </c>
      <c r="O437" s="14">
        <f t="shared" si="51"/>
        <v>0</v>
      </c>
      <c r="P437" s="25"/>
      <c r="Q437" s="16">
        <f t="shared" si="52"/>
        <v>0</v>
      </c>
      <c r="R437" s="16">
        <f t="shared" si="47"/>
        <v>0</v>
      </c>
    </row>
    <row r="438" spans="1:18" x14ac:dyDescent="0.25">
      <c r="A438" s="13" t="str">
        <f>IF(INTRO!$E$43="Non-endemic"," ", IF(COUNTRY_INFO!A438=0," ",COUNTRY_INFO!A438))</f>
        <v>Nigeria</v>
      </c>
      <c r="B438" s="13" t="str">
        <f>IF(INTRO!$E$43="Non-endemic"," ", IF(COUNTRY_INFO!B438=0," ",COUNTRY_INFO!B438))</f>
        <v>Katsina</v>
      </c>
      <c r="C438" s="13" t="str">
        <f>IF(INTRO!$E$43="Non-endemic"," ", IF(COUNTRY_INFO!C438=0," ",COUNTRY_INFO!C438))</f>
        <v>Kafur</v>
      </c>
      <c r="D438" s="14">
        <f>IF(INTRO!$E$43="Non-endemic", 0, IF(COUNTRY_INFO!$K438&gt;0, IF(COUNTRY_INFO!$K438=4, 0, IF(COUNTRY_INFO!$K438=1, COUNTRY_INFO!$F438*0.33, IF(COUNTRY_INFO!$K438=2, COUNTRY_INFO!$F438*0.5, COUNTRY_INFO!$F438))), 0))</f>
        <v>38200</v>
      </c>
      <c r="E438" s="14">
        <f>IF(INTRO!$E$43="Non-endemic", 0, IF(COUNTRY_INFO!$K438&gt;0, IF(COUNTRY_INFO!$K438=4, 0, IF(COUNTRY_INFO!$K438=1, 0, IF(COUNTRY_INFO!$K438=2, COUNTRY_INFO!$G438*0.2, COUNTRY_INFO!$G438))), 0))</f>
        <v>28377</v>
      </c>
      <c r="F438" s="14">
        <f t="shared" si="48"/>
        <v>66577</v>
      </c>
      <c r="G438" s="15">
        <f>IF(INTRO!$E$43="Non-endemic", "Not required", COUNTRY_INFO!T438)</f>
        <v>1</v>
      </c>
      <c r="H438" s="64"/>
      <c r="I438" s="14">
        <f>IF($D438=0,0,IF(AND($G438&gt;0,$H438&lt;&gt;"Yes"),D438,IF(AND($G438&gt;0,$H438="Yes"),COUNTRY_INFO!$F438,0)))</f>
        <v>38200</v>
      </c>
      <c r="J438" s="3"/>
      <c r="K438" s="44">
        <f t="shared" si="49"/>
        <v>28377</v>
      </c>
      <c r="L438" s="44">
        <f t="shared" si="50"/>
        <v>66577</v>
      </c>
      <c r="M438" s="14">
        <f t="shared" si="45"/>
        <v>95500</v>
      </c>
      <c r="N438" s="44">
        <f t="shared" si="46"/>
        <v>85131</v>
      </c>
      <c r="O438" s="14">
        <f t="shared" si="51"/>
        <v>95500</v>
      </c>
      <c r="P438" s="25"/>
      <c r="Q438" s="16">
        <f t="shared" si="52"/>
        <v>95500</v>
      </c>
      <c r="R438" s="16">
        <f t="shared" si="47"/>
        <v>96</v>
      </c>
    </row>
    <row r="439" spans="1:18" x14ac:dyDescent="0.25">
      <c r="A439" s="13" t="str">
        <f>IF(INTRO!$E$43="Non-endemic"," ", IF(COUNTRY_INFO!A439=0," ",COUNTRY_INFO!A439))</f>
        <v>Nigeria</v>
      </c>
      <c r="B439" s="13" t="str">
        <f>IF(INTRO!$E$43="Non-endemic"," ", IF(COUNTRY_INFO!B439=0," ",COUNTRY_INFO!B439))</f>
        <v>Katsina</v>
      </c>
      <c r="C439" s="13" t="str">
        <f>IF(INTRO!$E$43="Non-endemic"," ", IF(COUNTRY_INFO!C439=0," ",COUNTRY_INFO!C439))</f>
        <v>Kaita</v>
      </c>
      <c r="D439" s="14">
        <f>IF(INTRO!$E$43="Non-endemic", 0, IF(COUNTRY_INFO!$K439&gt;0, IF(COUNTRY_INFO!$K439=4, 0, IF(COUNTRY_INFO!$K439=1, COUNTRY_INFO!$F439*0.33, IF(COUNTRY_INFO!$K439=2, COUNTRY_INFO!$F439*0.5, COUNTRY_INFO!$F439))), 0))</f>
        <v>34720</v>
      </c>
      <c r="E439" s="14">
        <f>IF(INTRO!$E$43="Non-endemic", 0, IF(COUNTRY_INFO!$K439&gt;0, IF(COUNTRY_INFO!$K439=4, 0, IF(COUNTRY_INFO!$K439=1, 0, IF(COUNTRY_INFO!$K439=2, COUNTRY_INFO!$G439*0.2, COUNTRY_INFO!$G439))), 0))</f>
        <v>25791.800000000003</v>
      </c>
      <c r="F439" s="14">
        <f t="shared" si="48"/>
        <v>60511.8</v>
      </c>
      <c r="G439" s="15">
        <f>IF(INTRO!$E$43="Non-endemic", "Not required", COUNTRY_INFO!T439)</f>
        <v>1</v>
      </c>
      <c r="H439" s="64"/>
      <c r="I439" s="14">
        <f>IF($D439=0,0,IF(AND($G439&gt;0,$H439&lt;&gt;"Yes"),D439,IF(AND($G439&gt;0,$H439="Yes"),COUNTRY_INFO!$F439,0)))</f>
        <v>34720</v>
      </c>
      <c r="J439" s="3"/>
      <c r="K439" s="44">
        <f t="shared" si="49"/>
        <v>25791.800000000003</v>
      </c>
      <c r="L439" s="44">
        <f t="shared" si="50"/>
        <v>60511.8</v>
      </c>
      <c r="M439" s="14">
        <f t="shared" si="45"/>
        <v>86800</v>
      </c>
      <c r="N439" s="44">
        <f t="shared" si="46"/>
        <v>77375.400000000009</v>
      </c>
      <c r="O439" s="14">
        <f t="shared" si="51"/>
        <v>86800</v>
      </c>
      <c r="P439" s="25"/>
      <c r="Q439" s="16">
        <f t="shared" si="52"/>
        <v>86800</v>
      </c>
      <c r="R439" s="16">
        <f t="shared" si="47"/>
        <v>87</v>
      </c>
    </row>
    <row r="440" spans="1:18" x14ac:dyDescent="0.25">
      <c r="A440" s="13" t="str">
        <f>IF(INTRO!$E$43="Non-endemic"," ", IF(COUNTRY_INFO!A440=0," ",COUNTRY_INFO!A440))</f>
        <v>Nigeria</v>
      </c>
      <c r="B440" s="13" t="str">
        <f>IF(INTRO!$E$43="Non-endemic"," ", IF(COUNTRY_INFO!B440=0," ",COUNTRY_INFO!B440))</f>
        <v>Katsina</v>
      </c>
      <c r="C440" s="13" t="str">
        <f>IF(INTRO!$E$43="Non-endemic"," ", IF(COUNTRY_INFO!C440=0," ",COUNTRY_INFO!C440))</f>
        <v>Kankara</v>
      </c>
      <c r="D440" s="14">
        <f>IF(INTRO!$E$43="Non-endemic", 0, IF(COUNTRY_INFO!$K440&gt;0, IF(COUNTRY_INFO!$K440=4, 0, IF(COUNTRY_INFO!$K440=1, COUNTRY_INFO!$F440*0.33, IF(COUNTRY_INFO!$K440=2, COUNTRY_INFO!$F440*0.5, COUNTRY_INFO!$F440))), 0))</f>
        <v>46269</v>
      </c>
      <c r="E440" s="14">
        <f>IF(INTRO!$E$43="Non-endemic", 0, IF(COUNTRY_INFO!$K440&gt;0, IF(COUNTRY_INFO!$K440=4, 0, IF(COUNTRY_INFO!$K440=1, 0, IF(COUNTRY_INFO!$K440=2, COUNTRY_INFO!$G440*0.2, COUNTRY_INFO!$G440))), 0))</f>
        <v>34371.200000000004</v>
      </c>
      <c r="F440" s="14">
        <f t="shared" si="48"/>
        <v>80640.200000000012</v>
      </c>
      <c r="G440" s="15">
        <f>IF(INTRO!$E$43="Non-endemic", "Not required", COUNTRY_INFO!T440)</f>
        <v>1</v>
      </c>
      <c r="H440" s="64"/>
      <c r="I440" s="14">
        <f>IF($D440=0,0,IF(AND($G440&gt;0,$H440&lt;&gt;"Yes"),D440,IF(AND($G440&gt;0,$H440="Yes"),COUNTRY_INFO!$F440,0)))</f>
        <v>46269</v>
      </c>
      <c r="J440" s="3"/>
      <c r="K440" s="44">
        <f t="shared" si="49"/>
        <v>34371.200000000004</v>
      </c>
      <c r="L440" s="44">
        <f t="shared" si="50"/>
        <v>80640.200000000012</v>
      </c>
      <c r="M440" s="14">
        <f t="shared" si="45"/>
        <v>115672.5</v>
      </c>
      <c r="N440" s="44">
        <f t="shared" si="46"/>
        <v>103113.60000000001</v>
      </c>
      <c r="O440" s="14">
        <f t="shared" si="51"/>
        <v>115672.5</v>
      </c>
      <c r="P440" s="25"/>
      <c r="Q440" s="16">
        <f t="shared" si="52"/>
        <v>115672.5</v>
      </c>
      <c r="R440" s="16">
        <f t="shared" si="47"/>
        <v>116</v>
      </c>
    </row>
    <row r="441" spans="1:18" x14ac:dyDescent="0.25">
      <c r="A441" s="13" t="str">
        <f>IF(INTRO!$E$43="Non-endemic"," ", IF(COUNTRY_INFO!A441=0," ",COUNTRY_INFO!A441))</f>
        <v>Nigeria</v>
      </c>
      <c r="B441" s="13" t="str">
        <f>IF(INTRO!$E$43="Non-endemic"," ", IF(COUNTRY_INFO!B441=0," ",COUNTRY_INFO!B441))</f>
        <v>Katsina</v>
      </c>
      <c r="C441" s="13" t="str">
        <f>IF(INTRO!$E$43="Non-endemic"," ", IF(COUNTRY_INFO!C441=0," ",COUNTRY_INFO!C441))</f>
        <v>Kankia</v>
      </c>
      <c r="D441" s="14">
        <f>IF(INTRO!$E$43="Non-endemic", 0, IF(COUNTRY_INFO!$K441&gt;0, IF(COUNTRY_INFO!$K441=4, 0, IF(COUNTRY_INFO!$K441=1, COUNTRY_INFO!$F441*0.33, IF(COUNTRY_INFO!$K441=2, COUNTRY_INFO!$F441*0.5, COUNTRY_INFO!$F441))), 0))</f>
        <v>28512.5</v>
      </c>
      <c r="E441" s="14">
        <f>IF(INTRO!$E$43="Non-endemic", 0, IF(COUNTRY_INFO!$K441&gt;0, IF(COUNTRY_INFO!$K441=4, 0, IF(COUNTRY_INFO!$K441=1, 0, IF(COUNTRY_INFO!$K441=2, COUNTRY_INFO!$G441*0.2, COUNTRY_INFO!$G441))), 0))</f>
        <v>21180.800000000003</v>
      </c>
      <c r="F441" s="14">
        <f t="shared" si="48"/>
        <v>49693.3</v>
      </c>
      <c r="G441" s="15">
        <f>IF(INTRO!$E$43="Non-endemic", "Not required", COUNTRY_INFO!T441)</f>
        <v>1</v>
      </c>
      <c r="H441" s="64"/>
      <c r="I441" s="14">
        <f>IF($D441=0,0,IF(AND($G441&gt;0,$H441&lt;&gt;"Yes"),D441,IF(AND($G441&gt;0,$H441="Yes"),COUNTRY_INFO!$F441,0)))</f>
        <v>28512.5</v>
      </c>
      <c r="J441" s="3"/>
      <c r="K441" s="44">
        <f t="shared" si="49"/>
        <v>21180.800000000003</v>
      </c>
      <c r="L441" s="44">
        <f t="shared" si="50"/>
        <v>49693.3</v>
      </c>
      <c r="M441" s="14">
        <f t="shared" si="45"/>
        <v>71281.25</v>
      </c>
      <c r="N441" s="44">
        <f t="shared" si="46"/>
        <v>63542.400000000009</v>
      </c>
      <c r="O441" s="14">
        <f t="shared" si="51"/>
        <v>71281.25</v>
      </c>
      <c r="P441" s="25"/>
      <c r="Q441" s="16">
        <f t="shared" si="52"/>
        <v>71281.25</v>
      </c>
      <c r="R441" s="16">
        <f t="shared" si="47"/>
        <v>72</v>
      </c>
    </row>
    <row r="442" spans="1:18" x14ac:dyDescent="0.25">
      <c r="A442" s="13" t="str">
        <f>IF(INTRO!$E$43="Non-endemic"," ", IF(COUNTRY_INFO!A442=0," ",COUNTRY_INFO!A442))</f>
        <v>Nigeria</v>
      </c>
      <c r="B442" s="13" t="str">
        <f>IF(INTRO!$E$43="Non-endemic"," ", IF(COUNTRY_INFO!B442=0," ",COUNTRY_INFO!B442))</f>
        <v>Katsina</v>
      </c>
      <c r="C442" s="13" t="str">
        <f>IF(INTRO!$E$43="Non-endemic"," ", IF(COUNTRY_INFO!C442=0," ",COUNTRY_INFO!C442))</f>
        <v>Katsina</v>
      </c>
      <c r="D442" s="14">
        <f>IF(INTRO!$E$43="Non-endemic", 0, IF(COUNTRY_INFO!$K442&gt;0, IF(COUNTRY_INFO!$K442=4, 0, IF(COUNTRY_INFO!$K442=1, COUNTRY_INFO!$F442*0.33, IF(COUNTRY_INFO!$K442=2, COUNTRY_INFO!$F442*0.5, COUNTRY_INFO!$F442))), 0))</f>
        <v>59961</v>
      </c>
      <c r="E442" s="14">
        <f>IF(INTRO!$E$43="Non-endemic", 0, IF(COUNTRY_INFO!$K442&gt;0, IF(COUNTRY_INFO!$K442=4, 0, IF(COUNTRY_INFO!$K442=1, 0, IF(COUNTRY_INFO!$K442=2, COUNTRY_INFO!$G442*0.2, COUNTRY_INFO!$G442))), 0))</f>
        <v>44542.400000000001</v>
      </c>
      <c r="F442" s="14">
        <f t="shared" si="48"/>
        <v>104503.4</v>
      </c>
      <c r="G442" s="15">
        <f>IF(INTRO!$E$43="Non-endemic", "Not required", COUNTRY_INFO!T442)</f>
        <v>1</v>
      </c>
      <c r="H442" s="64"/>
      <c r="I442" s="14">
        <f>IF($D442=0,0,IF(AND($G442&gt;0,$H442&lt;&gt;"Yes"),D442,IF(AND($G442&gt;0,$H442="Yes"),COUNTRY_INFO!$F442,0)))</f>
        <v>59961</v>
      </c>
      <c r="J442" s="3"/>
      <c r="K442" s="44">
        <f t="shared" si="49"/>
        <v>44542.400000000001</v>
      </c>
      <c r="L442" s="44">
        <f t="shared" si="50"/>
        <v>104503.4</v>
      </c>
      <c r="M442" s="14">
        <f t="shared" si="45"/>
        <v>149902.5</v>
      </c>
      <c r="N442" s="44">
        <f t="shared" si="46"/>
        <v>133627.20000000001</v>
      </c>
      <c r="O442" s="14">
        <f t="shared" si="51"/>
        <v>149902.5</v>
      </c>
      <c r="P442" s="25"/>
      <c r="Q442" s="16">
        <f t="shared" si="52"/>
        <v>149902.5</v>
      </c>
      <c r="R442" s="16">
        <f t="shared" si="47"/>
        <v>150</v>
      </c>
    </row>
    <row r="443" spans="1:18" x14ac:dyDescent="0.25">
      <c r="A443" s="13" t="str">
        <f>IF(INTRO!$E$43="Non-endemic"," ", IF(COUNTRY_INFO!A443=0," ",COUNTRY_INFO!A443))</f>
        <v>Nigeria</v>
      </c>
      <c r="B443" s="13" t="str">
        <f>IF(INTRO!$E$43="Non-endemic"," ", IF(COUNTRY_INFO!B443=0," ",COUNTRY_INFO!B443))</f>
        <v>Katsina</v>
      </c>
      <c r="C443" s="13" t="str">
        <f>IF(INTRO!$E$43="Non-endemic"," ", IF(COUNTRY_INFO!C443=0," ",COUNTRY_INFO!C443))</f>
        <v>Kurfi</v>
      </c>
      <c r="D443" s="14">
        <f>IF(INTRO!$E$43="Non-endemic", 0, IF(COUNTRY_INFO!$K443&gt;0, IF(COUNTRY_INFO!$K443=4, 0, IF(COUNTRY_INFO!$K443=1, COUNTRY_INFO!$F443*0.33, IF(COUNTRY_INFO!$K443=2, COUNTRY_INFO!$F443*0.5, COUNTRY_INFO!$F443))), 0))</f>
        <v>14611.41</v>
      </c>
      <c r="E443" s="14">
        <f>IF(INTRO!$E$43="Non-endemic", 0, IF(COUNTRY_INFO!$K443&gt;0, IF(COUNTRY_INFO!$K443=4, 0, IF(COUNTRY_INFO!$K443=1, 0, IF(COUNTRY_INFO!$K443=2, COUNTRY_INFO!$G443*0.2, COUNTRY_INFO!$G443))), 0))</f>
        <v>0</v>
      </c>
      <c r="F443" s="14">
        <f t="shared" si="48"/>
        <v>14611.41</v>
      </c>
      <c r="G443" s="15">
        <f>IF(INTRO!$E$43="Non-endemic", "Not required", COUNTRY_INFO!T443)</f>
        <v>0</v>
      </c>
      <c r="H443" s="64"/>
      <c r="I443" s="14">
        <f>IF($D443=0,0,IF(AND($G443&gt;0,$H443&lt;&gt;"Yes"),D443,IF(AND($G443&gt;0,$H443="Yes"),COUNTRY_INFO!$F443,0)))</f>
        <v>0</v>
      </c>
      <c r="J443" s="3"/>
      <c r="K443" s="44">
        <f t="shared" si="49"/>
        <v>0</v>
      </c>
      <c r="L443" s="44">
        <f t="shared" si="50"/>
        <v>0</v>
      </c>
      <c r="M443" s="14">
        <f t="shared" si="45"/>
        <v>0</v>
      </c>
      <c r="N443" s="44">
        <f t="shared" si="46"/>
        <v>0</v>
      </c>
      <c r="O443" s="14">
        <f t="shared" si="51"/>
        <v>0</v>
      </c>
      <c r="P443" s="25"/>
      <c r="Q443" s="16">
        <f t="shared" si="52"/>
        <v>0</v>
      </c>
      <c r="R443" s="16">
        <f t="shared" si="47"/>
        <v>0</v>
      </c>
    </row>
    <row r="444" spans="1:18" x14ac:dyDescent="0.25">
      <c r="A444" s="13" t="str">
        <f>IF(INTRO!$E$43="Non-endemic"," ", IF(COUNTRY_INFO!A444=0," ",COUNTRY_INFO!A444))</f>
        <v>Nigeria</v>
      </c>
      <c r="B444" s="13" t="str">
        <f>IF(INTRO!$E$43="Non-endemic"," ", IF(COUNTRY_INFO!B444=0," ",COUNTRY_INFO!B444))</f>
        <v>Katsina</v>
      </c>
      <c r="C444" s="13" t="str">
        <f>IF(INTRO!$E$43="Non-endemic"," ", IF(COUNTRY_INFO!C444=0," ",COUNTRY_INFO!C444))</f>
        <v>Kusada</v>
      </c>
      <c r="D444" s="14">
        <f>IF(INTRO!$E$43="Non-endemic", 0, IF(COUNTRY_INFO!$K444&gt;0, IF(COUNTRY_INFO!$K444=4, 0, IF(COUNTRY_INFO!$K444=1, COUNTRY_INFO!$F444*0.33, IF(COUNTRY_INFO!$K444=2, COUNTRY_INFO!$F444*0.5, COUNTRY_INFO!$F444))), 0))</f>
        <v>18690.5</v>
      </c>
      <c r="E444" s="14">
        <f>IF(INTRO!$E$43="Non-endemic", 0, IF(COUNTRY_INFO!$K444&gt;0, IF(COUNTRY_INFO!$K444=4, 0, IF(COUNTRY_INFO!$K444=1, 0, IF(COUNTRY_INFO!$K444=2, COUNTRY_INFO!$G444*0.2, COUNTRY_INFO!$G444))), 0))</f>
        <v>13884.400000000001</v>
      </c>
      <c r="F444" s="14">
        <f t="shared" si="48"/>
        <v>32574.9</v>
      </c>
      <c r="G444" s="15">
        <f>IF(INTRO!$E$43="Non-endemic", "Not required", COUNTRY_INFO!T444)</f>
        <v>1</v>
      </c>
      <c r="H444" s="64"/>
      <c r="I444" s="14">
        <f>IF($D444=0,0,IF(AND($G444&gt;0,$H444&lt;&gt;"Yes"),D444,IF(AND($G444&gt;0,$H444="Yes"),COUNTRY_INFO!$F444,0)))</f>
        <v>18690.5</v>
      </c>
      <c r="J444" s="3"/>
      <c r="K444" s="44">
        <f t="shared" si="49"/>
        <v>13884.400000000001</v>
      </c>
      <c r="L444" s="44">
        <f t="shared" si="50"/>
        <v>32574.9</v>
      </c>
      <c r="M444" s="14">
        <f t="shared" si="45"/>
        <v>46726.25</v>
      </c>
      <c r="N444" s="44">
        <f t="shared" si="46"/>
        <v>41653.200000000004</v>
      </c>
      <c r="O444" s="14">
        <f t="shared" si="51"/>
        <v>46726.25</v>
      </c>
      <c r="P444" s="25"/>
      <c r="Q444" s="16">
        <f t="shared" si="52"/>
        <v>46726.25</v>
      </c>
      <c r="R444" s="16">
        <f t="shared" si="47"/>
        <v>47</v>
      </c>
    </row>
    <row r="445" spans="1:18" x14ac:dyDescent="0.25">
      <c r="A445" s="13" t="str">
        <f>IF(INTRO!$E$43="Non-endemic"," ", IF(COUNTRY_INFO!A445=0," ",COUNTRY_INFO!A445))</f>
        <v>Nigeria</v>
      </c>
      <c r="B445" s="13" t="str">
        <f>IF(INTRO!$E$43="Non-endemic"," ", IF(COUNTRY_INFO!B445=0," ",COUNTRY_INFO!B445))</f>
        <v>Katsina</v>
      </c>
      <c r="C445" s="13" t="str">
        <f>IF(INTRO!$E$43="Non-endemic"," ", IF(COUNTRY_INFO!C445=0," ",COUNTRY_INFO!C445))</f>
        <v>Mai'adua</v>
      </c>
      <c r="D445" s="14">
        <f>IF(INTRO!$E$43="Non-endemic", 0, IF(COUNTRY_INFO!$K445&gt;0, IF(COUNTRY_INFO!$K445=4, 0, IF(COUNTRY_INFO!$K445=1, COUNTRY_INFO!$F445*0.33, IF(COUNTRY_INFO!$K445=2, COUNTRY_INFO!$F445*0.5, COUNTRY_INFO!$F445))), 0))</f>
        <v>24999.81</v>
      </c>
      <c r="E445" s="14">
        <f>IF(INTRO!$E$43="Non-endemic", 0, IF(COUNTRY_INFO!$K445&gt;0, IF(COUNTRY_INFO!$K445=4, 0, IF(COUNTRY_INFO!$K445=1, 0, IF(COUNTRY_INFO!$K445=2, COUNTRY_INFO!$G445*0.2, COUNTRY_INFO!$G445))), 0))</f>
        <v>0</v>
      </c>
      <c r="F445" s="14">
        <f t="shared" si="48"/>
        <v>24999.81</v>
      </c>
      <c r="G445" s="15">
        <f>IF(INTRO!$E$43="Non-endemic", "Not required", COUNTRY_INFO!T445)</f>
        <v>0</v>
      </c>
      <c r="H445" s="64"/>
      <c r="I445" s="14">
        <f>IF($D445=0,0,IF(AND($G445&gt;0,$H445&lt;&gt;"Yes"),D445,IF(AND($G445&gt;0,$H445="Yes"),COUNTRY_INFO!$F445,0)))</f>
        <v>0</v>
      </c>
      <c r="J445" s="3"/>
      <c r="K445" s="44">
        <f t="shared" si="49"/>
        <v>0</v>
      </c>
      <c r="L445" s="44">
        <f t="shared" si="50"/>
        <v>0</v>
      </c>
      <c r="M445" s="14">
        <f t="shared" si="45"/>
        <v>0</v>
      </c>
      <c r="N445" s="44">
        <f t="shared" si="46"/>
        <v>0</v>
      </c>
      <c r="O445" s="14">
        <f t="shared" si="51"/>
        <v>0</v>
      </c>
      <c r="P445" s="25"/>
      <c r="Q445" s="16">
        <f t="shared" si="52"/>
        <v>0</v>
      </c>
      <c r="R445" s="16">
        <f t="shared" si="47"/>
        <v>0</v>
      </c>
    </row>
    <row r="446" spans="1:18" x14ac:dyDescent="0.25">
      <c r="A446" s="13" t="str">
        <f>IF(INTRO!$E$43="Non-endemic"," ", IF(COUNTRY_INFO!A446=0," ",COUNTRY_INFO!A446))</f>
        <v>Nigeria</v>
      </c>
      <c r="B446" s="13" t="str">
        <f>IF(INTRO!$E$43="Non-endemic"," ", IF(COUNTRY_INFO!B446=0," ",COUNTRY_INFO!B446))</f>
        <v>Katsina</v>
      </c>
      <c r="C446" s="13" t="str">
        <f>IF(INTRO!$E$43="Non-endemic"," ", IF(COUNTRY_INFO!C446=0," ",COUNTRY_INFO!C446))</f>
        <v>Malumfashi</v>
      </c>
      <c r="D446" s="14">
        <f>IF(INTRO!$E$43="Non-endemic", 0, IF(COUNTRY_INFO!$K446&gt;0, IF(COUNTRY_INFO!$K446=4, 0, IF(COUNTRY_INFO!$K446=1, COUNTRY_INFO!$F446*0.33, IF(COUNTRY_INFO!$K446=2, COUNTRY_INFO!$F446*0.5, COUNTRY_INFO!$F446))), 0))</f>
        <v>34441</v>
      </c>
      <c r="E446" s="14">
        <f>IF(INTRO!$E$43="Non-endemic", 0, IF(COUNTRY_INFO!$K446&gt;0, IF(COUNTRY_INFO!$K446=4, 0, IF(COUNTRY_INFO!$K446=1, 0, IF(COUNTRY_INFO!$K446=2, COUNTRY_INFO!$G446*0.2, COUNTRY_INFO!$G446))), 0))</f>
        <v>25584.800000000003</v>
      </c>
      <c r="F446" s="14">
        <f t="shared" si="48"/>
        <v>60025.8</v>
      </c>
      <c r="G446" s="15">
        <f>IF(INTRO!$E$43="Non-endemic", "Not required", COUNTRY_INFO!T446)</f>
        <v>1</v>
      </c>
      <c r="H446" s="64"/>
      <c r="I446" s="14">
        <f>IF($D446=0,0,IF(AND($G446&gt;0,$H446&lt;&gt;"Yes"),D446,IF(AND($G446&gt;0,$H446="Yes"),COUNTRY_INFO!$F446,0)))</f>
        <v>34441</v>
      </c>
      <c r="J446" s="3"/>
      <c r="K446" s="44">
        <f t="shared" si="49"/>
        <v>25584.800000000003</v>
      </c>
      <c r="L446" s="44">
        <f t="shared" si="50"/>
        <v>60025.8</v>
      </c>
      <c r="M446" s="14">
        <f t="shared" si="45"/>
        <v>86102.5</v>
      </c>
      <c r="N446" s="44">
        <f t="shared" si="46"/>
        <v>76754.400000000009</v>
      </c>
      <c r="O446" s="14">
        <f t="shared" si="51"/>
        <v>86102.5</v>
      </c>
      <c r="P446" s="25"/>
      <c r="Q446" s="16">
        <f t="shared" si="52"/>
        <v>86102.5</v>
      </c>
      <c r="R446" s="16">
        <f t="shared" si="47"/>
        <v>87</v>
      </c>
    </row>
    <row r="447" spans="1:18" x14ac:dyDescent="0.25">
      <c r="A447" s="13" t="str">
        <f>IF(INTRO!$E$43="Non-endemic"," ", IF(COUNTRY_INFO!A447=0," ",COUNTRY_INFO!A447))</f>
        <v>Nigeria</v>
      </c>
      <c r="B447" s="13" t="str">
        <f>IF(INTRO!$E$43="Non-endemic"," ", IF(COUNTRY_INFO!B447=0," ",COUNTRY_INFO!B447))</f>
        <v>Katsina</v>
      </c>
      <c r="C447" s="13" t="str">
        <f>IF(INTRO!$E$43="Non-endemic"," ", IF(COUNTRY_INFO!C447=0," ",COUNTRY_INFO!C447))</f>
        <v>Mani</v>
      </c>
      <c r="D447" s="14">
        <f>IF(INTRO!$E$43="Non-endemic", 0, IF(COUNTRY_INFO!$K447&gt;0, IF(COUNTRY_INFO!$K447=4, 0, IF(COUNTRY_INFO!$K447=1, COUNTRY_INFO!$F447*0.33, IF(COUNTRY_INFO!$K447=2, COUNTRY_INFO!$F447*0.5, COUNTRY_INFO!$F447))), 0))</f>
        <v>33320</v>
      </c>
      <c r="E447" s="14">
        <f>IF(INTRO!$E$43="Non-endemic", 0, IF(COUNTRY_INFO!$K447&gt;0, IF(COUNTRY_INFO!$K447=4, 0, IF(COUNTRY_INFO!$K447=1, 0, IF(COUNTRY_INFO!$K447=2, COUNTRY_INFO!$G447*0.2, COUNTRY_INFO!$G447))), 0))</f>
        <v>24752</v>
      </c>
      <c r="F447" s="14">
        <f t="shared" si="48"/>
        <v>58072</v>
      </c>
      <c r="G447" s="15">
        <f>IF(INTRO!$E$43="Non-endemic", "Not required", COUNTRY_INFO!T447)</f>
        <v>1</v>
      </c>
      <c r="H447" s="64"/>
      <c r="I447" s="14">
        <f>IF($D447=0,0,IF(AND($G447&gt;0,$H447&lt;&gt;"Yes"),D447,IF(AND($G447&gt;0,$H447="Yes"),COUNTRY_INFO!$F447,0)))</f>
        <v>33320</v>
      </c>
      <c r="J447" s="3"/>
      <c r="K447" s="44">
        <f t="shared" si="49"/>
        <v>24752</v>
      </c>
      <c r="L447" s="44">
        <f t="shared" si="50"/>
        <v>58072</v>
      </c>
      <c r="M447" s="14">
        <f t="shared" si="45"/>
        <v>83300</v>
      </c>
      <c r="N447" s="44">
        <f t="shared" si="46"/>
        <v>74256</v>
      </c>
      <c r="O447" s="14">
        <f t="shared" si="51"/>
        <v>83300</v>
      </c>
      <c r="P447" s="25"/>
      <c r="Q447" s="16">
        <f t="shared" si="52"/>
        <v>83300</v>
      </c>
      <c r="R447" s="16">
        <f t="shared" si="47"/>
        <v>84</v>
      </c>
    </row>
    <row r="448" spans="1:18" x14ac:dyDescent="0.25">
      <c r="A448" s="13" t="str">
        <f>IF(INTRO!$E$43="Non-endemic"," ", IF(COUNTRY_INFO!A448=0," ",COUNTRY_INFO!A448))</f>
        <v>Nigeria</v>
      </c>
      <c r="B448" s="13" t="str">
        <f>IF(INTRO!$E$43="Non-endemic"," ", IF(COUNTRY_INFO!B448=0," ",COUNTRY_INFO!B448))</f>
        <v>Katsina</v>
      </c>
      <c r="C448" s="13" t="str">
        <f>IF(INTRO!$E$43="Non-endemic"," ", IF(COUNTRY_INFO!C448=0," ",COUNTRY_INFO!C448))</f>
        <v>Mashi</v>
      </c>
      <c r="D448" s="14">
        <f>IF(INTRO!$E$43="Non-endemic", 0, IF(COUNTRY_INFO!$K448&gt;0, IF(COUNTRY_INFO!$K448=4, 0, IF(COUNTRY_INFO!$K448=1, COUNTRY_INFO!$F448*0.33, IF(COUNTRY_INFO!$K448=2, COUNTRY_INFO!$F448*0.5, COUNTRY_INFO!$F448))), 0))</f>
        <v>21515.010000000002</v>
      </c>
      <c r="E448" s="14">
        <f>IF(INTRO!$E$43="Non-endemic", 0, IF(COUNTRY_INFO!$K448&gt;0, IF(COUNTRY_INFO!$K448=4, 0, IF(COUNTRY_INFO!$K448=1, 0, IF(COUNTRY_INFO!$K448=2, COUNTRY_INFO!$G448*0.2, COUNTRY_INFO!$G448))), 0))</f>
        <v>0</v>
      </c>
      <c r="F448" s="14">
        <f t="shared" si="48"/>
        <v>21515.010000000002</v>
      </c>
      <c r="G448" s="15">
        <f>IF(INTRO!$E$43="Non-endemic", "Not required", COUNTRY_INFO!T448)</f>
        <v>0</v>
      </c>
      <c r="H448" s="64"/>
      <c r="I448" s="14">
        <f>IF($D448=0,0,IF(AND($G448&gt;0,$H448&lt;&gt;"Yes"),D448,IF(AND($G448&gt;0,$H448="Yes"),COUNTRY_INFO!$F448,0)))</f>
        <v>0</v>
      </c>
      <c r="J448" s="3"/>
      <c r="K448" s="44">
        <f t="shared" si="49"/>
        <v>0</v>
      </c>
      <c r="L448" s="44">
        <f t="shared" si="50"/>
        <v>0</v>
      </c>
      <c r="M448" s="14">
        <f t="shared" si="45"/>
        <v>0</v>
      </c>
      <c r="N448" s="44">
        <f t="shared" si="46"/>
        <v>0</v>
      </c>
      <c r="O448" s="14">
        <f t="shared" si="51"/>
        <v>0</v>
      </c>
      <c r="P448" s="25"/>
      <c r="Q448" s="16">
        <f t="shared" si="52"/>
        <v>0</v>
      </c>
      <c r="R448" s="16">
        <f t="shared" si="47"/>
        <v>0</v>
      </c>
    </row>
    <row r="449" spans="1:18" x14ac:dyDescent="0.25">
      <c r="A449" s="13" t="str">
        <f>IF(INTRO!$E$43="Non-endemic"," ", IF(COUNTRY_INFO!A449=0," ",COUNTRY_INFO!A449))</f>
        <v>Nigeria</v>
      </c>
      <c r="B449" s="13" t="str">
        <f>IF(INTRO!$E$43="Non-endemic"," ", IF(COUNTRY_INFO!B449=0," ",COUNTRY_INFO!B449))</f>
        <v>Katsina</v>
      </c>
      <c r="C449" s="13" t="str">
        <f>IF(INTRO!$E$43="Non-endemic"," ", IF(COUNTRY_INFO!C449=0," ",COUNTRY_INFO!C449))</f>
        <v>Matazu</v>
      </c>
      <c r="D449" s="14">
        <f>IF(INTRO!$E$43="Non-endemic", 0, IF(COUNTRY_INFO!$K449&gt;0, IF(COUNTRY_INFO!$K449=4, 0, IF(COUNTRY_INFO!$K449=1, COUNTRY_INFO!$F449*0.33, IF(COUNTRY_INFO!$K449=2, COUNTRY_INFO!$F449*0.5, COUNTRY_INFO!$F449))), 0))</f>
        <v>21714</v>
      </c>
      <c r="E449" s="14">
        <f>IF(INTRO!$E$43="Non-endemic", 0, IF(COUNTRY_INFO!$K449&gt;0, IF(COUNTRY_INFO!$K449=4, 0, IF(COUNTRY_INFO!$K449=1, 0, IF(COUNTRY_INFO!$K449=2, COUNTRY_INFO!$G449*0.2, COUNTRY_INFO!$G449))), 0))</f>
        <v>16130.400000000001</v>
      </c>
      <c r="F449" s="14">
        <f t="shared" si="48"/>
        <v>37844.400000000001</v>
      </c>
      <c r="G449" s="15">
        <f>IF(INTRO!$E$43="Non-endemic", "Not required", COUNTRY_INFO!T449)</f>
        <v>1</v>
      </c>
      <c r="H449" s="64"/>
      <c r="I449" s="14">
        <f>IF($D449=0,0,IF(AND($G449&gt;0,$H449&lt;&gt;"Yes"),D449,IF(AND($G449&gt;0,$H449="Yes"),COUNTRY_INFO!$F449,0)))</f>
        <v>21714</v>
      </c>
      <c r="J449" s="3"/>
      <c r="K449" s="44">
        <f t="shared" si="49"/>
        <v>16130.400000000001</v>
      </c>
      <c r="L449" s="44">
        <f t="shared" si="50"/>
        <v>37844.400000000001</v>
      </c>
      <c r="M449" s="14">
        <f t="shared" si="45"/>
        <v>54285</v>
      </c>
      <c r="N449" s="44">
        <f t="shared" si="46"/>
        <v>48391.200000000004</v>
      </c>
      <c r="O449" s="14">
        <f t="shared" si="51"/>
        <v>54285</v>
      </c>
      <c r="P449" s="25"/>
      <c r="Q449" s="16">
        <f t="shared" si="52"/>
        <v>54285</v>
      </c>
      <c r="R449" s="16">
        <f t="shared" si="47"/>
        <v>55</v>
      </c>
    </row>
    <row r="450" spans="1:18" x14ac:dyDescent="0.25">
      <c r="A450" s="13" t="str">
        <f>IF(INTRO!$E$43="Non-endemic"," ", IF(COUNTRY_INFO!A450=0," ",COUNTRY_INFO!A450))</f>
        <v>Nigeria</v>
      </c>
      <c r="B450" s="13" t="str">
        <f>IF(INTRO!$E$43="Non-endemic"," ", IF(COUNTRY_INFO!B450=0," ",COUNTRY_INFO!B450))</f>
        <v>Katsina</v>
      </c>
      <c r="C450" s="13" t="str">
        <f>IF(INTRO!$E$43="Non-endemic"," ", IF(COUNTRY_INFO!C450=0," ",COUNTRY_INFO!C450))</f>
        <v>Musawa</v>
      </c>
      <c r="D450" s="14">
        <f>IF(INTRO!$E$43="Non-endemic", 0, IF(COUNTRY_INFO!$K450&gt;0, IF(COUNTRY_INFO!$K450=4, 0, IF(COUNTRY_INFO!$K450=1, COUNTRY_INFO!$F450*0.33, IF(COUNTRY_INFO!$K450=2, COUNTRY_INFO!$F450*0.5, COUNTRY_INFO!$F450))), 0))</f>
        <v>32331</v>
      </c>
      <c r="E450" s="14">
        <f>IF(INTRO!$E$43="Non-endemic", 0, IF(COUNTRY_INFO!$K450&gt;0, IF(COUNTRY_INFO!$K450=4, 0, IF(COUNTRY_INFO!$K450=1, 0, IF(COUNTRY_INFO!$K450=2, COUNTRY_INFO!$G450*0.2, COUNTRY_INFO!$G450))), 0))</f>
        <v>24017.4</v>
      </c>
      <c r="F450" s="14">
        <f t="shared" si="48"/>
        <v>56348.4</v>
      </c>
      <c r="G450" s="15">
        <f>IF(INTRO!$E$43="Non-endemic", "Not required", COUNTRY_INFO!T450)</f>
        <v>1</v>
      </c>
      <c r="H450" s="64"/>
      <c r="I450" s="14">
        <f>IF($D450=0,0,IF(AND($G450&gt;0,$H450&lt;&gt;"Yes"),D450,IF(AND($G450&gt;0,$H450="Yes"),COUNTRY_INFO!$F450,0)))</f>
        <v>32331</v>
      </c>
      <c r="J450" s="3"/>
      <c r="K450" s="44">
        <f t="shared" si="49"/>
        <v>24017.4</v>
      </c>
      <c r="L450" s="44">
        <f t="shared" si="50"/>
        <v>56348.4</v>
      </c>
      <c r="M450" s="14">
        <f t="shared" si="45"/>
        <v>80827.5</v>
      </c>
      <c r="N450" s="44">
        <f t="shared" si="46"/>
        <v>72052.200000000012</v>
      </c>
      <c r="O450" s="14">
        <f t="shared" si="51"/>
        <v>80827.5</v>
      </c>
      <c r="P450" s="25"/>
      <c r="Q450" s="16">
        <f t="shared" si="52"/>
        <v>80827.5</v>
      </c>
      <c r="R450" s="16">
        <f t="shared" si="47"/>
        <v>81</v>
      </c>
    </row>
    <row r="451" spans="1:18" x14ac:dyDescent="0.25">
      <c r="A451" s="13" t="str">
        <f>IF(INTRO!$E$43="Non-endemic"," ", IF(COUNTRY_INFO!A451=0," ",COUNTRY_INFO!A451))</f>
        <v>Nigeria</v>
      </c>
      <c r="B451" s="13" t="str">
        <f>IF(INTRO!$E$43="Non-endemic"," ", IF(COUNTRY_INFO!B451=0," ",COUNTRY_INFO!B451))</f>
        <v>Katsina</v>
      </c>
      <c r="C451" s="13" t="str">
        <f>IF(INTRO!$E$43="Non-endemic"," ", IF(COUNTRY_INFO!C451=0," ",COUNTRY_INFO!C451))</f>
        <v>Rimi</v>
      </c>
      <c r="D451" s="14">
        <f>IF(INTRO!$E$43="Non-endemic", 0, IF(COUNTRY_INFO!$K451&gt;0, IF(COUNTRY_INFO!$K451=4, 0, IF(COUNTRY_INFO!$K451=1, COUNTRY_INFO!$F451*0.33, IF(COUNTRY_INFO!$K451=2, COUNTRY_INFO!$F451*0.5, COUNTRY_INFO!$F451))), 0))</f>
        <v>28947.5</v>
      </c>
      <c r="E451" s="14">
        <f>IF(INTRO!$E$43="Non-endemic", 0, IF(COUNTRY_INFO!$K451&gt;0, IF(COUNTRY_INFO!$K451=4, 0, IF(COUNTRY_INFO!$K451=1, 0, IF(COUNTRY_INFO!$K451=2, COUNTRY_INFO!$G451*0.2, COUNTRY_INFO!$G451))), 0))</f>
        <v>21504</v>
      </c>
      <c r="F451" s="14">
        <f t="shared" si="48"/>
        <v>50451.5</v>
      </c>
      <c r="G451" s="15">
        <f>IF(INTRO!$E$43="Non-endemic", "Not required", COUNTRY_INFO!T451)</f>
        <v>1</v>
      </c>
      <c r="H451" s="64"/>
      <c r="I451" s="14">
        <f>IF($D451=0,0,IF(AND($G451&gt;0,$H451&lt;&gt;"Yes"),D451,IF(AND($G451&gt;0,$H451="Yes"),COUNTRY_INFO!$F451,0)))</f>
        <v>28947.5</v>
      </c>
      <c r="J451" s="3"/>
      <c r="K451" s="44">
        <f t="shared" si="49"/>
        <v>21504</v>
      </c>
      <c r="L451" s="44">
        <f t="shared" si="50"/>
        <v>50451.5</v>
      </c>
      <c r="M451" s="14">
        <f t="shared" si="45"/>
        <v>72368.75</v>
      </c>
      <c r="N451" s="44">
        <f t="shared" si="46"/>
        <v>64512</v>
      </c>
      <c r="O451" s="14">
        <f t="shared" si="51"/>
        <v>72368.75</v>
      </c>
      <c r="P451" s="25"/>
      <c r="Q451" s="16">
        <f t="shared" si="52"/>
        <v>72368.75</v>
      </c>
      <c r="R451" s="16">
        <f t="shared" si="47"/>
        <v>73</v>
      </c>
    </row>
    <row r="452" spans="1:18" x14ac:dyDescent="0.25">
      <c r="A452" s="13" t="str">
        <f>IF(INTRO!$E$43="Non-endemic"," ", IF(COUNTRY_INFO!A452=0," ",COUNTRY_INFO!A452))</f>
        <v>Nigeria</v>
      </c>
      <c r="B452" s="13" t="str">
        <f>IF(INTRO!$E$43="Non-endemic"," ", IF(COUNTRY_INFO!B452=0," ",COUNTRY_INFO!B452))</f>
        <v>Katsina</v>
      </c>
      <c r="C452" s="13" t="str">
        <f>IF(INTRO!$E$43="Non-endemic"," ", IF(COUNTRY_INFO!C452=0," ",COUNTRY_INFO!C452))</f>
        <v>Sabuwa</v>
      </c>
      <c r="D452" s="14">
        <f>IF(INTRO!$E$43="Non-endemic", 0, IF(COUNTRY_INFO!$K452&gt;0, IF(COUNTRY_INFO!$K452=4, 0, IF(COUNTRY_INFO!$K452=1, COUNTRY_INFO!$F452*0.33, IF(COUNTRY_INFO!$K452=2, COUNTRY_INFO!$F452*0.5, COUNTRY_INFO!$F452))), 0))</f>
        <v>16906.560000000001</v>
      </c>
      <c r="E452" s="14">
        <f>IF(INTRO!$E$43="Non-endemic", 0, IF(COUNTRY_INFO!$K452&gt;0, IF(COUNTRY_INFO!$K452=4, 0, IF(COUNTRY_INFO!$K452=1, 0, IF(COUNTRY_INFO!$K452=2, COUNTRY_INFO!$G452*0.2, COUNTRY_INFO!$G452))), 0))</f>
        <v>0</v>
      </c>
      <c r="F452" s="14">
        <f t="shared" si="48"/>
        <v>16906.560000000001</v>
      </c>
      <c r="G452" s="15">
        <f>IF(INTRO!$E$43="Non-endemic", "Not required", COUNTRY_INFO!T452)</f>
        <v>0</v>
      </c>
      <c r="H452" s="64"/>
      <c r="I452" s="14">
        <f>IF($D452=0,0,IF(AND($G452&gt;0,$H452&lt;&gt;"Yes"),D452,IF(AND($G452&gt;0,$H452="Yes"),COUNTRY_INFO!$F452,0)))</f>
        <v>0</v>
      </c>
      <c r="J452" s="3"/>
      <c r="K452" s="44">
        <f t="shared" si="49"/>
        <v>0</v>
      </c>
      <c r="L452" s="44">
        <f t="shared" si="50"/>
        <v>0</v>
      </c>
      <c r="M452" s="14">
        <f t="shared" si="45"/>
        <v>0</v>
      </c>
      <c r="N452" s="44">
        <f t="shared" si="46"/>
        <v>0</v>
      </c>
      <c r="O452" s="14">
        <f t="shared" si="51"/>
        <v>0</v>
      </c>
      <c r="P452" s="25"/>
      <c r="Q452" s="16">
        <f t="shared" si="52"/>
        <v>0</v>
      </c>
      <c r="R452" s="16">
        <f t="shared" si="47"/>
        <v>0</v>
      </c>
    </row>
    <row r="453" spans="1:18" x14ac:dyDescent="0.25">
      <c r="A453" s="13" t="str">
        <f>IF(INTRO!$E$43="Non-endemic"," ", IF(COUNTRY_INFO!A453=0," ",COUNTRY_INFO!A453))</f>
        <v>Nigeria</v>
      </c>
      <c r="B453" s="13" t="str">
        <f>IF(INTRO!$E$43="Non-endemic"," ", IF(COUNTRY_INFO!B453=0," ",COUNTRY_INFO!B453))</f>
        <v>Katsina</v>
      </c>
      <c r="C453" s="13" t="str">
        <f>IF(INTRO!$E$43="Non-endemic"," ", IF(COUNTRY_INFO!C453=0," ",COUNTRY_INFO!C453))</f>
        <v>Safana</v>
      </c>
      <c r="D453" s="14">
        <f>IF(INTRO!$E$43="Non-endemic", 0, IF(COUNTRY_INFO!$K453&gt;0, IF(COUNTRY_INFO!$K453=4, 0, IF(COUNTRY_INFO!$K453=1, COUNTRY_INFO!$F453*0.33, IF(COUNTRY_INFO!$K453=2, COUNTRY_INFO!$F453*0.5, COUNTRY_INFO!$F453))), 0))</f>
        <v>34602.5</v>
      </c>
      <c r="E453" s="14">
        <f>IF(INTRO!$E$43="Non-endemic", 0, IF(COUNTRY_INFO!$K453&gt;0, IF(COUNTRY_INFO!$K453=4, 0, IF(COUNTRY_INFO!$K453=1, 0, IF(COUNTRY_INFO!$K453=2, COUNTRY_INFO!$G453*0.2, COUNTRY_INFO!$G453))), 0))</f>
        <v>25704.800000000003</v>
      </c>
      <c r="F453" s="14">
        <f t="shared" si="48"/>
        <v>60307.3</v>
      </c>
      <c r="G453" s="15">
        <f>IF(INTRO!$E$43="Non-endemic", "Not required", COUNTRY_INFO!T453)</f>
        <v>1</v>
      </c>
      <c r="H453" s="64"/>
      <c r="I453" s="14">
        <f>IF($D453=0,0,IF(AND($G453&gt;0,$H453&lt;&gt;"Yes"),D453,IF(AND($G453&gt;0,$H453="Yes"),COUNTRY_INFO!$F453,0)))</f>
        <v>34602.5</v>
      </c>
      <c r="J453" s="3"/>
      <c r="K453" s="44">
        <f t="shared" si="49"/>
        <v>25704.800000000003</v>
      </c>
      <c r="L453" s="44">
        <f t="shared" si="50"/>
        <v>60307.3</v>
      </c>
      <c r="M453" s="14">
        <f t="shared" si="45"/>
        <v>86506.25</v>
      </c>
      <c r="N453" s="44">
        <f t="shared" si="46"/>
        <v>77114.400000000009</v>
      </c>
      <c r="O453" s="14">
        <f t="shared" si="51"/>
        <v>86506.25</v>
      </c>
      <c r="P453" s="25"/>
      <c r="Q453" s="16">
        <f t="shared" si="52"/>
        <v>86506.25</v>
      </c>
      <c r="R453" s="16">
        <f t="shared" si="47"/>
        <v>87</v>
      </c>
    </row>
    <row r="454" spans="1:18" x14ac:dyDescent="0.25">
      <c r="A454" s="13" t="str">
        <f>IF(INTRO!$E$43="Non-endemic"," ", IF(COUNTRY_INFO!A454=0," ",COUNTRY_INFO!A454))</f>
        <v>Nigeria</v>
      </c>
      <c r="B454" s="13" t="str">
        <f>IF(INTRO!$E$43="Non-endemic"," ", IF(COUNTRY_INFO!B454=0," ",COUNTRY_INFO!B454))</f>
        <v>Katsina</v>
      </c>
      <c r="C454" s="13" t="str">
        <f>IF(INTRO!$E$43="Non-endemic"," ", IF(COUNTRY_INFO!C454=0," ",COUNTRY_INFO!C454))</f>
        <v>Sandamu</v>
      </c>
      <c r="D454" s="14">
        <f>IF(INTRO!$E$43="Non-endemic", 0, IF(COUNTRY_INFO!$K454&gt;0, IF(COUNTRY_INFO!$K454=4, 0, IF(COUNTRY_INFO!$K454=1, COUNTRY_INFO!$F454*0.33, IF(COUNTRY_INFO!$K454=2, COUNTRY_INFO!$F454*0.5, COUNTRY_INFO!$F454))), 0))</f>
        <v>17060.34</v>
      </c>
      <c r="E454" s="14">
        <f>IF(INTRO!$E$43="Non-endemic", 0, IF(COUNTRY_INFO!$K454&gt;0, IF(COUNTRY_INFO!$K454=4, 0, IF(COUNTRY_INFO!$K454=1, 0, IF(COUNTRY_INFO!$K454=2, COUNTRY_INFO!$G454*0.2, COUNTRY_INFO!$G454))), 0))</f>
        <v>0</v>
      </c>
      <c r="F454" s="14">
        <f t="shared" si="48"/>
        <v>17060.34</v>
      </c>
      <c r="G454" s="15">
        <f>IF(INTRO!$E$43="Non-endemic", "Not required", COUNTRY_INFO!T454)</f>
        <v>0</v>
      </c>
      <c r="H454" s="64"/>
      <c r="I454" s="14">
        <f>IF($D454=0,0,IF(AND($G454&gt;0,$H454&lt;&gt;"Yes"),D454,IF(AND($G454&gt;0,$H454="Yes"),COUNTRY_INFO!$F454,0)))</f>
        <v>0</v>
      </c>
      <c r="J454" s="3"/>
      <c r="K454" s="44">
        <f t="shared" si="49"/>
        <v>0</v>
      </c>
      <c r="L454" s="44">
        <f t="shared" si="50"/>
        <v>0</v>
      </c>
      <c r="M454" s="14">
        <f t="shared" si="45"/>
        <v>0</v>
      </c>
      <c r="N454" s="44">
        <f t="shared" si="46"/>
        <v>0</v>
      </c>
      <c r="O454" s="14">
        <f t="shared" si="51"/>
        <v>0</v>
      </c>
      <c r="P454" s="25"/>
      <c r="Q454" s="16">
        <f t="shared" si="52"/>
        <v>0</v>
      </c>
      <c r="R454" s="16">
        <f t="shared" si="47"/>
        <v>0</v>
      </c>
    </row>
    <row r="455" spans="1:18" x14ac:dyDescent="0.25">
      <c r="A455" s="13" t="str">
        <f>IF(INTRO!$E$43="Non-endemic"," ", IF(COUNTRY_INFO!A455=0," ",COUNTRY_INFO!A455))</f>
        <v>Nigeria</v>
      </c>
      <c r="B455" s="13" t="str">
        <f>IF(INTRO!$E$43="Non-endemic"," ", IF(COUNTRY_INFO!B455=0," ",COUNTRY_INFO!B455))</f>
        <v>Katsina</v>
      </c>
      <c r="C455" s="13" t="str">
        <f>IF(INTRO!$E$43="Non-endemic"," ", IF(COUNTRY_INFO!C455=0," ",COUNTRY_INFO!C455))</f>
        <v>Zango</v>
      </c>
      <c r="D455" s="14">
        <f>IF(INTRO!$E$43="Non-endemic", 0, IF(COUNTRY_INFO!$K455&gt;0, IF(COUNTRY_INFO!$K455=4, 0, IF(COUNTRY_INFO!$K455=1, COUNTRY_INFO!$F455*0.33, IF(COUNTRY_INFO!$K455=2, COUNTRY_INFO!$F455*0.5, COUNTRY_INFO!$F455))), 0))</f>
        <v>0</v>
      </c>
      <c r="E455" s="14">
        <f>IF(INTRO!$E$43="Non-endemic", 0, IF(COUNTRY_INFO!$K455&gt;0, IF(COUNTRY_INFO!$K455=4, 0, IF(COUNTRY_INFO!$K455=1, 0, IF(COUNTRY_INFO!$K455=2, COUNTRY_INFO!$G455*0.2, COUNTRY_INFO!$G455))), 0))</f>
        <v>0</v>
      </c>
      <c r="F455" s="14">
        <f t="shared" si="48"/>
        <v>0</v>
      </c>
      <c r="G455" s="15">
        <f>IF(INTRO!$E$43="Non-endemic", "Not required", COUNTRY_INFO!T455)</f>
        <v>0</v>
      </c>
      <c r="H455" s="64"/>
      <c r="I455" s="14">
        <f>IF($D455=0,0,IF(AND($G455&gt;0,$H455&lt;&gt;"Yes"),D455,IF(AND($G455&gt;0,$H455="Yes"),COUNTRY_INFO!$F455,0)))</f>
        <v>0</v>
      </c>
      <c r="J455" s="3"/>
      <c r="K455" s="44">
        <f t="shared" si="49"/>
        <v>0</v>
      </c>
      <c r="L455" s="44">
        <f t="shared" si="50"/>
        <v>0</v>
      </c>
      <c r="M455" s="14">
        <f t="shared" si="45"/>
        <v>0</v>
      </c>
      <c r="N455" s="44">
        <f t="shared" si="46"/>
        <v>0</v>
      </c>
      <c r="O455" s="14">
        <f t="shared" si="51"/>
        <v>0</v>
      </c>
      <c r="P455" s="25"/>
      <c r="Q455" s="16">
        <f t="shared" si="52"/>
        <v>0</v>
      </c>
      <c r="R455" s="16">
        <f t="shared" si="47"/>
        <v>0</v>
      </c>
    </row>
    <row r="456" spans="1:18" x14ac:dyDescent="0.25">
      <c r="A456" s="13" t="str">
        <f>IF(INTRO!$E$43="Non-endemic"," ", IF(COUNTRY_INFO!A456=0," ",COUNTRY_INFO!A456))</f>
        <v>Nigeria</v>
      </c>
      <c r="B456" s="13" t="str">
        <f>IF(INTRO!$E$43="Non-endemic"," ", IF(COUNTRY_INFO!B456=0," ",COUNTRY_INFO!B456))</f>
        <v>Kebbi</v>
      </c>
      <c r="C456" s="13" t="str">
        <f>IF(INTRO!$E$43="Non-endemic"," ", IF(COUNTRY_INFO!C456=0," ",COUNTRY_INFO!C456))</f>
        <v>Aleiro</v>
      </c>
      <c r="D456" s="14">
        <f>IF(INTRO!$E$43="Non-endemic", 0, IF(COUNTRY_INFO!$K456&gt;0, IF(COUNTRY_INFO!$K456=4, 0, IF(COUNTRY_INFO!$K456=1, COUNTRY_INFO!$F456*0.33, IF(COUNTRY_INFO!$K456=2, COUNTRY_INFO!$F456*0.5, COUNTRY_INFO!$F456))), 0))</f>
        <v>12421.5</v>
      </c>
      <c r="E456" s="14">
        <f>IF(INTRO!$E$43="Non-endemic", 0, IF(COUNTRY_INFO!$K456&gt;0, IF(COUNTRY_INFO!$K456=4, 0, IF(COUNTRY_INFO!$K456=1, 0, IF(COUNTRY_INFO!$K456=2, COUNTRY_INFO!$G456*0.2, COUNTRY_INFO!$G456))), 0))</f>
        <v>9227.6</v>
      </c>
      <c r="F456" s="14">
        <f t="shared" si="48"/>
        <v>21649.1</v>
      </c>
      <c r="G456" s="15">
        <f>IF(INTRO!$E$43="Non-endemic", "Not required", COUNTRY_INFO!T456)</f>
        <v>1</v>
      </c>
      <c r="H456" s="64"/>
      <c r="I456" s="14">
        <f>IF($D456=0,0,IF(AND($G456&gt;0,$H456&lt;&gt;"Yes"),D456,IF(AND($G456&gt;0,$H456="Yes"),COUNTRY_INFO!$F456,0)))</f>
        <v>12421.5</v>
      </c>
      <c r="J456" s="3"/>
      <c r="K456" s="44">
        <f t="shared" si="49"/>
        <v>9227.6</v>
      </c>
      <c r="L456" s="44">
        <f t="shared" si="50"/>
        <v>21649.1</v>
      </c>
      <c r="M456" s="14">
        <f t="shared" ref="M456:M519" si="53">IF($J456=0,$I456*2.5,$J456*2.5)</f>
        <v>31053.75</v>
      </c>
      <c r="N456" s="44">
        <f t="shared" ref="N456:N519" si="54">$K456*3</f>
        <v>27682.800000000003</v>
      </c>
      <c r="O456" s="14">
        <f t="shared" si="51"/>
        <v>31053.75</v>
      </c>
      <c r="P456" s="25"/>
      <c r="Q456" s="16">
        <f t="shared" si="52"/>
        <v>31053.75</v>
      </c>
      <c r="R456" s="16">
        <f t="shared" ref="R456:R519" si="55">ROUNDUP($O456/1000,0)</f>
        <v>32</v>
      </c>
    </row>
    <row r="457" spans="1:18" x14ac:dyDescent="0.25">
      <c r="A457" s="13" t="str">
        <f>IF(INTRO!$E$43="Non-endemic"," ", IF(COUNTRY_INFO!A457=0," ",COUNTRY_INFO!A457))</f>
        <v>Nigeria</v>
      </c>
      <c r="B457" s="13" t="str">
        <f>IF(INTRO!$E$43="Non-endemic"," ", IF(COUNTRY_INFO!B457=0," ",COUNTRY_INFO!B457))</f>
        <v>Kebbi</v>
      </c>
      <c r="C457" s="13" t="str">
        <f>IF(INTRO!$E$43="Non-endemic"," ", IF(COUNTRY_INFO!C457=0," ",COUNTRY_INFO!C457))</f>
        <v>Arewa-Dandi</v>
      </c>
      <c r="D457" s="14">
        <f>IF(INTRO!$E$43="Non-endemic", 0, IF(COUNTRY_INFO!$K457&gt;0, IF(COUNTRY_INFO!$K457=4, 0, IF(COUNTRY_INFO!$K457=1, COUNTRY_INFO!$F457*0.33, IF(COUNTRY_INFO!$K457=2, COUNTRY_INFO!$F457*0.5, COUNTRY_INFO!$F457))), 0))</f>
        <v>0</v>
      </c>
      <c r="E457" s="14">
        <f>IF(INTRO!$E$43="Non-endemic", 0, IF(COUNTRY_INFO!$K457&gt;0, IF(COUNTRY_INFO!$K457=4, 0, IF(COUNTRY_INFO!$K457=1, 0, IF(COUNTRY_INFO!$K457=2, COUNTRY_INFO!$G457*0.2, COUNTRY_INFO!$G457))), 0))</f>
        <v>0</v>
      </c>
      <c r="F457" s="14">
        <f t="shared" si="48"/>
        <v>0</v>
      </c>
      <c r="G457" s="15">
        <f>IF(INTRO!$E$43="Non-endemic", "Not required", COUNTRY_INFO!T457)</f>
        <v>0</v>
      </c>
      <c r="H457" s="64"/>
      <c r="I457" s="14">
        <f>IF($D457=0,0,IF(AND($G457&gt;0,$H457&lt;&gt;"Yes"),D457,IF(AND($G457&gt;0,$H457="Yes"),COUNTRY_INFO!$F457,0)))</f>
        <v>0</v>
      </c>
      <c r="J457" s="3"/>
      <c r="K457" s="44">
        <f t="shared" si="49"/>
        <v>0</v>
      </c>
      <c r="L457" s="44">
        <f t="shared" si="50"/>
        <v>0</v>
      </c>
      <c r="M457" s="14">
        <f t="shared" si="53"/>
        <v>0</v>
      </c>
      <c r="N457" s="44">
        <f t="shared" si="54"/>
        <v>0</v>
      </c>
      <c r="O457" s="14">
        <f t="shared" si="51"/>
        <v>0</v>
      </c>
      <c r="P457" s="25"/>
      <c r="Q457" s="16">
        <f t="shared" si="52"/>
        <v>0</v>
      </c>
      <c r="R457" s="16">
        <f t="shared" si="55"/>
        <v>0</v>
      </c>
    </row>
    <row r="458" spans="1:18" x14ac:dyDescent="0.25">
      <c r="A458" s="13" t="str">
        <f>IF(INTRO!$E$43="Non-endemic"," ", IF(COUNTRY_INFO!A458=0," ",COUNTRY_INFO!A458))</f>
        <v>Nigeria</v>
      </c>
      <c r="B458" s="13" t="str">
        <f>IF(INTRO!$E$43="Non-endemic"," ", IF(COUNTRY_INFO!B458=0," ",COUNTRY_INFO!B458))</f>
        <v>Kebbi</v>
      </c>
      <c r="C458" s="13" t="str">
        <f>IF(INTRO!$E$43="Non-endemic"," ", IF(COUNTRY_INFO!C458=0," ",COUNTRY_INFO!C458))</f>
        <v>Argungu</v>
      </c>
      <c r="D458" s="14">
        <f>IF(INTRO!$E$43="Non-endemic", 0, IF(COUNTRY_INFO!$K458&gt;0, IF(COUNTRY_INFO!$K458=4, 0, IF(COUNTRY_INFO!$K458=1, COUNTRY_INFO!$F458*0.33, IF(COUNTRY_INFO!$K458=2, COUNTRY_INFO!$F458*0.5, COUNTRY_INFO!$F458))), 0))</f>
        <v>73613</v>
      </c>
      <c r="E458" s="14">
        <f>IF(INTRO!$E$43="Non-endemic", 0, IF(COUNTRY_INFO!$K458&gt;0, IF(COUNTRY_INFO!$K458=4, 0, IF(COUNTRY_INFO!$K458=1, 0, IF(COUNTRY_INFO!$K458=2, COUNTRY_INFO!$G458*0.2, COUNTRY_INFO!$G458))), 0))</f>
        <v>136710</v>
      </c>
      <c r="F458" s="14">
        <f t="shared" ref="F458:F521" si="56">SUM(D458:E458)</f>
        <v>210323</v>
      </c>
      <c r="G458" s="15">
        <f>IF(INTRO!$E$43="Non-endemic", "Not required", COUNTRY_INFO!T458)</f>
        <v>1</v>
      </c>
      <c r="H458" s="64"/>
      <c r="I458" s="14">
        <f>IF($D458=0,0,IF(AND($G458&gt;0,$H458&lt;&gt;"Yes"),D458,IF(AND($G458&gt;0,$H458="Yes"),COUNTRY_INFO!$F458,0)))</f>
        <v>73613</v>
      </c>
      <c r="J458" s="3"/>
      <c r="K458" s="44">
        <f t="shared" ref="K458:K521" si="57">IF($G458&gt;0,E458, 0)</f>
        <v>136710</v>
      </c>
      <c r="L458" s="44">
        <f t="shared" ref="L458:L521" si="58">IF($J458=0,SUM(I458,K458),SUM(J458,K458))</f>
        <v>210323</v>
      </c>
      <c r="M458" s="14">
        <f t="shared" si="53"/>
        <v>184032.5</v>
      </c>
      <c r="N458" s="44">
        <f t="shared" si="54"/>
        <v>410130</v>
      </c>
      <c r="O458" s="14">
        <f t="shared" ref="O458:O521" si="59">M458</f>
        <v>184032.5</v>
      </c>
      <c r="P458" s="25"/>
      <c r="Q458" s="16">
        <f t="shared" ref="Q458:Q521" si="60">IF($O458&gt;$P458,O458-P458,0)</f>
        <v>184032.5</v>
      </c>
      <c r="R458" s="16">
        <f t="shared" si="55"/>
        <v>185</v>
      </c>
    </row>
    <row r="459" spans="1:18" x14ac:dyDescent="0.25">
      <c r="A459" s="13" t="str">
        <f>IF(INTRO!$E$43="Non-endemic"," ", IF(COUNTRY_INFO!A459=0," ",COUNTRY_INFO!A459))</f>
        <v>Nigeria</v>
      </c>
      <c r="B459" s="13" t="str">
        <f>IF(INTRO!$E$43="Non-endemic"," ", IF(COUNTRY_INFO!B459=0," ",COUNTRY_INFO!B459))</f>
        <v>Kebbi</v>
      </c>
      <c r="C459" s="13" t="str">
        <f>IF(INTRO!$E$43="Non-endemic"," ", IF(COUNTRY_INFO!C459=0," ",COUNTRY_INFO!C459))</f>
        <v>Augie</v>
      </c>
      <c r="D459" s="14">
        <f>IF(INTRO!$E$43="Non-endemic", 0, IF(COUNTRY_INFO!$K459&gt;0, IF(COUNTRY_INFO!$K459=4, 0, IF(COUNTRY_INFO!$K459=1, COUNTRY_INFO!$F459*0.33, IF(COUNTRY_INFO!$K459=2, COUNTRY_INFO!$F459*0.5, COUNTRY_INFO!$F459))), 0))</f>
        <v>44167</v>
      </c>
      <c r="E459" s="14">
        <f>IF(INTRO!$E$43="Non-endemic", 0, IF(COUNTRY_INFO!$K459&gt;0, IF(COUNTRY_INFO!$K459=4, 0, IF(COUNTRY_INFO!$K459=1, 0, IF(COUNTRY_INFO!$K459=2, COUNTRY_INFO!$G459*0.2, COUNTRY_INFO!$G459))), 0))</f>
        <v>82024</v>
      </c>
      <c r="F459" s="14">
        <f t="shared" si="56"/>
        <v>126191</v>
      </c>
      <c r="G459" s="15">
        <f>IF(INTRO!$E$43="Non-endemic", "Not required", COUNTRY_INFO!T459)</f>
        <v>1</v>
      </c>
      <c r="H459" s="64"/>
      <c r="I459" s="14">
        <f>IF($D459=0,0,IF(AND($G459&gt;0,$H459&lt;&gt;"Yes"),D459,IF(AND($G459&gt;0,$H459="Yes"),COUNTRY_INFO!$F459,0)))</f>
        <v>44167</v>
      </c>
      <c r="J459" s="3"/>
      <c r="K459" s="44">
        <f t="shared" si="57"/>
        <v>82024</v>
      </c>
      <c r="L459" s="44">
        <f t="shared" si="58"/>
        <v>126191</v>
      </c>
      <c r="M459" s="14">
        <f t="shared" si="53"/>
        <v>110417.5</v>
      </c>
      <c r="N459" s="44">
        <f t="shared" si="54"/>
        <v>246072</v>
      </c>
      <c r="O459" s="14">
        <f t="shared" si="59"/>
        <v>110417.5</v>
      </c>
      <c r="P459" s="25"/>
      <c r="Q459" s="16">
        <f t="shared" si="60"/>
        <v>110417.5</v>
      </c>
      <c r="R459" s="16">
        <f t="shared" si="55"/>
        <v>111</v>
      </c>
    </row>
    <row r="460" spans="1:18" x14ac:dyDescent="0.25">
      <c r="A460" s="13" t="str">
        <f>IF(INTRO!$E$43="Non-endemic"," ", IF(COUNTRY_INFO!A460=0," ",COUNTRY_INFO!A460))</f>
        <v>Nigeria</v>
      </c>
      <c r="B460" s="13" t="str">
        <f>IF(INTRO!$E$43="Non-endemic"," ", IF(COUNTRY_INFO!B460=0," ",COUNTRY_INFO!B460))</f>
        <v>Kebbi</v>
      </c>
      <c r="C460" s="13" t="str">
        <f>IF(INTRO!$E$43="Non-endemic"," ", IF(COUNTRY_INFO!C460=0," ",COUNTRY_INFO!C460))</f>
        <v>Bagudo</v>
      </c>
      <c r="D460" s="14">
        <f>IF(INTRO!$E$43="Non-endemic", 0, IF(COUNTRY_INFO!$K460&gt;0, IF(COUNTRY_INFO!$K460=4, 0, IF(COUNTRY_INFO!$K460=1, COUNTRY_INFO!$F460*0.33, IF(COUNTRY_INFO!$K460=2, COUNTRY_INFO!$F460*0.5, COUNTRY_INFO!$F460))), 0))</f>
        <v>44777</v>
      </c>
      <c r="E460" s="14">
        <f>IF(INTRO!$E$43="Non-endemic", 0, IF(COUNTRY_INFO!$K460&gt;0, IF(COUNTRY_INFO!$K460=4, 0, IF(COUNTRY_INFO!$K460=1, 0, IF(COUNTRY_INFO!$K460=2, COUNTRY_INFO!$G460*0.2, COUNTRY_INFO!$G460))), 0))</f>
        <v>33263</v>
      </c>
      <c r="F460" s="14">
        <f t="shared" si="56"/>
        <v>78040</v>
      </c>
      <c r="G460" s="15">
        <f>IF(INTRO!$E$43="Non-endemic", "Not required", COUNTRY_INFO!T460)</f>
        <v>1</v>
      </c>
      <c r="H460" s="64"/>
      <c r="I460" s="14">
        <f>IF($D460=0,0,IF(AND($G460&gt;0,$H460&lt;&gt;"Yes"),D460,IF(AND($G460&gt;0,$H460="Yes"),COUNTRY_INFO!$F460,0)))</f>
        <v>44777</v>
      </c>
      <c r="J460" s="3"/>
      <c r="K460" s="44">
        <f t="shared" si="57"/>
        <v>33263</v>
      </c>
      <c r="L460" s="44">
        <f t="shared" si="58"/>
        <v>78040</v>
      </c>
      <c r="M460" s="14">
        <f t="shared" si="53"/>
        <v>111942.5</v>
      </c>
      <c r="N460" s="44">
        <f t="shared" si="54"/>
        <v>99789</v>
      </c>
      <c r="O460" s="14">
        <f t="shared" si="59"/>
        <v>111942.5</v>
      </c>
      <c r="P460" s="25"/>
      <c r="Q460" s="16">
        <f t="shared" si="60"/>
        <v>111942.5</v>
      </c>
      <c r="R460" s="16">
        <f t="shared" si="55"/>
        <v>112</v>
      </c>
    </row>
    <row r="461" spans="1:18" x14ac:dyDescent="0.25">
      <c r="A461" s="13" t="str">
        <f>IF(INTRO!$E$43="Non-endemic"," ", IF(COUNTRY_INFO!A461=0," ",COUNTRY_INFO!A461))</f>
        <v>Nigeria</v>
      </c>
      <c r="B461" s="13" t="str">
        <f>IF(INTRO!$E$43="Non-endemic"," ", IF(COUNTRY_INFO!B461=0," ",COUNTRY_INFO!B461))</f>
        <v>Kebbi</v>
      </c>
      <c r="C461" s="13" t="str">
        <f>IF(INTRO!$E$43="Non-endemic"," ", IF(COUNTRY_INFO!C461=0," ",COUNTRY_INFO!C461))</f>
        <v>Birnin Kebbi</v>
      </c>
      <c r="D461" s="14">
        <f>IF(INTRO!$E$43="Non-endemic", 0, IF(COUNTRY_INFO!$K461&gt;0, IF(COUNTRY_INFO!$K461=4, 0, IF(COUNTRY_INFO!$K461=1, COUNTRY_INFO!$F461*0.33, IF(COUNTRY_INFO!$K461=2, COUNTRY_INFO!$F461*0.5, COUNTRY_INFO!$F461))), 0))</f>
        <v>50539.5</v>
      </c>
      <c r="E461" s="14">
        <f>IF(INTRO!$E$43="Non-endemic", 0, IF(COUNTRY_INFO!$K461&gt;0, IF(COUNTRY_INFO!$K461=4, 0, IF(COUNTRY_INFO!$K461=1, 0, IF(COUNTRY_INFO!$K461=2, COUNTRY_INFO!$G461*0.2, COUNTRY_INFO!$G461))), 0))</f>
        <v>37543.4</v>
      </c>
      <c r="F461" s="14">
        <f t="shared" si="56"/>
        <v>88082.9</v>
      </c>
      <c r="G461" s="15">
        <f>IF(INTRO!$E$43="Non-endemic", "Not required", COUNTRY_INFO!T461)</f>
        <v>1</v>
      </c>
      <c r="H461" s="64"/>
      <c r="I461" s="14">
        <f>IF($D461=0,0,IF(AND($G461&gt;0,$H461&lt;&gt;"Yes"),D461,IF(AND($G461&gt;0,$H461="Yes"),COUNTRY_INFO!$F461,0)))</f>
        <v>50539.5</v>
      </c>
      <c r="J461" s="3"/>
      <c r="K461" s="44">
        <f t="shared" si="57"/>
        <v>37543.4</v>
      </c>
      <c r="L461" s="44">
        <f t="shared" si="58"/>
        <v>88082.9</v>
      </c>
      <c r="M461" s="14">
        <f t="shared" si="53"/>
        <v>126348.75</v>
      </c>
      <c r="N461" s="44">
        <f t="shared" si="54"/>
        <v>112630.20000000001</v>
      </c>
      <c r="O461" s="14">
        <f t="shared" si="59"/>
        <v>126348.75</v>
      </c>
      <c r="P461" s="25"/>
      <c r="Q461" s="16">
        <f t="shared" si="60"/>
        <v>126348.75</v>
      </c>
      <c r="R461" s="16">
        <f t="shared" si="55"/>
        <v>127</v>
      </c>
    </row>
    <row r="462" spans="1:18" x14ac:dyDescent="0.25">
      <c r="A462" s="13" t="str">
        <f>IF(INTRO!$E$43="Non-endemic"," ", IF(COUNTRY_INFO!A462=0," ",COUNTRY_INFO!A462))</f>
        <v>Nigeria</v>
      </c>
      <c r="B462" s="13" t="str">
        <f>IF(INTRO!$E$43="Non-endemic"," ", IF(COUNTRY_INFO!B462=0," ",COUNTRY_INFO!B462))</f>
        <v>Kebbi</v>
      </c>
      <c r="C462" s="13" t="str">
        <f>IF(INTRO!$E$43="Non-endemic"," ", IF(COUNTRY_INFO!C462=0," ",COUNTRY_INFO!C462))</f>
        <v>Bunza</v>
      </c>
      <c r="D462" s="14">
        <f>IF(INTRO!$E$43="Non-endemic", 0, IF(COUNTRY_INFO!$K462&gt;0, IF(COUNTRY_INFO!$K462=4, 0, IF(COUNTRY_INFO!$K462=1, COUNTRY_INFO!$F462*0.33, IF(COUNTRY_INFO!$K462=2, COUNTRY_INFO!$F462*0.5, COUNTRY_INFO!$F462))), 0))</f>
        <v>15093.54</v>
      </c>
      <c r="E462" s="14">
        <f>IF(INTRO!$E$43="Non-endemic", 0, IF(COUNTRY_INFO!$K462&gt;0, IF(COUNTRY_INFO!$K462=4, 0, IF(COUNTRY_INFO!$K462=1, 0, IF(COUNTRY_INFO!$K462=2, COUNTRY_INFO!$G462*0.2, COUNTRY_INFO!$G462))), 0))</f>
        <v>0</v>
      </c>
      <c r="F462" s="14">
        <f t="shared" si="56"/>
        <v>15093.54</v>
      </c>
      <c r="G462" s="15">
        <f>IF(INTRO!$E$43="Non-endemic", "Not required", COUNTRY_INFO!T462)</f>
        <v>0</v>
      </c>
      <c r="H462" s="64"/>
      <c r="I462" s="14">
        <f>IF($D462=0,0,IF(AND($G462&gt;0,$H462&lt;&gt;"Yes"),D462,IF(AND($G462&gt;0,$H462="Yes"),COUNTRY_INFO!$F462,0)))</f>
        <v>0</v>
      </c>
      <c r="J462" s="3"/>
      <c r="K462" s="44">
        <f t="shared" si="57"/>
        <v>0</v>
      </c>
      <c r="L462" s="44">
        <f t="shared" si="58"/>
        <v>0</v>
      </c>
      <c r="M462" s="14">
        <f t="shared" si="53"/>
        <v>0</v>
      </c>
      <c r="N462" s="44">
        <f t="shared" si="54"/>
        <v>0</v>
      </c>
      <c r="O462" s="14">
        <f t="shared" si="59"/>
        <v>0</v>
      </c>
      <c r="P462" s="25"/>
      <c r="Q462" s="16">
        <f t="shared" si="60"/>
        <v>0</v>
      </c>
      <c r="R462" s="16">
        <f t="shared" si="55"/>
        <v>0</v>
      </c>
    </row>
    <row r="463" spans="1:18" x14ac:dyDescent="0.25">
      <c r="A463" s="13" t="str">
        <f>IF(INTRO!$E$43="Non-endemic"," ", IF(COUNTRY_INFO!A463=0," ",COUNTRY_INFO!A463))</f>
        <v>Nigeria</v>
      </c>
      <c r="B463" s="13" t="str">
        <f>IF(INTRO!$E$43="Non-endemic"," ", IF(COUNTRY_INFO!B463=0," ",COUNTRY_INFO!B463))</f>
        <v>Kebbi</v>
      </c>
      <c r="C463" s="13" t="str">
        <f>IF(INTRO!$E$43="Non-endemic"," ", IF(COUNTRY_INFO!C463=0," ",COUNTRY_INFO!C463))</f>
        <v>Dandi</v>
      </c>
      <c r="D463" s="14">
        <f>IF(INTRO!$E$43="Non-endemic", 0, IF(COUNTRY_INFO!$K463&gt;0, IF(COUNTRY_INFO!$K463=4, 0, IF(COUNTRY_INFO!$K463=1, COUNTRY_INFO!$F463*0.33, IF(COUNTRY_INFO!$K463=2, COUNTRY_INFO!$F463*0.5, COUNTRY_INFO!$F463))), 0))</f>
        <v>27164.5</v>
      </c>
      <c r="E463" s="14">
        <f>IF(INTRO!$E$43="Non-endemic", 0, IF(COUNTRY_INFO!$K463&gt;0, IF(COUNTRY_INFO!$K463=4, 0, IF(COUNTRY_INFO!$K463=1, 0, IF(COUNTRY_INFO!$K463=2, COUNTRY_INFO!$G463*0.2, COUNTRY_INFO!$G463))), 0))</f>
        <v>20179.2</v>
      </c>
      <c r="F463" s="14">
        <f t="shared" si="56"/>
        <v>47343.7</v>
      </c>
      <c r="G463" s="15">
        <f>IF(INTRO!$E$43="Non-endemic", "Not required", COUNTRY_INFO!T463)</f>
        <v>1</v>
      </c>
      <c r="H463" s="64"/>
      <c r="I463" s="14">
        <f>IF($D463=0,0,IF(AND($G463&gt;0,$H463&lt;&gt;"Yes"),D463,IF(AND($G463&gt;0,$H463="Yes"),COUNTRY_INFO!$F463,0)))</f>
        <v>27164.5</v>
      </c>
      <c r="J463" s="3"/>
      <c r="K463" s="44">
        <f t="shared" si="57"/>
        <v>20179.2</v>
      </c>
      <c r="L463" s="44">
        <f t="shared" si="58"/>
        <v>47343.7</v>
      </c>
      <c r="M463" s="14">
        <f t="shared" si="53"/>
        <v>67911.25</v>
      </c>
      <c r="N463" s="44">
        <f t="shared" si="54"/>
        <v>60537.600000000006</v>
      </c>
      <c r="O463" s="14">
        <f t="shared" si="59"/>
        <v>67911.25</v>
      </c>
      <c r="P463" s="25"/>
      <c r="Q463" s="16">
        <f t="shared" si="60"/>
        <v>67911.25</v>
      </c>
      <c r="R463" s="16">
        <f t="shared" si="55"/>
        <v>68</v>
      </c>
    </row>
    <row r="464" spans="1:18" x14ac:dyDescent="0.25">
      <c r="A464" s="13" t="str">
        <f>IF(INTRO!$E$43="Non-endemic"," ", IF(COUNTRY_INFO!A464=0," ",COUNTRY_INFO!A464))</f>
        <v>Nigeria</v>
      </c>
      <c r="B464" s="13" t="str">
        <f>IF(INTRO!$E$43="Non-endemic"," ", IF(COUNTRY_INFO!B464=0," ",COUNTRY_INFO!B464))</f>
        <v>Kebbi</v>
      </c>
      <c r="C464" s="13" t="str">
        <f>IF(INTRO!$E$43="Non-endemic"," ", IF(COUNTRY_INFO!C464=0," ",COUNTRY_INFO!C464))</f>
        <v>Fakai</v>
      </c>
      <c r="D464" s="14">
        <f>IF(INTRO!$E$43="Non-endemic", 0, IF(COUNTRY_INFO!$K464&gt;0, IF(COUNTRY_INFO!$K464=4, 0, IF(COUNTRY_INFO!$K464=1, COUNTRY_INFO!$F464*0.33, IF(COUNTRY_INFO!$K464=2, COUNTRY_INFO!$F464*0.5, COUNTRY_INFO!$F464))), 0))</f>
        <v>22822.5</v>
      </c>
      <c r="E464" s="14">
        <f>IF(INTRO!$E$43="Non-endemic", 0, IF(COUNTRY_INFO!$K464&gt;0, IF(COUNTRY_INFO!$K464=4, 0, IF(COUNTRY_INFO!$K464=1, 0, IF(COUNTRY_INFO!$K464=2, COUNTRY_INFO!$G464*0.2, COUNTRY_INFO!$G464))), 0))</f>
        <v>16953.8</v>
      </c>
      <c r="F464" s="14">
        <f t="shared" si="56"/>
        <v>39776.300000000003</v>
      </c>
      <c r="G464" s="15">
        <f>IF(INTRO!$E$43="Non-endemic", "Not required", COUNTRY_INFO!T464)</f>
        <v>1</v>
      </c>
      <c r="H464" s="64"/>
      <c r="I464" s="14">
        <f>IF($D464=0,0,IF(AND($G464&gt;0,$H464&lt;&gt;"Yes"),D464,IF(AND($G464&gt;0,$H464="Yes"),COUNTRY_INFO!$F464,0)))</f>
        <v>22822.5</v>
      </c>
      <c r="J464" s="3"/>
      <c r="K464" s="44">
        <f t="shared" si="57"/>
        <v>16953.8</v>
      </c>
      <c r="L464" s="44">
        <f t="shared" si="58"/>
        <v>39776.300000000003</v>
      </c>
      <c r="M464" s="14">
        <f t="shared" si="53"/>
        <v>57056.25</v>
      </c>
      <c r="N464" s="44">
        <f t="shared" si="54"/>
        <v>50861.399999999994</v>
      </c>
      <c r="O464" s="14">
        <f t="shared" si="59"/>
        <v>57056.25</v>
      </c>
      <c r="P464" s="25"/>
      <c r="Q464" s="16">
        <f t="shared" si="60"/>
        <v>57056.25</v>
      </c>
      <c r="R464" s="16">
        <f t="shared" si="55"/>
        <v>58</v>
      </c>
    </row>
    <row r="465" spans="1:18" x14ac:dyDescent="0.25">
      <c r="A465" s="13" t="str">
        <f>IF(INTRO!$E$43="Non-endemic"," ", IF(COUNTRY_INFO!A465=0," ",COUNTRY_INFO!A465))</f>
        <v>Nigeria</v>
      </c>
      <c r="B465" s="13" t="str">
        <f>IF(INTRO!$E$43="Non-endemic"," ", IF(COUNTRY_INFO!B465=0," ",COUNTRY_INFO!B465))</f>
        <v>Kebbi</v>
      </c>
      <c r="C465" s="13" t="str">
        <f>IF(INTRO!$E$43="Non-endemic"," ", IF(COUNTRY_INFO!C465=0," ",COUNTRY_INFO!C465))</f>
        <v>Gwandu</v>
      </c>
      <c r="D465" s="14">
        <f>IF(INTRO!$E$43="Non-endemic", 0, IF(COUNTRY_INFO!$K465&gt;0, IF(COUNTRY_INFO!$K465=4, 0, IF(COUNTRY_INFO!$K465=1, COUNTRY_INFO!$F465*0.33, IF(COUNTRY_INFO!$K465=2, COUNTRY_INFO!$F465*0.5, COUNTRY_INFO!$F465))), 0))</f>
        <v>28434.5</v>
      </c>
      <c r="E465" s="14">
        <f>IF(INTRO!$E$43="Non-endemic", 0, IF(COUNTRY_INFO!$K465&gt;0, IF(COUNTRY_INFO!$K465=4, 0, IF(COUNTRY_INFO!$K465=1, 0, IF(COUNTRY_INFO!$K465=2, COUNTRY_INFO!$G465*0.2, COUNTRY_INFO!$G465))), 0))</f>
        <v>21122.800000000003</v>
      </c>
      <c r="F465" s="14">
        <f t="shared" si="56"/>
        <v>49557.3</v>
      </c>
      <c r="G465" s="15">
        <f>IF(INTRO!$E$43="Non-endemic", "Not required", COUNTRY_INFO!T465)</f>
        <v>1</v>
      </c>
      <c r="H465" s="64"/>
      <c r="I465" s="14">
        <f>IF($D465=0,0,IF(AND($G465&gt;0,$H465&lt;&gt;"Yes"),D465,IF(AND($G465&gt;0,$H465="Yes"),COUNTRY_INFO!$F465,0)))</f>
        <v>28434.5</v>
      </c>
      <c r="J465" s="3"/>
      <c r="K465" s="44">
        <f t="shared" si="57"/>
        <v>21122.800000000003</v>
      </c>
      <c r="L465" s="44">
        <f t="shared" si="58"/>
        <v>49557.3</v>
      </c>
      <c r="M465" s="14">
        <f t="shared" si="53"/>
        <v>71086.25</v>
      </c>
      <c r="N465" s="44">
        <f t="shared" si="54"/>
        <v>63368.400000000009</v>
      </c>
      <c r="O465" s="14">
        <f t="shared" si="59"/>
        <v>71086.25</v>
      </c>
      <c r="P465" s="25"/>
      <c r="Q465" s="16">
        <f t="shared" si="60"/>
        <v>71086.25</v>
      </c>
      <c r="R465" s="16">
        <f t="shared" si="55"/>
        <v>72</v>
      </c>
    </row>
    <row r="466" spans="1:18" x14ac:dyDescent="0.25">
      <c r="A466" s="13" t="str">
        <f>IF(INTRO!$E$43="Non-endemic"," ", IF(COUNTRY_INFO!A466=0," ",COUNTRY_INFO!A466))</f>
        <v>Nigeria</v>
      </c>
      <c r="B466" s="13" t="str">
        <f>IF(INTRO!$E$43="Non-endemic"," ", IF(COUNTRY_INFO!B466=0," ",COUNTRY_INFO!B466))</f>
        <v>Kebbi</v>
      </c>
      <c r="C466" s="13" t="str">
        <f>IF(INTRO!$E$43="Non-endemic"," ", IF(COUNTRY_INFO!C466=0," ",COUNTRY_INFO!C466))</f>
        <v>Jega</v>
      </c>
      <c r="D466" s="14">
        <f>IF(INTRO!$E$43="Non-endemic", 0, IF(COUNTRY_INFO!$K466&gt;0, IF(COUNTRY_INFO!$K466=4, 0, IF(COUNTRY_INFO!$K466=1, COUNTRY_INFO!$F466*0.33, IF(COUNTRY_INFO!$K466=2, COUNTRY_INFO!$F466*0.5, COUNTRY_INFO!$F466))), 0))</f>
        <v>36405</v>
      </c>
      <c r="E466" s="14">
        <f>IF(INTRO!$E$43="Non-endemic", 0, IF(COUNTRY_INFO!$K466&gt;0, IF(COUNTRY_INFO!$K466=4, 0, IF(COUNTRY_INFO!$K466=1, 0, IF(COUNTRY_INFO!$K466=2, COUNTRY_INFO!$G466*0.2, COUNTRY_INFO!$G466))), 0))</f>
        <v>27043.800000000003</v>
      </c>
      <c r="F466" s="14">
        <f t="shared" si="56"/>
        <v>63448.800000000003</v>
      </c>
      <c r="G466" s="15">
        <f>IF(INTRO!$E$43="Non-endemic", "Not required", COUNTRY_INFO!T466)</f>
        <v>1</v>
      </c>
      <c r="H466" s="64"/>
      <c r="I466" s="14">
        <f>IF($D466=0,0,IF(AND($G466&gt;0,$H466&lt;&gt;"Yes"),D466,IF(AND($G466&gt;0,$H466="Yes"),COUNTRY_INFO!$F466,0)))</f>
        <v>36405</v>
      </c>
      <c r="J466" s="3"/>
      <c r="K466" s="44">
        <f t="shared" si="57"/>
        <v>27043.800000000003</v>
      </c>
      <c r="L466" s="44">
        <f t="shared" si="58"/>
        <v>63448.800000000003</v>
      </c>
      <c r="M466" s="14">
        <f t="shared" si="53"/>
        <v>91012.5</v>
      </c>
      <c r="N466" s="44">
        <f t="shared" si="54"/>
        <v>81131.400000000009</v>
      </c>
      <c r="O466" s="14">
        <f t="shared" si="59"/>
        <v>91012.5</v>
      </c>
      <c r="P466" s="25"/>
      <c r="Q466" s="16">
        <f t="shared" si="60"/>
        <v>91012.5</v>
      </c>
      <c r="R466" s="16">
        <f t="shared" si="55"/>
        <v>92</v>
      </c>
    </row>
    <row r="467" spans="1:18" x14ac:dyDescent="0.25">
      <c r="A467" s="13" t="str">
        <f>IF(INTRO!$E$43="Non-endemic"," ", IF(COUNTRY_INFO!A467=0," ",COUNTRY_INFO!A467))</f>
        <v>Nigeria</v>
      </c>
      <c r="B467" s="13" t="str">
        <f>IF(INTRO!$E$43="Non-endemic"," ", IF(COUNTRY_INFO!B467=0," ",COUNTRY_INFO!B467))</f>
        <v>Kebbi</v>
      </c>
      <c r="C467" s="13" t="str">
        <f>IF(INTRO!$E$43="Non-endemic"," ", IF(COUNTRY_INFO!C467=0," ",COUNTRY_INFO!C467))</f>
        <v>Kalgo</v>
      </c>
      <c r="D467" s="14">
        <f>IF(INTRO!$E$43="Non-endemic", 0, IF(COUNTRY_INFO!$K467&gt;0, IF(COUNTRY_INFO!$K467=4, 0, IF(COUNTRY_INFO!$K467=1, COUNTRY_INFO!$F467*0.33, IF(COUNTRY_INFO!$K467=2, COUNTRY_INFO!$F467*0.5, COUNTRY_INFO!$F467))), 0))</f>
        <v>10612.800000000001</v>
      </c>
      <c r="E467" s="14">
        <f>IF(INTRO!$E$43="Non-endemic", 0, IF(COUNTRY_INFO!$K467&gt;0, IF(COUNTRY_INFO!$K467=4, 0, IF(COUNTRY_INFO!$K467=1, 0, IF(COUNTRY_INFO!$K467=2, COUNTRY_INFO!$G467*0.2, COUNTRY_INFO!$G467))), 0))</f>
        <v>0</v>
      </c>
      <c r="F467" s="14">
        <f t="shared" si="56"/>
        <v>10612.800000000001</v>
      </c>
      <c r="G467" s="15">
        <f>IF(INTRO!$E$43="Non-endemic", "Not required", COUNTRY_INFO!T467)</f>
        <v>0</v>
      </c>
      <c r="H467" s="64"/>
      <c r="I467" s="14">
        <f>IF($D467=0,0,IF(AND($G467&gt;0,$H467&lt;&gt;"Yes"),D467,IF(AND($G467&gt;0,$H467="Yes"),COUNTRY_INFO!$F467,0)))</f>
        <v>0</v>
      </c>
      <c r="J467" s="3"/>
      <c r="K467" s="44">
        <f t="shared" si="57"/>
        <v>0</v>
      </c>
      <c r="L467" s="44">
        <f t="shared" si="58"/>
        <v>0</v>
      </c>
      <c r="M467" s="14">
        <f t="shared" si="53"/>
        <v>0</v>
      </c>
      <c r="N467" s="44">
        <f t="shared" si="54"/>
        <v>0</v>
      </c>
      <c r="O467" s="14">
        <f t="shared" si="59"/>
        <v>0</v>
      </c>
      <c r="P467" s="25"/>
      <c r="Q467" s="16">
        <f t="shared" si="60"/>
        <v>0</v>
      </c>
      <c r="R467" s="16">
        <f t="shared" si="55"/>
        <v>0</v>
      </c>
    </row>
    <row r="468" spans="1:18" x14ac:dyDescent="0.25">
      <c r="A468" s="13" t="str">
        <f>IF(INTRO!$E$43="Non-endemic"," ", IF(COUNTRY_INFO!A468=0," ",COUNTRY_INFO!A468))</f>
        <v>Nigeria</v>
      </c>
      <c r="B468" s="13" t="str">
        <f>IF(INTRO!$E$43="Non-endemic"," ", IF(COUNTRY_INFO!B468=0," ",COUNTRY_INFO!B468))</f>
        <v>Kebbi</v>
      </c>
      <c r="C468" s="13" t="str">
        <f>IF(INTRO!$E$43="Non-endemic"," ", IF(COUNTRY_INFO!C468=0," ",COUNTRY_INFO!C468))</f>
        <v>Koko/Besse</v>
      </c>
      <c r="D468" s="14">
        <f>IF(INTRO!$E$43="Non-endemic", 0, IF(COUNTRY_INFO!$K468&gt;0, IF(COUNTRY_INFO!$K468=4, 0, IF(COUNTRY_INFO!$K468=1, COUNTRY_INFO!$F468*0.33, IF(COUNTRY_INFO!$K468=2, COUNTRY_INFO!$F468*0.5, COUNTRY_INFO!$F468))), 0))</f>
        <v>29109.5</v>
      </c>
      <c r="E468" s="14">
        <f>IF(INTRO!$E$43="Non-endemic", 0, IF(COUNTRY_INFO!$K468&gt;0, IF(COUNTRY_INFO!$K468=4, 0, IF(COUNTRY_INFO!$K468=1, 0, IF(COUNTRY_INFO!$K468=2, COUNTRY_INFO!$G468*0.2, COUNTRY_INFO!$G468))), 0))</f>
        <v>21624.400000000001</v>
      </c>
      <c r="F468" s="14">
        <f t="shared" si="56"/>
        <v>50733.9</v>
      </c>
      <c r="G468" s="15">
        <f>IF(INTRO!$E$43="Non-endemic", "Not required", COUNTRY_INFO!T468)</f>
        <v>1</v>
      </c>
      <c r="H468" s="64"/>
      <c r="I468" s="14">
        <f>IF($D468=0,0,IF(AND($G468&gt;0,$H468&lt;&gt;"Yes"),D468,IF(AND($G468&gt;0,$H468="Yes"),COUNTRY_INFO!$F468,0)))</f>
        <v>29109.5</v>
      </c>
      <c r="J468" s="3"/>
      <c r="K468" s="44">
        <f t="shared" si="57"/>
        <v>21624.400000000001</v>
      </c>
      <c r="L468" s="44">
        <f t="shared" si="58"/>
        <v>50733.9</v>
      </c>
      <c r="M468" s="14">
        <f t="shared" si="53"/>
        <v>72773.75</v>
      </c>
      <c r="N468" s="44">
        <f t="shared" si="54"/>
        <v>64873.200000000004</v>
      </c>
      <c r="O468" s="14">
        <f t="shared" si="59"/>
        <v>72773.75</v>
      </c>
      <c r="P468" s="25"/>
      <c r="Q468" s="16">
        <f t="shared" si="60"/>
        <v>72773.75</v>
      </c>
      <c r="R468" s="16">
        <f t="shared" si="55"/>
        <v>73</v>
      </c>
    </row>
    <row r="469" spans="1:18" x14ac:dyDescent="0.25">
      <c r="A469" s="13" t="str">
        <f>IF(INTRO!$E$43="Non-endemic"," ", IF(COUNTRY_INFO!A469=0," ",COUNTRY_INFO!A469))</f>
        <v>Nigeria</v>
      </c>
      <c r="B469" s="13" t="str">
        <f>IF(INTRO!$E$43="Non-endemic"," ", IF(COUNTRY_INFO!B469=0," ",COUNTRY_INFO!B469))</f>
        <v>Kebbi</v>
      </c>
      <c r="C469" s="13" t="str">
        <f>IF(INTRO!$E$43="Non-endemic"," ", IF(COUNTRY_INFO!C469=0," ",COUNTRY_INFO!C469))</f>
        <v>Maiyama</v>
      </c>
      <c r="D469" s="14">
        <f>IF(INTRO!$E$43="Non-endemic", 0, IF(COUNTRY_INFO!$K469&gt;0, IF(COUNTRY_INFO!$K469=4, 0, IF(COUNTRY_INFO!$K469=1, COUNTRY_INFO!$F469*0.33, IF(COUNTRY_INFO!$K469=2, COUNTRY_INFO!$F469*0.5, COUNTRY_INFO!$F469))), 0))</f>
        <v>33079</v>
      </c>
      <c r="E469" s="14">
        <f>IF(INTRO!$E$43="Non-endemic", 0, IF(COUNTRY_INFO!$K469&gt;0, IF(COUNTRY_INFO!$K469=4, 0, IF(COUNTRY_INFO!$K469=1, 0, IF(COUNTRY_INFO!$K469=2, COUNTRY_INFO!$G469*0.2, COUNTRY_INFO!$G469))), 0))</f>
        <v>24573</v>
      </c>
      <c r="F469" s="14">
        <f t="shared" si="56"/>
        <v>57652</v>
      </c>
      <c r="G469" s="15">
        <f>IF(INTRO!$E$43="Non-endemic", "Not required", COUNTRY_INFO!T469)</f>
        <v>1</v>
      </c>
      <c r="H469" s="64"/>
      <c r="I469" s="14">
        <f>IF($D469=0,0,IF(AND($G469&gt;0,$H469&lt;&gt;"Yes"),D469,IF(AND($G469&gt;0,$H469="Yes"),COUNTRY_INFO!$F469,0)))</f>
        <v>33079</v>
      </c>
      <c r="J469" s="3"/>
      <c r="K469" s="44">
        <f t="shared" si="57"/>
        <v>24573</v>
      </c>
      <c r="L469" s="44">
        <f t="shared" si="58"/>
        <v>57652</v>
      </c>
      <c r="M469" s="14">
        <f t="shared" si="53"/>
        <v>82697.5</v>
      </c>
      <c r="N469" s="44">
        <f t="shared" si="54"/>
        <v>73719</v>
      </c>
      <c r="O469" s="14">
        <f t="shared" si="59"/>
        <v>82697.5</v>
      </c>
      <c r="P469" s="25"/>
      <c r="Q469" s="16">
        <f t="shared" si="60"/>
        <v>82697.5</v>
      </c>
      <c r="R469" s="16">
        <f t="shared" si="55"/>
        <v>83</v>
      </c>
    </row>
    <row r="470" spans="1:18" x14ac:dyDescent="0.25">
      <c r="A470" s="13" t="str">
        <f>IF(INTRO!$E$43="Non-endemic"," ", IF(COUNTRY_INFO!A470=0," ",COUNTRY_INFO!A470))</f>
        <v>Nigeria</v>
      </c>
      <c r="B470" s="13" t="str">
        <f>IF(INTRO!$E$43="Non-endemic"," ", IF(COUNTRY_INFO!B470=0," ",COUNTRY_INFO!B470))</f>
        <v>Kebbi</v>
      </c>
      <c r="C470" s="13" t="str">
        <f>IF(INTRO!$E$43="Non-endemic"," ", IF(COUNTRY_INFO!C470=0," ",COUNTRY_INFO!C470))</f>
        <v>Ngaski</v>
      </c>
      <c r="D470" s="14">
        <f>IF(INTRO!$E$43="Non-endemic", 0, IF(COUNTRY_INFO!$K470&gt;0, IF(COUNTRY_INFO!$K470=4, 0, IF(COUNTRY_INFO!$K470=1, COUNTRY_INFO!$F470*0.33, IF(COUNTRY_INFO!$K470=2, COUNTRY_INFO!$F470*0.5, COUNTRY_INFO!$F470))), 0))</f>
        <v>46983</v>
      </c>
      <c r="E470" s="14">
        <f>IF(INTRO!$E$43="Non-endemic", 0, IF(COUNTRY_INFO!$K470&gt;0, IF(COUNTRY_INFO!$K470=4, 0, IF(COUNTRY_INFO!$K470=1, 0, IF(COUNTRY_INFO!$K470=2, COUNTRY_INFO!$G470*0.2, COUNTRY_INFO!$G470))), 0))</f>
        <v>87254</v>
      </c>
      <c r="F470" s="14">
        <f t="shared" si="56"/>
        <v>134237</v>
      </c>
      <c r="G470" s="15">
        <f>IF(INTRO!$E$43="Non-endemic", "Not required", COUNTRY_INFO!T470)</f>
        <v>1</v>
      </c>
      <c r="H470" s="64"/>
      <c r="I470" s="14">
        <f>IF($D470=0,0,IF(AND($G470&gt;0,$H470&lt;&gt;"Yes"),D470,IF(AND($G470&gt;0,$H470="Yes"),COUNTRY_INFO!$F470,0)))</f>
        <v>46983</v>
      </c>
      <c r="J470" s="3"/>
      <c r="K470" s="44">
        <f t="shared" si="57"/>
        <v>87254</v>
      </c>
      <c r="L470" s="44">
        <f t="shared" si="58"/>
        <v>134237</v>
      </c>
      <c r="M470" s="14">
        <f t="shared" si="53"/>
        <v>117457.5</v>
      </c>
      <c r="N470" s="44">
        <f t="shared" si="54"/>
        <v>261762</v>
      </c>
      <c r="O470" s="14">
        <f t="shared" si="59"/>
        <v>117457.5</v>
      </c>
      <c r="P470" s="25"/>
      <c r="Q470" s="16">
        <f t="shared" si="60"/>
        <v>117457.5</v>
      </c>
      <c r="R470" s="16">
        <f t="shared" si="55"/>
        <v>118</v>
      </c>
    </row>
    <row r="471" spans="1:18" x14ac:dyDescent="0.25">
      <c r="A471" s="13" t="str">
        <f>IF(INTRO!$E$43="Non-endemic"," ", IF(COUNTRY_INFO!A471=0," ",COUNTRY_INFO!A471))</f>
        <v>Nigeria</v>
      </c>
      <c r="B471" s="13" t="str">
        <f>IF(INTRO!$E$43="Non-endemic"," ", IF(COUNTRY_INFO!B471=0," ",COUNTRY_INFO!B471))</f>
        <v>Kebbi</v>
      </c>
      <c r="C471" s="13" t="str">
        <f>IF(INTRO!$E$43="Non-endemic"," ", IF(COUNTRY_INFO!C471=0," ",COUNTRY_INFO!C471))</f>
        <v>Sakaba</v>
      </c>
      <c r="D471" s="14">
        <f>IF(INTRO!$E$43="Non-endemic", 0, IF(COUNTRY_INFO!$K471&gt;0, IF(COUNTRY_INFO!$K471=4, 0, IF(COUNTRY_INFO!$K471=1, COUNTRY_INFO!$F471*0.33, IF(COUNTRY_INFO!$K471=2, COUNTRY_INFO!$F471*0.5, COUNTRY_INFO!$F471))), 0))</f>
        <v>11176.11</v>
      </c>
      <c r="E471" s="14">
        <f>IF(INTRO!$E$43="Non-endemic", 0, IF(COUNTRY_INFO!$K471&gt;0, IF(COUNTRY_INFO!$K471=4, 0, IF(COUNTRY_INFO!$K471=1, 0, IF(COUNTRY_INFO!$K471=2, COUNTRY_INFO!$G471*0.2, COUNTRY_INFO!$G471))), 0))</f>
        <v>0</v>
      </c>
      <c r="F471" s="14">
        <f t="shared" si="56"/>
        <v>11176.11</v>
      </c>
      <c r="G471" s="15">
        <f>IF(INTRO!$E$43="Non-endemic", "Not required", COUNTRY_INFO!T471)</f>
        <v>0</v>
      </c>
      <c r="H471" s="64"/>
      <c r="I471" s="14">
        <f>IF($D471=0,0,IF(AND($G471&gt;0,$H471&lt;&gt;"Yes"),D471,IF(AND($G471&gt;0,$H471="Yes"),COUNTRY_INFO!$F471,0)))</f>
        <v>0</v>
      </c>
      <c r="J471" s="3"/>
      <c r="K471" s="44">
        <f t="shared" si="57"/>
        <v>0</v>
      </c>
      <c r="L471" s="44">
        <f t="shared" si="58"/>
        <v>0</v>
      </c>
      <c r="M471" s="14">
        <f t="shared" si="53"/>
        <v>0</v>
      </c>
      <c r="N471" s="44">
        <f t="shared" si="54"/>
        <v>0</v>
      </c>
      <c r="O471" s="14">
        <f t="shared" si="59"/>
        <v>0</v>
      </c>
      <c r="P471" s="25"/>
      <c r="Q471" s="16">
        <f t="shared" si="60"/>
        <v>0</v>
      </c>
      <c r="R471" s="16">
        <f t="shared" si="55"/>
        <v>0</v>
      </c>
    </row>
    <row r="472" spans="1:18" x14ac:dyDescent="0.25">
      <c r="A472" s="13" t="str">
        <f>IF(INTRO!$E$43="Non-endemic"," ", IF(COUNTRY_INFO!A472=0," ",COUNTRY_INFO!A472))</f>
        <v>Nigeria</v>
      </c>
      <c r="B472" s="13" t="str">
        <f>IF(INTRO!$E$43="Non-endemic"," ", IF(COUNTRY_INFO!B472=0," ",COUNTRY_INFO!B472))</f>
        <v>Kebbi</v>
      </c>
      <c r="C472" s="13" t="str">
        <f>IF(INTRO!$E$43="Non-endemic"," ", IF(COUNTRY_INFO!C472=0," ",COUNTRY_INFO!C472))</f>
        <v>Shanga</v>
      </c>
      <c r="D472" s="14">
        <f>IF(INTRO!$E$43="Non-endemic", 0, IF(COUNTRY_INFO!$K472&gt;0, IF(COUNTRY_INFO!$K472=4, 0, IF(COUNTRY_INFO!$K472=1, COUNTRY_INFO!$F472*0.33, IF(COUNTRY_INFO!$K472=2, COUNTRY_INFO!$F472*0.5, COUNTRY_INFO!$F472))), 0))</f>
        <v>23939.5</v>
      </c>
      <c r="E472" s="14">
        <f>IF(INTRO!$E$43="Non-endemic", 0, IF(COUNTRY_INFO!$K472&gt;0, IF(COUNTRY_INFO!$K472=4, 0, IF(COUNTRY_INFO!$K472=1, 0, IF(COUNTRY_INFO!$K472=2, COUNTRY_INFO!$G472*0.2, COUNTRY_INFO!$G472))), 0))</f>
        <v>17783.8</v>
      </c>
      <c r="F472" s="14">
        <f t="shared" si="56"/>
        <v>41723.300000000003</v>
      </c>
      <c r="G472" s="15">
        <f>IF(INTRO!$E$43="Non-endemic", "Not required", COUNTRY_INFO!T472)</f>
        <v>1</v>
      </c>
      <c r="H472" s="64"/>
      <c r="I472" s="14">
        <f>IF($D472=0,0,IF(AND($G472&gt;0,$H472&lt;&gt;"Yes"),D472,IF(AND($G472&gt;0,$H472="Yes"),COUNTRY_INFO!$F472,0)))</f>
        <v>23939.5</v>
      </c>
      <c r="J472" s="3"/>
      <c r="K472" s="44">
        <f t="shared" si="57"/>
        <v>17783.8</v>
      </c>
      <c r="L472" s="44">
        <f t="shared" si="58"/>
        <v>41723.300000000003</v>
      </c>
      <c r="M472" s="14">
        <f t="shared" si="53"/>
        <v>59848.75</v>
      </c>
      <c r="N472" s="44">
        <f t="shared" si="54"/>
        <v>53351.399999999994</v>
      </c>
      <c r="O472" s="14">
        <f t="shared" si="59"/>
        <v>59848.75</v>
      </c>
      <c r="P472" s="25"/>
      <c r="Q472" s="16">
        <f t="shared" si="60"/>
        <v>59848.75</v>
      </c>
      <c r="R472" s="16">
        <f t="shared" si="55"/>
        <v>60</v>
      </c>
    </row>
    <row r="473" spans="1:18" x14ac:dyDescent="0.25">
      <c r="A473" s="13" t="str">
        <f>IF(INTRO!$E$43="Non-endemic"," ", IF(COUNTRY_INFO!A473=0," ",COUNTRY_INFO!A473))</f>
        <v>Nigeria</v>
      </c>
      <c r="B473" s="13" t="str">
        <f>IF(INTRO!$E$43="Non-endemic"," ", IF(COUNTRY_INFO!B473=0," ",COUNTRY_INFO!B473))</f>
        <v>Kebbi</v>
      </c>
      <c r="C473" s="13" t="str">
        <f>IF(INTRO!$E$43="Non-endemic"," ", IF(COUNTRY_INFO!C473=0," ",COUNTRY_INFO!C473))</f>
        <v>Suru</v>
      </c>
      <c r="D473" s="14">
        <f>IF(INTRO!$E$43="Non-endemic", 0, IF(COUNTRY_INFO!$K473&gt;0, IF(COUNTRY_INFO!$K473=4, 0, IF(COUNTRY_INFO!$K473=1, COUNTRY_INFO!$F473*0.33, IF(COUNTRY_INFO!$K473=2, COUNTRY_INFO!$F473*0.5, COUNTRY_INFO!$F473))), 0))</f>
        <v>28286</v>
      </c>
      <c r="E473" s="14">
        <f>IF(INTRO!$E$43="Non-endemic", 0, IF(COUNTRY_INFO!$K473&gt;0, IF(COUNTRY_INFO!$K473=4, 0, IF(COUNTRY_INFO!$K473=1, 0, IF(COUNTRY_INFO!$K473=2, COUNTRY_INFO!$G473*0.2, COUNTRY_INFO!$G473))), 0))</f>
        <v>21012.400000000001</v>
      </c>
      <c r="F473" s="14">
        <f t="shared" si="56"/>
        <v>49298.400000000001</v>
      </c>
      <c r="G473" s="15">
        <f>IF(INTRO!$E$43="Non-endemic", "Not required", COUNTRY_INFO!T473)</f>
        <v>1</v>
      </c>
      <c r="H473" s="64"/>
      <c r="I473" s="14">
        <f>IF($D473=0,0,IF(AND($G473&gt;0,$H473&lt;&gt;"Yes"),D473,IF(AND($G473&gt;0,$H473="Yes"),COUNTRY_INFO!$F473,0)))</f>
        <v>28286</v>
      </c>
      <c r="J473" s="3"/>
      <c r="K473" s="44">
        <f t="shared" si="57"/>
        <v>21012.400000000001</v>
      </c>
      <c r="L473" s="44">
        <f t="shared" si="58"/>
        <v>49298.400000000001</v>
      </c>
      <c r="M473" s="14">
        <f t="shared" si="53"/>
        <v>70715</v>
      </c>
      <c r="N473" s="44">
        <f t="shared" si="54"/>
        <v>63037.200000000004</v>
      </c>
      <c r="O473" s="14">
        <f t="shared" si="59"/>
        <v>70715</v>
      </c>
      <c r="P473" s="25"/>
      <c r="Q473" s="16">
        <f t="shared" si="60"/>
        <v>70715</v>
      </c>
      <c r="R473" s="16">
        <f t="shared" si="55"/>
        <v>71</v>
      </c>
    </row>
    <row r="474" spans="1:18" x14ac:dyDescent="0.25">
      <c r="A474" s="13" t="str">
        <f>IF(INTRO!$E$43="Non-endemic"," ", IF(COUNTRY_INFO!A474=0," ",COUNTRY_INFO!A474))</f>
        <v>Nigeria</v>
      </c>
      <c r="B474" s="13" t="str">
        <f>IF(INTRO!$E$43="Non-endemic"," ", IF(COUNTRY_INFO!B474=0," ",COUNTRY_INFO!B474))</f>
        <v>Kebbi</v>
      </c>
      <c r="C474" s="13" t="str">
        <f>IF(INTRO!$E$43="Non-endemic"," ", IF(COUNTRY_INFO!C474=0," ",COUNTRY_INFO!C474))</f>
        <v>Wasagu/Danko</v>
      </c>
      <c r="D474" s="14">
        <f>IF(INTRO!$E$43="Non-endemic", 0, IF(COUNTRY_INFO!$K474&gt;0, IF(COUNTRY_INFO!$K474=4, 0, IF(COUNTRY_INFO!$K474=1, COUNTRY_INFO!$F474*0.33, IF(COUNTRY_INFO!$K474=2, COUNTRY_INFO!$F474*0.5, COUNTRY_INFO!$F474))), 0))</f>
        <v>49933.5</v>
      </c>
      <c r="E474" s="14">
        <f>IF(INTRO!$E$43="Non-endemic", 0, IF(COUNTRY_INFO!$K474&gt;0, IF(COUNTRY_INFO!$K474=4, 0, IF(COUNTRY_INFO!$K474=1, 0, IF(COUNTRY_INFO!$K474=2, COUNTRY_INFO!$G474*0.2, COUNTRY_INFO!$G474))), 0))</f>
        <v>37093.599999999999</v>
      </c>
      <c r="F474" s="14">
        <f t="shared" si="56"/>
        <v>87027.1</v>
      </c>
      <c r="G474" s="15">
        <f>IF(INTRO!$E$43="Non-endemic", "Not required", COUNTRY_INFO!T474)</f>
        <v>1</v>
      </c>
      <c r="H474" s="64"/>
      <c r="I474" s="14">
        <f>IF($D474=0,0,IF(AND($G474&gt;0,$H474&lt;&gt;"Yes"),D474,IF(AND($G474&gt;0,$H474="Yes"),COUNTRY_INFO!$F474,0)))</f>
        <v>49933.5</v>
      </c>
      <c r="J474" s="3"/>
      <c r="K474" s="44">
        <f t="shared" si="57"/>
        <v>37093.599999999999</v>
      </c>
      <c r="L474" s="44">
        <f t="shared" si="58"/>
        <v>87027.1</v>
      </c>
      <c r="M474" s="14">
        <f t="shared" si="53"/>
        <v>124833.75</v>
      </c>
      <c r="N474" s="44">
        <f t="shared" si="54"/>
        <v>111280.79999999999</v>
      </c>
      <c r="O474" s="14">
        <f t="shared" si="59"/>
        <v>124833.75</v>
      </c>
      <c r="P474" s="25"/>
      <c r="Q474" s="16">
        <f t="shared" si="60"/>
        <v>124833.75</v>
      </c>
      <c r="R474" s="16">
        <f t="shared" si="55"/>
        <v>125</v>
      </c>
    </row>
    <row r="475" spans="1:18" x14ac:dyDescent="0.25">
      <c r="A475" s="13" t="str">
        <f>IF(INTRO!$E$43="Non-endemic"," ", IF(COUNTRY_INFO!A475=0," ",COUNTRY_INFO!A475))</f>
        <v>Nigeria</v>
      </c>
      <c r="B475" s="13" t="str">
        <f>IF(INTRO!$E$43="Non-endemic"," ", IF(COUNTRY_INFO!B475=0," ",COUNTRY_INFO!B475))</f>
        <v>Kebbi</v>
      </c>
      <c r="C475" s="13" t="str">
        <f>IF(INTRO!$E$43="Non-endemic"," ", IF(COUNTRY_INFO!C475=0," ",COUNTRY_INFO!C475))</f>
        <v>Yauri</v>
      </c>
      <c r="D475" s="14">
        <f>IF(INTRO!$E$43="Non-endemic", 0, IF(COUNTRY_INFO!$K475&gt;0, IF(COUNTRY_INFO!$K475=4, 0, IF(COUNTRY_INFO!$K475=1, COUNTRY_INFO!$F475*0.33, IF(COUNTRY_INFO!$K475=2, COUNTRY_INFO!$F475*0.5, COUNTRY_INFO!$F475))), 0))</f>
        <v>18786.5</v>
      </c>
      <c r="E475" s="14">
        <f>IF(INTRO!$E$43="Non-endemic", 0, IF(COUNTRY_INFO!$K475&gt;0, IF(COUNTRY_INFO!$K475=4, 0, IF(COUNTRY_INFO!$K475=1, 0, IF(COUNTRY_INFO!$K475=2, COUNTRY_INFO!$G475*0.2, COUNTRY_INFO!$G475))), 0))</f>
        <v>13955.6</v>
      </c>
      <c r="F475" s="14">
        <f t="shared" si="56"/>
        <v>32742.1</v>
      </c>
      <c r="G475" s="15">
        <f>IF(INTRO!$E$43="Non-endemic", "Not required", COUNTRY_INFO!T475)</f>
        <v>1</v>
      </c>
      <c r="H475" s="64"/>
      <c r="I475" s="14">
        <f>IF($D475=0,0,IF(AND($G475&gt;0,$H475&lt;&gt;"Yes"),D475,IF(AND($G475&gt;0,$H475="Yes"),COUNTRY_INFO!$F475,0)))</f>
        <v>18786.5</v>
      </c>
      <c r="J475" s="3"/>
      <c r="K475" s="44">
        <f t="shared" si="57"/>
        <v>13955.6</v>
      </c>
      <c r="L475" s="44">
        <f t="shared" si="58"/>
        <v>32742.1</v>
      </c>
      <c r="M475" s="14">
        <f t="shared" si="53"/>
        <v>46966.25</v>
      </c>
      <c r="N475" s="44">
        <f t="shared" si="54"/>
        <v>41866.800000000003</v>
      </c>
      <c r="O475" s="14">
        <f t="shared" si="59"/>
        <v>46966.25</v>
      </c>
      <c r="P475" s="25"/>
      <c r="Q475" s="16">
        <f t="shared" si="60"/>
        <v>46966.25</v>
      </c>
      <c r="R475" s="16">
        <f t="shared" si="55"/>
        <v>47</v>
      </c>
    </row>
    <row r="476" spans="1:18" x14ac:dyDescent="0.25">
      <c r="A476" s="13" t="str">
        <f>IF(INTRO!$E$43="Non-endemic"," ", IF(COUNTRY_INFO!A476=0," ",COUNTRY_INFO!A476))</f>
        <v>Nigeria</v>
      </c>
      <c r="B476" s="13" t="str">
        <f>IF(INTRO!$E$43="Non-endemic"," ", IF(COUNTRY_INFO!B476=0," ",COUNTRY_INFO!B476))</f>
        <v>Kebbi</v>
      </c>
      <c r="C476" s="13" t="str">
        <f>IF(INTRO!$E$43="Non-endemic"," ", IF(COUNTRY_INFO!C476=0," ",COUNTRY_INFO!C476))</f>
        <v>Zuru</v>
      </c>
      <c r="D476" s="14">
        <f>IF(INTRO!$E$43="Non-endemic", 0, IF(COUNTRY_INFO!$K476&gt;0, IF(COUNTRY_INFO!$K476=4, 0, IF(COUNTRY_INFO!$K476=1, COUNTRY_INFO!$F476*0.33, IF(COUNTRY_INFO!$K476=2, COUNTRY_INFO!$F476*0.5, COUNTRY_INFO!$F476))), 0))</f>
        <v>20572.2</v>
      </c>
      <c r="E476" s="14">
        <f>IF(INTRO!$E$43="Non-endemic", 0, IF(COUNTRY_INFO!$K476&gt;0, IF(COUNTRY_INFO!$K476=4, 0, IF(COUNTRY_INFO!$K476=1, 0, IF(COUNTRY_INFO!$K476=2, COUNTRY_INFO!$G476*0.2, COUNTRY_INFO!$G476))), 0))</f>
        <v>0</v>
      </c>
      <c r="F476" s="14">
        <f t="shared" si="56"/>
        <v>20572.2</v>
      </c>
      <c r="G476" s="15">
        <f>IF(INTRO!$E$43="Non-endemic", "Not required", COUNTRY_INFO!T476)</f>
        <v>0</v>
      </c>
      <c r="H476" s="64"/>
      <c r="I476" s="14">
        <f>IF($D476=0,0,IF(AND($G476&gt;0,$H476&lt;&gt;"Yes"),D476,IF(AND($G476&gt;0,$H476="Yes"),COUNTRY_INFO!$F476,0)))</f>
        <v>0</v>
      </c>
      <c r="J476" s="3"/>
      <c r="K476" s="44">
        <f t="shared" si="57"/>
        <v>0</v>
      </c>
      <c r="L476" s="44">
        <f t="shared" si="58"/>
        <v>0</v>
      </c>
      <c r="M476" s="14">
        <f t="shared" si="53"/>
        <v>0</v>
      </c>
      <c r="N476" s="44">
        <f t="shared" si="54"/>
        <v>0</v>
      </c>
      <c r="O476" s="14">
        <f t="shared" si="59"/>
        <v>0</v>
      </c>
      <c r="P476" s="25"/>
      <c r="Q476" s="16">
        <f t="shared" si="60"/>
        <v>0</v>
      </c>
      <c r="R476" s="16">
        <f t="shared" si="55"/>
        <v>0</v>
      </c>
    </row>
    <row r="477" spans="1:18" x14ac:dyDescent="0.25">
      <c r="A477" s="13" t="str">
        <f>IF(INTRO!$E$43="Non-endemic"," ", IF(COUNTRY_INFO!A477=0," ",COUNTRY_INFO!A477))</f>
        <v>Nigeria</v>
      </c>
      <c r="B477" s="13" t="str">
        <f>IF(INTRO!$E$43="Non-endemic"," ", IF(COUNTRY_INFO!B477=0," ",COUNTRY_INFO!B477))</f>
        <v>Kogi</v>
      </c>
      <c r="C477" s="13" t="str">
        <f>IF(INTRO!$E$43="Non-endemic"," ", IF(COUNTRY_INFO!C477=0," ",COUNTRY_INFO!C477))</f>
        <v>Adavi</v>
      </c>
      <c r="D477" s="14">
        <f>IF(INTRO!$E$43="Non-endemic", 0, IF(COUNTRY_INFO!$K477&gt;0, IF(COUNTRY_INFO!$K477=4, 0, IF(COUNTRY_INFO!$K477=1, COUNTRY_INFO!$F477*0.33, IF(COUNTRY_INFO!$K477=2, COUNTRY_INFO!$F477*0.5, COUNTRY_INFO!$F477))), 0))</f>
        <v>25126.2</v>
      </c>
      <c r="E477" s="14">
        <f>IF(INTRO!$E$43="Non-endemic", 0, IF(COUNTRY_INFO!$K477&gt;0, IF(COUNTRY_INFO!$K477=4, 0, IF(COUNTRY_INFO!$K477=1, 0, IF(COUNTRY_INFO!$K477=2, COUNTRY_INFO!$G477*0.2, COUNTRY_INFO!$G477))), 0))</f>
        <v>0</v>
      </c>
      <c r="F477" s="14">
        <f t="shared" si="56"/>
        <v>25126.2</v>
      </c>
      <c r="G477" s="15">
        <f>IF(INTRO!$E$43="Non-endemic", "Not required", COUNTRY_INFO!T477)</f>
        <v>0</v>
      </c>
      <c r="H477" s="64"/>
      <c r="I477" s="14">
        <f>IF($D477=0,0,IF(AND($G477&gt;0,$H477&lt;&gt;"Yes"),D477,IF(AND($G477&gt;0,$H477="Yes"),COUNTRY_INFO!$F477,0)))</f>
        <v>0</v>
      </c>
      <c r="J477" s="3"/>
      <c r="K477" s="44">
        <f t="shared" si="57"/>
        <v>0</v>
      </c>
      <c r="L477" s="44">
        <f t="shared" si="58"/>
        <v>0</v>
      </c>
      <c r="M477" s="14">
        <f t="shared" si="53"/>
        <v>0</v>
      </c>
      <c r="N477" s="44">
        <f t="shared" si="54"/>
        <v>0</v>
      </c>
      <c r="O477" s="14">
        <f t="shared" si="59"/>
        <v>0</v>
      </c>
      <c r="P477" s="25"/>
      <c r="Q477" s="16">
        <f t="shared" si="60"/>
        <v>0</v>
      </c>
      <c r="R477" s="16">
        <f t="shared" si="55"/>
        <v>0</v>
      </c>
    </row>
    <row r="478" spans="1:18" x14ac:dyDescent="0.25">
      <c r="A478" s="13" t="str">
        <f>IF(INTRO!$E$43="Non-endemic"," ", IF(COUNTRY_INFO!A478=0," ",COUNTRY_INFO!A478))</f>
        <v>Nigeria</v>
      </c>
      <c r="B478" s="13" t="str">
        <f>IF(INTRO!$E$43="Non-endemic"," ", IF(COUNTRY_INFO!B478=0," ",COUNTRY_INFO!B478))</f>
        <v>Kogi</v>
      </c>
      <c r="C478" s="13" t="str">
        <f>IF(INTRO!$E$43="Non-endemic"," ", IF(COUNTRY_INFO!C478=0," ",COUNTRY_INFO!C478))</f>
        <v>Ajaokuta</v>
      </c>
      <c r="D478" s="14">
        <f>IF(INTRO!$E$43="Non-endemic", 0, IF(COUNTRY_INFO!$K478&gt;0, IF(COUNTRY_INFO!$K478=4, 0, IF(COUNTRY_INFO!$K478=1, COUNTRY_INFO!$F478*0.33, IF(COUNTRY_INFO!$K478=2, COUNTRY_INFO!$F478*0.5, COUNTRY_INFO!$F478))), 0))</f>
        <v>0</v>
      </c>
      <c r="E478" s="14">
        <f>IF(INTRO!$E$43="Non-endemic", 0, IF(COUNTRY_INFO!$K478&gt;0, IF(COUNTRY_INFO!$K478=4, 0, IF(COUNTRY_INFO!$K478=1, 0, IF(COUNTRY_INFO!$K478=2, COUNTRY_INFO!$G478*0.2, COUNTRY_INFO!$G478))), 0))</f>
        <v>0</v>
      </c>
      <c r="F478" s="14">
        <f t="shared" si="56"/>
        <v>0</v>
      </c>
      <c r="G478" s="15">
        <f>IF(INTRO!$E$43="Non-endemic", "Not required", COUNTRY_INFO!T478)</f>
        <v>0</v>
      </c>
      <c r="H478" s="64"/>
      <c r="I478" s="14">
        <f>IF($D478=0,0,IF(AND($G478&gt;0,$H478&lt;&gt;"Yes"),D478,IF(AND($G478&gt;0,$H478="Yes"),COUNTRY_INFO!$F478,0)))</f>
        <v>0</v>
      </c>
      <c r="J478" s="3"/>
      <c r="K478" s="44">
        <f t="shared" si="57"/>
        <v>0</v>
      </c>
      <c r="L478" s="44">
        <f t="shared" si="58"/>
        <v>0</v>
      </c>
      <c r="M478" s="14">
        <f t="shared" si="53"/>
        <v>0</v>
      </c>
      <c r="N478" s="44">
        <f t="shared" si="54"/>
        <v>0</v>
      </c>
      <c r="O478" s="14">
        <f t="shared" si="59"/>
        <v>0</v>
      </c>
      <c r="P478" s="25"/>
      <c r="Q478" s="16">
        <f t="shared" si="60"/>
        <v>0</v>
      </c>
      <c r="R478" s="16">
        <f t="shared" si="55"/>
        <v>0</v>
      </c>
    </row>
    <row r="479" spans="1:18" x14ac:dyDescent="0.25">
      <c r="A479" s="13" t="str">
        <f>IF(INTRO!$E$43="Non-endemic"," ", IF(COUNTRY_INFO!A479=0," ",COUNTRY_INFO!A479))</f>
        <v>Nigeria</v>
      </c>
      <c r="B479" s="13" t="str">
        <f>IF(INTRO!$E$43="Non-endemic"," ", IF(COUNTRY_INFO!B479=0," ",COUNTRY_INFO!B479))</f>
        <v>Kogi</v>
      </c>
      <c r="C479" s="13" t="str">
        <f>IF(INTRO!$E$43="Non-endemic"," ", IF(COUNTRY_INFO!C479=0," ",COUNTRY_INFO!C479))</f>
        <v>Ankpa</v>
      </c>
      <c r="D479" s="14">
        <f>IF(INTRO!$E$43="Non-endemic", 0, IF(COUNTRY_INFO!$K479&gt;0, IF(COUNTRY_INFO!$K479=4, 0, IF(COUNTRY_INFO!$K479=1, COUNTRY_INFO!$F479*0.33, IF(COUNTRY_INFO!$K479=2, COUNTRY_INFO!$F479*0.5, COUNTRY_INFO!$F479))), 0))</f>
        <v>0</v>
      </c>
      <c r="E479" s="14">
        <f>IF(INTRO!$E$43="Non-endemic", 0, IF(COUNTRY_INFO!$K479&gt;0, IF(COUNTRY_INFO!$K479=4, 0, IF(COUNTRY_INFO!$K479=1, 0, IF(COUNTRY_INFO!$K479=2, COUNTRY_INFO!$G479*0.2, COUNTRY_INFO!$G479))), 0))</f>
        <v>0</v>
      </c>
      <c r="F479" s="14">
        <f t="shared" si="56"/>
        <v>0</v>
      </c>
      <c r="G479" s="15">
        <f>IF(INTRO!$E$43="Non-endemic", "Not required", COUNTRY_INFO!T479)</f>
        <v>0</v>
      </c>
      <c r="H479" s="64"/>
      <c r="I479" s="14">
        <f>IF($D479=0,0,IF(AND($G479&gt;0,$H479&lt;&gt;"Yes"),D479,IF(AND($G479&gt;0,$H479="Yes"),COUNTRY_INFO!$F479,0)))</f>
        <v>0</v>
      </c>
      <c r="J479" s="3"/>
      <c r="K479" s="44">
        <f t="shared" si="57"/>
        <v>0</v>
      </c>
      <c r="L479" s="44">
        <f t="shared" si="58"/>
        <v>0</v>
      </c>
      <c r="M479" s="14">
        <f t="shared" si="53"/>
        <v>0</v>
      </c>
      <c r="N479" s="44">
        <f t="shared" si="54"/>
        <v>0</v>
      </c>
      <c r="O479" s="14">
        <f t="shared" si="59"/>
        <v>0</v>
      </c>
      <c r="P479" s="25"/>
      <c r="Q479" s="16">
        <f t="shared" si="60"/>
        <v>0</v>
      </c>
      <c r="R479" s="16">
        <f t="shared" si="55"/>
        <v>0</v>
      </c>
    </row>
    <row r="480" spans="1:18" x14ac:dyDescent="0.25">
      <c r="A480" s="13" t="str">
        <f>IF(INTRO!$E$43="Non-endemic"," ", IF(COUNTRY_INFO!A480=0," ",COUNTRY_INFO!A480))</f>
        <v>Nigeria</v>
      </c>
      <c r="B480" s="13" t="str">
        <f>IF(INTRO!$E$43="Non-endemic"," ", IF(COUNTRY_INFO!B480=0," ",COUNTRY_INFO!B480))</f>
        <v>Kogi</v>
      </c>
      <c r="C480" s="13" t="str">
        <f>IF(INTRO!$E$43="Non-endemic"," ", IF(COUNTRY_INFO!C480=0," ",COUNTRY_INFO!C480))</f>
        <v>Bassa</v>
      </c>
      <c r="D480" s="14">
        <f>IF(INTRO!$E$43="Non-endemic", 0, IF(COUNTRY_INFO!$K480&gt;0, IF(COUNTRY_INFO!$K480=4, 0, IF(COUNTRY_INFO!$K480=1, COUNTRY_INFO!$F480*0.33, IF(COUNTRY_INFO!$K480=2, COUNTRY_INFO!$F480*0.5, COUNTRY_INFO!$F480))), 0))</f>
        <v>0</v>
      </c>
      <c r="E480" s="14">
        <f>IF(INTRO!$E$43="Non-endemic", 0, IF(COUNTRY_INFO!$K480&gt;0, IF(COUNTRY_INFO!$K480=4, 0, IF(COUNTRY_INFO!$K480=1, 0, IF(COUNTRY_INFO!$K480=2, COUNTRY_INFO!$G480*0.2, COUNTRY_INFO!$G480))), 0))</f>
        <v>0</v>
      </c>
      <c r="F480" s="14">
        <f t="shared" si="56"/>
        <v>0</v>
      </c>
      <c r="G480" s="15">
        <f>IF(INTRO!$E$43="Non-endemic", "Not required", COUNTRY_INFO!T480)</f>
        <v>0</v>
      </c>
      <c r="H480" s="64"/>
      <c r="I480" s="14">
        <f>IF($D480=0,0,IF(AND($G480&gt;0,$H480&lt;&gt;"Yes"),D480,IF(AND($G480&gt;0,$H480="Yes"),COUNTRY_INFO!$F480,0)))</f>
        <v>0</v>
      </c>
      <c r="J480" s="3"/>
      <c r="K480" s="44">
        <f t="shared" si="57"/>
        <v>0</v>
      </c>
      <c r="L480" s="44">
        <f t="shared" si="58"/>
        <v>0</v>
      </c>
      <c r="M480" s="14">
        <f t="shared" si="53"/>
        <v>0</v>
      </c>
      <c r="N480" s="44">
        <f t="shared" si="54"/>
        <v>0</v>
      </c>
      <c r="O480" s="14">
        <f t="shared" si="59"/>
        <v>0</v>
      </c>
      <c r="P480" s="25"/>
      <c r="Q480" s="16">
        <f t="shared" si="60"/>
        <v>0</v>
      </c>
      <c r="R480" s="16">
        <f t="shared" si="55"/>
        <v>0</v>
      </c>
    </row>
    <row r="481" spans="1:18" x14ac:dyDescent="0.25">
      <c r="A481" s="13" t="str">
        <f>IF(INTRO!$E$43="Non-endemic"," ", IF(COUNTRY_INFO!A481=0," ",COUNTRY_INFO!A481))</f>
        <v>Nigeria</v>
      </c>
      <c r="B481" s="13" t="str">
        <f>IF(INTRO!$E$43="Non-endemic"," ", IF(COUNTRY_INFO!B481=0," ",COUNTRY_INFO!B481))</f>
        <v>Kogi</v>
      </c>
      <c r="C481" s="13" t="str">
        <f>IF(INTRO!$E$43="Non-endemic"," ", IF(COUNTRY_INFO!C481=0," ",COUNTRY_INFO!C481))</f>
        <v>Dekina</v>
      </c>
      <c r="D481" s="14">
        <f>IF(INTRO!$E$43="Non-endemic", 0, IF(COUNTRY_INFO!$K481&gt;0, IF(COUNTRY_INFO!$K481=4, 0, IF(COUNTRY_INFO!$K481=1, COUNTRY_INFO!$F481*0.33, IF(COUNTRY_INFO!$K481=2, COUNTRY_INFO!$F481*0.5, COUNTRY_INFO!$F481))), 0))</f>
        <v>0</v>
      </c>
      <c r="E481" s="14">
        <f>IF(INTRO!$E$43="Non-endemic", 0, IF(COUNTRY_INFO!$K481&gt;0, IF(COUNTRY_INFO!$K481=4, 0, IF(COUNTRY_INFO!$K481=1, 0, IF(COUNTRY_INFO!$K481=2, COUNTRY_INFO!$G481*0.2, COUNTRY_INFO!$G481))), 0))</f>
        <v>0</v>
      </c>
      <c r="F481" s="14">
        <f t="shared" si="56"/>
        <v>0</v>
      </c>
      <c r="G481" s="15">
        <f>IF(INTRO!$E$43="Non-endemic", "Not required", COUNTRY_INFO!T481)</f>
        <v>0</v>
      </c>
      <c r="H481" s="64"/>
      <c r="I481" s="14">
        <f>IF($D481=0,0,IF(AND($G481&gt;0,$H481&lt;&gt;"Yes"),D481,IF(AND($G481&gt;0,$H481="Yes"),COUNTRY_INFO!$F481,0)))</f>
        <v>0</v>
      </c>
      <c r="J481" s="3"/>
      <c r="K481" s="44">
        <f t="shared" si="57"/>
        <v>0</v>
      </c>
      <c r="L481" s="44">
        <f t="shared" si="58"/>
        <v>0</v>
      </c>
      <c r="M481" s="14">
        <f t="shared" si="53"/>
        <v>0</v>
      </c>
      <c r="N481" s="44">
        <f t="shared" si="54"/>
        <v>0</v>
      </c>
      <c r="O481" s="14">
        <f t="shared" si="59"/>
        <v>0</v>
      </c>
      <c r="P481" s="25"/>
      <c r="Q481" s="16">
        <f t="shared" si="60"/>
        <v>0</v>
      </c>
      <c r="R481" s="16">
        <f t="shared" si="55"/>
        <v>0</v>
      </c>
    </row>
    <row r="482" spans="1:18" x14ac:dyDescent="0.25">
      <c r="A482" s="13" t="str">
        <f>IF(INTRO!$E$43="Non-endemic"," ", IF(COUNTRY_INFO!A482=0," ",COUNTRY_INFO!A482))</f>
        <v>Nigeria</v>
      </c>
      <c r="B482" s="13" t="str">
        <f>IF(INTRO!$E$43="Non-endemic"," ", IF(COUNTRY_INFO!B482=0," ",COUNTRY_INFO!B482))</f>
        <v>Kogi</v>
      </c>
      <c r="C482" s="13" t="str">
        <f>IF(INTRO!$E$43="Non-endemic"," ", IF(COUNTRY_INFO!C482=0," ",COUNTRY_INFO!C482))</f>
        <v>Ibaji</v>
      </c>
      <c r="D482" s="14">
        <f>IF(INTRO!$E$43="Non-endemic", 0, IF(COUNTRY_INFO!$K482&gt;0, IF(COUNTRY_INFO!$K482=4, 0, IF(COUNTRY_INFO!$K482=1, COUNTRY_INFO!$F482*0.33, IF(COUNTRY_INFO!$K482=2, COUNTRY_INFO!$F482*0.5, COUNTRY_INFO!$F482))), 0))</f>
        <v>24124.5</v>
      </c>
      <c r="E482" s="14">
        <f>IF(INTRO!$E$43="Non-endemic", 0, IF(COUNTRY_INFO!$K482&gt;0, IF(COUNTRY_INFO!$K482=4, 0, IF(COUNTRY_INFO!$K482=1, 0, IF(COUNTRY_INFO!$K482=2, COUNTRY_INFO!$G482*0.2, COUNTRY_INFO!$G482))), 0))</f>
        <v>17921.2</v>
      </c>
      <c r="F482" s="14">
        <f t="shared" si="56"/>
        <v>42045.7</v>
      </c>
      <c r="G482" s="15">
        <f>IF(INTRO!$E$43="Non-endemic", "Not required", COUNTRY_INFO!T482)</f>
        <v>1</v>
      </c>
      <c r="H482" s="64"/>
      <c r="I482" s="14">
        <f>IF($D482=0,0,IF(AND($G482&gt;0,$H482&lt;&gt;"Yes"),D482,IF(AND($G482&gt;0,$H482="Yes"),COUNTRY_INFO!$F482,0)))</f>
        <v>24124.5</v>
      </c>
      <c r="J482" s="3"/>
      <c r="K482" s="44">
        <f t="shared" si="57"/>
        <v>17921.2</v>
      </c>
      <c r="L482" s="44">
        <f t="shared" si="58"/>
        <v>42045.7</v>
      </c>
      <c r="M482" s="14">
        <f t="shared" si="53"/>
        <v>60311.25</v>
      </c>
      <c r="N482" s="44">
        <f t="shared" si="54"/>
        <v>53763.600000000006</v>
      </c>
      <c r="O482" s="14">
        <f t="shared" si="59"/>
        <v>60311.25</v>
      </c>
      <c r="P482" s="25"/>
      <c r="Q482" s="16">
        <f t="shared" si="60"/>
        <v>60311.25</v>
      </c>
      <c r="R482" s="16">
        <f t="shared" si="55"/>
        <v>61</v>
      </c>
    </row>
    <row r="483" spans="1:18" x14ac:dyDescent="0.25">
      <c r="A483" s="13" t="str">
        <f>IF(INTRO!$E$43="Non-endemic"," ", IF(COUNTRY_INFO!A483=0," ",COUNTRY_INFO!A483))</f>
        <v>Nigeria</v>
      </c>
      <c r="B483" s="13" t="str">
        <f>IF(INTRO!$E$43="Non-endemic"," ", IF(COUNTRY_INFO!B483=0," ",COUNTRY_INFO!B483))</f>
        <v>Kogi</v>
      </c>
      <c r="C483" s="13" t="str">
        <f>IF(INTRO!$E$43="Non-endemic"," ", IF(COUNTRY_INFO!C483=0," ",COUNTRY_INFO!C483))</f>
        <v>Idah</v>
      </c>
      <c r="D483" s="14">
        <f>IF(INTRO!$E$43="Non-endemic", 0, IF(COUNTRY_INFO!$K483&gt;0, IF(COUNTRY_INFO!$K483=4, 0, IF(COUNTRY_INFO!$K483=1, COUNTRY_INFO!$F483*0.33, IF(COUNTRY_INFO!$K483=2, COUNTRY_INFO!$F483*0.5, COUNTRY_INFO!$F483))), 0))</f>
        <v>9918.48</v>
      </c>
      <c r="E483" s="14">
        <f>IF(INTRO!$E$43="Non-endemic", 0, IF(COUNTRY_INFO!$K483&gt;0, IF(COUNTRY_INFO!$K483=4, 0, IF(COUNTRY_INFO!$K483=1, 0, IF(COUNTRY_INFO!$K483=2, COUNTRY_INFO!$G483*0.2, COUNTRY_INFO!$G483))), 0))</f>
        <v>0</v>
      </c>
      <c r="F483" s="14">
        <f t="shared" si="56"/>
        <v>9918.48</v>
      </c>
      <c r="G483" s="15">
        <f>IF(INTRO!$E$43="Non-endemic", "Not required", COUNTRY_INFO!T483)</f>
        <v>0</v>
      </c>
      <c r="H483" s="64"/>
      <c r="I483" s="14">
        <f>IF($D483=0,0,IF(AND($G483&gt;0,$H483&lt;&gt;"Yes"),D483,IF(AND($G483&gt;0,$H483="Yes"),COUNTRY_INFO!$F483,0)))</f>
        <v>0</v>
      </c>
      <c r="J483" s="3"/>
      <c r="K483" s="44">
        <f t="shared" si="57"/>
        <v>0</v>
      </c>
      <c r="L483" s="44">
        <f t="shared" si="58"/>
        <v>0</v>
      </c>
      <c r="M483" s="14">
        <f t="shared" si="53"/>
        <v>0</v>
      </c>
      <c r="N483" s="44">
        <f t="shared" si="54"/>
        <v>0</v>
      </c>
      <c r="O483" s="14">
        <f t="shared" si="59"/>
        <v>0</v>
      </c>
      <c r="P483" s="25"/>
      <c r="Q483" s="16">
        <f t="shared" si="60"/>
        <v>0</v>
      </c>
      <c r="R483" s="16">
        <f t="shared" si="55"/>
        <v>0</v>
      </c>
    </row>
    <row r="484" spans="1:18" x14ac:dyDescent="0.25">
      <c r="A484" s="13" t="str">
        <f>IF(INTRO!$E$43="Non-endemic"," ", IF(COUNTRY_INFO!A484=0," ",COUNTRY_INFO!A484))</f>
        <v>Nigeria</v>
      </c>
      <c r="B484" s="13" t="str">
        <f>IF(INTRO!$E$43="Non-endemic"," ", IF(COUNTRY_INFO!B484=0," ",COUNTRY_INFO!B484))</f>
        <v>Kogi</v>
      </c>
      <c r="C484" s="13" t="str">
        <f>IF(INTRO!$E$43="Non-endemic"," ", IF(COUNTRY_INFO!C484=0," ",COUNTRY_INFO!C484))</f>
        <v>Igalamela-Odulu</v>
      </c>
      <c r="D484" s="14">
        <f>IF(INTRO!$E$43="Non-endemic", 0, IF(COUNTRY_INFO!$K484&gt;0, IF(COUNTRY_INFO!$K484=4, 0, IF(COUNTRY_INFO!$K484=1, COUNTRY_INFO!$F484*0.33, IF(COUNTRY_INFO!$K484=2, COUNTRY_INFO!$F484*0.5, COUNTRY_INFO!$F484))), 0))</f>
        <v>0</v>
      </c>
      <c r="E484" s="14">
        <f>IF(INTRO!$E$43="Non-endemic", 0, IF(COUNTRY_INFO!$K484&gt;0, IF(COUNTRY_INFO!$K484=4, 0, IF(COUNTRY_INFO!$K484=1, 0, IF(COUNTRY_INFO!$K484=2, COUNTRY_INFO!$G484*0.2, COUNTRY_INFO!$G484))), 0))</f>
        <v>0</v>
      </c>
      <c r="F484" s="14">
        <f t="shared" si="56"/>
        <v>0</v>
      </c>
      <c r="G484" s="15">
        <f>IF(INTRO!$E$43="Non-endemic", "Not required", COUNTRY_INFO!T484)</f>
        <v>0</v>
      </c>
      <c r="H484" s="64"/>
      <c r="I484" s="14">
        <f>IF($D484=0,0,IF(AND($G484&gt;0,$H484&lt;&gt;"Yes"),D484,IF(AND($G484&gt;0,$H484="Yes"),COUNTRY_INFO!$F484,0)))</f>
        <v>0</v>
      </c>
      <c r="J484" s="3"/>
      <c r="K484" s="44">
        <f t="shared" si="57"/>
        <v>0</v>
      </c>
      <c r="L484" s="44">
        <f t="shared" si="58"/>
        <v>0</v>
      </c>
      <c r="M484" s="14">
        <f t="shared" si="53"/>
        <v>0</v>
      </c>
      <c r="N484" s="44">
        <f t="shared" si="54"/>
        <v>0</v>
      </c>
      <c r="O484" s="14">
        <f t="shared" si="59"/>
        <v>0</v>
      </c>
      <c r="P484" s="25"/>
      <c r="Q484" s="16">
        <f t="shared" si="60"/>
        <v>0</v>
      </c>
      <c r="R484" s="16">
        <f t="shared" si="55"/>
        <v>0</v>
      </c>
    </row>
    <row r="485" spans="1:18" x14ac:dyDescent="0.25">
      <c r="A485" s="13" t="str">
        <f>IF(INTRO!$E$43="Non-endemic"," ", IF(COUNTRY_INFO!A485=0," ",COUNTRY_INFO!A485))</f>
        <v>Nigeria</v>
      </c>
      <c r="B485" s="13" t="str">
        <f>IF(INTRO!$E$43="Non-endemic"," ", IF(COUNTRY_INFO!B485=0," ",COUNTRY_INFO!B485))</f>
        <v>Kogi</v>
      </c>
      <c r="C485" s="13" t="str">
        <f>IF(INTRO!$E$43="Non-endemic"," ", IF(COUNTRY_INFO!C485=0," ",COUNTRY_INFO!C485))</f>
        <v>Ijumu</v>
      </c>
      <c r="D485" s="14">
        <f>IF(INTRO!$E$43="Non-endemic", 0, IF(COUNTRY_INFO!$K485&gt;0, IF(COUNTRY_INFO!$K485=4, 0, IF(COUNTRY_INFO!$K485=1, COUNTRY_INFO!$F485*0.33, IF(COUNTRY_INFO!$K485=2, COUNTRY_INFO!$F485*0.5, COUNTRY_INFO!$F485))), 0))</f>
        <v>0</v>
      </c>
      <c r="E485" s="14">
        <f>IF(INTRO!$E$43="Non-endemic", 0, IF(COUNTRY_INFO!$K485&gt;0, IF(COUNTRY_INFO!$K485=4, 0, IF(COUNTRY_INFO!$K485=1, 0, IF(COUNTRY_INFO!$K485=2, COUNTRY_INFO!$G485*0.2, COUNTRY_INFO!$G485))), 0))</f>
        <v>0</v>
      </c>
      <c r="F485" s="14">
        <f t="shared" si="56"/>
        <v>0</v>
      </c>
      <c r="G485" s="15">
        <f>IF(INTRO!$E$43="Non-endemic", "Not required", COUNTRY_INFO!T485)</f>
        <v>0</v>
      </c>
      <c r="H485" s="64"/>
      <c r="I485" s="14">
        <f>IF($D485=0,0,IF(AND($G485&gt;0,$H485&lt;&gt;"Yes"),D485,IF(AND($G485&gt;0,$H485="Yes"),COUNTRY_INFO!$F485,0)))</f>
        <v>0</v>
      </c>
      <c r="J485" s="3"/>
      <c r="K485" s="44">
        <f t="shared" si="57"/>
        <v>0</v>
      </c>
      <c r="L485" s="44">
        <f t="shared" si="58"/>
        <v>0</v>
      </c>
      <c r="M485" s="14">
        <f t="shared" si="53"/>
        <v>0</v>
      </c>
      <c r="N485" s="44">
        <f t="shared" si="54"/>
        <v>0</v>
      </c>
      <c r="O485" s="14">
        <f t="shared" si="59"/>
        <v>0</v>
      </c>
      <c r="P485" s="25"/>
      <c r="Q485" s="16">
        <f t="shared" si="60"/>
        <v>0</v>
      </c>
      <c r="R485" s="16">
        <f t="shared" si="55"/>
        <v>0</v>
      </c>
    </row>
    <row r="486" spans="1:18" x14ac:dyDescent="0.25">
      <c r="A486" s="13" t="str">
        <f>IF(INTRO!$E$43="Non-endemic"," ", IF(COUNTRY_INFO!A486=0," ",COUNTRY_INFO!A486))</f>
        <v>Nigeria</v>
      </c>
      <c r="B486" s="13" t="str">
        <f>IF(INTRO!$E$43="Non-endemic"," ", IF(COUNTRY_INFO!B486=0," ",COUNTRY_INFO!B486))</f>
        <v>Kogi</v>
      </c>
      <c r="C486" s="13" t="str">
        <f>IF(INTRO!$E$43="Non-endemic"," ", IF(COUNTRY_INFO!C486=0," ",COUNTRY_INFO!C486))</f>
        <v>Kabba/Bunu</v>
      </c>
      <c r="D486" s="14">
        <f>IF(INTRO!$E$43="Non-endemic", 0, IF(COUNTRY_INFO!$K486&gt;0, IF(COUNTRY_INFO!$K486=4, 0, IF(COUNTRY_INFO!$K486=1, COUNTRY_INFO!$F486*0.33, IF(COUNTRY_INFO!$K486=2, COUNTRY_INFO!$F486*0.5, COUNTRY_INFO!$F486))), 0))</f>
        <v>0</v>
      </c>
      <c r="E486" s="14">
        <f>IF(INTRO!$E$43="Non-endemic", 0, IF(COUNTRY_INFO!$K486&gt;0, IF(COUNTRY_INFO!$K486=4, 0, IF(COUNTRY_INFO!$K486=1, 0, IF(COUNTRY_INFO!$K486=2, COUNTRY_INFO!$G486*0.2, COUNTRY_INFO!$G486))), 0))</f>
        <v>0</v>
      </c>
      <c r="F486" s="14">
        <f t="shared" si="56"/>
        <v>0</v>
      </c>
      <c r="G486" s="15">
        <f>IF(INTRO!$E$43="Non-endemic", "Not required", COUNTRY_INFO!T486)</f>
        <v>0</v>
      </c>
      <c r="H486" s="64"/>
      <c r="I486" s="14">
        <f>IF($D486=0,0,IF(AND($G486&gt;0,$H486&lt;&gt;"Yes"),D486,IF(AND($G486&gt;0,$H486="Yes"),COUNTRY_INFO!$F486,0)))</f>
        <v>0</v>
      </c>
      <c r="J486" s="3"/>
      <c r="K486" s="44">
        <f t="shared" si="57"/>
        <v>0</v>
      </c>
      <c r="L486" s="44">
        <f t="shared" si="58"/>
        <v>0</v>
      </c>
      <c r="M486" s="14">
        <f t="shared" si="53"/>
        <v>0</v>
      </c>
      <c r="N486" s="44">
        <f t="shared" si="54"/>
        <v>0</v>
      </c>
      <c r="O486" s="14">
        <f t="shared" si="59"/>
        <v>0</v>
      </c>
      <c r="P486" s="25"/>
      <c r="Q486" s="16">
        <f t="shared" si="60"/>
        <v>0</v>
      </c>
      <c r="R486" s="16">
        <f t="shared" si="55"/>
        <v>0</v>
      </c>
    </row>
    <row r="487" spans="1:18" x14ac:dyDescent="0.25">
      <c r="A487" s="13" t="str">
        <f>IF(INTRO!$E$43="Non-endemic"," ", IF(COUNTRY_INFO!A487=0," ",COUNTRY_INFO!A487))</f>
        <v>Nigeria</v>
      </c>
      <c r="B487" s="13" t="str">
        <f>IF(INTRO!$E$43="Non-endemic"," ", IF(COUNTRY_INFO!B487=0," ",COUNTRY_INFO!B487))</f>
        <v>Kogi</v>
      </c>
      <c r="C487" s="13" t="str">
        <f>IF(INTRO!$E$43="Non-endemic"," ", IF(COUNTRY_INFO!C487=0," ",COUNTRY_INFO!C487))</f>
        <v>Kogi</v>
      </c>
      <c r="D487" s="14">
        <f>IF(INTRO!$E$43="Non-endemic", 0, IF(COUNTRY_INFO!$K487&gt;0, IF(COUNTRY_INFO!$K487=4, 0, IF(COUNTRY_INFO!$K487=1, COUNTRY_INFO!$F487*0.33, IF(COUNTRY_INFO!$K487=2, COUNTRY_INFO!$F487*0.5, COUNTRY_INFO!$F487))), 0))</f>
        <v>21822</v>
      </c>
      <c r="E487" s="14">
        <f>IF(INTRO!$E$43="Non-endemic", 0, IF(COUNTRY_INFO!$K487&gt;0, IF(COUNTRY_INFO!$K487=4, 0, IF(COUNTRY_INFO!$K487=1, 0, IF(COUNTRY_INFO!$K487=2, COUNTRY_INFO!$G487*0.2, COUNTRY_INFO!$G487))), 0))</f>
        <v>16210.800000000001</v>
      </c>
      <c r="F487" s="14">
        <f t="shared" si="56"/>
        <v>38032.800000000003</v>
      </c>
      <c r="G487" s="15">
        <f>IF(INTRO!$E$43="Non-endemic", "Not required", COUNTRY_INFO!T487)</f>
        <v>1</v>
      </c>
      <c r="H487" s="64"/>
      <c r="I487" s="14">
        <f>IF($D487=0,0,IF(AND($G487&gt;0,$H487&lt;&gt;"Yes"),D487,IF(AND($G487&gt;0,$H487="Yes"),COUNTRY_INFO!$F487,0)))</f>
        <v>21822</v>
      </c>
      <c r="J487" s="3"/>
      <c r="K487" s="44">
        <f t="shared" si="57"/>
        <v>16210.800000000001</v>
      </c>
      <c r="L487" s="44">
        <f t="shared" si="58"/>
        <v>38032.800000000003</v>
      </c>
      <c r="M487" s="14">
        <f t="shared" si="53"/>
        <v>54555</v>
      </c>
      <c r="N487" s="44">
        <f t="shared" si="54"/>
        <v>48632.4</v>
      </c>
      <c r="O487" s="14">
        <f t="shared" si="59"/>
        <v>54555</v>
      </c>
      <c r="P487" s="25"/>
      <c r="Q487" s="16">
        <f t="shared" si="60"/>
        <v>54555</v>
      </c>
      <c r="R487" s="16">
        <f t="shared" si="55"/>
        <v>55</v>
      </c>
    </row>
    <row r="488" spans="1:18" x14ac:dyDescent="0.25">
      <c r="A488" s="13" t="str">
        <f>IF(INTRO!$E$43="Non-endemic"," ", IF(COUNTRY_INFO!A488=0," ",COUNTRY_INFO!A488))</f>
        <v>Nigeria</v>
      </c>
      <c r="B488" s="13" t="str">
        <f>IF(INTRO!$E$43="Non-endemic"," ", IF(COUNTRY_INFO!B488=0," ",COUNTRY_INFO!B488))</f>
        <v>Kogi</v>
      </c>
      <c r="C488" s="13" t="str">
        <f>IF(INTRO!$E$43="Non-endemic"," ", IF(COUNTRY_INFO!C488=0," ",COUNTRY_INFO!C488))</f>
        <v>Lokoja</v>
      </c>
      <c r="D488" s="14">
        <f>IF(INTRO!$E$43="Non-endemic", 0, IF(COUNTRY_INFO!$K488&gt;0, IF(COUNTRY_INFO!$K488=4, 0, IF(COUNTRY_INFO!$K488=1, COUNTRY_INFO!$F488*0.33, IF(COUNTRY_INFO!$K488=2, COUNTRY_INFO!$F488*0.5, COUNTRY_INFO!$F488))), 0))</f>
        <v>36764.5</v>
      </c>
      <c r="E488" s="14">
        <f>IF(INTRO!$E$43="Non-endemic", 0, IF(COUNTRY_INFO!$K488&gt;0, IF(COUNTRY_INFO!$K488=4, 0, IF(COUNTRY_INFO!$K488=1, 0, IF(COUNTRY_INFO!$K488=2, COUNTRY_INFO!$G488*0.2, COUNTRY_INFO!$G488))), 0))</f>
        <v>27310.800000000003</v>
      </c>
      <c r="F488" s="14">
        <f t="shared" si="56"/>
        <v>64075.3</v>
      </c>
      <c r="G488" s="15">
        <f>IF(INTRO!$E$43="Non-endemic", "Not required", COUNTRY_INFO!T488)</f>
        <v>1</v>
      </c>
      <c r="H488" s="64"/>
      <c r="I488" s="14">
        <f>IF($D488=0,0,IF(AND($G488&gt;0,$H488&lt;&gt;"Yes"),D488,IF(AND($G488&gt;0,$H488="Yes"),COUNTRY_INFO!$F488,0)))</f>
        <v>36764.5</v>
      </c>
      <c r="J488" s="3"/>
      <c r="K488" s="44">
        <f t="shared" si="57"/>
        <v>27310.800000000003</v>
      </c>
      <c r="L488" s="44">
        <f t="shared" si="58"/>
        <v>64075.3</v>
      </c>
      <c r="M488" s="14">
        <f t="shared" si="53"/>
        <v>91911.25</v>
      </c>
      <c r="N488" s="44">
        <f t="shared" si="54"/>
        <v>81932.400000000009</v>
      </c>
      <c r="O488" s="14">
        <f t="shared" si="59"/>
        <v>91911.25</v>
      </c>
      <c r="P488" s="25"/>
      <c r="Q488" s="16">
        <f t="shared" si="60"/>
        <v>91911.25</v>
      </c>
      <c r="R488" s="16">
        <f t="shared" si="55"/>
        <v>92</v>
      </c>
    </row>
    <row r="489" spans="1:18" x14ac:dyDescent="0.25">
      <c r="A489" s="13" t="str">
        <f>IF(INTRO!$E$43="Non-endemic"," ", IF(COUNTRY_INFO!A489=0," ",COUNTRY_INFO!A489))</f>
        <v>Nigeria</v>
      </c>
      <c r="B489" s="13" t="str">
        <f>IF(INTRO!$E$43="Non-endemic"," ", IF(COUNTRY_INFO!B489=0," ",COUNTRY_INFO!B489))</f>
        <v>Kogi</v>
      </c>
      <c r="C489" s="13" t="str">
        <f>IF(INTRO!$E$43="Non-endemic"," ", IF(COUNTRY_INFO!C489=0," ",COUNTRY_INFO!C489))</f>
        <v>Mopa-Muro</v>
      </c>
      <c r="D489" s="14">
        <f>IF(INTRO!$E$43="Non-endemic", 0, IF(COUNTRY_INFO!$K489&gt;0, IF(COUNTRY_INFO!$K489=4, 0, IF(COUNTRY_INFO!$K489=1, COUNTRY_INFO!$F489*0.33, IF(COUNTRY_INFO!$K489=2, COUNTRY_INFO!$F489*0.5, COUNTRY_INFO!$F489))), 0))</f>
        <v>0</v>
      </c>
      <c r="E489" s="14">
        <f>IF(INTRO!$E$43="Non-endemic", 0, IF(COUNTRY_INFO!$K489&gt;0, IF(COUNTRY_INFO!$K489=4, 0, IF(COUNTRY_INFO!$K489=1, 0, IF(COUNTRY_INFO!$K489=2, COUNTRY_INFO!$G489*0.2, COUNTRY_INFO!$G489))), 0))</f>
        <v>0</v>
      </c>
      <c r="F489" s="14">
        <f t="shared" si="56"/>
        <v>0</v>
      </c>
      <c r="G489" s="15">
        <f>IF(INTRO!$E$43="Non-endemic", "Not required", COUNTRY_INFO!T489)</f>
        <v>0</v>
      </c>
      <c r="H489" s="64"/>
      <c r="I489" s="14">
        <f>IF($D489=0,0,IF(AND($G489&gt;0,$H489&lt;&gt;"Yes"),D489,IF(AND($G489&gt;0,$H489="Yes"),COUNTRY_INFO!$F489,0)))</f>
        <v>0</v>
      </c>
      <c r="J489" s="3"/>
      <c r="K489" s="44">
        <f t="shared" si="57"/>
        <v>0</v>
      </c>
      <c r="L489" s="44">
        <f t="shared" si="58"/>
        <v>0</v>
      </c>
      <c r="M489" s="14">
        <f t="shared" si="53"/>
        <v>0</v>
      </c>
      <c r="N489" s="44">
        <f t="shared" si="54"/>
        <v>0</v>
      </c>
      <c r="O489" s="14">
        <f t="shared" si="59"/>
        <v>0</v>
      </c>
      <c r="P489" s="25"/>
      <c r="Q489" s="16">
        <f t="shared" si="60"/>
        <v>0</v>
      </c>
      <c r="R489" s="16">
        <f t="shared" si="55"/>
        <v>0</v>
      </c>
    </row>
    <row r="490" spans="1:18" x14ac:dyDescent="0.25">
      <c r="A490" s="13" t="str">
        <f>IF(INTRO!$E$43="Non-endemic"," ", IF(COUNTRY_INFO!A490=0," ",COUNTRY_INFO!A490))</f>
        <v>Nigeria</v>
      </c>
      <c r="B490" s="13" t="str">
        <f>IF(INTRO!$E$43="Non-endemic"," ", IF(COUNTRY_INFO!B490=0," ",COUNTRY_INFO!B490))</f>
        <v>Kogi</v>
      </c>
      <c r="C490" s="13" t="str">
        <f>IF(INTRO!$E$43="Non-endemic"," ", IF(COUNTRY_INFO!C490=0," ",COUNTRY_INFO!C490))</f>
        <v>Ofu</v>
      </c>
      <c r="D490" s="14">
        <f>IF(INTRO!$E$43="Non-endemic", 0, IF(COUNTRY_INFO!$K490&gt;0, IF(COUNTRY_INFO!$K490=4, 0, IF(COUNTRY_INFO!$K490=1, COUNTRY_INFO!$F490*0.33, IF(COUNTRY_INFO!$K490=2, COUNTRY_INFO!$F490*0.5, COUNTRY_INFO!$F490))), 0))</f>
        <v>0</v>
      </c>
      <c r="E490" s="14">
        <f>IF(INTRO!$E$43="Non-endemic", 0, IF(COUNTRY_INFO!$K490&gt;0, IF(COUNTRY_INFO!$K490=4, 0, IF(COUNTRY_INFO!$K490=1, 0, IF(COUNTRY_INFO!$K490=2, COUNTRY_INFO!$G490*0.2, COUNTRY_INFO!$G490))), 0))</f>
        <v>0</v>
      </c>
      <c r="F490" s="14">
        <f t="shared" si="56"/>
        <v>0</v>
      </c>
      <c r="G490" s="15">
        <f>IF(INTRO!$E$43="Non-endemic", "Not required", COUNTRY_INFO!T490)</f>
        <v>0</v>
      </c>
      <c r="H490" s="64"/>
      <c r="I490" s="14">
        <f>IF($D490=0,0,IF(AND($G490&gt;0,$H490&lt;&gt;"Yes"),D490,IF(AND($G490&gt;0,$H490="Yes"),COUNTRY_INFO!$F490,0)))</f>
        <v>0</v>
      </c>
      <c r="J490" s="3"/>
      <c r="K490" s="44">
        <f t="shared" si="57"/>
        <v>0</v>
      </c>
      <c r="L490" s="44">
        <f t="shared" si="58"/>
        <v>0</v>
      </c>
      <c r="M490" s="14">
        <f t="shared" si="53"/>
        <v>0</v>
      </c>
      <c r="N490" s="44">
        <f t="shared" si="54"/>
        <v>0</v>
      </c>
      <c r="O490" s="14">
        <f t="shared" si="59"/>
        <v>0</v>
      </c>
      <c r="P490" s="25"/>
      <c r="Q490" s="16">
        <f t="shared" si="60"/>
        <v>0</v>
      </c>
      <c r="R490" s="16">
        <f t="shared" si="55"/>
        <v>0</v>
      </c>
    </row>
    <row r="491" spans="1:18" x14ac:dyDescent="0.25">
      <c r="A491" s="13" t="str">
        <f>IF(INTRO!$E$43="Non-endemic"," ", IF(COUNTRY_INFO!A491=0," ",COUNTRY_INFO!A491))</f>
        <v>Nigeria</v>
      </c>
      <c r="B491" s="13" t="str">
        <f>IF(INTRO!$E$43="Non-endemic"," ", IF(COUNTRY_INFO!B491=0," ",COUNTRY_INFO!B491))</f>
        <v>Kogi</v>
      </c>
      <c r="C491" s="13" t="str">
        <f>IF(INTRO!$E$43="Non-endemic"," ", IF(COUNTRY_INFO!C491=0," ",COUNTRY_INFO!C491))</f>
        <v>Ogori/Magongo</v>
      </c>
      <c r="D491" s="14">
        <f>IF(INTRO!$E$43="Non-endemic", 0, IF(COUNTRY_INFO!$K491&gt;0, IF(COUNTRY_INFO!$K491=4, 0, IF(COUNTRY_INFO!$K491=1, COUNTRY_INFO!$F491*0.33, IF(COUNTRY_INFO!$K491=2, COUNTRY_INFO!$F491*0.5, COUNTRY_INFO!$F491))), 0))</f>
        <v>0</v>
      </c>
      <c r="E491" s="14">
        <f>IF(INTRO!$E$43="Non-endemic", 0, IF(COUNTRY_INFO!$K491&gt;0, IF(COUNTRY_INFO!$K491=4, 0, IF(COUNTRY_INFO!$K491=1, 0, IF(COUNTRY_INFO!$K491=2, COUNTRY_INFO!$G491*0.2, COUNTRY_INFO!$G491))), 0))</f>
        <v>0</v>
      </c>
      <c r="F491" s="14">
        <f t="shared" si="56"/>
        <v>0</v>
      </c>
      <c r="G491" s="15">
        <f>IF(INTRO!$E$43="Non-endemic", "Not required", COUNTRY_INFO!T491)</f>
        <v>0</v>
      </c>
      <c r="H491" s="64"/>
      <c r="I491" s="14">
        <f>IF($D491=0,0,IF(AND($G491&gt;0,$H491&lt;&gt;"Yes"),D491,IF(AND($G491&gt;0,$H491="Yes"),COUNTRY_INFO!$F491,0)))</f>
        <v>0</v>
      </c>
      <c r="J491" s="3"/>
      <c r="K491" s="44">
        <f t="shared" si="57"/>
        <v>0</v>
      </c>
      <c r="L491" s="44">
        <f t="shared" si="58"/>
        <v>0</v>
      </c>
      <c r="M491" s="14">
        <f t="shared" si="53"/>
        <v>0</v>
      </c>
      <c r="N491" s="44">
        <f t="shared" si="54"/>
        <v>0</v>
      </c>
      <c r="O491" s="14">
        <f t="shared" si="59"/>
        <v>0</v>
      </c>
      <c r="P491" s="25"/>
      <c r="Q491" s="16">
        <f t="shared" si="60"/>
        <v>0</v>
      </c>
      <c r="R491" s="16">
        <f t="shared" si="55"/>
        <v>0</v>
      </c>
    </row>
    <row r="492" spans="1:18" x14ac:dyDescent="0.25">
      <c r="A492" s="13" t="str">
        <f>IF(INTRO!$E$43="Non-endemic"," ", IF(COUNTRY_INFO!A492=0," ",COUNTRY_INFO!A492))</f>
        <v>Nigeria</v>
      </c>
      <c r="B492" s="13" t="str">
        <f>IF(INTRO!$E$43="Non-endemic"," ", IF(COUNTRY_INFO!B492=0," ",COUNTRY_INFO!B492))</f>
        <v>Kogi</v>
      </c>
      <c r="C492" s="13" t="str">
        <f>IF(INTRO!$E$43="Non-endemic"," ", IF(COUNTRY_INFO!C492=0," ",COUNTRY_INFO!C492))</f>
        <v>Okehi</v>
      </c>
      <c r="D492" s="14">
        <f>IF(INTRO!$E$43="Non-endemic", 0, IF(COUNTRY_INFO!$K492&gt;0, IF(COUNTRY_INFO!$K492=4, 0, IF(COUNTRY_INFO!$K492=1, COUNTRY_INFO!$F492*0.33, IF(COUNTRY_INFO!$K492=2, COUNTRY_INFO!$F492*0.5, COUNTRY_INFO!$F492))), 0))</f>
        <v>24853.29</v>
      </c>
      <c r="E492" s="14">
        <f>IF(INTRO!$E$43="Non-endemic", 0, IF(COUNTRY_INFO!$K492&gt;0, IF(COUNTRY_INFO!$K492=4, 0, IF(COUNTRY_INFO!$K492=1, 0, IF(COUNTRY_INFO!$K492=2, COUNTRY_INFO!$G492*0.2, COUNTRY_INFO!$G492))), 0))</f>
        <v>0</v>
      </c>
      <c r="F492" s="14">
        <f t="shared" si="56"/>
        <v>24853.29</v>
      </c>
      <c r="G492" s="15">
        <f>IF(INTRO!$E$43="Non-endemic", "Not required", COUNTRY_INFO!T492)</f>
        <v>0</v>
      </c>
      <c r="H492" s="64"/>
      <c r="I492" s="14">
        <f>IF($D492=0,0,IF(AND($G492&gt;0,$H492&lt;&gt;"Yes"),D492,IF(AND($G492&gt;0,$H492="Yes"),COUNTRY_INFO!$F492,0)))</f>
        <v>0</v>
      </c>
      <c r="J492" s="3"/>
      <c r="K492" s="44">
        <f t="shared" si="57"/>
        <v>0</v>
      </c>
      <c r="L492" s="44">
        <f t="shared" si="58"/>
        <v>0</v>
      </c>
      <c r="M492" s="14">
        <f t="shared" si="53"/>
        <v>0</v>
      </c>
      <c r="N492" s="44">
        <f t="shared" si="54"/>
        <v>0</v>
      </c>
      <c r="O492" s="14">
        <f t="shared" si="59"/>
        <v>0</v>
      </c>
      <c r="P492" s="25"/>
      <c r="Q492" s="16">
        <f t="shared" si="60"/>
        <v>0</v>
      </c>
      <c r="R492" s="16">
        <f t="shared" si="55"/>
        <v>0</v>
      </c>
    </row>
    <row r="493" spans="1:18" x14ac:dyDescent="0.25">
      <c r="A493" s="13" t="str">
        <f>IF(INTRO!$E$43="Non-endemic"," ", IF(COUNTRY_INFO!A493=0," ",COUNTRY_INFO!A493))</f>
        <v>Nigeria</v>
      </c>
      <c r="B493" s="13" t="str">
        <f>IF(INTRO!$E$43="Non-endemic"," ", IF(COUNTRY_INFO!B493=0," ",COUNTRY_INFO!B493))</f>
        <v>Kogi</v>
      </c>
      <c r="C493" s="13" t="str">
        <f>IF(INTRO!$E$43="Non-endemic"," ", IF(COUNTRY_INFO!C493=0," ",COUNTRY_INFO!C493))</f>
        <v>Okene</v>
      </c>
      <c r="D493" s="14">
        <f>IF(INTRO!$E$43="Non-endemic", 0, IF(COUNTRY_INFO!$K493&gt;0, IF(COUNTRY_INFO!$K493=4, 0, IF(COUNTRY_INFO!$K493=1, COUNTRY_INFO!$F493*0.33, IF(COUNTRY_INFO!$K493=2, COUNTRY_INFO!$F493*0.5, COUNTRY_INFO!$F493))), 0))</f>
        <v>0</v>
      </c>
      <c r="E493" s="14">
        <f>IF(INTRO!$E$43="Non-endemic", 0, IF(COUNTRY_INFO!$K493&gt;0, IF(COUNTRY_INFO!$K493=4, 0, IF(COUNTRY_INFO!$K493=1, 0, IF(COUNTRY_INFO!$K493=2, COUNTRY_INFO!$G493*0.2, COUNTRY_INFO!$G493))), 0))</f>
        <v>0</v>
      </c>
      <c r="F493" s="14">
        <f t="shared" si="56"/>
        <v>0</v>
      </c>
      <c r="G493" s="15">
        <f>IF(INTRO!$E$43="Non-endemic", "Not required", COUNTRY_INFO!T493)</f>
        <v>0</v>
      </c>
      <c r="H493" s="64"/>
      <c r="I493" s="14">
        <f>IF($D493=0,0,IF(AND($G493&gt;0,$H493&lt;&gt;"Yes"),D493,IF(AND($G493&gt;0,$H493="Yes"),COUNTRY_INFO!$F493,0)))</f>
        <v>0</v>
      </c>
      <c r="J493" s="3"/>
      <c r="K493" s="44">
        <f t="shared" si="57"/>
        <v>0</v>
      </c>
      <c r="L493" s="44">
        <f t="shared" si="58"/>
        <v>0</v>
      </c>
      <c r="M493" s="14">
        <f t="shared" si="53"/>
        <v>0</v>
      </c>
      <c r="N493" s="44">
        <f t="shared" si="54"/>
        <v>0</v>
      </c>
      <c r="O493" s="14">
        <f t="shared" si="59"/>
        <v>0</v>
      </c>
      <c r="P493" s="25"/>
      <c r="Q493" s="16">
        <f t="shared" si="60"/>
        <v>0</v>
      </c>
      <c r="R493" s="16">
        <f t="shared" si="55"/>
        <v>0</v>
      </c>
    </row>
    <row r="494" spans="1:18" x14ac:dyDescent="0.25">
      <c r="A494" s="13" t="str">
        <f>IF(INTRO!$E$43="Non-endemic"," ", IF(COUNTRY_INFO!A494=0," ",COUNTRY_INFO!A494))</f>
        <v>Nigeria</v>
      </c>
      <c r="B494" s="13" t="str">
        <f>IF(INTRO!$E$43="Non-endemic"," ", IF(COUNTRY_INFO!B494=0," ",COUNTRY_INFO!B494))</f>
        <v>Kogi</v>
      </c>
      <c r="C494" s="13" t="str">
        <f>IF(INTRO!$E$43="Non-endemic"," ", IF(COUNTRY_INFO!C494=0," ",COUNTRY_INFO!C494))</f>
        <v>Olamaboro</v>
      </c>
      <c r="D494" s="14">
        <f>IF(INTRO!$E$43="Non-endemic", 0, IF(COUNTRY_INFO!$K494&gt;0, IF(COUNTRY_INFO!$K494=4, 0, IF(COUNTRY_INFO!$K494=1, COUNTRY_INFO!$F494*0.33, IF(COUNTRY_INFO!$K494=2, COUNTRY_INFO!$F494*0.5, COUNTRY_INFO!$F494))), 0))</f>
        <v>0</v>
      </c>
      <c r="E494" s="14">
        <f>IF(INTRO!$E$43="Non-endemic", 0, IF(COUNTRY_INFO!$K494&gt;0, IF(COUNTRY_INFO!$K494=4, 0, IF(COUNTRY_INFO!$K494=1, 0, IF(COUNTRY_INFO!$K494=2, COUNTRY_INFO!$G494*0.2, COUNTRY_INFO!$G494))), 0))</f>
        <v>0</v>
      </c>
      <c r="F494" s="14">
        <f t="shared" si="56"/>
        <v>0</v>
      </c>
      <c r="G494" s="15">
        <f>IF(INTRO!$E$43="Non-endemic", "Not required", COUNTRY_INFO!T494)</f>
        <v>0</v>
      </c>
      <c r="H494" s="64"/>
      <c r="I494" s="14">
        <f>IF($D494=0,0,IF(AND($G494&gt;0,$H494&lt;&gt;"Yes"),D494,IF(AND($G494&gt;0,$H494="Yes"),COUNTRY_INFO!$F494,0)))</f>
        <v>0</v>
      </c>
      <c r="J494" s="3"/>
      <c r="K494" s="44">
        <f t="shared" si="57"/>
        <v>0</v>
      </c>
      <c r="L494" s="44">
        <f t="shared" si="58"/>
        <v>0</v>
      </c>
      <c r="M494" s="14">
        <f t="shared" si="53"/>
        <v>0</v>
      </c>
      <c r="N494" s="44">
        <f t="shared" si="54"/>
        <v>0</v>
      </c>
      <c r="O494" s="14">
        <f t="shared" si="59"/>
        <v>0</v>
      </c>
      <c r="P494" s="25"/>
      <c r="Q494" s="16">
        <f t="shared" si="60"/>
        <v>0</v>
      </c>
      <c r="R494" s="16">
        <f t="shared" si="55"/>
        <v>0</v>
      </c>
    </row>
    <row r="495" spans="1:18" x14ac:dyDescent="0.25">
      <c r="A495" s="13" t="str">
        <f>IF(INTRO!$E$43="Non-endemic"," ", IF(COUNTRY_INFO!A495=0," ",COUNTRY_INFO!A495))</f>
        <v>Nigeria</v>
      </c>
      <c r="B495" s="13" t="str">
        <f>IF(INTRO!$E$43="Non-endemic"," ", IF(COUNTRY_INFO!B495=0," ",COUNTRY_INFO!B495))</f>
        <v>Kogi</v>
      </c>
      <c r="C495" s="13" t="str">
        <f>IF(INTRO!$E$43="Non-endemic"," ", IF(COUNTRY_INFO!C495=0," ",COUNTRY_INFO!C495))</f>
        <v>Omala</v>
      </c>
      <c r="D495" s="14">
        <f>IF(INTRO!$E$43="Non-endemic", 0, IF(COUNTRY_INFO!$K495&gt;0, IF(COUNTRY_INFO!$K495=4, 0, IF(COUNTRY_INFO!$K495=1, COUNTRY_INFO!$F495*0.33, IF(COUNTRY_INFO!$K495=2, COUNTRY_INFO!$F495*0.5, COUNTRY_INFO!$F495))), 0))</f>
        <v>0</v>
      </c>
      <c r="E495" s="14">
        <f>IF(INTRO!$E$43="Non-endemic", 0, IF(COUNTRY_INFO!$K495&gt;0, IF(COUNTRY_INFO!$K495=4, 0, IF(COUNTRY_INFO!$K495=1, 0, IF(COUNTRY_INFO!$K495=2, COUNTRY_INFO!$G495*0.2, COUNTRY_INFO!$G495))), 0))</f>
        <v>0</v>
      </c>
      <c r="F495" s="14">
        <f t="shared" si="56"/>
        <v>0</v>
      </c>
      <c r="G495" s="15">
        <f>IF(INTRO!$E$43="Non-endemic", "Not required", COUNTRY_INFO!T495)</f>
        <v>0</v>
      </c>
      <c r="H495" s="64"/>
      <c r="I495" s="14">
        <f>IF($D495=0,0,IF(AND($G495&gt;0,$H495&lt;&gt;"Yes"),D495,IF(AND($G495&gt;0,$H495="Yes"),COUNTRY_INFO!$F495,0)))</f>
        <v>0</v>
      </c>
      <c r="J495" s="3"/>
      <c r="K495" s="44">
        <f t="shared" si="57"/>
        <v>0</v>
      </c>
      <c r="L495" s="44">
        <f t="shared" si="58"/>
        <v>0</v>
      </c>
      <c r="M495" s="14">
        <f t="shared" si="53"/>
        <v>0</v>
      </c>
      <c r="N495" s="44">
        <f t="shared" si="54"/>
        <v>0</v>
      </c>
      <c r="O495" s="14">
        <f t="shared" si="59"/>
        <v>0</v>
      </c>
      <c r="P495" s="25"/>
      <c r="Q495" s="16">
        <f t="shared" si="60"/>
        <v>0</v>
      </c>
      <c r="R495" s="16">
        <f t="shared" si="55"/>
        <v>0</v>
      </c>
    </row>
    <row r="496" spans="1:18" x14ac:dyDescent="0.25">
      <c r="A496" s="13" t="str">
        <f>IF(INTRO!$E$43="Non-endemic"," ", IF(COUNTRY_INFO!A496=0," ",COUNTRY_INFO!A496))</f>
        <v>Nigeria</v>
      </c>
      <c r="B496" s="13" t="str">
        <f>IF(INTRO!$E$43="Non-endemic"," ", IF(COUNTRY_INFO!B496=0," ",COUNTRY_INFO!B496))</f>
        <v>Kogi</v>
      </c>
      <c r="C496" s="13" t="str">
        <f>IF(INTRO!$E$43="Non-endemic"," ", IF(COUNTRY_INFO!C496=0," ",COUNTRY_INFO!C496))</f>
        <v>Yagba East</v>
      </c>
      <c r="D496" s="14">
        <f>IF(INTRO!$E$43="Non-endemic", 0, IF(COUNTRY_INFO!$K496&gt;0, IF(COUNTRY_INFO!$K496=4, 0, IF(COUNTRY_INFO!$K496=1, COUNTRY_INFO!$F496*0.33, IF(COUNTRY_INFO!$K496=2, COUNTRY_INFO!$F496*0.5, COUNTRY_INFO!$F496))), 0))</f>
        <v>0</v>
      </c>
      <c r="E496" s="14">
        <f>IF(INTRO!$E$43="Non-endemic", 0, IF(COUNTRY_INFO!$K496&gt;0, IF(COUNTRY_INFO!$K496=4, 0, IF(COUNTRY_INFO!$K496=1, 0, IF(COUNTRY_INFO!$K496=2, COUNTRY_INFO!$G496*0.2, COUNTRY_INFO!$G496))), 0))</f>
        <v>0</v>
      </c>
      <c r="F496" s="14">
        <f t="shared" si="56"/>
        <v>0</v>
      </c>
      <c r="G496" s="15">
        <f>IF(INTRO!$E$43="Non-endemic", "Not required", COUNTRY_INFO!T496)</f>
        <v>0</v>
      </c>
      <c r="H496" s="64"/>
      <c r="I496" s="14">
        <f>IF($D496=0,0,IF(AND($G496&gt;0,$H496&lt;&gt;"Yes"),D496,IF(AND($G496&gt;0,$H496="Yes"),COUNTRY_INFO!$F496,0)))</f>
        <v>0</v>
      </c>
      <c r="J496" s="3"/>
      <c r="K496" s="44">
        <f t="shared" si="57"/>
        <v>0</v>
      </c>
      <c r="L496" s="44">
        <f t="shared" si="58"/>
        <v>0</v>
      </c>
      <c r="M496" s="14">
        <f t="shared" si="53"/>
        <v>0</v>
      </c>
      <c r="N496" s="44">
        <f t="shared" si="54"/>
        <v>0</v>
      </c>
      <c r="O496" s="14">
        <f t="shared" si="59"/>
        <v>0</v>
      </c>
      <c r="P496" s="25"/>
      <c r="Q496" s="16">
        <f t="shared" si="60"/>
        <v>0</v>
      </c>
      <c r="R496" s="16">
        <f t="shared" si="55"/>
        <v>0</v>
      </c>
    </row>
    <row r="497" spans="1:18" x14ac:dyDescent="0.25">
      <c r="A497" s="13" t="str">
        <f>IF(INTRO!$E$43="Non-endemic"," ", IF(COUNTRY_INFO!A497=0," ",COUNTRY_INFO!A497))</f>
        <v>Nigeria</v>
      </c>
      <c r="B497" s="13" t="str">
        <f>IF(INTRO!$E$43="Non-endemic"," ", IF(COUNTRY_INFO!B497=0," ",COUNTRY_INFO!B497))</f>
        <v>Kogi</v>
      </c>
      <c r="C497" s="13" t="str">
        <f>IF(INTRO!$E$43="Non-endemic"," ", IF(COUNTRY_INFO!C497=0," ",COUNTRY_INFO!C497))</f>
        <v>Yagba West</v>
      </c>
      <c r="D497" s="14">
        <f>IF(INTRO!$E$43="Non-endemic", 0, IF(COUNTRY_INFO!$K497&gt;0, IF(COUNTRY_INFO!$K497=4, 0, IF(COUNTRY_INFO!$K497=1, COUNTRY_INFO!$F497*0.33, IF(COUNTRY_INFO!$K497=2, COUNTRY_INFO!$F497*0.5, COUNTRY_INFO!$F497))), 0))</f>
        <v>17416.080000000002</v>
      </c>
      <c r="E497" s="14">
        <f>IF(INTRO!$E$43="Non-endemic", 0, IF(COUNTRY_INFO!$K497&gt;0, IF(COUNTRY_INFO!$K497=4, 0, IF(COUNTRY_INFO!$K497=1, 0, IF(COUNTRY_INFO!$K497=2, COUNTRY_INFO!$G497*0.2, COUNTRY_INFO!$G497))), 0))</f>
        <v>0</v>
      </c>
      <c r="F497" s="14">
        <f t="shared" si="56"/>
        <v>17416.080000000002</v>
      </c>
      <c r="G497" s="15">
        <f>IF(INTRO!$E$43="Non-endemic", "Not required", COUNTRY_INFO!T497)</f>
        <v>0</v>
      </c>
      <c r="H497" s="64"/>
      <c r="I497" s="14">
        <f>IF($D497=0,0,IF(AND($G497&gt;0,$H497&lt;&gt;"Yes"),D497,IF(AND($G497&gt;0,$H497="Yes"),COUNTRY_INFO!$F497,0)))</f>
        <v>0</v>
      </c>
      <c r="J497" s="3"/>
      <c r="K497" s="44">
        <f t="shared" si="57"/>
        <v>0</v>
      </c>
      <c r="L497" s="44">
        <f t="shared" si="58"/>
        <v>0</v>
      </c>
      <c r="M497" s="14">
        <f t="shared" si="53"/>
        <v>0</v>
      </c>
      <c r="N497" s="44">
        <f t="shared" si="54"/>
        <v>0</v>
      </c>
      <c r="O497" s="14">
        <f t="shared" si="59"/>
        <v>0</v>
      </c>
      <c r="P497" s="25"/>
      <c r="Q497" s="16">
        <f t="shared" si="60"/>
        <v>0</v>
      </c>
      <c r="R497" s="16">
        <f t="shared" si="55"/>
        <v>0</v>
      </c>
    </row>
    <row r="498" spans="1:18" x14ac:dyDescent="0.25">
      <c r="A498" s="13" t="str">
        <f>IF(INTRO!$E$43="Non-endemic"," ", IF(COUNTRY_INFO!A498=0," ",COUNTRY_INFO!A498))</f>
        <v>Nigeria</v>
      </c>
      <c r="B498" s="13" t="str">
        <f>IF(INTRO!$E$43="Non-endemic"," ", IF(COUNTRY_INFO!B498=0," ",COUNTRY_INFO!B498))</f>
        <v>Kwara</v>
      </c>
      <c r="C498" s="13" t="str">
        <f>IF(INTRO!$E$43="Non-endemic"," ", IF(COUNTRY_INFO!C498=0," ",COUNTRY_INFO!C498))</f>
        <v>Asa</v>
      </c>
      <c r="D498" s="14">
        <f>IF(INTRO!$E$43="Non-endemic", 0, IF(COUNTRY_INFO!$K498&gt;0, IF(COUNTRY_INFO!$K498=4, 0, IF(COUNTRY_INFO!$K498=1, COUNTRY_INFO!$F498*0.33, IF(COUNTRY_INFO!$K498=2, COUNTRY_INFO!$F498*0.5, COUNTRY_INFO!$F498))), 0))</f>
        <v>15711.630000000001</v>
      </c>
      <c r="E498" s="14">
        <f>IF(INTRO!$E$43="Non-endemic", 0, IF(COUNTRY_INFO!$K498&gt;0, IF(COUNTRY_INFO!$K498=4, 0, IF(COUNTRY_INFO!$K498=1, 0, IF(COUNTRY_INFO!$K498=2, COUNTRY_INFO!$G498*0.2, COUNTRY_INFO!$G498))), 0))</f>
        <v>0</v>
      </c>
      <c r="F498" s="14">
        <f t="shared" si="56"/>
        <v>15711.630000000001</v>
      </c>
      <c r="G498" s="15">
        <f>IF(INTRO!$E$43="Non-endemic", "Not required", COUNTRY_INFO!T498)</f>
        <v>0</v>
      </c>
      <c r="H498" s="64"/>
      <c r="I498" s="14">
        <f>IF($D498=0,0,IF(AND($G498&gt;0,$H498&lt;&gt;"Yes"),D498,IF(AND($G498&gt;0,$H498="Yes"),COUNTRY_INFO!$F498,0)))</f>
        <v>0</v>
      </c>
      <c r="J498" s="3"/>
      <c r="K498" s="44">
        <f t="shared" si="57"/>
        <v>0</v>
      </c>
      <c r="L498" s="44">
        <f t="shared" si="58"/>
        <v>0</v>
      </c>
      <c r="M498" s="14">
        <f t="shared" si="53"/>
        <v>0</v>
      </c>
      <c r="N498" s="44">
        <f t="shared" si="54"/>
        <v>0</v>
      </c>
      <c r="O498" s="14">
        <f t="shared" si="59"/>
        <v>0</v>
      </c>
      <c r="P498" s="25"/>
      <c r="Q498" s="16">
        <f t="shared" si="60"/>
        <v>0</v>
      </c>
      <c r="R498" s="16">
        <f t="shared" si="55"/>
        <v>0</v>
      </c>
    </row>
    <row r="499" spans="1:18" x14ac:dyDescent="0.25">
      <c r="A499" s="13" t="str">
        <f>IF(INTRO!$E$43="Non-endemic"," ", IF(COUNTRY_INFO!A499=0," ",COUNTRY_INFO!A499))</f>
        <v>Nigeria</v>
      </c>
      <c r="B499" s="13" t="str">
        <f>IF(INTRO!$E$43="Non-endemic"," ", IF(COUNTRY_INFO!B499=0," ",COUNTRY_INFO!B499))</f>
        <v>Kwara</v>
      </c>
      <c r="C499" s="13" t="str">
        <f>IF(INTRO!$E$43="Non-endemic"," ", IF(COUNTRY_INFO!C499=0," ",COUNTRY_INFO!C499))</f>
        <v>Oyun</v>
      </c>
      <c r="D499" s="14">
        <f>IF(INTRO!$E$43="Non-endemic", 0, IF(COUNTRY_INFO!$K499&gt;0, IF(COUNTRY_INFO!$K499=4, 0, IF(COUNTRY_INFO!$K499=1, COUNTRY_INFO!$F499*0.33, IF(COUNTRY_INFO!$K499=2, COUNTRY_INFO!$F499*0.5, COUNTRY_INFO!$F499))), 0))</f>
        <v>11712.69</v>
      </c>
      <c r="E499" s="14">
        <f>IF(INTRO!$E$43="Non-endemic", 0, IF(COUNTRY_INFO!$K499&gt;0, IF(COUNTRY_INFO!$K499=4, 0, IF(COUNTRY_INFO!$K499=1, 0, IF(COUNTRY_INFO!$K499=2, COUNTRY_INFO!$G499*0.2, COUNTRY_INFO!$G499))), 0))</f>
        <v>0</v>
      </c>
      <c r="F499" s="14">
        <f t="shared" si="56"/>
        <v>11712.69</v>
      </c>
      <c r="G499" s="15">
        <f>IF(INTRO!$E$43="Non-endemic", "Not required", COUNTRY_INFO!T499)</f>
        <v>0</v>
      </c>
      <c r="H499" s="64"/>
      <c r="I499" s="14">
        <f>IF($D499=0,0,IF(AND($G499&gt;0,$H499&lt;&gt;"Yes"),D499,IF(AND($G499&gt;0,$H499="Yes"),COUNTRY_INFO!$F499,0)))</f>
        <v>0</v>
      </c>
      <c r="J499" s="3"/>
      <c r="K499" s="44">
        <f t="shared" si="57"/>
        <v>0</v>
      </c>
      <c r="L499" s="44">
        <f t="shared" si="58"/>
        <v>0</v>
      </c>
      <c r="M499" s="14">
        <f t="shared" si="53"/>
        <v>0</v>
      </c>
      <c r="N499" s="44">
        <f t="shared" si="54"/>
        <v>0</v>
      </c>
      <c r="O499" s="14">
        <f t="shared" si="59"/>
        <v>0</v>
      </c>
      <c r="P499" s="25"/>
      <c r="Q499" s="16">
        <f t="shared" si="60"/>
        <v>0</v>
      </c>
      <c r="R499" s="16">
        <f t="shared" si="55"/>
        <v>0</v>
      </c>
    </row>
    <row r="500" spans="1:18" x14ac:dyDescent="0.25">
      <c r="A500" s="13" t="str">
        <f>IF(INTRO!$E$43="Non-endemic"," ", IF(COUNTRY_INFO!A500=0," ",COUNTRY_INFO!A500))</f>
        <v>Nigeria</v>
      </c>
      <c r="B500" s="13" t="str">
        <f>IF(INTRO!$E$43="Non-endemic"," ", IF(COUNTRY_INFO!B500=0," ",COUNTRY_INFO!B500))</f>
        <v>Kwara</v>
      </c>
      <c r="C500" s="13" t="str">
        <f>IF(INTRO!$E$43="Non-endemic"," ", IF(COUNTRY_INFO!C500=0," ",COUNTRY_INFO!C500))</f>
        <v>Baruten</v>
      </c>
      <c r="D500" s="14">
        <f>IF(INTRO!$E$43="Non-endemic", 0, IF(COUNTRY_INFO!$K500&gt;0, IF(COUNTRY_INFO!$K500=4, 0, IF(COUNTRY_INFO!$K500=1, COUNTRY_INFO!$F500*0.33, IF(COUNTRY_INFO!$K500=2, COUNTRY_INFO!$F500*0.5, COUNTRY_INFO!$F500))), 0))</f>
        <v>39438</v>
      </c>
      <c r="E500" s="14">
        <f>IF(INTRO!$E$43="Non-endemic", 0, IF(COUNTRY_INFO!$K500&gt;0, IF(COUNTRY_INFO!$K500=4, 0, IF(COUNTRY_INFO!$K500=1, 0, IF(COUNTRY_INFO!$K500=2, COUNTRY_INFO!$G500*0.2, COUNTRY_INFO!$G500))), 0))</f>
        <v>29296.800000000003</v>
      </c>
      <c r="F500" s="14">
        <f t="shared" si="56"/>
        <v>68734.8</v>
      </c>
      <c r="G500" s="15">
        <f>IF(INTRO!$E$43="Non-endemic", "Not required", COUNTRY_INFO!T500)</f>
        <v>1</v>
      </c>
      <c r="H500" s="64"/>
      <c r="I500" s="14">
        <f>IF($D500=0,0,IF(AND($G500&gt;0,$H500&lt;&gt;"Yes"),D500,IF(AND($G500&gt;0,$H500="Yes"),COUNTRY_INFO!$F500,0)))</f>
        <v>39438</v>
      </c>
      <c r="J500" s="3"/>
      <c r="K500" s="44">
        <f t="shared" si="57"/>
        <v>29296.800000000003</v>
      </c>
      <c r="L500" s="44">
        <f t="shared" si="58"/>
        <v>68734.8</v>
      </c>
      <c r="M500" s="14">
        <f t="shared" si="53"/>
        <v>98595</v>
      </c>
      <c r="N500" s="44">
        <f t="shared" si="54"/>
        <v>87890.400000000009</v>
      </c>
      <c r="O500" s="14">
        <f t="shared" si="59"/>
        <v>98595</v>
      </c>
      <c r="P500" s="25"/>
      <c r="Q500" s="16">
        <f t="shared" si="60"/>
        <v>98595</v>
      </c>
      <c r="R500" s="16">
        <f t="shared" si="55"/>
        <v>99</v>
      </c>
    </row>
    <row r="501" spans="1:18" x14ac:dyDescent="0.25">
      <c r="A501" s="13" t="str">
        <f>IF(INTRO!$E$43="Non-endemic"," ", IF(COUNTRY_INFO!A501=0," ",COUNTRY_INFO!A501))</f>
        <v>Nigeria</v>
      </c>
      <c r="B501" s="13" t="str">
        <f>IF(INTRO!$E$43="Non-endemic"," ", IF(COUNTRY_INFO!B501=0," ",COUNTRY_INFO!B501))</f>
        <v>Kwara</v>
      </c>
      <c r="C501" s="13" t="str">
        <f>IF(INTRO!$E$43="Non-endemic"," ", IF(COUNTRY_INFO!C501=0," ",COUNTRY_INFO!C501))</f>
        <v>Edu</v>
      </c>
      <c r="D501" s="14">
        <f>IF(INTRO!$E$43="Non-endemic", 0, IF(COUNTRY_INFO!$K501&gt;0, IF(COUNTRY_INFO!$K501=4, 0, IF(COUNTRY_INFO!$K501=1, COUNTRY_INFO!$F501*0.33, IF(COUNTRY_INFO!$K501=2, COUNTRY_INFO!$F501*0.5, COUNTRY_INFO!$F501))), 0))</f>
        <v>37933.5</v>
      </c>
      <c r="E501" s="14">
        <f>IF(INTRO!$E$43="Non-endemic", 0, IF(COUNTRY_INFO!$K501&gt;0, IF(COUNTRY_INFO!$K501=4, 0, IF(COUNTRY_INFO!$K501=1, 0, IF(COUNTRY_INFO!$K501=2, COUNTRY_INFO!$G501*0.2, COUNTRY_INFO!$G501))), 0))</f>
        <v>28179.200000000001</v>
      </c>
      <c r="F501" s="14">
        <f t="shared" si="56"/>
        <v>66112.7</v>
      </c>
      <c r="G501" s="15">
        <f>IF(INTRO!$E$43="Non-endemic", "Not required", COUNTRY_INFO!T501)</f>
        <v>1</v>
      </c>
      <c r="H501" s="64"/>
      <c r="I501" s="14">
        <f>IF($D501=0,0,IF(AND($G501&gt;0,$H501&lt;&gt;"Yes"),D501,IF(AND($G501&gt;0,$H501="Yes"),COUNTRY_INFO!$F501,0)))</f>
        <v>37933.5</v>
      </c>
      <c r="J501" s="3"/>
      <c r="K501" s="44">
        <f t="shared" si="57"/>
        <v>28179.200000000001</v>
      </c>
      <c r="L501" s="44">
        <f t="shared" si="58"/>
        <v>66112.7</v>
      </c>
      <c r="M501" s="14">
        <f t="shared" si="53"/>
        <v>94833.75</v>
      </c>
      <c r="N501" s="44">
        <f t="shared" si="54"/>
        <v>84537.600000000006</v>
      </c>
      <c r="O501" s="14">
        <f t="shared" si="59"/>
        <v>94833.75</v>
      </c>
      <c r="P501" s="25"/>
      <c r="Q501" s="16">
        <f t="shared" si="60"/>
        <v>94833.75</v>
      </c>
      <c r="R501" s="16">
        <f t="shared" si="55"/>
        <v>95</v>
      </c>
    </row>
    <row r="502" spans="1:18" x14ac:dyDescent="0.25">
      <c r="A502" s="13" t="str">
        <f>IF(INTRO!$E$43="Non-endemic"," ", IF(COUNTRY_INFO!A502=0," ",COUNTRY_INFO!A502))</f>
        <v>Nigeria</v>
      </c>
      <c r="B502" s="13" t="str">
        <f>IF(INTRO!$E$43="Non-endemic"," ", IF(COUNTRY_INFO!B502=0," ",COUNTRY_INFO!B502))</f>
        <v>Kwara</v>
      </c>
      <c r="C502" s="13" t="str">
        <f>IF(INTRO!$E$43="Non-endemic"," ", IF(COUNTRY_INFO!C502=0," ",COUNTRY_INFO!C502))</f>
        <v>Ekitti</v>
      </c>
      <c r="D502" s="14">
        <f>IF(INTRO!$E$43="Non-endemic", 0, IF(COUNTRY_INFO!$K502&gt;0, IF(COUNTRY_INFO!$K502=4, 0, IF(COUNTRY_INFO!$K502=1, COUNTRY_INFO!$F502*0.33, IF(COUNTRY_INFO!$K502=2, COUNTRY_INFO!$F502*0.5, COUNTRY_INFO!$F502))), 0))</f>
        <v>6816.1500000000005</v>
      </c>
      <c r="E502" s="14">
        <f>IF(INTRO!$E$43="Non-endemic", 0, IF(COUNTRY_INFO!$K502&gt;0, IF(COUNTRY_INFO!$K502=4, 0, IF(COUNTRY_INFO!$K502=1, 0, IF(COUNTRY_INFO!$K502=2, COUNTRY_INFO!$G502*0.2, COUNTRY_INFO!$G502))), 0))</f>
        <v>0</v>
      </c>
      <c r="F502" s="14">
        <f t="shared" si="56"/>
        <v>6816.1500000000005</v>
      </c>
      <c r="G502" s="15">
        <f>IF(INTRO!$E$43="Non-endemic", "Not required", COUNTRY_INFO!T502)</f>
        <v>0</v>
      </c>
      <c r="H502" s="64"/>
      <c r="I502" s="14">
        <f>IF($D502=0,0,IF(AND($G502&gt;0,$H502&lt;&gt;"Yes"),D502,IF(AND($G502&gt;0,$H502="Yes"),COUNTRY_INFO!$F502,0)))</f>
        <v>0</v>
      </c>
      <c r="J502" s="3"/>
      <c r="K502" s="44">
        <f t="shared" si="57"/>
        <v>0</v>
      </c>
      <c r="L502" s="44">
        <f t="shared" si="58"/>
        <v>0</v>
      </c>
      <c r="M502" s="14">
        <f t="shared" si="53"/>
        <v>0</v>
      </c>
      <c r="N502" s="44">
        <f t="shared" si="54"/>
        <v>0</v>
      </c>
      <c r="O502" s="14">
        <f t="shared" si="59"/>
        <v>0</v>
      </c>
      <c r="P502" s="25"/>
      <c r="Q502" s="16">
        <f t="shared" si="60"/>
        <v>0</v>
      </c>
      <c r="R502" s="16">
        <f t="shared" si="55"/>
        <v>0</v>
      </c>
    </row>
    <row r="503" spans="1:18" x14ac:dyDescent="0.25">
      <c r="A503" s="13" t="str">
        <f>IF(INTRO!$E$43="Non-endemic"," ", IF(COUNTRY_INFO!A503=0," ",COUNTRY_INFO!A503))</f>
        <v>Nigeria</v>
      </c>
      <c r="B503" s="13" t="str">
        <f>IF(INTRO!$E$43="Non-endemic"," ", IF(COUNTRY_INFO!B503=0," ",COUNTRY_INFO!B503))</f>
        <v>Kwara</v>
      </c>
      <c r="C503" s="13" t="str">
        <f>IF(INTRO!$E$43="Non-endemic"," ", IF(COUNTRY_INFO!C503=0," ",COUNTRY_INFO!C503))</f>
        <v>Ifelodun</v>
      </c>
      <c r="D503" s="14">
        <f>IF(INTRO!$E$43="Non-endemic", 0, IF(COUNTRY_INFO!$K503&gt;0, IF(COUNTRY_INFO!$K503=4, 0, IF(COUNTRY_INFO!$K503=1, COUNTRY_INFO!$F503*0.33, IF(COUNTRY_INFO!$K503=2, COUNTRY_INFO!$F503*0.5, COUNTRY_INFO!$F503))), 0))</f>
        <v>25604.370000000003</v>
      </c>
      <c r="E503" s="14">
        <f>IF(INTRO!$E$43="Non-endemic", 0, IF(COUNTRY_INFO!$K503&gt;0, IF(COUNTRY_INFO!$K503=4, 0, IF(COUNTRY_INFO!$K503=1, 0, IF(COUNTRY_INFO!$K503=2, COUNTRY_INFO!$G503*0.2, COUNTRY_INFO!$G503))), 0))</f>
        <v>0</v>
      </c>
      <c r="F503" s="14">
        <f t="shared" si="56"/>
        <v>25604.370000000003</v>
      </c>
      <c r="G503" s="15">
        <f>IF(INTRO!$E$43="Non-endemic", "Not required", COUNTRY_INFO!T503)</f>
        <v>0</v>
      </c>
      <c r="H503" s="64"/>
      <c r="I503" s="14">
        <f>IF($D503=0,0,IF(AND($G503&gt;0,$H503&lt;&gt;"Yes"),D503,IF(AND($G503&gt;0,$H503="Yes"),COUNTRY_INFO!$F503,0)))</f>
        <v>0</v>
      </c>
      <c r="J503" s="3"/>
      <c r="K503" s="44">
        <f t="shared" si="57"/>
        <v>0</v>
      </c>
      <c r="L503" s="44">
        <f t="shared" si="58"/>
        <v>0</v>
      </c>
      <c r="M503" s="14">
        <f t="shared" si="53"/>
        <v>0</v>
      </c>
      <c r="N503" s="44">
        <f t="shared" si="54"/>
        <v>0</v>
      </c>
      <c r="O503" s="14">
        <f t="shared" si="59"/>
        <v>0</v>
      </c>
      <c r="P503" s="25"/>
      <c r="Q503" s="16">
        <f t="shared" si="60"/>
        <v>0</v>
      </c>
      <c r="R503" s="16">
        <f t="shared" si="55"/>
        <v>0</v>
      </c>
    </row>
    <row r="504" spans="1:18" x14ac:dyDescent="0.25">
      <c r="A504" s="13" t="str">
        <f>IF(INTRO!$E$43="Non-endemic"," ", IF(COUNTRY_INFO!A504=0," ",COUNTRY_INFO!A504))</f>
        <v>Nigeria</v>
      </c>
      <c r="B504" s="13" t="str">
        <f>IF(INTRO!$E$43="Non-endemic"," ", IF(COUNTRY_INFO!B504=0," ",COUNTRY_INFO!B504))</f>
        <v>Kwara</v>
      </c>
      <c r="C504" s="13" t="str">
        <f>IF(INTRO!$E$43="Non-endemic"," ", IF(COUNTRY_INFO!C504=0," ",COUNTRY_INFO!C504))</f>
        <v>Ilorin East</v>
      </c>
      <c r="D504" s="14">
        <f>IF(INTRO!$E$43="Non-endemic", 0, IF(COUNTRY_INFO!$K504&gt;0, IF(COUNTRY_INFO!$K504=4, 0, IF(COUNTRY_INFO!$K504=1, COUNTRY_INFO!$F504*0.33, IF(COUNTRY_INFO!$K504=2, COUNTRY_INFO!$F504*0.5, COUNTRY_INFO!$F504))), 0))</f>
        <v>25389.210000000003</v>
      </c>
      <c r="E504" s="14">
        <f>IF(INTRO!$E$43="Non-endemic", 0, IF(COUNTRY_INFO!$K504&gt;0, IF(COUNTRY_INFO!$K504=4, 0, IF(COUNTRY_INFO!$K504=1, 0, IF(COUNTRY_INFO!$K504=2, COUNTRY_INFO!$G504*0.2, COUNTRY_INFO!$G504))), 0))</f>
        <v>0</v>
      </c>
      <c r="F504" s="14">
        <f t="shared" si="56"/>
        <v>25389.210000000003</v>
      </c>
      <c r="G504" s="15">
        <f>IF(INTRO!$E$43="Non-endemic", "Not required", COUNTRY_INFO!T504)</f>
        <v>0</v>
      </c>
      <c r="H504" s="64"/>
      <c r="I504" s="14">
        <f>IF($D504=0,0,IF(AND($G504&gt;0,$H504&lt;&gt;"Yes"),D504,IF(AND($G504&gt;0,$H504="Yes"),COUNTRY_INFO!$F504,0)))</f>
        <v>0</v>
      </c>
      <c r="J504" s="3"/>
      <c r="K504" s="44">
        <f t="shared" si="57"/>
        <v>0</v>
      </c>
      <c r="L504" s="44">
        <f t="shared" si="58"/>
        <v>0</v>
      </c>
      <c r="M504" s="14">
        <f t="shared" si="53"/>
        <v>0</v>
      </c>
      <c r="N504" s="44">
        <f t="shared" si="54"/>
        <v>0</v>
      </c>
      <c r="O504" s="14">
        <f t="shared" si="59"/>
        <v>0</v>
      </c>
      <c r="P504" s="25"/>
      <c r="Q504" s="16">
        <f t="shared" si="60"/>
        <v>0</v>
      </c>
      <c r="R504" s="16">
        <f t="shared" si="55"/>
        <v>0</v>
      </c>
    </row>
    <row r="505" spans="1:18" x14ac:dyDescent="0.25">
      <c r="A505" s="13" t="str">
        <f>IF(INTRO!$E$43="Non-endemic"," ", IF(COUNTRY_INFO!A505=0," ",COUNTRY_INFO!A505))</f>
        <v>Nigeria</v>
      </c>
      <c r="B505" s="13" t="str">
        <f>IF(INTRO!$E$43="Non-endemic"," ", IF(COUNTRY_INFO!B505=0," ",COUNTRY_INFO!B505))</f>
        <v>Kwara</v>
      </c>
      <c r="C505" s="13" t="str">
        <f>IF(INTRO!$E$43="Non-endemic"," ", IF(COUNTRY_INFO!C505=0," ",COUNTRY_INFO!C505))</f>
        <v>Ilorin South</v>
      </c>
      <c r="D505" s="14">
        <f>IF(INTRO!$E$43="Non-endemic", 0, IF(COUNTRY_INFO!$K505&gt;0, IF(COUNTRY_INFO!$K505=4, 0, IF(COUNTRY_INFO!$K505=1, COUNTRY_INFO!$F505*0.33, IF(COUNTRY_INFO!$K505=2, COUNTRY_INFO!$F505*0.5, COUNTRY_INFO!$F505))), 0))</f>
        <v>25933.710000000003</v>
      </c>
      <c r="E505" s="14">
        <f>IF(INTRO!$E$43="Non-endemic", 0, IF(COUNTRY_INFO!$K505&gt;0, IF(COUNTRY_INFO!$K505=4, 0, IF(COUNTRY_INFO!$K505=1, 0, IF(COUNTRY_INFO!$K505=2, COUNTRY_INFO!$G505*0.2, COUNTRY_INFO!$G505))), 0))</f>
        <v>0</v>
      </c>
      <c r="F505" s="14">
        <f t="shared" si="56"/>
        <v>25933.710000000003</v>
      </c>
      <c r="G505" s="15">
        <f>IF(INTRO!$E$43="Non-endemic", "Not required", COUNTRY_INFO!T505)</f>
        <v>0</v>
      </c>
      <c r="H505" s="64"/>
      <c r="I505" s="14">
        <f>IF($D505=0,0,IF(AND($G505&gt;0,$H505&lt;&gt;"Yes"),D505,IF(AND($G505&gt;0,$H505="Yes"),COUNTRY_INFO!$F505,0)))</f>
        <v>0</v>
      </c>
      <c r="J505" s="3"/>
      <c r="K505" s="44">
        <f t="shared" si="57"/>
        <v>0</v>
      </c>
      <c r="L505" s="44">
        <f t="shared" si="58"/>
        <v>0</v>
      </c>
      <c r="M505" s="14">
        <f t="shared" si="53"/>
        <v>0</v>
      </c>
      <c r="N505" s="44">
        <f t="shared" si="54"/>
        <v>0</v>
      </c>
      <c r="O505" s="14">
        <f t="shared" si="59"/>
        <v>0</v>
      </c>
      <c r="P505" s="25"/>
      <c r="Q505" s="16">
        <f t="shared" si="60"/>
        <v>0</v>
      </c>
      <c r="R505" s="16">
        <f t="shared" si="55"/>
        <v>0</v>
      </c>
    </row>
    <row r="506" spans="1:18" x14ac:dyDescent="0.25">
      <c r="A506" s="13" t="str">
        <f>IF(INTRO!$E$43="Non-endemic"," ", IF(COUNTRY_INFO!A506=0," ",COUNTRY_INFO!A506))</f>
        <v>Nigeria</v>
      </c>
      <c r="B506" s="13" t="str">
        <f>IF(INTRO!$E$43="Non-endemic"," ", IF(COUNTRY_INFO!B506=0," ",COUNTRY_INFO!B506))</f>
        <v>Kwara</v>
      </c>
      <c r="C506" s="13" t="str">
        <f>IF(INTRO!$E$43="Non-endemic"," ", IF(COUNTRY_INFO!C506=0," ",COUNTRY_INFO!C506))</f>
        <v>Ilorin West</v>
      </c>
      <c r="D506" s="14">
        <f>IF(INTRO!$E$43="Non-endemic", 0, IF(COUNTRY_INFO!$K506&gt;0, IF(COUNTRY_INFO!$K506=4, 0, IF(COUNTRY_INFO!$K506=1, COUNTRY_INFO!$F506*0.33, IF(COUNTRY_INFO!$K506=2, COUNTRY_INFO!$F506*0.5, COUNTRY_INFO!$F506))), 0))</f>
        <v>68661</v>
      </c>
      <c r="E506" s="14">
        <f>IF(INTRO!$E$43="Non-endemic", 0, IF(COUNTRY_INFO!$K506&gt;0, IF(COUNTRY_INFO!$K506=4, 0, IF(COUNTRY_INFO!$K506=1, 0, IF(COUNTRY_INFO!$K506=2, COUNTRY_INFO!$G506*0.2, COUNTRY_INFO!$G506))), 0))</f>
        <v>51005.200000000004</v>
      </c>
      <c r="F506" s="14">
        <f t="shared" si="56"/>
        <v>119666.20000000001</v>
      </c>
      <c r="G506" s="15">
        <f>IF(INTRO!$E$43="Non-endemic", "Not required", COUNTRY_INFO!T506)</f>
        <v>1</v>
      </c>
      <c r="H506" s="64"/>
      <c r="I506" s="14">
        <f>IF($D506=0,0,IF(AND($G506&gt;0,$H506&lt;&gt;"Yes"),D506,IF(AND($G506&gt;0,$H506="Yes"),COUNTRY_INFO!$F506,0)))</f>
        <v>68661</v>
      </c>
      <c r="J506" s="3"/>
      <c r="K506" s="44">
        <f t="shared" si="57"/>
        <v>51005.200000000004</v>
      </c>
      <c r="L506" s="44">
        <f t="shared" si="58"/>
        <v>119666.20000000001</v>
      </c>
      <c r="M506" s="14">
        <f t="shared" si="53"/>
        <v>171652.5</v>
      </c>
      <c r="N506" s="44">
        <f t="shared" si="54"/>
        <v>153015.6</v>
      </c>
      <c r="O506" s="14">
        <f t="shared" si="59"/>
        <v>171652.5</v>
      </c>
      <c r="P506" s="25"/>
      <c r="Q506" s="16">
        <f t="shared" si="60"/>
        <v>171652.5</v>
      </c>
      <c r="R506" s="16">
        <f t="shared" si="55"/>
        <v>172</v>
      </c>
    </row>
    <row r="507" spans="1:18" x14ac:dyDescent="0.25">
      <c r="A507" s="13" t="str">
        <f>IF(INTRO!$E$43="Non-endemic"," ", IF(COUNTRY_INFO!A507=0," ",COUNTRY_INFO!A507))</f>
        <v>Nigeria</v>
      </c>
      <c r="B507" s="13" t="str">
        <f>IF(INTRO!$E$43="Non-endemic"," ", IF(COUNTRY_INFO!B507=0," ",COUNTRY_INFO!B507))</f>
        <v>Kwara</v>
      </c>
      <c r="C507" s="13" t="str">
        <f>IF(INTRO!$E$43="Non-endemic"," ", IF(COUNTRY_INFO!C507=0," ",COUNTRY_INFO!C507))</f>
        <v>Irepodun</v>
      </c>
      <c r="D507" s="14">
        <f>IF(INTRO!$E$43="Non-endemic", 0, IF(COUNTRY_INFO!$K507&gt;0, IF(COUNTRY_INFO!$K507=4, 0, IF(COUNTRY_INFO!$K507=1, COUNTRY_INFO!$F507*0.33, IF(COUNTRY_INFO!$K507=2, COUNTRY_INFO!$F507*0.5, COUNTRY_INFO!$F507))), 0))</f>
        <v>27981</v>
      </c>
      <c r="E507" s="14">
        <f>IF(INTRO!$E$43="Non-endemic", 0, IF(COUNTRY_INFO!$K507&gt;0, IF(COUNTRY_INFO!$K507=4, 0, IF(COUNTRY_INFO!$K507=1, 0, IF(COUNTRY_INFO!$K507=2, COUNTRY_INFO!$G507*0.2, COUNTRY_INFO!$G507))), 0))</f>
        <v>20785.800000000003</v>
      </c>
      <c r="F507" s="14">
        <f t="shared" si="56"/>
        <v>48766.8</v>
      </c>
      <c r="G507" s="15">
        <f>IF(INTRO!$E$43="Non-endemic", "Not required", COUNTRY_INFO!T507)</f>
        <v>1</v>
      </c>
      <c r="H507" s="64"/>
      <c r="I507" s="14">
        <f>IF($D507=0,0,IF(AND($G507&gt;0,$H507&lt;&gt;"Yes"),D507,IF(AND($G507&gt;0,$H507="Yes"),COUNTRY_INFO!$F507,0)))</f>
        <v>27981</v>
      </c>
      <c r="J507" s="3"/>
      <c r="K507" s="44">
        <f t="shared" si="57"/>
        <v>20785.800000000003</v>
      </c>
      <c r="L507" s="44">
        <f t="shared" si="58"/>
        <v>48766.8</v>
      </c>
      <c r="M507" s="14">
        <f t="shared" si="53"/>
        <v>69952.5</v>
      </c>
      <c r="N507" s="44">
        <f t="shared" si="54"/>
        <v>62357.400000000009</v>
      </c>
      <c r="O507" s="14">
        <f t="shared" si="59"/>
        <v>69952.5</v>
      </c>
      <c r="P507" s="25"/>
      <c r="Q507" s="16">
        <f t="shared" si="60"/>
        <v>69952.5</v>
      </c>
      <c r="R507" s="16">
        <f t="shared" si="55"/>
        <v>70</v>
      </c>
    </row>
    <row r="508" spans="1:18" x14ac:dyDescent="0.25">
      <c r="A508" s="13" t="str">
        <f>IF(INTRO!$E$43="Non-endemic"," ", IF(COUNTRY_INFO!A508=0," ",COUNTRY_INFO!A508))</f>
        <v>Nigeria</v>
      </c>
      <c r="B508" s="13" t="str">
        <f>IF(INTRO!$E$43="Non-endemic"," ", IF(COUNTRY_INFO!B508=0," ",COUNTRY_INFO!B508))</f>
        <v>Kwara</v>
      </c>
      <c r="C508" s="13" t="str">
        <f>IF(INTRO!$E$43="Non-endemic"," ", IF(COUNTRY_INFO!C508=0," ",COUNTRY_INFO!C508))</f>
        <v>Isin</v>
      </c>
      <c r="D508" s="14">
        <f>IF(INTRO!$E$43="Non-endemic", 0, IF(COUNTRY_INFO!$K508&gt;0, IF(COUNTRY_INFO!$K508=4, 0, IF(COUNTRY_INFO!$K508=1, COUNTRY_INFO!$F508*0.33, IF(COUNTRY_INFO!$K508=2, COUNTRY_INFO!$F508*0.5, COUNTRY_INFO!$F508))), 0))</f>
        <v>7423.35</v>
      </c>
      <c r="E508" s="14">
        <f>IF(INTRO!$E$43="Non-endemic", 0, IF(COUNTRY_INFO!$K508&gt;0, IF(COUNTRY_INFO!$K508=4, 0, IF(COUNTRY_INFO!$K508=1, 0, IF(COUNTRY_INFO!$K508=2, COUNTRY_INFO!$G508*0.2, COUNTRY_INFO!$G508))), 0))</f>
        <v>0</v>
      </c>
      <c r="F508" s="14">
        <f t="shared" si="56"/>
        <v>7423.35</v>
      </c>
      <c r="G508" s="15">
        <f>IF(INTRO!$E$43="Non-endemic", "Not required", COUNTRY_INFO!T508)</f>
        <v>0</v>
      </c>
      <c r="H508" s="64"/>
      <c r="I508" s="14">
        <f>IF($D508=0,0,IF(AND($G508&gt;0,$H508&lt;&gt;"Yes"),D508,IF(AND($G508&gt;0,$H508="Yes"),COUNTRY_INFO!$F508,0)))</f>
        <v>0</v>
      </c>
      <c r="J508" s="3"/>
      <c r="K508" s="44">
        <f t="shared" si="57"/>
        <v>0</v>
      </c>
      <c r="L508" s="44">
        <f t="shared" si="58"/>
        <v>0</v>
      </c>
      <c r="M508" s="14">
        <f t="shared" si="53"/>
        <v>0</v>
      </c>
      <c r="N508" s="44">
        <f t="shared" si="54"/>
        <v>0</v>
      </c>
      <c r="O508" s="14">
        <f t="shared" si="59"/>
        <v>0</v>
      </c>
      <c r="P508" s="25"/>
      <c r="Q508" s="16">
        <f t="shared" si="60"/>
        <v>0</v>
      </c>
      <c r="R508" s="16">
        <f t="shared" si="55"/>
        <v>0</v>
      </c>
    </row>
    <row r="509" spans="1:18" x14ac:dyDescent="0.25">
      <c r="A509" s="13" t="str">
        <f>IF(INTRO!$E$43="Non-endemic"," ", IF(COUNTRY_INFO!A509=0," ",COUNTRY_INFO!A509))</f>
        <v>Nigeria</v>
      </c>
      <c r="B509" s="13" t="str">
        <f>IF(INTRO!$E$43="Non-endemic"," ", IF(COUNTRY_INFO!B509=0," ",COUNTRY_INFO!B509))</f>
        <v>Kwara</v>
      </c>
      <c r="C509" s="13" t="str">
        <f>IF(INTRO!$E$43="Non-endemic"," ", IF(COUNTRY_INFO!C509=0," ",COUNTRY_INFO!C509))</f>
        <v>Kaima</v>
      </c>
      <c r="D509" s="14">
        <f>IF(INTRO!$E$43="Non-endemic", 0, IF(COUNTRY_INFO!$K509&gt;0, IF(COUNTRY_INFO!$K509=4, 0, IF(COUNTRY_INFO!$K509=1, COUNTRY_INFO!$F509*0.33, IF(COUNTRY_INFO!$K509=2, COUNTRY_INFO!$F509*0.5, COUNTRY_INFO!$F509))), 0))</f>
        <v>23378</v>
      </c>
      <c r="E509" s="14">
        <f>IF(INTRO!$E$43="Non-endemic", 0, IF(COUNTRY_INFO!$K509&gt;0, IF(COUNTRY_INFO!$K509=4, 0, IF(COUNTRY_INFO!$K509=1, 0, IF(COUNTRY_INFO!$K509=2, COUNTRY_INFO!$G509*0.2, COUNTRY_INFO!$G509))), 0))</f>
        <v>17366.600000000002</v>
      </c>
      <c r="F509" s="14">
        <f t="shared" si="56"/>
        <v>40744.600000000006</v>
      </c>
      <c r="G509" s="15">
        <f>IF(INTRO!$E$43="Non-endemic", "Not required", COUNTRY_INFO!T509)</f>
        <v>1</v>
      </c>
      <c r="H509" s="64"/>
      <c r="I509" s="14">
        <f>IF($D509=0,0,IF(AND($G509&gt;0,$H509&lt;&gt;"Yes"),D509,IF(AND($G509&gt;0,$H509="Yes"),COUNTRY_INFO!$F509,0)))</f>
        <v>23378</v>
      </c>
      <c r="J509" s="3"/>
      <c r="K509" s="44">
        <f t="shared" si="57"/>
        <v>17366.600000000002</v>
      </c>
      <c r="L509" s="44">
        <f t="shared" si="58"/>
        <v>40744.600000000006</v>
      </c>
      <c r="M509" s="14">
        <f t="shared" si="53"/>
        <v>58445</v>
      </c>
      <c r="N509" s="44">
        <f t="shared" si="54"/>
        <v>52099.8</v>
      </c>
      <c r="O509" s="14">
        <f t="shared" si="59"/>
        <v>58445</v>
      </c>
      <c r="P509" s="25"/>
      <c r="Q509" s="16">
        <f t="shared" si="60"/>
        <v>58445</v>
      </c>
      <c r="R509" s="16">
        <f t="shared" si="55"/>
        <v>59</v>
      </c>
    </row>
    <row r="510" spans="1:18" x14ac:dyDescent="0.25">
      <c r="A510" s="13" t="str">
        <f>IF(INTRO!$E$43="Non-endemic"," ", IF(COUNTRY_INFO!A510=0," ",COUNTRY_INFO!A510))</f>
        <v>Nigeria</v>
      </c>
      <c r="B510" s="13" t="str">
        <f>IF(INTRO!$E$43="Non-endemic"," ", IF(COUNTRY_INFO!B510=0," ",COUNTRY_INFO!B510))</f>
        <v>Kwara</v>
      </c>
      <c r="C510" s="13" t="str">
        <f>IF(INTRO!$E$43="Non-endemic"," ", IF(COUNTRY_INFO!C510=0," ",COUNTRY_INFO!C510))</f>
        <v>Moro</v>
      </c>
      <c r="D510" s="14">
        <f>IF(INTRO!$E$43="Non-endemic", 0, IF(COUNTRY_INFO!$K510&gt;0, IF(COUNTRY_INFO!$K510=4, 0, IF(COUNTRY_INFO!$K510=1, COUNTRY_INFO!$F510*0.33, IF(COUNTRY_INFO!$K510=2, COUNTRY_INFO!$F510*0.5, COUNTRY_INFO!$F510))), 0))</f>
        <v>13519.44</v>
      </c>
      <c r="E510" s="14">
        <f>IF(INTRO!$E$43="Non-endemic", 0, IF(COUNTRY_INFO!$K510&gt;0, IF(COUNTRY_INFO!$K510=4, 0, IF(COUNTRY_INFO!$K510=1, 0, IF(COUNTRY_INFO!$K510=2, COUNTRY_INFO!$G510*0.2, COUNTRY_INFO!$G510))), 0))</f>
        <v>0</v>
      </c>
      <c r="F510" s="14">
        <f t="shared" si="56"/>
        <v>13519.44</v>
      </c>
      <c r="G510" s="15">
        <f>IF(INTRO!$E$43="Non-endemic", "Not required", COUNTRY_INFO!T510)</f>
        <v>0</v>
      </c>
      <c r="H510" s="64"/>
      <c r="I510" s="14">
        <f>IF($D510=0,0,IF(AND($G510&gt;0,$H510&lt;&gt;"Yes"),D510,IF(AND($G510&gt;0,$H510="Yes"),COUNTRY_INFO!$F510,0)))</f>
        <v>0</v>
      </c>
      <c r="J510" s="3"/>
      <c r="K510" s="44">
        <f t="shared" si="57"/>
        <v>0</v>
      </c>
      <c r="L510" s="44">
        <f t="shared" si="58"/>
        <v>0</v>
      </c>
      <c r="M510" s="14">
        <f t="shared" si="53"/>
        <v>0</v>
      </c>
      <c r="N510" s="44">
        <f t="shared" si="54"/>
        <v>0</v>
      </c>
      <c r="O510" s="14">
        <f t="shared" si="59"/>
        <v>0</v>
      </c>
      <c r="P510" s="25"/>
      <c r="Q510" s="16">
        <f t="shared" si="60"/>
        <v>0</v>
      </c>
      <c r="R510" s="16">
        <f t="shared" si="55"/>
        <v>0</v>
      </c>
    </row>
    <row r="511" spans="1:18" x14ac:dyDescent="0.25">
      <c r="A511" s="13" t="str">
        <f>IF(INTRO!$E$43="Non-endemic"," ", IF(COUNTRY_INFO!A511=0," ",COUNTRY_INFO!A511))</f>
        <v>Nigeria</v>
      </c>
      <c r="B511" s="13" t="str">
        <f>IF(INTRO!$E$43="Non-endemic"," ", IF(COUNTRY_INFO!B511=0," ",COUNTRY_INFO!B511))</f>
        <v>Kwara</v>
      </c>
      <c r="C511" s="13" t="str">
        <f>IF(INTRO!$E$43="Non-endemic"," ", IF(COUNTRY_INFO!C511=0," ",COUNTRY_INFO!C511))</f>
        <v>Offa</v>
      </c>
      <c r="D511" s="14">
        <f>IF(INTRO!$E$43="Non-endemic", 0, IF(COUNTRY_INFO!$K511&gt;0, IF(COUNTRY_INFO!$K511=4, 0, IF(COUNTRY_INFO!$K511=1, COUNTRY_INFO!$F511*0.33, IF(COUNTRY_INFO!$K511=2, COUNTRY_INFO!$F511*0.5, COUNTRY_INFO!$F511))), 0))</f>
        <v>0</v>
      </c>
      <c r="E511" s="14">
        <f>IF(INTRO!$E$43="Non-endemic", 0, IF(COUNTRY_INFO!$K511&gt;0, IF(COUNTRY_INFO!$K511=4, 0, IF(COUNTRY_INFO!$K511=1, 0, IF(COUNTRY_INFO!$K511=2, COUNTRY_INFO!$G511*0.2, COUNTRY_INFO!$G511))), 0))</f>
        <v>0</v>
      </c>
      <c r="F511" s="14">
        <f t="shared" si="56"/>
        <v>0</v>
      </c>
      <c r="G511" s="15">
        <f>IF(INTRO!$E$43="Non-endemic", "Not required", COUNTRY_INFO!T511)</f>
        <v>0</v>
      </c>
      <c r="H511" s="64"/>
      <c r="I511" s="14">
        <f>IF($D511=0,0,IF(AND($G511&gt;0,$H511&lt;&gt;"Yes"),D511,IF(AND($G511&gt;0,$H511="Yes"),COUNTRY_INFO!$F511,0)))</f>
        <v>0</v>
      </c>
      <c r="J511" s="3"/>
      <c r="K511" s="44">
        <f t="shared" si="57"/>
        <v>0</v>
      </c>
      <c r="L511" s="44">
        <f t="shared" si="58"/>
        <v>0</v>
      </c>
      <c r="M511" s="14">
        <f t="shared" si="53"/>
        <v>0</v>
      </c>
      <c r="N511" s="44">
        <f t="shared" si="54"/>
        <v>0</v>
      </c>
      <c r="O511" s="14">
        <f t="shared" si="59"/>
        <v>0</v>
      </c>
      <c r="P511" s="25"/>
      <c r="Q511" s="16">
        <f t="shared" si="60"/>
        <v>0</v>
      </c>
      <c r="R511" s="16">
        <f t="shared" si="55"/>
        <v>0</v>
      </c>
    </row>
    <row r="512" spans="1:18" x14ac:dyDescent="0.25">
      <c r="A512" s="13" t="str">
        <f>IF(INTRO!$E$43="Non-endemic"," ", IF(COUNTRY_INFO!A512=0," ",COUNTRY_INFO!A512))</f>
        <v>Nigeria</v>
      </c>
      <c r="B512" s="13" t="str">
        <f>IF(INTRO!$E$43="Non-endemic"," ", IF(COUNTRY_INFO!B512=0," ",COUNTRY_INFO!B512))</f>
        <v>Kwara</v>
      </c>
      <c r="C512" s="13" t="str">
        <f>IF(INTRO!$E$43="Non-endemic"," ", IF(COUNTRY_INFO!C512=0," ",COUNTRY_INFO!C512))</f>
        <v>Oke-Ero</v>
      </c>
      <c r="D512" s="14">
        <f>IF(INTRO!$E$43="Non-endemic", 0, IF(COUNTRY_INFO!$K512&gt;0, IF(COUNTRY_INFO!$K512=4, 0, IF(COUNTRY_INFO!$K512=1, COUNTRY_INFO!$F512*0.33, IF(COUNTRY_INFO!$K512=2, COUNTRY_INFO!$F512*0.5, COUNTRY_INFO!$F512))), 0))</f>
        <v>7160.34</v>
      </c>
      <c r="E512" s="14">
        <f>IF(INTRO!$E$43="Non-endemic", 0, IF(COUNTRY_INFO!$K512&gt;0, IF(COUNTRY_INFO!$K512=4, 0, IF(COUNTRY_INFO!$K512=1, 0, IF(COUNTRY_INFO!$K512=2, COUNTRY_INFO!$G512*0.2, COUNTRY_INFO!$G512))), 0))</f>
        <v>0</v>
      </c>
      <c r="F512" s="14">
        <f t="shared" si="56"/>
        <v>7160.34</v>
      </c>
      <c r="G512" s="15">
        <f>IF(INTRO!$E$43="Non-endemic", "Not required", COUNTRY_INFO!T512)</f>
        <v>0</v>
      </c>
      <c r="H512" s="64"/>
      <c r="I512" s="14">
        <f>IF($D512=0,0,IF(AND($G512&gt;0,$H512&lt;&gt;"Yes"),D512,IF(AND($G512&gt;0,$H512="Yes"),COUNTRY_INFO!$F512,0)))</f>
        <v>0</v>
      </c>
      <c r="J512" s="3"/>
      <c r="K512" s="44">
        <f t="shared" si="57"/>
        <v>0</v>
      </c>
      <c r="L512" s="44">
        <f t="shared" si="58"/>
        <v>0</v>
      </c>
      <c r="M512" s="14">
        <f t="shared" si="53"/>
        <v>0</v>
      </c>
      <c r="N512" s="44">
        <f t="shared" si="54"/>
        <v>0</v>
      </c>
      <c r="O512" s="14">
        <f t="shared" si="59"/>
        <v>0</v>
      </c>
      <c r="P512" s="25"/>
      <c r="Q512" s="16">
        <f t="shared" si="60"/>
        <v>0</v>
      </c>
      <c r="R512" s="16">
        <f t="shared" si="55"/>
        <v>0</v>
      </c>
    </row>
    <row r="513" spans="1:18" x14ac:dyDescent="0.25">
      <c r="A513" s="13" t="str">
        <f>IF(INTRO!$E$43="Non-endemic"," ", IF(COUNTRY_INFO!A513=0," ",COUNTRY_INFO!A513))</f>
        <v>Nigeria</v>
      </c>
      <c r="B513" s="13" t="str">
        <f>IF(INTRO!$E$43="Non-endemic"," ", IF(COUNTRY_INFO!B513=0," ",COUNTRY_INFO!B513))</f>
        <v>Kwara</v>
      </c>
      <c r="C513" s="13" t="str">
        <f>IF(INTRO!$E$43="Non-endemic"," ", IF(COUNTRY_INFO!C513=0," ",COUNTRY_INFO!C513))</f>
        <v>Pategi</v>
      </c>
      <c r="D513" s="14">
        <f>IF(INTRO!$E$43="Non-endemic", 0, IF(COUNTRY_INFO!$K513&gt;0, IF(COUNTRY_INFO!$K513=4, 0, IF(COUNTRY_INFO!$K513=1, COUNTRY_INFO!$F513*0.33, IF(COUNTRY_INFO!$K513=2, COUNTRY_INFO!$F513*0.5, COUNTRY_INFO!$F513))), 0))</f>
        <v>21147.5</v>
      </c>
      <c r="E513" s="14">
        <f>IF(INTRO!$E$43="Non-endemic", 0, IF(COUNTRY_INFO!$K513&gt;0, IF(COUNTRY_INFO!$K513=4, 0, IF(COUNTRY_INFO!$K513=1, 0, IF(COUNTRY_INFO!$K513=2, COUNTRY_INFO!$G513*0.2, COUNTRY_INFO!$G513))), 0))</f>
        <v>15709.6</v>
      </c>
      <c r="F513" s="14">
        <f t="shared" si="56"/>
        <v>36857.1</v>
      </c>
      <c r="G513" s="15">
        <f>IF(INTRO!$E$43="Non-endemic", "Not required", COUNTRY_INFO!T513)</f>
        <v>1</v>
      </c>
      <c r="H513" s="64"/>
      <c r="I513" s="14">
        <f>IF($D513=0,0,IF(AND($G513&gt;0,$H513&lt;&gt;"Yes"),D513,IF(AND($G513&gt;0,$H513="Yes"),COUNTRY_INFO!$F513,0)))</f>
        <v>21147.5</v>
      </c>
      <c r="J513" s="3"/>
      <c r="K513" s="44">
        <f t="shared" si="57"/>
        <v>15709.6</v>
      </c>
      <c r="L513" s="44">
        <f t="shared" si="58"/>
        <v>36857.1</v>
      </c>
      <c r="M513" s="14">
        <f t="shared" si="53"/>
        <v>52868.75</v>
      </c>
      <c r="N513" s="44">
        <f t="shared" si="54"/>
        <v>47128.800000000003</v>
      </c>
      <c r="O513" s="14">
        <f t="shared" si="59"/>
        <v>52868.75</v>
      </c>
      <c r="P513" s="25"/>
      <c r="Q513" s="16">
        <f t="shared" si="60"/>
        <v>52868.75</v>
      </c>
      <c r="R513" s="16">
        <f t="shared" si="55"/>
        <v>53</v>
      </c>
    </row>
    <row r="514" spans="1:18" x14ac:dyDescent="0.25">
      <c r="A514" s="13" t="str">
        <f>IF(INTRO!$E$43="Non-endemic"," ", IF(COUNTRY_INFO!A514=0," ",COUNTRY_INFO!A514))</f>
        <v>Nigeria</v>
      </c>
      <c r="B514" s="13" t="str">
        <f>IF(INTRO!$E$43="Non-endemic"," ", IF(COUNTRY_INFO!B514=0," ",COUNTRY_INFO!B514))</f>
        <v>Lagos</v>
      </c>
      <c r="C514" s="13" t="str">
        <f>IF(INTRO!$E$43="Non-endemic"," ", IF(COUNTRY_INFO!C514=0," ",COUNTRY_INFO!C514))</f>
        <v>Agege</v>
      </c>
      <c r="D514" s="14">
        <f>IF(INTRO!$E$43="Non-endemic", 0, IF(COUNTRY_INFO!$K514&gt;0, IF(COUNTRY_INFO!$K514=4, 0, IF(COUNTRY_INFO!$K514=1, COUNTRY_INFO!$F514*0.33, IF(COUNTRY_INFO!$K514=2, COUNTRY_INFO!$F514*0.5, COUNTRY_INFO!$F514))), 0))</f>
        <v>57155.670000000006</v>
      </c>
      <c r="E514" s="14">
        <f>IF(INTRO!$E$43="Non-endemic", 0, IF(COUNTRY_INFO!$K514&gt;0, IF(COUNTRY_INFO!$K514=4, 0, IF(COUNTRY_INFO!$K514=1, 0, IF(COUNTRY_INFO!$K514=2, COUNTRY_INFO!$G514*0.2, COUNTRY_INFO!$G514))), 0))</f>
        <v>0</v>
      </c>
      <c r="F514" s="14">
        <f t="shared" si="56"/>
        <v>57155.670000000006</v>
      </c>
      <c r="G514" s="15">
        <f>IF(INTRO!$E$43="Non-endemic", "Not required", COUNTRY_INFO!T514)</f>
        <v>1</v>
      </c>
      <c r="H514" s="64"/>
      <c r="I514" s="14">
        <f>IF($D514=0,0,IF(AND($G514&gt;0,$H514&lt;&gt;"Yes"),D514,IF(AND($G514&gt;0,$H514="Yes"),COUNTRY_INFO!$F514,0)))</f>
        <v>57155.670000000006</v>
      </c>
      <c r="J514" s="3"/>
      <c r="K514" s="44">
        <f t="shared" si="57"/>
        <v>0</v>
      </c>
      <c r="L514" s="44">
        <f t="shared" si="58"/>
        <v>57155.670000000006</v>
      </c>
      <c r="M514" s="14">
        <f t="shared" si="53"/>
        <v>142889.17500000002</v>
      </c>
      <c r="N514" s="44">
        <f t="shared" si="54"/>
        <v>0</v>
      </c>
      <c r="O514" s="14">
        <f t="shared" si="59"/>
        <v>142889.17500000002</v>
      </c>
      <c r="P514" s="25"/>
      <c r="Q514" s="16">
        <f t="shared" si="60"/>
        <v>142889.17500000002</v>
      </c>
      <c r="R514" s="16">
        <f t="shared" si="55"/>
        <v>143</v>
      </c>
    </row>
    <row r="515" spans="1:18" x14ac:dyDescent="0.25">
      <c r="A515" s="13" t="str">
        <f>IF(INTRO!$E$43="Non-endemic"," ", IF(COUNTRY_INFO!A515=0," ",COUNTRY_INFO!A515))</f>
        <v>Nigeria</v>
      </c>
      <c r="B515" s="13" t="str">
        <f>IF(INTRO!$E$43="Non-endemic"," ", IF(COUNTRY_INFO!B515=0," ",COUNTRY_INFO!B515))</f>
        <v>Lagos</v>
      </c>
      <c r="C515" s="13" t="str">
        <f>IF(INTRO!$E$43="Non-endemic"," ", IF(COUNTRY_INFO!C515=0," ",COUNTRY_INFO!C515))</f>
        <v>Ajeromi-Ifeledun</v>
      </c>
      <c r="D515" s="14">
        <f>IF(INTRO!$E$43="Non-endemic", 0, IF(COUNTRY_INFO!$K515&gt;0, IF(COUNTRY_INFO!$K515=4, 0, IF(COUNTRY_INFO!$K515=1, COUNTRY_INFO!$F515*0.33, IF(COUNTRY_INFO!$K515=2, COUNTRY_INFO!$F515*0.5, COUNTRY_INFO!$F515))), 0))</f>
        <v>0</v>
      </c>
      <c r="E515" s="14">
        <f>IF(INTRO!$E$43="Non-endemic", 0, IF(COUNTRY_INFO!$K515&gt;0, IF(COUNTRY_INFO!$K515=4, 0, IF(COUNTRY_INFO!$K515=1, 0, IF(COUNTRY_INFO!$K515=2, COUNTRY_INFO!$G515*0.2, COUNTRY_INFO!$G515))), 0))</f>
        <v>0</v>
      </c>
      <c r="F515" s="14">
        <f t="shared" si="56"/>
        <v>0</v>
      </c>
      <c r="G515" s="15">
        <f>IF(INTRO!$E$43="Non-endemic", "Not required", COUNTRY_INFO!T515)</f>
        <v>0</v>
      </c>
      <c r="H515" s="64"/>
      <c r="I515" s="14">
        <f>IF($D515=0,0,IF(AND($G515&gt;0,$H515&lt;&gt;"Yes"),D515,IF(AND($G515&gt;0,$H515="Yes"),COUNTRY_INFO!$F515,0)))</f>
        <v>0</v>
      </c>
      <c r="J515" s="3"/>
      <c r="K515" s="44">
        <f t="shared" si="57"/>
        <v>0</v>
      </c>
      <c r="L515" s="44">
        <f t="shared" si="58"/>
        <v>0</v>
      </c>
      <c r="M515" s="14">
        <f t="shared" si="53"/>
        <v>0</v>
      </c>
      <c r="N515" s="44">
        <f t="shared" si="54"/>
        <v>0</v>
      </c>
      <c r="O515" s="14">
        <f t="shared" si="59"/>
        <v>0</v>
      </c>
      <c r="P515" s="25"/>
      <c r="Q515" s="16">
        <f t="shared" si="60"/>
        <v>0</v>
      </c>
      <c r="R515" s="16">
        <f t="shared" si="55"/>
        <v>0</v>
      </c>
    </row>
    <row r="516" spans="1:18" x14ac:dyDescent="0.25">
      <c r="A516" s="13" t="str">
        <f>IF(INTRO!$E$43="Non-endemic"," ", IF(COUNTRY_INFO!A516=0," ",COUNTRY_INFO!A516))</f>
        <v>Nigeria</v>
      </c>
      <c r="B516" s="13" t="str">
        <f>IF(INTRO!$E$43="Non-endemic"," ", IF(COUNTRY_INFO!B516=0," ",COUNTRY_INFO!B516))</f>
        <v>Lagos</v>
      </c>
      <c r="C516" s="13" t="str">
        <f>IF(INTRO!$E$43="Non-endemic"," ", IF(COUNTRY_INFO!C516=0," ",COUNTRY_INFO!C516))</f>
        <v>Alimosho</v>
      </c>
      <c r="D516" s="14">
        <f>IF(INTRO!$E$43="Non-endemic", 0, IF(COUNTRY_INFO!$K516&gt;0, IF(COUNTRY_INFO!$K516=4, 0, IF(COUNTRY_INFO!$K516=1, COUNTRY_INFO!$F516*0.33, IF(COUNTRY_INFO!$K516=2, COUNTRY_INFO!$F516*0.5, COUNTRY_INFO!$F516))), 0))</f>
        <v>158778.51</v>
      </c>
      <c r="E516" s="14">
        <f>IF(INTRO!$E$43="Non-endemic", 0, IF(COUNTRY_INFO!$K516&gt;0, IF(COUNTRY_INFO!$K516=4, 0, IF(COUNTRY_INFO!$K516=1, 0, IF(COUNTRY_INFO!$K516=2, COUNTRY_INFO!$G516*0.2, COUNTRY_INFO!$G516))), 0))</f>
        <v>0</v>
      </c>
      <c r="F516" s="14">
        <f t="shared" si="56"/>
        <v>158778.51</v>
      </c>
      <c r="G516" s="15">
        <f>IF(INTRO!$E$43="Non-endemic", "Not required", COUNTRY_INFO!T516)</f>
        <v>1</v>
      </c>
      <c r="H516" s="64"/>
      <c r="I516" s="14">
        <f>IF($D516=0,0,IF(AND($G516&gt;0,$H516&lt;&gt;"Yes"),D516,IF(AND($G516&gt;0,$H516="Yes"),COUNTRY_INFO!$F516,0)))</f>
        <v>158778.51</v>
      </c>
      <c r="J516" s="3"/>
      <c r="K516" s="44">
        <f t="shared" si="57"/>
        <v>0</v>
      </c>
      <c r="L516" s="44">
        <f t="shared" si="58"/>
        <v>158778.51</v>
      </c>
      <c r="M516" s="14">
        <f t="shared" si="53"/>
        <v>396946.27500000002</v>
      </c>
      <c r="N516" s="44">
        <f t="shared" si="54"/>
        <v>0</v>
      </c>
      <c r="O516" s="14">
        <f t="shared" si="59"/>
        <v>396946.27500000002</v>
      </c>
      <c r="P516" s="25"/>
      <c r="Q516" s="16">
        <f t="shared" si="60"/>
        <v>396946.27500000002</v>
      </c>
      <c r="R516" s="16">
        <f t="shared" si="55"/>
        <v>397</v>
      </c>
    </row>
    <row r="517" spans="1:18" x14ac:dyDescent="0.25">
      <c r="A517" s="13" t="str">
        <f>IF(INTRO!$E$43="Non-endemic"," ", IF(COUNTRY_INFO!A517=0," ",COUNTRY_INFO!A517))</f>
        <v>Nigeria</v>
      </c>
      <c r="B517" s="13" t="str">
        <f>IF(INTRO!$E$43="Non-endemic"," ", IF(COUNTRY_INFO!B517=0," ",COUNTRY_INFO!B517))</f>
        <v>Lagos</v>
      </c>
      <c r="C517" s="13" t="str">
        <f>IF(INTRO!$E$43="Non-endemic"," ", IF(COUNTRY_INFO!C517=0," ",COUNTRY_INFO!C517))</f>
        <v>Amuwo-Odofin</v>
      </c>
      <c r="D517" s="14">
        <f>IF(INTRO!$E$43="Non-endemic", 0, IF(COUNTRY_INFO!$K517&gt;0, IF(COUNTRY_INFO!$K517=4, 0, IF(COUNTRY_INFO!$K517=1, COUNTRY_INFO!$F517*0.33, IF(COUNTRY_INFO!$K517=2, COUNTRY_INFO!$F517*0.5, COUNTRY_INFO!$F517))), 0))</f>
        <v>39537.630000000005</v>
      </c>
      <c r="E517" s="14">
        <f>IF(INTRO!$E$43="Non-endemic", 0, IF(COUNTRY_INFO!$K517&gt;0, IF(COUNTRY_INFO!$K517=4, 0, IF(COUNTRY_INFO!$K517=1, 0, IF(COUNTRY_INFO!$K517=2, COUNTRY_INFO!$G517*0.2, COUNTRY_INFO!$G517))), 0))</f>
        <v>0</v>
      </c>
      <c r="F517" s="14">
        <f t="shared" si="56"/>
        <v>39537.630000000005</v>
      </c>
      <c r="G517" s="15">
        <f>IF(INTRO!$E$43="Non-endemic", "Not required", COUNTRY_INFO!T517)</f>
        <v>1</v>
      </c>
      <c r="H517" s="64"/>
      <c r="I517" s="14">
        <f>IF($D517=0,0,IF(AND($G517&gt;0,$H517&lt;&gt;"Yes"),D517,IF(AND($G517&gt;0,$H517="Yes"),COUNTRY_INFO!$F517,0)))</f>
        <v>39537.630000000005</v>
      </c>
      <c r="J517" s="3"/>
      <c r="K517" s="44">
        <f t="shared" si="57"/>
        <v>0</v>
      </c>
      <c r="L517" s="44">
        <f t="shared" si="58"/>
        <v>39537.630000000005</v>
      </c>
      <c r="M517" s="14">
        <f t="shared" si="53"/>
        <v>98844.075000000012</v>
      </c>
      <c r="N517" s="44">
        <f t="shared" si="54"/>
        <v>0</v>
      </c>
      <c r="O517" s="14">
        <f t="shared" si="59"/>
        <v>98844.075000000012</v>
      </c>
      <c r="P517" s="25"/>
      <c r="Q517" s="16">
        <f t="shared" si="60"/>
        <v>98844.075000000012</v>
      </c>
      <c r="R517" s="16">
        <f t="shared" si="55"/>
        <v>99</v>
      </c>
    </row>
    <row r="518" spans="1:18" x14ac:dyDescent="0.25">
      <c r="A518" s="13" t="str">
        <f>IF(INTRO!$E$43="Non-endemic"," ", IF(COUNTRY_INFO!A518=0," ",COUNTRY_INFO!A518))</f>
        <v>Nigeria</v>
      </c>
      <c r="B518" s="13" t="str">
        <f>IF(INTRO!$E$43="Non-endemic"," ", IF(COUNTRY_INFO!B518=0," ",COUNTRY_INFO!B518))</f>
        <v>Lagos</v>
      </c>
      <c r="C518" s="13" t="str">
        <f>IF(INTRO!$E$43="Non-endemic"," ", IF(COUNTRY_INFO!C518=0," ",COUNTRY_INFO!C518))</f>
        <v>Apapa</v>
      </c>
      <c r="D518" s="14">
        <f>IF(INTRO!$E$43="Non-endemic", 0, IF(COUNTRY_INFO!$K518&gt;0, IF(COUNTRY_INFO!$K518=4, 0, IF(COUNTRY_INFO!$K518=1, COUNTRY_INFO!$F518*0.33, IF(COUNTRY_INFO!$K518=2, COUNTRY_INFO!$F518*0.5, COUNTRY_INFO!$F518))), 0))</f>
        <v>0</v>
      </c>
      <c r="E518" s="14">
        <f>IF(INTRO!$E$43="Non-endemic", 0, IF(COUNTRY_INFO!$K518&gt;0, IF(COUNTRY_INFO!$K518=4, 0, IF(COUNTRY_INFO!$K518=1, 0, IF(COUNTRY_INFO!$K518=2, COUNTRY_INFO!$G518*0.2, COUNTRY_INFO!$G518))), 0))</f>
        <v>0</v>
      </c>
      <c r="F518" s="14">
        <f t="shared" si="56"/>
        <v>0</v>
      </c>
      <c r="G518" s="15">
        <f>IF(INTRO!$E$43="Non-endemic", "Not required", COUNTRY_INFO!T518)</f>
        <v>0</v>
      </c>
      <c r="H518" s="64"/>
      <c r="I518" s="14">
        <f>IF($D518=0,0,IF(AND($G518&gt;0,$H518&lt;&gt;"Yes"),D518,IF(AND($G518&gt;0,$H518="Yes"),COUNTRY_INFO!$F518,0)))</f>
        <v>0</v>
      </c>
      <c r="J518" s="3"/>
      <c r="K518" s="44">
        <f t="shared" si="57"/>
        <v>0</v>
      </c>
      <c r="L518" s="44">
        <f t="shared" si="58"/>
        <v>0</v>
      </c>
      <c r="M518" s="14">
        <f t="shared" si="53"/>
        <v>0</v>
      </c>
      <c r="N518" s="44">
        <f t="shared" si="54"/>
        <v>0</v>
      </c>
      <c r="O518" s="14">
        <f t="shared" si="59"/>
        <v>0</v>
      </c>
      <c r="P518" s="25"/>
      <c r="Q518" s="16">
        <f t="shared" si="60"/>
        <v>0</v>
      </c>
      <c r="R518" s="16">
        <f t="shared" si="55"/>
        <v>0</v>
      </c>
    </row>
    <row r="519" spans="1:18" x14ac:dyDescent="0.25">
      <c r="A519" s="13" t="str">
        <f>IF(INTRO!$E$43="Non-endemic"," ", IF(COUNTRY_INFO!A519=0," ",COUNTRY_INFO!A519))</f>
        <v>Nigeria</v>
      </c>
      <c r="B519" s="13" t="str">
        <f>IF(INTRO!$E$43="Non-endemic"," ", IF(COUNTRY_INFO!B519=0," ",COUNTRY_INFO!B519))</f>
        <v>Lagos</v>
      </c>
      <c r="C519" s="13" t="str">
        <f>IF(INTRO!$E$43="Non-endemic"," ", IF(COUNTRY_INFO!C519=0," ",COUNTRY_INFO!C519))</f>
        <v>Badagry</v>
      </c>
      <c r="D519" s="14">
        <f>IF(INTRO!$E$43="Non-endemic", 0, IF(COUNTRY_INFO!$K519&gt;0, IF(COUNTRY_INFO!$K519=4, 0, IF(COUNTRY_INFO!$K519=1, COUNTRY_INFO!$F519*0.33, IF(COUNTRY_INFO!$K519=2, COUNTRY_INFO!$F519*0.5, COUNTRY_INFO!$F519))), 0))</f>
        <v>0</v>
      </c>
      <c r="E519" s="14">
        <f>IF(INTRO!$E$43="Non-endemic", 0, IF(COUNTRY_INFO!$K519&gt;0, IF(COUNTRY_INFO!$K519=4, 0, IF(COUNTRY_INFO!$K519=1, 0, IF(COUNTRY_INFO!$K519=2, COUNTRY_INFO!$G519*0.2, COUNTRY_INFO!$G519))), 0))</f>
        <v>0</v>
      </c>
      <c r="F519" s="14">
        <f t="shared" si="56"/>
        <v>0</v>
      </c>
      <c r="G519" s="15">
        <f>IF(INTRO!$E$43="Non-endemic", "Not required", COUNTRY_INFO!T519)</f>
        <v>0</v>
      </c>
      <c r="H519" s="64"/>
      <c r="I519" s="14">
        <f>IF($D519=0,0,IF(AND($G519&gt;0,$H519&lt;&gt;"Yes"),D519,IF(AND($G519&gt;0,$H519="Yes"),COUNTRY_INFO!$F519,0)))</f>
        <v>0</v>
      </c>
      <c r="J519" s="3"/>
      <c r="K519" s="44">
        <f t="shared" si="57"/>
        <v>0</v>
      </c>
      <c r="L519" s="44">
        <f t="shared" si="58"/>
        <v>0</v>
      </c>
      <c r="M519" s="14">
        <f t="shared" si="53"/>
        <v>0</v>
      </c>
      <c r="N519" s="44">
        <f t="shared" si="54"/>
        <v>0</v>
      </c>
      <c r="O519" s="14">
        <f t="shared" si="59"/>
        <v>0</v>
      </c>
      <c r="P519" s="25"/>
      <c r="Q519" s="16">
        <f t="shared" si="60"/>
        <v>0</v>
      </c>
      <c r="R519" s="16">
        <f t="shared" si="55"/>
        <v>0</v>
      </c>
    </row>
    <row r="520" spans="1:18" x14ac:dyDescent="0.25">
      <c r="A520" s="13" t="str">
        <f>IF(INTRO!$E$43="Non-endemic"," ", IF(COUNTRY_INFO!A520=0," ",COUNTRY_INFO!A520))</f>
        <v>Nigeria</v>
      </c>
      <c r="B520" s="13" t="str">
        <f>IF(INTRO!$E$43="Non-endemic"," ", IF(COUNTRY_INFO!B520=0," ",COUNTRY_INFO!B520))</f>
        <v>Lagos</v>
      </c>
      <c r="C520" s="13" t="str">
        <f>IF(INTRO!$E$43="Non-endemic"," ", IF(COUNTRY_INFO!C520=0," ",COUNTRY_INFO!C520))</f>
        <v>Epe</v>
      </c>
      <c r="D520" s="14">
        <f>IF(INTRO!$E$43="Non-endemic", 0, IF(COUNTRY_INFO!$K520&gt;0, IF(COUNTRY_INFO!$K520=4, 0, IF(COUNTRY_INFO!$K520=1, COUNTRY_INFO!$F520*0.33, IF(COUNTRY_INFO!$K520=2, COUNTRY_INFO!$F520*0.5, COUNTRY_INFO!$F520))), 0))</f>
        <v>22543.29</v>
      </c>
      <c r="E520" s="14">
        <f>IF(INTRO!$E$43="Non-endemic", 0, IF(COUNTRY_INFO!$K520&gt;0, IF(COUNTRY_INFO!$K520=4, 0, IF(COUNTRY_INFO!$K520=1, 0, IF(COUNTRY_INFO!$K520=2, COUNTRY_INFO!$G520*0.2, COUNTRY_INFO!$G520))), 0))</f>
        <v>0</v>
      </c>
      <c r="F520" s="14">
        <f t="shared" si="56"/>
        <v>22543.29</v>
      </c>
      <c r="G520" s="15">
        <f>IF(INTRO!$E$43="Non-endemic", "Not required", COUNTRY_INFO!T520)</f>
        <v>1</v>
      </c>
      <c r="H520" s="64"/>
      <c r="I520" s="14">
        <f>IF($D520=0,0,IF(AND($G520&gt;0,$H520&lt;&gt;"Yes"),D520,IF(AND($G520&gt;0,$H520="Yes"),COUNTRY_INFO!$F520,0)))</f>
        <v>22543.29</v>
      </c>
      <c r="J520" s="3"/>
      <c r="K520" s="44">
        <f t="shared" si="57"/>
        <v>0</v>
      </c>
      <c r="L520" s="44">
        <f t="shared" si="58"/>
        <v>22543.29</v>
      </c>
      <c r="M520" s="14">
        <f t="shared" ref="M520:M583" si="61">IF($J520=0,$I520*2.5,$J520*2.5)</f>
        <v>56358.225000000006</v>
      </c>
      <c r="N520" s="44">
        <f t="shared" ref="N520:N583" si="62">$K520*3</f>
        <v>0</v>
      </c>
      <c r="O520" s="14">
        <f t="shared" si="59"/>
        <v>56358.225000000006</v>
      </c>
      <c r="P520" s="25"/>
      <c r="Q520" s="16">
        <f t="shared" si="60"/>
        <v>56358.225000000006</v>
      </c>
      <c r="R520" s="16">
        <f t="shared" ref="R520:R583" si="63">ROUNDUP($O520/1000,0)</f>
        <v>57</v>
      </c>
    </row>
    <row r="521" spans="1:18" x14ac:dyDescent="0.25">
      <c r="A521" s="13" t="str">
        <f>IF(INTRO!$E$43="Non-endemic"," ", IF(COUNTRY_INFO!A521=0," ",COUNTRY_INFO!A521))</f>
        <v>Nigeria</v>
      </c>
      <c r="B521" s="13" t="str">
        <f>IF(INTRO!$E$43="Non-endemic"," ", IF(COUNTRY_INFO!B521=0," ",COUNTRY_INFO!B521))</f>
        <v>Lagos</v>
      </c>
      <c r="C521" s="13" t="str">
        <f>IF(INTRO!$E$43="Non-endemic"," ", IF(COUNTRY_INFO!C521=0," ",COUNTRY_INFO!C521))</f>
        <v>Eti-Osa</v>
      </c>
      <c r="D521" s="14">
        <f>IF(INTRO!$E$43="Non-endemic", 0, IF(COUNTRY_INFO!$K521&gt;0, IF(COUNTRY_INFO!$K521=4, 0, IF(COUNTRY_INFO!$K521=1, COUNTRY_INFO!$F521*0.33, IF(COUNTRY_INFO!$K521=2, COUNTRY_INFO!$F521*0.5, COUNTRY_INFO!$F521))), 0))</f>
        <v>0</v>
      </c>
      <c r="E521" s="14">
        <f>IF(INTRO!$E$43="Non-endemic", 0, IF(COUNTRY_INFO!$K521&gt;0, IF(COUNTRY_INFO!$K521=4, 0, IF(COUNTRY_INFO!$K521=1, 0, IF(COUNTRY_INFO!$K521=2, COUNTRY_INFO!$G521*0.2, COUNTRY_INFO!$G521))), 0))</f>
        <v>0</v>
      </c>
      <c r="F521" s="14">
        <f t="shared" si="56"/>
        <v>0</v>
      </c>
      <c r="G521" s="15">
        <f>IF(INTRO!$E$43="Non-endemic", "Not required", COUNTRY_INFO!T521)</f>
        <v>0</v>
      </c>
      <c r="H521" s="64"/>
      <c r="I521" s="14">
        <f>IF($D521=0,0,IF(AND($G521&gt;0,$H521&lt;&gt;"Yes"),D521,IF(AND($G521&gt;0,$H521="Yes"),COUNTRY_INFO!$F521,0)))</f>
        <v>0</v>
      </c>
      <c r="J521" s="3"/>
      <c r="K521" s="44">
        <f t="shared" si="57"/>
        <v>0</v>
      </c>
      <c r="L521" s="44">
        <f t="shared" si="58"/>
        <v>0</v>
      </c>
      <c r="M521" s="14">
        <f t="shared" si="61"/>
        <v>0</v>
      </c>
      <c r="N521" s="44">
        <f t="shared" si="62"/>
        <v>0</v>
      </c>
      <c r="O521" s="14">
        <f t="shared" si="59"/>
        <v>0</v>
      </c>
      <c r="P521" s="25"/>
      <c r="Q521" s="16">
        <f t="shared" si="60"/>
        <v>0</v>
      </c>
      <c r="R521" s="16">
        <f t="shared" si="63"/>
        <v>0</v>
      </c>
    </row>
    <row r="522" spans="1:18" x14ac:dyDescent="0.25">
      <c r="A522" s="13" t="str">
        <f>IF(INTRO!$E$43="Non-endemic"," ", IF(COUNTRY_INFO!A522=0," ",COUNTRY_INFO!A522))</f>
        <v>Nigeria</v>
      </c>
      <c r="B522" s="13" t="str">
        <f>IF(INTRO!$E$43="Non-endemic"," ", IF(COUNTRY_INFO!B522=0," ",COUNTRY_INFO!B522))</f>
        <v>Lagos</v>
      </c>
      <c r="C522" s="13" t="str">
        <f>IF(INTRO!$E$43="Non-endemic"," ", IF(COUNTRY_INFO!C522=0," ",COUNTRY_INFO!C522))</f>
        <v>Ibeju/Lekki</v>
      </c>
      <c r="D522" s="14">
        <f>IF(INTRO!$E$43="Non-endemic", 0, IF(COUNTRY_INFO!$K522&gt;0, IF(COUNTRY_INFO!$K522=4, 0, IF(COUNTRY_INFO!$K522=1, COUNTRY_INFO!$F522*0.33, IF(COUNTRY_INFO!$K522=2, COUNTRY_INFO!$F522*0.5, COUNTRY_INFO!$F522))), 0))</f>
        <v>0</v>
      </c>
      <c r="E522" s="14">
        <f>IF(INTRO!$E$43="Non-endemic", 0, IF(COUNTRY_INFO!$K522&gt;0, IF(COUNTRY_INFO!$K522=4, 0, IF(COUNTRY_INFO!$K522=1, 0, IF(COUNTRY_INFO!$K522=2, COUNTRY_INFO!$G522*0.2, COUNTRY_INFO!$G522))), 0))</f>
        <v>0</v>
      </c>
      <c r="F522" s="14">
        <f t="shared" ref="F522:F585" si="64">SUM(D522:E522)</f>
        <v>0</v>
      </c>
      <c r="G522" s="15">
        <f>IF(INTRO!$E$43="Non-endemic", "Not required", COUNTRY_INFO!T522)</f>
        <v>0</v>
      </c>
      <c r="H522" s="64"/>
      <c r="I522" s="14">
        <f>IF($D522=0,0,IF(AND($G522&gt;0,$H522&lt;&gt;"Yes"),D522,IF(AND($G522&gt;0,$H522="Yes"),COUNTRY_INFO!$F522,0)))</f>
        <v>0</v>
      </c>
      <c r="J522" s="3"/>
      <c r="K522" s="44">
        <f t="shared" ref="K522:K585" si="65">IF($G522&gt;0,E522, 0)</f>
        <v>0</v>
      </c>
      <c r="L522" s="44">
        <f t="shared" ref="L522:L585" si="66">IF($J522=0,SUM(I522,K522),SUM(J522,K522))</f>
        <v>0</v>
      </c>
      <c r="M522" s="14">
        <f t="shared" si="61"/>
        <v>0</v>
      </c>
      <c r="N522" s="44">
        <f t="shared" si="62"/>
        <v>0</v>
      </c>
      <c r="O522" s="14">
        <f t="shared" ref="O522:O585" si="67">M522</f>
        <v>0</v>
      </c>
      <c r="P522" s="25"/>
      <c r="Q522" s="16">
        <f t="shared" ref="Q522:Q585" si="68">IF($O522&gt;$P522,O522-P522,0)</f>
        <v>0</v>
      </c>
      <c r="R522" s="16">
        <f t="shared" si="63"/>
        <v>0</v>
      </c>
    </row>
    <row r="523" spans="1:18" x14ac:dyDescent="0.25">
      <c r="A523" s="13" t="str">
        <f>IF(INTRO!$E$43="Non-endemic"," ", IF(COUNTRY_INFO!A523=0," ",COUNTRY_INFO!A523))</f>
        <v>Nigeria</v>
      </c>
      <c r="B523" s="13" t="str">
        <f>IF(INTRO!$E$43="Non-endemic"," ", IF(COUNTRY_INFO!B523=0," ",COUNTRY_INFO!B523))</f>
        <v>Lagos</v>
      </c>
      <c r="C523" s="13" t="str">
        <f>IF(INTRO!$E$43="Non-endemic"," ", IF(COUNTRY_INFO!C523=0," ",COUNTRY_INFO!C523))</f>
        <v>Ifako-Ijaye</v>
      </c>
      <c r="D523" s="14">
        <f>IF(INTRO!$E$43="Non-endemic", 0, IF(COUNTRY_INFO!$K523&gt;0, IF(COUNTRY_INFO!$K523=4, 0, IF(COUNTRY_INFO!$K523=1, COUNTRY_INFO!$F523*0.33, IF(COUNTRY_INFO!$K523=2, COUNTRY_INFO!$F523*0.5, COUNTRY_INFO!$F523))), 0))</f>
        <v>53171.58</v>
      </c>
      <c r="E523" s="14">
        <f>IF(INTRO!$E$43="Non-endemic", 0, IF(COUNTRY_INFO!$K523&gt;0, IF(COUNTRY_INFO!$K523=4, 0, IF(COUNTRY_INFO!$K523=1, 0, IF(COUNTRY_INFO!$K523=2, COUNTRY_INFO!$G523*0.2, COUNTRY_INFO!$G523))), 0))</f>
        <v>0</v>
      </c>
      <c r="F523" s="14">
        <f t="shared" si="64"/>
        <v>53171.58</v>
      </c>
      <c r="G523" s="15">
        <f>IF(INTRO!$E$43="Non-endemic", "Not required", COUNTRY_INFO!T523)</f>
        <v>1</v>
      </c>
      <c r="H523" s="64"/>
      <c r="I523" s="14">
        <f>IF($D523=0,0,IF(AND($G523&gt;0,$H523&lt;&gt;"Yes"),D523,IF(AND($G523&gt;0,$H523="Yes"),COUNTRY_INFO!$F523,0)))</f>
        <v>53171.58</v>
      </c>
      <c r="J523" s="3"/>
      <c r="K523" s="44">
        <f t="shared" si="65"/>
        <v>0</v>
      </c>
      <c r="L523" s="44">
        <f t="shared" si="66"/>
        <v>53171.58</v>
      </c>
      <c r="M523" s="14">
        <f t="shared" si="61"/>
        <v>132928.95000000001</v>
      </c>
      <c r="N523" s="44">
        <f t="shared" si="62"/>
        <v>0</v>
      </c>
      <c r="O523" s="14">
        <f t="shared" si="67"/>
        <v>132928.95000000001</v>
      </c>
      <c r="P523" s="25"/>
      <c r="Q523" s="16">
        <f t="shared" si="68"/>
        <v>132928.95000000001</v>
      </c>
      <c r="R523" s="16">
        <f t="shared" si="63"/>
        <v>133</v>
      </c>
    </row>
    <row r="524" spans="1:18" x14ac:dyDescent="0.25">
      <c r="A524" s="13" t="str">
        <f>IF(INTRO!$E$43="Non-endemic"," ", IF(COUNTRY_INFO!A524=0," ",COUNTRY_INFO!A524))</f>
        <v>Nigeria</v>
      </c>
      <c r="B524" s="13" t="str">
        <f>IF(INTRO!$E$43="Non-endemic"," ", IF(COUNTRY_INFO!B524=0," ",COUNTRY_INFO!B524))</f>
        <v>Lagos</v>
      </c>
      <c r="C524" s="13" t="str">
        <f>IF(INTRO!$E$43="Non-endemic"," ", IF(COUNTRY_INFO!C524=0," ",COUNTRY_INFO!C524))</f>
        <v>Ikeja</v>
      </c>
      <c r="D524" s="14">
        <f>IF(INTRO!$E$43="Non-endemic", 0, IF(COUNTRY_INFO!$K524&gt;0, IF(COUNTRY_INFO!$K524=4, 0, IF(COUNTRY_INFO!$K524=1, COUNTRY_INFO!$F524*0.33, IF(COUNTRY_INFO!$K524=2, COUNTRY_INFO!$F524*0.5, COUNTRY_INFO!$F524))), 0))</f>
        <v>38920.200000000004</v>
      </c>
      <c r="E524" s="14">
        <f>IF(INTRO!$E$43="Non-endemic", 0, IF(COUNTRY_INFO!$K524&gt;0, IF(COUNTRY_INFO!$K524=4, 0, IF(COUNTRY_INFO!$K524=1, 0, IF(COUNTRY_INFO!$K524=2, COUNTRY_INFO!$G524*0.2, COUNTRY_INFO!$G524))), 0))</f>
        <v>0</v>
      </c>
      <c r="F524" s="14">
        <f t="shared" si="64"/>
        <v>38920.200000000004</v>
      </c>
      <c r="G524" s="15">
        <f>IF(INTRO!$E$43="Non-endemic", "Not required", COUNTRY_INFO!T524)</f>
        <v>1</v>
      </c>
      <c r="H524" s="64"/>
      <c r="I524" s="14">
        <f>IF($D524=0,0,IF(AND($G524&gt;0,$H524&lt;&gt;"Yes"),D524,IF(AND($G524&gt;0,$H524="Yes"),COUNTRY_INFO!$F524,0)))</f>
        <v>38920.200000000004</v>
      </c>
      <c r="J524" s="3"/>
      <c r="K524" s="44">
        <f t="shared" si="65"/>
        <v>0</v>
      </c>
      <c r="L524" s="44">
        <f t="shared" si="66"/>
        <v>38920.200000000004</v>
      </c>
      <c r="M524" s="14">
        <f t="shared" si="61"/>
        <v>97300.500000000015</v>
      </c>
      <c r="N524" s="44">
        <f t="shared" si="62"/>
        <v>0</v>
      </c>
      <c r="O524" s="14">
        <f t="shared" si="67"/>
        <v>97300.500000000015</v>
      </c>
      <c r="P524" s="25"/>
      <c r="Q524" s="16">
        <f t="shared" si="68"/>
        <v>97300.500000000015</v>
      </c>
      <c r="R524" s="16">
        <f t="shared" si="63"/>
        <v>98</v>
      </c>
    </row>
    <row r="525" spans="1:18" x14ac:dyDescent="0.25">
      <c r="A525" s="13" t="str">
        <f>IF(INTRO!$E$43="Non-endemic"," ", IF(COUNTRY_INFO!A525=0," ",COUNTRY_INFO!A525))</f>
        <v>Nigeria</v>
      </c>
      <c r="B525" s="13" t="str">
        <f>IF(INTRO!$E$43="Non-endemic"," ", IF(COUNTRY_INFO!B525=0," ",COUNTRY_INFO!B525))</f>
        <v>Lagos</v>
      </c>
      <c r="C525" s="13" t="str">
        <f>IF(INTRO!$E$43="Non-endemic"," ", IF(COUNTRY_INFO!C525=0," ",COUNTRY_INFO!C525))</f>
        <v>Ikorodu</v>
      </c>
      <c r="D525" s="14">
        <f>IF(INTRO!$E$43="Non-endemic", 0, IF(COUNTRY_INFO!$K525&gt;0, IF(COUNTRY_INFO!$K525=4, 0, IF(COUNTRY_INFO!$K525=1, COUNTRY_INFO!$F525*0.33, IF(COUNTRY_INFO!$K525=2, COUNTRY_INFO!$F525*0.5, COUNTRY_INFO!$F525))), 0))</f>
        <v>0</v>
      </c>
      <c r="E525" s="14">
        <f>IF(INTRO!$E$43="Non-endemic", 0, IF(COUNTRY_INFO!$K525&gt;0, IF(COUNTRY_INFO!$K525=4, 0, IF(COUNTRY_INFO!$K525=1, 0, IF(COUNTRY_INFO!$K525=2, COUNTRY_INFO!$G525*0.2, COUNTRY_INFO!$G525))), 0))</f>
        <v>0</v>
      </c>
      <c r="F525" s="14">
        <f t="shared" si="64"/>
        <v>0</v>
      </c>
      <c r="G525" s="15">
        <f>IF(INTRO!$E$43="Non-endemic", "Not required", COUNTRY_INFO!T525)</f>
        <v>0</v>
      </c>
      <c r="H525" s="64"/>
      <c r="I525" s="14">
        <f>IF($D525=0,0,IF(AND($G525&gt;0,$H525&lt;&gt;"Yes"),D525,IF(AND($G525&gt;0,$H525="Yes"),COUNTRY_INFO!$F525,0)))</f>
        <v>0</v>
      </c>
      <c r="J525" s="3"/>
      <c r="K525" s="44">
        <f t="shared" si="65"/>
        <v>0</v>
      </c>
      <c r="L525" s="44">
        <f t="shared" si="66"/>
        <v>0</v>
      </c>
      <c r="M525" s="14">
        <f t="shared" si="61"/>
        <v>0</v>
      </c>
      <c r="N525" s="44">
        <f t="shared" si="62"/>
        <v>0</v>
      </c>
      <c r="O525" s="14">
        <f t="shared" si="67"/>
        <v>0</v>
      </c>
      <c r="P525" s="25"/>
      <c r="Q525" s="16">
        <f t="shared" si="68"/>
        <v>0</v>
      </c>
      <c r="R525" s="16">
        <f t="shared" si="63"/>
        <v>0</v>
      </c>
    </row>
    <row r="526" spans="1:18" x14ac:dyDescent="0.25">
      <c r="A526" s="13" t="str">
        <f>IF(INTRO!$E$43="Non-endemic"," ", IF(COUNTRY_INFO!A526=0," ",COUNTRY_INFO!A526))</f>
        <v>Nigeria</v>
      </c>
      <c r="B526" s="13" t="str">
        <f>IF(INTRO!$E$43="Non-endemic"," ", IF(COUNTRY_INFO!B526=0," ",COUNTRY_INFO!B526))</f>
        <v>Lagos</v>
      </c>
      <c r="C526" s="13" t="str">
        <f>IF(INTRO!$E$43="Non-endemic"," ", IF(COUNTRY_INFO!C526=0," ",COUNTRY_INFO!C526))</f>
        <v>Kosofe</v>
      </c>
      <c r="D526" s="14">
        <f>IF(INTRO!$E$43="Non-endemic", 0, IF(COUNTRY_INFO!$K526&gt;0, IF(COUNTRY_INFO!$K526=4, 0, IF(COUNTRY_INFO!$K526=1, COUNTRY_INFO!$F526*0.33, IF(COUNTRY_INFO!$K526=2, COUNTRY_INFO!$F526*0.5, COUNTRY_INFO!$F526))), 0))</f>
        <v>0</v>
      </c>
      <c r="E526" s="14">
        <f>IF(INTRO!$E$43="Non-endemic", 0, IF(COUNTRY_INFO!$K526&gt;0, IF(COUNTRY_INFO!$K526=4, 0, IF(COUNTRY_INFO!$K526=1, 0, IF(COUNTRY_INFO!$K526=2, COUNTRY_INFO!$G526*0.2, COUNTRY_INFO!$G526))), 0))</f>
        <v>0</v>
      </c>
      <c r="F526" s="14">
        <f t="shared" si="64"/>
        <v>0</v>
      </c>
      <c r="G526" s="15">
        <f>IF(INTRO!$E$43="Non-endemic", "Not required", COUNTRY_INFO!T526)</f>
        <v>0</v>
      </c>
      <c r="H526" s="64"/>
      <c r="I526" s="14">
        <f>IF($D526=0,0,IF(AND($G526&gt;0,$H526&lt;&gt;"Yes"),D526,IF(AND($G526&gt;0,$H526="Yes"),COUNTRY_INFO!$F526,0)))</f>
        <v>0</v>
      </c>
      <c r="J526" s="3"/>
      <c r="K526" s="44">
        <f t="shared" si="65"/>
        <v>0</v>
      </c>
      <c r="L526" s="44">
        <f t="shared" si="66"/>
        <v>0</v>
      </c>
      <c r="M526" s="14">
        <f t="shared" si="61"/>
        <v>0</v>
      </c>
      <c r="N526" s="44">
        <f t="shared" si="62"/>
        <v>0</v>
      </c>
      <c r="O526" s="14">
        <f t="shared" si="67"/>
        <v>0</v>
      </c>
      <c r="P526" s="25"/>
      <c r="Q526" s="16">
        <f t="shared" si="68"/>
        <v>0</v>
      </c>
      <c r="R526" s="16">
        <f t="shared" si="63"/>
        <v>0</v>
      </c>
    </row>
    <row r="527" spans="1:18" x14ac:dyDescent="0.25">
      <c r="A527" s="13" t="str">
        <f>IF(INTRO!$E$43="Non-endemic"," ", IF(COUNTRY_INFO!A527=0," ",COUNTRY_INFO!A527))</f>
        <v>Nigeria</v>
      </c>
      <c r="B527" s="13" t="str">
        <f>IF(INTRO!$E$43="Non-endemic"," ", IF(COUNTRY_INFO!B527=0," ",COUNTRY_INFO!B527))</f>
        <v>Lagos</v>
      </c>
      <c r="C527" s="13" t="str">
        <f>IF(INTRO!$E$43="Non-endemic"," ", IF(COUNTRY_INFO!C527=0," ",COUNTRY_INFO!C527))</f>
        <v>Lagos Island</v>
      </c>
      <c r="D527" s="14">
        <f>IF(INTRO!$E$43="Non-endemic", 0, IF(COUNTRY_INFO!$K527&gt;0, IF(COUNTRY_INFO!$K527=4, 0, IF(COUNTRY_INFO!$K527=1, COUNTRY_INFO!$F527*0.33, IF(COUNTRY_INFO!$K527=2, COUNTRY_INFO!$F527*0.5, COUNTRY_INFO!$F527))), 0))</f>
        <v>0</v>
      </c>
      <c r="E527" s="14">
        <f>IF(INTRO!$E$43="Non-endemic", 0, IF(COUNTRY_INFO!$K527&gt;0, IF(COUNTRY_INFO!$K527=4, 0, IF(COUNTRY_INFO!$K527=1, 0, IF(COUNTRY_INFO!$K527=2, COUNTRY_INFO!$G527*0.2, COUNTRY_INFO!$G527))), 0))</f>
        <v>0</v>
      </c>
      <c r="F527" s="14">
        <f t="shared" si="64"/>
        <v>0</v>
      </c>
      <c r="G527" s="15">
        <f>IF(INTRO!$E$43="Non-endemic", "Not required", COUNTRY_INFO!T527)</f>
        <v>0</v>
      </c>
      <c r="H527" s="64"/>
      <c r="I527" s="14">
        <f>IF($D527=0,0,IF(AND($G527&gt;0,$H527&lt;&gt;"Yes"),D527,IF(AND($G527&gt;0,$H527="Yes"),COUNTRY_INFO!$F527,0)))</f>
        <v>0</v>
      </c>
      <c r="J527" s="3"/>
      <c r="K527" s="44">
        <f t="shared" si="65"/>
        <v>0</v>
      </c>
      <c r="L527" s="44">
        <f t="shared" si="66"/>
        <v>0</v>
      </c>
      <c r="M527" s="14">
        <f t="shared" si="61"/>
        <v>0</v>
      </c>
      <c r="N527" s="44">
        <f t="shared" si="62"/>
        <v>0</v>
      </c>
      <c r="O527" s="14">
        <f t="shared" si="67"/>
        <v>0</v>
      </c>
      <c r="P527" s="25"/>
      <c r="Q527" s="16">
        <f t="shared" si="68"/>
        <v>0</v>
      </c>
      <c r="R527" s="16">
        <f t="shared" si="63"/>
        <v>0</v>
      </c>
    </row>
    <row r="528" spans="1:18" x14ac:dyDescent="0.25">
      <c r="A528" s="13" t="str">
        <f>IF(INTRO!$E$43="Non-endemic"," ", IF(COUNTRY_INFO!A528=0," ",COUNTRY_INFO!A528))</f>
        <v>Nigeria</v>
      </c>
      <c r="B528" s="13" t="str">
        <f>IF(INTRO!$E$43="Non-endemic"," ", IF(COUNTRY_INFO!B528=0," ",COUNTRY_INFO!B528))</f>
        <v>Lagos</v>
      </c>
      <c r="C528" s="13" t="str">
        <f>IF(INTRO!$E$43="Non-endemic"," ", IF(COUNTRY_INFO!C528=0," ",COUNTRY_INFO!C528))</f>
        <v>Lagos Mainland</v>
      </c>
      <c r="D528" s="14">
        <f>IF(INTRO!$E$43="Non-endemic", 0, IF(COUNTRY_INFO!$K528&gt;0, IF(COUNTRY_INFO!$K528=4, 0, IF(COUNTRY_INFO!$K528=1, COUNTRY_INFO!$F528*0.33, IF(COUNTRY_INFO!$K528=2, COUNTRY_INFO!$F528*0.5, COUNTRY_INFO!$F528))), 0))</f>
        <v>39482.19</v>
      </c>
      <c r="E528" s="14">
        <f>IF(INTRO!$E$43="Non-endemic", 0, IF(COUNTRY_INFO!$K528&gt;0, IF(COUNTRY_INFO!$K528=4, 0, IF(COUNTRY_INFO!$K528=1, 0, IF(COUNTRY_INFO!$K528=2, COUNTRY_INFO!$G528*0.2, COUNTRY_INFO!$G528))), 0))</f>
        <v>0</v>
      </c>
      <c r="F528" s="14">
        <f t="shared" si="64"/>
        <v>39482.19</v>
      </c>
      <c r="G528" s="15">
        <f>IF(INTRO!$E$43="Non-endemic", "Not required", COUNTRY_INFO!T528)</f>
        <v>1</v>
      </c>
      <c r="H528" s="64"/>
      <c r="I528" s="14">
        <f>IF($D528=0,0,IF(AND($G528&gt;0,$H528&lt;&gt;"Yes"),D528,IF(AND($G528&gt;0,$H528="Yes"),COUNTRY_INFO!$F528,0)))</f>
        <v>39482.19</v>
      </c>
      <c r="J528" s="3"/>
      <c r="K528" s="44">
        <f t="shared" si="65"/>
        <v>0</v>
      </c>
      <c r="L528" s="44">
        <f t="shared" si="66"/>
        <v>39482.19</v>
      </c>
      <c r="M528" s="14">
        <f t="shared" si="61"/>
        <v>98705.475000000006</v>
      </c>
      <c r="N528" s="44">
        <f t="shared" si="62"/>
        <v>0</v>
      </c>
      <c r="O528" s="14">
        <f t="shared" si="67"/>
        <v>98705.475000000006</v>
      </c>
      <c r="P528" s="25"/>
      <c r="Q528" s="16">
        <f t="shared" si="68"/>
        <v>98705.475000000006</v>
      </c>
      <c r="R528" s="16">
        <f t="shared" si="63"/>
        <v>99</v>
      </c>
    </row>
    <row r="529" spans="1:18" x14ac:dyDescent="0.25">
      <c r="A529" s="13" t="str">
        <f>IF(INTRO!$E$43="Non-endemic"," ", IF(COUNTRY_INFO!A529=0," ",COUNTRY_INFO!A529))</f>
        <v>Nigeria</v>
      </c>
      <c r="B529" s="13" t="str">
        <f>IF(INTRO!$E$43="Non-endemic"," ", IF(COUNTRY_INFO!B529=0," ",COUNTRY_INFO!B529))</f>
        <v>Lagos</v>
      </c>
      <c r="C529" s="13" t="str">
        <f>IF(INTRO!$E$43="Non-endemic"," ", IF(COUNTRY_INFO!C529=0," ",COUNTRY_INFO!C529))</f>
        <v>Mushin</v>
      </c>
      <c r="D529" s="14">
        <f>IF(INTRO!$E$43="Non-endemic", 0, IF(COUNTRY_INFO!$K529&gt;0, IF(COUNTRY_INFO!$K529=4, 0, IF(COUNTRY_INFO!$K529=1, COUNTRY_INFO!$F529*0.33, IF(COUNTRY_INFO!$K529=2, COUNTRY_INFO!$F529*0.5, COUNTRY_INFO!$F529))), 0))</f>
        <v>0</v>
      </c>
      <c r="E529" s="14">
        <f>IF(INTRO!$E$43="Non-endemic", 0, IF(COUNTRY_INFO!$K529&gt;0, IF(COUNTRY_INFO!$K529=4, 0, IF(COUNTRY_INFO!$K529=1, 0, IF(COUNTRY_INFO!$K529=2, COUNTRY_INFO!$G529*0.2, COUNTRY_INFO!$G529))), 0))</f>
        <v>0</v>
      </c>
      <c r="F529" s="14">
        <f t="shared" si="64"/>
        <v>0</v>
      </c>
      <c r="G529" s="15">
        <f>IF(INTRO!$E$43="Non-endemic", "Not required", COUNTRY_INFO!T529)</f>
        <v>0</v>
      </c>
      <c r="H529" s="64"/>
      <c r="I529" s="14">
        <f>IF($D529=0,0,IF(AND($G529&gt;0,$H529&lt;&gt;"Yes"),D529,IF(AND($G529&gt;0,$H529="Yes"),COUNTRY_INFO!$F529,0)))</f>
        <v>0</v>
      </c>
      <c r="J529" s="3"/>
      <c r="K529" s="44">
        <f t="shared" si="65"/>
        <v>0</v>
      </c>
      <c r="L529" s="44">
        <f t="shared" si="66"/>
        <v>0</v>
      </c>
      <c r="M529" s="14">
        <f t="shared" si="61"/>
        <v>0</v>
      </c>
      <c r="N529" s="44">
        <f t="shared" si="62"/>
        <v>0</v>
      </c>
      <c r="O529" s="14">
        <f t="shared" si="67"/>
        <v>0</v>
      </c>
      <c r="P529" s="25"/>
      <c r="Q529" s="16">
        <f t="shared" si="68"/>
        <v>0</v>
      </c>
      <c r="R529" s="16">
        <f t="shared" si="63"/>
        <v>0</v>
      </c>
    </row>
    <row r="530" spans="1:18" x14ac:dyDescent="0.25">
      <c r="A530" s="13" t="str">
        <f>IF(INTRO!$E$43="Non-endemic"," ", IF(COUNTRY_INFO!A530=0," ",COUNTRY_INFO!A530))</f>
        <v>Nigeria</v>
      </c>
      <c r="B530" s="13" t="str">
        <f>IF(INTRO!$E$43="Non-endemic"," ", IF(COUNTRY_INFO!B530=0," ",COUNTRY_INFO!B530))</f>
        <v>Lagos</v>
      </c>
      <c r="C530" s="13" t="str">
        <f>IF(INTRO!$E$43="Non-endemic"," ", IF(COUNTRY_INFO!C530=0," ",COUNTRY_INFO!C530))</f>
        <v>Ojo</v>
      </c>
      <c r="D530" s="14">
        <f>IF(INTRO!$E$43="Non-endemic", 0, IF(COUNTRY_INFO!$K530&gt;0, IF(COUNTRY_INFO!$K530=4, 0, IF(COUNTRY_INFO!$K530=1, COUNTRY_INFO!$F530*0.33, IF(COUNTRY_INFO!$K530=2, COUNTRY_INFO!$F530*0.5, COUNTRY_INFO!$F530))), 0))</f>
        <v>0</v>
      </c>
      <c r="E530" s="14">
        <f>IF(INTRO!$E$43="Non-endemic", 0, IF(COUNTRY_INFO!$K530&gt;0, IF(COUNTRY_INFO!$K530=4, 0, IF(COUNTRY_INFO!$K530=1, 0, IF(COUNTRY_INFO!$K530=2, COUNTRY_INFO!$G530*0.2, COUNTRY_INFO!$G530))), 0))</f>
        <v>0</v>
      </c>
      <c r="F530" s="14">
        <f t="shared" si="64"/>
        <v>0</v>
      </c>
      <c r="G530" s="15">
        <f>IF(INTRO!$E$43="Non-endemic", "Not required", COUNTRY_INFO!T530)</f>
        <v>0</v>
      </c>
      <c r="H530" s="64"/>
      <c r="I530" s="14">
        <f>IF($D530=0,0,IF(AND($G530&gt;0,$H530&lt;&gt;"Yes"),D530,IF(AND($G530&gt;0,$H530="Yes"),COUNTRY_INFO!$F530,0)))</f>
        <v>0</v>
      </c>
      <c r="J530" s="3"/>
      <c r="K530" s="44">
        <f t="shared" si="65"/>
        <v>0</v>
      </c>
      <c r="L530" s="44">
        <f t="shared" si="66"/>
        <v>0</v>
      </c>
      <c r="M530" s="14">
        <f t="shared" si="61"/>
        <v>0</v>
      </c>
      <c r="N530" s="44">
        <f t="shared" si="62"/>
        <v>0</v>
      </c>
      <c r="O530" s="14">
        <f t="shared" si="67"/>
        <v>0</v>
      </c>
      <c r="P530" s="25"/>
      <c r="Q530" s="16">
        <f t="shared" si="68"/>
        <v>0</v>
      </c>
      <c r="R530" s="16">
        <f t="shared" si="63"/>
        <v>0</v>
      </c>
    </row>
    <row r="531" spans="1:18" x14ac:dyDescent="0.25">
      <c r="A531" s="13" t="str">
        <f>IF(INTRO!$E$43="Non-endemic"," ", IF(COUNTRY_INFO!A531=0," ",COUNTRY_INFO!A531))</f>
        <v>Nigeria</v>
      </c>
      <c r="B531" s="13" t="str">
        <f>IF(INTRO!$E$43="Non-endemic"," ", IF(COUNTRY_INFO!B531=0," ",COUNTRY_INFO!B531))</f>
        <v>Lagos</v>
      </c>
      <c r="C531" s="13" t="str">
        <f>IF(INTRO!$E$43="Non-endemic"," ", IF(COUNTRY_INFO!C531=0," ",COUNTRY_INFO!C531))</f>
        <v>Oshodi-Isolo</v>
      </c>
      <c r="D531" s="14">
        <f>IF(INTRO!$E$43="Non-endemic", 0, IF(COUNTRY_INFO!$K531&gt;0, IF(COUNTRY_INFO!$K531=4, 0, IF(COUNTRY_INFO!$K531=1, COUNTRY_INFO!$F531*0.33, IF(COUNTRY_INFO!$K531=2, COUNTRY_INFO!$F531*0.5, COUNTRY_INFO!$F531))), 0))</f>
        <v>77233.53</v>
      </c>
      <c r="E531" s="14">
        <f>IF(INTRO!$E$43="Non-endemic", 0, IF(COUNTRY_INFO!$K531&gt;0, IF(COUNTRY_INFO!$K531=4, 0, IF(COUNTRY_INFO!$K531=1, 0, IF(COUNTRY_INFO!$K531=2, COUNTRY_INFO!$G531*0.2, COUNTRY_INFO!$G531))), 0))</f>
        <v>0</v>
      </c>
      <c r="F531" s="14">
        <f t="shared" si="64"/>
        <v>77233.53</v>
      </c>
      <c r="G531" s="15">
        <f>IF(INTRO!$E$43="Non-endemic", "Not required", COUNTRY_INFO!T531)</f>
        <v>1</v>
      </c>
      <c r="H531" s="64"/>
      <c r="I531" s="14">
        <f>IF($D531=0,0,IF(AND($G531&gt;0,$H531&lt;&gt;"Yes"),D531,IF(AND($G531&gt;0,$H531="Yes"),COUNTRY_INFO!$F531,0)))</f>
        <v>77233.53</v>
      </c>
      <c r="J531" s="3"/>
      <c r="K531" s="44">
        <f t="shared" si="65"/>
        <v>0</v>
      </c>
      <c r="L531" s="44">
        <f t="shared" si="66"/>
        <v>77233.53</v>
      </c>
      <c r="M531" s="14">
        <f t="shared" si="61"/>
        <v>193083.82500000001</v>
      </c>
      <c r="N531" s="44">
        <f t="shared" si="62"/>
        <v>0</v>
      </c>
      <c r="O531" s="14">
        <f t="shared" si="67"/>
        <v>193083.82500000001</v>
      </c>
      <c r="P531" s="25"/>
      <c r="Q531" s="16">
        <f t="shared" si="68"/>
        <v>193083.82500000001</v>
      </c>
      <c r="R531" s="16">
        <f t="shared" si="63"/>
        <v>194</v>
      </c>
    </row>
    <row r="532" spans="1:18" x14ac:dyDescent="0.25">
      <c r="A532" s="13" t="str">
        <f>IF(INTRO!$E$43="Non-endemic"," ", IF(COUNTRY_INFO!A532=0," ",COUNTRY_INFO!A532))</f>
        <v>Nigeria</v>
      </c>
      <c r="B532" s="13" t="str">
        <f>IF(INTRO!$E$43="Non-endemic"," ", IF(COUNTRY_INFO!B532=0," ",COUNTRY_INFO!B532))</f>
        <v>Lagos</v>
      </c>
      <c r="C532" s="13" t="str">
        <f>IF(INTRO!$E$43="Non-endemic"," ", IF(COUNTRY_INFO!C532=0," ",COUNTRY_INFO!C532))</f>
        <v>Shomolu</v>
      </c>
      <c r="D532" s="14">
        <f>IF(INTRO!$E$43="Non-endemic", 0, IF(COUNTRY_INFO!$K532&gt;0, IF(COUNTRY_INFO!$K532=4, 0, IF(COUNTRY_INFO!$K532=1, COUNTRY_INFO!$F532*0.33, IF(COUNTRY_INFO!$K532=2, COUNTRY_INFO!$F532*0.5, COUNTRY_INFO!$F532))), 0))</f>
        <v>0</v>
      </c>
      <c r="E532" s="14">
        <f>IF(INTRO!$E$43="Non-endemic", 0, IF(COUNTRY_INFO!$K532&gt;0, IF(COUNTRY_INFO!$K532=4, 0, IF(COUNTRY_INFO!$K532=1, 0, IF(COUNTRY_INFO!$K532=2, COUNTRY_INFO!$G532*0.2, COUNTRY_INFO!$G532))), 0))</f>
        <v>0</v>
      </c>
      <c r="F532" s="14">
        <f t="shared" si="64"/>
        <v>0</v>
      </c>
      <c r="G532" s="15">
        <f>IF(INTRO!$E$43="Non-endemic", "Not required", COUNTRY_INFO!T532)</f>
        <v>0</v>
      </c>
      <c r="H532" s="64"/>
      <c r="I532" s="14">
        <f>IF($D532=0,0,IF(AND($G532&gt;0,$H532&lt;&gt;"Yes"),D532,IF(AND($G532&gt;0,$H532="Yes"),COUNTRY_INFO!$F532,0)))</f>
        <v>0</v>
      </c>
      <c r="J532" s="3"/>
      <c r="K532" s="44">
        <f t="shared" si="65"/>
        <v>0</v>
      </c>
      <c r="L532" s="44">
        <f t="shared" si="66"/>
        <v>0</v>
      </c>
      <c r="M532" s="14">
        <f t="shared" si="61"/>
        <v>0</v>
      </c>
      <c r="N532" s="44">
        <f t="shared" si="62"/>
        <v>0</v>
      </c>
      <c r="O532" s="14">
        <f t="shared" si="67"/>
        <v>0</v>
      </c>
      <c r="P532" s="25"/>
      <c r="Q532" s="16">
        <f t="shared" si="68"/>
        <v>0</v>
      </c>
      <c r="R532" s="16">
        <f t="shared" si="63"/>
        <v>0</v>
      </c>
    </row>
    <row r="533" spans="1:18" x14ac:dyDescent="0.25">
      <c r="A533" s="13" t="str">
        <f>IF(INTRO!$E$43="Non-endemic"," ", IF(COUNTRY_INFO!A533=0," ",COUNTRY_INFO!A533))</f>
        <v>Nigeria</v>
      </c>
      <c r="B533" s="13" t="str">
        <f>IF(INTRO!$E$43="Non-endemic"," ", IF(COUNTRY_INFO!B533=0," ",COUNTRY_INFO!B533))</f>
        <v>Lagos</v>
      </c>
      <c r="C533" s="13" t="str">
        <f>IF(INTRO!$E$43="Non-endemic"," ", IF(COUNTRY_INFO!C533=0," ",COUNTRY_INFO!C533))</f>
        <v>Surulere</v>
      </c>
      <c r="D533" s="14">
        <f>IF(INTRO!$E$43="Non-endemic", 0, IF(COUNTRY_INFO!$K533&gt;0, IF(COUNTRY_INFO!$K533=4, 0, IF(COUNTRY_INFO!$K533=1, COUNTRY_INFO!$F533*0.33, IF(COUNTRY_INFO!$K533=2, COUNTRY_INFO!$F533*0.5, COUNTRY_INFO!$F533))), 0))</f>
        <v>0</v>
      </c>
      <c r="E533" s="14">
        <f>IF(INTRO!$E$43="Non-endemic", 0, IF(COUNTRY_INFO!$K533&gt;0, IF(COUNTRY_INFO!$K533=4, 0, IF(COUNTRY_INFO!$K533=1, 0, IF(COUNTRY_INFO!$K533=2, COUNTRY_INFO!$G533*0.2, COUNTRY_INFO!$G533))), 0))</f>
        <v>0</v>
      </c>
      <c r="F533" s="14">
        <f t="shared" si="64"/>
        <v>0</v>
      </c>
      <c r="G533" s="15">
        <f>IF(INTRO!$E$43="Non-endemic", "Not required", COUNTRY_INFO!T533)</f>
        <v>0</v>
      </c>
      <c r="H533" s="64"/>
      <c r="I533" s="14">
        <f>IF($D533=0,0,IF(AND($G533&gt;0,$H533&lt;&gt;"Yes"),D533,IF(AND($G533&gt;0,$H533="Yes"),COUNTRY_INFO!$F533,0)))</f>
        <v>0</v>
      </c>
      <c r="J533" s="3"/>
      <c r="K533" s="44">
        <f t="shared" si="65"/>
        <v>0</v>
      </c>
      <c r="L533" s="44">
        <f t="shared" si="66"/>
        <v>0</v>
      </c>
      <c r="M533" s="14">
        <f t="shared" si="61"/>
        <v>0</v>
      </c>
      <c r="N533" s="44">
        <f t="shared" si="62"/>
        <v>0</v>
      </c>
      <c r="O533" s="14">
        <f t="shared" si="67"/>
        <v>0</v>
      </c>
      <c r="P533" s="25"/>
      <c r="Q533" s="16">
        <f t="shared" si="68"/>
        <v>0</v>
      </c>
      <c r="R533" s="16">
        <f t="shared" si="63"/>
        <v>0</v>
      </c>
    </row>
    <row r="534" spans="1:18" x14ac:dyDescent="0.25">
      <c r="A534" s="13" t="str">
        <f>IF(INTRO!$E$43="Non-endemic"," ", IF(COUNTRY_INFO!A534=0," ",COUNTRY_INFO!A534))</f>
        <v>Nigeria</v>
      </c>
      <c r="B534" s="13" t="str">
        <f>IF(INTRO!$E$43="Non-endemic"," ", IF(COUNTRY_INFO!B534=0," ",COUNTRY_INFO!B534))</f>
        <v>Nassarawa</v>
      </c>
      <c r="C534" s="13" t="str">
        <f>IF(INTRO!$E$43="Non-endemic"," ", IF(COUNTRY_INFO!C534=0," ",COUNTRY_INFO!C534))</f>
        <v>Akwanga</v>
      </c>
      <c r="D534" s="14">
        <f>IF(INTRO!$E$43="Non-endemic", 0, IF(COUNTRY_INFO!$K534&gt;0, IF(COUNTRY_INFO!$K534=4, 0, IF(COUNTRY_INFO!$K534=1, COUNTRY_INFO!$F534*0.33, IF(COUNTRY_INFO!$K534=2, COUNTRY_INFO!$F534*0.5, COUNTRY_INFO!$F534))), 0))</f>
        <v>21357</v>
      </c>
      <c r="E534" s="14">
        <f>IF(INTRO!$E$43="Non-endemic", 0, IF(COUNTRY_INFO!$K534&gt;0, IF(COUNTRY_INFO!$K534=4, 0, IF(COUNTRY_INFO!$K534=1, 0, IF(COUNTRY_INFO!$K534=2, COUNTRY_INFO!$G534*0.2, COUNTRY_INFO!$G534))), 0))</f>
        <v>15865.2</v>
      </c>
      <c r="F534" s="14">
        <f t="shared" si="64"/>
        <v>37222.199999999997</v>
      </c>
      <c r="G534" s="15">
        <f>IF(INTRO!$E$43="Non-endemic", "Not required", COUNTRY_INFO!T534)</f>
        <v>1</v>
      </c>
      <c r="H534" s="64"/>
      <c r="I534" s="14">
        <f>IF($D534=0,0,IF(AND($G534&gt;0,$H534&lt;&gt;"Yes"),D534,IF(AND($G534&gt;0,$H534="Yes"),COUNTRY_INFO!$F534,0)))</f>
        <v>21357</v>
      </c>
      <c r="J534" s="3"/>
      <c r="K534" s="44">
        <f t="shared" si="65"/>
        <v>15865.2</v>
      </c>
      <c r="L534" s="44">
        <f t="shared" si="66"/>
        <v>37222.199999999997</v>
      </c>
      <c r="M534" s="14">
        <f t="shared" si="61"/>
        <v>53392.5</v>
      </c>
      <c r="N534" s="44">
        <f t="shared" si="62"/>
        <v>47595.600000000006</v>
      </c>
      <c r="O534" s="14">
        <f t="shared" si="67"/>
        <v>53392.5</v>
      </c>
      <c r="P534" s="25"/>
      <c r="Q534" s="16">
        <f t="shared" si="68"/>
        <v>53392.5</v>
      </c>
      <c r="R534" s="16">
        <f t="shared" si="63"/>
        <v>54</v>
      </c>
    </row>
    <row r="535" spans="1:18" x14ac:dyDescent="0.25">
      <c r="A535" s="13" t="str">
        <f>IF(INTRO!$E$43="Non-endemic"," ", IF(COUNTRY_INFO!A535=0," ",COUNTRY_INFO!A535))</f>
        <v>Nigeria</v>
      </c>
      <c r="B535" s="13" t="str">
        <f>IF(INTRO!$E$43="Non-endemic"," ", IF(COUNTRY_INFO!B535=0," ",COUNTRY_INFO!B535))</f>
        <v>Nassarawa</v>
      </c>
      <c r="C535" s="13" t="str">
        <f>IF(INTRO!$E$43="Non-endemic"," ", IF(COUNTRY_INFO!C535=0," ",COUNTRY_INFO!C535))</f>
        <v>Awe</v>
      </c>
      <c r="D535" s="14">
        <f>IF(INTRO!$E$43="Non-endemic", 0, IF(COUNTRY_INFO!$K535&gt;0, IF(COUNTRY_INFO!$K535=4, 0, IF(COUNTRY_INFO!$K535=1, COUNTRY_INFO!$F535*0.33, IF(COUNTRY_INFO!$K535=2, COUNTRY_INFO!$F535*0.5, COUNTRY_INFO!$F535))), 0))</f>
        <v>21196</v>
      </c>
      <c r="E535" s="14">
        <f>IF(INTRO!$E$43="Non-endemic", 0, IF(COUNTRY_INFO!$K535&gt;0, IF(COUNTRY_INFO!$K535=4, 0, IF(COUNTRY_INFO!$K535=1, 0, IF(COUNTRY_INFO!$K535=2, COUNTRY_INFO!$G535*0.2, COUNTRY_INFO!$G535))), 0))</f>
        <v>15745.6</v>
      </c>
      <c r="F535" s="14">
        <f t="shared" si="64"/>
        <v>36941.599999999999</v>
      </c>
      <c r="G535" s="15">
        <f>IF(INTRO!$E$43="Non-endemic", "Not required", COUNTRY_INFO!T535)</f>
        <v>1</v>
      </c>
      <c r="H535" s="64"/>
      <c r="I535" s="14">
        <f>IF($D535=0,0,IF(AND($G535&gt;0,$H535&lt;&gt;"Yes"),D535,IF(AND($G535&gt;0,$H535="Yes"),COUNTRY_INFO!$F535,0)))</f>
        <v>21196</v>
      </c>
      <c r="J535" s="3"/>
      <c r="K535" s="44">
        <f t="shared" si="65"/>
        <v>15745.6</v>
      </c>
      <c r="L535" s="44">
        <f t="shared" si="66"/>
        <v>36941.599999999999</v>
      </c>
      <c r="M535" s="14">
        <f t="shared" si="61"/>
        <v>52990</v>
      </c>
      <c r="N535" s="44">
        <f t="shared" si="62"/>
        <v>47236.800000000003</v>
      </c>
      <c r="O535" s="14">
        <f t="shared" si="67"/>
        <v>52990</v>
      </c>
      <c r="P535" s="25"/>
      <c r="Q535" s="16">
        <f t="shared" si="68"/>
        <v>52990</v>
      </c>
      <c r="R535" s="16">
        <f t="shared" si="63"/>
        <v>53</v>
      </c>
    </row>
    <row r="536" spans="1:18" x14ac:dyDescent="0.25">
      <c r="A536" s="13" t="str">
        <f>IF(INTRO!$E$43="Non-endemic"," ", IF(COUNTRY_INFO!A536=0," ",COUNTRY_INFO!A536))</f>
        <v>Nigeria</v>
      </c>
      <c r="B536" s="13" t="str">
        <f>IF(INTRO!$E$43="Non-endemic"," ", IF(COUNTRY_INFO!B536=0," ",COUNTRY_INFO!B536))</f>
        <v>Nassarawa</v>
      </c>
      <c r="C536" s="13" t="str">
        <f>IF(INTRO!$E$43="Non-endemic"," ", IF(COUNTRY_INFO!C536=0," ",COUNTRY_INFO!C536))</f>
        <v>Doma</v>
      </c>
      <c r="D536" s="14">
        <f>IF(INTRO!$E$43="Non-endemic", 0, IF(COUNTRY_INFO!$K536&gt;0, IF(COUNTRY_INFO!$K536=4, 0, IF(COUNTRY_INFO!$K536=1, COUNTRY_INFO!$F536*0.33, IF(COUNTRY_INFO!$K536=2, COUNTRY_INFO!$F536*0.5, COUNTRY_INFO!$F536))), 0))</f>
        <v>26286</v>
      </c>
      <c r="E536" s="14">
        <f>IF(INTRO!$E$43="Non-endemic", 0, IF(COUNTRY_INFO!$K536&gt;0, IF(COUNTRY_INFO!$K536=4, 0, IF(COUNTRY_INFO!$K536=1, 0, IF(COUNTRY_INFO!$K536=2, COUNTRY_INFO!$G536*0.2, COUNTRY_INFO!$G536))), 0))</f>
        <v>19526.600000000002</v>
      </c>
      <c r="F536" s="14">
        <f t="shared" si="64"/>
        <v>45812.600000000006</v>
      </c>
      <c r="G536" s="15">
        <f>IF(INTRO!$E$43="Non-endemic", "Not required", COUNTRY_INFO!T536)</f>
        <v>1</v>
      </c>
      <c r="H536" s="64"/>
      <c r="I536" s="14">
        <f>IF($D536=0,0,IF(AND($G536&gt;0,$H536&lt;&gt;"Yes"),D536,IF(AND($G536&gt;0,$H536="Yes"),COUNTRY_INFO!$F536,0)))</f>
        <v>26286</v>
      </c>
      <c r="J536" s="3"/>
      <c r="K536" s="44">
        <f t="shared" si="65"/>
        <v>19526.600000000002</v>
      </c>
      <c r="L536" s="44">
        <f t="shared" si="66"/>
        <v>45812.600000000006</v>
      </c>
      <c r="M536" s="14">
        <f t="shared" si="61"/>
        <v>65715</v>
      </c>
      <c r="N536" s="44">
        <f t="shared" si="62"/>
        <v>58579.8</v>
      </c>
      <c r="O536" s="14">
        <f t="shared" si="67"/>
        <v>65715</v>
      </c>
      <c r="P536" s="25"/>
      <c r="Q536" s="16">
        <f t="shared" si="68"/>
        <v>65715</v>
      </c>
      <c r="R536" s="16">
        <f t="shared" si="63"/>
        <v>66</v>
      </c>
    </row>
    <row r="537" spans="1:18" x14ac:dyDescent="0.25">
      <c r="A537" s="13" t="str">
        <f>IF(INTRO!$E$43="Non-endemic"," ", IF(COUNTRY_INFO!A537=0," ",COUNTRY_INFO!A537))</f>
        <v>Nigeria</v>
      </c>
      <c r="B537" s="13" t="str">
        <f>IF(INTRO!$E$43="Non-endemic"," ", IF(COUNTRY_INFO!B537=0," ",COUNTRY_INFO!B537))</f>
        <v>Nassarawa</v>
      </c>
      <c r="C537" s="13" t="str">
        <f>IF(INTRO!$E$43="Non-endemic"," ", IF(COUNTRY_INFO!C537=0," ",COUNTRY_INFO!C537))</f>
        <v>Karu</v>
      </c>
      <c r="D537" s="14">
        <f>IF(INTRO!$E$43="Non-endemic", 0, IF(COUNTRY_INFO!$K537&gt;0, IF(COUNTRY_INFO!$K537=4, 0, IF(COUNTRY_INFO!$K537=1, COUNTRY_INFO!$F537*0.33, IF(COUNTRY_INFO!$K537=2, COUNTRY_INFO!$F537*0.5, COUNTRY_INFO!$F537))), 0))</f>
        <v>38688</v>
      </c>
      <c r="E537" s="14">
        <f>IF(INTRO!$E$43="Non-endemic", 0, IF(COUNTRY_INFO!$K537&gt;0, IF(COUNTRY_INFO!$K537=4, 0, IF(COUNTRY_INFO!$K537=1, 0, IF(COUNTRY_INFO!$K537=2, COUNTRY_INFO!$G537*0.2, COUNTRY_INFO!$G537))), 0))</f>
        <v>28739.800000000003</v>
      </c>
      <c r="F537" s="14">
        <f t="shared" si="64"/>
        <v>67427.8</v>
      </c>
      <c r="G537" s="15">
        <f>IF(INTRO!$E$43="Non-endemic", "Not required", COUNTRY_INFO!T537)</f>
        <v>1</v>
      </c>
      <c r="H537" s="64"/>
      <c r="I537" s="14">
        <f>IF($D537=0,0,IF(AND($G537&gt;0,$H537&lt;&gt;"Yes"),D537,IF(AND($G537&gt;0,$H537="Yes"),COUNTRY_INFO!$F537,0)))</f>
        <v>38688</v>
      </c>
      <c r="J537" s="3"/>
      <c r="K537" s="44">
        <f t="shared" si="65"/>
        <v>28739.800000000003</v>
      </c>
      <c r="L537" s="44">
        <f t="shared" si="66"/>
        <v>67427.8</v>
      </c>
      <c r="M537" s="14">
        <f t="shared" si="61"/>
        <v>96720</v>
      </c>
      <c r="N537" s="44">
        <f t="shared" si="62"/>
        <v>86219.400000000009</v>
      </c>
      <c r="O537" s="14">
        <f t="shared" si="67"/>
        <v>96720</v>
      </c>
      <c r="P537" s="25"/>
      <c r="Q537" s="16">
        <f t="shared" si="68"/>
        <v>96720</v>
      </c>
      <c r="R537" s="16">
        <f t="shared" si="63"/>
        <v>97</v>
      </c>
    </row>
    <row r="538" spans="1:18" x14ac:dyDescent="0.25">
      <c r="A538" s="13" t="str">
        <f>IF(INTRO!$E$43="Non-endemic"," ", IF(COUNTRY_INFO!A538=0," ",COUNTRY_INFO!A538))</f>
        <v>Nigeria</v>
      </c>
      <c r="B538" s="13" t="str">
        <f>IF(INTRO!$E$43="Non-endemic"," ", IF(COUNTRY_INFO!B538=0," ",COUNTRY_INFO!B538))</f>
        <v>Nassarawa</v>
      </c>
      <c r="C538" s="13" t="str">
        <f>IF(INTRO!$E$43="Non-endemic"," ", IF(COUNTRY_INFO!C538=0," ",COUNTRY_INFO!C538))</f>
        <v>Keana</v>
      </c>
      <c r="D538" s="14">
        <f>IF(INTRO!$E$43="Non-endemic", 0, IF(COUNTRY_INFO!$K538&gt;0, IF(COUNTRY_INFO!$K538=4, 0, IF(COUNTRY_INFO!$K538=1, COUNTRY_INFO!$F538*0.33, IF(COUNTRY_INFO!$K538=2, COUNTRY_INFO!$F538*0.5, COUNTRY_INFO!$F538))), 0))</f>
        <v>14922</v>
      </c>
      <c r="E538" s="14">
        <f>IF(INTRO!$E$43="Non-endemic", 0, IF(COUNTRY_INFO!$K538&gt;0, IF(COUNTRY_INFO!$K538=4, 0, IF(COUNTRY_INFO!$K538=1, 0, IF(COUNTRY_INFO!$K538=2, COUNTRY_INFO!$G538*0.2, COUNTRY_INFO!$G538))), 0))</f>
        <v>11085</v>
      </c>
      <c r="F538" s="14">
        <f t="shared" si="64"/>
        <v>26007</v>
      </c>
      <c r="G538" s="15">
        <f>IF(INTRO!$E$43="Non-endemic", "Not required", COUNTRY_INFO!T538)</f>
        <v>1</v>
      </c>
      <c r="H538" s="64"/>
      <c r="I538" s="14">
        <f>IF($D538=0,0,IF(AND($G538&gt;0,$H538&lt;&gt;"Yes"),D538,IF(AND($G538&gt;0,$H538="Yes"),COUNTRY_INFO!$F538,0)))</f>
        <v>14922</v>
      </c>
      <c r="J538" s="3"/>
      <c r="K538" s="44">
        <f t="shared" si="65"/>
        <v>11085</v>
      </c>
      <c r="L538" s="44">
        <f t="shared" si="66"/>
        <v>26007</v>
      </c>
      <c r="M538" s="14">
        <f t="shared" si="61"/>
        <v>37305</v>
      </c>
      <c r="N538" s="44">
        <f t="shared" si="62"/>
        <v>33255</v>
      </c>
      <c r="O538" s="14">
        <f t="shared" si="67"/>
        <v>37305</v>
      </c>
      <c r="P538" s="25"/>
      <c r="Q538" s="16">
        <f t="shared" si="68"/>
        <v>37305</v>
      </c>
      <c r="R538" s="16">
        <f t="shared" si="63"/>
        <v>38</v>
      </c>
    </row>
    <row r="539" spans="1:18" x14ac:dyDescent="0.25">
      <c r="A539" s="13" t="str">
        <f>IF(INTRO!$E$43="Non-endemic"," ", IF(COUNTRY_INFO!A539=0," ",COUNTRY_INFO!A539))</f>
        <v>Nigeria</v>
      </c>
      <c r="B539" s="13" t="str">
        <f>IF(INTRO!$E$43="Non-endemic"," ", IF(COUNTRY_INFO!B539=0," ",COUNTRY_INFO!B539))</f>
        <v>Nassarawa</v>
      </c>
      <c r="C539" s="13" t="str">
        <f>IF(INTRO!$E$43="Non-endemic"," ", IF(COUNTRY_INFO!C539=0," ",COUNTRY_INFO!C539))</f>
        <v>Keffi</v>
      </c>
      <c r="D539" s="14">
        <f>IF(INTRO!$E$43="Non-endemic", 0, IF(COUNTRY_INFO!$K539&gt;0, IF(COUNTRY_INFO!$K539=4, 0, IF(COUNTRY_INFO!$K539=1, COUNTRY_INFO!$F539*0.33, IF(COUNTRY_INFO!$K539=2, COUNTRY_INFO!$F539*0.5, COUNTRY_INFO!$F539))), 0))</f>
        <v>17447</v>
      </c>
      <c r="E539" s="14">
        <f>IF(INTRO!$E$43="Non-endemic", 0, IF(COUNTRY_INFO!$K539&gt;0, IF(COUNTRY_INFO!$K539=4, 0, IF(COUNTRY_INFO!$K539=1, 0, IF(COUNTRY_INFO!$K539=2, COUNTRY_INFO!$G539*0.2, COUNTRY_INFO!$G539))), 0))</f>
        <v>12960.800000000001</v>
      </c>
      <c r="F539" s="14">
        <f t="shared" si="64"/>
        <v>30407.800000000003</v>
      </c>
      <c r="G539" s="15">
        <f>IF(INTRO!$E$43="Non-endemic", "Not required", COUNTRY_INFO!T539)</f>
        <v>1</v>
      </c>
      <c r="H539" s="64"/>
      <c r="I539" s="14">
        <f>IF($D539=0,0,IF(AND($G539&gt;0,$H539&lt;&gt;"Yes"),D539,IF(AND($G539&gt;0,$H539="Yes"),COUNTRY_INFO!$F539,0)))</f>
        <v>17447</v>
      </c>
      <c r="J539" s="3"/>
      <c r="K539" s="44">
        <f t="shared" si="65"/>
        <v>12960.800000000001</v>
      </c>
      <c r="L539" s="44">
        <f t="shared" si="66"/>
        <v>30407.800000000003</v>
      </c>
      <c r="M539" s="14">
        <f t="shared" si="61"/>
        <v>43617.5</v>
      </c>
      <c r="N539" s="44">
        <f t="shared" si="62"/>
        <v>38882.400000000001</v>
      </c>
      <c r="O539" s="14">
        <f t="shared" si="67"/>
        <v>43617.5</v>
      </c>
      <c r="P539" s="25"/>
      <c r="Q539" s="16">
        <f t="shared" si="68"/>
        <v>43617.5</v>
      </c>
      <c r="R539" s="16">
        <f t="shared" si="63"/>
        <v>44</v>
      </c>
    </row>
    <row r="540" spans="1:18" x14ac:dyDescent="0.25">
      <c r="A540" s="13" t="str">
        <f>IF(INTRO!$E$43="Non-endemic"," ", IF(COUNTRY_INFO!A540=0," ",COUNTRY_INFO!A540))</f>
        <v>Nigeria</v>
      </c>
      <c r="B540" s="13" t="str">
        <f>IF(INTRO!$E$43="Non-endemic"," ", IF(COUNTRY_INFO!B540=0," ",COUNTRY_INFO!B540))</f>
        <v>Nassarawa</v>
      </c>
      <c r="C540" s="13" t="str">
        <f>IF(INTRO!$E$43="Non-endemic"," ", IF(COUNTRY_INFO!C540=0," ",COUNTRY_INFO!C540))</f>
        <v>Kokona</v>
      </c>
      <c r="D540" s="14">
        <f>IF(INTRO!$E$43="Non-endemic", 0, IF(COUNTRY_INFO!$K540&gt;0, IF(COUNTRY_INFO!$K540=4, 0, IF(COUNTRY_INFO!$K540=1, COUNTRY_INFO!$F540*0.33, IF(COUNTRY_INFO!$K540=2, COUNTRY_INFO!$F540*0.5, COUNTRY_INFO!$F540))), 0))</f>
        <v>20664</v>
      </c>
      <c r="E540" s="14">
        <f>IF(INTRO!$E$43="Non-endemic", 0, IF(COUNTRY_INFO!$K540&gt;0, IF(COUNTRY_INFO!$K540=4, 0, IF(COUNTRY_INFO!$K540=1, 0, IF(COUNTRY_INFO!$K540=2, COUNTRY_INFO!$G540*0.2, COUNTRY_INFO!$G540))), 0))</f>
        <v>15350.400000000001</v>
      </c>
      <c r="F540" s="14">
        <f t="shared" si="64"/>
        <v>36014.400000000001</v>
      </c>
      <c r="G540" s="15">
        <f>IF(INTRO!$E$43="Non-endemic", "Not required", COUNTRY_INFO!T540)</f>
        <v>1</v>
      </c>
      <c r="H540" s="64"/>
      <c r="I540" s="14">
        <f>IF($D540=0,0,IF(AND($G540&gt;0,$H540&lt;&gt;"Yes"),D540,IF(AND($G540&gt;0,$H540="Yes"),COUNTRY_INFO!$F540,0)))</f>
        <v>20664</v>
      </c>
      <c r="J540" s="3"/>
      <c r="K540" s="44">
        <f t="shared" si="65"/>
        <v>15350.400000000001</v>
      </c>
      <c r="L540" s="44">
        <f t="shared" si="66"/>
        <v>36014.400000000001</v>
      </c>
      <c r="M540" s="14">
        <f t="shared" si="61"/>
        <v>51660</v>
      </c>
      <c r="N540" s="44">
        <f t="shared" si="62"/>
        <v>46051.200000000004</v>
      </c>
      <c r="O540" s="14">
        <f t="shared" si="67"/>
        <v>51660</v>
      </c>
      <c r="P540" s="25"/>
      <c r="Q540" s="16">
        <f t="shared" si="68"/>
        <v>51660</v>
      </c>
      <c r="R540" s="16">
        <f t="shared" si="63"/>
        <v>52</v>
      </c>
    </row>
    <row r="541" spans="1:18" x14ac:dyDescent="0.25">
      <c r="A541" s="13" t="str">
        <f>IF(INTRO!$E$43="Non-endemic"," ", IF(COUNTRY_INFO!A541=0," ",COUNTRY_INFO!A541))</f>
        <v>Nigeria</v>
      </c>
      <c r="B541" s="13" t="str">
        <f>IF(INTRO!$E$43="Non-endemic"," ", IF(COUNTRY_INFO!B541=0," ",COUNTRY_INFO!B541))</f>
        <v>Nassarawa</v>
      </c>
      <c r="C541" s="13" t="str">
        <f>IF(INTRO!$E$43="Non-endemic"," ", IF(COUNTRY_INFO!C541=0," ",COUNTRY_INFO!C541))</f>
        <v>Lafia</v>
      </c>
      <c r="D541" s="14">
        <f>IF(INTRO!$E$43="Non-endemic", 0, IF(COUNTRY_INFO!$K541&gt;0, IF(COUNTRY_INFO!$K541=4, 0, IF(COUNTRY_INFO!$K541=1, COUNTRY_INFO!$F541*0.33, IF(COUNTRY_INFO!$K541=2, COUNTRY_INFO!$F541*0.5, COUNTRY_INFO!$F541))), 0))</f>
        <v>62268</v>
      </c>
      <c r="E541" s="14">
        <f>IF(INTRO!$E$43="Non-endemic", 0, IF(COUNTRY_INFO!$K541&gt;0, IF(COUNTRY_INFO!$K541=4, 0, IF(COUNTRY_INFO!$K541=1, 0, IF(COUNTRY_INFO!$K541=2, COUNTRY_INFO!$G541*0.2, COUNTRY_INFO!$G541))), 0))</f>
        <v>46256.200000000004</v>
      </c>
      <c r="F541" s="14">
        <f t="shared" si="64"/>
        <v>108524.20000000001</v>
      </c>
      <c r="G541" s="15">
        <f>IF(INTRO!$E$43="Non-endemic", "Not required", COUNTRY_INFO!T541)</f>
        <v>1</v>
      </c>
      <c r="H541" s="64"/>
      <c r="I541" s="14">
        <f>IF($D541=0,0,IF(AND($G541&gt;0,$H541&lt;&gt;"Yes"),D541,IF(AND($G541&gt;0,$H541="Yes"),COUNTRY_INFO!$F541,0)))</f>
        <v>62268</v>
      </c>
      <c r="J541" s="3"/>
      <c r="K541" s="44">
        <f t="shared" si="65"/>
        <v>46256.200000000004</v>
      </c>
      <c r="L541" s="44">
        <f t="shared" si="66"/>
        <v>108524.20000000001</v>
      </c>
      <c r="M541" s="14">
        <f t="shared" si="61"/>
        <v>155670</v>
      </c>
      <c r="N541" s="44">
        <f t="shared" si="62"/>
        <v>138768.6</v>
      </c>
      <c r="O541" s="14">
        <f t="shared" si="67"/>
        <v>155670</v>
      </c>
      <c r="P541" s="25"/>
      <c r="Q541" s="16">
        <f t="shared" si="68"/>
        <v>155670</v>
      </c>
      <c r="R541" s="16">
        <f t="shared" si="63"/>
        <v>156</v>
      </c>
    </row>
    <row r="542" spans="1:18" x14ac:dyDescent="0.25">
      <c r="A542" s="13" t="str">
        <f>IF(INTRO!$E$43="Non-endemic"," ", IF(COUNTRY_INFO!A542=0," ",COUNTRY_INFO!A542))</f>
        <v>Nigeria</v>
      </c>
      <c r="B542" s="13" t="str">
        <f>IF(INTRO!$E$43="Non-endemic"," ", IF(COUNTRY_INFO!B542=0," ",COUNTRY_INFO!B542))</f>
        <v>Nassarawa</v>
      </c>
      <c r="C542" s="13" t="str">
        <f>IF(INTRO!$E$43="Non-endemic"," ", IF(COUNTRY_INFO!C542=0," ",COUNTRY_INFO!C542))</f>
        <v>Nasarawa</v>
      </c>
      <c r="D542" s="14">
        <f>IF(INTRO!$E$43="Non-endemic", 0, IF(COUNTRY_INFO!$K542&gt;0, IF(COUNTRY_INFO!$K542=4, 0, IF(COUNTRY_INFO!$K542=1, COUNTRY_INFO!$F542*0.33, IF(COUNTRY_INFO!$K542=2, COUNTRY_INFO!$F542*0.5, COUNTRY_INFO!$F542))), 0))</f>
        <v>35743</v>
      </c>
      <c r="E542" s="14">
        <f>IF(INTRO!$E$43="Non-endemic", 0, IF(COUNTRY_INFO!$K542&gt;0, IF(COUNTRY_INFO!$K542=4, 0, IF(COUNTRY_INFO!$K542=1, 0, IF(COUNTRY_INFO!$K542=2, COUNTRY_INFO!$G542*0.2, COUNTRY_INFO!$G542))), 0))</f>
        <v>26552</v>
      </c>
      <c r="F542" s="14">
        <f t="shared" si="64"/>
        <v>62295</v>
      </c>
      <c r="G542" s="15">
        <f>IF(INTRO!$E$43="Non-endemic", "Not required", COUNTRY_INFO!T542)</f>
        <v>1</v>
      </c>
      <c r="H542" s="64"/>
      <c r="I542" s="14">
        <f>IF($D542=0,0,IF(AND($G542&gt;0,$H542&lt;&gt;"Yes"),D542,IF(AND($G542&gt;0,$H542="Yes"),COUNTRY_INFO!$F542,0)))</f>
        <v>35743</v>
      </c>
      <c r="J542" s="3"/>
      <c r="K542" s="44">
        <f t="shared" si="65"/>
        <v>26552</v>
      </c>
      <c r="L542" s="44">
        <f t="shared" si="66"/>
        <v>62295</v>
      </c>
      <c r="M542" s="14">
        <f t="shared" si="61"/>
        <v>89357.5</v>
      </c>
      <c r="N542" s="44">
        <f t="shared" si="62"/>
        <v>79656</v>
      </c>
      <c r="O542" s="14">
        <f t="shared" si="67"/>
        <v>89357.5</v>
      </c>
      <c r="P542" s="25"/>
      <c r="Q542" s="16">
        <f t="shared" si="68"/>
        <v>89357.5</v>
      </c>
      <c r="R542" s="16">
        <f t="shared" si="63"/>
        <v>90</v>
      </c>
    </row>
    <row r="543" spans="1:18" x14ac:dyDescent="0.25">
      <c r="A543" s="13" t="str">
        <f>IF(INTRO!$E$43="Non-endemic"," ", IF(COUNTRY_INFO!A543=0," ",COUNTRY_INFO!A543))</f>
        <v>Nigeria</v>
      </c>
      <c r="B543" s="13" t="str">
        <f>IF(INTRO!$E$43="Non-endemic"," ", IF(COUNTRY_INFO!B543=0," ",COUNTRY_INFO!B543))</f>
        <v>Nassarawa</v>
      </c>
      <c r="C543" s="13" t="str">
        <f>IF(INTRO!$E$43="Non-endemic"," ", IF(COUNTRY_INFO!C543=0," ",COUNTRY_INFO!C543))</f>
        <v>Nasarawa-Eggon</v>
      </c>
      <c r="D543" s="14">
        <f>IF(INTRO!$E$43="Non-endemic", 0, IF(COUNTRY_INFO!$K543&gt;0, IF(COUNTRY_INFO!$K543=4, 0, IF(COUNTRY_INFO!$K543=1, COUNTRY_INFO!$F543*0.33, IF(COUNTRY_INFO!$K543=2, COUNTRY_INFO!$F543*0.5, COUNTRY_INFO!$F543))), 0))</f>
        <v>18531.810000000001</v>
      </c>
      <c r="E543" s="14">
        <f>IF(INTRO!$E$43="Non-endemic", 0, IF(COUNTRY_INFO!$K543&gt;0, IF(COUNTRY_INFO!$K543=4, 0, IF(COUNTRY_INFO!$K543=1, 0, IF(COUNTRY_INFO!$K543=2, COUNTRY_INFO!$G543*0.2, COUNTRY_INFO!$G543))), 0))</f>
        <v>0</v>
      </c>
      <c r="F543" s="14">
        <f t="shared" si="64"/>
        <v>18531.810000000001</v>
      </c>
      <c r="G543" s="15">
        <f>IF(INTRO!$E$43="Non-endemic", "Not required", COUNTRY_INFO!T543)</f>
        <v>1</v>
      </c>
      <c r="H543" s="64"/>
      <c r="I543" s="14">
        <f>IF($D543=0,0,IF(AND($G543&gt;0,$H543&lt;&gt;"Yes"),D543,IF(AND($G543&gt;0,$H543="Yes"),COUNTRY_INFO!$F543,0)))</f>
        <v>18531.810000000001</v>
      </c>
      <c r="J543" s="3"/>
      <c r="K543" s="44">
        <f t="shared" si="65"/>
        <v>0</v>
      </c>
      <c r="L543" s="44">
        <f t="shared" si="66"/>
        <v>18531.810000000001</v>
      </c>
      <c r="M543" s="14">
        <f t="shared" si="61"/>
        <v>46329.525000000001</v>
      </c>
      <c r="N543" s="44">
        <f t="shared" si="62"/>
        <v>0</v>
      </c>
      <c r="O543" s="14">
        <f t="shared" si="67"/>
        <v>46329.525000000001</v>
      </c>
      <c r="P543" s="25"/>
      <c r="Q543" s="16">
        <f t="shared" si="68"/>
        <v>46329.525000000001</v>
      </c>
      <c r="R543" s="16">
        <f t="shared" si="63"/>
        <v>47</v>
      </c>
    </row>
    <row r="544" spans="1:18" x14ac:dyDescent="0.25">
      <c r="A544" s="13" t="str">
        <f>IF(INTRO!$E$43="Non-endemic"," ", IF(COUNTRY_INFO!A544=0," ",COUNTRY_INFO!A544))</f>
        <v>Nigeria</v>
      </c>
      <c r="B544" s="13" t="str">
        <f>IF(INTRO!$E$43="Non-endemic"," ", IF(COUNTRY_INFO!B544=0," ",COUNTRY_INFO!B544))</f>
        <v>Nassarawa</v>
      </c>
      <c r="C544" s="13" t="str">
        <f>IF(INTRO!$E$43="Non-endemic"," ", IF(COUNTRY_INFO!C544=0," ",COUNTRY_INFO!C544))</f>
        <v>Obi</v>
      </c>
      <c r="D544" s="14">
        <f>IF(INTRO!$E$43="Non-endemic", 0, IF(COUNTRY_INFO!$K544&gt;0, IF(COUNTRY_INFO!$K544=4, 0, IF(COUNTRY_INFO!$K544=1, COUNTRY_INFO!$F544*0.33, IF(COUNTRY_INFO!$K544=2, COUNTRY_INFO!$F544*0.5, COUNTRY_INFO!$F544))), 0))</f>
        <v>18500.13</v>
      </c>
      <c r="E544" s="14">
        <f>IF(INTRO!$E$43="Non-endemic", 0, IF(COUNTRY_INFO!$K544&gt;0, IF(COUNTRY_INFO!$K544=4, 0, IF(COUNTRY_INFO!$K544=1, 0, IF(COUNTRY_INFO!$K544=2, COUNTRY_INFO!$G544*0.2, COUNTRY_INFO!$G544))), 0))</f>
        <v>0</v>
      </c>
      <c r="F544" s="14">
        <f t="shared" si="64"/>
        <v>18500.13</v>
      </c>
      <c r="G544" s="15">
        <f>IF(INTRO!$E$43="Non-endemic", "Not required", COUNTRY_INFO!T544)</f>
        <v>1</v>
      </c>
      <c r="H544" s="64"/>
      <c r="I544" s="14">
        <f>IF($D544=0,0,IF(AND($G544&gt;0,$H544&lt;&gt;"Yes"),D544,IF(AND($G544&gt;0,$H544="Yes"),COUNTRY_INFO!$F544,0)))</f>
        <v>18500.13</v>
      </c>
      <c r="J544" s="3"/>
      <c r="K544" s="44">
        <f t="shared" si="65"/>
        <v>0</v>
      </c>
      <c r="L544" s="44">
        <f t="shared" si="66"/>
        <v>18500.13</v>
      </c>
      <c r="M544" s="14">
        <f t="shared" si="61"/>
        <v>46250.325000000004</v>
      </c>
      <c r="N544" s="44">
        <f t="shared" si="62"/>
        <v>0</v>
      </c>
      <c r="O544" s="14">
        <f t="shared" si="67"/>
        <v>46250.325000000004</v>
      </c>
      <c r="P544" s="25"/>
      <c r="Q544" s="16">
        <f t="shared" si="68"/>
        <v>46250.325000000004</v>
      </c>
      <c r="R544" s="16">
        <f t="shared" si="63"/>
        <v>47</v>
      </c>
    </row>
    <row r="545" spans="1:18" x14ac:dyDescent="0.25">
      <c r="A545" s="13" t="str">
        <f>IF(INTRO!$E$43="Non-endemic"," ", IF(COUNTRY_INFO!A545=0," ",COUNTRY_INFO!A545))</f>
        <v>Nigeria</v>
      </c>
      <c r="B545" s="13" t="str">
        <f>IF(INTRO!$E$43="Non-endemic"," ", IF(COUNTRY_INFO!B545=0," ",COUNTRY_INFO!B545))</f>
        <v>Nassarawa</v>
      </c>
      <c r="C545" s="13" t="str">
        <f>IF(INTRO!$E$43="Non-endemic"," ", IF(COUNTRY_INFO!C545=0," ",COUNTRY_INFO!C545))</f>
        <v>Toto</v>
      </c>
      <c r="D545" s="14">
        <f>IF(INTRO!$E$43="Non-endemic", 0, IF(COUNTRY_INFO!$K545&gt;0, IF(COUNTRY_INFO!$K545=4, 0, IF(COUNTRY_INFO!$K545=1, COUNTRY_INFO!$F545*0.33, IF(COUNTRY_INFO!$K545=2, COUNTRY_INFO!$F545*0.5, COUNTRY_INFO!$F545))), 0))</f>
        <v>14797.53</v>
      </c>
      <c r="E545" s="14">
        <f>IF(INTRO!$E$43="Non-endemic", 0, IF(COUNTRY_INFO!$K545&gt;0, IF(COUNTRY_INFO!$K545=4, 0, IF(COUNTRY_INFO!$K545=1, 0, IF(COUNTRY_INFO!$K545=2, COUNTRY_INFO!$G545*0.2, COUNTRY_INFO!$G545))), 0))</f>
        <v>0</v>
      </c>
      <c r="F545" s="14">
        <f t="shared" si="64"/>
        <v>14797.53</v>
      </c>
      <c r="G545" s="15">
        <f>IF(INTRO!$E$43="Non-endemic", "Not required", COUNTRY_INFO!T545)</f>
        <v>1</v>
      </c>
      <c r="H545" s="64"/>
      <c r="I545" s="14">
        <f>IF($D545=0,0,IF(AND($G545&gt;0,$H545&lt;&gt;"Yes"),D545,IF(AND($G545&gt;0,$H545="Yes"),COUNTRY_INFO!$F545,0)))</f>
        <v>14797.53</v>
      </c>
      <c r="J545" s="3"/>
      <c r="K545" s="44">
        <f t="shared" si="65"/>
        <v>0</v>
      </c>
      <c r="L545" s="44">
        <f t="shared" si="66"/>
        <v>14797.53</v>
      </c>
      <c r="M545" s="14">
        <f t="shared" si="61"/>
        <v>36993.825000000004</v>
      </c>
      <c r="N545" s="44">
        <f t="shared" si="62"/>
        <v>0</v>
      </c>
      <c r="O545" s="14">
        <f t="shared" si="67"/>
        <v>36993.825000000004</v>
      </c>
      <c r="P545" s="25"/>
      <c r="Q545" s="16">
        <f t="shared" si="68"/>
        <v>36993.825000000004</v>
      </c>
      <c r="R545" s="16">
        <f t="shared" si="63"/>
        <v>37</v>
      </c>
    </row>
    <row r="546" spans="1:18" x14ac:dyDescent="0.25">
      <c r="A546" s="13" t="str">
        <f>IF(INTRO!$E$43="Non-endemic"," ", IF(COUNTRY_INFO!A546=0," ",COUNTRY_INFO!A546))</f>
        <v>Nigeria</v>
      </c>
      <c r="B546" s="13" t="str">
        <f>IF(INTRO!$E$43="Non-endemic"," ", IF(COUNTRY_INFO!B546=0," ",COUNTRY_INFO!B546))</f>
        <v>Nassarawa</v>
      </c>
      <c r="C546" s="13" t="str">
        <f>IF(INTRO!$E$43="Non-endemic"," ", IF(COUNTRY_INFO!C546=0," ",COUNTRY_INFO!C546))</f>
        <v>Wamba</v>
      </c>
      <c r="D546" s="14">
        <f>IF(INTRO!$E$43="Non-endemic", 0, IF(COUNTRY_INFO!$K546&gt;0, IF(COUNTRY_INFO!$K546=4, 0, IF(COUNTRY_INFO!$K546=1, COUNTRY_INFO!$F546*0.33, IF(COUNTRY_INFO!$K546=2, COUNTRY_INFO!$F546*0.5, COUNTRY_INFO!$F546))), 0))</f>
        <v>13725</v>
      </c>
      <c r="E546" s="14">
        <f>IF(INTRO!$E$43="Non-endemic", 0, IF(COUNTRY_INFO!$K546&gt;0, IF(COUNTRY_INFO!$K546=4, 0, IF(COUNTRY_INFO!$K546=1, 0, IF(COUNTRY_INFO!$K546=2, COUNTRY_INFO!$G546*0.2, COUNTRY_INFO!$G546))), 0))</f>
        <v>10195.6</v>
      </c>
      <c r="F546" s="14">
        <f t="shared" si="64"/>
        <v>23920.6</v>
      </c>
      <c r="G546" s="15">
        <f>IF(INTRO!$E$43="Non-endemic", "Not required", COUNTRY_INFO!T546)</f>
        <v>1</v>
      </c>
      <c r="H546" s="64"/>
      <c r="I546" s="14">
        <f>IF($D546=0,0,IF(AND($G546&gt;0,$H546&lt;&gt;"Yes"),D546,IF(AND($G546&gt;0,$H546="Yes"),COUNTRY_INFO!$F546,0)))</f>
        <v>13725</v>
      </c>
      <c r="J546" s="3"/>
      <c r="K546" s="44">
        <f t="shared" si="65"/>
        <v>10195.6</v>
      </c>
      <c r="L546" s="44">
        <f t="shared" si="66"/>
        <v>23920.6</v>
      </c>
      <c r="M546" s="14">
        <f t="shared" si="61"/>
        <v>34312.5</v>
      </c>
      <c r="N546" s="44">
        <f t="shared" si="62"/>
        <v>30586.800000000003</v>
      </c>
      <c r="O546" s="14">
        <f t="shared" si="67"/>
        <v>34312.5</v>
      </c>
      <c r="P546" s="25"/>
      <c r="Q546" s="16">
        <f t="shared" si="68"/>
        <v>34312.5</v>
      </c>
      <c r="R546" s="16">
        <f t="shared" si="63"/>
        <v>35</v>
      </c>
    </row>
    <row r="547" spans="1:18" x14ac:dyDescent="0.25">
      <c r="A547" s="13" t="str">
        <f>IF(INTRO!$E$43="Non-endemic"," ", IF(COUNTRY_INFO!A547=0," ",COUNTRY_INFO!A547))</f>
        <v>Nigeria</v>
      </c>
      <c r="B547" s="13" t="str">
        <f>IF(INTRO!$E$43="Non-endemic"," ", IF(COUNTRY_INFO!B547=0," ",COUNTRY_INFO!B547))</f>
        <v>Niger</v>
      </c>
      <c r="C547" s="13" t="str">
        <f>IF(INTRO!$E$43="Non-endemic"," ", IF(COUNTRY_INFO!C547=0," ",COUNTRY_INFO!C547))</f>
        <v>Agaie</v>
      </c>
      <c r="D547" s="14">
        <f>IF(INTRO!$E$43="Non-endemic", 0, IF(COUNTRY_INFO!$K547&gt;0, IF(COUNTRY_INFO!$K547=4, 0, IF(COUNTRY_INFO!$K547=1, COUNTRY_INFO!$F547*0.33, IF(COUNTRY_INFO!$K547=2, COUNTRY_INFO!$F547*0.5, COUNTRY_INFO!$F547))), 0))</f>
        <v>25024.5</v>
      </c>
      <c r="E547" s="14">
        <f>IF(INTRO!$E$43="Non-endemic", 0, IF(COUNTRY_INFO!$K547&gt;0, IF(COUNTRY_INFO!$K547=4, 0, IF(COUNTRY_INFO!$K547=1, 0, IF(COUNTRY_INFO!$K547=2, COUNTRY_INFO!$G547*0.2, COUNTRY_INFO!$G547))), 0))</f>
        <v>18589.400000000001</v>
      </c>
      <c r="F547" s="14">
        <f t="shared" si="64"/>
        <v>43613.9</v>
      </c>
      <c r="G547" s="15">
        <f>IF(INTRO!$E$43="Non-endemic", "Not required", COUNTRY_INFO!T547)</f>
        <v>1</v>
      </c>
      <c r="H547" s="64"/>
      <c r="I547" s="14">
        <f>IF($D547=0,0,IF(AND($G547&gt;0,$H547&lt;&gt;"Yes"),D547,IF(AND($G547&gt;0,$H547="Yes"),COUNTRY_INFO!$F547,0)))</f>
        <v>25024.5</v>
      </c>
      <c r="J547" s="3"/>
      <c r="K547" s="44">
        <f t="shared" si="65"/>
        <v>18589.400000000001</v>
      </c>
      <c r="L547" s="44">
        <f t="shared" si="66"/>
        <v>43613.9</v>
      </c>
      <c r="M547" s="14">
        <f t="shared" si="61"/>
        <v>62561.25</v>
      </c>
      <c r="N547" s="44">
        <f t="shared" si="62"/>
        <v>55768.200000000004</v>
      </c>
      <c r="O547" s="14">
        <f t="shared" si="67"/>
        <v>62561.25</v>
      </c>
      <c r="P547" s="25"/>
      <c r="Q547" s="16">
        <f t="shared" si="68"/>
        <v>62561.25</v>
      </c>
      <c r="R547" s="16">
        <f t="shared" si="63"/>
        <v>63</v>
      </c>
    </row>
    <row r="548" spans="1:18" x14ac:dyDescent="0.25">
      <c r="A548" s="13" t="str">
        <f>IF(INTRO!$E$43="Non-endemic"," ", IF(COUNTRY_INFO!A548=0," ",COUNTRY_INFO!A548))</f>
        <v>Nigeria</v>
      </c>
      <c r="B548" s="13" t="str">
        <f>IF(INTRO!$E$43="Non-endemic"," ", IF(COUNTRY_INFO!B548=0," ",COUNTRY_INFO!B548))</f>
        <v>Niger</v>
      </c>
      <c r="C548" s="13" t="str">
        <f>IF(INTRO!$E$43="Non-endemic"," ", IF(COUNTRY_INFO!C548=0," ",COUNTRY_INFO!C548))</f>
        <v>Agwara</v>
      </c>
      <c r="D548" s="14">
        <f>IF(INTRO!$E$43="Non-endemic", 0, IF(COUNTRY_INFO!$K548&gt;0, IF(COUNTRY_INFO!$K548=4, 0, IF(COUNTRY_INFO!$K548=1, COUNTRY_INFO!$F548*0.33, IF(COUNTRY_INFO!$K548=2, COUNTRY_INFO!$F548*0.5, COUNTRY_INFO!$F548))), 0))</f>
        <v>10810</v>
      </c>
      <c r="E548" s="14">
        <f>IF(INTRO!$E$43="Non-endemic", 0, IF(COUNTRY_INFO!$K548&gt;0, IF(COUNTRY_INFO!$K548=4, 0, IF(COUNTRY_INFO!$K548=1, 0, IF(COUNTRY_INFO!$K548=2, COUNTRY_INFO!$G548*0.2, COUNTRY_INFO!$G548))), 0))</f>
        <v>8030.2000000000007</v>
      </c>
      <c r="F548" s="14">
        <f t="shared" si="64"/>
        <v>18840.2</v>
      </c>
      <c r="G548" s="15">
        <f>IF(INTRO!$E$43="Non-endemic", "Not required", COUNTRY_INFO!T548)</f>
        <v>1</v>
      </c>
      <c r="H548" s="64"/>
      <c r="I548" s="14">
        <f>IF($D548=0,0,IF(AND($G548&gt;0,$H548&lt;&gt;"Yes"),D548,IF(AND($G548&gt;0,$H548="Yes"),COUNTRY_INFO!$F548,0)))</f>
        <v>10810</v>
      </c>
      <c r="J548" s="3"/>
      <c r="K548" s="44">
        <f t="shared" si="65"/>
        <v>8030.2000000000007</v>
      </c>
      <c r="L548" s="44">
        <f t="shared" si="66"/>
        <v>18840.2</v>
      </c>
      <c r="M548" s="14">
        <f t="shared" si="61"/>
        <v>27025</v>
      </c>
      <c r="N548" s="44">
        <f t="shared" si="62"/>
        <v>24090.600000000002</v>
      </c>
      <c r="O548" s="14">
        <f t="shared" si="67"/>
        <v>27025</v>
      </c>
      <c r="P548" s="25"/>
      <c r="Q548" s="16">
        <f t="shared" si="68"/>
        <v>27025</v>
      </c>
      <c r="R548" s="16">
        <f t="shared" si="63"/>
        <v>28</v>
      </c>
    </row>
    <row r="549" spans="1:18" x14ac:dyDescent="0.25">
      <c r="A549" s="13" t="str">
        <f>IF(INTRO!$E$43="Non-endemic"," ", IF(COUNTRY_INFO!A549=0," ",COUNTRY_INFO!A549))</f>
        <v>Nigeria</v>
      </c>
      <c r="B549" s="13" t="str">
        <f>IF(INTRO!$E$43="Non-endemic"," ", IF(COUNTRY_INFO!B549=0," ",COUNTRY_INFO!B549))</f>
        <v>Niger</v>
      </c>
      <c r="C549" s="13" t="str">
        <f>IF(INTRO!$E$43="Non-endemic"," ", IF(COUNTRY_INFO!C549=0," ",COUNTRY_INFO!C549))</f>
        <v>Bida</v>
      </c>
      <c r="D549" s="14">
        <f>IF(INTRO!$E$43="Non-endemic", 0, IF(COUNTRY_INFO!$K549&gt;0, IF(COUNTRY_INFO!$K549=4, 0, IF(COUNTRY_INFO!$K549=1, COUNTRY_INFO!$F549*0.33, IF(COUNTRY_INFO!$K549=2, COUNTRY_INFO!$F549*0.5, COUNTRY_INFO!$F549))), 0))</f>
        <v>35431.5</v>
      </c>
      <c r="E549" s="14">
        <f>IF(INTRO!$E$43="Non-endemic", 0, IF(COUNTRY_INFO!$K549&gt;0, IF(COUNTRY_INFO!$K549=4, 0, IF(COUNTRY_INFO!$K549=1, 0, IF(COUNTRY_INFO!$K549=2, COUNTRY_INFO!$G549*0.2, COUNTRY_INFO!$G549))), 0))</f>
        <v>26320.600000000002</v>
      </c>
      <c r="F549" s="14">
        <f t="shared" si="64"/>
        <v>61752.100000000006</v>
      </c>
      <c r="G549" s="15">
        <f>IF(INTRO!$E$43="Non-endemic", "Not required", COUNTRY_INFO!T549)</f>
        <v>1</v>
      </c>
      <c r="H549" s="64"/>
      <c r="I549" s="14">
        <f>IF($D549=0,0,IF(AND($G549&gt;0,$H549&lt;&gt;"Yes"),D549,IF(AND($G549&gt;0,$H549="Yes"),COUNTRY_INFO!$F549,0)))</f>
        <v>35431.5</v>
      </c>
      <c r="J549" s="3"/>
      <c r="K549" s="44">
        <f t="shared" si="65"/>
        <v>26320.600000000002</v>
      </c>
      <c r="L549" s="44">
        <f t="shared" si="66"/>
        <v>61752.100000000006</v>
      </c>
      <c r="M549" s="14">
        <f t="shared" si="61"/>
        <v>88578.75</v>
      </c>
      <c r="N549" s="44">
        <f t="shared" si="62"/>
        <v>78961.8</v>
      </c>
      <c r="O549" s="14">
        <f t="shared" si="67"/>
        <v>88578.75</v>
      </c>
      <c r="P549" s="25"/>
      <c r="Q549" s="16">
        <f t="shared" si="68"/>
        <v>88578.75</v>
      </c>
      <c r="R549" s="16">
        <f t="shared" si="63"/>
        <v>89</v>
      </c>
    </row>
    <row r="550" spans="1:18" x14ac:dyDescent="0.25">
      <c r="A550" s="13" t="str">
        <f>IF(INTRO!$E$43="Non-endemic"," ", IF(COUNTRY_INFO!A550=0," ",COUNTRY_INFO!A550))</f>
        <v>Nigeria</v>
      </c>
      <c r="B550" s="13" t="str">
        <f>IF(INTRO!$E$43="Non-endemic"," ", IF(COUNTRY_INFO!B550=0," ",COUNTRY_INFO!B550))</f>
        <v>Niger</v>
      </c>
      <c r="C550" s="13" t="str">
        <f>IF(INTRO!$E$43="Non-endemic"," ", IF(COUNTRY_INFO!C550=0," ",COUNTRY_INFO!C550))</f>
        <v>Borgu</v>
      </c>
      <c r="D550" s="14">
        <f>IF(INTRO!$E$43="Non-endemic", 0, IF(COUNTRY_INFO!$K550&gt;0, IF(COUNTRY_INFO!$K550=4, 0, IF(COUNTRY_INFO!$K550=1, COUNTRY_INFO!$F550*0.33, IF(COUNTRY_INFO!$K550=2, COUNTRY_INFO!$F550*0.5, COUNTRY_INFO!$F550))), 0))</f>
        <v>64757</v>
      </c>
      <c r="E550" s="14">
        <f>IF(INTRO!$E$43="Non-endemic", 0, IF(COUNTRY_INFO!$K550&gt;0, IF(COUNTRY_INFO!$K550=4, 0, IF(COUNTRY_INFO!$K550=1, 0, IF(COUNTRY_INFO!$K550=2, COUNTRY_INFO!$G550*0.2, COUNTRY_INFO!$G550))), 0))</f>
        <v>120262</v>
      </c>
      <c r="F550" s="14">
        <f t="shared" si="64"/>
        <v>185019</v>
      </c>
      <c r="G550" s="15">
        <f>IF(INTRO!$E$43="Non-endemic", "Not required", COUNTRY_INFO!T550)</f>
        <v>1</v>
      </c>
      <c r="H550" s="64"/>
      <c r="I550" s="14">
        <f>IF($D550=0,0,IF(AND($G550&gt;0,$H550&lt;&gt;"Yes"),D550,IF(AND($G550&gt;0,$H550="Yes"),COUNTRY_INFO!$F550,0)))</f>
        <v>64757</v>
      </c>
      <c r="J550" s="3"/>
      <c r="K550" s="44">
        <f t="shared" si="65"/>
        <v>120262</v>
      </c>
      <c r="L550" s="44">
        <f t="shared" si="66"/>
        <v>185019</v>
      </c>
      <c r="M550" s="14">
        <f t="shared" si="61"/>
        <v>161892.5</v>
      </c>
      <c r="N550" s="44">
        <f t="shared" si="62"/>
        <v>360786</v>
      </c>
      <c r="O550" s="14">
        <f t="shared" si="67"/>
        <v>161892.5</v>
      </c>
      <c r="P550" s="25"/>
      <c r="Q550" s="16">
        <f t="shared" si="68"/>
        <v>161892.5</v>
      </c>
      <c r="R550" s="16">
        <f t="shared" si="63"/>
        <v>162</v>
      </c>
    </row>
    <row r="551" spans="1:18" x14ac:dyDescent="0.25">
      <c r="A551" s="13" t="str">
        <f>IF(INTRO!$E$43="Non-endemic"," ", IF(COUNTRY_INFO!A551=0," ",COUNTRY_INFO!A551))</f>
        <v>Nigeria</v>
      </c>
      <c r="B551" s="13" t="str">
        <f>IF(INTRO!$E$43="Non-endemic"," ", IF(COUNTRY_INFO!B551=0," ",COUNTRY_INFO!B551))</f>
        <v>Niger</v>
      </c>
      <c r="C551" s="13" t="str">
        <f>IF(INTRO!$E$43="Non-endemic"," ", IF(COUNTRY_INFO!C551=0," ",COUNTRY_INFO!C551))</f>
        <v>Bosso</v>
      </c>
      <c r="D551" s="14">
        <f>IF(INTRO!$E$43="Non-endemic", 0, IF(COUNTRY_INFO!$K551&gt;0, IF(COUNTRY_INFO!$K551=4, 0, IF(COUNTRY_INFO!$K551=1, COUNTRY_INFO!$F551*0.33, IF(COUNTRY_INFO!$K551=2, COUNTRY_INFO!$F551*0.5, COUNTRY_INFO!$F551))), 0))</f>
        <v>27745.5</v>
      </c>
      <c r="E551" s="14">
        <f>IF(INTRO!$E$43="Non-endemic", 0, IF(COUNTRY_INFO!$K551&gt;0, IF(COUNTRY_INFO!$K551=4, 0, IF(COUNTRY_INFO!$K551=1, 0, IF(COUNTRY_INFO!$K551=2, COUNTRY_INFO!$G551*0.2, COUNTRY_INFO!$G551))), 0))</f>
        <v>20610.800000000003</v>
      </c>
      <c r="F551" s="14">
        <f t="shared" si="64"/>
        <v>48356.3</v>
      </c>
      <c r="G551" s="15">
        <f>IF(INTRO!$E$43="Non-endemic", "Not required", COUNTRY_INFO!T551)</f>
        <v>1</v>
      </c>
      <c r="H551" s="64"/>
      <c r="I551" s="14">
        <f>IF($D551=0,0,IF(AND($G551&gt;0,$H551&lt;&gt;"Yes"),D551,IF(AND($G551&gt;0,$H551="Yes"),COUNTRY_INFO!$F551,0)))</f>
        <v>27745.5</v>
      </c>
      <c r="J551" s="3"/>
      <c r="K551" s="44">
        <f t="shared" si="65"/>
        <v>20610.800000000003</v>
      </c>
      <c r="L551" s="44">
        <f t="shared" si="66"/>
        <v>48356.3</v>
      </c>
      <c r="M551" s="14">
        <f t="shared" si="61"/>
        <v>69363.75</v>
      </c>
      <c r="N551" s="44">
        <f t="shared" si="62"/>
        <v>61832.400000000009</v>
      </c>
      <c r="O551" s="14">
        <f t="shared" si="67"/>
        <v>69363.75</v>
      </c>
      <c r="P551" s="25"/>
      <c r="Q551" s="16">
        <f t="shared" si="68"/>
        <v>69363.75</v>
      </c>
      <c r="R551" s="16">
        <f t="shared" si="63"/>
        <v>70</v>
      </c>
    </row>
    <row r="552" spans="1:18" x14ac:dyDescent="0.25">
      <c r="A552" s="13" t="str">
        <f>IF(INTRO!$E$43="Non-endemic"," ", IF(COUNTRY_INFO!A552=0," ",COUNTRY_INFO!A552))</f>
        <v>Nigeria</v>
      </c>
      <c r="B552" s="13" t="str">
        <f>IF(INTRO!$E$43="Non-endemic"," ", IF(COUNTRY_INFO!B552=0," ",COUNTRY_INFO!B552))</f>
        <v>Niger</v>
      </c>
      <c r="C552" s="13" t="str">
        <f>IF(INTRO!$E$43="Non-endemic"," ", IF(COUNTRY_INFO!C552=0," ",COUNTRY_INFO!C552))</f>
        <v>Chanchaga</v>
      </c>
      <c r="D552" s="14">
        <f>IF(INTRO!$E$43="Non-endemic", 0, IF(COUNTRY_INFO!$K552&gt;0, IF(COUNTRY_INFO!$K552=4, 0, IF(COUNTRY_INFO!$K552=1, COUNTRY_INFO!$F552*0.33, IF(COUNTRY_INFO!$K552=2, COUNTRY_INFO!$F552*0.5, COUNTRY_INFO!$F552))), 0))</f>
        <v>37926</v>
      </c>
      <c r="E552" s="14">
        <f>IF(INTRO!$E$43="Non-endemic", 0, IF(COUNTRY_INFO!$K552&gt;0, IF(COUNTRY_INFO!$K552=4, 0, IF(COUNTRY_INFO!$K552=1, 0, IF(COUNTRY_INFO!$K552=2, COUNTRY_INFO!$G552*0.2, COUNTRY_INFO!$G552))), 0))</f>
        <v>28173.600000000002</v>
      </c>
      <c r="F552" s="14">
        <f t="shared" si="64"/>
        <v>66099.600000000006</v>
      </c>
      <c r="G552" s="15">
        <f>IF(INTRO!$E$43="Non-endemic", "Not required", COUNTRY_INFO!T552)</f>
        <v>1</v>
      </c>
      <c r="H552" s="64"/>
      <c r="I552" s="14">
        <f>IF($D552=0,0,IF(AND($G552&gt;0,$H552&lt;&gt;"Yes"),D552,IF(AND($G552&gt;0,$H552="Yes"),COUNTRY_INFO!$F552,0)))</f>
        <v>37926</v>
      </c>
      <c r="J552" s="3"/>
      <c r="K552" s="44">
        <f t="shared" si="65"/>
        <v>28173.600000000002</v>
      </c>
      <c r="L552" s="44">
        <f t="shared" si="66"/>
        <v>66099.600000000006</v>
      </c>
      <c r="M552" s="14">
        <f t="shared" si="61"/>
        <v>94815</v>
      </c>
      <c r="N552" s="44">
        <f t="shared" si="62"/>
        <v>84520.8</v>
      </c>
      <c r="O552" s="14">
        <f t="shared" si="67"/>
        <v>94815</v>
      </c>
      <c r="P552" s="25"/>
      <c r="Q552" s="16">
        <f t="shared" si="68"/>
        <v>94815</v>
      </c>
      <c r="R552" s="16">
        <f t="shared" si="63"/>
        <v>95</v>
      </c>
    </row>
    <row r="553" spans="1:18" x14ac:dyDescent="0.25">
      <c r="A553" s="13" t="str">
        <f>IF(INTRO!$E$43="Non-endemic"," ", IF(COUNTRY_INFO!A553=0," ",COUNTRY_INFO!A553))</f>
        <v>Nigeria</v>
      </c>
      <c r="B553" s="13" t="str">
        <f>IF(INTRO!$E$43="Non-endemic"," ", IF(COUNTRY_INFO!B553=0," ",COUNTRY_INFO!B553))</f>
        <v>Niger</v>
      </c>
      <c r="C553" s="13" t="str">
        <f>IF(INTRO!$E$43="Non-endemic"," ", IF(COUNTRY_INFO!C553=0," ",COUNTRY_INFO!C553))</f>
        <v>Edati</v>
      </c>
      <c r="D553" s="14">
        <f>IF(INTRO!$E$43="Non-endemic", 0, IF(COUNTRY_INFO!$K553&gt;0, IF(COUNTRY_INFO!$K553=4, 0, IF(COUNTRY_INFO!$K553=1, COUNTRY_INFO!$F553*0.33, IF(COUNTRY_INFO!$K553=2, COUNTRY_INFO!$F553*0.5, COUNTRY_INFO!$F553))), 0))</f>
        <v>30186</v>
      </c>
      <c r="E553" s="14">
        <f>IF(INTRO!$E$43="Non-endemic", 0, IF(COUNTRY_INFO!$K553&gt;0, IF(COUNTRY_INFO!$K553=4, 0, IF(COUNTRY_INFO!$K553=1, 0, IF(COUNTRY_INFO!$K553=2, COUNTRY_INFO!$G553*0.2, COUNTRY_INFO!$G553))), 0))</f>
        <v>22423.800000000003</v>
      </c>
      <c r="F553" s="14">
        <f t="shared" si="64"/>
        <v>52609.8</v>
      </c>
      <c r="G553" s="15">
        <f>IF(INTRO!$E$43="Non-endemic", "Not required", COUNTRY_INFO!T553)</f>
        <v>1</v>
      </c>
      <c r="H553" s="64"/>
      <c r="I553" s="14">
        <f>IF($D553=0,0,IF(AND($G553&gt;0,$H553&lt;&gt;"Yes"),D553,IF(AND($G553&gt;0,$H553="Yes"),COUNTRY_INFO!$F553,0)))</f>
        <v>30186</v>
      </c>
      <c r="J553" s="3"/>
      <c r="K553" s="44">
        <f t="shared" si="65"/>
        <v>22423.800000000003</v>
      </c>
      <c r="L553" s="44">
        <f t="shared" si="66"/>
        <v>52609.8</v>
      </c>
      <c r="M553" s="14">
        <f t="shared" si="61"/>
        <v>75465</v>
      </c>
      <c r="N553" s="44">
        <f t="shared" si="62"/>
        <v>67271.400000000009</v>
      </c>
      <c r="O553" s="14">
        <f t="shared" si="67"/>
        <v>75465</v>
      </c>
      <c r="P553" s="25"/>
      <c r="Q553" s="16">
        <f t="shared" si="68"/>
        <v>75465</v>
      </c>
      <c r="R553" s="16">
        <f t="shared" si="63"/>
        <v>76</v>
      </c>
    </row>
    <row r="554" spans="1:18" x14ac:dyDescent="0.25">
      <c r="A554" s="13" t="str">
        <f>IF(INTRO!$E$43="Non-endemic"," ", IF(COUNTRY_INFO!A554=0," ",COUNTRY_INFO!A554))</f>
        <v>Nigeria</v>
      </c>
      <c r="B554" s="13" t="str">
        <f>IF(INTRO!$E$43="Non-endemic"," ", IF(COUNTRY_INFO!B554=0," ",COUNTRY_INFO!B554))</f>
        <v>Niger</v>
      </c>
      <c r="C554" s="13" t="str">
        <f>IF(INTRO!$E$43="Non-endemic"," ", IF(COUNTRY_INFO!C554=0," ",COUNTRY_INFO!C554))</f>
        <v>Gbako</v>
      </c>
      <c r="D554" s="14">
        <f>IF(INTRO!$E$43="Non-endemic", 0, IF(COUNTRY_INFO!$K554&gt;0, IF(COUNTRY_INFO!$K554=4, 0, IF(COUNTRY_INFO!$K554=1, COUNTRY_INFO!$F554*0.33, IF(COUNTRY_INFO!$K554=2, COUNTRY_INFO!$F554*0.5, COUNTRY_INFO!$F554))), 0))</f>
        <v>15840</v>
      </c>
      <c r="E554" s="14">
        <f>IF(INTRO!$E$43="Non-endemic", 0, IF(COUNTRY_INFO!$K554&gt;0, IF(COUNTRY_INFO!$K554=4, 0, IF(COUNTRY_INFO!$K554=1, 0, IF(COUNTRY_INFO!$K554=2, COUNTRY_INFO!$G554*0.2, COUNTRY_INFO!$G554))), 0))</f>
        <v>0</v>
      </c>
      <c r="F554" s="14">
        <f t="shared" si="64"/>
        <v>15840</v>
      </c>
      <c r="G554" s="15">
        <f>IF(INTRO!$E$43="Non-endemic", "Not required", COUNTRY_INFO!T554)</f>
        <v>0</v>
      </c>
      <c r="H554" s="64"/>
      <c r="I554" s="14">
        <f>IF($D554=0,0,IF(AND($G554&gt;0,$H554&lt;&gt;"Yes"),D554,IF(AND($G554&gt;0,$H554="Yes"),COUNTRY_INFO!$F554,0)))</f>
        <v>0</v>
      </c>
      <c r="J554" s="3"/>
      <c r="K554" s="44">
        <f t="shared" si="65"/>
        <v>0</v>
      </c>
      <c r="L554" s="44">
        <f t="shared" si="66"/>
        <v>0</v>
      </c>
      <c r="M554" s="14">
        <f t="shared" si="61"/>
        <v>0</v>
      </c>
      <c r="N554" s="44">
        <f t="shared" si="62"/>
        <v>0</v>
      </c>
      <c r="O554" s="14">
        <f t="shared" si="67"/>
        <v>0</v>
      </c>
      <c r="P554" s="25"/>
      <c r="Q554" s="16">
        <f t="shared" si="68"/>
        <v>0</v>
      </c>
      <c r="R554" s="16">
        <f t="shared" si="63"/>
        <v>0</v>
      </c>
    </row>
    <row r="555" spans="1:18" x14ac:dyDescent="0.25">
      <c r="A555" s="13" t="str">
        <f>IF(INTRO!$E$43="Non-endemic"," ", IF(COUNTRY_INFO!A555=0," ",COUNTRY_INFO!A555))</f>
        <v>Nigeria</v>
      </c>
      <c r="B555" s="13" t="str">
        <f>IF(INTRO!$E$43="Non-endemic"," ", IF(COUNTRY_INFO!B555=0," ",COUNTRY_INFO!B555))</f>
        <v>Niger</v>
      </c>
      <c r="C555" s="13" t="str">
        <f>IF(INTRO!$E$43="Non-endemic"," ", IF(COUNTRY_INFO!C555=0," ",COUNTRY_INFO!C555))</f>
        <v>Gurara</v>
      </c>
      <c r="D555" s="14">
        <f>IF(INTRO!$E$43="Non-endemic", 0, IF(COUNTRY_INFO!$K555&gt;0, IF(COUNTRY_INFO!$K555=4, 0, IF(COUNTRY_INFO!$K555=1, COUNTRY_INFO!$F555*0.33, IF(COUNTRY_INFO!$K555=2, COUNTRY_INFO!$F555*0.5, COUNTRY_INFO!$F555))), 0))</f>
        <v>17129</v>
      </c>
      <c r="E555" s="14">
        <f>IF(INTRO!$E$43="Non-endemic", 0, IF(COUNTRY_INFO!$K555&gt;0, IF(COUNTRY_INFO!$K555=4, 0, IF(COUNTRY_INFO!$K555=1, 0, IF(COUNTRY_INFO!$K555=2, COUNTRY_INFO!$G555*0.2, COUNTRY_INFO!$G555))), 0))</f>
        <v>12724.400000000001</v>
      </c>
      <c r="F555" s="14">
        <f t="shared" si="64"/>
        <v>29853.4</v>
      </c>
      <c r="G555" s="15">
        <f>IF(INTRO!$E$43="Non-endemic", "Not required", COUNTRY_INFO!T555)</f>
        <v>1</v>
      </c>
      <c r="H555" s="64"/>
      <c r="I555" s="14">
        <f>IF($D555=0,0,IF(AND($G555&gt;0,$H555&lt;&gt;"Yes"),D555,IF(AND($G555&gt;0,$H555="Yes"),COUNTRY_INFO!$F555,0)))</f>
        <v>17129</v>
      </c>
      <c r="J555" s="3"/>
      <c r="K555" s="44">
        <f t="shared" si="65"/>
        <v>12724.400000000001</v>
      </c>
      <c r="L555" s="44">
        <f t="shared" si="66"/>
        <v>29853.4</v>
      </c>
      <c r="M555" s="14">
        <f t="shared" si="61"/>
        <v>42822.5</v>
      </c>
      <c r="N555" s="44">
        <f t="shared" si="62"/>
        <v>38173.200000000004</v>
      </c>
      <c r="O555" s="14">
        <f t="shared" si="67"/>
        <v>42822.5</v>
      </c>
      <c r="P555" s="25"/>
      <c r="Q555" s="16">
        <f t="shared" si="68"/>
        <v>42822.5</v>
      </c>
      <c r="R555" s="16">
        <f t="shared" si="63"/>
        <v>43</v>
      </c>
    </row>
    <row r="556" spans="1:18" x14ac:dyDescent="0.25">
      <c r="A556" s="13" t="str">
        <f>IF(INTRO!$E$43="Non-endemic"," ", IF(COUNTRY_INFO!A556=0," ",COUNTRY_INFO!A556))</f>
        <v>Nigeria</v>
      </c>
      <c r="B556" s="13" t="str">
        <f>IF(INTRO!$E$43="Non-endemic"," ", IF(COUNTRY_INFO!B556=0," ",COUNTRY_INFO!B556))</f>
        <v>Niger</v>
      </c>
      <c r="C556" s="13" t="str">
        <f>IF(INTRO!$E$43="Non-endemic"," ", IF(COUNTRY_INFO!C556=0," ",COUNTRY_INFO!C556))</f>
        <v>Katcha</v>
      </c>
      <c r="D556" s="14">
        <f>IF(INTRO!$E$43="Non-endemic", 0, IF(COUNTRY_INFO!$K556&gt;0, IF(COUNTRY_INFO!$K556=4, 0, IF(COUNTRY_INFO!$K556=1, COUNTRY_INFO!$F556*0.33, IF(COUNTRY_INFO!$K556=2, COUNTRY_INFO!$F556*0.5, COUNTRY_INFO!$F556))), 0))</f>
        <v>23004</v>
      </c>
      <c r="E556" s="14">
        <f>IF(INTRO!$E$43="Non-endemic", 0, IF(COUNTRY_INFO!$K556&gt;0, IF(COUNTRY_INFO!$K556=4, 0, IF(COUNTRY_INFO!$K556=1, 0, IF(COUNTRY_INFO!$K556=2, COUNTRY_INFO!$G556*0.2, COUNTRY_INFO!$G556))), 0))</f>
        <v>17088.600000000002</v>
      </c>
      <c r="F556" s="14">
        <f t="shared" si="64"/>
        <v>40092.600000000006</v>
      </c>
      <c r="G556" s="15">
        <f>IF(INTRO!$E$43="Non-endemic", "Not required", COUNTRY_INFO!T556)</f>
        <v>1</v>
      </c>
      <c r="H556" s="64"/>
      <c r="I556" s="14">
        <f>IF($D556=0,0,IF(AND($G556&gt;0,$H556&lt;&gt;"Yes"),D556,IF(AND($G556&gt;0,$H556="Yes"),COUNTRY_INFO!$F556,0)))</f>
        <v>23004</v>
      </c>
      <c r="J556" s="3"/>
      <c r="K556" s="44">
        <f t="shared" si="65"/>
        <v>17088.600000000002</v>
      </c>
      <c r="L556" s="44">
        <f t="shared" si="66"/>
        <v>40092.600000000006</v>
      </c>
      <c r="M556" s="14">
        <f t="shared" si="61"/>
        <v>57510</v>
      </c>
      <c r="N556" s="44">
        <f t="shared" si="62"/>
        <v>51265.8</v>
      </c>
      <c r="O556" s="14">
        <f t="shared" si="67"/>
        <v>57510</v>
      </c>
      <c r="P556" s="25"/>
      <c r="Q556" s="16">
        <f t="shared" si="68"/>
        <v>57510</v>
      </c>
      <c r="R556" s="16">
        <f t="shared" si="63"/>
        <v>58</v>
      </c>
    </row>
    <row r="557" spans="1:18" x14ac:dyDescent="0.25">
      <c r="A557" s="13" t="str">
        <f>IF(INTRO!$E$43="Non-endemic"," ", IF(COUNTRY_INFO!A557=0," ",COUNTRY_INFO!A557))</f>
        <v>Nigeria</v>
      </c>
      <c r="B557" s="13" t="str">
        <f>IF(INTRO!$E$43="Non-endemic"," ", IF(COUNTRY_INFO!B557=0," ",COUNTRY_INFO!B557))</f>
        <v>Niger</v>
      </c>
      <c r="C557" s="13" t="str">
        <f>IF(INTRO!$E$43="Non-endemic"," ", IF(COUNTRY_INFO!C557=0," ",COUNTRY_INFO!C557))</f>
        <v>Kontogora</v>
      </c>
      <c r="D557" s="14">
        <f>IF(INTRO!$E$43="Non-endemic", 0, IF(COUNTRY_INFO!$K557&gt;0, IF(COUNTRY_INFO!$K557=4, 0, IF(COUNTRY_INFO!$K557=1, COUNTRY_INFO!$F557*0.33, IF(COUNTRY_INFO!$K557=2, COUNTRY_INFO!$F557*0.5, COUNTRY_INFO!$F557))), 0))</f>
        <v>28608.5</v>
      </c>
      <c r="E557" s="14">
        <f>IF(INTRO!$E$43="Non-endemic", 0, IF(COUNTRY_INFO!$K557&gt;0, IF(COUNTRY_INFO!$K557=4, 0, IF(COUNTRY_INFO!$K557=1, 0, IF(COUNTRY_INFO!$K557=2, COUNTRY_INFO!$G557*0.2, COUNTRY_INFO!$G557))), 0))</f>
        <v>21252.2</v>
      </c>
      <c r="F557" s="14">
        <f t="shared" si="64"/>
        <v>49860.7</v>
      </c>
      <c r="G557" s="15">
        <f>IF(INTRO!$E$43="Non-endemic", "Not required", COUNTRY_INFO!T557)</f>
        <v>1</v>
      </c>
      <c r="H557" s="64"/>
      <c r="I557" s="14">
        <f>IF($D557=0,0,IF(AND($G557&gt;0,$H557&lt;&gt;"Yes"),D557,IF(AND($G557&gt;0,$H557="Yes"),COUNTRY_INFO!$F557,0)))</f>
        <v>28608.5</v>
      </c>
      <c r="J557" s="3"/>
      <c r="K557" s="44">
        <f t="shared" si="65"/>
        <v>21252.2</v>
      </c>
      <c r="L557" s="44">
        <f t="shared" si="66"/>
        <v>49860.7</v>
      </c>
      <c r="M557" s="14">
        <f t="shared" si="61"/>
        <v>71521.25</v>
      </c>
      <c r="N557" s="44">
        <f t="shared" si="62"/>
        <v>63756.600000000006</v>
      </c>
      <c r="O557" s="14">
        <f t="shared" si="67"/>
        <v>71521.25</v>
      </c>
      <c r="P557" s="25"/>
      <c r="Q557" s="16">
        <f t="shared" si="68"/>
        <v>71521.25</v>
      </c>
      <c r="R557" s="16">
        <f t="shared" si="63"/>
        <v>72</v>
      </c>
    </row>
    <row r="558" spans="1:18" x14ac:dyDescent="0.25">
      <c r="A558" s="13" t="str">
        <f>IF(INTRO!$E$43="Non-endemic"," ", IF(COUNTRY_INFO!A558=0," ",COUNTRY_INFO!A558))</f>
        <v>Nigeria</v>
      </c>
      <c r="B558" s="13" t="str">
        <f>IF(INTRO!$E$43="Non-endemic"," ", IF(COUNTRY_INFO!B558=0," ",COUNTRY_INFO!B558))</f>
        <v>Niger</v>
      </c>
      <c r="C558" s="13" t="str">
        <f>IF(INTRO!$E$43="Non-endemic"," ", IF(COUNTRY_INFO!C558=0," ",COUNTRY_INFO!C558))</f>
        <v>Lapai</v>
      </c>
      <c r="D558" s="14">
        <f>IF(INTRO!$E$43="Non-endemic", 0, IF(COUNTRY_INFO!$K558&gt;0, IF(COUNTRY_INFO!$K558=4, 0, IF(COUNTRY_INFO!$K558=1, COUNTRY_INFO!$F558*0.33, IF(COUNTRY_INFO!$K558=2, COUNTRY_INFO!$F558*0.5, COUNTRY_INFO!$F558))), 0))</f>
        <v>13685.1</v>
      </c>
      <c r="E558" s="14">
        <f>IF(INTRO!$E$43="Non-endemic", 0, IF(COUNTRY_INFO!$K558&gt;0, IF(COUNTRY_INFO!$K558=4, 0, IF(COUNTRY_INFO!$K558=1, 0, IF(COUNTRY_INFO!$K558=2, COUNTRY_INFO!$G558*0.2, COUNTRY_INFO!$G558))), 0))</f>
        <v>0</v>
      </c>
      <c r="F558" s="14">
        <f t="shared" si="64"/>
        <v>13685.1</v>
      </c>
      <c r="G558" s="15">
        <f>IF(INTRO!$E$43="Non-endemic", "Not required", COUNTRY_INFO!T558)</f>
        <v>0</v>
      </c>
      <c r="H558" s="64"/>
      <c r="I558" s="14">
        <f>IF($D558=0,0,IF(AND($G558&gt;0,$H558&lt;&gt;"Yes"),D558,IF(AND($G558&gt;0,$H558="Yes"),COUNTRY_INFO!$F558,0)))</f>
        <v>0</v>
      </c>
      <c r="J558" s="3"/>
      <c r="K558" s="44">
        <f t="shared" si="65"/>
        <v>0</v>
      </c>
      <c r="L558" s="44">
        <f t="shared" si="66"/>
        <v>0</v>
      </c>
      <c r="M558" s="14">
        <f t="shared" si="61"/>
        <v>0</v>
      </c>
      <c r="N558" s="44">
        <f t="shared" si="62"/>
        <v>0</v>
      </c>
      <c r="O558" s="14">
        <f t="shared" si="67"/>
        <v>0</v>
      </c>
      <c r="P558" s="25"/>
      <c r="Q558" s="16">
        <f t="shared" si="68"/>
        <v>0</v>
      </c>
      <c r="R558" s="16">
        <f t="shared" si="63"/>
        <v>0</v>
      </c>
    </row>
    <row r="559" spans="1:18" x14ac:dyDescent="0.25">
      <c r="A559" s="13" t="str">
        <f>IF(INTRO!$E$43="Non-endemic"," ", IF(COUNTRY_INFO!A559=0," ",COUNTRY_INFO!A559))</f>
        <v>Nigeria</v>
      </c>
      <c r="B559" s="13" t="str">
        <f>IF(INTRO!$E$43="Non-endemic"," ", IF(COUNTRY_INFO!B559=0," ",COUNTRY_INFO!B559))</f>
        <v>Niger</v>
      </c>
      <c r="C559" s="13" t="str">
        <f>IF(INTRO!$E$43="Non-endemic"," ", IF(COUNTRY_INFO!C559=0," ",COUNTRY_INFO!C559))</f>
        <v>Lavun</v>
      </c>
      <c r="D559" s="14">
        <f>IF(INTRO!$E$43="Non-endemic", 0, IF(COUNTRY_INFO!$K559&gt;0, IF(COUNTRY_INFO!$K559=4, 0, IF(COUNTRY_INFO!$K559=1, COUNTRY_INFO!$F559*0.33, IF(COUNTRY_INFO!$K559=2, COUNTRY_INFO!$F559*0.5, COUNTRY_INFO!$F559))), 0))</f>
        <v>39524</v>
      </c>
      <c r="E559" s="14">
        <f>IF(INTRO!$E$43="Non-endemic", 0, IF(COUNTRY_INFO!$K559&gt;0, IF(COUNTRY_INFO!$K559=4, 0, IF(COUNTRY_INFO!$K559=1, 0, IF(COUNTRY_INFO!$K559=2, COUNTRY_INFO!$G559*0.2, COUNTRY_INFO!$G559))), 0))</f>
        <v>29360.800000000003</v>
      </c>
      <c r="F559" s="14">
        <f t="shared" si="64"/>
        <v>68884.800000000003</v>
      </c>
      <c r="G559" s="15">
        <f>IF(INTRO!$E$43="Non-endemic", "Not required", COUNTRY_INFO!T559)</f>
        <v>1</v>
      </c>
      <c r="H559" s="64"/>
      <c r="I559" s="14">
        <f>IF($D559=0,0,IF(AND($G559&gt;0,$H559&lt;&gt;"Yes"),D559,IF(AND($G559&gt;0,$H559="Yes"),COUNTRY_INFO!$F559,0)))</f>
        <v>39524</v>
      </c>
      <c r="J559" s="3"/>
      <c r="K559" s="44">
        <f t="shared" si="65"/>
        <v>29360.800000000003</v>
      </c>
      <c r="L559" s="44">
        <f t="shared" si="66"/>
        <v>68884.800000000003</v>
      </c>
      <c r="M559" s="14">
        <f t="shared" si="61"/>
        <v>98810</v>
      </c>
      <c r="N559" s="44">
        <f t="shared" si="62"/>
        <v>88082.400000000009</v>
      </c>
      <c r="O559" s="14">
        <f t="shared" si="67"/>
        <v>98810</v>
      </c>
      <c r="P559" s="25"/>
      <c r="Q559" s="16">
        <f t="shared" si="68"/>
        <v>98810</v>
      </c>
      <c r="R559" s="16">
        <f t="shared" si="63"/>
        <v>99</v>
      </c>
    </row>
    <row r="560" spans="1:18" x14ac:dyDescent="0.25">
      <c r="A560" s="13" t="str">
        <f>IF(INTRO!$E$43="Non-endemic"," ", IF(COUNTRY_INFO!A560=0," ",COUNTRY_INFO!A560))</f>
        <v>Nigeria</v>
      </c>
      <c r="B560" s="13" t="str">
        <f>IF(INTRO!$E$43="Non-endemic"," ", IF(COUNTRY_INFO!B560=0," ",COUNTRY_INFO!B560))</f>
        <v>Niger</v>
      </c>
      <c r="C560" s="13" t="str">
        <f>IF(INTRO!$E$43="Non-endemic"," ", IF(COUNTRY_INFO!C560=0," ",COUNTRY_INFO!C560))</f>
        <v>Magama</v>
      </c>
      <c r="D560" s="14">
        <f>IF(INTRO!$E$43="Non-endemic", 0, IF(COUNTRY_INFO!$K560&gt;0, IF(COUNTRY_INFO!$K560=4, 0, IF(COUNTRY_INFO!$K560=1, COUNTRY_INFO!$F560*0.33, IF(COUNTRY_INFO!$K560=2, COUNTRY_INFO!$F560*0.5, COUNTRY_INFO!$F560))), 0))</f>
        <v>34202.5</v>
      </c>
      <c r="E560" s="14">
        <f>IF(INTRO!$E$43="Non-endemic", 0, IF(COUNTRY_INFO!$K560&gt;0, IF(COUNTRY_INFO!$K560=4, 0, IF(COUNTRY_INFO!$K560=1, 0, IF(COUNTRY_INFO!$K560=2, COUNTRY_INFO!$G560*0.2, COUNTRY_INFO!$G560))), 0))</f>
        <v>25407.600000000002</v>
      </c>
      <c r="F560" s="14">
        <f t="shared" si="64"/>
        <v>59610.100000000006</v>
      </c>
      <c r="G560" s="15">
        <f>IF(INTRO!$E$43="Non-endemic", "Not required", COUNTRY_INFO!T560)</f>
        <v>1</v>
      </c>
      <c r="H560" s="64"/>
      <c r="I560" s="14">
        <f>IF($D560=0,0,IF(AND($G560&gt;0,$H560&lt;&gt;"Yes"),D560,IF(AND($G560&gt;0,$H560="Yes"),COUNTRY_INFO!$F560,0)))</f>
        <v>34202.5</v>
      </c>
      <c r="J560" s="3"/>
      <c r="K560" s="44">
        <f t="shared" si="65"/>
        <v>25407.600000000002</v>
      </c>
      <c r="L560" s="44">
        <f t="shared" si="66"/>
        <v>59610.100000000006</v>
      </c>
      <c r="M560" s="14">
        <f t="shared" si="61"/>
        <v>85506.25</v>
      </c>
      <c r="N560" s="44">
        <f t="shared" si="62"/>
        <v>76222.8</v>
      </c>
      <c r="O560" s="14">
        <f t="shared" si="67"/>
        <v>85506.25</v>
      </c>
      <c r="P560" s="25"/>
      <c r="Q560" s="16">
        <f t="shared" si="68"/>
        <v>85506.25</v>
      </c>
      <c r="R560" s="16">
        <f t="shared" si="63"/>
        <v>86</v>
      </c>
    </row>
    <row r="561" spans="1:18" x14ac:dyDescent="0.25">
      <c r="A561" s="13" t="str">
        <f>IF(INTRO!$E$43="Non-endemic"," ", IF(COUNTRY_INFO!A561=0," ",COUNTRY_INFO!A561))</f>
        <v>Nigeria</v>
      </c>
      <c r="B561" s="13" t="str">
        <f>IF(INTRO!$E$43="Non-endemic"," ", IF(COUNTRY_INFO!B561=0," ",COUNTRY_INFO!B561))</f>
        <v>Niger</v>
      </c>
      <c r="C561" s="13" t="str">
        <f>IF(INTRO!$E$43="Non-endemic"," ", IF(COUNTRY_INFO!C561=0," ",COUNTRY_INFO!C561))</f>
        <v>Mariga</v>
      </c>
      <c r="D561" s="14">
        <f>IF(INTRO!$E$43="Non-endemic", 0, IF(COUNTRY_INFO!$K561&gt;0, IF(COUNTRY_INFO!$K561=4, 0, IF(COUNTRY_INFO!$K561=1, COUNTRY_INFO!$F561*0.33, IF(COUNTRY_INFO!$K561=2, COUNTRY_INFO!$F561*0.5, COUNTRY_INFO!$F561))), 0))</f>
        <v>37549.5</v>
      </c>
      <c r="E561" s="14">
        <f>IF(INTRO!$E$43="Non-endemic", 0, IF(COUNTRY_INFO!$K561&gt;0, IF(COUNTRY_INFO!$K561=4, 0, IF(COUNTRY_INFO!$K561=1, 0, IF(COUNTRY_INFO!$K561=2, COUNTRY_INFO!$G561*0.2, COUNTRY_INFO!$G561))), 0))</f>
        <v>27894</v>
      </c>
      <c r="F561" s="14">
        <f t="shared" si="64"/>
        <v>65443.5</v>
      </c>
      <c r="G561" s="15">
        <f>IF(INTRO!$E$43="Non-endemic", "Not required", COUNTRY_INFO!T561)</f>
        <v>1</v>
      </c>
      <c r="H561" s="64"/>
      <c r="I561" s="14">
        <f>IF($D561=0,0,IF(AND($G561&gt;0,$H561&lt;&gt;"Yes"),D561,IF(AND($G561&gt;0,$H561="Yes"),COUNTRY_INFO!$F561,0)))</f>
        <v>37549.5</v>
      </c>
      <c r="J561" s="3"/>
      <c r="K561" s="44">
        <f t="shared" si="65"/>
        <v>27894</v>
      </c>
      <c r="L561" s="44">
        <f t="shared" si="66"/>
        <v>65443.5</v>
      </c>
      <c r="M561" s="14">
        <f t="shared" si="61"/>
        <v>93873.75</v>
      </c>
      <c r="N561" s="44">
        <f t="shared" si="62"/>
        <v>83682</v>
      </c>
      <c r="O561" s="14">
        <f t="shared" si="67"/>
        <v>93873.75</v>
      </c>
      <c r="P561" s="25"/>
      <c r="Q561" s="16">
        <f t="shared" si="68"/>
        <v>93873.75</v>
      </c>
      <c r="R561" s="16">
        <f t="shared" si="63"/>
        <v>94</v>
      </c>
    </row>
    <row r="562" spans="1:18" x14ac:dyDescent="0.25">
      <c r="A562" s="13" t="str">
        <f>IF(INTRO!$E$43="Non-endemic"," ", IF(COUNTRY_INFO!A562=0," ",COUNTRY_INFO!A562))</f>
        <v>Nigeria</v>
      </c>
      <c r="B562" s="13" t="str">
        <f>IF(INTRO!$E$43="Non-endemic"," ", IF(COUNTRY_INFO!B562=0," ",COUNTRY_INFO!B562))</f>
        <v>Niger</v>
      </c>
      <c r="C562" s="13" t="str">
        <f>IF(INTRO!$E$43="Non-endemic"," ", IF(COUNTRY_INFO!C562=0," ",COUNTRY_INFO!C562))</f>
        <v>Mashegu</v>
      </c>
      <c r="D562" s="14">
        <f>IF(INTRO!$E$43="Non-endemic", 0, IF(COUNTRY_INFO!$K562&gt;0, IF(COUNTRY_INFO!$K562=4, 0, IF(COUNTRY_INFO!$K562=1, COUNTRY_INFO!$F562*0.33, IF(COUNTRY_INFO!$K562=2, COUNTRY_INFO!$F562*0.5, COUNTRY_INFO!$F562))), 0))</f>
        <v>40485.5</v>
      </c>
      <c r="E562" s="14">
        <f>IF(INTRO!$E$43="Non-endemic", 0, IF(COUNTRY_INFO!$K562&gt;0, IF(COUNTRY_INFO!$K562=4, 0, IF(COUNTRY_INFO!$K562=1, 0, IF(COUNTRY_INFO!$K562=2, COUNTRY_INFO!$G562*0.2, COUNTRY_INFO!$G562))), 0))</f>
        <v>30074.800000000003</v>
      </c>
      <c r="F562" s="14">
        <f t="shared" si="64"/>
        <v>70560.3</v>
      </c>
      <c r="G562" s="15">
        <f>IF(INTRO!$E$43="Non-endemic", "Not required", COUNTRY_INFO!T562)</f>
        <v>1</v>
      </c>
      <c r="H562" s="64"/>
      <c r="I562" s="14">
        <f>IF($D562=0,0,IF(AND($G562&gt;0,$H562&lt;&gt;"Yes"),D562,IF(AND($G562&gt;0,$H562="Yes"),COUNTRY_INFO!$F562,0)))</f>
        <v>40485.5</v>
      </c>
      <c r="J562" s="3"/>
      <c r="K562" s="44">
        <f t="shared" si="65"/>
        <v>30074.800000000003</v>
      </c>
      <c r="L562" s="44">
        <f t="shared" si="66"/>
        <v>70560.3</v>
      </c>
      <c r="M562" s="14">
        <f t="shared" si="61"/>
        <v>101213.75</v>
      </c>
      <c r="N562" s="44">
        <f t="shared" si="62"/>
        <v>90224.400000000009</v>
      </c>
      <c r="O562" s="14">
        <f t="shared" si="67"/>
        <v>101213.75</v>
      </c>
      <c r="P562" s="25"/>
      <c r="Q562" s="16">
        <f t="shared" si="68"/>
        <v>101213.75</v>
      </c>
      <c r="R562" s="16">
        <f t="shared" si="63"/>
        <v>102</v>
      </c>
    </row>
    <row r="563" spans="1:18" x14ac:dyDescent="0.25">
      <c r="A563" s="13" t="str">
        <f>IF(INTRO!$E$43="Non-endemic"," ", IF(COUNTRY_INFO!A563=0," ",COUNTRY_INFO!A563))</f>
        <v>Nigeria</v>
      </c>
      <c r="B563" s="13" t="str">
        <f>IF(INTRO!$E$43="Non-endemic"," ", IF(COUNTRY_INFO!B563=0," ",COUNTRY_INFO!B563))</f>
        <v>Niger</v>
      </c>
      <c r="C563" s="13" t="str">
        <f>IF(INTRO!$E$43="Non-endemic"," ", IF(COUNTRY_INFO!C563=0," ",COUNTRY_INFO!C563))</f>
        <v>Mokwa</v>
      </c>
      <c r="D563" s="14">
        <f>IF(INTRO!$E$43="Non-endemic", 0, IF(COUNTRY_INFO!$K563&gt;0, IF(COUNTRY_INFO!$K563=4, 0, IF(COUNTRY_INFO!$K563=1, COUNTRY_INFO!$F563*0.33, IF(COUNTRY_INFO!$K563=2, COUNTRY_INFO!$F563*0.5, COUNTRY_INFO!$F563))), 0))</f>
        <v>46118</v>
      </c>
      <c r="E563" s="14">
        <f>IF(INTRO!$E$43="Non-endemic", 0, IF(COUNTRY_INFO!$K563&gt;0, IF(COUNTRY_INFO!$K563=4, 0, IF(COUNTRY_INFO!$K563=1, 0, IF(COUNTRY_INFO!$K563=2, COUNTRY_INFO!$G563*0.2, COUNTRY_INFO!$G563))), 0))</f>
        <v>34259</v>
      </c>
      <c r="F563" s="14">
        <f t="shared" si="64"/>
        <v>80377</v>
      </c>
      <c r="G563" s="15">
        <f>IF(INTRO!$E$43="Non-endemic", "Not required", COUNTRY_INFO!T563)</f>
        <v>1</v>
      </c>
      <c r="H563" s="64"/>
      <c r="I563" s="14">
        <f>IF($D563=0,0,IF(AND($G563&gt;0,$H563&lt;&gt;"Yes"),D563,IF(AND($G563&gt;0,$H563="Yes"),COUNTRY_INFO!$F563,0)))</f>
        <v>46118</v>
      </c>
      <c r="J563" s="3"/>
      <c r="K563" s="44">
        <f t="shared" si="65"/>
        <v>34259</v>
      </c>
      <c r="L563" s="44">
        <f t="shared" si="66"/>
        <v>80377</v>
      </c>
      <c r="M563" s="14">
        <f t="shared" si="61"/>
        <v>115295</v>
      </c>
      <c r="N563" s="44">
        <f t="shared" si="62"/>
        <v>102777</v>
      </c>
      <c r="O563" s="14">
        <f t="shared" si="67"/>
        <v>115295</v>
      </c>
      <c r="P563" s="25"/>
      <c r="Q563" s="16">
        <f t="shared" si="68"/>
        <v>115295</v>
      </c>
      <c r="R563" s="16">
        <f t="shared" si="63"/>
        <v>116</v>
      </c>
    </row>
    <row r="564" spans="1:18" x14ac:dyDescent="0.25">
      <c r="A564" s="13" t="str">
        <f>IF(INTRO!$E$43="Non-endemic"," ", IF(COUNTRY_INFO!A564=0," ",COUNTRY_INFO!A564))</f>
        <v>Nigeria</v>
      </c>
      <c r="B564" s="13" t="str">
        <f>IF(INTRO!$E$43="Non-endemic"," ", IF(COUNTRY_INFO!B564=0," ",COUNTRY_INFO!B564))</f>
        <v>Niger</v>
      </c>
      <c r="C564" s="13" t="str">
        <f>IF(INTRO!$E$43="Non-endemic"," ", IF(COUNTRY_INFO!C564=0," ",COUNTRY_INFO!C564))</f>
        <v>Munya</v>
      </c>
      <c r="D564" s="14">
        <f>IF(INTRO!$E$43="Non-endemic", 0, IF(COUNTRY_INFO!$K564&gt;0, IF(COUNTRY_INFO!$K564=4, 0, IF(COUNTRY_INFO!$K564=1, COUNTRY_INFO!$F564*0.33, IF(COUNTRY_INFO!$K564=2, COUNTRY_INFO!$F564*0.5, COUNTRY_INFO!$F564))), 0))</f>
        <v>19516</v>
      </c>
      <c r="E564" s="14">
        <f>IF(INTRO!$E$43="Non-endemic", 0, IF(COUNTRY_INFO!$K564&gt;0, IF(COUNTRY_INFO!$K564=4, 0, IF(COUNTRY_INFO!$K564=1, 0, IF(COUNTRY_INFO!$K564=2, COUNTRY_INFO!$G564*0.2, COUNTRY_INFO!$G564))), 0))</f>
        <v>14497.6</v>
      </c>
      <c r="F564" s="14">
        <f t="shared" si="64"/>
        <v>34013.599999999999</v>
      </c>
      <c r="G564" s="15">
        <f>IF(INTRO!$E$43="Non-endemic", "Not required", COUNTRY_INFO!T564)</f>
        <v>1</v>
      </c>
      <c r="H564" s="64"/>
      <c r="I564" s="14">
        <f>IF($D564=0,0,IF(AND($G564&gt;0,$H564&lt;&gt;"Yes"),D564,IF(AND($G564&gt;0,$H564="Yes"),COUNTRY_INFO!$F564,0)))</f>
        <v>19516</v>
      </c>
      <c r="J564" s="3"/>
      <c r="K564" s="44">
        <f t="shared" si="65"/>
        <v>14497.6</v>
      </c>
      <c r="L564" s="44">
        <f t="shared" si="66"/>
        <v>34013.599999999999</v>
      </c>
      <c r="M564" s="14">
        <f t="shared" si="61"/>
        <v>48790</v>
      </c>
      <c r="N564" s="44">
        <f t="shared" si="62"/>
        <v>43492.800000000003</v>
      </c>
      <c r="O564" s="14">
        <f t="shared" si="67"/>
        <v>48790</v>
      </c>
      <c r="P564" s="25"/>
      <c r="Q564" s="16">
        <f t="shared" si="68"/>
        <v>48790</v>
      </c>
      <c r="R564" s="16">
        <f t="shared" si="63"/>
        <v>49</v>
      </c>
    </row>
    <row r="565" spans="1:18" x14ac:dyDescent="0.25">
      <c r="A565" s="13" t="str">
        <f>IF(INTRO!$E$43="Non-endemic"," ", IF(COUNTRY_INFO!A565=0," ",COUNTRY_INFO!A565))</f>
        <v>Nigeria</v>
      </c>
      <c r="B565" s="13" t="str">
        <f>IF(INTRO!$E$43="Non-endemic"," ", IF(COUNTRY_INFO!B565=0," ",COUNTRY_INFO!B565))</f>
        <v>Niger</v>
      </c>
      <c r="C565" s="13" t="str">
        <f>IF(INTRO!$E$43="Non-endemic"," ", IF(COUNTRY_INFO!C565=0," ",COUNTRY_INFO!C565))</f>
        <v>Paikoro</v>
      </c>
      <c r="D565" s="14">
        <f>IF(INTRO!$E$43="Non-endemic", 0, IF(COUNTRY_INFO!$K565&gt;0, IF(COUNTRY_INFO!$K565=4, 0, IF(COUNTRY_INFO!$K565=1, COUNTRY_INFO!$F565*0.33, IF(COUNTRY_INFO!$K565=2, COUNTRY_INFO!$F565*0.5, COUNTRY_INFO!$F565))), 0))</f>
        <v>29765</v>
      </c>
      <c r="E565" s="14">
        <f>IF(INTRO!$E$43="Non-endemic", 0, IF(COUNTRY_INFO!$K565&gt;0, IF(COUNTRY_INFO!$K565=4, 0, IF(COUNTRY_INFO!$K565=1, 0, IF(COUNTRY_INFO!$K565=2, COUNTRY_INFO!$G565*0.2, COUNTRY_INFO!$G565))), 0))</f>
        <v>22111.200000000001</v>
      </c>
      <c r="F565" s="14">
        <f t="shared" si="64"/>
        <v>51876.2</v>
      </c>
      <c r="G565" s="15">
        <f>IF(INTRO!$E$43="Non-endemic", "Not required", COUNTRY_INFO!T565)</f>
        <v>1</v>
      </c>
      <c r="H565" s="64"/>
      <c r="I565" s="14">
        <f>IF($D565=0,0,IF(AND($G565&gt;0,$H565&lt;&gt;"Yes"),D565,IF(AND($G565&gt;0,$H565="Yes"),COUNTRY_INFO!$F565,0)))</f>
        <v>29765</v>
      </c>
      <c r="J565" s="3"/>
      <c r="K565" s="44">
        <f t="shared" si="65"/>
        <v>22111.200000000001</v>
      </c>
      <c r="L565" s="44">
        <f t="shared" si="66"/>
        <v>51876.2</v>
      </c>
      <c r="M565" s="14">
        <f t="shared" si="61"/>
        <v>74412.5</v>
      </c>
      <c r="N565" s="44">
        <f t="shared" si="62"/>
        <v>66333.600000000006</v>
      </c>
      <c r="O565" s="14">
        <f t="shared" si="67"/>
        <v>74412.5</v>
      </c>
      <c r="P565" s="25"/>
      <c r="Q565" s="16">
        <f t="shared" si="68"/>
        <v>74412.5</v>
      </c>
      <c r="R565" s="16">
        <f t="shared" si="63"/>
        <v>75</v>
      </c>
    </row>
    <row r="566" spans="1:18" x14ac:dyDescent="0.25">
      <c r="A566" s="13" t="str">
        <f>IF(INTRO!$E$43="Non-endemic"," ", IF(COUNTRY_INFO!A566=0," ",COUNTRY_INFO!A566))</f>
        <v>Nigeria</v>
      </c>
      <c r="B566" s="13" t="str">
        <f>IF(INTRO!$E$43="Non-endemic"," ", IF(COUNTRY_INFO!B566=0," ",COUNTRY_INFO!B566))</f>
        <v>Niger</v>
      </c>
      <c r="C566" s="13" t="str">
        <f>IF(INTRO!$E$43="Non-endemic"," ", IF(COUNTRY_INFO!C566=0," ",COUNTRY_INFO!C566))</f>
        <v>Rafi</v>
      </c>
      <c r="D566" s="14">
        <f>IF(INTRO!$E$43="Non-endemic", 0, IF(COUNTRY_INFO!$K566&gt;0, IF(COUNTRY_INFO!$K566=4, 0, IF(COUNTRY_INFO!$K566=1, COUNTRY_INFO!$F566*0.33, IF(COUNTRY_INFO!$K566=2, COUNTRY_INFO!$F566*0.5, COUNTRY_INFO!$F566))), 0))</f>
        <v>34254.5</v>
      </c>
      <c r="E566" s="14">
        <f>IF(INTRO!$E$43="Non-endemic", 0, IF(COUNTRY_INFO!$K566&gt;0, IF(COUNTRY_INFO!$K566=4, 0, IF(COUNTRY_INFO!$K566=1, 0, IF(COUNTRY_INFO!$K566=2, COUNTRY_INFO!$G566*0.2, COUNTRY_INFO!$G566))), 0))</f>
        <v>25446.2</v>
      </c>
      <c r="F566" s="14">
        <f t="shared" si="64"/>
        <v>59700.7</v>
      </c>
      <c r="G566" s="15">
        <f>IF(INTRO!$E$43="Non-endemic", "Not required", COUNTRY_INFO!T566)</f>
        <v>1</v>
      </c>
      <c r="H566" s="64"/>
      <c r="I566" s="14">
        <f>IF($D566=0,0,IF(AND($G566&gt;0,$H566&lt;&gt;"Yes"),D566,IF(AND($G566&gt;0,$H566="Yes"),COUNTRY_INFO!$F566,0)))</f>
        <v>34254.5</v>
      </c>
      <c r="J566" s="3"/>
      <c r="K566" s="44">
        <f t="shared" si="65"/>
        <v>25446.2</v>
      </c>
      <c r="L566" s="44">
        <f t="shared" si="66"/>
        <v>59700.7</v>
      </c>
      <c r="M566" s="14">
        <f t="shared" si="61"/>
        <v>85636.25</v>
      </c>
      <c r="N566" s="44">
        <f t="shared" si="62"/>
        <v>76338.600000000006</v>
      </c>
      <c r="O566" s="14">
        <f t="shared" si="67"/>
        <v>85636.25</v>
      </c>
      <c r="P566" s="25"/>
      <c r="Q566" s="16">
        <f t="shared" si="68"/>
        <v>85636.25</v>
      </c>
      <c r="R566" s="16">
        <f t="shared" si="63"/>
        <v>86</v>
      </c>
    </row>
    <row r="567" spans="1:18" x14ac:dyDescent="0.25">
      <c r="A567" s="13" t="str">
        <f>IF(INTRO!$E$43="Non-endemic"," ", IF(COUNTRY_INFO!A567=0," ",COUNTRY_INFO!A567))</f>
        <v>Nigeria</v>
      </c>
      <c r="B567" s="13" t="str">
        <f>IF(INTRO!$E$43="Non-endemic"," ", IF(COUNTRY_INFO!B567=0," ",COUNTRY_INFO!B567))</f>
        <v>Niger</v>
      </c>
      <c r="C567" s="13" t="str">
        <f>IF(INTRO!$E$43="Non-endemic"," ", IF(COUNTRY_INFO!C567=0," ",COUNTRY_INFO!C567))</f>
        <v>Rijau</v>
      </c>
      <c r="D567" s="14">
        <f>IF(INTRO!$E$43="Non-endemic", 0, IF(COUNTRY_INFO!$K567&gt;0, IF(COUNTRY_INFO!$K567=4, 0, IF(COUNTRY_INFO!$K567=1, COUNTRY_INFO!$F567*0.33, IF(COUNTRY_INFO!$K567=2, COUNTRY_INFO!$F567*0.5, COUNTRY_INFO!$F567))), 0))</f>
        <v>66296</v>
      </c>
      <c r="E567" s="14">
        <f>IF(INTRO!$E$43="Non-endemic", 0, IF(COUNTRY_INFO!$K567&gt;0, IF(COUNTRY_INFO!$K567=4, 0, IF(COUNTRY_INFO!$K567=1, 0, IF(COUNTRY_INFO!$K567=2, COUNTRY_INFO!$G567*0.2, COUNTRY_INFO!$G567))), 0))</f>
        <v>123121</v>
      </c>
      <c r="F567" s="14">
        <f t="shared" si="64"/>
        <v>189417</v>
      </c>
      <c r="G567" s="15">
        <f>IF(INTRO!$E$43="Non-endemic", "Not required", COUNTRY_INFO!T567)</f>
        <v>1</v>
      </c>
      <c r="H567" s="64"/>
      <c r="I567" s="14">
        <f>IF($D567=0,0,IF(AND($G567&gt;0,$H567&lt;&gt;"Yes"),D567,IF(AND($G567&gt;0,$H567="Yes"),COUNTRY_INFO!$F567,0)))</f>
        <v>66296</v>
      </c>
      <c r="J567" s="3"/>
      <c r="K567" s="44">
        <f t="shared" si="65"/>
        <v>123121</v>
      </c>
      <c r="L567" s="44">
        <f t="shared" si="66"/>
        <v>189417</v>
      </c>
      <c r="M567" s="14">
        <f t="shared" si="61"/>
        <v>165740</v>
      </c>
      <c r="N567" s="44">
        <f t="shared" si="62"/>
        <v>369363</v>
      </c>
      <c r="O567" s="14">
        <f t="shared" si="67"/>
        <v>165740</v>
      </c>
      <c r="P567" s="25"/>
      <c r="Q567" s="16">
        <f t="shared" si="68"/>
        <v>165740</v>
      </c>
      <c r="R567" s="16">
        <f t="shared" si="63"/>
        <v>166</v>
      </c>
    </row>
    <row r="568" spans="1:18" x14ac:dyDescent="0.25">
      <c r="A568" s="13" t="str">
        <f>IF(INTRO!$E$43="Non-endemic"," ", IF(COUNTRY_INFO!A568=0," ",COUNTRY_INFO!A568))</f>
        <v>Nigeria</v>
      </c>
      <c r="B568" s="13" t="str">
        <f>IF(INTRO!$E$43="Non-endemic"," ", IF(COUNTRY_INFO!B568=0," ",COUNTRY_INFO!B568))</f>
        <v>Niger</v>
      </c>
      <c r="C568" s="13" t="str">
        <f>IF(INTRO!$E$43="Non-endemic"," ", IF(COUNTRY_INFO!C568=0," ",COUNTRY_INFO!C568))</f>
        <v>Shiroro</v>
      </c>
      <c r="D568" s="14">
        <f>IF(INTRO!$E$43="Non-endemic", 0, IF(COUNTRY_INFO!$K568&gt;0, IF(COUNTRY_INFO!$K568=4, 0, IF(COUNTRY_INFO!$K568=1, COUNTRY_INFO!$F568*0.33, IF(COUNTRY_INFO!$K568=2, COUNTRY_INFO!$F568*0.5, COUNTRY_INFO!$F568))), 0))</f>
        <v>44323</v>
      </c>
      <c r="E568" s="14">
        <f>IF(INTRO!$E$43="Non-endemic", 0, IF(COUNTRY_INFO!$K568&gt;0, IF(COUNTRY_INFO!$K568=4, 0, IF(COUNTRY_INFO!$K568=1, 0, IF(COUNTRY_INFO!$K568=2, COUNTRY_INFO!$G568*0.2, COUNTRY_INFO!$G568))), 0))</f>
        <v>32925.599999999999</v>
      </c>
      <c r="F568" s="14">
        <f t="shared" si="64"/>
        <v>77248.600000000006</v>
      </c>
      <c r="G568" s="15">
        <f>IF(INTRO!$E$43="Non-endemic", "Not required", COUNTRY_INFO!T568)</f>
        <v>1</v>
      </c>
      <c r="H568" s="64"/>
      <c r="I568" s="14">
        <f>IF($D568=0,0,IF(AND($G568&gt;0,$H568&lt;&gt;"Yes"),D568,IF(AND($G568&gt;0,$H568="Yes"),COUNTRY_INFO!$F568,0)))</f>
        <v>44323</v>
      </c>
      <c r="J568" s="3"/>
      <c r="K568" s="44">
        <f t="shared" si="65"/>
        <v>32925.599999999999</v>
      </c>
      <c r="L568" s="44">
        <f t="shared" si="66"/>
        <v>77248.600000000006</v>
      </c>
      <c r="M568" s="14">
        <f t="shared" si="61"/>
        <v>110807.5</v>
      </c>
      <c r="N568" s="44">
        <f t="shared" si="62"/>
        <v>98776.799999999988</v>
      </c>
      <c r="O568" s="14">
        <f t="shared" si="67"/>
        <v>110807.5</v>
      </c>
      <c r="P568" s="25"/>
      <c r="Q568" s="16">
        <f t="shared" si="68"/>
        <v>110807.5</v>
      </c>
      <c r="R568" s="16">
        <f t="shared" si="63"/>
        <v>111</v>
      </c>
    </row>
    <row r="569" spans="1:18" x14ac:dyDescent="0.25">
      <c r="A569" s="13" t="str">
        <f>IF(INTRO!$E$43="Non-endemic"," ", IF(COUNTRY_INFO!A569=0," ",COUNTRY_INFO!A569))</f>
        <v>Nigeria</v>
      </c>
      <c r="B569" s="13" t="str">
        <f>IF(INTRO!$E$43="Non-endemic"," ", IF(COUNTRY_INFO!B569=0," ",COUNTRY_INFO!B569))</f>
        <v>Niger</v>
      </c>
      <c r="C569" s="13" t="str">
        <f>IF(INTRO!$E$43="Non-endemic"," ", IF(COUNTRY_INFO!C569=0," ",COUNTRY_INFO!C569))</f>
        <v>Suleja</v>
      </c>
      <c r="D569" s="14">
        <f>IF(INTRO!$E$43="Non-endemic", 0, IF(COUNTRY_INFO!$K569&gt;0, IF(COUNTRY_INFO!$K569=4, 0, IF(COUNTRY_INFO!$K569=1, COUNTRY_INFO!$F569*0.33, IF(COUNTRY_INFO!$K569=2, COUNTRY_INFO!$F569*0.5, COUNTRY_INFO!$F569))), 0))</f>
        <v>40778.5</v>
      </c>
      <c r="E569" s="14">
        <f>IF(INTRO!$E$43="Non-endemic", 0, IF(COUNTRY_INFO!$K569&gt;0, IF(COUNTRY_INFO!$K569=4, 0, IF(COUNTRY_INFO!$K569=1, 0, IF(COUNTRY_INFO!$K569=2, COUNTRY_INFO!$G569*0.2, COUNTRY_INFO!$G569))), 0))</f>
        <v>30292.400000000001</v>
      </c>
      <c r="F569" s="14">
        <f t="shared" si="64"/>
        <v>71070.899999999994</v>
      </c>
      <c r="G569" s="15">
        <f>IF(INTRO!$E$43="Non-endemic", "Not required", COUNTRY_INFO!T569)</f>
        <v>1</v>
      </c>
      <c r="H569" s="64"/>
      <c r="I569" s="14">
        <f>IF($D569=0,0,IF(AND($G569&gt;0,$H569&lt;&gt;"Yes"),D569,IF(AND($G569&gt;0,$H569="Yes"),COUNTRY_INFO!$F569,0)))</f>
        <v>40778.5</v>
      </c>
      <c r="J569" s="3"/>
      <c r="K569" s="44">
        <f t="shared" si="65"/>
        <v>30292.400000000001</v>
      </c>
      <c r="L569" s="44">
        <f t="shared" si="66"/>
        <v>71070.899999999994</v>
      </c>
      <c r="M569" s="14">
        <f t="shared" si="61"/>
        <v>101946.25</v>
      </c>
      <c r="N569" s="44">
        <f t="shared" si="62"/>
        <v>90877.200000000012</v>
      </c>
      <c r="O569" s="14">
        <f t="shared" si="67"/>
        <v>101946.25</v>
      </c>
      <c r="P569" s="25"/>
      <c r="Q569" s="16">
        <f t="shared" si="68"/>
        <v>101946.25</v>
      </c>
      <c r="R569" s="16">
        <f t="shared" si="63"/>
        <v>102</v>
      </c>
    </row>
    <row r="570" spans="1:18" x14ac:dyDescent="0.25">
      <c r="A570" s="13" t="str">
        <f>IF(INTRO!$E$43="Non-endemic"," ", IF(COUNTRY_INFO!A570=0," ",COUNTRY_INFO!A570))</f>
        <v>Nigeria</v>
      </c>
      <c r="B570" s="13" t="str">
        <f>IF(INTRO!$E$43="Non-endemic"," ", IF(COUNTRY_INFO!B570=0," ",COUNTRY_INFO!B570))</f>
        <v>Niger</v>
      </c>
      <c r="C570" s="13" t="str">
        <f>IF(INTRO!$E$43="Non-endemic"," ", IF(COUNTRY_INFO!C570=0," ",COUNTRY_INFO!C570))</f>
        <v>Tafa</v>
      </c>
      <c r="D570" s="14">
        <f>IF(INTRO!$E$43="Non-endemic", 0, IF(COUNTRY_INFO!$K570&gt;0, IF(COUNTRY_INFO!$K570=4, 0, IF(COUNTRY_INFO!$K570=1, COUNTRY_INFO!$F570*0.33, IF(COUNTRY_INFO!$K570=2, COUNTRY_INFO!$F570*0.5, COUNTRY_INFO!$F570))), 0))</f>
        <v>15730</v>
      </c>
      <c r="E570" s="14">
        <f>IF(INTRO!$E$43="Non-endemic", 0, IF(COUNTRY_INFO!$K570&gt;0, IF(COUNTRY_INFO!$K570=4, 0, IF(COUNTRY_INFO!$K570=1, 0, IF(COUNTRY_INFO!$K570=2, COUNTRY_INFO!$G570*0.2, COUNTRY_INFO!$G570))), 0))</f>
        <v>11685.2</v>
      </c>
      <c r="F570" s="14">
        <f t="shared" si="64"/>
        <v>27415.200000000001</v>
      </c>
      <c r="G570" s="15">
        <f>IF(INTRO!$E$43="Non-endemic", "Not required", COUNTRY_INFO!T570)</f>
        <v>1</v>
      </c>
      <c r="H570" s="64"/>
      <c r="I570" s="14">
        <f>IF($D570=0,0,IF(AND($G570&gt;0,$H570&lt;&gt;"Yes"),D570,IF(AND($G570&gt;0,$H570="Yes"),COUNTRY_INFO!$F570,0)))</f>
        <v>15730</v>
      </c>
      <c r="J570" s="3"/>
      <c r="K570" s="44">
        <f t="shared" si="65"/>
        <v>11685.2</v>
      </c>
      <c r="L570" s="44">
        <f t="shared" si="66"/>
        <v>27415.200000000001</v>
      </c>
      <c r="M570" s="14">
        <f t="shared" si="61"/>
        <v>39325</v>
      </c>
      <c r="N570" s="44">
        <f t="shared" si="62"/>
        <v>35055.600000000006</v>
      </c>
      <c r="O570" s="14">
        <f t="shared" si="67"/>
        <v>39325</v>
      </c>
      <c r="P570" s="25"/>
      <c r="Q570" s="16">
        <f t="shared" si="68"/>
        <v>39325</v>
      </c>
      <c r="R570" s="16">
        <f t="shared" si="63"/>
        <v>40</v>
      </c>
    </row>
    <row r="571" spans="1:18" x14ac:dyDescent="0.25">
      <c r="A571" s="13" t="str">
        <f>IF(INTRO!$E$43="Non-endemic"," ", IF(COUNTRY_INFO!A571=0," ",COUNTRY_INFO!A571))</f>
        <v>Nigeria</v>
      </c>
      <c r="B571" s="13" t="str">
        <f>IF(INTRO!$E$43="Non-endemic"," ", IF(COUNTRY_INFO!B571=0," ",COUNTRY_INFO!B571))</f>
        <v>Niger</v>
      </c>
      <c r="C571" s="13" t="str">
        <f>IF(INTRO!$E$43="Non-endemic"," ", IF(COUNTRY_INFO!C571=0," ",COUNTRY_INFO!C571))</f>
        <v>Wushishi</v>
      </c>
      <c r="D571" s="14">
        <f>IF(INTRO!$E$43="Non-endemic", 0, IF(COUNTRY_INFO!$K571&gt;0, IF(COUNTRY_INFO!$K571=4, 0, IF(COUNTRY_INFO!$K571=1, COUNTRY_INFO!$F571*0.33, IF(COUNTRY_INFO!$K571=2, COUNTRY_INFO!$F571*0.5, COUNTRY_INFO!$F571))), 0))</f>
        <v>15398.5</v>
      </c>
      <c r="E571" s="14">
        <f>IF(INTRO!$E$43="Non-endemic", 0, IF(COUNTRY_INFO!$K571&gt;0, IF(COUNTRY_INFO!$K571=4, 0, IF(COUNTRY_INFO!$K571=1, 0, IF(COUNTRY_INFO!$K571=2, COUNTRY_INFO!$G571*0.2, COUNTRY_INFO!$G571))), 0))</f>
        <v>11438.800000000001</v>
      </c>
      <c r="F571" s="14">
        <f t="shared" si="64"/>
        <v>26837.300000000003</v>
      </c>
      <c r="G571" s="15">
        <f>IF(INTRO!$E$43="Non-endemic", "Not required", COUNTRY_INFO!T571)</f>
        <v>1</v>
      </c>
      <c r="H571" s="64"/>
      <c r="I571" s="14">
        <f>IF($D571=0,0,IF(AND($G571&gt;0,$H571&lt;&gt;"Yes"),D571,IF(AND($G571&gt;0,$H571="Yes"),COUNTRY_INFO!$F571,0)))</f>
        <v>15398.5</v>
      </c>
      <c r="J571" s="3"/>
      <c r="K571" s="44">
        <f t="shared" si="65"/>
        <v>11438.800000000001</v>
      </c>
      <c r="L571" s="44">
        <f t="shared" si="66"/>
        <v>26837.300000000003</v>
      </c>
      <c r="M571" s="14">
        <f t="shared" si="61"/>
        <v>38496.25</v>
      </c>
      <c r="N571" s="44">
        <f t="shared" si="62"/>
        <v>34316.400000000001</v>
      </c>
      <c r="O571" s="14">
        <f t="shared" si="67"/>
        <v>38496.25</v>
      </c>
      <c r="P571" s="25"/>
      <c r="Q571" s="16">
        <f t="shared" si="68"/>
        <v>38496.25</v>
      </c>
      <c r="R571" s="16">
        <f t="shared" si="63"/>
        <v>39</v>
      </c>
    </row>
    <row r="572" spans="1:18" x14ac:dyDescent="0.25">
      <c r="A572" s="13" t="str">
        <f>IF(INTRO!$E$43="Non-endemic"," ", IF(COUNTRY_INFO!A572=0," ",COUNTRY_INFO!A572))</f>
        <v>Nigeria</v>
      </c>
      <c r="B572" s="13" t="str">
        <f>IF(INTRO!$E$43="Non-endemic"," ", IF(COUNTRY_INFO!B572=0," ",COUNTRY_INFO!B572))</f>
        <v>Ogun</v>
      </c>
      <c r="C572" s="13" t="str">
        <f>IF(INTRO!$E$43="Non-endemic"," ", IF(COUNTRY_INFO!C572=0," ",COUNTRY_INFO!C572))</f>
        <v>Abeokuta North</v>
      </c>
      <c r="D572" s="14">
        <f>IF(INTRO!$E$43="Non-endemic", 0, IF(COUNTRY_INFO!$K572&gt;0, IF(COUNTRY_INFO!$K572=4, 0, IF(COUNTRY_INFO!$K572=1, COUNTRY_INFO!$F572*0.33, IF(COUNTRY_INFO!$K572=2, COUNTRY_INFO!$F572*0.5, COUNTRY_INFO!$F572))), 0))</f>
        <v>75814</v>
      </c>
      <c r="E572" s="14">
        <f>IF(INTRO!$E$43="Non-endemic", 0, IF(COUNTRY_INFO!$K572&gt;0, IF(COUNTRY_INFO!$K572=4, 0, IF(COUNTRY_INFO!$K572=1, 0, IF(COUNTRY_INFO!$K572=2, COUNTRY_INFO!$G572*0.2, COUNTRY_INFO!$G572))), 0))</f>
        <v>140798</v>
      </c>
      <c r="F572" s="14">
        <f t="shared" si="64"/>
        <v>216612</v>
      </c>
      <c r="G572" s="15">
        <f>IF(INTRO!$E$43="Non-endemic", "Not required", COUNTRY_INFO!T572)</f>
        <v>1</v>
      </c>
      <c r="H572" s="64"/>
      <c r="I572" s="14">
        <f>IF($D572=0,0,IF(AND($G572&gt;0,$H572&lt;&gt;"Yes"),D572,IF(AND($G572&gt;0,$H572="Yes"),COUNTRY_INFO!$F572,0)))</f>
        <v>75814</v>
      </c>
      <c r="J572" s="3"/>
      <c r="K572" s="44">
        <f t="shared" si="65"/>
        <v>140798</v>
      </c>
      <c r="L572" s="44">
        <f t="shared" si="66"/>
        <v>216612</v>
      </c>
      <c r="M572" s="14">
        <f t="shared" si="61"/>
        <v>189535</v>
      </c>
      <c r="N572" s="44">
        <f t="shared" si="62"/>
        <v>422394</v>
      </c>
      <c r="O572" s="14">
        <f t="shared" si="67"/>
        <v>189535</v>
      </c>
      <c r="P572" s="25"/>
      <c r="Q572" s="16">
        <f t="shared" si="68"/>
        <v>189535</v>
      </c>
      <c r="R572" s="16">
        <f t="shared" si="63"/>
        <v>190</v>
      </c>
    </row>
    <row r="573" spans="1:18" x14ac:dyDescent="0.25">
      <c r="A573" s="13" t="str">
        <f>IF(INTRO!$E$43="Non-endemic"," ", IF(COUNTRY_INFO!A573=0," ",COUNTRY_INFO!A573))</f>
        <v>Nigeria</v>
      </c>
      <c r="B573" s="13" t="str">
        <f>IF(INTRO!$E$43="Non-endemic"," ", IF(COUNTRY_INFO!B573=0," ",COUNTRY_INFO!B573))</f>
        <v>Ogun</v>
      </c>
      <c r="C573" s="13" t="str">
        <f>IF(INTRO!$E$43="Non-endemic"," ", IF(COUNTRY_INFO!C573=0," ",COUNTRY_INFO!C573))</f>
        <v>Abeokuta South</v>
      </c>
      <c r="D573" s="14">
        <f>IF(INTRO!$E$43="Non-endemic", 0, IF(COUNTRY_INFO!$K573&gt;0, IF(COUNTRY_INFO!$K573=4, 0, IF(COUNTRY_INFO!$K573=1, COUNTRY_INFO!$F573*0.33, IF(COUNTRY_INFO!$K573=2, COUNTRY_INFO!$F573*0.5, COUNTRY_INFO!$F573))), 0))</f>
        <v>47123.5</v>
      </c>
      <c r="E573" s="14">
        <f>IF(INTRO!$E$43="Non-endemic", 0, IF(COUNTRY_INFO!$K573&gt;0, IF(COUNTRY_INFO!$K573=4, 0, IF(COUNTRY_INFO!$K573=1, 0, IF(COUNTRY_INFO!$K573=2, COUNTRY_INFO!$G573*0.2, COUNTRY_INFO!$G573))), 0))</f>
        <v>35006</v>
      </c>
      <c r="F573" s="14">
        <f t="shared" si="64"/>
        <v>82129.5</v>
      </c>
      <c r="G573" s="15">
        <f>IF(INTRO!$E$43="Non-endemic", "Not required", COUNTRY_INFO!T573)</f>
        <v>1</v>
      </c>
      <c r="H573" s="64"/>
      <c r="I573" s="14">
        <f>IF($D573=0,0,IF(AND($G573&gt;0,$H573&lt;&gt;"Yes"),D573,IF(AND($G573&gt;0,$H573="Yes"),COUNTRY_INFO!$F573,0)))</f>
        <v>47123.5</v>
      </c>
      <c r="J573" s="3"/>
      <c r="K573" s="44">
        <f t="shared" si="65"/>
        <v>35006</v>
      </c>
      <c r="L573" s="44">
        <f t="shared" si="66"/>
        <v>82129.5</v>
      </c>
      <c r="M573" s="14">
        <f t="shared" si="61"/>
        <v>117808.75</v>
      </c>
      <c r="N573" s="44">
        <f t="shared" si="62"/>
        <v>105018</v>
      </c>
      <c r="O573" s="14">
        <f t="shared" si="67"/>
        <v>117808.75</v>
      </c>
      <c r="P573" s="25"/>
      <c r="Q573" s="16">
        <f t="shared" si="68"/>
        <v>117808.75</v>
      </c>
      <c r="R573" s="16">
        <f t="shared" si="63"/>
        <v>118</v>
      </c>
    </row>
    <row r="574" spans="1:18" x14ac:dyDescent="0.25">
      <c r="A574" s="13" t="str">
        <f>IF(INTRO!$E$43="Non-endemic"," ", IF(COUNTRY_INFO!A574=0," ",COUNTRY_INFO!A574))</f>
        <v>Nigeria</v>
      </c>
      <c r="B574" s="13" t="str">
        <f>IF(INTRO!$E$43="Non-endemic"," ", IF(COUNTRY_INFO!B574=0," ",COUNTRY_INFO!B574))</f>
        <v>Ogun</v>
      </c>
      <c r="C574" s="13" t="str">
        <f>IF(INTRO!$E$43="Non-endemic"," ", IF(COUNTRY_INFO!C574=0," ",COUNTRY_INFO!C574))</f>
        <v>Ado-Odo/Ota</v>
      </c>
      <c r="D574" s="14">
        <f>IF(INTRO!$E$43="Non-endemic", 0, IF(COUNTRY_INFO!$K574&gt;0, IF(COUNTRY_INFO!$K574=4, 0, IF(COUNTRY_INFO!$K574=1, COUNTRY_INFO!$F574*0.33, IF(COUNTRY_INFO!$K574=2, COUNTRY_INFO!$F574*0.5, COUNTRY_INFO!$F574))), 0))</f>
        <v>0</v>
      </c>
      <c r="E574" s="14">
        <f>IF(INTRO!$E$43="Non-endemic", 0, IF(COUNTRY_INFO!$K574&gt;0, IF(COUNTRY_INFO!$K574=4, 0, IF(COUNTRY_INFO!$K574=1, 0, IF(COUNTRY_INFO!$K574=2, COUNTRY_INFO!$G574*0.2, COUNTRY_INFO!$G574))), 0))</f>
        <v>0</v>
      </c>
      <c r="F574" s="14">
        <f t="shared" si="64"/>
        <v>0</v>
      </c>
      <c r="G574" s="15">
        <f>IF(INTRO!$E$43="Non-endemic", "Not required", COUNTRY_INFO!T574)</f>
        <v>0</v>
      </c>
      <c r="H574" s="64"/>
      <c r="I574" s="14">
        <f>IF($D574=0,0,IF(AND($G574&gt;0,$H574&lt;&gt;"Yes"),D574,IF(AND($G574&gt;0,$H574="Yes"),COUNTRY_INFO!$F574,0)))</f>
        <v>0</v>
      </c>
      <c r="J574" s="3"/>
      <c r="K574" s="44">
        <f t="shared" si="65"/>
        <v>0</v>
      </c>
      <c r="L574" s="44">
        <f t="shared" si="66"/>
        <v>0</v>
      </c>
      <c r="M574" s="14">
        <f t="shared" si="61"/>
        <v>0</v>
      </c>
      <c r="N574" s="44">
        <f t="shared" si="62"/>
        <v>0</v>
      </c>
      <c r="O574" s="14">
        <f t="shared" si="67"/>
        <v>0</v>
      </c>
      <c r="P574" s="25"/>
      <c r="Q574" s="16">
        <f t="shared" si="68"/>
        <v>0</v>
      </c>
      <c r="R574" s="16">
        <f t="shared" si="63"/>
        <v>0</v>
      </c>
    </row>
    <row r="575" spans="1:18" x14ac:dyDescent="0.25">
      <c r="A575" s="13" t="str">
        <f>IF(INTRO!$E$43="Non-endemic"," ", IF(COUNTRY_INFO!A575=0," ",COUNTRY_INFO!A575))</f>
        <v>Nigeria</v>
      </c>
      <c r="B575" s="13" t="str">
        <f>IF(INTRO!$E$43="Non-endemic"," ", IF(COUNTRY_INFO!B575=0," ",COUNTRY_INFO!B575))</f>
        <v>Ogun</v>
      </c>
      <c r="C575" s="13" t="str">
        <f>IF(INTRO!$E$43="Non-endemic"," ", IF(COUNTRY_INFO!C575=0," ",COUNTRY_INFO!C575))</f>
        <v>Egbado north</v>
      </c>
      <c r="D575" s="14">
        <f>IF(INTRO!$E$43="Non-endemic", 0, IF(COUNTRY_INFO!$K575&gt;0, IF(COUNTRY_INFO!$K575=4, 0, IF(COUNTRY_INFO!$K575=1, COUNTRY_INFO!$F575*0.33, IF(COUNTRY_INFO!$K575=2, COUNTRY_INFO!$F575*0.5, COUNTRY_INFO!$F575))), 0))</f>
        <v>34235</v>
      </c>
      <c r="E575" s="14">
        <f>IF(INTRO!$E$43="Non-endemic", 0, IF(COUNTRY_INFO!$K575&gt;0, IF(COUNTRY_INFO!$K575=4, 0, IF(COUNTRY_INFO!$K575=1, 0, IF(COUNTRY_INFO!$K575=2, COUNTRY_INFO!$G575*0.2, COUNTRY_INFO!$G575))), 0))</f>
        <v>25431.800000000003</v>
      </c>
      <c r="F575" s="14">
        <f t="shared" si="64"/>
        <v>59666.8</v>
      </c>
      <c r="G575" s="15">
        <f>IF(INTRO!$E$43="Non-endemic", "Not required", COUNTRY_INFO!T575)</f>
        <v>1</v>
      </c>
      <c r="H575" s="64"/>
      <c r="I575" s="14">
        <f>IF($D575=0,0,IF(AND($G575&gt;0,$H575&lt;&gt;"Yes"),D575,IF(AND($G575&gt;0,$H575="Yes"),COUNTRY_INFO!$F575,0)))</f>
        <v>34235</v>
      </c>
      <c r="J575" s="3"/>
      <c r="K575" s="44">
        <f t="shared" si="65"/>
        <v>25431.800000000003</v>
      </c>
      <c r="L575" s="44">
        <f t="shared" si="66"/>
        <v>59666.8</v>
      </c>
      <c r="M575" s="14">
        <f t="shared" si="61"/>
        <v>85587.5</v>
      </c>
      <c r="N575" s="44">
        <f t="shared" si="62"/>
        <v>76295.400000000009</v>
      </c>
      <c r="O575" s="14">
        <f t="shared" si="67"/>
        <v>85587.5</v>
      </c>
      <c r="P575" s="25"/>
      <c r="Q575" s="16">
        <f t="shared" si="68"/>
        <v>85587.5</v>
      </c>
      <c r="R575" s="16">
        <f t="shared" si="63"/>
        <v>86</v>
      </c>
    </row>
    <row r="576" spans="1:18" x14ac:dyDescent="0.25">
      <c r="A576" s="13" t="str">
        <f>IF(INTRO!$E$43="Non-endemic"," ", IF(COUNTRY_INFO!A576=0," ",COUNTRY_INFO!A576))</f>
        <v>Nigeria</v>
      </c>
      <c r="B576" s="13" t="str">
        <f>IF(INTRO!$E$43="Non-endemic"," ", IF(COUNTRY_INFO!B576=0," ",COUNTRY_INFO!B576))</f>
        <v>Ogun</v>
      </c>
      <c r="C576" s="13" t="str">
        <f>IF(INTRO!$E$43="Non-endemic"," ", IF(COUNTRY_INFO!C576=0," ",COUNTRY_INFO!C576))</f>
        <v>Egbado south</v>
      </c>
      <c r="D576" s="14">
        <f>IF(INTRO!$E$43="Non-endemic", 0, IF(COUNTRY_INFO!$K576&gt;0, IF(COUNTRY_INFO!$K576=4, 0, IF(COUNTRY_INFO!$K576=1, COUNTRY_INFO!$F576*0.33, IF(COUNTRY_INFO!$K576=2, COUNTRY_INFO!$F576*0.5, COUNTRY_INFO!$F576))), 0))</f>
        <v>31792</v>
      </c>
      <c r="E576" s="14">
        <f>IF(INTRO!$E$43="Non-endemic", 0, IF(COUNTRY_INFO!$K576&gt;0, IF(COUNTRY_INFO!$K576=4, 0, IF(COUNTRY_INFO!$K576=1, 0, IF(COUNTRY_INFO!$K576=2, COUNTRY_INFO!$G576*0.2, COUNTRY_INFO!$G576))), 0))</f>
        <v>23616.800000000003</v>
      </c>
      <c r="F576" s="14">
        <f t="shared" si="64"/>
        <v>55408.800000000003</v>
      </c>
      <c r="G576" s="15">
        <f>IF(INTRO!$E$43="Non-endemic", "Not required", COUNTRY_INFO!T576)</f>
        <v>1</v>
      </c>
      <c r="H576" s="64"/>
      <c r="I576" s="14">
        <f>IF($D576=0,0,IF(AND($G576&gt;0,$H576&lt;&gt;"Yes"),D576,IF(AND($G576&gt;0,$H576="Yes"),COUNTRY_INFO!$F576,0)))</f>
        <v>31792</v>
      </c>
      <c r="J576" s="3"/>
      <c r="K576" s="44">
        <f t="shared" si="65"/>
        <v>23616.800000000003</v>
      </c>
      <c r="L576" s="44">
        <f t="shared" si="66"/>
        <v>55408.800000000003</v>
      </c>
      <c r="M576" s="14">
        <f t="shared" si="61"/>
        <v>79480</v>
      </c>
      <c r="N576" s="44">
        <f t="shared" si="62"/>
        <v>70850.400000000009</v>
      </c>
      <c r="O576" s="14">
        <f t="shared" si="67"/>
        <v>79480</v>
      </c>
      <c r="P576" s="25"/>
      <c r="Q576" s="16">
        <f t="shared" si="68"/>
        <v>79480</v>
      </c>
      <c r="R576" s="16">
        <f t="shared" si="63"/>
        <v>80</v>
      </c>
    </row>
    <row r="577" spans="1:18" x14ac:dyDescent="0.25">
      <c r="A577" s="13" t="str">
        <f>IF(INTRO!$E$43="Non-endemic"," ", IF(COUNTRY_INFO!A577=0," ",COUNTRY_INFO!A577))</f>
        <v>Nigeria</v>
      </c>
      <c r="B577" s="13" t="str">
        <f>IF(INTRO!$E$43="Non-endemic"," ", IF(COUNTRY_INFO!B577=0," ",COUNTRY_INFO!B577))</f>
        <v>Ogun</v>
      </c>
      <c r="C577" s="13" t="str">
        <f>IF(INTRO!$E$43="Non-endemic"," ", IF(COUNTRY_INFO!C577=0," ",COUNTRY_INFO!C577))</f>
        <v>Ewekoro</v>
      </c>
      <c r="D577" s="14">
        <f>IF(INTRO!$E$43="Non-endemic", 0, IF(COUNTRY_INFO!$K577&gt;0, IF(COUNTRY_INFO!$K577=4, 0, IF(COUNTRY_INFO!$K577=1, COUNTRY_INFO!$F577*0.33, IF(COUNTRY_INFO!$K577=2, COUNTRY_INFO!$F577*0.5, COUNTRY_INFO!$F577))), 0))</f>
        <v>10385</v>
      </c>
      <c r="E577" s="14">
        <f>IF(INTRO!$E$43="Non-endemic", 0, IF(COUNTRY_INFO!$K577&gt;0, IF(COUNTRY_INFO!$K577=4, 0, IF(COUNTRY_INFO!$K577=1, 0, IF(COUNTRY_INFO!$K577=2, COUNTRY_INFO!$G577*0.2, COUNTRY_INFO!$G577))), 0))</f>
        <v>7714.6</v>
      </c>
      <c r="F577" s="14">
        <f t="shared" si="64"/>
        <v>18099.599999999999</v>
      </c>
      <c r="G577" s="15">
        <f>IF(INTRO!$E$43="Non-endemic", "Not required", COUNTRY_INFO!T577)</f>
        <v>1</v>
      </c>
      <c r="H577" s="64"/>
      <c r="I577" s="14">
        <f>IF($D577=0,0,IF(AND($G577&gt;0,$H577&lt;&gt;"Yes"),D577,IF(AND($G577&gt;0,$H577="Yes"),COUNTRY_INFO!$F577,0)))</f>
        <v>10385</v>
      </c>
      <c r="J577" s="3"/>
      <c r="K577" s="44">
        <f t="shared" si="65"/>
        <v>7714.6</v>
      </c>
      <c r="L577" s="44">
        <f t="shared" si="66"/>
        <v>18099.599999999999</v>
      </c>
      <c r="M577" s="14">
        <f t="shared" si="61"/>
        <v>25962.5</v>
      </c>
      <c r="N577" s="44">
        <f t="shared" si="62"/>
        <v>23143.800000000003</v>
      </c>
      <c r="O577" s="14">
        <f t="shared" si="67"/>
        <v>25962.5</v>
      </c>
      <c r="P577" s="25"/>
      <c r="Q577" s="16">
        <f t="shared" si="68"/>
        <v>25962.5</v>
      </c>
      <c r="R577" s="16">
        <f t="shared" si="63"/>
        <v>26</v>
      </c>
    </row>
    <row r="578" spans="1:18" x14ac:dyDescent="0.25">
      <c r="A578" s="13" t="str">
        <f>IF(INTRO!$E$43="Non-endemic"," ", IF(COUNTRY_INFO!A578=0," ",COUNTRY_INFO!A578))</f>
        <v>Nigeria</v>
      </c>
      <c r="B578" s="13" t="str">
        <f>IF(INTRO!$E$43="Non-endemic"," ", IF(COUNTRY_INFO!B578=0," ",COUNTRY_INFO!B578))</f>
        <v>Ogun</v>
      </c>
      <c r="C578" s="13" t="str">
        <f>IF(INTRO!$E$43="Non-endemic"," ", IF(COUNTRY_INFO!C578=0," ",COUNTRY_INFO!C578))</f>
        <v>Ifo</v>
      </c>
      <c r="D578" s="14">
        <f>IF(INTRO!$E$43="Non-endemic", 0, IF(COUNTRY_INFO!$K578&gt;0, IF(COUNTRY_INFO!$K578=4, 0, IF(COUNTRY_INFO!$K578=1, COUNTRY_INFO!$F578*0.33, IF(COUNTRY_INFO!$K578=2, COUNTRY_INFO!$F578*0.5, COUNTRY_INFO!$F578))), 0))</f>
        <v>65220.210000000006</v>
      </c>
      <c r="E578" s="14">
        <f>IF(INTRO!$E$43="Non-endemic", 0, IF(COUNTRY_INFO!$K578&gt;0, IF(COUNTRY_INFO!$K578=4, 0, IF(COUNTRY_INFO!$K578=1, 0, IF(COUNTRY_INFO!$K578=2, COUNTRY_INFO!$G578*0.2, COUNTRY_INFO!$G578))), 0))</f>
        <v>0</v>
      </c>
      <c r="F578" s="14">
        <f t="shared" si="64"/>
        <v>65220.210000000006</v>
      </c>
      <c r="G578" s="15">
        <f>IF(INTRO!$E$43="Non-endemic", "Not required", COUNTRY_INFO!T578)</f>
        <v>0</v>
      </c>
      <c r="H578" s="64"/>
      <c r="I578" s="14">
        <f>IF($D578=0,0,IF(AND($G578&gt;0,$H578&lt;&gt;"Yes"),D578,IF(AND($G578&gt;0,$H578="Yes"),COUNTRY_INFO!$F578,0)))</f>
        <v>0</v>
      </c>
      <c r="J578" s="3"/>
      <c r="K578" s="44">
        <f t="shared" si="65"/>
        <v>0</v>
      </c>
      <c r="L578" s="44">
        <f t="shared" si="66"/>
        <v>0</v>
      </c>
      <c r="M578" s="14">
        <f t="shared" si="61"/>
        <v>0</v>
      </c>
      <c r="N578" s="44">
        <f t="shared" si="62"/>
        <v>0</v>
      </c>
      <c r="O578" s="14">
        <f t="shared" si="67"/>
        <v>0</v>
      </c>
      <c r="P578" s="25"/>
      <c r="Q578" s="16">
        <f t="shared" si="68"/>
        <v>0</v>
      </c>
      <c r="R578" s="16">
        <f t="shared" si="63"/>
        <v>0</v>
      </c>
    </row>
    <row r="579" spans="1:18" x14ac:dyDescent="0.25">
      <c r="A579" s="13" t="str">
        <f>IF(INTRO!$E$43="Non-endemic"," ", IF(COUNTRY_INFO!A579=0," ",COUNTRY_INFO!A579))</f>
        <v>Nigeria</v>
      </c>
      <c r="B579" s="13" t="str">
        <f>IF(INTRO!$E$43="Non-endemic"," ", IF(COUNTRY_INFO!B579=0," ",COUNTRY_INFO!B579))</f>
        <v>Ogun</v>
      </c>
      <c r="C579" s="13" t="str">
        <f>IF(INTRO!$E$43="Non-endemic"," ", IF(COUNTRY_INFO!C579=0," ",COUNTRY_INFO!C579))</f>
        <v>Ijebu East</v>
      </c>
      <c r="D579" s="14">
        <f>IF(INTRO!$E$43="Non-endemic", 0, IF(COUNTRY_INFO!$K579&gt;0, IF(COUNTRY_INFO!$K579=4, 0, IF(COUNTRY_INFO!$K579=1, COUNTRY_INFO!$F579*0.33, IF(COUNTRY_INFO!$K579=2, COUNTRY_INFO!$F579*0.5, COUNTRY_INFO!$F579))), 0))</f>
        <v>20748</v>
      </c>
      <c r="E579" s="14">
        <f>IF(INTRO!$E$43="Non-endemic", 0, IF(COUNTRY_INFO!$K579&gt;0, IF(COUNTRY_INFO!$K579=4, 0, IF(COUNTRY_INFO!$K579=1, 0, IF(COUNTRY_INFO!$K579=2, COUNTRY_INFO!$G579*0.2, COUNTRY_INFO!$G579))), 0))</f>
        <v>15413</v>
      </c>
      <c r="F579" s="14">
        <f t="shared" si="64"/>
        <v>36161</v>
      </c>
      <c r="G579" s="15">
        <f>IF(INTRO!$E$43="Non-endemic", "Not required", COUNTRY_INFO!T579)</f>
        <v>1</v>
      </c>
      <c r="H579" s="64"/>
      <c r="I579" s="14">
        <f>IF($D579=0,0,IF(AND($G579&gt;0,$H579&lt;&gt;"Yes"),D579,IF(AND($G579&gt;0,$H579="Yes"),COUNTRY_INFO!$F579,0)))</f>
        <v>20748</v>
      </c>
      <c r="J579" s="3"/>
      <c r="K579" s="44">
        <f t="shared" si="65"/>
        <v>15413</v>
      </c>
      <c r="L579" s="44">
        <f t="shared" si="66"/>
        <v>36161</v>
      </c>
      <c r="M579" s="14">
        <f t="shared" si="61"/>
        <v>51870</v>
      </c>
      <c r="N579" s="44">
        <f t="shared" si="62"/>
        <v>46239</v>
      </c>
      <c r="O579" s="14">
        <f t="shared" si="67"/>
        <v>51870</v>
      </c>
      <c r="P579" s="25"/>
      <c r="Q579" s="16">
        <f t="shared" si="68"/>
        <v>51870</v>
      </c>
      <c r="R579" s="16">
        <f t="shared" si="63"/>
        <v>52</v>
      </c>
    </row>
    <row r="580" spans="1:18" x14ac:dyDescent="0.25">
      <c r="A580" s="13" t="str">
        <f>IF(INTRO!$E$43="Non-endemic"," ", IF(COUNTRY_INFO!A580=0," ",COUNTRY_INFO!A580))</f>
        <v>Nigeria</v>
      </c>
      <c r="B580" s="13" t="str">
        <f>IF(INTRO!$E$43="Non-endemic"," ", IF(COUNTRY_INFO!B580=0," ",COUNTRY_INFO!B580))</f>
        <v>Ogun</v>
      </c>
      <c r="C580" s="13" t="str">
        <f>IF(INTRO!$E$43="Non-endemic"," ", IF(COUNTRY_INFO!C580=0," ",COUNTRY_INFO!C580))</f>
        <v>Ijebu north</v>
      </c>
      <c r="D580" s="14">
        <f>IF(INTRO!$E$43="Non-endemic", 0, IF(COUNTRY_INFO!$K580&gt;0, IF(COUNTRY_INFO!$K580=4, 0, IF(COUNTRY_INFO!$K580=1, COUNTRY_INFO!$F580*0.33, IF(COUNTRY_INFO!$K580=2, COUNTRY_INFO!$F580*0.5, COUNTRY_INFO!$F580))), 0))</f>
        <v>35333.760000000002</v>
      </c>
      <c r="E580" s="14">
        <f>IF(INTRO!$E$43="Non-endemic", 0, IF(COUNTRY_INFO!$K580&gt;0, IF(COUNTRY_INFO!$K580=4, 0, IF(COUNTRY_INFO!$K580=1, 0, IF(COUNTRY_INFO!$K580=2, COUNTRY_INFO!$G580*0.2, COUNTRY_INFO!$G580))), 0))</f>
        <v>0</v>
      </c>
      <c r="F580" s="14">
        <f t="shared" si="64"/>
        <v>35333.760000000002</v>
      </c>
      <c r="G580" s="15">
        <f>IF(INTRO!$E$43="Non-endemic", "Not required", COUNTRY_INFO!T580)</f>
        <v>0</v>
      </c>
      <c r="H580" s="64"/>
      <c r="I580" s="14">
        <f>IF($D580=0,0,IF(AND($G580&gt;0,$H580&lt;&gt;"Yes"),D580,IF(AND($G580&gt;0,$H580="Yes"),COUNTRY_INFO!$F580,0)))</f>
        <v>0</v>
      </c>
      <c r="J580" s="3"/>
      <c r="K580" s="44">
        <f t="shared" si="65"/>
        <v>0</v>
      </c>
      <c r="L580" s="44">
        <f t="shared" si="66"/>
        <v>0</v>
      </c>
      <c r="M580" s="14">
        <f t="shared" si="61"/>
        <v>0</v>
      </c>
      <c r="N580" s="44">
        <f t="shared" si="62"/>
        <v>0</v>
      </c>
      <c r="O580" s="14">
        <f t="shared" si="67"/>
        <v>0</v>
      </c>
      <c r="P580" s="25"/>
      <c r="Q580" s="16">
        <f t="shared" si="68"/>
        <v>0</v>
      </c>
      <c r="R580" s="16">
        <f t="shared" si="63"/>
        <v>0</v>
      </c>
    </row>
    <row r="581" spans="1:18" x14ac:dyDescent="0.25">
      <c r="A581" s="13" t="str">
        <f>IF(INTRO!$E$43="Non-endemic"," ", IF(COUNTRY_INFO!A581=0," ",COUNTRY_INFO!A581))</f>
        <v>Nigeria</v>
      </c>
      <c r="B581" s="13" t="str">
        <f>IF(INTRO!$E$43="Non-endemic"," ", IF(COUNTRY_INFO!B581=0," ",COUNTRY_INFO!B581))</f>
        <v>Ogun</v>
      </c>
      <c r="C581" s="13" t="str">
        <f>IF(INTRO!$E$43="Non-endemic"," ", IF(COUNTRY_INFO!C581=0," ",COUNTRY_INFO!C581))</f>
        <v>Ijebu North East</v>
      </c>
      <c r="D581" s="14">
        <f>IF(INTRO!$E$43="Non-endemic", 0, IF(COUNTRY_INFO!$K581&gt;0, IF(COUNTRY_INFO!$K581=4, 0, IF(COUNTRY_INFO!$K581=1, COUNTRY_INFO!$F581*0.33, IF(COUNTRY_INFO!$K581=2, COUNTRY_INFO!$F581*0.5, COUNTRY_INFO!$F581))), 0))</f>
        <v>8404.77</v>
      </c>
      <c r="E581" s="14">
        <f>IF(INTRO!$E$43="Non-endemic", 0, IF(COUNTRY_INFO!$K581&gt;0, IF(COUNTRY_INFO!$K581=4, 0, IF(COUNTRY_INFO!$K581=1, 0, IF(COUNTRY_INFO!$K581=2, COUNTRY_INFO!$G581*0.2, COUNTRY_INFO!$G581))), 0))</f>
        <v>0</v>
      </c>
      <c r="F581" s="14">
        <f t="shared" si="64"/>
        <v>8404.77</v>
      </c>
      <c r="G581" s="15">
        <f>IF(INTRO!$E$43="Non-endemic", "Not required", COUNTRY_INFO!T581)</f>
        <v>0</v>
      </c>
      <c r="H581" s="64"/>
      <c r="I581" s="14">
        <f>IF($D581=0,0,IF(AND($G581&gt;0,$H581&lt;&gt;"Yes"),D581,IF(AND($G581&gt;0,$H581="Yes"),COUNTRY_INFO!$F581,0)))</f>
        <v>0</v>
      </c>
      <c r="J581" s="3"/>
      <c r="K581" s="44">
        <f t="shared" si="65"/>
        <v>0</v>
      </c>
      <c r="L581" s="44">
        <f t="shared" si="66"/>
        <v>0</v>
      </c>
      <c r="M581" s="14">
        <f t="shared" si="61"/>
        <v>0</v>
      </c>
      <c r="N581" s="44">
        <f t="shared" si="62"/>
        <v>0</v>
      </c>
      <c r="O581" s="14">
        <f t="shared" si="67"/>
        <v>0</v>
      </c>
      <c r="P581" s="25"/>
      <c r="Q581" s="16">
        <f t="shared" si="68"/>
        <v>0</v>
      </c>
      <c r="R581" s="16">
        <f t="shared" si="63"/>
        <v>0</v>
      </c>
    </row>
    <row r="582" spans="1:18" x14ac:dyDescent="0.25">
      <c r="A582" s="13" t="str">
        <f>IF(INTRO!$E$43="Non-endemic"," ", IF(COUNTRY_INFO!A582=0," ",COUNTRY_INFO!A582))</f>
        <v>Nigeria</v>
      </c>
      <c r="B582" s="13" t="str">
        <f>IF(INTRO!$E$43="Non-endemic"," ", IF(COUNTRY_INFO!B582=0," ",COUNTRY_INFO!B582))</f>
        <v>Ogun</v>
      </c>
      <c r="C582" s="13" t="str">
        <f>IF(INTRO!$E$43="Non-endemic"," ", IF(COUNTRY_INFO!C582=0," ",COUNTRY_INFO!C582))</f>
        <v>Ijebu Ode</v>
      </c>
      <c r="D582" s="14">
        <f>IF(INTRO!$E$43="Non-endemic", 0, IF(COUNTRY_INFO!$K582&gt;0, IF(COUNTRY_INFO!$K582=4, 0, IF(COUNTRY_INFO!$K582=1, COUNTRY_INFO!$F582*0.33, IF(COUNTRY_INFO!$K582=2, COUNTRY_INFO!$F582*0.5, COUNTRY_INFO!$F582))), 0))</f>
        <v>19141.32</v>
      </c>
      <c r="E582" s="14">
        <f>IF(INTRO!$E$43="Non-endemic", 0, IF(COUNTRY_INFO!$K582&gt;0, IF(COUNTRY_INFO!$K582=4, 0, IF(COUNTRY_INFO!$K582=1, 0, IF(COUNTRY_INFO!$K582=2, COUNTRY_INFO!$G582*0.2, COUNTRY_INFO!$G582))), 0))</f>
        <v>0</v>
      </c>
      <c r="F582" s="14">
        <f t="shared" si="64"/>
        <v>19141.32</v>
      </c>
      <c r="G582" s="15">
        <f>IF(INTRO!$E$43="Non-endemic", "Not required", COUNTRY_INFO!T582)</f>
        <v>0</v>
      </c>
      <c r="H582" s="64"/>
      <c r="I582" s="14">
        <f>IF($D582=0,0,IF(AND($G582&gt;0,$H582&lt;&gt;"Yes"),D582,IF(AND($G582&gt;0,$H582="Yes"),COUNTRY_INFO!$F582,0)))</f>
        <v>0</v>
      </c>
      <c r="J582" s="3"/>
      <c r="K582" s="44">
        <f t="shared" si="65"/>
        <v>0</v>
      </c>
      <c r="L582" s="44">
        <f t="shared" si="66"/>
        <v>0</v>
      </c>
      <c r="M582" s="14">
        <f t="shared" si="61"/>
        <v>0</v>
      </c>
      <c r="N582" s="44">
        <f t="shared" si="62"/>
        <v>0</v>
      </c>
      <c r="O582" s="14">
        <f t="shared" si="67"/>
        <v>0</v>
      </c>
      <c r="P582" s="25"/>
      <c r="Q582" s="16">
        <f t="shared" si="68"/>
        <v>0</v>
      </c>
      <c r="R582" s="16">
        <f t="shared" si="63"/>
        <v>0</v>
      </c>
    </row>
    <row r="583" spans="1:18" x14ac:dyDescent="0.25">
      <c r="A583" s="13" t="str">
        <f>IF(INTRO!$E$43="Non-endemic"," ", IF(COUNTRY_INFO!A583=0," ",COUNTRY_INFO!A583))</f>
        <v>Nigeria</v>
      </c>
      <c r="B583" s="13" t="str">
        <f>IF(INTRO!$E$43="Non-endemic"," ", IF(COUNTRY_INFO!B583=0," ",COUNTRY_INFO!B583))</f>
        <v>Ogun</v>
      </c>
      <c r="C583" s="13" t="str">
        <f>IF(INTRO!$E$43="Non-endemic"," ", IF(COUNTRY_INFO!C583=0," ",COUNTRY_INFO!C583))</f>
        <v>Ikenne</v>
      </c>
      <c r="D583" s="14">
        <f>IF(INTRO!$E$43="Non-endemic", 0, IF(COUNTRY_INFO!$K583&gt;0, IF(COUNTRY_INFO!$K583=4, 0, IF(COUNTRY_INFO!$K583=1, COUNTRY_INFO!$F583*0.33, IF(COUNTRY_INFO!$K583=2, COUNTRY_INFO!$F583*0.5, COUNTRY_INFO!$F583))), 0))</f>
        <v>22356</v>
      </c>
      <c r="E583" s="14">
        <f>IF(INTRO!$E$43="Non-endemic", 0, IF(COUNTRY_INFO!$K583&gt;0, IF(COUNTRY_INFO!$K583=4, 0, IF(COUNTRY_INFO!$K583=1, 0, IF(COUNTRY_INFO!$K583=2, COUNTRY_INFO!$G583*0.2, COUNTRY_INFO!$G583))), 0))</f>
        <v>16607.2</v>
      </c>
      <c r="F583" s="14">
        <f t="shared" si="64"/>
        <v>38963.199999999997</v>
      </c>
      <c r="G583" s="15">
        <f>IF(INTRO!$E$43="Non-endemic", "Not required", COUNTRY_INFO!T583)</f>
        <v>1</v>
      </c>
      <c r="H583" s="64"/>
      <c r="I583" s="14">
        <f>IF($D583=0,0,IF(AND($G583&gt;0,$H583&lt;&gt;"Yes"),D583,IF(AND($G583&gt;0,$H583="Yes"),COUNTRY_INFO!$F583,0)))</f>
        <v>22356</v>
      </c>
      <c r="J583" s="3"/>
      <c r="K583" s="44">
        <f t="shared" si="65"/>
        <v>16607.2</v>
      </c>
      <c r="L583" s="44">
        <f t="shared" si="66"/>
        <v>38963.199999999997</v>
      </c>
      <c r="M583" s="14">
        <f t="shared" si="61"/>
        <v>55890</v>
      </c>
      <c r="N583" s="44">
        <f t="shared" si="62"/>
        <v>49821.600000000006</v>
      </c>
      <c r="O583" s="14">
        <f t="shared" si="67"/>
        <v>55890</v>
      </c>
      <c r="P583" s="25"/>
      <c r="Q583" s="16">
        <f t="shared" si="68"/>
        <v>55890</v>
      </c>
      <c r="R583" s="16">
        <f t="shared" si="63"/>
        <v>56</v>
      </c>
    </row>
    <row r="584" spans="1:18" x14ac:dyDescent="0.25">
      <c r="A584" s="13" t="str">
        <f>IF(INTRO!$E$43="Non-endemic"," ", IF(COUNTRY_INFO!A584=0," ",COUNTRY_INFO!A584))</f>
        <v>Nigeria</v>
      </c>
      <c r="B584" s="13" t="str">
        <f>IF(INTRO!$E$43="Non-endemic"," ", IF(COUNTRY_INFO!B584=0," ",COUNTRY_INFO!B584))</f>
        <v>Ogun</v>
      </c>
      <c r="C584" s="13" t="str">
        <f>IF(INTRO!$E$43="Non-endemic"," ", IF(COUNTRY_INFO!C584=0," ",COUNTRY_INFO!C584))</f>
        <v>Imeko Afon</v>
      </c>
      <c r="D584" s="14">
        <f>IF(INTRO!$E$43="Non-endemic", 0, IF(COUNTRY_INFO!$K584&gt;0, IF(COUNTRY_INFO!$K584=4, 0, IF(COUNTRY_INFO!$K584=1, COUNTRY_INFO!$F584*0.33, IF(COUNTRY_INFO!$K584=2, COUNTRY_INFO!$F584*0.5, COUNTRY_INFO!$F584))), 0))</f>
        <v>15480</v>
      </c>
      <c r="E584" s="14">
        <f>IF(INTRO!$E$43="Non-endemic", 0, IF(COUNTRY_INFO!$K584&gt;0, IF(COUNTRY_INFO!$K584=4, 0, IF(COUNTRY_INFO!$K584=1, 0, IF(COUNTRY_INFO!$K584=2, COUNTRY_INFO!$G584*0.2, COUNTRY_INFO!$G584))), 0))</f>
        <v>11499.6</v>
      </c>
      <c r="F584" s="14">
        <f t="shared" si="64"/>
        <v>26979.599999999999</v>
      </c>
      <c r="G584" s="15">
        <f>IF(INTRO!$E$43="Non-endemic", "Not required", COUNTRY_INFO!T584)</f>
        <v>1</v>
      </c>
      <c r="H584" s="64"/>
      <c r="I584" s="14">
        <f>IF($D584=0,0,IF(AND($G584&gt;0,$H584&lt;&gt;"Yes"),D584,IF(AND($G584&gt;0,$H584="Yes"),COUNTRY_INFO!$F584,0)))</f>
        <v>15480</v>
      </c>
      <c r="J584" s="3"/>
      <c r="K584" s="44">
        <f t="shared" si="65"/>
        <v>11499.6</v>
      </c>
      <c r="L584" s="44">
        <f t="shared" si="66"/>
        <v>26979.599999999999</v>
      </c>
      <c r="M584" s="14">
        <f t="shared" ref="M584:M647" si="69">IF($J584=0,$I584*2.5,$J584*2.5)</f>
        <v>38700</v>
      </c>
      <c r="N584" s="44">
        <f t="shared" ref="N584:N647" si="70">$K584*3</f>
        <v>34498.800000000003</v>
      </c>
      <c r="O584" s="14">
        <f t="shared" si="67"/>
        <v>38700</v>
      </c>
      <c r="P584" s="25"/>
      <c r="Q584" s="16">
        <f t="shared" si="68"/>
        <v>38700</v>
      </c>
      <c r="R584" s="16">
        <f t="shared" ref="R584:R647" si="71">ROUNDUP($O584/1000,0)</f>
        <v>39</v>
      </c>
    </row>
    <row r="585" spans="1:18" x14ac:dyDescent="0.25">
      <c r="A585" s="13" t="str">
        <f>IF(INTRO!$E$43="Non-endemic"," ", IF(COUNTRY_INFO!A585=0," ",COUNTRY_INFO!A585))</f>
        <v>Nigeria</v>
      </c>
      <c r="B585" s="13" t="str">
        <f>IF(INTRO!$E$43="Non-endemic"," ", IF(COUNTRY_INFO!B585=0," ",COUNTRY_INFO!B585))</f>
        <v>Ogun</v>
      </c>
      <c r="C585" s="13" t="str">
        <f>IF(INTRO!$E$43="Non-endemic"," ", IF(COUNTRY_INFO!C585=0," ",COUNTRY_INFO!C585))</f>
        <v>Ipokia</v>
      </c>
      <c r="D585" s="14">
        <f>IF(INTRO!$E$43="Non-endemic", 0, IF(COUNTRY_INFO!$K585&gt;0, IF(COUNTRY_INFO!$K585=4, 0, IF(COUNTRY_INFO!$K585=1, COUNTRY_INFO!$F585*0.33, IF(COUNTRY_INFO!$K585=2, COUNTRY_INFO!$F585*0.5, COUNTRY_INFO!$F585))), 0))</f>
        <v>18693.18</v>
      </c>
      <c r="E585" s="14">
        <f>IF(INTRO!$E$43="Non-endemic", 0, IF(COUNTRY_INFO!$K585&gt;0, IF(COUNTRY_INFO!$K585=4, 0, IF(COUNTRY_INFO!$K585=1, 0, IF(COUNTRY_INFO!$K585=2, COUNTRY_INFO!$G585*0.2, COUNTRY_INFO!$G585))), 0))</f>
        <v>0</v>
      </c>
      <c r="F585" s="14">
        <f t="shared" si="64"/>
        <v>18693.18</v>
      </c>
      <c r="G585" s="15">
        <f>IF(INTRO!$E$43="Non-endemic", "Not required", COUNTRY_INFO!T585)</f>
        <v>0</v>
      </c>
      <c r="H585" s="64"/>
      <c r="I585" s="14">
        <f>IF($D585=0,0,IF(AND($G585&gt;0,$H585&lt;&gt;"Yes"),D585,IF(AND($G585&gt;0,$H585="Yes"),COUNTRY_INFO!$F585,0)))</f>
        <v>0</v>
      </c>
      <c r="J585" s="3"/>
      <c r="K585" s="44">
        <f t="shared" si="65"/>
        <v>0</v>
      </c>
      <c r="L585" s="44">
        <f t="shared" si="66"/>
        <v>0</v>
      </c>
      <c r="M585" s="14">
        <f t="shared" si="69"/>
        <v>0</v>
      </c>
      <c r="N585" s="44">
        <f t="shared" si="70"/>
        <v>0</v>
      </c>
      <c r="O585" s="14">
        <f t="shared" si="67"/>
        <v>0</v>
      </c>
      <c r="P585" s="25"/>
      <c r="Q585" s="16">
        <f t="shared" si="68"/>
        <v>0</v>
      </c>
      <c r="R585" s="16">
        <f t="shared" si="71"/>
        <v>0</v>
      </c>
    </row>
    <row r="586" spans="1:18" x14ac:dyDescent="0.25">
      <c r="A586" s="13" t="str">
        <f>IF(INTRO!$E$43="Non-endemic"," ", IF(COUNTRY_INFO!A586=0," ",COUNTRY_INFO!A586))</f>
        <v>Nigeria</v>
      </c>
      <c r="B586" s="13" t="str">
        <f>IF(INTRO!$E$43="Non-endemic"," ", IF(COUNTRY_INFO!B586=0," ",COUNTRY_INFO!B586))</f>
        <v>Ogun</v>
      </c>
      <c r="C586" s="13" t="str">
        <f>IF(INTRO!$E$43="Non-endemic"," ", IF(COUNTRY_INFO!C586=0," ",COUNTRY_INFO!C586))</f>
        <v>Obafemi-Owode</v>
      </c>
      <c r="D586" s="14">
        <f>IF(INTRO!$E$43="Non-endemic", 0, IF(COUNTRY_INFO!$K586&gt;0, IF(COUNTRY_INFO!$K586=4, 0, IF(COUNTRY_INFO!$K586=1, COUNTRY_INFO!$F586*0.33, IF(COUNTRY_INFO!$K586=2, COUNTRY_INFO!$F586*0.5, COUNTRY_INFO!$F586))), 0))</f>
        <v>43089</v>
      </c>
      <c r="E586" s="14">
        <f>IF(INTRO!$E$43="Non-endemic", 0, IF(COUNTRY_INFO!$K586&gt;0, IF(COUNTRY_INFO!$K586=4, 0, IF(COUNTRY_INFO!$K586=1, 0, IF(COUNTRY_INFO!$K586=2, COUNTRY_INFO!$G586*0.2, COUNTRY_INFO!$G586))), 0))</f>
        <v>32009</v>
      </c>
      <c r="F586" s="14">
        <f t="shared" ref="F586:F649" si="72">SUM(D586:E586)</f>
        <v>75098</v>
      </c>
      <c r="G586" s="15">
        <f>IF(INTRO!$E$43="Non-endemic", "Not required", COUNTRY_INFO!T586)</f>
        <v>1</v>
      </c>
      <c r="H586" s="64"/>
      <c r="I586" s="14">
        <f>IF($D586=0,0,IF(AND($G586&gt;0,$H586&lt;&gt;"Yes"),D586,IF(AND($G586&gt;0,$H586="Yes"),COUNTRY_INFO!$F586,0)))</f>
        <v>43089</v>
      </c>
      <c r="J586" s="3"/>
      <c r="K586" s="44">
        <f t="shared" ref="K586:K649" si="73">IF($G586&gt;0,E586, 0)</f>
        <v>32009</v>
      </c>
      <c r="L586" s="44">
        <f t="shared" ref="L586:L649" si="74">IF($J586=0,SUM(I586,K586),SUM(J586,K586))</f>
        <v>75098</v>
      </c>
      <c r="M586" s="14">
        <f t="shared" si="69"/>
        <v>107722.5</v>
      </c>
      <c r="N586" s="44">
        <f t="shared" si="70"/>
        <v>96027</v>
      </c>
      <c r="O586" s="14">
        <f t="shared" ref="O586:O649" si="75">M586</f>
        <v>107722.5</v>
      </c>
      <c r="P586" s="25"/>
      <c r="Q586" s="16">
        <f t="shared" ref="Q586:Q649" si="76">IF($O586&gt;$P586,O586-P586,0)</f>
        <v>107722.5</v>
      </c>
      <c r="R586" s="16">
        <f t="shared" si="71"/>
        <v>108</v>
      </c>
    </row>
    <row r="587" spans="1:18" x14ac:dyDescent="0.25">
      <c r="A587" s="13" t="str">
        <f>IF(INTRO!$E$43="Non-endemic"," ", IF(COUNTRY_INFO!A587=0," ",COUNTRY_INFO!A587))</f>
        <v>Nigeria</v>
      </c>
      <c r="B587" s="13" t="str">
        <f>IF(INTRO!$E$43="Non-endemic"," ", IF(COUNTRY_INFO!B587=0," ",COUNTRY_INFO!B587))</f>
        <v>Ogun</v>
      </c>
      <c r="C587" s="13" t="str">
        <f>IF(INTRO!$E$43="Non-endemic"," ", IF(COUNTRY_INFO!C587=0," ",COUNTRY_INFO!C587))</f>
        <v>Odeda</v>
      </c>
      <c r="D587" s="14">
        <f>IF(INTRO!$E$43="Non-endemic", 0, IF(COUNTRY_INFO!$K587&gt;0, IF(COUNTRY_INFO!$K587=4, 0, IF(COUNTRY_INFO!$K587=1, COUNTRY_INFO!$F587*0.33, IF(COUNTRY_INFO!$K587=2, COUNTRY_INFO!$F587*0.5, COUNTRY_INFO!$F587))), 0))</f>
        <v>41215</v>
      </c>
      <c r="E587" s="14">
        <f>IF(INTRO!$E$43="Non-endemic", 0, IF(COUNTRY_INFO!$K587&gt;0, IF(COUNTRY_INFO!$K587=4, 0, IF(COUNTRY_INFO!$K587=1, 0, IF(COUNTRY_INFO!$K587=2, COUNTRY_INFO!$G587*0.2, COUNTRY_INFO!$G587))), 0))</f>
        <v>76542</v>
      </c>
      <c r="F587" s="14">
        <f t="shared" si="72"/>
        <v>117757</v>
      </c>
      <c r="G587" s="15">
        <f>IF(INTRO!$E$43="Non-endemic", "Not required", COUNTRY_INFO!T587)</f>
        <v>1</v>
      </c>
      <c r="H587" s="64"/>
      <c r="I587" s="14">
        <f>IF($D587=0,0,IF(AND($G587&gt;0,$H587&lt;&gt;"Yes"),D587,IF(AND($G587&gt;0,$H587="Yes"),COUNTRY_INFO!$F587,0)))</f>
        <v>41215</v>
      </c>
      <c r="J587" s="3"/>
      <c r="K587" s="44">
        <f t="shared" si="73"/>
        <v>76542</v>
      </c>
      <c r="L587" s="44">
        <f t="shared" si="74"/>
        <v>117757</v>
      </c>
      <c r="M587" s="14">
        <f t="shared" si="69"/>
        <v>103037.5</v>
      </c>
      <c r="N587" s="44">
        <f t="shared" si="70"/>
        <v>229626</v>
      </c>
      <c r="O587" s="14">
        <f t="shared" si="75"/>
        <v>103037.5</v>
      </c>
      <c r="P587" s="25"/>
      <c r="Q587" s="16">
        <f t="shared" si="76"/>
        <v>103037.5</v>
      </c>
      <c r="R587" s="16">
        <f t="shared" si="71"/>
        <v>104</v>
      </c>
    </row>
    <row r="588" spans="1:18" x14ac:dyDescent="0.25">
      <c r="A588" s="13" t="str">
        <f>IF(INTRO!$E$43="Non-endemic"," ", IF(COUNTRY_INFO!A588=0," ",COUNTRY_INFO!A588))</f>
        <v>Nigeria</v>
      </c>
      <c r="B588" s="13" t="str">
        <f>IF(INTRO!$E$43="Non-endemic"," ", IF(COUNTRY_INFO!B588=0," ",COUNTRY_INFO!B588))</f>
        <v>Ogun</v>
      </c>
      <c r="C588" s="13" t="str">
        <f>IF(INTRO!$E$43="Non-endemic"," ", IF(COUNTRY_INFO!C588=0," ",COUNTRY_INFO!C588))</f>
        <v>Odogbolu</v>
      </c>
      <c r="D588" s="14">
        <f>IF(INTRO!$E$43="Non-endemic", 0, IF(COUNTRY_INFO!$K588&gt;0, IF(COUNTRY_INFO!$K588=4, 0, IF(COUNTRY_INFO!$K588=1, COUNTRY_INFO!$F588*0.33, IF(COUNTRY_INFO!$K588=2, COUNTRY_INFO!$F588*0.5, COUNTRY_INFO!$F588))), 0))</f>
        <v>15797.43</v>
      </c>
      <c r="E588" s="14">
        <f>IF(INTRO!$E$43="Non-endemic", 0, IF(COUNTRY_INFO!$K588&gt;0, IF(COUNTRY_INFO!$K588=4, 0, IF(COUNTRY_INFO!$K588=1, 0, IF(COUNTRY_INFO!$K588=2, COUNTRY_INFO!$G588*0.2, COUNTRY_INFO!$G588))), 0))</f>
        <v>0</v>
      </c>
      <c r="F588" s="14">
        <f t="shared" si="72"/>
        <v>15797.43</v>
      </c>
      <c r="G588" s="15">
        <f>IF(INTRO!$E$43="Non-endemic", "Not required", COUNTRY_INFO!T588)</f>
        <v>0</v>
      </c>
      <c r="H588" s="64"/>
      <c r="I588" s="14">
        <f>IF($D588=0,0,IF(AND($G588&gt;0,$H588&lt;&gt;"Yes"),D588,IF(AND($G588&gt;0,$H588="Yes"),COUNTRY_INFO!$F588,0)))</f>
        <v>0</v>
      </c>
      <c r="J588" s="3"/>
      <c r="K588" s="44">
        <f t="shared" si="73"/>
        <v>0</v>
      </c>
      <c r="L588" s="44">
        <f t="shared" si="74"/>
        <v>0</v>
      </c>
      <c r="M588" s="14">
        <f t="shared" si="69"/>
        <v>0</v>
      </c>
      <c r="N588" s="44">
        <f t="shared" si="70"/>
        <v>0</v>
      </c>
      <c r="O588" s="14">
        <f t="shared" si="75"/>
        <v>0</v>
      </c>
      <c r="P588" s="25"/>
      <c r="Q588" s="16">
        <f t="shared" si="76"/>
        <v>0</v>
      </c>
      <c r="R588" s="16">
        <f t="shared" si="71"/>
        <v>0</v>
      </c>
    </row>
    <row r="589" spans="1:18" x14ac:dyDescent="0.25">
      <c r="A589" s="13" t="str">
        <f>IF(INTRO!$E$43="Non-endemic"," ", IF(COUNTRY_INFO!A589=0," ",COUNTRY_INFO!A589))</f>
        <v>Nigeria</v>
      </c>
      <c r="B589" s="13" t="str">
        <f>IF(INTRO!$E$43="Non-endemic"," ", IF(COUNTRY_INFO!B589=0," ",COUNTRY_INFO!B589))</f>
        <v>Ogun</v>
      </c>
      <c r="C589" s="13" t="str">
        <f>IF(INTRO!$E$43="Non-endemic"," ", IF(COUNTRY_INFO!C589=0," ",COUNTRY_INFO!C589))</f>
        <v>Ogun Waterside</v>
      </c>
      <c r="D589" s="14">
        <f>IF(INTRO!$E$43="Non-endemic", 0, IF(COUNTRY_INFO!$K589&gt;0, IF(COUNTRY_INFO!$K589=4, 0, IF(COUNTRY_INFO!$K589=1, COUNTRY_INFO!$F589*0.33, IF(COUNTRY_INFO!$K589=2, COUNTRY_INFO!$F589*0.5, COUNTRY_INFO!$F589))), 0))</f>
        <v>13732.5</v>
      </c>
      <c r="E589" s="14">
        <f>IF(INTRO!$E$43="Non-endemic", 0, IF(COUNTRY_INFO!$K589&gt;0, IF(COUNTRY_INFO!$K589=4, 0, IF(COUNTRY_INFO!$K589=1, 0, IF(COUNTRY_INFO!$K589=2, COUNTRY_INFO!$G589*0.2, COUNTRY_INFO!$G589))), 0))</f>
        <v>10201.400000000001</v>
      </c>
      <c r="F589" s="14">
        <f t="shared" si="72"/>
        <v>23933.9</v>
      </c>
      <c r="G589" s="15">
        <f>IF(INTRO!$E$43="Non-endemic", "Not required", COUNTRY_INFO!T589)</f>
        <v>1</v>
      </c>
      <c r="H589" s="64"/>
      <c r="I589" s="14">
        <f>IF($D589=0,0,IF(AND($G589&gt;0,$H589&lt;&gt;"Yes"),D589,IF(AND($G589&gt;0,$H589="Yes"),COUNTRY_INFO!$F589,0)))</f>
        <v>13732.5</v>
      </c>
      <c r="J589" s="3"/>
      <c r="K589" s="44">
        <f t="shared" si="73"/>
        <v>10201.400000000001</v>
      </c>
      <c r="L589" s="44">
        <f t="shared" si="74"/>
        <v>23933.9</v>
      </c>
      <c r="M589" s="14">
        <f t="shared" si="69"/>
        <v>34331.25</v>
      </c>
      <c r="N589" s="44">
        <f t="shared" si="70"/>
        <v>30604.200000000004</v>
      </c>
      <c r="O589" s="14">
        <f t="shared" si="75"/>
        <v>34331.25</v>
      </c>
      <c r="P589" s="25"/>
      <c r="Q589" s="16">
        <f t="shared" si="76"/>
        <v>34331.25</v>
      </c>
      <c r="R589" s="16">
        <f t="shared" si="71"/>
        <v>35</v>
      </c>
    </row>
    <row r="590" spans="1:18" x14ac:dyDescent="0.25">
      <c r="A590" s="13" t="str">
        <f>IF(INTRO!$E$43="Non-endemic"," ", IF(COUNTRY_INFO!A590=0," ",COUNTRY_INFO!A590))</f>
        <v>Nigeria</v>
      </c>
      <c r="B590" s="13" t="str">
        <f>IF(INTRO!$E$43="Non-endemic"," ", IF(COUNTRY_INFO!B590=0," ",COUNTRY_INFO!B590))</f>
        <v>Ogun</v>
      </c>
      <c r="C590" s="13" t="str">
        <f>IF(INTRO!$E$43="Non-endemic"," ", IF(COUNTRY_INFO!C590=0," ",COUNTRY_INFO!C590))</f>
        <v>Remo north</v>
      </c>
      <c r="D590" s="14">
        <f>IF(INTRO!$E$43="Non-endemic", 0, IF(COUNTRY_INFO!$K590&gt;0, IF(COUNTRY_INFO!$K590=4, 0, IF(COUNTRY_INFO!$K590=1, COUNTRY_INFO!$F590*0.33, IF(COUNTRY_INFO!$K590=2, COUNTRY_INFO!$F590*0.5, COUNTRY_INFO!$F590))), 0))</f>
        <v>11280.5</v>
      </c>
      <c r="E590" s="14">
        <f>IF(INTRO!$E$43="Non-endemic", 0, IF(COUNTRY_INFO!$K590&gt;0, IF(COUNTRY_INFO!$K590=4, 0, IF(COUNTRY_INFO!$K590=1, 0, IF(COUNTRY_INFO!$K590=2, COUNTRY_INFO!$G590*0.2, COUNTRY_INFO!$G590))), 0))</f>
        <v>8379.6</v>
      </c>
      <c r="F590" s="14">
        <f t="shared" si="72"/>
        <v>19660.099999999999</v>
      </c>
      <c r="G590" s="15">
        <f>IF(INTRO!$E$43="Non-endemic", "Not required", COUNTRY_INFO!T590)</f>
        <v>1</v>
      </c>
      <c r="H590" s="64"/>
      <c r="I590" s="14">
        <f>IF($D590=0,0,IF(AND($G590&gt;0,$H590&lt;&gt;"Yes"),D590,IF(AND($G590&gt;0,$H590="Yes"),COUNTRY_INFO!$F590,0)))</f>
        <v>11280.5</v>
      </c>
      <c r="J590" s="3"/>
      <c r="K590" s="44">
        <f t="shared" si="73"/>
        <v>8379.6</v>
      </c>
      <c r="L590" s="44">
        <f t="shared" si="74"/>
        <v>19660.099999999999</v>
      </c>
      <c r="M590" s="14">
        <f t="shared" si="69"/>
        <v>28201.25</v>
      </c>
      <c r="N590" s="44">
        <f t="shared" si="70"/>
        <v>25138.800000000003</v>
      </c>
      <c r="O590" s="14">
        <f t="shared" si="75"/>
        <v>28201.25</v>
      </c>
      <c r="P590" s="25"/>
      <c r="Q590" s="16">
        <f t="shared" si="76"/>
        <v>28201.25</v>
      </c>
      <c r="R590" s="16">
        <f t="shared" si="71"/>
        <v>29</v>
      </c>
    </row>
    <row r="591" spans="1:18" x14ac:dyDescent="0.25">
      <c r="A591" s="13" t="str">
        <f>IF(INTRO!$E$43="Non-endemic"," ", IF(COUNTRY_INFO!A591=0," ",COUNTRY_INFO!A591))</f>
        <v>Nigeria</v>
      </c>
      <c r="B591" s="13" t="str">
        <f>IF(INTRO!$E$43="Non-endemic"," ", IF(COUNTRY_INFO!B591=0," ",COUNTRY_INFO!B591))</f>
        <v>Ogun</v>
      </c>
      <c r="C591" s="13" t="str">
        <f>IF(INTRO!$E$43="Non-endemic"," ", IF(COUNTRY_INFO!C591=0," ",COUNTRY_INFO!C591))</f>
        <v>Shagamu</v>
      </c>
      <c r="D591" s="14">
        <f>IF(INTRO!$E$43="Non-endemic", 0, IF(COUNTRY_INFO!$K591&gt;0, IF(COUNTRY_INFO!$K591=4, 0, IF(COUNTRY_INFO!$K591=1, COUNTRY_INFO!$F591*0.33, IF(COUNTRY_INFO!$K591=2, COUNTRY_INFO!$F591*0.5, COUNTRY_INFO!$F591))), 0))</f>
        <v>31490.91</v>
      </c>
      <c r="E591" s="14">
        <f>IF(INTRO!$E$43="Non-endemic", 0, IF(COUNTRY_INFO!$K591&gt;0, IF(COUNTRY_INFO!$K591=4, 0, IF(COUNTRY_INFO!$K591=1, 0, IF(COUNTRY_INFO!$K591=2, COUNTRY_INFO!$G591*0.2, COUNTRY_INFO!$G591))), 0))</f>
        <v>0</v>
      </c>
      <c r="F591" s="14">
        <f t="shared" si="72"/>
        <v>31490.91</v>
      </c>
      <c r="G591" s="15">
        <f>IF(INTRO!$E$43="Non-endemic", "Not required", COUNTRY_INFO!T591)</f>
        <v>0</v>
      </c>
      <c r="H591" s="64"/>
      <c r="I591" s="14">
        <f>IF($D591=0,0,IF(AND($G591&gt;0,$H591&lt;&gt;"Yes"),D591,IF(AND($G591&gt;0,$H591="Yes"),COUNTRY_INFO!$F591,0)))</f>
        <v>0</v>
      </c>
      <c r="J591" s="3"/>
      <c r="K591" s="44">
        <f t="shared" si="73"/>
        <v>0</v>
      </c>
      <c r="L591" s="44">
        <f t="shared" si="74"/>
        <v>0</v>
      </c>
      <c r="M591" s="14">
        <f t="shared" si="69"/>
        <v>0</v>
      </c>
      <c r="N591" s="44">
        <f t="shared" si="70"/>
        <v>0</v>
      </c>
      <c r="O591" s="14">
        <f t="shared" si="75"/>
        <v>0</v>
      </c>
      <c r="P591" s="25"/>
      <c r="Q591" s="16">
        <f t="shared" si="76"/>
        <v>0</v>
      </c>
      <c r="R591" s="16">
        <f t="shared" si="71"/>
        <v>0</v>
      </c>
    </row>
    <row r="592" spans="1:18" x14ac:dyDescent="0.25">
      <c r="A592" s="13" t="str">
        <f>IF(INTRO!$E$43="Non-endemic"," ", IF(COUNTRY_INFO!A592=0," ",COUNTRY_INFO!A592))</f>
        <v>Nigeria</v>
      </c>
      <c r="B592" s="13" t="str">
        <f>IF(INTRO!$E$43="Non-endemic"," ", IF(COUNTRY_INFO!B592=0," ",COUNTRY_INFO!B592))</f>
        <v>Ondo</v>
      </c>
      <c r="C592" s="13" t="str">
        <f>IF(INTRO!$E$43="Non-endemic"," ", IF(COUNTRY_INFO!C592=0," ",COUNTRY_INFO!C592))</f>
        <v>Akoko north East</v>
      </c>
      <c r="D592" s="14">
        <f>IF(INTRO!$E$43="Non-endemic", 0, IF(COUNTRY_INFO!$K592&gt;0, IF(COUNTRY_INFO!$K592=4, 0, IF(COUNTRY_INFO!$K592=1, COUNTRY_INFO!$F592*0.33, IF(COUNTRY_INFO!$K592=2, COUNTRY_INFO!$F592*0.5, COUNTRY_INFO!$F592))), 0))</f>
        <v>0</v>
      </c>
      <c r="E592" s="14">
        <f>IF(INTRO!$E$43="Non-endemic", 0, IF(COUNTRY_INFO!$K592&gt;0, IF(COUNTRY_INFO!$K592=4, 0, IF(COUNTRY_INFO!$K592=1, 0, IF(COUNTRY_INFO!$K592=2, COUNTRY_INFO!$G592*0.2, COUNTRY_INFO!$G592))), 0))</f>
        <v>0</v>
      </c>
      <c r="F592" s="14">
        <f t="shared" si="72"/>
        <v>0</v>
      </c>
      <c r="G592" s="15">
        <f>IF(INTRO!$E$43="Non-endemic", "Not required", COUNTRY_INFO!T592)</f>
        <v>0</v>
      </c>
      <c r="H592" s="64"/>
      <c r="I592" s="14">
        <f>IF($D592=0,0,IF(AND($G592&gt;0,$H592&lt;&gt;"Yes"),D592,IF(AND($G592&gt;0,$H592="Yes"),COUNTRY_INFO!$F592,0)))</f>
        <v>0</v>
      </c>
      <c r="J592" s="3"/>
      <c r="K592" s="44">
        <f t="shared" si="73"/>
        <v>0</v>
      </c>
      <c r="L592" s="44">
        <f t="shared" si="74"/>
        <v>0</v>
      </c>
      <c r="M592" s="14">
        <f t="shared" si="69"/>
        <v>0</v>
      </c>
      <c r="N592" s="44">
        <f t="shared" si="70"/>
        <v>0</v>
      </c>
      <c r="O592" s="14">
        <f t="shared" si="75"/>
        <v>0</v>
      </c>
      <c r="P592" s="25"/>
      <c r="Q592" s="16">
        <f t="shared" si="76"/>
        <v>0</v>
      </c>
      <c r="R592" s="16">
        <f t="shared" si="71"/>
        <v>0</v>
      </c>
    </row>
    <row r="593" spans="1:18" x14ac:dyDescent="0.25">
      <c r="A593" s="13" t="str">
        <f>IF(INTRO!$E$43="Non-endemic"," ", IF(COUNTRY_INFO!A593=0," ",COUNTRY_INFO!A593))</f>
        <v>Nigeria</v>
      </c>
      <c r="B593" s="13" t="str">
        <f>IF(INTRO!$E$43="Non-endemic"," ", IF(COUNTRY_INFO!B593=0," ",COUNTRY_INFO!B593))</f>
        <v>Ondo</v>
      </c>
      <c r="C593" s="13" t="str">
        <f>IF(INTRO!$E$43="Non-endemic"," ", IF(COUNTRY_INFO!C593=0," ",COUNTRY_INFO!C593))</f>
        <v>Akoko north West</v>
      </c>
      <c r="D593" s="14">
        <f>IF(INTRO!$E$43="Non-endemic", 0, IF(COUNTRY_INFO!$K593&gt;0, IF(COUNTRY_INFO!$K593=4, 0, IF(COUNTRY_INFO!$K593=1, COUNTRY_INFO!$F593*0.33, IF(COUNTRY_INFO!$K593=2, COUNTRY_INFO!$F593*0.5, COUNTRY_INFO!$F593))), 0))</f>
        <v>0</v>
      </c>
      <c r="E593" s="14">
        <f>IF(INTRO!$E$43="Non-endemic", 0, IF(COUNTRY_INFO!$K593&gt;0, IF(COUNTRY_INFO!$K593=4, 0, IF(COUNTRY_INFO!$K593=1, 0, IF(COUNTRY_INFO!$K593=2, COUNTRY_INFO!$G593*0.2, COUNTRY_INFO!$G593))), 0))</f>
        <v>0</v>
      </c>
      <c r="F593" s="14">
        <f t="shared" si="72"/>
        <v>0</v>
      </c>
      <c r="G593" s="15">
        <f>IF(INTRO!$E$43="Non-endemic", "Not required", COUNTRY_INFO!T593)</f>
        <v>0</v>
      </c>
      <c r="H593" s="64"/>
      <c r="I593" s="14">
        <f>IF($D593=0,0,IF(AND($G593&gt;0,$H593&lt;&gt;"Yes"),D593,IF(AND($G593&gt;0,$H593="Yes"),COUNTRY_INFO!$F593,0)))</f>
        <v>0</v>
      </c>
      <c r="J593" s="3"/>
      <c r="K593" s="44">
        <f t="shared" si="73"/>
        <v>0</v>
      </c>
      <c r="L593" s="44">
        <f t="shared" si="74"/>
        <v>0</v>
      </c>
      <c r="M593" s="14">
        <f t="shared" si="69"/>
        <v>0</v>
      </c>
      <c r="N593" s="44">
        <f t="shared" si="70"/>
        <v>0</v>
      </c>
      <c r="O593" s="14">
        <f t="shared" si="75"/>
        <v>0</v>
      </c>
      <c r="P593" s="25"/>
      <c r="Q593" s="16">
        <f t="shared" si="76"/>
        <v>0</v>
      </c>
      <c r="R593" s="16">
        <f t="shared" si="71"/>
        <v>0</v>
      </c>
    </row>
    <row r="594" spans="1:18" x14ac:dyDescent="0.25">
      <c r="A594" s="13" t="str">
        <f>IF(INTRO!$E$43="Non-endemic"," ", IF(COUNTRY_INFO!A594=0," ",COUNTRY_INFO!A594))</f>
        <v>Nigeria</v>
      </c>
      <c r="B594" s="13" t="str">
        <f>IF(INTRO!$E$43="Non-endemic"," ", IF(COUNTRY_INFO!B594=0," ",COUNTRY_INFO!B594))</f>
        <v>Ondo</v>
      </c>
      <c r="C594" s="13" t="str">
        <f>IF(INTRO!$E$43="Non-endemic"," ", IF(COUNTRY_INFO!C594=0," ",COUNTRY_INFO!C594))</f>
        <v>Akoko south East</v>
      </c>
      <c r="D594" s="14">
        <f>IF(INTRO!$E$43="Non-endemic", 0, IF(COUNTRY_INFO!$K594&gt;0, IF(COUNTRY_INFO!$K594=4, 0, IF(COUNTRY_INFO!$K594=1, COUNTRY_INFO!$F594*0.33, IF(COUNTRY_INFO!$K594=2, COUNTRY_INFO!$F594*0.5, COUNTRY_INFO!$F594))), 0))</f>
        <v>0</v>
      </c>
      <c r="E594" s="14">
        <f>IF(INTRO!$E$43="Non-endemic", 0, IF(COUNTRY_INFO!$K594&gt;0, IF(COUNTRY_INFO!$K594=4, 0, IF(COUNTRY_INFO!$K594=1, 0, IF(COUNTRY_INFO!$K594=2, COUNTRY_INFO!$G594*0.2, COUNTRY_INFO!$G594))), 0))</f>
        <v>0</v>
      </c>
      <c r="F594" s="14">
        <f t="shared" si="72"/>
        <v>0</v>
      </c>
      <c r="G594" s="15">
        <f>IF(INTRO!$E$43="Non-endemic", "Not required", COUNTRY_INFO!T594)</f>
        <v>0</v>
      </c>
      <c r="H594" s="64"/>
      <c r="I594" s="14">
        <f>IF($D594=0,0,IF(AND($G594&gt;0,$H594&lt;&gt;"Yes"),D594,IF(AND($G594&gt;0,$H594="Yes"),COUNTRY_INFO!$F594,0)))</f>
        <v>0</v>
      </c>
      <c r="J594" s="3"/>
      <c r="K594" s="44">
        <f t="shared" si="73"/>
        <v>0</v>
      </c>
      <c r="L594" s="44">
        <f t="shared" si="74"/>
        <v>0</v>
      </c>
      <c r="M594" s="14">
        <f t="shared" si="69"/>
        <v>0</v>
      </c>
      <c r="N594" s="44">
        <f t="shared" si="70"/>
        <v>0</v>
      </c>
      <c r="O594" s="14">
        <f t="shared" si="75"/>
        <v>0</v>
      </c>
      <c r="P594" s="25"/>
      <c r="Q594" s="16">
        <f t="shared" si="76"/>
        <v>0</v>
      </c>
      <c r="R594" s="16">
        <f t="shared" si="71"/>
        <v>0</v>
      </c>
    </row>
    <row r="595" spans="1:18" x14ac:dyDescent="0.25">
      <c r="A595" s="13" t="str">
        <f>IF(INTRO!$E$43="Non-endemic"," ", IF(COUNTRY_INFO!A595=0," ",COUNTRY_INFO!A595))</f>
        <v>Nigeria</v>
      </c>
      <c r="B595" s="13" t="str">
        <f>IF(INTRO!$E$43="Non-endemic"," ", IF(COUNTRY_INFO!B595=0," ",COUNTRY_INFO!B595))</f>
        <v>Ondo</v>
      </c>
      <c r="C595" s="13" t="str">
        <f>IF(INTRO!$E$43="Non-endemic"," ", IF(COUNTRY_INFO!C595=0," ",COUNTRY_INFO!C595))</f>
        <v>Akoko south West</v>
      </c>
      <c r="D595" s="14">
        <f>IF(INTRO!$E$43="Non-endemic", 0, IF(COUNTRY_INFO!$K595&gt;0, IF(COUNTRY_INFO!$K595=4, 0, IF(COUNTRY_INFO!$K595=1, COUNTRY_INFO!$F595*0.33, IF(COUNTRY_INFO!$K595=2, COUNTRY_INFO!$F595*0.5, COUNTRY_INFO!$F595))), 0))</f>
        <v>28517.61</v>
      </c>
      <c r="E595" s="14">
        <f>IF(INTRO!$E$43="Non-endemic", 0, IF(COUNTRY_INFO!$K595&gt;0, IF(COUNTRY_INFO!$K595=4, 0, IF(COUNTRY_INFO!$K595=1, 0, IF(COUNTRY_INFO!$K595=2, COUNTRY_INFO!$G595*0.2, COUNTRY_INFO!$G595))), 0))</f>
        <v>0</v>
      </c>
      <c r="F595" s="14">
        <f t="shared" si="72"/>
        <v>28517.61</v>
      </c>
      <c r="G595" s="15">
        <f>IF(INTRO!$E$43="Non-endemic", "Not required", COUNTRY_INFO!T595)</f>
        <v>0</v>
      </c>
      <c r="H595" s="64"/>
      <c r="I595" s="14">
        <f>IF($D595=0,0,IF(AND($G595&gt;0,$H595&lt;&gt;"Yes"),D595,IF(AND($G595&gt;0,$H595="Yes"),COUNTRY_INFO!$F595,0)))</f>
        <v>0</v>
      </c>
      <c r="J595" s="3"/>
      <c r="K595" s="44">
        <f t="shared" si="73"/>
        <v>0</v>
      </c>
      <c r="L595" s="44">
        <f t="shared" si="74"/>
        <v>0</v>
      </c>
      <c r="M595" s="14">
        <f t="shared" si="69"/>
        <v>0</v>
      </c>
      <c r="N595" s="44">
        <f t="shared" si="70"/>
        <v>0</v>
      </c>
      <c r="O595" s="14">
        <f t="shared" si="75"/>
        <v>0</v>
      </c>
      <c r="P595" s="25"/>
      <c r="Q595" s="16">
        <f t="shared" si="76"/>
        <v>0</v>
      </c>
      <c r="R595" s="16">
        <f t="shared" si="71"/>
        <v>0</v>
      </c>
    </row>
    <row r="596" spans="1:18" x14ac:dyDescent="0.25">
      <c r="A596" s="13" t="str">
        <f>IF(INTRO!$E$43="Non-endemic"," ", IF(COUNTRY_INFO!A596=0," ",COUNTRY_INFO!A596))</f>
        <v>Nigeria</v>
      </c>
      <c r="B596" s="13" t="str">
        <f>IF(INTRO!$E$43="Non-endemic"," ", IF(COUNTRY_INFO!B596=0," ",COUNTRY_INFO!B596))</f>
        <v>Ondo</v>
      </c>
      <c r="C596" s="13" t="str">
        <f>IF(INTRO!$E$43="Non-endemic"," ", IF(COUNTRY_INFO!C596=0," ",COUNTRY_INFO!C596))</f>
        <v>Akure North</v>
      </c>
      <c r="D596" s="14">
        <f>IF(INTRO!$E$43="Non-endemic", 0, IF(COUNTRY_INFO!$K596&gt;0, IF(COUNTRY_INFO!$K596=4, 0, IF(COUNTRY_INFO!$K596=1, COUNTRY_INFO!$F596*0.33, IF(COUNTRY_INFO!$K596=2, COUNTRY_INFO!$F596*0.5, COUNTRY_INFO!$F596))), 0))</f>
        <v>24776</v>
      </c>
      <c r="E596" s="14">
        <f>IF(INTRO!$E$43="Non-endemic", 0, IF(COUNTRY_INFO!$K596&gt;0, IF(COUNTRY_INFO!$K596=4, 0, IF(COUNTRY_INFO!$K596=1, 0, IF(COUNTRY_INFO!$K596=2, COUNTRY_INFO!$G596*0.2, COUNTRY_INFO!$G596))), 0))</f>
        <v>18404.8</v>
      </c>
      <c r="F596" s="14">
        <f t="shared" si="72"/>
        <v>43180.800000000003</v>
      </c>
      <c r="G596" s="15">
        <f>IF(INTRO!$E$43="Non-endemic", "Not required", COUNTRY_INFO!T596)</f>
        <v>1</v>
      </c>
      <c r="H596" s="64"/>
      <c r="I596" s="14">
        <f>IF($D596=0,0,IF(AND($G596&gt;0,$H596&lt;&gt;"Yes"),D596,IF(AND($G596&gt;0,$H596="Yes"),COUNTRY_INFO!$F596,0)))</f>
        <v>24776</v>
      </c>
      <c r="J596" s="3"/>
      <c r="K596" s="44">
        <f t="shared" si="73"/>
        <v>18404.8</v>
      </c>
      <c r="L596" s="44">
        <f t="shared" si="74"/>
        <v>43180.800000000003</v>
      </c>
      <c r="M596" s="14">
        <f t="shared" si="69"/>
        <v>61940</v>
      </c>
      <c r="N596" s="44">
        <f t="shared" si="70"/>
        <v>55214.399999999994</v>
      </c>
      <c r="O596" s="14">
        <f t="shared" si="75"/>
        <v>61940</v>
      </c>
      <c r="P596" s="25"/>
      <c r="Q596" s="16">
        <f t="shared" si="76"/>
        <v>61940</v>
      </c>
      <c r="R596" s="16">
        <f t="shared" si="71"/>
        <v>62</v>
      </c>
    </row>
    <row r="597" spans="1:18" x14ac:dyDescent="0.25">
      <c r="A597" s="13" t="str">
        <f>IF(INTRO!$E$43="Non-endemic"," ", IF(COUNTRY_INFO!A597=0," ",COUNTRY_INFO!A597))</f>
        <v>Nigeria</v>
      </c>
      <c r="B597" s="13" t="str">
        <f>IF(INTRO!$E$43="Non-endemic"," ", IF(COUNTRY_INFO!B597=0," ",COUNTRY_INFO!B597))</f>
        <v>Ondo</v>
      </c>
      <c r="C597" s="13" t="str">
        <f>IF(INTRO!$E$43="Non-endemic"," ", IF(COUNTRY_INFO!C597=0," ",COUNTRY_INFO!C597))</f>
        <v>Akure South</v>
      </c>
      <c r="D597" s="14">
        <f>IF(INTRO!$E$43="Non-endemic", 0, IF(COUNTRY_INFO!$K597&gt;0, IF(COUNTRY_INFO!$K597=4, 0, IF(COUNTRY_INFO!$K597=1, COUNTRY_INFO!$F597*0.33, IF(COUNTRY_INFO!$K597=2, COUNTRY_INFO!$F597*0.5, COUNTRY_INFO!$F597))), 0))</f>
        <v>43892.639999999999</v>
      </c>
      <c r="E597" s="14">
        <f>IF(INTRO!$E$43="Non-endemic", 0, IF(COUNTRY_INFO!$K597&gt;0, IF(COUNTRY_INFO!$K597=4, 0, IF(COUNTRY_INFO!$K597=1, 0, IF(COUNTRY_INFO!$K597=2, COUNTRY_INFO!$G597*0.2, COUNTRY_INFO!$G597))), 0))</f>
        <v>0</v>
      </c>
      <c r="F597" s="14">
        <f t="shared" si="72"/>
        <v>43892.639999999999</v>
      </c>
      <c r="G597" s="15">
        <f>IF(INTRO!$E$43="Non-endemic", "Not required", COUNTRY_INFO!T597)</f>
        <v>0</v>
      </c>
      <c r="H597" s="64"/>
      <c r="I597" s="14">
        <f>IF($D597=0,0,IF(AND($G597&gt;0,$H597&lt;&gt;"Yes"),D597,IF(AND($G597&gt;0,$H597="Yes"),COUNTRY_INFO!$F597,0)))</f>
        <v>0</v>
      </c>
      <c r="J597" s="3"/>
      <c r="K597" s="44">
        <f t="shared" si="73"/>
        <v>0</v>
      </c>
      <c r="L597" s="44">
        <f t="shared" si="74"/>
        <v>0</v>
      </c>
      <c r="M597" s="14">
        <f t="shared" si="69"/>
        <v>0</v>
      </c>
      <c r="N597" s="44">
        <f t="shared" si="70"/>
        <v>0</v>
      </c>
      <c r="O597" s="14">
        <f t="shared" si="75"/>
        <v>0</v>
      </c>
      <c r="P597" s="25"/>
      <c r="Q597" s="16">
        <f t="shared" si="76"/>
        <v>0</v>
      </c>
      <c r="R597" s="16">
        <f t="shared" si="71"/>
        <v>0</v>
      </c>
    </row>
    <row r="598" spans="1:18" x14ac:dyDescent="0.25">
      <c r="A598" s="13" t="str">
        <f>IF(INTRO!$E$43="Non-endemic"," ", IF(COUNTRY_INFO!A598=0," ",COUNTRY_INFO!A598))</f>
        <v>Nigeria</v>
      </c>
      <c r="B598" s="13" t="str">
        <f>IF(INTRO!$E$43="Non-endemic"," ", IF(COUNTRY_INFO!B598=0," ",COUNTRY_INFO!B598))</f>
        <v>Ondo</v>
      </c>
      <c r="C598" s="13" t="str">
        <f>IF(INTRO!$E$43="Non-endemic"," ", IF(COUNTRY_INFO!C598=0," ",COUNTRY_INFO!C598))</f>
        <v>Ese Odo</v>
      </c>
      <c r="D598" s="14">
        <f>IF(INTRO!$E$43="Non-endemic", 0, IF(COUNTRY_INFO!$K598&gt;0, IF(COUNTRY_INFO!$K598=4, 0, IF(COUNTRY_INFO!$K598=1, COUNTRY_INFO!$F598*0.33, IF(COUNTRY_INFO!$K598=2, COUNTRY_INFO!$F598*0.5, COUNTRY_INFO!$F598))), 0))</f>
        <v>19258.8</v>
      </c>
      <c r="E598" s="14">
        <f>IF(INTRO!$E$43="Non-endemic", 0, IF(COUNTRY_INFO!$K598&gt;0, IF(COUNTRY_INFO!$K598=4, 0, IF(COUNTRY_INFO!$K598=1, 0, IF(COUNTRY_INFO!$K598=2, COUNTRY_INFO!$G598*0.2, COUNTRY_INFO!$G598))), 0))</f>
        <v>0</v>
      </c>
      <c r="F598" s="14">
        <f t="shared" si="72"/>
        <v>19258.8</v>
      </c>
      <c r="G598" s="15">
        <f>IF(INTRO!$E$43="Non-endemic", "Not required", COUNTRY_INFO!T598)</f>
        <v>0</v>
      </c>
      <c r="H598" s="64"/>
      <c r="I598" s="14">
        <f>IF($D598=0,0,IF(AND($G598&gt;0,$H598&lt;&gt;"Yes"),D598,IF(AND($G598&gt;0,$H598="Yes"),COUNTRY_INFO!$F598,0)))</f>
        <v>0</v>
      </c>
      <c r="J598" s="3"/>
      <c r="K598" s="44">
        <f t="shared" si="73"/>
        <v>0</v>
      </c>
      <c r="L598" s="44">
        <f t="shared" si="74"/>
        <v>0</v>
      </c>
      <c r="M598" s="14">
        <f t="shared" si="69"/>
        <v>0</v>
      </c>
      <c r="N598" s="44">
        <f t="shared" si="70"/>
        <v>0</v>
      </c>
      <c r="O598" s="14">
        <f t="shared" si="75"/>
        <v>0</v>
      </c>
      <c r="P598" s="25"/>
      <c r="Q598" s="16">
        <f t="shared" si="76"/>
        <v>0</v>
      </c>
      <c r="R598" s="16">
        <f t="shared" si="71"/>
        <v>0</v>
      </c>
    </row>
    <row r="599" spans="1:18" x14ac:dyDescent="0.25">
      <c r="A599" s="13" t="str">
        <f>IF(INTRO!$E$43="Non-endemic"," ", IF(COUNTRY_INFO!A599=0," ",COUNTRY_INFO!A599))</f>
        <v>Nigeria</v>
      </c>
      <c r="B599" s="13" t="str">
        <f>IF(INTRO!$E$43="Non-endemic"," ", IF(COUNTRY_INFO!B599=0," ",COUNTRY_INFO!B599))</f>
        <v>Ondo</v>
      </c>
      <c r="C599" s="13" t="str">
        <f>IF(INTRO!$E$43="Non-endemic"," ", IF(COUNTRY_INFO!C599=0," ",COUNTRY_INFO!C599))</f>
        <v>Idanre</v>
      </c>
      <c r="D599" s="14">
        <f>IF(INTRO!$E$43="Non-endemic", 0, IF(COUNTRY_INFO!$K599&gt;0, IF(COUNTRY_INFO!$K599=4, 0, IF(COUNTRY_INFO!$K599=1, COUNTRY_INFO!$F599*0.33, IF(COUNTRY_INFO!$K599=2, COUNTRY_INFO!$F599*0.5, COUNTRY_INFO!$F599))), 0))</f>
        <v>16033.380000000001</v>
      </c>
      <c r="E599" s="14">
        <f>IF(INTRO!$E$43="Non-endemic", 0, IF(COUNTRY_INFO!$K599&gt;0, IF(COUNTRY_INFO!$K599=4, 0, IF(COUNTRY_INFO!$K599=1, 0, IF(COUNTRY_INFO!$K599=2, COUNTRY_INFO!$G599*0.2, COUNTRY_INFO!$G599))), 0))</f>
        <v>0</v>
      </c>
      <c r="F599" s="14">
        <f t="shared" si="72"/>
        <v>16033.380000000001</v>
      </c>
      <c r="G599" s="15">
        <f>IF(INTRO!$E$43="Non-endemic", "Not required", COUNTRY_INFO!T599)</f>
        <v>0</v>
      </c>
      <c r="H599" s="64"/>
      <c r="I599" s="14">
        <f>IF($D599=0,0,IF(AND($G599&gt;0,$H599&lt;&gt;"Yes"),D599,IF(AND($G599&gt;0,$H599="Yes"),COUNTRY_INFO!$F599,0)))</f>
        <v>0</v>
      </c>
      <c r="J599" s="3"/>
      <c r="K599" s="44">
        <f t="shared" si="73"/>
        <v>0</v>
      </c>
      <c r="L599" s="44">
        <f t="shared" si="74"/>
        <v>0</v>
      </c>
      <c r="M599" s="14">
        <f t="shared" si="69"/>
        <v>0</v>
      </c>
      <c r="N599" s="44">
        <f t="shared" si="70"/>
        <v>0</v>
      </c>
      <c r="O599" s="14">
        <f t="shared" si="75"/>
        <v>0</v>
      </c>
      <c r="P599" s="25"/>
      <c r="Q599" s="16">
        <f t="shared" si="76"/>
        <v>0</v>
      </c>
      <c r="R599" s="16">
        <f t="shared" si="71"/>
        <v>0</v>
      </c>
    </row>
    <row r="600" spans="1:18" x14ac:dyDescent="0.25">
      <c r="A600" s="13" t="str">
        <f>IF(INTRO!$E$43="Non-endemic"," ", IF(COUNTRY_INFO!A600=0," ",COUNTRY_INFO!A600))</f>
        <v>Nigeria</v>
      </c>
      <c r="B600" s="13" t="str">
        <f>IF(INTRO!$E$43="Non-endemic"," ", IF(COUNTRY_INFO!B600=0," ",COUNTRY_INFO!B600))</f>
        <v>Ondo</v>
      </c>
      <c r="C600" s="13" t="str">
        <f>IF(INTRO!$E$43="Non-endemic"," ", IF(COUNTRY_INFO!C600=0," ",COUNTRY_INFO!C600))</f>
        <v>Ifedore</v>
      </c>
      <c r="D600" s="14">
        <f>IF(INTRO!$E$43="Non-endemic", 0, IF(COUNTRY_INFO!$K600&gt;0, IF(COUNTRY_INFO!$K600=4, 0, IF(COUNTRY_INFO!$K600=1, COUNTRY_INFO!$F600*0.33, IF(COUNTRY_INFO!$K600=2, COUNTRY_INFO!$F600*0.5, COUNTRY_INFO!$F600))), 0))</f>
        <v>21911.670000000002</v>
      </c>
      <c r="E600" s="14">
        <f>IF(INTRO!$E$43="Non-endemic", 0, IF(COUNTRY_INFO!$K600&gt;0, IF(COUNTRY_INFO!$K600=4, 0, IF(COUNTRY_INFO!$K600=1, 0, IF(COUNTRY_INFO!$K600=2, COUNTRY_INFO!$G600*0.2, COUNTRY_INFO!$G600))), 0))</f>
        <v>0</v>
      </c>
      <c r="F600" s="14">
        <f t="shared" si="72"/>
        <v>21911.670000000002</v>
      </c>
      <c r="G600" s="15">
        <f>IF(INTRO!$E$43="Non-endemic", "Not required", COUNTRY_INFO!T600)</f>
        <v>0</v>
      </c>
      <c r="H600" s="64"/>
      <c r="I600" s="14">
        <f>IF($D600=0,0,IF(AND($G600&gt;0,$H600&lt;&gt;"Yes"),D600,IF(AND($G600&gt;0,$H600="Yes"),COUNTRY_INFO!$F600,0)))</f>
        <v>0</v>
      </c>
      <c r="J600" s="3"/>
      <c r="K600" s="44">
        <f t="shared" si="73"/>
        <v>0</v>
      </c>
      <c r="L600" s="44">
        <f t="shared" si="74"/>
        <v>0</v>
      </c>
      <c r="M600" s="14">
        <f t="shared" si="69"/>
        <v>0</v>
      </c>
      <c r="N600" s="44">
        <f t="shared" si="70"/>
        <v>0</v>
      </c>
      <c r="O600" s="14">
        <f t="shared" si="75"/>
        <v>0</v>
      </c>
      <c r="P600" s="25"/>
      <c r="Q600" s="16">
        <f t="shared" si="76"/>
        <v>0</v>
      </c>
      <c r="R600" s="16">
        <f t="shared" si="71"/>
        <v>0</v>
      </c>
    </row>
    <row r="601" spans="1:18" x14ac:dyDescent="0.25">
      <c r="A601" s="13" t="str">
        <f>IF(INTRO!$E$43="Non-endemic"," ", IF(COUNTRY_INFO!A601=0," ",COUNTRY_INFO!A601))</f>
        <v>Nigeria</v>
      </c>
      <c r="B601" s="13" t="str">
        <f>IF(INTRO!$E$43="Non-endemic"," ", IF(COUNTRY_INFO!B601=0," ",COUNTRY_INFO!B601))</f>
        <v>Ondo</v>
      </c>
      <c r="C601" s="13" t="str">
        <f>IF(INTRO!$E$43="Non-endemic"," ", IF(COUNTRY_INFO!C601=0," ",COUNTRY_INFO!C601))</f>
        <v>Ilaje</v>
      </c>
      <c r="D601" s="14">
        <f>IF(INTRO!$E$43="Non-endemic", 0, IF(COUNTRY_INFO!$K601&gt;0, IF(COUNTRY_INFO!$K601=4, 0, IF(COUNTRY_INFO!$K601=1, COUNTRY_INFO!$F601*0.33, IF(COUNTRY_INFO!$K601=2, COUNTRY_INFO!$F601*0.5, COUNTRY_INFO!$F601))), 0))</f>
        <v>0</v>
      </c>
      <c r="E601" s="14">
        <f>IF(INTRO!$E$43="Non-endemic", 0, IF(COUNTRY_INFO!$K601&gt;0, IF(COUNTRY_INFO!$K601=4, 0, IF(COUNTRY_INFO!$K601=1, 0, IF(COUNTRY_INFO!$K601=2, COUNTRY_INFO!$G601*0.2, COUNTRY_INFO!$G601))), 0))</f>
        <v>0</v>
      </c>
      <c r="F601" s="14">
        <f t="shared" si="72"/>
        <v>0</v>
      </c>
      <c r="G601" s="15">
        <f>IF(INTRO!$E$43="Non-endemic", "Not required", COUNTRY_INFO!T601)</f>
        <v>0</v>
      </c>
      <c r="H601" s="64"/>
      <c r="I601" s="14">
        <f>IF($D601=0,0,IF(AND($G601&gt;0,$H601&lt;&gt;"Yes"),D601,IF(AND($G601&gt;0,$H601="Yes"),COUNTRY_INFO!$F601,0)))</f>
        <v>0</v>
      </c>
      <c r="J601" s="3"/>
      <c r="K601" s="44">
        <f t="shared" si="73"/>
        <v>0</v>
      </c>
      <c r="L601" s="44">
        <f t="shared" si="74"/>
        <v>0</v>
      </c>
      <c r="M601" s="14">
        <f t="shared" si="69"/>
        <v>0</v>
      </c>
      <c r="N601" s="44">
        <f t="shared" si="70"/>
        <v>0</v>
      </c>
      <c r="O601" s="14">
        <f t="shared" si="75"/>
        <v>0</v>
      </c>
      <c r="P601" s="25"/>
      <c r="Q601" s="16">
        <f t="shared" si="76"/>
        <v>0</v>
      </c>
      <c r="R601" s="16">
        <f t="shared" si="71"/>
        <v>0</v>
      </c>
    </row>
    <row r="602" spans="1:18" x14ac:dyDescent="0.25">
      <c r="A602" s="13" t="str">
        <f>IF(INTRO!$E$43="Non-endemic"," ", IF(COUNTRY_INFO!A602=0," ",COUNTRY_INFO!A602))</f>
        <v>Nigeria</v>
      </c>
      <c r="B602" s="13" t="str">
        <f>IF(INTRO!$E$43="Non-endemic"," ", IF(COUNTRY_INFO!B602=0," ",COUNTRY_INFO!B602))</f>
        <v>Ondo</v>
      </c>
      <c r="C602" s="13" t="str">
        <f>IF(INTRO!$E$43="Non-endemic"," ", IF(COUNTRY_INFO!C602=0," ",COUNTRY_INFO!C602))</f>
        <v>Ile-Oluji-Okegbo</v>
      </c>
      <c r="D602" s="14">
        <f>IF(INTRO!$E$43="Non-endemic", 0, IF(COUNTRY_INFO!$K602&gt;0, IF(COUNTRY_INFO!$K602=4, 0, IF(COUNTRY_INFO!$K602=1, COUNTRY_INFO!$F602*0.33, IF(COUNTRY_INFO!$K602=2, COUNTRY_INFO!$F602*0.5, COUNTRY_INFO!$F602))), 0))</f>
        <v>21482.010000000002</v>
      </c>
      <c r="E602" s="14">
        <f>IF(INTRO!$E$43="Non-endemic", 0, IF(COUNTRY_INFO!$K602&gt;0, IF(COUNTRY_INFO!$K602=4, 0, IF(COUNTRY_INFO!$K602=1, 0, IF(COUNTRY_INFO!$K602=2, COUNTRY_INFO!$G602*0.2, COUNTRY_INFO!$G602))), 0))</f>
        <v>0</v>
      </c>
      <c r="F602" s="14">
        <f t="shared" si="72"/>
        <v>21482.010000000002</v>
      </c>
      <c r="G602" s="15">
        <f>IF(INTRO!$E$43="Non-endemic", "Not required", COUNTRY_INFO!T602)</f>
        <v>0</v>
      </c>
      <c r="H602" s="64"/>
      <c r="I602" s="14">
        <f>IF($D602=0,0,IF(AND($G602&gt;0,$H602&lt;&gt;"Yes"),D602,IF(AND($G602&gt;0,$H602="Yes"),COUNTRY_INFO!$F602,0)))</f>
        <v>0</v>
      </c>
      <c r="J602" s="3"/>
      <c r="K602" s="44">
        <f t="shared" si="73"/>
        <v>0</v>
      </c>
      <c r="L602" s="44">
        <f t="shared" si="74"/>
        <v>0</v>
      </c>
      <c r="M602" s="14">
        <f t="shared" si="69"/>
        <v>0</v>
      </c>
      <c r="N602" s="44">
        <f t="shared" si="70"/>
        <v>0</v>
      </c>
      <c r="O602" s="14">
        <f t="shared" si="75"/>
        <v>0</v>
      </c>
      <c r="P602" s="25"/>
      <c r="Q602" s="16">
        <f t="shared" si="76"/>
        <v>0</v>
      </c>
      <c r="R602" s="16">
        <f t="shared" si="71"/>
        <v>0</v>
      </c>
    </row>
    <row r="603" spans="1:18" x14ac:dyDescent="0.25">
      <c r="A603" s="13" t="str">
        <f>IF(INTRO!$E$43="Non-endemic"," ", IF(COUNTRY_INFO!A603=0," ",COUNTRY_INFO!A603))</f>
        <v>Nigeria</v>
      </c>
      <c r="B603" s="13" t="str">
        <f>IF(INTRO!$E$43="Non-endemic"," ", IF(COUNTRY_INFO!B603=0," ",COUNTRY_INFO!B603))</f>
        <v>Ondo</v>
      </c>
      <c r="C603" s="13" t="str">
        <f>IF(INTRO!$E$43="Non-endemic"," ", IF(COUNTRY_INFO!C603=0," ",COUNTRY_INFO!C603))</f>
        <v>Irele</v>
      </c>
      <c r="D603" s="14">
        <f>IF(INTRO!$E$43="Non-endemic", 0, IF(COUNTRY_INFO!$K603&gt;0, IF(COUNTRY_INFO!$K603=4, 0, IF(COUNTRY_INFO!$K603=1, COUNTRY_INFO!$F603*0.33, IF(COUNTRY_INFO!$K603=2, COUNTRY_INFO!$F603*0.5, COUNTRY_INFO!$F603))), 0))</f>
        <v>18039.45</v>
      </c>
      <c r="E603" s="14">
        <f>IF(INTRO!$E$43="Non-endemic", 0, IF(COUNTRY_INFO!$K603&gt;0, IF(COUNTRY_INFO!$K603=4, 0, IF(COUNTRY_INFO!$K603=1, 0, IF(COUNTRY_INFO!$K603=2, COUNTRY_INFO!$G603*0.2, COUNTRY_INFO!$G603))), 0))</f>
        <v>0</v>
      </c>
      <c r="F603" s="14">
        <f t="shared" si="72"/>
        <v>18039.45</v>
      </c>
      <c r="G603" s="15">
        <f>IF(INTRO!$E$43="Non-endemic", "Not required", COUNTRY_INFO!T603)</f>
        <v>0</v>
      </c>
      <c r="H603" s="64"/>
      <c r="I603" s="14">
        <f>IF($D603=0,0,IF(AND($G603&gt;0,$H603&lt;&gt;"Yes"),D603,IF(AND($G603&gt;0,$H603="Yes"),COUNTRY_INFO!$F603,0)))</f>
        <v>0</v>
      </c>
      <c r="J603" s="3"/>
      <c r="K603" s="44">
        <f t="shared" si="73"/>
        <v>0</v>
      </c>
      <c r="L603" s="44">
        <f t="shared" si="74"/>
        <v>0</v>
      </c>
      <c r="M603" s="14">
        <f t="shared" si="69"/>
        <v>0</v>
      </c>
      <c r="N603" s="44">
        <f t="shared" si="70"/>
        <v>0</v>
      </c>
      <c r="O603" s="14">
        <f t="shared" si="75"/>
        <v>0</v>
      </c>
      <c r="P603" s="25"/>
      <c r="Q603" s="16">
        <f t="shared" si="76"/>
        <v>0</v>
      </c>
      <c r="R603" s="16">
        <f t="shared" si="71"/>
        <v>0</v>
      </c>
    </row>
    <row r="604" spans="1:18" x14ac:dyDescent="0.25">
      <c r="A604" s="13" t="str">
        <f>IF(INTRO!$E$43="Non-endemic"," ", IF(COUNTRY_INFO!A604=0," ",COUNTRY_INFO!A604))</f>
        <v>Nigeria</v>
      </c>
      <c r="B604" s="13" t="str">
        <f>IF(INTRO!$E$43="Non-endemic"," ", IF(COUNTRY_INFO!B604=0," ",COUNTRY_INFO!B604))</f>
        <v>Ondo</v>
      </c>
      <c r="C604" s="13" t="str">
        <f>IF(INTRO!$E$43="Non-endemic"," ", IF(COUNTRY_INFO!C604=0," ",COUNTRY_INFO!C604))</f>
        <v>Odigbo</v>
      </c>
      <c r="D604" s="14">
        <f>IF(INTRO!$E$43="Non-endemic", 0, IF(COUNTRY_INFO!$K604&gt;0, IF(COUNTRY_INFO!$K604=4, 0, IF(COUNTRY_INFO!$K604=1, COUNTRY_INFO!$F604*0.33, IF(COUNTRY_INFO!$K604=2, COUNTRY_INFO!$F604*0.5, COUNTRY_INFO!$F604))), 0))</f>
        <v>43371.5</v>
      </c>
      <c r="E604" s="14">
        <f>IF(INTRO!$E$43="Non-endemic", 0, IF(COUNTRY_INFO!$K604&gt;0, IF(COUNTRY_INFO!$K604=4, 0, IF(COUNTRY_INFO!$K604=1, 0, IF(COUNTRY_INFO!$K604=2, COUNTRY_INFO!$G604*0.2, COUNTRY_INFO!$G604))), 0))</f>
        <v>32218.800000000003</v>
      </c>
      <c r="F604" s="14">
        <f t="shared" si="72"/>
        <v>75590.3</v>
      </c>
      <c r="G604" s="15">
        <f>IF(INTRO!$E$43="Non-endemic", "Not required", COUNTRY_INFO!T604)</f>
        <v>1</v>
      </c>
      <c r="H604" s="64"/>
      <c r="I604" s="14">
        <f>IF($D604=0,0,IF(AND($G604&gt;0,$H604&lt;&gt;"Yes"),D604,IF(AND($G604&gt;0,$H604="Yes"),COUNTRY_INFO!$F604,0)))</f>
        <v>43371.5</v>
      </c>
      <c r="J604" s="3"/>
      <c r="K604" s="44">
        <f t="shared" si="73"/>
        <v>32218.800000000003</v>
      </c>
      <c r="L604" s="44">
        <f t="shared" si="74"/>
        <v>75590.3</v>
      </c>
      <c r="M604" s="14">
        <f t="shared" si="69"/>
        <v>108428.75</v>
      </c>
      <c r="N604" s="44">
        <f t="shared" si="70"/>
        <v>96656.400000000009</v>
      </c>
      <c r="O604" s="14">
        <f t="shared" si="75"/>
        <v>108428.75</v>
      </c>
      <c r="P604" s="25"/>
      <c r="Q604" s="16">
        <f t="shared" si="76"/>
        <v>108428.75</v>
      </c>
      <c r="R604" s="16">
        <f t="shared" si="71"/>
        <v>109</v>
      </c>
    </row>
    <row r="605" spans="1:18" x14ac:dyDescent="0.25">
      <c r="A605" s="13" t="str">
        <f>IF(INTRO!$E$43="Non-endemic"," ", IF(COUNTRY_INFO!A605=0," ",COUNTRY_INFO!A605))</f>
        <v>Nigeria</v>
      </c>
      <c r="B605" s="13" t="str">
        <f>IF(INTRO!$E$43="Non-endemic"," ", IF(COUNTRY_INFO!B605=0," ",COUNTRY_INFO!B605))</f>
        <v>Ondo</v>
      </c>
      <c r="C605" s="13" t="str">
        <f>IF(INTRO!$E$43="Non-endemic"," ", IF(COUNTRY_INFO!C605=0," ",COUNTRY_INFO!C605))</f>
        <v>Okitipupa</v>
      </c>
      <c r="D605" s="14">
        <f>IF(INTRO!$E$43="Non-endemic", 0, IF(COUNTRY_INFO!$K605&gt;0, IF(COUNTRY_INFO!$K605=4, 0, IF(COUNTRY_INFO!$K605=1, COUNTRY_INFO!$F605*0.33, IF(COUNTRY_INFO!$K605=2, COUNTRY_INFO!$F605*0.5, COUNTRY_INFO!$F605))), 0))</f>
        <v>0</v>
      </c>
      <c r="E605" s="14">
        <f>IF(INTRO!$E$43="Non-endemic", 0, IF(COUNTRY_INFO!$K605&gt;0, IF(COUNTRY_INFO!$K605=4, 0, IF(COUNTRY_INFO!$K605=1, 0, IF(COUNTRY_INFO!$K605=2, COUNTRY_INFO!$G605*0.2, COUNTRY_INFO!$G605))), 0))</f>
        <v>0</v>
      </c>
      <c r="F605" s="14">
        <f t="shared" si="72"/>
        <v>0</v>
      </c>
      <c r="G605" s="15">
        <f>IF(INTRO!$E$43="Non-endemic", "Not required", COUNTRY_INFO!T605)</f>
        <v>0</v>
      </c>
      <c r="H605" s="64"/>
      <c r="I605" s="14">
        <f>IF($D605=0,0,IF(AND($G605&gt;0,$H605&lt;&gt;"Yes"),D605,IF(AND($G605&gt;0,$H605="Yes"),COUNTRY_INFO!$F605,0)))</f>
        <v>0</v>
      </c>
      <c r="J605" s="3"/>
      <c r="K605" s="44">
        <f t="shared" si="73"/>
        <v>0</v>
      </c>
      <c r="L605" s="44">
        <f t="shared" si="74"/>
        <v>0</v>
      </c>
      <c r="M605" s="14">
        <f t="shared" si="69"/>
        <v>0</v>
      </c>
      <c r="N605" s="44">
        <f t="shared" si="70"/>
        <v>0</v>
      </c>
      <c r="O605" s="14">
        <f t="shared" si="75"/>
        <v>0</v>
      </c>
      <c r="P605" s="25"/>
      <c r="Q605" s="16">
        <f t="shared" si="76"/>
        <v>0</v>
      </c>
      <c r="R605" s="16">
        <f t="shared" si="71"/>
        <v>0</v>
      </c>
    </row>
    <row r="606" spans="1:18" x14ac:dyDescent="0.25">
      <c r="A606" s="13" t="str">
        <f>IF(INTRO!$E$43="Non-endemic"," ", IF(COUNTRY_INFO!A606=0," ",COUNTRY_INFO!A606))</f>
        <v>Nigeria</v>
      </c>
      <c r="B606" s="13" t="str">
        <f>IF(INTRO!$E$43="Non-endemic"," ", IF(COUNTRY_INFO!B606=0," ",COUNTRY_INFO!B606))</f>
        <v>Ondo</v>
      </c>
      <c r="C606" s="13" t="str">
        <f>IF(INTRO!$E$43="Non-endemic"," ", IF(COUNTRY_INFO!C606=0," ",COUNTRY_INFO!C606))</f>
        <v>Ondo East</v>
      </c>
      <c r="D606" s="14">
        <f>IF(INTRO!$E$43="Non-endemic", 0, IF(COUNTRY_INFO!$K606&gt;0, IF(COUNTRY_INFO!$K606=4, 0, IF(COUNTRY_INFO!$K606=1, COUNTRY_INFO!$F606*0.33, IF(COUNTRY_INFO!$K606=2, COUNTRY_INFO!$F606*0.5, COUNTRY_INFO!$F606))), 0))</f>
        <v>9290.16</v>
      </c>
      <c r="E606" s="14">
        <f>IF(INTRO!$E$43="Non-endemic", 0, IF(COUNTRY_INFO!$K606&gt;0, IF(COUNTRY_INFO!$K606=4, 0, IF(COUNTRY_INFO!$K606=1, 0, IF(COUNTRY_INFO!$K606=2, COUNTRY_INFO!$G606*0.2, COUNTRY_INFO!$G606))), 0))</f>
        <v>0</v>
      </c>
      <c r="F606" s="14">
        <f t="shared" si="72"/>
        <v>9290.16</v>
      </c>
      <c r="G606" s="15">
        <f>IF(INTRO!$E$43="Non-endemic", "Not required", COUNTRY_INFO!T606)</f>
        <v>0</v>
      </c>
      <c r="H606" s="64"/>
      <c r="I606" s="14">
        <f>IF($D606=0,0,IF(AND($G606&gt;0,$H606&lt;&gt;"Yes"),D606,IF(AND($G606&gt;0,$H606="Yes"),COUNTRY_INFO!$F606,0)))</f>
        <v>0</v>
      </c>
      <c r="J606" s="3"/>
      <c r="K606" s="44">
        <f t="shared" si="73"/>
        <v>0</v>
      </c>
      <c r="L606" s="44">
        <f t="shared" si="74"/>
        <v>0</v>
      </c>
      <c r="M606" s="14">
        <f t="shared" si="69"/>
        <v>0</v>
      </c>
      <c r="N606" s="44">
        <f t="shared" si="70"/>
        <v>0</v>
      </c>
      <c r="O606" s="14">
        <f t="shared" si="75"/>
        <v>0</v>
      </c>
      <c r="P606" s="25"/>
      <c r="Q606" s="16">
        <f t="shared" si="76"/>
        <v>0</v>
      </c>
      <c r="R606" s="16">
        <f t="shared" si="71"/>
        <v>0</v>
      </c>
    </row>
    <row r="607" spans="1:18" x14ac:dyDescent="0.25">
      <c r="A607" s="13" t="str">
        <f>IF(INTRO!$E$43="Non-endemic"," ", IF(COUNTRY_INFO!A607=0," ",COUNTRY_INFO!A607))</f>
        <v>Nigeria</v>
      </c>
      <c r="B607" s="13" t="str">
        <f>IF(INTRO!$E$43="Non-endemic"," ", IF(COUNTRY_INFO!B607=0," ",COUNTRY_INFO!B607))</f>
        <v>Ondo</v>
      </c>
      <c r="C607" s="13" t="str">
        <f>IF(INTRO!$E$43="Non-endemic"," ", IF(COUNTRY_INFO!C607=0," ",COUNTRY_INFO!C607))</f>
        <v>Ondo West</v>
      </c>
      <c r="D607" s="14">
        <f>IF(INTRO!$E$43="Non-endemic", 0, IF(COUNTRY_INFO!$K607&gt;0, IF(COUNTRY_INFO!$K607=4, 0, IF(COUNTRY_INFO!$K607=1, COUNTRY_INFO!$F607*0.33, IF(COUNTRY_INFO!$K607=2, COUNTRY_INFO!$F607*0.5, COUNTRY_INFO!$F607))), 0))</f>
        <v>0</v>
      </c>
      <c r="E607" s="14">
        <f>IF(INTRO!$E$43="Non-endemic", 0, IF(COUNTRY_INFO!$K607&gt;0, IF(COUNTRY_INFO!$K607=4, 0, IF(COUNTRY_INFO!$K607=1, 0, IF(COUNTRY_INFO!$K607=2, COUNTRY_INFO!$G607*0.2, COUNTRY_INFO!$G607))), 0))</f>
        <v>0</v>
      </c>
      <c r="F607" s="14">
        <f t="shared" si="72"/>
        <v>0</v>
      </c>
      <c r="G607" s="15">
        <f>IF(INTRO!$E$43="Non-endemic", "Not required", COUNTRY_INFO!T607)</f>
        <v>0</v>
      </c>
      <c r="H607" s="64"/>
      <c r="I607" s="14">
        <f>IF($D607=0,0,IF(AND($G607&gt;0,$H607&lt;&gt;"Yes"),D607,IF(AND($G607&gt;0,$H607="Yes"),COUNTRY_INFO!$F607,0)))</f>
        <v>0</v>
      </c>
      <c r="J607" s="3"/>
      <c r="K607" s="44">
        <f t="shared" si="73"/>
        <v>0</v>
      </c>
      <c r="L607" s="44">
        <f t="shared" si="74"/>
        <v>0</v>
      </c>
      <c r="M607" s="14">
        <f t="shared" si="69"/>
        <v>0</v>
      </c>
      <c r="N607" s="44">
        <f t="shared" si="70"/>
        <v>0</v>
      </c>
      <c r="O607" s="14">
        <f t="shared" si="75"/>
        <v>0</v>
      </c>
      <c r="P607" s="25"/>
      <c r="Q607" s="16">
        <f t="shared" si="76"/>
        <v>0</v>
      </c>
      <c r="R607" s="16">
        <f t="shared" si="71"/>
        <v>0</v>
      </c>
    </row>
    <row r="608" spans="1:18" x14ac:dyDescent="0.25">
      <c r="A608" s="13" t="str">
        <f>IF(INTRO!$E$43="Non-endemic"," ", IF(COUNTRY_INFO!A608=0," ",COUNTRY_INFO!A608))</f>
        <v>Nigeria</v>
      </c>
      <c r="B608" s="13" t="str">
        <f>IF(INTRO!$E$43="Non-endemic"," ", IF(COUNTRY_INFO!B608=0," ",COUNTRY_INFO!B608))</f>
        <v>Ondo</v>
      </c>
      <c r="C608" s="13" t="str">
        <f>IF(INTRO!$E$43="Non-endemic"," ", IF(COUNTRY_INFO!C608=0," ",COUNTRY_INFO!C608))</f>
        <v>Ose</v>
      </c>
      <c r="D608" s="14">
        <f>IF(INTRO!$E$43="Non-endemic", 0, IF(COUNTRY_INFO!$K608&gt;0, IF(COUNTRY_INFO!$K608=4, 0, IF(COUNTRY_INFO!$K608=1, COUNTRY_INFO!$F608*0.33, IF(COUNTRY_INFO!$K608=2, COUNTRY_INFO!$F608*0.5, COUNTRY_INFO!$F608))), 0))</f>
        <v>18006.45</v>
      </c>
      <c r="E608" s="14">
        <f>IF(INTRO!$E$43="Non-endemic", 0, IF(COUNTRY_INFO!$K608&gt;0, IF(COUNTRY_INFO!$K608=4, 0, IF(COUNTRY_INFO!$K608=1, 0, IF(COUNTRY_INFO!$K608=2, COUNTRY_INFO!$G608*0.2, COUNTRY_INFO!$G608))), 0))</f>
        <v>0</v>
      </c>
      <c r="F608" s="14">
        <f t="shared" si="72"/>
        <v>18006.45</v>
      </c>
      <c r="G608" s="15">
        <f>IF(INTRO!$E$43="Non-endemic", "Not required", COUNTRY_INFO!T608)</f>
        <v>0</v>
      </c>
      <c r="H608" s="64"/>
      <c r="I608" s="14">
        <f>IF($D608=0,0,IF(AND($G608&gt;0,$H608&lt;&gt;"Yes"),D608,IF(AND($G608&gt;0,$H608="Yes"),COUNTRY_INFO!$F608,0)))</f>
        <v>0</v>
      </c>
      <c r="J608" s="3"/>
      <c r="K608" s="44">
        <f t="shared" si="73"/>
        <v>0</v>
      </c>
      <c r="L608" s="44">
        <f t="shared" si="74"/>
        <v>0</v>
      </c>
      <c r="M608" s="14">
        <f t="shared" si="69"/>
        <v>0</v>
      </c>
      <c r="N608" s="44">
        <f t="shared" si="70"/>
        <v>0</v>
      </c>
      <c r="O608" s="14">
        <f t="shared" si="75"/>
        <v>0</v>
      </c>
      <c r="P608" s="25"/>
      <c r="Q608" s="16">
        <f t="shared" si="76"/>
        <v>0</v>
      </c>
      <c r="R608" s="16">
        <f t="shared" si="71"/>
        <v>0</v>
      </c>
    </row>
    <row r="609" spans="1:18" x14ac:dyDescent="0.25">
      <c r="A609" s="13" t="str">
        <f>IF(INTRO!$E$43="Non-endemic"," ", IF(COUNTRY_INFO!A609=0," ",COUNTRY_INFO!A609))</f>
        <v>Nigeria</v>
      </c>
      <c r="B609" s="13" t="str">
        <f>IF(INTRO!$E$43="Non-endemic"," ", IF(COUNTRY_INFO!B609=0," ",COUNTRY_INFO!B609))</f>
        <v>Ondo</v>
      </c>
      <c r="C609" s="13" t="str">
        <f>IF(INTRO!$E$43="Non-endemic"," ", IF(COUNTRY_INFO!C609=0," ",COUNTRY_INFO!C609))</f>
        <v>Owo</v>
      </c>
      <c r="D609" s="14">
        <f>IF(INTRO!$E$43="Non-endemic", 0, IF(COUNTRY_INFO!$K609&gt;0, IF(COUNTRY_INFO!$K609=4, 0, IF(COUNTRY_INFO!$K609=1, COUNTRY_INFO!$F609*0.33, IF(COUNTRY_INFO!$K609=2, COUNTRY_INFO!$F609*0.5, COUNTRY_INFO!$F609))), 0))</f>
        <v>27200.58</v>
      </c>
      <c r="E609" s="14">
        <f>IF(INTRO!$E$43="Non-endemic", 0, IF(COUNTRY_INFO!$K609&gt;0, IF(COUNTRY_INFO!$K609=4, 0, IF(COUNTRY_INFO!$K609=1, 0, IF(COUNTRY_INFO!$K609=2, COUNTRY_INFO!$G609*0.2, COUNTRY_INFO!$G609))), 0))</f>
        <v>0</v>
      </c>
      <c r="F609" s="14">
        <f t="shared" si="72"/>
        <v>27200.58</v>
      </c>
      <c r="G609" s="15">
        <f>IF(INTRO!$E$43="Non-endemic", "Not required", COUNTRY_INFO!T609)</f>
        <v>0</v>
      </c>
      <c r="H609" s="64"/>
      <c r="I609" s="14">
        <f>IF($D609=0,0,IF(AND($G609&gt;0,$H609&lt;&gt;"Yes"),D609,IF(AND($G609&gt;0,$H609="Yes"),COUNTRY_INFO!$F609,0)))</f>
        <v>0</v>
      </c>
      <c r="J609" s="3"/>
      <c r="K609" s="44">
        <f t="shared" si="73"/>
        <v>0</v>
      </c>
      <c r="L609" s="44">
        <f t="shared" si="74"/>
        <v>0</v>
      </c>
      <c r="M609" s="14">
        <f t="shared" si="69"/>
        <v>0</v>
      </c>
      <c r="N609" s="44">
        <f t="shared" si="70"/>
        <v>0</v>
      </c>
      <c r="O609" s="14">
        <f t="shared" si="75"/>
        <v>0</v>
      </c>
      <c r="P609" s="25"/>
      <c r="Q609" s="16">
        <f t="shared" si="76"/>
        <v>0</v>
      </c>
      <c r="R609" s="16">
        <f t="shared" si="71"/>
        <v>0</v>
      </c>
    </row>
    <row r="610" spans="1:18" x14ac:dyDescent="0.25">
      <c r="A610" s="13" t="str">
        <f>IF(INTRO!$E$43="Non-endemic"," ", IF(COUNTRY_INFO!A610=0," ",COUNTRY_INFO!A610))</f>
        <v>Nigeria</v>
      </c>
      <c r="B610" s="13" t="str">
        <f>IF(INTRO!$E$43="Non-endemic"," ", IF(COUNTRY_INFO!B610=0," ",COUNTRY_INFO!B610))</f>
        <v>Osun</v>
      </c>
      <c r="C610" s="13" t="str">
        <f>IF(INTRO!$E$43="Non-endemic"," ", IF(COUNTRY_INFO!C610=0," ",COUNTRY_INFO!C610))</f>
        <v>Aijedaade</v>
      </c>
      <c r="D610" s="14">
        <f>IF(INTRO!$E$43="Non-endemic", 0, IF(COUNTRY_INFO!$K610&gt;0, IF(COUNTRY_INFO!$K610=4, 0, IF(COUNTRY_INFO!$K610=1, COUNTRY_INFO!$F610*0.33, IF(COUNTRY_INFO!$K610=2, COUNTRY_INFO!$F610*0.5, COUNTRY_INFO!$F610))), 0))</f>
        <v>18688.89</v>
      </c>
      <c r="E610" s="14">
        <f>IF(INTRO!$E$43="Non-endemic", 0, IF(COUNTRY_INFO!$K610&gt;0, IF(COUNTRY_INFO!$K610=4, 0, IF(COUNTRY_INFO!$K610=1, 0, IF(COUNTRY_INFO!$K610=2, COUNTRY_INFO!$G610*0.2, COUNTRY_INFO!$G610))), 0))</f>
        <v>0</v>
      </c>
      <c r="F610" s="14">
        <f t="shared" si="72"/>
        <v>18688.89</v>
      </c>
      <c r="G610" s="15">
        <f>IF(INTRO!$E$43="Non-endemic", "Not required", COUNTRY_INFO!T610)</f>
        <v>0</v>
      </c>
      <c r="H610" s="64"/>
      <c r="I610" s="14">
        <f>IF($D610=0,0,IF(AND($G610&gt;0,$H610&lt;&gt;"Yes"),D610,IF(AND($G610&gt;0,$H610="Yes"),COUNTRY_INFO!$F610,0)))</f>
        <v>0</v>
      </c>
      <c r="J610" s="3"/>
      <c r="K610" s="44">
        <f t="shared" si="73"/>
        <v>0</v>
      </c>
      <c r="L610" s="44">
        <f t="shared" si="74"/>
        <v>0</v>
      </c>
      <c r="M610" s="14">
        <f t="shared" si="69"/>
        <v>0</v>
      </c>
      <c r="N610" s="44">
        <f t="shared" si="70"/>
        <v>0</v>
      </c>
      <c r="O610" s="14">
        <f t="shared" si="75"/>
        <v>0</v>
      </c>
      <c r="P610" s="25"/>
      <c r="Q610" s="16">
        <f t="shared" si="76"/>
        <v>0</v>
      </c>
      <c r="R610" s="16">
        <f t="shared" si="71"/>
        <v>0</v>
      </c>
    </row>
    <row r="611" spans="1:18" x14ac:dyDescent="0.25">
      <c r="A611" s="13" t="str">
        <f>IF(INTRO!$E$43="Non-endemic"," ", IF(COUNTRY_INFO!A611=0," ",COUNTRY_INFO!A611))</f>
        <v>Nigeria</v>
      </c>
      <c r="B611" s="13" t="str">
        <f>IF(INTRO!$E$43="Non-endemic"," ", IF(COUNTRY_INFO!B611=0," ",COUNTRY_INFO!B611))</f>
        <v>Osun</v>
      </c>
      <c r="C611" s="13" t="str">
        <f>IF(INTRO!$E$43="Non-endemic"," ", IF(COUNTRY_INFO!C611=0," ",COUNTRY_INFO!C611))</f>
        <v>Aijedire</v>
      </c>
      <c r="D611" s="14">
        <f>IF(INTRO!$E$43="Non-endemic", 0, IF(COUNTRY_INFO!$K611&gt;0, IF(COUNTRY_INFO!$K611=4, 0, IF(COUNTRY_INFO!$K611=1, COUNTRY_INFO!$F611*0.33, IF(COUNTRY_INFO!$K611=2, COUNTRY_INFO!$F611*0.5, COUNTRY_INFO!$F611))), 0))</f>
        <v>9425.130000000001</v>
      </c>
      <c r="E611" s="14">
        <f>IF(INTRO!$E$43="Non-endemic", 0, IF(COUNTRY_INFO!$K611&gt;0, IF(COUNTRY_INFO!$K611=4, 0, IF(COUNTRY_INFO!$K611=1, 0, IF(COUNTRY_INFO!$K611=2, COUNTRY_INFO!$G611*0.2, COUNTRY_INFO!$G611))), 0))</f>
        <v>0</v>
      </c>
      <c r="F611" s="14">
        <f t="shared" si="72"/>
        <v>9425.130000000001</v>
      </c>
      <c r="G611" s="15">
        <f>IF(INTRO!$E$43="Non-endemic", "Not required", COUNTRY_INFO!T611)</f>
        <v>0</v>
      </c>
      <c r="H611" s="64"/>
      <c r="I611" s="14">
        <f>IF($D611=0,0,IF(AND($G611&gt;0,$H611&lt;&gt;"Yes"),D611,IF(AND($G611&gt;0,$H611="Yes"),COUNTRY_INFO!$F611,0)))</f>
        <v>0</v>
      </c>
      <c r="J611" s="3"/>
      <c r="K611" s="44">
        <f t="shared" si="73"/>
        <v>0</v>
      </c>
      <c r="L611" s="44">
        <f t="shared" si="74"/>
        <v>0</v>
      </c>
      <c r="M611" s="14">
        <f t="shared" si="69"/>
        <v>0</v>
      </c>
      <c r="N611" s="44">
        <f t="shared" si="70"/>
        <v>0</v>
      </c>
      <c r="O611" s="14">
        <f t="shared" si="75"/>
        <v>0</v>
      </c>
      <c r="P611" s="25"/>
      <c r="Q611" s="16">
        <f t="shared" si="76"/>
        <v>0</v>
      </c>
      <c r="R611" s="16">
        <f t="shared" si="71"/>
        <v>0</v>
      </c>
    </row>
    <row r="612" spans="1:18" x14ac:dyDescent="0.25">
      <c r="A612" s="13" t="str">
        <f>IF(INTRO!$E$43="Non-endemic"," ", IF(COUNTRY_INFO!A612=0," ",COUNTRY_INFO!A612))</f>
        <v>Nigeria</v>
      </c>
      <c r="B612" s="13" t="str">
        <f>IF(INTRO!$E$43="Non-endemic"," ", IF(COUNTRY_INFO!B612=0," ",COUNTRY_INFO!B612))</f>
        <v>Osun</v>
      </c>
      <c r="C612" s="13" t="str">
        <f>IF(INTRO!$E$43="Non-endemic"," ", IF(COUNTRY_INFO!C612=0," ",COUNTRY_INFO!C612))</f>
        <v>Atakunmosa East</v>
      </c>
      <c r="D612" s="14">
        <f>IF(INTRO!$E$43="Non-endemic", 0, IF(COUNTRY_INFO!$K612&gt;0, IF(COUNTRY_INFO!$K612=4, 0, IF(COUNTRY_INFO!$K612=1, COUNTRY_INFO!$F612*0.33, IF(COUNTRY_INFO!$K612=2, COUNTRY_INFO!$F612*0.5, COUNTRY_INFO!$F612))), 0))</f>
        <v>12924.5</v>
      </c>
      <c r="E612" s="14">
        <f>IF(INTRO!$E$43="Non-endemic", 0, IF(COUNTRY_INFO!$K612&gt;0, IF(COUNTRY_INFO!$K612=4, 0, IF(COUNTRY_INFO!$K612=1, 0, IF(COUNTRY_INFO!$K612=2, COUNTRY_INFO!$G612*0.2, COUNTRY_INFO!$G612))), 0))</f>
        <v>9601</v>
      </c>
      <c r="F612" s="14">
        <f t="shared" si="72"/>
        <v>22525.5</v>
      </c>
      <c r="G612" s="15">
        <f>IF(INTRO!$E$43="Non-endemic", "Not required", COUNTRY_INFO!T612)</f>
        <v>1</v>
      </c>
      <c r="H612" s="64"/>
      <c r="I612" s="14">
        <f>IF($D612=0,0,IF(AND($G612&gt;0,$H612&lt;&gt;"Yes"),D612,IF(AND($G612&gt;0,$H612="Yes"),COUNTRY_INFO!$F612,0)))</f>
        <v>12924.5</v>
      </c>
      <c r="J612" s="3"/>
      <c r="K612" s="44">
        <f t="shared" si="73"/>
        <v>9601</v>
      </c>
      <c r="L612" s="44">
        <f t="shared" si="74"/>
        <v>22525.5</v>
      </c>
      <c r="M612" s="14">
        <f t="shared" si="69"/>
        <v>32311.25</v>
      </c>
      <c r="N612" s="44">
        <f t="shared" si="70"/>
        <v>28803</v>
      </c>
      <c r="O612" s="14">
        <f t="shared" si="75"/>
        <v>32311.25</v>
      </c>
      <c r="P612" s="25"/>
      <c r="Q612" s="16">
        <f t="shared" si="76"/>
        <v>32311.25</v>
      </c>
      <c r="R612" s="16">
        <f t="shared" si="71"/>
        <v>33</v>
      </c>
    </row>
    <row r="613" spans="1:18" x14ac:dyDescent="0.25">
      <c r="A613" s="13" t="str">
        <f>IF(INTRO!$E$43="Non-endemic"," ", IF(COUNTRY_INFO!A613=0," ",COUNTRY_INFO!A613))</f>
        <v>Nigeria</v>
      </c>
      <c r="B613" s="13" t="str">
        <f>IF(INTRO!$E$43="Non-endemic"," ", IF(COUNTRY_INFO!B613=0," ",COUNTRY_INFO!B613))</f>
        <v>Osun</v>
      </c>
      <c r="C613" s="13" t="str">
        <f>IF(INTRO!$E$43="Non-endemic"," ", IF(COUNTRY_INFO!C613=0," ",COUNTRY_INFO!C613))</f>
        <v>Atakunmosa West</v>
      </c>
      <c r="D613" s="14">
        <f>IF(INTRO!$E$43="Non-endemic", 0, IF(COUNTRY_INFO!$K613&gt;0, IF(COUNTRY_INFO!$K613=4, 0, IF(COUNTRY_INFO!$K613=1, COUNTRY_INFO!$F613*0.33, IF(COUNTRY_INFO!$K613=2, COUNTRY_INFO!$F613*0.5, COUNTRY_INFO!$F613))), 0))</f>
        <v>9468.69</v>
      </c>
      <c r="E613" s="14">
        <f>IF(INTRO!$E$43="Non-endemic", 0, IF(COUNTRY_INFO!$K613&gt;0, IF(COUNTRY_INFO!$K613=4, 0, IF(COUNTRY_INFO!$K613=1, 0, IF(COUNTRY_INFO!$K613=2, COUNTRY_INFO!$G613*0.2, COUNTRY_INFO!$G613))), 0))</f>
        <v>0</v>
      </c>
      <c r="F613" s="14">
        <f t="shared" si="72"/>
        <v>9468.69</v>
      </c>
      <c r="G613" s="15">
        <f>IF(INTRO!$E$43="Non-endemic", "Not required", COUNTRY_INFO!T613)</f>
        <v>0</v>
      </c>
      <c r="H613" s="64"/>
      <c r="I613" s="14">
        <f>IF($D613=0,0,IF(AND($G613&gt;0,$H613&lt;&gt;"Yes"),D613,IF(AND($G613&gt;0,$H613="Yes"),COUNTRY_INFO!$F613,0)))</f>
        <v>0</v>
      </c>
      <c r="J613" s="3"/>
      <c r="K613" s="44">
        <f t="shared" si="73"/>
        <v>0</v>
      </c>
      <c r="L613" s="44">
        <f t="shared" si="74"/>
        <v>0</v>
      </c>
      <c r="M613" s="14">
        <f t="shared" si="69"/>
        <v>0</v>
      </c>
      <c r="N613" s="44">
        <f t="shared" si="70"/>
        <v>0</v>
      </c>
      <c r="O613" s="14">
        <f t="shared" si="75"/>
        <v>0</v>
      </c>
      <c r="P613" s="25"/>
      <c r="Q613" s="16">
        <f t="shared" si="76"/>
        <v>0</v>
      </c>
      <c r="R613" s="16">
        <f t="shared" si="71"/>
        <v>0</v>
      </c>
    </row>
    <row r="614" spans="1:18" x14ac:dyDescent="0.25">
      <c r="A614" s="13" t="str">
        <f>IF(INTRO!$E$43="Non-endemic"," ", IF(COUNTRY_INFO!A614=0," ",COUNTRY_INFO!A614))</f>
        <v>Nigeria</v>
      </c>
      <c r="B614" s="13" t="str">
        <f>IF(INTRO!$E$43="Non-endemic"," ", IF(COUNTRY_INFO!B614=0," ",COUNTRY_INFO!B614))</f>
        <v>Osun</v>
      </c>
      <c r="C614" s="13" t="str">
        <f>IF(INTRO!$E$43="Non-endemic"," ", IF(COUNTRY_INFO!C614=0," ",COUNTRY_INFO!C614))</f>
        <v>Boluwadura</v>
      </c>
      <c r="D614" s="14">
        <f>IF(INTRO!$E$43="Non-endemic", 0, IF(COUNTRY_INFO!$K614&gt;0, IF(COUNTRY_INFO!$K614=4, 0, IF(COUNTRY_INFO!$K614=1, COUNTRY_INFO!$F614*0.33, IF(COUNTRY_INFO!$K614=2, COUNTRY_INFO!$F614*0.5, COUNTRY_INFO!$F614))), 0))</f>
        <v>0</v>
      </c>
      <c r="E614" s="14">
        <f>IF(INTRO!$E$43="Non-endemic", 0, IF(COUNTRY_INFO!$K614&gt;0, IF(COUNTRY_INFO!$K614=4, 0, IF(COUNTRY_INFO!$K614=1, 0, IF(COUNTRY_INFO!$K614=2, COUNTRY_INFO!$G614*0.2, COUNTRY_INFO!$G614))), 0))</f>
        <v>0</v>
      </c>
      <c r="F614" s="14">
        <f t="shared" si="72"/>
        <v>0</v>
      </c>
      <c r="G614" s="15">
        <f>IF(INTRO!$E$43="Non-endemic", "Not required", COUNTRY_INFO!T614)</f>
        <v>0</v>
      </c>
      <c r="H614" s="64"/>
      <c r="I614" s="14">
        <f>IF($D614=0,0,IF(AND($G614&gt;0,$H614&lt;&gt;"Yes"),D614,IF(AND($G614&gt;0,$H614="Yes"),COUNTRY_INFO!$F614,0)))</f>
        <v>0</v>
      </c>
      <c r="J614" s="3"/>
      <c r="K614" s="44">
        <f t="shared" si="73"/>
        <v>0</v>
      </c>
      <c r="L614" s="44">
        <f t="shared" si="74"/>
        <v>0</v>
      </c>
      <c r="M614" s="14">
        <f t="shared" si="69"/>
        <v>0</v>
      </c>
      <c r="N614" s="44">
        <f t="shared" si="70"/>
        <v>0</v>
      </c>
      <c r="O614" s="14">
        <f t="shared" si="75"/>
        <v>0</v>
      </c>
      <c r="P614" s="25"/>
      <c r="Q614" s="16">
        <f t="shared" si="76"/>
        <v>0</v>
      </c>
      <c r="R614" s="16">
        <f t="shared" si="71"/>
        <v>0</v>
      </c>
    </row>
    <row r="615" spans="1:18" x14ac:dyDescent="0.25">
      <c r="A615" s="13" t="str">
        <f>IF(INTRO!$E$43="Non-endemic"," ", IF(COUNTRY_INFO!A615=0," ",COUNTRY_INFO!A615))</f>
        <v>Nigeria</v>
      </c>
      <c r="B615" s="13" t="str">
        <f>IF(INTRO!$E$43="Non-endemic"," ", IF(COUNTRY_INFO!B615=0," ",COUNTRY_INFO!B615))</f>
        <v>Osun</v>
      </c>
      <c r="C615" s="13" t="str">
        <f>IF(INTRO!$E$43="Non-endemic"," ", IF(COUNTRY_INFO!C615=0," ",COUNTRY_INFO!C615))</f>
        <v>Boripe</v>
      </c>
      <c r="D615" s="14">
        <f>IF(INTRO!$E$43="Non-endemic", 0, IF(COUNTRY_INFO!$K615&gt;0, IF(COUNTRY_INFO!$K615=4, 0, IF(COUNTRY_INFO!$K615=1, COUNTRY_INFO!$F615*0.33, IF(COUNTRY_INFO!$K615=2, COUNTRY_INFO!$F615*0.5, COUNTRY_INFO!$F615))), 0))</f>
        <v>17317.740000000002</v>
      </c>
      <c r="E615" s="14">
        <f>IF(INTRO!$E$43="Non-endemic", 0, IF(COUNTRY_INFO!$K615&gt;0, IF(COUNTRY_INFO!$K615=4, 0, IF(COUNTRY_INFO!$K615=1, 0, IF(COUNTRY_INFO!$K615=2, COUNTRY_INFO!$G615*0.2, COUNTRY_INFO!$G615))), 0))</f>
        <v>0</v>
      </c>
      <c r="F615" s="14">
        <f t="shared" si="72"/>
        <v>17317.740000000002</v>
      </c>
      <c r="G615" s="15">
        <f>IF(INTRO!$E$43="Non-endemic", "Not required", COUNTRY_INFO!T615)</f>
        <v>0</v>
      </c>
      <c r="H615" s="64"/>
      <c r="I615" s="14">
        <f>IF($D615=0,0,IF(AND($G615&gt;0,$H615&lt;&gt;"Yes"),D615,IF(AND($G615&gt;0,$H615="Yes"),COUNTRY_INFO!$F615,0)))</f>
        <v>0</v>
      </c>
      <c r="J615" s="3"/>
      <c r="K615" s="44">
        <f t="shared" si="73"/>
        <v>0</v>
      </c>
      <c r="L615" s="44">
        <f t="shared" si="74"/>
        <v>0</v>
      </c>
      <c r="M615" s="14">
        <f t="shared" si="69"/>
        <v>0</v>
      </c>
      <c r="N615" s="44">
        <f t="shared" si="70"/>
        <v>0</v>
      </c>
      <c r="O615" s="14">
        <f t="shared" si="75"/>
        <v>0</v>
      </c>
      <c r="P615" s="25"/>
      <c r="Q615" s="16">
        <f t="shared" si="76"/>
        <v>0</v>
      </c>
      <c r="R615" s="16">
        <f t="shared" si="71"/>
        <v>0</v>
      </c>
    </row>
    <row r="616" spans="1:18" x14ac:dyDescent="0.25">
      <c r="A616" s="13" t="str">
        <f>IF(INTRO!$E$43="Non-endemic"," ", IF(COUNTRY_INFO!A616=0," ",COUNTRY_INFO!A616))</f>
        <v>Nigeria</v>
      </c>
      <c r="B616" s="13" t="str">
        <f>IF(INTRO!$E$43="Non-endemic"," ", IF(COUNTRY_INFO!B616=0," ",COUNTRY_INFO!B616))</f>
        <v>Osun</v>
      </c>
      <c r="C616" s="13" t="str">
        <f>IF(INTRO!$E$43="Non-endemic"," ", IF(COUNTRY_INFO!C616=0," ",COUNTRY_INFO!C616))</f>
        <v>Ede North</v>
      </c>
      <c r="D616" s="14">
        <f>IF(INTRO!$E$43="Non-endemic", 0, IF(COUNTRY_INFO!$K616&gt;0, IF(COUNTRY_INFO!$K616=4, 0, IF(COUNTRY_INFO!$K616=1, COUNTRY_INFO!$F616*0.33, IF(COUNTRY_INFO!$K616=2, COUNTRY_INFO!$F616*0.5, COUNTRY_INFO!$F616))), 0))</f>
        <v>10417.44</v>
      </c>
      <c r="E616" s="14">
        <f>IF(INTRO!$E$43="Non-endemic", 0, IF(COUNTRY_INFO!$K616&gt;0, IF(COUNTRY_INFO!$K616=4, 0, IF(COUNTRY_INFO!$K616=1, 0, IF(COUNTRY_INFO!$K616=2, COUNTRY_INFO!$G616*0.2, COUNTRY_INFO!$G616))), 0))</f>
        <v>0</v>
      </c>
      <c r="F616" s="14">
        <f t="shared" si="72"/>
        <v>10417.44</v>
      </c>
      <c r="G616" s="15">
        <f>IF(INTRO!$E$43="Non-endemic", "Not required", COUNTRY_INFO!T616)</f>
        <v>0</v>
      </c>
      <c r="H616" s="64"/>
      <c r="I616" s="14">
        <f>IF($D616=0,0,IF(AND($G616&gt;0,$H616&lt;&gt;"Yes"),D616,IF(AND($G616&gt;0,$H616="Yes"),COUNTRY_INFO!$F616,0)))</f>
        <v>0</v>
      </c>
      <c r="J616" s="3"/>
      <c r="K616" s="44">
        <f t="shared" si="73"/>
        <v>0</v>
      </c>
      <c r="L616" s="44">
        <f t="shared" si="74"/>
        <v>0</v>
      </c>
      <c r="M616" s="14">
        <f t="shared" si="69"/>
        <v>0</v>
      </c>
      <c r="N616" s="44">
        <f t="shared" si="70"/>
        <v>0</v>
      </c>
      <c r="O616" s="14">
        <f t="shared" si="75"/>
        <v>0</v>
      </c>
      <c r="P616" s="25"/>
      <c r="Q616" s="16">
        <f t="shared" si="76"/>
        <v>0</v>
      </c>
      <c r="R616" s="16">
        <f t="shared" si="71"/>
        <v>0</v>
      </c>
    </row>
    <row r="617" spans="1:18" x14ac:dyDescent="0.25">
      <c r="A617" s="13" t="str">
        <f>IF(INTRO!$E$43="Non-endemic"," ", IF(COUNTRY_INFO!A617=0," ",COUNTRY_INFO!A617))</f>
        <v>Nigeria</v>
      </c>
      <c r="B617" s="13" t="str">
        <f>IF(INTRO!$E$43="Non-endemic"," ", IF(COUNTRY_INFO!B617=0," ",COUNTRY_INFO!B617))</f>
        <v>Osun</v>
      </c>
      <c r="C617" s="13" t="str">
        <f>IF(INTRO!$E$43="Non-endemic"," ", IF(COUNTRY_INFO!C617=0," ",COUNTRY_INFO!C617))</f>
        <v>Ede South</v>
      </c>
      <c r="D617" s="14">
        <f>IF(INTRO!$E$43="Non-endemic", 0, IF(COUNTRY_INFO!$K617&gt;0, IF(COUNTRY_INFO!$K617=4, 0, IF(COUNTRY_INFO!$K617=1, COUNTRY_INFO!$F617*0.33, IF(COUNTRY_INFO!$K617=2, COUNTRY_INFO!$F617*0.5, COUNTRY_INFO!$F617))), 0))</f>
        <v>9448.5600000000013</v>
      </c>
      <c r="E617" s="14">
        <f>IF(INTRO!$E$43="Non-endemic", 0, IF(COUNTRY_INFO!$K617&gt;0, IF(COUNTRY_INFO!$K617=4, 0, IF(COUNTRY_INFO!$K617=1, 0, IF(COUNTRY_INFO!$K617=2, COUNTRY_INFO!$G617*0.2, COUNTRY_INFO!$G617))), 0))</f>
        <v>0</v>
      </c>
      <c r="F617" s="14">
        <f t="shared" si="72"/>
        <v>9448.5600000000013</v>
      </c>
      <c r="G617" s="15">
        <f>IF(INTRO!$E$43="Non-endemic", "Not required", COUNTRY_INFO!T617)</f>
        <v>0</v>
      </c>
      <c r="H617" s="64"/>
      <c r="I617" s="14">
        <f>IF($D617=0,0,IF(AND($G617&gt;0,$H617&lt;&gt;"Yes"),D617,IF(AND($G617&gt;0,$H617="Yes"),COUNTRY_INFO!$F617,0)))</f>
        <v>0</v>
      </c>
      <c r="J617" s="3"/>
      <c r="K617" s="44">
        <f t="shared" si="73"/>
        <v>0</v>
      </c>
      <c r="L617" s="44">
        <f t="shared" si="74"/>
        <v>0</v>
      </c>
      <c r="M617" s="14">
        <f t="shared" si="69"/>
        <v>0</v>
      </c>
      <c r="N617" s="44">
        <f t="shared" si="70"/>
        <v>0</v>
      </c>
      <c r="O617" s="14">
        <f t="shared" si="75"/>
        <v>0</v>
      </c>
      <c r="P617" s="25"/>
      <c r="Q617" s="16">
        <f t="shared" si="76"/>
        <v>0</v>
      </c>
      <c r="R617" s="16">
        <f t="shared" si="71"/>
        <v>0</v>
      </c>
    </row>
    <row r="618" spans="1:18" x14ac:dyDescent="0.25">
      <c r="A618" s="13" t="str">
        <f>IF(INTRO!$E$43="Non-endemic"," ", IF(COUNTRY_INFO!A618=0," ",COUNTRY_INFO!A618))</f>
        <v>Nigeria</v>
      </c>
      <c r="B618" s="13" t="str">
        <f>IF(INTRO!$E$43="Non-endemic"," ", IF(COUNTRY_INFO!B618=0," ",COUNTRY_INFO!B618))</f>
        <v>Osun</v>
      </c>
      <c r="C618" s="13" t="str">
        <f>IF(INTRO!$E$43="Non-endemic"," ", IF(COUNTRY_INFO!C618=0," ",COUNTRY_INFO!C618))</f>
        <v>Egbedore</v>
      </c>
      <c r="D618" s="14">
        <f>IF(INTRO!$E$43="Non-endemic", 0, IF(COUNTRY_INFO!$K618&gt;0, IF(COUNTRY_INFO!$K618=4, 0, IF(COUNTRY_INFO!$K618=1, COUNTRY_INFO!$F618*0.33, IF(COUNTRY_INFO!$K618=2, COUNTRY_INFO!$F618*0.5, COUNTRY_INFO!$F618))), 0))</f>
        <v>9249.9</v>
      </c>
      <c r="E618" s="14">
        <f>IF(INTRO!$E$43="Non-endemic", 0, IF(COUNTRY_INFO!$K618&gt;0, IF(COUNTRY_INFO!$K618=4, 0, IF(COUNTRY_INFO!$K618=1, 0, IF(COUNTRY_INFO!$K618=2, COUNTRY_INFO!$G618*0.2, COUNTRY_INFO!$G618))), 0))</f>
        <v>0</v>
      </c>
      <c r="F618" s="14">
        <f t="shared" si="72"/>
        <v>9249.9</v>
      </c>
      <c r="G618" s="15">
        <f>IF(INTRO!$E$43="Non-endemic", "Not required", COUNTRY_INFO!T618)</f>
        <v>0</v>
      </c>
      <c r="H618" s="64"/>
      <c r="I618" s="14">
        <f>IF($D618=0,0,IF(AND($G618&gt;0,$H618&lt;&gt;"Yes"),D618,IF(AND($G618&gt;0,$H618="Yes"),COUNTRY_INFO!$F618,0)))</f>
        <v>0</v>
      </c>
      <c r="J618" s="3"/>
      <c r="K618" s="44">
        <f t="shared" si="73"/>
        <v>0</v>
      </c>
      <c r="L618" s="44">
        <f t="shared" si="74"/>
        <v>0</v>
      </c>
      <c r="M618" s="14">
        <f t="shared" si="69"/>
        <v>0</v>
      </c>
      <c r="N618" s="44">
        <f t="shared" si="70"/>
        <v>0</v>
      </c>
      <c r="O618" s="14">
        <f t="shared" si="75"/>
        <v>0</v>
      </c>
      <c r="P618" s="25"/>
      <c r="Q618" s="16">
        <f t="shared" si="76"/>
        <v>0</v>
      </c>
      <c r="R618" s="16">
        <f t="shared" si="71"/>
        <v>0</v>
      </c>
    </row>
    <row r="619" spans="1:18" x14ac:dyDescent="0.25">
      <c r="A619" s="13" t="str">
        <f>IF(INTRO!$E$43="Non-endemic"," ", IF(COUNTRY_INFO!A619=0," ",COUNTRY_INFO!A619))</f>
        <v>Nigeria</v>
      </c>
      <c r="B619" s="13" t="str">
        <f>IF(INTRO!$E$43="Non-endemic"," ", IF(COUNTRY_INFO!B619=0," ",COUNTRY_INFO!B619))</f>
        <v>Osun</v>
      </c>
      <c r="C619" s="13" t="str">
        <f>IF(INTRO!$E$43="Non-endemic"," ", IF(COUNTRY_INFO!C619=0," ",COUNTRY_INFO!C619))</f>
        <v>Ejigbo</v>
      </c>
      <c r="D619" s="14">
        <f>IF(INTRO!$E$43="Non-endemic", 0, IF(COUNTRY_INFO!$K619&gt;0, IF(COUNTRY_INFO!$K619=4, 0, IF(COUNTRY_INFO!$K619=1, COUNTRY_INFO!$F619*0.33, IF(COUNTRY_INFO!$K619=2, COUNTRY_INFO!$F619*0.5, COUNTRY_INFO!$F619))), 0))</f>
        <v>24974</v>
      </c>
      <c r="E619" s="14">
        <f>IF(INTRO!$E$43="Non-endemic", 0, IF(COUNTRY_INFO!$K619&gt;0, IF(COUNTRY_INFO!$K619=4, 0, IF(COUNTRY_INFO!$K619=1, 0, IF(COUNTRY_INFO!$K619=2, COUNTRY_INFO!$G619*0.2, COUNTRY_INFO!$G619))), 0))</f>
        <v>18552.2</v>
      </c>
      <c r="F619" s="14">
        <f t="shared" si="72"/>
        <v>43526.2</v>
      </c>
      <c r="G619" s="15">
        <f>IF(INTRO!$E$43="Non-endemic", "Not required", COUNTRY_INFO!T619)</f>
        <v>1</v>
      </c>
      <c r="H619" s="64"/>
      <c r="I619" s="14">
        <f>IF($D619=0,0,IF(AND($G619&gt;0,$H619&lt;&gt;"Yes"),D619,IF(AND($G619&gt;0,$H619="Yes"),COUNTRY_INFO!$F619,0)))</f>
        <v>24974</v>
      </c>
      <c r="J619" s="3"/>
      <c r="K619" s="44">
        <f t="shared" si="73"/>
        <v>18552.2</v>
      </c>
      <c r="L619" s="44">
        <f t="shared" si="74"/>
        <v>43526.2</v>
      </c>
      <c r="M619" s="14">
        <f t="shared" si="69"/>
        <v>62435</v>
      </c>
      <c r="N619" s="44">
        <f t="shared" si="70"/>
        <v>55656.600000000006</v>
      </c>
      <c r="O619" s="14">
        <f t="shared" si="75"/>
        <v>62435</v>
      </c>
      <c r="P619" s="25"/>
      <c r="Q619" s="16">
        <f t="shared" si="76"/>
        <v>62435</v>
      </c>
      <c r="R619" s="16">
        <f t="shared" si="71"/>
        <v>63</v>
      </c>
    </row>
    <row r="620" spans="1:18" x14ac:dyDescent="0.25">
      <c r="A620" s="13" t="str">
        <f>IF(INTRO!$E$43="Non-endemic"," ", IF(COUNTRY_INFO!A620=0," ",COUNTRY_INFO!A620))</f>
        <v>Nigeria</v>
      </c>
      <c r="B620" s="13" t="str">
        <f>IF(INTRO!$E$43="Non-endemic"," ", IF(COUNTRY_INFO!B620=0," ",COUNTRY_INFO!B620))</f>
        <v>Osun</v>
      </c>
      <c r="C620" s="13" t="str">
        <f>IF(INTRO!$E$43="Non-endemic"," ", IF(COUNTRY_INFO!C620=0," ",COUNTRY_INFO!C620))</f>
        <v>Ife Central</v>
      </c>
      <c r="D620" s="14">
        <f>IF(INTRO!$E$43="Non-endemic", 0, IF(COUNTRY_INFO!$K620&gt;0, IF(COUNTRY_INFO!$K620=4, 0, IF(COUNTRY_INFO!$K620=1, COUNTRY_INFO!$F620*0.33, IF(COUNTRY_INFO!$K620=2, COUNTRY_INFO!$F620*0.5, COUNTRY_INFO!$F620))), 0))</f>
        <v>20784.39</v>
      </c>
      <c r="E620" s="14">
        <f>IF(INTRO!$E$43="Non-endemic", 0, IF(COUNTRY_INFO!$K620&gt;0, IF(COUNTRY_INFO!$K620=4, 0, IF(COUNTRY_INFO!$K620=1, 0, IF(COUNTRY_INFO!$K620=2, COUNTRY_INFO!$G620*0.2, COUNTRY_INFO!$G620))), 0))</f>
        <v>0</v>
      </c>
      <c r="F620" s="14">
        <f t="shared" si="72"/>
        <v>20784.39</v>
      </c>
      <c r="G620" s="15">
        <f>IF(INTRO!$E$43="Non-endemic", "Not required", COUNTRY_INFO!T620)</f>
        <v>0</v>
      </c>
      <c r="H620" s="64"/>
      <c r="I620" s="14">
        <f>IF($D620=0,0,IF(AND($G620&gt;0,$H620&lt;&gt;"Yes"),D620,IF(AND($G620&gt;0,$H620="Yes"),COUNTRY_INFO!$F620,0)))</f>
        <v>0</v>
      </c>
      <c r="J620" s="3"/>
      <c r="K620" s="44">
        <f t="shared" si="73"/>
        <v>0</v>
      </c>
      <c r="L620" s="44">
        <f t="shared" si="74"/>
        <v>0</v>
      </c>
      <c r="M620" s="14">
        <f t="shared" si="69"/>
        <v>0</v>
      </c>
      <c r="N620" s="44">
        <f t="shared" si="70"/>
        <v>0</v>
      </c>
      <c r="O620" s="14">
        <f t="shared" si="75"/>
        <v>0</v>
      </c>
      <c r="P620" s="25"/>
      <c r="Q620" s="16">
        <f t="shared" si="76"/>
        <v>0</v>
      </c>
      <c r="R620" s="16">
        <f t="shared" si="71"/>
        <v>0</v>
      </c>
    </row>
    <row r="621" spans="1:18" x14ac:dyDescent="0.25">
      <c r="A621" s="13" t="str">
        <f>IF(INTRO!$E$43="Non-endemic"," ", IF(COUNTRY_INFO!A621=0," ",COUNTRY_INFO!A621))</f>
        <v>Nigeria</v>
      </c>
      <c r="B621" s="13" t="str">
        <f>IF(INTRO!$E$43="Non-endemic"," ", IF(COUNTRY_INFO!B621=0," ",COUNTRY_INFO!B621))</f>
        <v>Osun</v>
      </c>
      <c r="C621" s="13" t="str">
        <f>IF(INTRO!$E$43="Non-endemic"," ", IF(COUNTRY_INFO!C621=0," ",COUNTRY_INFO!C621))</f>
        <v>Ife East</v>
      </c>
      <c r="D621" s="14">
        <f>IF(INTRO!$E$43="Non-endemic", 0, IF(COUNTRY_INFO!$K621&gt;0, IF(COUNTRY_INFO!$K621=4, 0, IF(COUNTRY_INFO!$K621=1, COUNTRY_INFO!$F621*0.33, IF(COUNTRY_INFO!$K621=2, COUNTRY_INFO!$F621*0.5, COUNTRY_INFO!$F621))), 0))</f>
        <v>23373.24</v>
      </c>
      <c r="E621" s="14">
        <f>IF(INTRO!$E$43="Non-endemic", 0, IF(COUNTRY_INFO!$K621&gt;0, IF(COUNTRY_INFO!$K621=4, 0, IF(COUNTRY_INFO!$K621=1, 0, IF(COUNTRY_INFO!$K621=2, COUNTRY_INFO!$G621*0.2, COUNTRY_INFO!$G621))), 0))</f>
        <v>0</v>
      </c>
      <c r="F621" s="14">
        <f t="shared" si="72"/>
        <v>23373.24</v>
      </c>
      <c r="G621" s="15">
        <f>IF(INTRO!$E$43="Non-endemic", "Not required", COUNTRY_INFO!T621)</f>
        <v>0</v>
      </c>
      <c r="H621" s="64"/>
      <c r="I621" s="14">
        <f>IF($D621=0,0,IF(AND($G621&gt;0,$H621&lt;&gt;"Yes"),D621,IF(AND($G621&gt;0,$H621="Yes"),COUNTRY_INFO!$F621,0)))</f>
        <v>0</v>
      </c>
      <c r="J621" s="3"/>
      <c r="K621" s="44">
        <f t="shared" si="73"/>
        <v>0</v>
      </c>
      <c r="L621" s="44">
        <f t="shared" si="74"/>
        <v>0</v>
      </c>
      <c r="M621" s="14">
        <f t="shared" si="69"/>
        <v>0</v>
      </c>
      <c r="N621" s="44">
        <f t="shared" si="70"/>
        <v>0</v>
      </c>
      <c r="O621" s="14">
        <f t="shared" si="75"/>
        <v>0</v>
      </c>
      <c r="P621" s="25"/>
      <c r="Q621" s="16">
        <f t="shared" si="76"/>
        <v>0</v>
      </c>
      <c r="R621" s="16">
        <f t="shared" si="71"/>
        <v>0</v>
      </c>
    </row>
    <row r="622" spans="1:18" x14ac:dyDescent="0.25">
      <c r="A622" s="13" t="str">
        <f>IF(INTRO!$E$43="Non-endemic"," ", IF(COUNTRY_INFO!A622=0," ",COUNTRY_INFO!A622))</f>
        <v>Nigeria</v>
      </c>
      <c r="B622" s="13" t="str">
        <f>IF(INTRO!$E$43="Non-endemic"," ", IF(COUNTRY_INFO!B622=0," ",COUNTRY_INFO!B622))</f>
        <v>Osun</v>
      </c>
      <c r="C622" s="13" t="str">
        <f>IF(INTRO!$E$43="Non-endemic"," ", IF(COUNTRY_INFO!C622=0," ",COUNTRY_INFO!C622))</f>
        <v>Ife North</v>
      </c>
      <c r="D622" s="14">
        <f>IF(INTRO!$E$43="Non-endemic", 0, IF(COUNTRY_INFO!$K622&gt;0, IF(COUNTRY_INFO!$K622=4, 0, IF(COUNTRY_INFO!$K622=1, COUNTRY_INFO!$F622*0.33, IF(COUNTRY_INFO!$K622=2, COUNTRY_INFO!$F622*0.5, COUNTRY_INFO!$F622))), 0))</f>
        <v>28938</v>
      </c>
      <c r="E622" s="14">
        <f>IF(INTRO!$E$43="Non-endemic", 0, IF(COUNTRY_INFO!$K622&gt;0, IF(COUNTRY_INFO!$K622=4, 0, IF(COUNTRY_INFO!$K622=1, 0, IF(COUNTRY_INFO!$K622=2, COUNTRY_INFO!$G622*0.2, COUNTRY_INFO!$G622))), 0))</f>
        <v>21497</v>
      </c>
      <c r="F622" s="14">
        <f t="shared" si="72"/>
        <v>50435</v>
      </c>
      <c r="G622" s="15">
        <f>IF(INTRO!$E$43="Non-endemic", "Not required", COUNTRY_INFO!T622)</f>
        <v>1</v>
      </c>
      <c r="H622" s="64"/>
      <c r="I622" s="14">
        <f>IF($D622=0,0,IF(AND($G622&gt;0,$H622&lt;&gt;"Yes"),D622,IF(AND($G622&gt;0,$H622="Yes"),COUNTRY_INFO!$F622,0)))</f>
        <v>28938</v>
      </c>
      <c r="J622" s="3"/>
      <c r="K622" s="44">
        <f t="shared" si="73"/>
        <v>21497</v>
      </c>
      <c r="L622" s="44">
        <f t="shared" si="74"/>
        <v>50435</v>
      </c>
      <c r="M622" s="14">
        <f t="shared" si="69"/>
        <v>72345</v>
      </c>
      <c r="N622" s="44">
        <f t="shared" si="70"/>
        <v>64491</v>
      </c>
      <c r="O622" s="14">
        <f t="shared" si="75"/>
        <v>72345</v>
      </c>
      <c r="P622" s="25"/>
      <c r="Q622" s="16">
        <f t="shared" si="76"/>
        <v>72345</v>
      </c>
      <c r="R622" s="16">
        <f t="shared" si="71"/>
        <v>73</v>
      </c>
    </row>
    <row r="623" spans="1:18" x14ac:dyDescent="0.25">
      <c r="A623" s="13" t="str">
        <f>IF(INTRO!$E$43="Non-endemic"," ", IF(COUNTRY_INFO!A623=0," ",COUNTRY_INFO!A623))</f>
        <v>Nigeria</v>
      </c>
      <c r="B623" s="13" t="str">
        <f>IF(INTRO!$E$43="Non-endemic"," ", IF(COUNTRY_INFO!B623=0," ",COUNTRY_INFO!B623))</f>
        <v>Osun</v>
      </c>
      <c r="C623" s="13" t="str">
        <f>IF(INTRO!$E$43="Non-endemic"," ", IF(COUNTRY_INFO!C623=0," ",COUNTRY_INFO!C623))</f>
        <v>Ife South</v>
      </c>
      <c r="D623" s="14">
        <f>IF(INTRO!$E$43="Non-endemic", 0, IF(COUNTRY_INFO!$K623&gt;0, IF(COUNTRY_INFO!$K623=4, 0, IF(COUNTRY_INFO!$K623=1, COUNTRY_INFO!$F623*0.33, IF(COUNTRY_INFO!$K623=2, COUNTRY_INFO!$F623*0.5, COUNTRY_INFO!$F623))), 0))</f>
        <v>16818.12</v>
      </c>
      <c r="E623" s="14">
        <f>IF(INTRO!$E$43="Non-endemic", 0, IF(COUNTRY_INFO!$K623&gt;0, IF(COUNTRY_INFO!$K623=4, 0, IF(COUNTRY_INFO!$K623=1, 0, IF(COUNTRY_INFO!$K623=2, COUNTRY_INFO!$G623*0.2, COUNTRY_INFO!$G623))), 0))</f>
        <v>0</v>
      </c>
      <c r="F623" s="14">
        <f t="shared" si="72"/>
        <v>16818.12</v>
      </c>
      <c r="G623" s="15">
        <f>IF(INTRO!$E$43="Non-endemic", "Not required", COUNTRY_INFO!T623)</f>
        <v>0</v>
      </c>
      <c r="H623" s="64"/>
      <c r="I623" s="14">
        <f>IF($D623=0,0,IF(AND($G623&gt;0,$H623&lt;&gt;"Yes"),D623,IF(AND($G623&gt;0,$H623="Yes"),COUNTRY_INFO!$F623,0)))</f>
        <v>0</v>
      </c>
      <c r="J623" s="3"/>
      <c r="K623" s="44">
        <f t="shared" si="73"/>
        <v>0</v>
      </c>
      <c r="L623" s="44">
        <f t="shared" si="74"/>
        <v>0</v>
      </c>
      <c r="M623" s="14">
        <f t="shared" si="69"/>
        <v>0</v>
      </c>
      <c r="N623" s="44">
        <f t="shared" si="70"/>
        <v>0</v>
      </c>
      <c r="O623" s="14">
        <f t="shared" si="75"/>
        <v>0</v>
      </c>
      <c r="P623" s="25"/>
      <c r="Q623" s="16">
        <f t="shared" si="76"/>
        <v>0</v>
      </c>
      <c r="R623" s="16">
        <f t="shared" si="71"/>
        <v>0</v>
      </c>
    </row>
    <row r="624" spans="1:18" x14ac:dyDescent="0.25">
      <c r="A624" s="13" t="str">
        <f>IF(INTRO!$E$43="Non-endemic"," ", IF(COUNTRY_INFO!A624=0," ",COUNTRY_INFO!A624))</f>
        <v>Nigeria</v>
      </c>
      <c r="B624" s="13" t="str">
        <f>IF(INTRO!$E$43="Non-endemic"," ", IF(COUNTRY_INFO!B624=0," ",COUNTRY_INFO!B624))</f>
        <v>Osun</v>
      </c>
      <c r="C624" s="13" t="str">
        <f>IF(INTRO!$E$43="Non-endemic"," ", IF(COUNTRY_INFO!C624=0," ",COUNTRY_INFO!C624))</f>
        <v>Ifedayo</v>
      </c>
      <c r="D624" s="14">
        <f>IF(INTRO!$E$43="Non-endemic", 0, IF(COUNTRY_INFO!$K624&gt;0, IF(COUNTRY_INFO!$K624=4, 0, IF(COUNTRY_INFO!$K624=1, COUNTRY_INFO!$F624*0.33, IF(COUNTRY_INFO!$K624=2, COUNTRY_INFO!$F624*0.5, COUNTRY_INFO!$F624))), 0))</f>
        <v>0</v>
      </c>
      <c r="E624" s="14">
        <f>IF(INTRO!$E$43="Non-endemic", 0, IF(COUNTRY_INFO!$K624&gt;0, IF(COUNTRY_INFO!$K624=4, 0, IF(COUNTRY_INFO!$K624=1, 0, IF(COUNTRY_INFO!$K624=2, COUNTRY_INFO!$G624*0.2, COUNTRY_INFO!$G624))), 0))</f>
        <v>0</v>
      </c>
      <c r="F624" s="14">
        <f t="shared" si="72"/>
        <v>0</v>
      </c>
      <c r="G624" s="15">
        <f>IF(INTRO!$E$43="Non-endemic", "Not required", COUNTRY_INFO!T624)</f>
        <v>0</v>
      </c>
      <c r="H624" s="64"/>
      <c r="I624" s="14">
        <f>IF($D624=0,0,IF(AND($G624&gt;0,$H624&lt;&gt;"Yes"),D624,IF(AND($G624&gt;0,$H624="Yes"),COUNTRY_INFO!$F624,0)))</f>
        <v>0</v>
      </c>
      <c r="J624" s="3"/>
      <c r="K624" s="44">
        <f t="shared" si="73"/>
        <v>0</v>
      </c>
      <c r="L624" s="44">
        <f t="shared" si="74"/>
        <v>0</v>
      </c>
      <c r="M624" s="14">
        <f t="shared" si="69"/>
        <v>0</v>
      </c>
      <c r="N624" s="44">
        <f t="shared" si="70"/>
        <v>0</v>
      </c>
      <c r="O624" s="14">
        <f t="shared" si="75"/>
        <v>0</v>
      </c>
      <c r="P624" s="25"/>
      <c r="Q624" s="16">
        <f t="shared" si="76"/>
        <v>0</v>
      </c>
      <c r="R624" s="16">
        <f t="shared" si="71"/>
        <v>0</v>
      </c>
    </row>
    <row r="625" spans="1:18" x14ac:dyDescent="0.25">
      <c r="A625" s="13" t="str">
        <f>IF(INTRO!$E$43="Non-endemic"," ", IF(COUNTRY_INFO!A625=0," ",COUNTRY_INFO!A625))</f>
        <v>Nigeria</v>
      </c>
      <c r="B625" s="13" t="str">
        <f>IF(INTRO!$E$43="Non-endemic"," ", IF(COUNTRY_INFO!B625=0," ",COUNTRY_INFO!B625))</f>
        <v>Osun</v>
      </c>
      <c r="C625" s="13" t="str">
        <f>IF(INTRO!$E$43="Non-endemic"," ", IF(COUNTRY_INFO!C625=0," ",COUNTRY_INFO!C625))</f>
        <v>Ifelodun</v>
      </c>
      <c r="D625" s="14">
        <f>IF(INTRO!$E$43="Non-endemic", 0, IF(COUNTRY_INFO!$K625&gt;0, IF(COUNTRY_INFO!$K625=4, 0, IF(COUNTRY_INFO!$K625=1, COUNTRY_INFO!$F625*0.33, IF(COUNTRY_INFO!$K625=2, COUNTRY_INFO!$F625*0.5, COUNTRY_INFO!$F625))), 0))</f>
        <v>12022.560000000001</v>
      </c>
      <c r="E625" s="14">
        <f>IF(INTRO!$E$43="Non-endemic", 0, IF(COUNTRY_INFO!$K625&gt;0, IF(COUNTRY_INFO!$K625=4, 0, IF(COUNTRY_INFO!$K625=1, 0, IF(COUNTRY_INFO!$K625=2, COUNTRY_INFO!$G625*0.2, COUNTRY_INFO!$G625))), 0))</f>
        <v>0</v>
      </c>
      <c r="F625" s="14">
        <f t="shared" si="72"/>
        <v>12022.560000000001</v>
      </c>
      <c r="G625" s="15">
        <f>IF(INTRO!$E$43="Non-endemic", "Not required", COUNTRY_INFO!T625)</f>
        <v>0</v>
      </c>
      <c r="H625" s="64"/>
      <c r="I625" s="14">
        <f>IF($D625=0,0,IF(AND($G625&gt;0,$H625&lt;&gt;"Yes"),D625,IF(AND($G625&gt;0,$H625="Yes"),COUNTRY_INFO!$F625,0)))</f>
        <v>0</v>
      </c>
      <c r="J625" s="3"/>
      <c r="K625" s="44">
        <f t="shared" si="73"/>
        <v>0</v>
      </c>
      <c r="L625" s="44">
        <f t="shared" si="74"/>
        <v>0</v>
      </c>
      <c r="M625" s="14">
        <f t="shared" si="69"/>
        <v>0</v>
      </c>
      <c r="N625" s="44">
        <f t="shared" si="70"/>
        <v>0</v>
      </c>
      <c r="O625" s="14">
        <f t="shared" si="75"/>
        <v>0</v>
      </c>
      <c r="P625" s="25"/>
      <c r="Q625" s="16">
        <f t="shared" si="76"/>
        <v>0</v>
      </c>
      <c r="R625" s="16">
        <f t="shared" si="71"/>
        <v>0</v>
      </c>
    </row>
    <row r="626" spans="1:18" x14ac:dyDescent="0.25">
      <c r="A626" s="13" t="str">
        <f>IF(INTRO!$E$43="Non-endemic"," ", IF(COUNTRY_INFO!A626=0," ",COUNTRY_INFO!A626))</f>
        <v>Nigeria</v>
      </c>
      <c r="B626" s="13" t="str">
        <f>IF(INTRO!$E$43="Non-endemic"," ", IF(COUNTRY_INFO!B626=0," ",COUNTRY_INFO!B626))</f>
        <v>Osun</v>
      </c>
      <c r="C626" s="13" t="str">
        <f>IF(INTRO!$E$43="Non-endemic"," ", IF(COUNTRY_INFO!C626=0," ",COUNTRY_INFO!C626))</f>
        <v>Ila</v>
      </c>
      <c r="D626" s="14">
        <f>IF(INTRO!$E$43="Non-endemic", 0, IF(COUNTRY_INFO!$K626&gt;0, IF(COUNTRY_INFO!$K626=4, 0, IF(COUNTRY_INFO!$K626=1, COUNTRY_INFO!$F626*0.33, IF(COUNTRY_INFO!$K626=2, COUNTRY_INFO!$F626*0.5, COUNTRY_INFO!$F626))), 0))</f>
        <v>7710.7800000000007</v>
      </c>
      <c r="E626" s="14">
        <f>IF(INTRO!$E$43="Non-endemic", 0, IF(COUNTRY_INFO!$K626&gt;0, IF(COUNTRY_INFO!$K626=4, 0, IF(COUNTRY_INFO!$K626=1, 0, IF(COUNTRY_INFO!$K626=2, COUNTRY_INFO!$G626*0.2, COUNTRY_INFO!$G626))), 0))</f>
        <v>0</v>
      </c>
      <c r="F626" s="14">
        <f t="shared" si="72"/>
        <v>7710.7800000000007</v>
      </c>
      <c r="G626" s="15">
        <f>IF(INTRO!$E$43="Non-endemic", "Not required", COUNTRY_INFO!T626)</f>
        <v>0</v>
      </c>
      <c r="H626" s="64"/>
      <c r="I626" s="14">
        <f>IF($D626=0,0,IF(AND($G626&gt;0,$H626&lt;&gt;"Yes"),D626,IF(AND($G626&gt;0,$H626="Yes"),COUNTRY_INFO!$F626,0)))</f>
        <v>0</v>
      </c>
      <c r="J626" s="3"/>
      <c r="K626" s="44">
        <f t="shared" si="73"/>
        <v>0</v>
      </c>
      <c r="L626" s="44">
        <f t="shared" si="74"/>
        <v>0</v>
      </c>
      <c r="M626" s="14">
        <f t="shared" si="69"/>
        <v>0</v>
      </c>
      <c r="N626" s="44">
        <f t="shared" si="70"/>
        <v>0</v>
      </c>
      <c r="O626" s="14">
        <f t="shared" si="75"/>
        <v>0</v>
      </c>
      <c r="P626" s="25"/>
      <c r="Q626" s="16">
        <f t="shared" si="76"/>
        <v>0</v>
      </c>
      <c r="R626" s="16">
        <f t="shared" si="71"/>
        <v>0</v>
      </c>
    </row>
    <row r="627" spans="1:18" x14ac:dyDescent="0.25">
      <c r="A627" s="13" t="str">
        <f>IF(INTRO!$E$43="Non-endemic"," ", IF(COUNTRY_INFO!A627=0," ",COUNTRY_INFO!A627))</f>
        <v>Nigeria</v>
      </c>
      <c r="B627" s="13" t="str">
        <f>IF(INTRO!$E$43="Non-endemic"," ", IF(COUNTRY_INFO!B627=0," ",COUNTRY_INFO!B627))</f>
        <v>Osun</v>
      </c>
      <c r="C627" s="13" t="str">
        <f>IF(INTRO!$E$43="Non-endemic"," ", IF(COUNTRY_INFO!C627=0," ",COUNTRY_INFO!C627))</f>
        <v xml:space="preserve">Ilesha East </v>
      </c>
      <c r="D627" s="14">
        <f>IF(INTRO!$E$43="Non-endemic", 0, IF(COUNTRY_INFO!$K627&gt;0, IF(COUNTRY_INFO!$K627=4, 0, IF(COUNTRY_INFO!$K627=1, COUNTRY_INFO!$F627*0.33, IF(COUNTRY_INFO!$K627=2, COUNTRY_INFO!$F627*0.5, COUNTRY_INFO!$F627))), 0))</f>
        <v>13245.210000000001</v>
      </c>
      <c r="E627" s="14">
        <f>IF(INTRO!$E$43="Non-endemic", 0, IF(COUNTRY_INFO!$K627&gt;0, IF(COUNTRY_INFO!$K627=4, 0, IF(COUNTRY_INFO!$K627=1, 0, IF(COUNTRY_INFO!$K627=2, COUNTRY_INFO!$G627*0.2, COUNTRY_INFO!$G627))), 0))</f>
        <v>0</v>
      </c>
      <c r="F627" s="14">
        <f t="shared" si="72"/>
        <v>13245.210000000001</v>
      </c>
      <c r="G627" s="15">
        <f>IF(INTRO!$E$43="Non-endemic", "Not required", COUNTRY_INFO!T627)</f>
        <v>0</v>
      </c>
      <c r="H627" s="64"/>
      <c r="I627" s="14">
        <f>IF($D627=0,0,IF(AND($G627&gt;0,$H627&lt;&gt;"Yes"),D627,IF(AND($G627&gt;0,$H627="Yes"),COUNTRY_INFO!$F627,0)))</f>
        <v>0</v>
      </c>
      <c r="J627" s="3"/>
      <c r="K627" s="44">
        <f t="shared" si="73"/>
        <v>0</v>
      </c>
      <c r="L627" s="44">
        <f t="shared" si="74"/>
        <v>0</v>
      </c>
      <c r="M627" s="14">
        <f t="shared" si="69"/>
        <v>0</v>
      </c>
      <c r="N627" s="44">
        <f t="shared" si="70"/>
        <v>0</v>
      </c>
      <c r="O627" s="14">
        <f t="shared" si="75"/>
        <v>0</v>
      </c>
      <c r="P627" s="25"/>
      <c r="Q627" s="16">
        <f t="shared" si="76"/>
        <v>0</v>
      </c>
      <c r="R627" s="16">
        <f t="shared" si="71"/>
        <v>0</v>
      </c>
    </row>
    <row r="628" spans="1:18" x14ac:dyDescent="0.25">
      <c r="A628" s="13" t="str">
        <f>IF(INTRO!$E$43="Non-endemic"," ", IF(COUNTRY_INFO!A628=0," ",COUNTRY_INFO!A628))</f>
        <v>Nigeria</v>
      </c>
      <c r="B628" s="13" t="str">
        <f>IF(INTRO!$E$43="Non-endemic"," ", IF(COUNTRY_INFO!B628=0," ",COUNTRY_INFO!B628))</f>
        <v>Osun</v>
      </c>
      <c r="C628" s="13" t="str">
        <f>IF(INTRO!$E$43="Non-endemic"," ", IF(COUNTRY_INFO!C628=0," ",COUNTRY_INFO!C628))</f>
        <v>Ilesha West</v>
      </c>
      <c r="D628" s="14">
        <f>IF(INTRO!$E$43="Non-endemic", 0, IF(COUNTRY_INFO!$K628&gt;0, IF(COUNTRY_INFO!$K628=4, 0, IF(COUNTRY_INFO!$K628=1, COUNTRY_INFO!$F628*0.33, IF(COUNTRY_INFO!$K628=2, COUNTRY_INFO!$F628*0.5, COUNTRY_INFO!$F628))), 0))</f>
        <v>12868.68</v>
      </c>
      <c r="E628" s="14">
        <f>IF(INTRO!$E$43="Non-endemic", 0, IF(COUNTRY_INFO!$K628&gt;0, IF(COUNTRY_INFO!$K628=4, 0, IF(COUNTRY_INFO!$K628=1, 0, IF(COUNTRY_INFO!$K628=2, COUNTRY_INFO!$G628*0.2, COUNTRY_INFO!$G628))), 0))</f>
        <v>0</v>
      </c>
      <c r="F628" s="14">
        <f t="shared" si="72"/>
        <v>12868.68</v>
      </c>
      <c r="G628" s="15">
        <f>IF(INTRO!$E$43="Non-endemic", "Not required", COUNTRY_INFO!T628)</f>
        <v>0</v>
      </c>
      <c r="H628" s="64"/>
      <c r="I628" s="14">
        <f>IF($D628=0,0,IF(AND($G628&gt;0,$H628&lt;&gt;"Yes"),D628,IF(AND($G628&gt;0,$H628="Yes"),COUNTRY_INFO!$F628,0)))</f>
        <v>0</v>
      </c>
      <c r="J628" s="3"/>
      <c r="K628" s="44">
        <f t="shared" si="73"/>
        <v>0</v>
      </c>
      <c r="L628" s="44">
        <f t="shared" si="74"/>
        <v>0</v>
      </c>
      <c r="M628" s="14">
        <f t="shared" si="69"/>
        <v>0</v>
      </c>
      <c r="N628" s="44">
        <f t="shared" si="70"/>
        <v>0</v>
      </c>
      <c r="O628" s="14">
        <f t="shared" si="75"/>
        <v>0</v>
      </c>
      <c r="P628" s="25"/>
      <c r="Q628" s="16">
        <f t="shared" si="76"/>
        <v>0</v>
      </c>
      <c r="R628" s="16">
        <f t="shared" si="71"/>
        <v>0</v>
      </c>
    </row>
    <row r="629" spans="1:18" x14ac:dyDescent="0.25">
      <c r="A629" s="13" t="str">
        <f>IF(INTRO!$E$43="Non-endemic"," ", IF(COUNTRY_INFO!A629=0," ",COUNTRY_INFO!A629))</f>
        <v>Nigeria</v>
      </c>
      <c r="B629" s="13" t="str">
        <f>IF(INTRO!$E$43="Non-endemic"," ", IF(COUNTRY_INFO!B629=0," ",COUNTRY_INFO!B629))</f>
        <v>Osun</v>
      </c>
      <c r="C629" s="13" t="str">
        <f>IF(INTRO!$E$43="Non-endemic"," ", IF(COUNTRY_INFO!C629=0," ",COUNTRY_INFO!C629))</f>
        <v>Irepodun</v>
      </c>
      <c r="D629" s="14">
        <f>IF(INTRO!$E$43="Non-endemic", 0, IF(COUNTRY_INFO!$K629&gt;0, IF(COUNTRY_INFO!$K629=4, 0, IF(COUNTRY_INFO!$K629=1, COUNTRY_INFO!$F629*0.33, IF(COUNTRY_INFO!$K629=2, COUNTRY_INFO!$F629*0.5, COUNTRY_INFO!$F629))), 0))</f>
        <v>14849.67</v>
      </c>
      <c r="E629" s="14">
        <f>IF(INTRO!$E$43="Non-endemic", 0, IF(COUNTRY_INFO!$K629&gt;0, IF(COUNTRY_INFO!$K629=4, 0, IF(COUNTRY_INFO!$K629=1, 0, IF(COUNTRY_INFO!$K629=2, COUNTRY_INFO!$G629*0.2, COUNTRY_INFO!$G629))), 0))</f>
        <v>0</v>
      </c>
      <c r="F629" s="14">
        <f t="shared" si="72"/>
        <v>14849.67</v>
      </c>
      <c r="G629" s="15">
        <f>IF(INTRO!$E$43="Non-endemic", "Not required", COUNTRY_INFO!T629)</f>
        <v>0</v>
      </c>
      <c r="H629" s="64"/>
      <c r="I629" s="14">
        <f>IF($D629=0,0,IF(AND($G629&gt;0,$H629&lt;&gt;"Yes"),D629,IF(AND($G629&gt;0,$H629="Yes"),COUNTRY_INFO!$F629,0)))</f>
        <v>0</v>
      </c>
      <c r="J629" s="3"/>
      <c r="K629" s="44">
        <f t="shared" si="73"/>
        <v>0</v>
      </c>
      <c r="L629" s="44">
        <f t="shared" si="74"/>
        <v>0</v>
      </c>
      <c r="M629" s="14">
        <f t="shared" si="69"/>
        <v>0</v>
      </c>
      <c r="N629" s="44">
        <f t="shared" si="70"/>
        <v>0</v>
      </c>
      <c r="O629" s="14">
        <f t="shared" si="75"/>
        <v>0</v>
      </c>
      <c r="P629" s="25"/>
      <c r="Q629" s="16">
        <f t="shared" si="76"/>
        <v>0</v>
      </c>
      <c r="R629" s="16">
        <f t="shared" si="71"/>
        <v>0</v>
      </c>
    </row>
    <row r="630" spans="1:18" x14ac:dyDescent="0.25">
      <c r="A630" s="13" t="str">
        <f>IF(INTRO!$E$43="Non-endemic"," ", IF(COUNTRY_INFO!A630=0," ",COUNTRY_INFO!A630))</f>
        <v>Nigeria</v>
      </c>
      <c r="B630" s="13" t="str">
        <f>IF(INTRO!$E$43="Non-endemic"," ", IF(COUNTRY_INFO!B630=0," ",COUNTRY_INFO!B630))</f>
        <v>Osun</v>
      </c>
      <c r="C630" s="13" t="str">
        <f>IF(INTRO!$E$43="Non-endemic"," ", IF(COUNTRY_INFO!C630=0," ",COUNTRY_INFO!C630))</f>
        <v>Irewole</v>
      </c>
      <c r="D630" s="14">
        <f>IF(INTRO!$E$43="Non-endemic", 0, IF(COUNTRY_INFO!$K630&gt;0, IF(COUNTRY_INFO!$K630=4, 0, IF(COUNTRY_INFO!$K630=1, COUNTRY_INFO!$F630*0.33, IF(COUNTRY_INFO!$K630=2, COUNTRY_INFO!$F630*0.5, COUNTRY_INFO!$F630))), 0))</f>
        <v>17844.75</v>
      </c>
      <c r="E630" s="14">
        <f>IF(INTRO!$E$43="Non-endemic", 0, IF(COUNTRY_INFO!$K630&gt;0, IF(COUNTRY_INFO!$K630=4, 0, IF(COUNTRY_INFO!$K630=1, 0, IF(COUNTRY_INFO!$K630=2, COUNTRY_INFO!$G630*0.2, COUNTRY_INFO!$G630))), 0))</f>
        <v>0</v>
      </c>
      <c r="F630" s="14">
        <f t="shared" si="72"/>
        <v>17844.75</v>
      </c>
      <c r="G630" s="15">
        <f>IF(INTRO!$E$43="Non-endemic", "Not required", COUNTRY_INFO!T630)</f>
        <v>0</v>
      </c>
      <c r="H630" s="64"/>
      <c r="I630" s="14">
        <f>IF($D630=0,0,IF(AND($G630&gt;0,$H630&lt;&gt;"Yes"),D630,IF(AND($G630&gt;0,$H630="Yes"),COUNTRY_INFO!$F630,0)))</f>
        <v>0</v>
      </c>
      <c r="J630" s="3"/>
      <c r="K630" s="44">
        <f t="shared" si="73"/>
        <v>0</v>
      </c>
      <c r="L630" s="44">
        <f t="shared" si="74"/>
        <v>0</v>
      </c>
      <c r="M630" s="14">
        <f t="shared" si="69"/>
        <v>0</v>
      </c>
      <c r="N630" s="44">
        <f t="shared" si="70"/>
        <v>0</v>
      </c>
      <c r="O630" s="14">
        <f t="shared" si="75"/>
        <v>0</v>
      </c>
      <c r="P630" s="25"/>
      <c r="Q630" s="16">
        <f t="shared" si="76"/>
        <v>0</v>
      </c>
      <c r="R630" s="16">
        <f t="shared" si="71"/>
        <v>0</v>
      </c>
    </row>
    <row r="631" spans="1:18" x14ac:dyDescent="0.25">
      <c r="A631" s="13" t="str">
        <f>IF(INTRO!$E$43="Non-endemic"," ", IF(COUNTRY_INFO!A631=0," ",COUNTRY_INFO!A631))</f>
        <v>Nigeria</v>
      </c>
      <c r="B631" s="13" t="str">
        <f>IF(INTRO!$E$43="Non-endemic"," ", IF(COUNTRY_INFO!B631=0," ",COUNTRY_INFO!B631))</f>
        <v>Osun</v>
      </c>
      <c r="C631" s="13" t="str">
        <f>IF(INTRO!$E$43="Non-endemic"," ", IF(COUNTRY_INFO!C631=0," ",COUNTRY_INFO!C631))</f>
        <v>Isokan</v>
      </c>
      <c r="D631" s="14">
        <f>IF(INTRO!$E$43="Non-endemic", 0, IF(COUNTRY_INFO!$K631&gt;0, IF(COUNTRY_INFO!$K631=4, 0, IF(COUNTRY_INFO!$K631=1, COUNTRY_INFO!$F631*0.33, IF(COUNTRY_INFO!$K631=2, COUNTRY_INFO!$F631*0.5, COUNTRY_INFO!$F631))), 0))</f>
        <v>12821.49</v>
      </c>
      <c r="E631" s="14">
        <f>IF(INTRO!$E$43="Non-endemic", 0, IF(COUNTRY_INFO!$K631&gt;0, IF(COUNTRY_INFO!$K631=4, 0, IF(COUNTRY_INFO!$K631=1, 0, IF(COUNTRY_INFO!$K631=2, COUNTRY_INFO!$G631*0.2, COUNTRY_INFO!$G631))), 0))</f>
        <v>0</v>
      </c>
      <c r="F631" s="14">
        <f t="shared" si="72"/>
        <v>12821.49</v>
      </c>
      <c r="G631" s="15">
        <f>IF(INTRO!$E$43="Non-endemic", "Not required", COUNTRY_INFO!T631)</f>
        <v>0</v>
      </c>
      <c r="H631" s="64"/>
      <c r="I631" s="14">
        <f>IF($D631=0,0,IF(AND($G631&gt;0,$H631&lt;&gt;"Yes"),D631,IF(AND($G631&gt;0,$H631="Yes"),COUNTRY_INFO!$F631,0)))</f>
        <v>0</v>
      </c>
      <c r="J631" s="3"/>
      <c r="K631" s="44">
        <f t="shared" si="73"/>
        <v>0</v>
      </c>
      <c r="L631" s="44">
        <f t="shared" si="74"/>
        <v>0</v>
      </c>
      <c r="M631" s="14">
        <f t="shared" si="69"/>
        <v>0</v>
      </c>
      <c r="N631" s="44">
        <f t="shared" si="70"/>
        <v>0</v>
      </c>
      <c r="O631" s="14">
        <f t="shared" si="75"/>
        <v>0</v>
      </c>
      <c r="P631" s="25"/>
      <c r="Q631" s="16">
        <f t="shared" si="76"/>
        <v>0</v>
      </c>
      <c r="R631" s="16">
        <f t="shared" si="71"/>
        <v>0</v>
      </c>
    </row>
    <row r="632" spans="1:18" x14ac:dyDescent="0.25">
      <c r="A632" s="13" t="str">
        <f>IF(INTRO!$E$43="Non-endemic"," ", IF(COUNTRY_INFO!A632=0," ",COUNTRY_INFO!A632))</f>
        <v>Nigeria</v>
      </c>
      <c r="B632" s="13" t="str">
        <f>IF(INTRO!$E$43="Non-endemic"," ", IF(COUNTRY_INFO!B632=0," ",COUNTRY_INFO!B632))</f>
        <v>Osun</v>
      </c>
      <c r="C632" s="13" t="str">
        <f>IF(INTRO!$E$43="Non-endemic"," ", IF(COUNTRY_INFO!C632=0," ",COUNTRY_INFO!C632))</f>
        <v>Iwo</v>
      </c>
      <c r="D632" s="14">
        <f>IF(INTRO!$E$43="Non-endemic", 0, IF(COUNTRY_INFO!$K632&gt;0, IF(COUNTRY_INFO!$K632=4, 0, IF(COUNTRY_INFO!$K632=1, COUNTRY_INFO!$F632*0.33, IF(COUNTRY_INFO!$K632=2, COUNTRY_INFO!$F632*0.5, COUNTRY_INFO!$F632))), 0))</f>
        <v>23782.11</v>
      </c>
      <c r="E632" s="14">
        <f>IF(INTRO!$E$43="Non-endemic", 0, IF(COUNTRY_INFO!$K632&gt;0, IF(COUNTRY_INFO!$K632=4, 0, IF(COUNTRY_INFO!$K632=1, 0, IF(COUNTRY_INFO!$K632=2, COUNTRY_INFO!$G632*0.2, COUNTRY_INFO!$G632))), 0))</f>
        <v>0</v>
      </c>
      <c r="F632" s="14">
        <f t="shared" si="72"/>
        <v>23782.11</v>
      </c>
      <c r="G632" s="15">
        <f>IF(INTRO!$E$43="Non-endemic", "Not required", COUNTRY_INFO!T632)</f>
        <v>0</v>
      </c>
      <c r="H632" s="64"/>
      <c r="I632" s="14">
        <f>IF($D632=0,0,IF(AND($G632&gt;0,$H632&lt;&gt;"Yes"),D632,IF(AND($G632&gt;0,$H632="Yes"),COUNTRY_INFO!$F632,0)))</f>
        <v>0</v>
      </c>
      <c r="J632" s="3"/>
      <c r="K632" s="44">
        <f t="shared" si="73"/>
        <v>0</v>
      </c>
      <c r="L632" s="44">
        <f t="shared" si="74"/>
        <v>0</v>
      </c>
      <c r="M632" s="14">
        <f t="shared" si="69"/>
        <v>0</v>
      </c>
      <c r="N632" s="44">
        <f t="shared" si="70"/>
        <v>0</v>
      </c>
      <c r="O632" s="14">
        <f t="shared" si="75"/>
        <v>0</v>
      </c>
      <c r="P632" s="25"/>
      <c r="Q632" s="16">
        <f t="shared" si="76"/>
        <v>0</v>
      </c>
      <c r="R632" s="16">
        <f t="shared" si="71"/>
        <v>0</v>
      </c>
    </row>
    <row r="633" spans="1:18" x14ac:dyDescent="0.25">
      <c r="A633" s="13" t="str">
        <f>IF(INTRO!$E$43="Non-endemic"," ", IF(COUNTRY_INFO!A633=0," ",COUNTRY_INFO!A633))</f>
        <v>Nigeria</v>
      </c>
      <c r="B633" s="13" t="str">
        <f>IF(INTRO!$E$43="Non-endemic"," ", IF(COUNTRY_INFO!B633=0," ",COUNTRY_INFO!B633))</f>
        <v>Osun</v>
      </c>
      <c r="C633" s="13" t="str">
        <f>IF(INTRO!$E$43="Non-endemic"," ", IF(COUNTRY_INFO!C633=0," ",COUNTRY_INFO!C633))</f>
        <v>Obokun</v>
      </c>
      <c r="D633" s="14">
        <f>IF(INTRO!$E$43="Non-endemic", 0, IF(COUNTRY_INFO!$K633&gt;0, IF(COUNTRY_INFO!$K633=4, 0, IF(COUNTRY_INFO!$K633=1, COUNTRY_INFO!$F633*0.33, IF(COUNTRY_INFO!$K633=2, COUNTRY_INFO!$F633*0.5, COUNTRY_INFO!$F633))), 0))</f>
        <v>0</v>
      </c>
      <c r="E633" s="14">
        <f>IF(INTRO!$E$43="Non-endemic", 0, IF(COUNTRY_INFO!$K633&gt;0, IF(COUNTRY_INFO!$K633=4, 0, IF(COUNTRY_INFO!$K633=1, 0, IF(COUNTRY_INFO!$K633=2, COUNTRY_INFO!$G633*0.2, COUNTRY_INFO!$G633))), 0))</f>
        <v>0</v>
      </c>
      <c r="F633" s="14">
        <f t="shared" si="72"/>
        <v>0</v>
      </c>
      <c r="G633" s="15">
        <f>IF(INTRO!$E$43="Non-endemic", "Not required", COUNTRY_INFO!T633)</f>
        <v>0</v>
      </c>
      <c r="H633" s="64"/>
      <c r="I633" s="14">
        <f>IF($D633=0,0,IF(AND($G633&gt;0,$H633&lt;&gt;"Yes"),D633,IF(AND($G633&gt;0,$H633="Yes"),COUNTRY_INFO!$F633,0)))</f>
        <v>0</v>
      </c>
      <c r="J633" s="3"/>
      <c r="K633" s="44">
        <f t="shared" si="73"/>
        <v>0</v>
      </c>
      <c r="L633" s="44">
        <f t="shared" si="74"/>
        <v>0</v>
      </c>
      <c r="M633" s="14">
        <f t="shared" si="69"/>
        <v>0</v>
      </c>
      <c r="N633" s="44">
        <f t="shared" si="70"/>
        <v>0</v>
      </c>
      <c r="O633" s="14">
        <f t="shared" si="75"/>
        <v>0</v>
      </c>
      <c r="P633" s="25"/>
      <c r="Q633" s="16">
        <f t="shared" si="76"/>
        <v>0</v>
      </c>
      <c r="R633" s="16">
        <f t="shared" si="71"/>
        <v>0</v>
      </c>
    </row>
    <row r="634" spans="1:18" x14ac:dyDescent="0.25">
      <c r="A634" s="13" t="str">
        <f>IF(INTRO!$E$43="Non-endemic"," ", IF(COUNTRY_INFO!A634=0," ",COUNTRY_INFO!A634))</f>
        <v>Nigeria</v>
      </c>
      <c r="B634" s="13" t="str">
        <f>IF(INTRO!$E$43="Non-endemic"," ", IF(COUNTRY_INFO!B634=0," ",COUNTRY_INFO!B634))</f>
        <v>Osun</v>
      </c>
      <c r="C634" s="13" t="str">
        <f>IF(INTRO!$E$43="Non-endemic"," ", IF(COUNTRY_INFO!C634=0," ",COUNTRY_INFO!C634))</f>
        <v>Odo-Otin</v>
      </c>
      <c r="D634" s="14">
        <f>IF(INTRO!$E$43="Non-endemic", 0, IF(COUNTRY_INFO!$K634&gt;0, IF(COUNTRY_INFO!$K634=4, 0, IF(COUNTRY_INFO!$K634=1, COUNTRY_INFO!$F634*0.33, IF(COUNTRY_INFO!$K634=2, COUNTRY_INFO!$F634*0.5, COUNTRY_INFO!$F634))), 0))</f>
        <v>16665.66</v>
      </c>
      <c r="E634" s="14">
        <f>IF(INTRO!$E$43="Non-endemic", 0, IF(COUNTRY_INFO!$K634&gt;0, IF(COUNTRY_INFO!$K634=4, 0, IF(COUNTRY_INFO!$K634=1, 0, IF(COUNTRY_INFO!$K634=2, COUNTRY_INFO!$G634*0.2, COUNTRY_INFO!$G634))), 0))</f>
        <v>0</v>
      </c>
      <c r="F634" s="14">
        <f t="shared" si="72"/>
        <v>16665.66</v>
      </c>
      <c r="G634" s="15">
        <f>IF(INTRO!$E$43="Non-endemic", "Not required", COUNTRY_INFO!T634)</f>
        <v>0</v>
      </c>
      <c r="H634" s="64"/>
      <c r="I634" s="14">
        <f>IF($D634=0,0,IF(AND($G634&gt;0,$H634&lt;&gt;"Yes"),D634,IF(AND($G634&gt;0,$H634="Yes"),COUNTRY_INFO!$F634,0)))</f>
        <v>0</v>
      </c>
      <c r="J634" s="3"/>
      <c r="K634" s="44">
        <f t="shared" si="73"/>
        <v>0</v>
      </c>
      <c r="L634" s="44">
        <f t="shared" si="74"/>
        <v>0</v>
      </c>
      <c r="M634" s="14">
        <f t="shared" si="69"/>
        <v>0</v>
      </c>
      <c r="N634" s="44">
        <f t="shared" si="70"/>
        <v>0</v>
      </c>
      <c r="O634" s="14">
        <f t="shared" si="75"/>
        <v>0</v>
      </c>
      <c r="P634" s="25"/>
      <c r="Q634" s="16">
        <f t="shared" si="76"/>
        <v>0</v>
      </c>
      <c r="R634" s="16">
        <f t="shared" si="71"/>
        <v>0</v>
      </c>
    </row>
    <row r="635" spans="1:18" x14ac:dyDescent="0.25">
      <c r="A635" s="13" t="str">
        <f>IF(INTRO!$E$43="Non-endemic"," ", IF(COUNTRY_INFO!A635=0," ",COUNTRY_INFO!A635))</f>
        <v>Nigeria</v>
      </c>
      <c r="B635" s="13" t="str">
        <f>IF(INTRO!$E$43="Non-endemic"," ", IF(COUNTRY_INFO!B635=0," ",COUNTRY_INFO!B635))</f>
        <v>Osun</v>
      </c>
      <c r="C635" s="13" t="str">
        <f>IF(INTRO!$E$43="Non-endemic"," ", IF(COUNTRY_INFO!C635=0," ",COUNTRY_INFO!C635))</f>
        <v>Ola-Oluwa</v>
      </c>
      <c r="D635" s="14">
        <f>IF(INTRO!$E$43="Non-endemic", 0, IF(COUNTRY_INFO!$K635&gt;0, IF(COUNTRY_INFO!$K635=4, 0, IF(COUNTRY_INFO!$K635=1, COUNTRY_INFO!$F635*0.33, IF(COUNTRY_INFO!$K635=2, COUNTRY_INFO!$F635*0.5, COUNTRY_INFO!$F635))), 0))</f>
        <v>9518.19</v>
      </c>
      <c r="E635" s="14">
        <f>IF(INTRO!$E$43="Non-endemic", 0, IF(COUNTRY_INFO!$K635&gt;0, IF(COUNTRY_INFO!$K635=4, 0, IF(COUNTRY_INFO!$K635=1, 0, IF(COUNTRY_INFO!$K635=2, COUNTRY_INFO!$G635*0.2, COUNTRY_INFO!$G635))), 0))</f>
        <v>0</v>
      </c>
      <c r="F635" s="14">
        <f t="shared" si="72"/>
        <v>9518.19</v>
      </c>
      <c r="G635" s="15">
        <f>IF(INTRO!$E$43="Non-endemic", "Not required", COUNTRY_INFO!T635)</f>
        <v>0</v>
      </c>
      <c r="H635" s="64"/>
      <c r="I635" s="14">
        <f>IF($D635=0,0,IF(AND($G635&gt;0,$H635&lt;&gt;"Yes"),D635,IF(AND($G635&gt;0,$H635="Yes"),COUNTRY_INFO!$F635,0)))</f>
        <v>0</v>
      </c>
      <c r="J635" s="3"/>
      <c r="K635" s="44">
        <f t="shared" si="73"/>
        <v>0</v>
      </c>
      <c r="L635" s="44">
        <f t="shared" si="74"/>
        <v>0</v>
      </c>
      <c r="M635" s="14">
        <f t="shared" si="69"/>
        <v>0</v>
      </c>
      <c r="N635" s="44">
        <f t="shared" si="70"/>
        <v>0</v>
      </c>
      <c r="O635" s="14">
        <f t="shared" si="75"/>
        <v>0</v>
      </c>
      <c r="P635" s="25"/>
      <c r="Q635" s="16">
        <f t="shared" si="76"/>
        <v>0</v>
      </c>
      <c r="R635" s="16">
        <f t="shared" si="71"/>
        <v>0</v>
      </c>
    </row>
    <row r="636" spans="1:18" x14ac:dyDescent="0.25">
      <c r="A636" s="13" t="str">
        <f>IF(INTRO!$E$43="Non-endemic"," ", IF(COUNTRY_INFO!A636=0," ",COUNTRY_INFO!A636))</f>
        <v>Nigeria</v>
      </c>
      <c r="B636" s="13" t="str">
        <f>IF(INTRO!$E$43="Non-endemic"," ", IF(COUNTRY_INFO!B636=0," ",COUNTRY_INFO!B636))</f>
        <v>Osun</v>
      </c>
      <c r="C636" s="13" t="str">
        <f>IF(INTRO!$E$43="Non-endemic"," ", IF(COUNTRY_INFO!C636=0," ",COUNTRY_INFO!C636))</f>
        <v>Olorunda</v>
      </c>
      <c r="D636" s="14">
        <f>IF(INTRO!$E$43="Non-endemic", 0, IF(COUNTRY_INFO!$K636&gt;0, IF(COUNTRY_INFO!$K636=4, 0, IF(COUNTRY_INFO!$K636=1, COUNTRY_INFO!$F636*0.33, IF(COUNTRY_INFO!$K636=2, COUNTRY_INFO!$F636*0.5, COUNTRY_INFO!$F636))), 0))</f>
        <v>24808.5</v>
      </c>
      <c r="E636" s="14">
        <f>IF(INTRO!$E$43="Non-endemic", 0, IF(COUNTRY_INFO!$K636&gt;0, IF(COUNTRY_INFO!$K636=4, 0, IF(COUNTRY_INFO!$K636=1, 0, IF(COUNTRY_INFO!$K636=2, COUNTRY_INFO!$G636*0.2, COUNTRY_INFO!$G636))), 0))</f>
        <v>18429.2</v>
      </c>
      <c r="F636" s="14">
        <f t="shared" si="72"/>
        <v>43237.7</v>
      </c>
      <c r="G636" s="15">
        <f>IF(INTRO!$E$43="Non-endemic", "Not required", COUNTRY_INFO!T636)</f>
        <v>1</v>
      </c>
      <c r="H636" s="64"/>
      <c r="I636" s="14">
        <f>IF($D636=0,0,IF(AND($G636&gt;0,$H636&lt;&gt;"Yes"),D636,IF(AND($G636&gt;0,$H636="Yes"),COUNTRY_INFO!$F636,0)))</f>
        <v>24808.5</v>
      </c>
      <c r="J636" s="3"/>
      <c r="K636" s="44">
        <f t="shared" si="73"/>
        <v>18429.2</v>
      </c>
      <c r="L636" s="44">
        <f t="shared" si="74"/>
        <v>43237.7</v>
      </c>
      <c r="M636" s="14">
        <f t="shared" si="69"/>
        <v>62021.25</v>
      </c>
      <c r="N636" s="44">
        <f t="shared" si="70"/>
        <v>55287.600000000006</v>
      </c>
      <c r="O636" s="14">
        <f t="shared" si="75"/>
        <v>62021.25</v>
      </c>
      <c r="P636" s="25"/>
      <c r="Q636" s="16">
        <f t="shared" si="76"/>
        <v>62021.25</v>
      </c>
      <c r="R636" s="16">
        <f t="shared" si="71"/>
        <v>63</v>
      </c>
    </row>
    <row r="637" spans="1:18" x14ac:dyDescent="0.25">
      <c r="A637" s="13" t="str">
        <f>IF(INTRO!$E$43="Non-endemic"," ", IF(COUNTRY_INFO!A637=0," ",COUNTRY_INFO!A637))</f>
        <v>Nigeria</v>
      </c>
      <c r="B637" s="13" t="str">
        <f>IF(INTRO!$E$43="Non-endemic"," ", IF(COUNTRY_INFO!B637=0," ",COUNTRY_INFO!B637))</f>
        <v>Osun</v>
      </c>
      <c r="C637" s="13" t="str">
        <f>IF(INTRO!$E$43="Non-endemic"," ", IF(COUNTRY_INFO!C637=0," ",COUNTRY_INFO!C637))</f>
        <v>Oriade</v>
      </c>
      <c r="D637" s="14">
        <f>IF(INTRO!$E$43="Non-endemic", 0, IF(COUNTRY_INFO!$K637&gt;0, IF(COUNTRY_INFO!$K637=4, 0, IF(COUNTRY_INFO!$K637=1, COUNTRY_INFO!$F637*0.33, IF(COUNTRY_INFO!$K637=2, COUNTRY_INFO!$F637*0.5, COUNTRY_INFO!$F637))), 0))</f>
        <v>18468.45</v>
      </c>
      <c r="E637" s="14">
        <f>IF(INTRO!$E$43="Non-endemic", 0, IF(COUNTRY_INFO!$K637&gt;0, IF(COUNTRY_INFO!$K637=4, 0, IF(COUNTRY_INFO!$K637=1, 0, IF(COUNTRY_INFO!$K637=2, COUNTRY_INFO!$G637*0.2, COUNTRY_INFO!$G637))), 0))</f>
        <v>0</v>
      </c>
      <c r="F637" s="14">
        <f t="shared" si="72"/>
        <v>18468.45</v>
      </c>
      <c r="G637" s="15">
        <f>IF(INTRO!$E$43="Non-endemic", "Not required", COUNTRY_INFO!T637)</f>
        <v>0</v>
      </c>
      <c r="H637" s="64"/>
      <c r="I637" s="14">
        <f>IF($D637=0,0,IF(AND($G637&gt;0,$H637&lt;&gt;"Yes"),D637,IF(AND($G637&gt;0,$H637="Yes"),COUNTRY_INFO!$F637,0)))</f>
        <v>0</v>
      </c>
      <c r="J637" s="3"/>
      <c r="K637" s="44">
        <f t="shared" si="73"/>
        <v>0</v>
      </c>
      <c r="L637" s="44">
        <f t="shared" si="74"/>
        <v>0</v>
      </c>
      <c r="M637" s="14">
        <f t="shared" si="69"/>
        <v>0</v>
      </c>
      <c r="N637" s="44">
        <f t="shared" si="70"/>
        <v>0</v>
      </c>
      <c r="O637" s="14">
        <f t="shared" si="75"/>
        <v>0</v>
      </c>
      <c r="P637" s="25"/>
      <c r="Q637" s="16">
        <f t="shared" si="76"/>
        <v>0</v>
      </c>
      <c r="R637" s="16">
        <f t="shared" si="71"/>
        <v>0</v>
      </c>
    </row>
    <row r="638" spans="1:18" x14ac:dyDescent="0.25">
      <c r="A638" s="13" t="str">
        <f>IF(INTRO!$E$43="Non-endemic"," ", IF(COUNTRY_INFO!A638=0," ",COUNTRY_INFO!A638))</f>
        <v>Nigeria</v>
      </c>
      <c r="B638" s="13" t="str">
        <f>IF(INTRO!$E$43="Non-endemic"," ", IF(COUNTRY_INFO!B638=0," ",COUNTRY_INFO!B638))</f>
        <v>Osun</v>
      </c>
      <c r="C638" s="13" t="str">
        <f>IF(INTRO!$E$43="Non-endemic"," ", IF(COUNTRY_INFO!C638=0," ",COUNTRY_INFO!C638))</f>
        <v>orolu</v>
      </c>
      <c r="D638" s="14">
        <f>IF(INTRO!$E$43="Non-endemic", 0, IF(COUNTRY_INFO!$K638&gt;0, IF(COUNTRY_INFO!$K638=4, 0, IF(COUNTRY_INFO!$K638=1, COUNTRY_INFO!$F638*0.33, IF(COUNTRY_INFO!$K638=2, COUNTRY_INFO!$F638*0.5, COUNTRY_INFO!$F638))), 0))</f>
        <v>12809.28</v>
      </c>
      <c r="E638" s="14">
        <f>IF(INTRO!$E$43="Non-endemic", 0, IF(COUNTRY_INFO!$K638&gt;0, IF(COUNTRY_INFO!$K638=4, 0, IF(COUNTRY_INFO!$K638=1, 0, IF(COUNTRY_INFO!$K638=2, COUNTRY_INFO!$G638*0.2, COUNTRY_INFO!$G638))), 0))</f>
        <v>0</v>
      </c>
      <c r="F638" s="14">
        <f t="shared" si="72"/>
        <v>12809.28</v>
      </c>
      <c r="G638" s="15">
        <f>IF(INTRO!$E$43="Non-endemic", "Not required", COUNTRY_INFO!T638)</f>
        <v>0</v>
      </c>
      <c r="H638" s="64"/>
      <c r="I638" s="14">
        <f>IF($D638=0,0,IF(AND($G638&gt;0,$H638&lt;&gt;"Yes"),D638,IF(AND($G638&gt;0,$H638="Yes"),COUNTRY_INFO!$F638,0)))</f>
        <v>0</v>
      </c>
      <c r="J638" s="3"/>
      <c r="K638" s="44">
        <f t="shared" si="73"/>
        <v>0</v>
      </c>
      <c r="L638" s="44">
        <f t="shared" si="74"/>
        <v>0</v>
      </c>
      <c r="M638" s="14">
        <f t="shared" si="69"/>
        <v>0</v>
      </c>
      <c r="N638" s="44">
        <f t="shared" si="70"/>
        <v>0</v>
      </c>
      <c r="O638" s="14">
        <f t="shared" si="75"/>
        <v>0</v>
      </c>
      <c r="P638" s="25"/>
      <c r="Q638" s="16">
        <f t="shared" si="76"/>
        <v>0</v>
      </c>
      <c r="R638" s="16">
        <f t="shared" si="71"/>
        <v>0</v>
      </c>
    </row>
    <row r="639" spans="1:18" x14ac:dyDescent="0.25">
      <c r="A639" s="13" t="str">
        <f>IF(INTRO!$E$43="Non-endemic"," ", IF(COUNTRY_INFO!A639=0," ",COUNTRY_INFO!A639))</f>
        <v>Nigeria</v>
      </c>
      <c r="B639" s="13" t="str">
        <f>IF(INTRO!$E$43="Non-endemic"," ", IF(COUNTRY_INFO!B639=0," ",COUNTRY_INFO!B639))</f>
        <v>Osun</v>
      </c>
      <c r="C639" s="13" t="str">
        <f>IF(INTRO!$E$43="Non-endemic"," ", IF(COUNTRY_INFO!C639=0," ",COUNTRY_INFO!C639))</f>
        <v>Oshogbo</v>
      </c>
      <c r="D639" s="14">
        <f>IF(INTRO!$E$43="Non-endemic", 0, IF(COUNTRY_INFO!$K639&gt;0, IF(COUNTRY_INFO!$K639=4, 0, IF(COUNTRY_INFO!$K639=1, COUNTRY_INFO!$F639*0.33, IF(COUNTRY_INFO!$K639=2, COUNTRY_INFO!$F639*0.5, COUNTRY_INFO!$F639))), 0))</f>
        <v>19471.98</v>
      </c>
      <c r="E639" s="14">
        <f>IF(INTRO!$E$43="Non-endemic", 0, IF(COUNTRY_INFO!$K639&gt;0, IF(COUNTRY_INFO!$K639=4, 0, IF(COUNTRY_INFO!$K639=1, 0, IF(COUNTRY_INFO!$K639=2, COUNTRY_INFO!$G639*0.2, COUNTRY_INFO!$G639))), 0))</f>
        <v>0</v>
      </c>
      <c r="F639" s="14">
        <f t="shared" si="72"/>
        <v>19471.98</v>
      </c>
      <c r="G639" s="15">
        <f>IF(INTRO!$E$43="Non-endemic", "Not required", COUNTRY_INFO!T639)</f>
        <v>0</v>
      </c>
      <c r="H639" s="64"/>
      <c r="I639" s="14">
        <f>IF($D639=0,0,IF(AND($G639&gt;0,$H639&lt;&gt;"Yes"),D639,IF(AND($G639&gt;0,$H639="Yes"),COUNTRY_INFO!$F639,0)))</f>
        <v>0</v>
      </c>
      <c r="J639" s="3"/>
      <c r="K639" s="44">
        <f t="shared" si="73"/>
        <v>0</v>
      </c>
      <c r="L639" s="44">
        <f t="shared" si="74"/>
        <v>0</v>
      </c>
      <c r="M639" s="14">
        <f t="shared" si="69"/>
        <v>0</v>
      </c>
      <c r="N639" s="44">
        <f t="shared" si="70"/>
        <v>0</v>
      </c>
      <c r="O639" s="14">
        <f t="shared" si="75"/>
        <v>0</v>
      </c>
      <c r="P639" s="25"/>
      <c r="Q639" s="16">
        <f t="shared" si="76"/>
        <v>0</v>
      </c>
      <c r="R639" s="16">
        <f t="shared" si="71"/>
        <v>0</v>
      </c>
    </row>
    <row r="640" spans="1:18" x14ac:dyDescent="0.25">
      <c r="A640" s="13" t="str">
        <f>IF(INTRO!$E$43="Non-endemic"," ", IF(COUNTRY_INFO!A640=0," ",COUNTRY_INFO!A640))</f>
        <v>Nigeria</v>
      </c>
      <c r="B640" s="13" t="str">
        <f>IF(INTRO!$E$43="Non-endemic"," ", IF(COUNTRY_INFO!B640=0," ",COUNTRY_INFO!B640))</f>
        <v>Oyo</v>
      </c>
      <c r="C640" s="13" t="str">
        <f>IF(INTRO!$E$43="Non-endemic"," ", IF(COUNTRY_INFO!C640=0," ",COUNTRY_INFO!C640))</f>
        <v>Afijo</v>
      </c>
      <c r="D640" s="14">
        <f>IF(INTRO!$E$43="Non-endemic", 0, IF(COUNTRY_INFO!$K640&gt;0, IF(COUNTRY_INFO!$K640=4, 0, IF(COUNTRY_INFO!$K640=1, COUNTRY_INFO!$F640*0.33, IF(COUNTRY_INFO!$K640=2, COUNTRY_INFO!$F640*0.5, COUNTRY_INFO!$F640))), 0))</f>
        <v>0</v>
      </c>
      <c r="E640" s="14">
        <f>IF(INTRO!$E$43="Non-endemic", 0, IF(COUNTRY_INFO!$K640&gt;0, IF(COUNTRY_INFO!$K640=4, 0, IF(COUNTRY_INFO!$K640=1, 0, IF(COUNTRY_INFO!$K640=2, COUNTRY_INFO!$G640*0.2, COUNTRY_INFO!$G640))), 0))</f>
        <v>0</v>
      </c>
      <c r="F640" s="14">
        <f t="shared" si="72"/>
        <v>0</v>
      </c>
      <c r="G640" s="15">
        <f>IF(INTRO!$E$43="Non-endemic", "Not required", COUNTRY_INFO!T640)</f>
        <v>0</v>
      </c>
      <c r="H640" s="64"/>
      <c r="I640" s="14">
        <f>IF($D640=0,0,IF(AND($G640&gt;0,$H640&lt;&gt;"Yes"),D640,IF(AND($G640&gt;0,$H640="Yes"),COUNTRY_INFO!$F640,0)))</f>
        <v>0</v>
      </c>
      <c r="J640" s="3"/>
      <c r="K640" s="44">
        <f t="shared" si="73"/>
        <v>0</v>
      </c>
      <c r="L640" s="44">
        <f t="shared" si="74"/>
        <v>0</v>
      </c>
      <c r="M640" s="14">
        <f t="shared" si="69"/>
        <v>0</v>
      </c>
      <c r="N640" s="44">
        <f t="shared" si="70"/>
        <v>0</v>
      </c>
      <c r="O640" s="14">
        <f t="shared" si="75"/>
        <v>0</v>
      </c>
      <c r="P640" s="25"/>
      <c r="Q640" s="16">
        <f t="shared" si="76"/>
        <v>0</v>
      </c>
      <c r="R640" s="16">
        <f t="shared" si="71"/>
        <v>0</v>
      </c>
    </row>
    <row r="641" spans="1:18" x14ac:dyDescent="0.25">
      <c r="A641" s="13" t="str">
        <f>IF(INTRO!$E$43="Non-endemic"," ", IF(COUNTRY_INFO!A641=0," ",COUNTRY_INFO!A641))</f>
        <v>Nigeria</v>
      </c>
      <c r="B641" s="13" t="str">
        <f>IF(INTRO!$E$43="Non-endemic"," ", IF(COUNTRY_INFO!B641=0," ",COUNTRY_INFO!B641))</f>
        <v>Oyo</v>
      </c>
      <c r="C641" s="13" t="str">
        <f>IF(INTRO!$E$43="Non-endemic"," ", IF(COUNTRY_INFO!C641=0," ",COUNTRY_INFO!C641))</f>
        <v>Akinyele</v>
      </c>
      <c r="D641" s="14">
        <f>IF(INTRO!$E$43="Non-endemic", 0, IF(COUNTRY_INFO!$K641&gt;0, IF(COUNTRY_INFO!$K641=4, 0, IF(COUNTRY_INFO!$K641=1, COUNTRY_INFO!$F641*0.33, IF(COUNTRY_INFO!$K641=2, COUNTRY_INFO!$F641*0.5, COUNTRY_INFO!$F641))), 0))</f>
        <v>26265.030000000002</v>
      </c>
      <c r="E641" s="14">
        <f>IF(INTRO!$E$43="Non-endemic", 0, IF(COUNTRY_INFO!$K641&gt;0, IF(COUNTRY_INFO!$K641=4, 0, IF(COUNTRY_INFO!$K641=1, 0, IF(COUNTRY_INFO!$K641=2, COUNTRY_INFO!$G641*0.2, COUNTRY_INFO!$G641))), 0))</f>
        <v>0</v>
      </c>
      <c r="F641" s="14">
        <f t="shared" si="72"/>
        <v>26265.030000000002</v>
      </c>
      <c r="G641" s="15">
        <f>IF(INTRO!$E$43="Non-endemic", "Not required", COUNTRY_INFO!T641)</f>
        <v>0</v>
      </c>
      <c r="H641" s="64"/>
      <c r="I641" s="14">
        <f>IF($D641=0,0,IF(AND($G641&gt;0,$H641&lt;&gt;"Yes"),D641,IF(AND($G641&gt;0,$H641="Yes"),COUNTRY_INFO!$F641,0)))</f>
        <v>0</v>
      </c>
      <c r="J641" s="3"/>
      <c r="K641" s="44">
        <f t="shared" si="73"/>
        <v>0</v>
      </c>
      <c r="L641" s="44">
        <f t="shared" si="74"/>
        <v>0</v>
      </c>
      <c r="M641" s="14">
        <f t="shared" si="69"/>
        <v>0</v>
      </c>
      <c r="N641" s="44">
        <f t="shared" si="70"/>
        <v>0</v>
      </c>
      <c r="O641" s="14">
        <f t="shared" si="75"/>
        <v>0</v>
      </c>
      <c r="P641" s="25"/>
      <c r="Q641" s="16">
        <f t="shared" si="76"/>
        <v>0</v>
      </c>
      <c r="R641" s="16">
        <f t="shared" si="71"/>
        <v>0</v>
      </c>
    </row>
    <row r="642" spans="1:18" x14ac:dyDescent="0.25">
      <c r="A642" s="13" t="str">
        <f>IF(INTRO!$E$43="Non-endemic"," ", IF(COUNTRY_INFO!A642=0," ",COUNTRY_INFO!A642))</f>
        <v>Nigeria</v>
      </c>
      <c r="B642" s="13" t="str">
        <f>IF(INTRO!$E$43="Non-endemic"," ", IF(COUNTRY_INFO!B642=0," ",COUNTRY_INFO!B642))</f>
        <v>Oyo</v>
      </c>
      <c r="C642" s="13" t="str">
        <f>IF(INTRO!$E$43="Non-endemic"," ", IF(COUNTRY_INFO!C642=0," ",COUNTRY_INFO!C642))</f>
        <v>Atiba</v>
      </c>
      <c r="D642" s="14">
        <f>IF(INTRO!$E$43="Non-endemic", 0, IF(COUNTRY_INFO!$K642&gt;0, IF(COUNTRY_INFO!$K642=4, 0, IF(COUNTRY_INFO!$K642=1, COUNTRY_INFO!$F642*0.33, IF(COUNTRY_INFO!$K642=2, COUNTRY_INFO!$F642*0.5, COUNTRY_INFO!$F642))), 0))</f>
        <v>21088.32</v>
      </c>
      <c r="E642" s="14">
        <f>IF(INTRO!$E$43="Non-endemic", 0, IF(COUNTRY_INFO!$K642&gt;0, IF(COUNTRY_INFO!$K642=4, 0, IF(COUNTRY_INFO!$K642=1, 0, IF(COUNTRY_INFO!$K642=2, COUNTRY_INFO!$G642*0.2, COUNTRY_INFO!$G642))), 0))</f>
        <v>0</v>
      </c>
      <c r="F642" s="14">
        <f t="shared" si="72"/>
        <v>21088.32</v>
      </c>
      <c r="G642" s="15">
        <f>IF(INTRO!$E$43="Non-endemic", "Not required", COUNTRY_INFO!T642)</f>
        <v>0</v>
      </c>
      <c r="H642" s="64"/>
      <c r="I642" s="14">
        <f>IF($D642=0,0,IF(AND($G642&gt;0,$H642&lt;&gt;"Yes"),D642,IF(AND($G642&gt;0,$H642="Yes"),COUNTRY_INFO!$F642,0)))</f>
        <v>0</v>
      </c>
      <c r="J642" s="3"/>
      <c r="K642" s="44">
        <f t="shared" si="73"/>
        <v>0</v>
      </c>
      <c r="L642" s="44">
        <f t="shared" si="74"/>
        <v>0</v>
      </c>
      <c r="M642" s="14">
        <f t="shared" si="69"/>
        <v>0</v>
      </c>
      <c r="N642" s="44">
        <f t="shared" si="70"/>
        <v>0</v>
      </c>
      <c r="O642" s="14">
        <f t="shared" si="75"/>
        <v>0</v>
      </c>
      <c r="P642" s="25"/>
      <c r="Q642" s="16">
        <f t="shared" si="76"/>
        <v>0</v>
      </c>
      <c r="R642" s="16">
        <f t="shared" si="71"/>
        <v>0</v>
      </c>
    </row>
    <row r="643" spans="1:18" x14ac:dyDescent="0.25">
      <c r="A643" s="13" t="str">
        <f>IF(INTRO!$E$43="Non-endemic"," ", IF(COUNTRY_INFO!A643=0," ",COUNTRY_INFO!A643))</f>
        <v>Nigeria</v>
      </c>
      <c r="B643" s="13" t="str">
        <f>IF(INTRO!$E$43="Non-endemic"," ", IF(COUNTRY_INFO!B643=0," ",COUNTRY_INFO!B643))</f>
        <v>Oyo</v>
      </c>
      <c r="C643" s="13" t="str">
        <f>IF(INTRO!$E$43="Non-endemic"," ", IF(COUNTRY_INFO!C643=0," ",COUNTRY_INFO!C643))</f>
        <v>Atisho</v>
      </c>
      <c r="D643" s="14">
        <f>IF(INTRO!$E$43="Non-endemic", 0, IF(COUNTRY_INFO!$K643&gt;0, IF(COUNTRY_INFO!$K643=4, 0, IF(COUNTRY_INFO!$K643=1, COUNTRY_INFO!$F643*0.33, IF(COUNTRY_INFO!$K643=2, COUNTRY_INFO!$F643*0.5, COUNTRY_INFO!$F643))), 0))</f>
        <v>13767.93</v>
      </c>
      <c r="E643" s="14">
        <f>IF(INTRO!$E$43="Non-endemic", 0, IF(COUNTRY_INFO!$K643&gt;0, IF(COUNTRY_INFO!$K643=4, 0, IF(COUNTRY_INFO!$K643=1, 0, IF(COUNTRY_INFO!$K643=2, COUNTRY_INFO!$G643*0.2, COUNTRY_INFO!$G643))), 0))</f>
        <v>0</v>
      </c>
      <c r="F643" s="14">
        <f t="shared" si="72"/>
        <v>13767.93</v>
      </c>
      <c r="G643" s="15">
        <f>IF(INTRO!$E$43="Non-endemic", "Not required", COUNTRY_INFO!T643)</f>
        <v>0</v>
      </c>
      <c r="H643" s="64"/>
      <c r="I643" s="14">
        <f>IF($D643=0,0,IF(AND($G643&gt;0,$H643&lt;&gt;"Yes"),D643,IF(AND($G643&gt;0,$H643="Yes"),COUNTRY_INFO!$F643,0)))</f>
        <v>0</v>
      </c>
      <c r="J643" s="3"/>
      <c r="K643" s="44">
        <f t="shared" si="73"/>
        <v>0</v>
      </c>
      <c r="L643" s="44">
        <f t="shared" si="74"/>
        <v>0</v>
      </c>
      <c r="M643" s="14">
        <f t="shared" si="69"/>
        <v>0</v>
      </c>
      <c r="N643" s="44">
        <f t="shared" si="70"/>
        <v>0</v>
      </c>
      <c r="O643" s="14">
        <f t="shared" si="75"/>
        <v>0</v>
      </c>
      <c r="P643" s="25"/>
      <c r="Q643" s="16">
        <f t="shared" si="76"/>
        <v>0</v>
      </c>
      <c r="R643" s="16">
        <f t="shared" si="71"/>
        <v>0</v>
      </c>
    </row>
    <row r="644" spans="1:18" x14ac:dyDescent="0.25">
      <c r="A644" s="13" t="str">
        <f>IF(INTRO!$E$43="Non-endemic"," ", IF(COUNTRY_INFO!A644=0," ",COUNTRY_INFO!A644))</f>
        <v>Nigeria</v>
      </c>
      <c r="B644" s="13" t="str">
        <f>IF(INTRO!$E$43="Non-endemic"," ", IF(COUNTRY_INFO!B644=0," ",COUNTRY_INFO!B644))</f>
        <v>Oyo</v>
      </c>
      <c r="C644" s="13" t="str">
        <f>IF(INTRO!$E$43="Non-endemic"," ", IF(COUNTRY_INFO!C644=0," ",COUNTRY_INFO!C644))</f>
        <v>Egbeda</v>
      </c>
      <c r="D644" s="14">
        <f>IF(INTRO!$E$43="Non-endemic", 0, IF(COUNTRY_INFO!$K644&gt;0, IF(COUNTRY_INFO!$K644=4, 0, IF(COUNTRY_INFO!$K644=1, COUNTRY_INFO!$F644*0.33, IF(COUNTRY_INFO!$K644=2, COUNTRY_INFO!$F644*0.5, COUNTRY_INFO!$F644))), 0))</f>
        <v>34990.560000000005</v>
      </c>
      <c r="E644" s="14">
        <f>IF(INTRO!$E$43="Non-endemic", 0, IF(COUNTRY_INFO!$K644&gt;0, IF(COUNTRY_INFO!$K644=4, 0, IF(COUNTRY_INFO!$K644=1, 0, IF(COUNTRY_INFO!$K644=2, COUNTRY_INFO!$G644*0.2, COUNTRY_INFO!$G644))), 0))</f>
        <v>0</v>
      </c>
      <c r="F644" s="14">
        <f t="shared" si="72"/>
        <v>34990.560000000005</v>
      </c>
      <c r="G644" s="15">
        <f>IF(INTRO!$E$43="Non-endemic", "Not required", COUNTRY_INFO!T644)</f>
        <v>0</v>
      </c>
      <c r="H644" s="64"/>
      <c r="I644" s="14">
        <f>IF($D644=0,0,IF(AND($G644&gt;0,$H644&lt;&gt;"Yes"),D644,IF(AND($G644&gt;0,$H644="Yes"),COUNTRY_INFO!$F644,0)))</f>
        <v>0</v>
      </c>
      <c r="J644" s="3"/>
      <c r="K644" s="44">
        <f t="shared" si="73"/>
        <v>0</v>
      </c>
      <c r="L644" s="44">
        <f t="shared" si="74"/>
        <v>0</v>
      </c>
      <c r="M644" s="14">
        <f t="shared" si="69"/>
        <v>0</v>
      </c>
      <c r="N644" s="44">
        <f t="shared" si="70"/>
        <v>0</v>
      </c>
      <c r="O644" s="14">
        <f t="shared" si="75"/>
        <v>0</v>
      </c>
      <c r="P644" s="25"/>
      <c r="Q644" s="16">
        <f t="shared" si="76"/>
        <v>0</v>
      </c>
      <c r="R644" s="16">
        <f t="shared" si="71"/>
        <v>0</v>
      </c>
    </row>
    <row r="645" spans="1:18" x14ac:dyDescent="0.25">
      <c r="A645" s="13" t="str">
        <f>IF(INTRO!$E$43="Non-endemic"," ", IF(COUNTRY_INFO!A645=0," ",COUNTRY_INFO!A645))</f>
        <v>Nigeria</v>
      </c>
      <c r="B645" s="13" t="str">
        <f>IF(INTRO!$E$43="Non-endemic"," ", IF(COUNTRY_INFO!B645=0," ",COUNTRY_INFO!B645))</f>
        <v>Oyo</v>
      </c>
      <c r="C645" s="13" t="str">
        <f>IF(INTRO!$E$43="Non-endemic"," ", IF(COUNTRY_INFO!C645=0," ",COUNTRY_INFO!C645))</f>
        <v>Ibadan North</v>
      </c>
      <c r="D645" s="14">
        <f>IF(INTRO!$E$43="Non-endemic", 0, IF(COUNTRY_INFO!$K645&gt;0, IF(COUNTRY_INFO!$K645=4, 0, IF(COUNTRY_INFO!$K645=1, COUNTRY_INFO!$F645*0.33, IF(COUNTRY_INFO!$K645=2, COUNTRY_INFO!$F645*0.5, COUNTRY_INFO!$F645))), 0))</f>
        <v>38124.57</v>
      </c>
      <c r="E645" s="14">
        <f>IF(INTRO!$E$43="Non-endemic", 0, IF(COUNTRY_INFO!$K645&gt;0, IF(COUNTRY_INFO!$K645=4, 0, IF(COUNTRY_INFO!$K645=1, 0, IF(COUNTRY_INFO!$K645=2, COUNTRY_INFO!$G645*0.2, COUNTRY_INFO!$G645))), 0))</f>
        <v>0</v>
      </c>
      <c r="F645" s="14">
        <f t="shared" si="72"/>
        <v>38124.57</v>
      </c>
      <c r="G645" s="15">
        <f>IF(INTRO!$E$43="Non-endemic", "Not required", COUNTRY_INFO!T645)</f>
        <v>0</v>
      </c>
      <c r="H645" s="64"/>
      <c r="I645" s="14">
        <f>IF($D645=0,0,IF(AND($G645&gt;0,$H645&lt;&gt;"Yes"),D645,IF(AND($G645&gt;0,$H645="Yes"),COUNTRY_INFO!$F645,0)))</f>
        <v>0</v>
      </c>
      <c r="J645" s="3"/>
      <c r="K645" s="44">
        <f t="shared" si="73"/>
        <v>0</v>
      </c>
      <c r="L645" s="44">
        <f t="shared" si="74"/>
        <v>0</v>
      </c>
      <c r="M645" s="14">
        <f t="shared" si="69"/>
        <v>0</v>
      </c>
      <c r="N645" s="44">
        <f t="shared" si="70"/>
        <v>0</v>
      </c>
      <c r="O645" s="14">
        <f t="shared" si="75"/>
        <v>0</v>
      </c>
      <c r="P645" s="25"/>
      <c r="Q645" s="16">
        <f t="shared" si="76"/>
        <v>0</v>
      </c>
      <c r="R645" s="16">
        <f t="shared" si="71"/>
        <v>0</v>
      </c>
    </row>
    <row r="646" spans="1:18" x14ac:dyDescent="0.25">
      <c r="A646" s="13" t="str">
        <f>IF(INTRO!$E$43="Non-endemic"," ", IF(COUNTRY_INFO!A646=0," ",COUNTRY_INFO!A646))</f>
        <v>Nigeria</v>
      </c>
      <c r="B646" s="13" t="str">
        <f>IF(INTRO!$E$43="Non-endemic"," ", IF(COUNTRY_INFO!B646=0," ",COUNTRY_INFO!B646))</f>
        <v>Oyo</v>
      </c>
      <c r="C646" s="13" t="str">
        <f>IF(INTRO!$E$43="Non-endemic"," ", IF(COUNTRY_INFO!C646=0," ",COUNTRY_INFO!C646))</f>
        <v>Ibadan North East</v>
      </c>
      <c r="D646" s="14">
        <f>IF(INTRO!$E$43="Non-endemic", 0, IF(COUNTRY_INFO!$K646&gt;0, IF(COUNTRY_INFO!$K646=4, 0, IF(COUNTRY_INFO!$K646=1, COUNTRY_INFO!$F646*0.33, IF(COUNTRY_INFO!$K646=2, COUNTRY_INFO!$F646*0.5, COUNTRY_INFO!$F646))), 0))</f>
        <v>0</v>
      </c>
      <c r="E646" s="14">
        <f>IF(INTRO!$E$43="Non-endemic", 0, IF(COUNTRY_INFO!$K646&gt;0, IF(COUNTRY_INFO!$K646=4, 0, IF(COUNTRY_INFO!$K646=1, 0, IF(COUNTRY_INFO!$K646=2, COUNTRY_INFO!$G646*0.2, COUNTRY_INFO!$G646))), 0))</f>
        <v>0</v>
      </c>
      <c r="F646" s="14">
        <f t="shared" si="72"/>
        <v>0</v>
      </c>
      <c r="G646" s="15">
        <f>IF(INTRO!$E$43="Non-endemic", "Not required", COUNTRY_INFO!T646)</f>
        <v>0</v>
      </c>
      <c r="H646" s="64"/>
      <c r="I646" s="14">
        <f>IF($D646=0,0,IF(AND($G646&gt;0,$H646&lt;&gt;"Yes"),D646,IF(AND($G646&gt;0,$H646="Yes"),COUNTRY_INFO!$F646,0)))</f>
        <v>0</v>
      </c>
      <c r="J646" s="3"/>
      <c r="K646" s="44">
        <f t="shared" si="73"/>
        <v>0</v>
      </c>
      <c r="L646" s="44">
        <f t="shared" si="74"/>
        <v>0</v>
      </c>
      <c r="M646" s="14">
        <f t="shared" si="69"/>
        <v>0</v>
      </c>
      <c r="N646" s="44">
        <f t="shared" si="70"/>
        <v>0</v>
      </c>
      <c r="O646" s="14">
        <f t="shared" si="75"/>
        <v>0</v>
      </c>
      <c r="P646" s="25"/>
      <c r="Q646" s="16">
        <f t="shared" si="76"/>
        <v>0</v>
      </c>
      <c r="R646" s="16">
        <f t="shared" si="71"/>
        <v>0</v>
      </c>
    </row>
    <row r="647" spans="1:18" x14ac:dyDescent="0.25">
      <c r="A647" s="13" t="str">
        <f>IF(INTRO!$E$43="Non-endemic"," ", IF(COUNTRY_INFO!A647=0," ",COUNTRY_INFO!A647))</f>
        <v>Nigeria</v>
      </c>
      <c r="B647" s="13" t="str">
        <f>IF(INTRO!$E$43="Non-endemic"," ", IF(COUNTRY_INFO!B647=0," ",COUNTRY_INFO!B647))</f>
        <v>Oyo</v>
      </c>
      <c r="C647" s="13" t="str">
        <f>IF(INTRO!$E$43="Non-endemic"," ", IF(COUNTRY_INFO!C647=0," ",COUNTRY_INFO!C647))</f>
        <v>Ibadan North West</v>
      </c>
      <c r="D647" s="14">
        <f>IF(INTRO!$E$43="Non-endemic", 0, IF(COUNTRY_INFO!$K647&gt;0, IF(COUNTRY_INFO!$K647=4, 0, IF(COUNTRY_INFO!$K647=1, COUNTRY_INFO!$F647*0.33, IF(COUNTRY_INFO!$K647=2, COUNTRY_INFO!$F647*0.5, COUNTRY_INFO!$F647))), 0))</f>
        <v>0</v>
      </c>
      <c r="E647" s="14">
        <f>IF(INTRO!$E$43="Non-endemic", 0, IF(COUNTRY_INFO!$K647&gt;0, IF(COUNTRY_INFO!$K647=4, 0, IF(COUNTRY_INFO!$K647=1, 0, IF(COUNTRY_INFO!$K647=2, COUNTRY_INFO!$G647*0.2, COUNTRY_INFO!$G647))), 0))</f>
        <v>0</v>
      </c>
      <c r="F647" s="14">
        <f t="shared" si="72"/>
        <v>0</v>
      </c>
      <c r="G647" s="15">
        <f>IF(INTRO!$E$43="Non-endemic", "Not required", COUNTRY_INFO!T647)</f>
        <v>0</v>
      </c>
      <c r="H647" s="64"/>
      <c r="I647" s="14">
        <f>IF($D647=0,0,IF(AND($G647&gt;0,$H647&lt;&gt;"Yes"),D647,IF(AND($G647&gt;0,$H647="Yes"),COUNTRY_INFO!$F647,0)))</f>
        <v>0</v>
      </c>
      <c r="J647" s="3"/>
      <c r="K647" s="44">
        <f t="shared" si="73"/>
        <v>0</v>
      </c>
      <c r="L647" s="44">
        <f t="shared" si="74"/>
        <v>0</v>
      </c>
      <c r="M647" s="14">
        <f t="shared" si="69"/>
        <v>0</v>
      </c>
      <c r="N647" s="44">
        <f t="shared" si="70"/>
        <v>0</v>
      </c>
      <c r="O647" s="14">
        <f t="shared" si="75"/>
        <v>0</v>
      </c>
      <c r="P647" s="25"/>
      <c r="Q647" s="16">
        <f t="shared" si="76"/>
        <v>0</v>
      </c>
      <c r="R647" s="16">
        <f t="shared" si="71"/>
        <v>0</v>
      </c>
    </row>
    <row r="648" spans="1:18" x14ac:dyDescent="0.25">
      <c r="A648" s="13" t="str">
        <f>IF(INTRO!$E$43="Non-endemic"," ", IF(COUNTRY_INFO!A648=0," ",COUNTRY_INFO!A648))</f>
        <v>Nigeria</v>
      </c>
      <c r="B648" s="13" t="str">
        <f>IF(INTRO!$E$43="Non-endemic"," ", IF(COUNTRY_INFO!B648=0," ",COUNTRY_INFO!B648))</f>
        <v>Oyo</v>
      </c>
      <c r="C648" s="13" t="str">
        <f>IF(INTRO!$E$43="Non-endemic"," ", IF(COUNTRY_INFO!C648=0," ",COUNTRY_INFO!C648))</f>
        <v>Ibadan South East</v>
      </c>
      <c r="D648" s="14">
        <f>IF(INTRO!$E$43="Non-endemic", 0, IF(COUNTRY_INFO!$K648&gt;0, IF(COUNTRY_INFO!$K648=4, 0, IF(COUNTRY_INFO!$K648=1, COUNTRY_INFO!$F648*0.33, IF(COUNTRY_INFO!$K648=2, COUNTRY_INFO!$F648*0.5, COUNTRY_INFO!$F648))), 0))</f>
        <v>33061.050000000003</v>
      </c>
      <c r="E648" s="14">
        <f>IF(INTRO!$E$43="Non-endemic", 0, IF(COUNTRY_INFO!$K648&gt;0, IF(COUNTRY_INFO!$K648=4, 0, IF(COUNTRY_INFO!$K648=1, 0, IF(COUNTRY_INFO!$K648=2, COUNTRY_INFO!$G648*0.2, COUNTRY_INFO!$G648))), 0))</f>
        <v>0</v>
      </c>
      <c r="F648" s="14">
        <f t="shared" si="72"/>
        <v>33061.050000000003</v>
      </c>
      <c r="G648" s="15">
        <f>IF(INTRO!$E$43="Non-endemic", "Not required", COUNTRY_INFO!T648)</f>
        <v>0</v>
      </c>
      <c r="H648" s="64"/>
      <c r="I648" s="14">
        <f>IF($D648=0,0,IF(AND($G648&gt;0,$H648&lt;&gt;"Yes"),D648,IF(AND($G648&gt;0,$H648="Yes"),COUNTRY_INFO!$F648,0)))</f>
        <v>0</v>
      </c>
      <c r="J648" s="3"/>
      <c r="K648" s="44">
        <f t="shared" si="73"/>
        <v>0</v>
      </c>
      <c r="L648" s="44">
        <f t="shared" si="74"/>
        <v>0</v>
      </c>
      <c r="M648" s="14">
        <f t="shared" ref="M648:M711" si="77">IF($J648=0,$I648*2.5,$J648*2.5)</f>
        <v>0</v>
      </c>
      <c r="N648" s="44">
        <f t="shared" ref="N648:N711" si="78">$K648*3</f>
        <v>0</v>
      </c>
      <c r="O648" s="14">
        <f t="shared" si="75"/>
        <v>0</v>
      </c>
      <c r="P648" s="25"/>
      <c r="Q648" s="16">
        <f t="shared" si="76"/>
        <v>0</v>
      </c>
      <c r="R648" s="16">
        <f t="shared" ref="R648:R711" si="79">ROUNDUP($O648/1000,0)</f>
        <v>0</v>
      </c>
    </row>
    <row r="649" spans="1:18" x14ac:dyDescent="0.25">
      <c r="A649" s="13" t="str">
        <f>IF(INTRO!$E$43="Non-endemic"," ", IF(COUNTRY_INFO!A649=0," ",COUNTRY_INFO!A649))</f>
        <v>Nigeria</v>
      </c>
      <c r="B649" s="13" t="str">
        <f>IF(INTRO!$E$43="Non-endemic"," ", IF(COUNTRY_INFO!B649=0," ",COUNTRY_INFO!B649))</f>
        <v>Oyo</v>
      </c>
      <c r="C649" s="13" t="str">
        <f>IF(INTRO!$E$43="Non-endemic"," ", IF(COUNTRY_INFO!C649=0," ",COUNTRY_INFO!C649))</f>
        <v>Ibadan South West</v>
      </c>
      <c r="D649" s="14">
        <f>IF(INTRO!$E$43="Non-endemic", 0, IF(COUNTRY_INFO!$K649&gt;0, IF(COUNTRY_INFO!$K649=4, 0, IF(COUNTRY_INFO!$K649=1, COUNTRY_INFO!$F649*0.33, IF(COUNTRY_INFO!$K649=2, COUNTRY_INFO!$F649*0.5, COUNTRY_INFO!$F649))), 0))</f>
        <v>35116.29</v>
      </c>
      <c r="E649" s="14">
        <f>IF(INTRO!$E$43="Non-endemic", 0, IF(COUNTRY_INFO!$K649&gt;0, IF(COUNTRY_INFO!$K649=4, 0, IF(COUNTRY_INFO!$K649=1, 0, IF(COUNTRY_INFO!$K649=2, COUNTRY_INFO!$G649*0.2, COUNTRY_INFO!$G649))), 0))</f>
        <v>0</v>
      </c>
      <c r="F649" s="14">
        <f t="shared" si="72"/>
        <v>35116.29</v>
      </c>
      <c r="G649" s="15">
        <f>IF(INTRO!$E$43="Non-endemic", "Not required", COUNTRY_INFO!T649)</f>
        <v>0</v>
      </c>
      <c r="H649" s="64"/>
      <c r="I649" s="14">
        <f>IF($D649=0,0,IF(AND($G649&gt;0,$H649&lt;&gt;"Yes"),D649,IF(AND($G649&gt;0,$H649="Yes"),COUNTRY_INFO!$F649,0)))</f>
        <v>0</v>
      </c>
      <c r="J649" s="3"/>
      <c r="K649" s="44">
        <f t="shared" si="73"/>
        <v>0</v>
      </c>
      <c r="L649" s="44">
        <f t="shared" si="74"/>
        <v>0</v>
      </c>
      <c r="M649" s="14">
        <f t="shared" si="77"/>
        <v>0</v>
      </c>
      <c r="N649" s="44">
        <f t="shared" si="78"/>
        <v>0</v>
      </c>
      <c r="O649" s="14">
        <f t="shared" si="75"/>
        <v>0</v>
      </c>
      <c r="P649" s="25"/>
      <c r="Q649" s="16">
        <f t="shared" si="76"/>
        <v>0</v>
      </c>
      <c r="R649" s="16">
        <f t="shared" si="79"/>
        <v>0</v>
      </c>
    </row>
    <row r="650" spans="1:18" x14ac:dyDescent="0.25">
      <c r="A650" s="13" t="str">
        <f>IF(INTRO!$E$43="Non-endemic"," ", IF(COUNTRY_INFO!A650=0," ",COUNTRY_INFO!A650))</f>
        <v>Nigeria</v>
      </c>
      <c r="B650" s="13" t="str">
        <f>IF(INTRO!$E$43="Non-endemic"," ", IF(COUNTRY_INFO!B650=0," ",COUNTRY_INFO!B650))</f>
        <v>Oyo</v>
      </c>
      <c r="C650" s="13" t="str">
        <f>IF(INTRO!$E$43="Non-endemic"," ", IF(COUNTRY_INFO!C650=0," ",COUNTRY_INFO!C650))</f>
        <v>Ibarapa Central</v>
      </c>
      <c r="D650" s="14">
        <f>IF(INTRO!$E$43="Non-endemic", 0, IF(COUNTRY_INFO!$K650&gt;0, IF(COUNTRY_INFO!$K650=4, 0, IF(COUNTRY_INFO!$K650=1, COUNTRY_INFO!$F650*0.33, IF(COUNTRY_INFO!$K650=2, COUNTRY_INFO!$F650*0.5, COUNTRY_INFO!$F650))), 0))</f>
        <v>12797.07</v>
      </c>
      <c r="E650" s="14">
        <f>IF(INTRO!$E$43="Non-endemic", 0, IF(COUNTRY_INFO!$K650&gt;0, IF(COUNTRY_INFO!$K650=4, 0, IF(COUNTRY_INFO!$K650=1, 0, IF(COUNTRY_INFO!$K650=2, COUNTRY_INFO!$G650*0.2, COUNTRY_INFO!$G650))), 0))</f>
        <v>0</v>
      </c>
      <c r="F650" s="14">
        <f t="shared" ref="F650:F713" si="80">SUM(D650:E650)</f>
        <v>12797.07</v>
      </c>
      <c r="G650" s="15">
        <f>IF(INTRO!$E$43="Non-endemic", "Not required", COUNTRY_INFO!T650)</f>
        <v>0</v>
      </c>
      <c r="H650" s="64"/>
      <c r="I650" s="14">
        <f>IF($D650=0,0,IF(AND($G650&gt;0,$H650&lt;&gt;"Yes"),D650,IF(AND($G650&gt;0,$H650="Yes"),COUNTRY_INFO!$F650,0)))</f>
        <v>0</v>
      </c>
      <c r="J650" s="3"/>
      <c r="K650" s="44">
        <f t="shared" ref="K650:K713" si="81">IF($G650&gt;0,E650, 0)</f>
        <v>0</v>
      </c>
      <c r="L650" s="44">
        <f t="shared" ref="L650:L713" si="82">IF($J650=0,SUM(I650,K650),SUM(J650,K650))</f>
        <v>0</v>
      </c>
      <c r="M650" s="14">
        <f t="shared" si="77"/>
        <v>0</v>
      </c>
      <c r="N650" s="44">
        <f t="shared" si="78"/>
        <v>0</v>
      </c>
      <c r="O650" s="14">
        <f t="shared" ref="O650:O713" si="83">M650</f>
        <v>0</v>
      </c>
      <c r="P650" s="25"/>
      <c r="Q650" s="16">
        <f t="shared" ref="Q650:Q713" si="84">IF($O650&gt;$P650,O650-P650,0)</f>
        <v>0</v>
      </c>
      <c r="R650" s="16">
        <f t="shared" si="79"/>
        <v>0</v>
      </c>
    </row>
    <row r="651" spans="1:18" x14ac:dyDescent="0.25">
      <c r="A651" s="13" t="str">
        <f>IF(INTRO!$E$43="Non-endemic"," ", IF(COUNTRY_INFO!A651=0," ",COUNTRY_INFO!A651))</f>
        <v>Nigeria</v>
      </c>
      <c r="B651" s="13" t="str">
        <f>IF(INTRO!$E$43="Non-endemic"," ", IF(COUNTRY_INFO!B651=0," ",COUNTRY_INFO!B651))</f>
        <v>Oyo</v>
      </c>
      <c r="C651" s="13" t="str">
        <f>IF(INTRO!$E$43="Non-endemic"," ", IF(COUNTRY_INFO!C651=0," ",COUNTRY_INFO!C651))</f>
        <v>Ibarapa East</v>
      </c>
      <c r="D651" s="14">
        <f>IF(INTRO!$E$43="Non-endemic", 0, IF(COUNTRY_INFO!$K651&gt;0, IF(COUNTRY_INFO!$K651=4, 0, IF(COUNTRY_INFO!$K651=1, COUNTRY_INFO!$F651*0.33, IF(COUNTRY_INFO!$K651=2, COUNTRY_INFO!$F651*0.5, COUNTRY_INFO!$F651))), 0))</f>
        <v>14691.6</v>
      </c>
      <c r="E651" s="14">
        <f>IF(INTRO!$E$43="Non-endemic", 0, IF(COUNTRY_INFO!$K651&gt;0, IF(COUNTRY_INFO!$K651=4, 0, IF(COUNTRY_INFO!$K651=1, 0, IF(COUNTRY_INFO!$K651=2, COUNTRY_INFO!$G651*0.2, COUNTRY_INFO!$G651))), 0))</f>
        <v>0</v>
      </c>
      <c r="F651" s="14">
        <f t="shared" si="80"/>
        <v>14691.6</v>
      </c>
      <c r="G651" s="15">
        <f>IF(INTRO!$E$43="Non-endemic", "Not required", COUNTRY_INFO!T651)</f>
        <v>0</v>
      </c>
      <c r="H651" s="64"/>
      <c r="I651" s="14">
        <f>IF($D651=0,0,IF(AND($G651&gt;0,$H651&lt;&gt;"Yes"),D651,IF(AND($G651&gt;0,$H651="Yes"),COUNTRY_INFO!$F651,0)))</f>
        <v>0</v>
      </c>
      <c r="J651" s="3"/>
      <c r="K651" s="44">
        <f t="shared" si="81"/>
        <v>0</v>
      </c>
      <c r="L651" s="44">
        <f t="shared" si="82"/>
        <v>0</v>
      </c>
      <c r="M651" s="14">
        <f t="shared" si="77"/>
        <v>0</v>
      </c>
      <c r="N651" s="44">
        <f t="shared" si="78"/>
        <v>0</v>
      </c>
      <c r="O651" s="14">
        <f t="shared" si="83"/>
        <v>0</v>
      </c>
      <c r="P651" s="25"/>
      <c r="Q651" s="16">
        <f t="shared" si="84"/>
        <v>0</v>
      </c>
      <c r="R651" s="16">
        <f t="shared" si="79"/>
        <v>0</v>
      </c>
    </row>
    <row r="652" spans="1:18" x14ac:dyDescent="0.25">
      <c r="A652" s="13" t="str">
        <f>IF(INTRO!$E$43="Non-endemic"," ", IF(COUNTRY_INFO!A652=0," ",COUNTRY_INFO!A652))</f>
        <v>Nigeria</v>
      </c>
      <c r="B652" s="13" t="str">
        <f>IF(INTRO!$E$43="Non-endemic"," ", IF(COUNTRY_INFO!B652=0," ",COUNTRY_INFO!B652))</f>
        <v>Oyo</v>
      </c>
      <c r="C652" s="13" t="str">
        <f>IF(INTRO!$E$43="Non-endemic"," ", IF(COUNTRY_INFO!C652=0," ",COUNTRY_INFO!C652))</f>
        <v>Ibarapa North</v>
      </c>
      <c r="D652" s="14">
        <f>IF(INTRO!$E$43="Non-endemic", 0, IF(COUNTRY_INFO!$K652&gt;0, IF(COUNTRY_INFO!$K652=4, 0, IF(COUNTRY_INFO!$K652=1, COUNTRY_INFO!$F652*0.33, IF(COUNTRY_INFO!$K652=2, COUNTRY_INFO!$F652*0.5, COUNTRY_INFO!$F652))), 0))</f>
        <v>12562.44</v>
      </c>
      <c r="E652" s="14">
        <f>IF(INTRO!$E$43="Non-endemic", 0, IF(COUNTRY_INFO!$K652&gt;0, IF(COUNTRY_INFO!$K652=4, 0, IF(COUNTRY_INFO!$K652=1, 0, IF(COUNTRY_INFO!$K652=2, COUNTRY_INFO!$G652*0.2, COUNTRY_INFO!$G652))), 0))</f>
        <v>0</v>
      </c>
      <c r="F652" s="14">
        <f t="shared" si="80"/>
        <v>12562.44</v>
      </c>
      <c r="G652" s="15">
        <f>IF(INTRO!$E$43="Non-endemic", "Not required", COUNTRY_INFO!T652)</f>
        <v>0</v>
      </c>
      <c r="H652" s="64"/>
      <c r="I652" s="14">
        <f>IF($D652=0,0,IF(AND($G652&gt;0,$H652&lt;&gt;"Yes"),D652,IF(AND($G652&gt;0,$H652="Yes"),COUNTRY_INFO!$F652,0)))</f>
        <v>0</v>
      </c>
      <c r="J652" s="3"/>
      <c r="K652" s="44">
        <f t="shared" si="81"/>
        <v>0</v>
      </c>
      <c r="L652" s="44">
        <f t="shared" si="82"/>
        <v>0</v>
      </c>
      <c r="M652" s="14">
        <f t="shared" si="77"/>
        <v>0</v>
      </c>
      <c r="N652" s="44">
        <f t="shared" si="78"/>
        <v>0</v>
      </c>
      <c r="O652" s="14">
        <f t="shared" si="83"/>
        <v>0</v>
      </c>
      <c r="P652" s="25"/>
      <c r="Q652" s="16">
        <f t="shared" si="84"/>
        <v>0</v>
      </c>
      <c r="R652" s="16">
        <f t="shared" si="79"/>
        <v>0</v>
      </c>
    </row>
    <row r="653" spans="1:18" x14ac:dyDescent="0.25">
      <c r="A653" s="13" t="str">
        <f>IF(INTRO!$E$43="Non-endemic"," ", IF(COUNTRY_INFO!A653=0," ",COUNTRY_INFO!A653))</f>
        <v>Nigeria</v>
      </c>
      <c r="B653" s="13" t="str">
        <f>IF(INTRO!$E$43="Non-endemic"," ", IF(COUNTRY_INFO!B653=0," ",COUNTRY_INFO!B653))</f>
        <v>Oyo</v>
      </c>
      <c r="C653" s="13" t="str">
        <f>IF(INTRO!$E$43="Non-endemic"," ", IF(COUNTRY_INFO!C653=0," ",COUNTRY_INFO!C653))</f>
        <v>Ido</v>
      </c>
      <c r="D653" s="14">
        <f>IF(INTRO!$E$43="Non-endemic", 0, IF(COUNTRY_INFO!$K653&gt;0, IF(COUNTRY_INFO!$K653=4, 0, IF(COUNTRY_INFO!$K653=1, COUNTRY_INFO!$F653*0.33, IF(COUNTRY_INFO!$K653=2, COUNTRY_INFO!$F653*0.5, COUNTRY_INFO!$F653))), 0))</f>
        <v>0</v>
      </c>
      <c r="E653" s="14">
        <f>IF(INTRO!$E$43="Non-endemic", 0, IF(COUNTRY_INFO!$K653&gt;0, IF(COUNTRY_INFO!$K653=4, 0, IF(COUNTRY_INFO!$K653=1, 0, IF(COUNTRY_INFO!$K653=2, COUNTRY_INFO!$G653*0.2, COUNTRY_INFO!$G653))), 0))</f>
        <v>0</v>
      </c>
      <c r="F653" s="14">
        <f t="shared" si="80"/>
        <v>0</v>
      </c>
      <c r="G653" s="15">
        <f>IF(INTRO!$E$43="Non-endemic", "Not required", COUNTRY_INFO!T653)</f>
        <v>0</v>
      </c>
      <c r="H653" s="64"/>
      <c r="I653" s="14">
        <f>IF($D653=0,0,IF(AND($G653&gt;0,$H653&lt;&gt;"Yes"),D653,IF(AND($G653&gt;0,$H653="Yes"),COUNTRY_INFO!$F653,0)))</f>
        <v>0</v>
      </c>
      <c r="J653" s="3"/>
      <c r="K653" s="44">
        <f t="shared" si="81"/>
        <v>0</v>
      </c>
      <c r="L653" s="44">
        <f t="shared" si="82"/>
        <v>0</v>
      </c>
      <c r="M653" s="14">
        <f t="shared" si="77"/>
        <v>0</v>
      </c>
      <c r="N653" s="44">
        <f t="shared" si="78"/>
        <v>0</v>
      </c>
      <c r="O653" s="14">
        <f t="shared" si="83"/>
        <v>0</v>
      </c>
      <c r="P653" s="25"/>
      <c r="Q653" s="16">
        <f t="shared" si="84"/>
        <v>0</v>
      </c>
      <c r="R653" s="16">
        <f t="shared" si="79"/>
        <v>0</v>
      </c>
    </row>
    <row r="654" spans="1:18" x14ac:dyDescent="0.25">
      <c r="A654" s="13" t="str">
        <f>IF(INTRO!$E$43="Non-endemic"," ", IF(COUNTRY_INFO!A654=0," ",COUNTRY_INFO!A654))</f>
        <v>Nigeria</v>
      </c>
      <c r="B654" s="13" t="str">
        <f>IF(INTRO!$E$43="Non-endemic"," ", IF(COUNTRY_INFO!B654=0," ",COUNTRY_INFO!B654))</f>
        <v>Oyo</v>
      </c>
      <c r="C654" s="13" t="str">
        <f>IF(INTRO!$E$43="Non-endemic"," ", IF(COUNTRY_INFO!C654=0," ",COUNTRY_INFO!C654))</f>
        <v>Irepo</v>
      </c>
      <c r="D654" s="14">
        <f>IF(INTRO!$E$43="Non-endemic", 0, IF(COUNTRY_INFO!$K654&gt;0, IF(COUNTRY_INFO!$K654=4, 0, IF(COUNTRY_INFO!$K654=1, COUNTRY_INFO!$F654*0.33, IF(COUNTRY_INFO!$K654=2, COUNTRY_INFO!$F654*0.5, COUNTRY_INFO!$F654))), 0))</f>
        <v>15229.5</v>
      </c>
      <c r="E654" s="14">
        <f>IF(INTRO!$E$43="Non-endemic", 0, IF(COUNTRY_INFO!$K654&gt;0, IF(COUNTRY_INFO!$K654=4, 0, IF(COUNTRY_INFO!$K654=1, 0, IF(COUNTRY_INFO!$K654=2, COUNTRY_INFO!$G654*0.2, COUNTRY_INFO!$G654))), 0))</f>
        <v>0</v>
      </c>
      <c r="F654" s="14">
        <f t="shared" si="80"/>
        <v>15229.5</v>
      </c>
      <c r="G654" s="15">
        <f>IF(INTRO!$E$43="Non-endemic", "Not required", COUNTRY_INFO!T654)</f>
        <v>0</v>
      </c>
      <c r="H654" s="64"/>
      <c r="I654" s="14">
        <f>IF($D654=0,0,IF(AND($G654&gt;0,$H654&lt;&gt;"Yes"),D654,IF(AND($G654&gt;0,$H654="Yes"),COUNTRY_INFO!$F654,0)))</f>
        <v>0</v>
      </c>
      <c r="J654" s="3"/>
      <c r="K654" s="44">
        <f t="shared" si="81"/>
        <v>0</v>
      </c>
      <c r="L654" s="44">
        <f t="shared" si="82"/>
        <v>0</v>
      </c>
      <c r="M654" s="14">
        <f t="shared" si="77"/>
        <v>0</v>
      </c>
      <c r="N654" s="44">
        <f t="shared" si="78"/>
        <v>0</v>
      </c>
      <c r="O654" s="14">
        <f t="shared" si="83"/>
        <v>0</v>
      </c>
      <c r="P654" s="25"/>
      <c r="Q654" s="16">
        <f t="shared" si="84"/>
        <v>0</v>
      </c>
      <c r="R654" s="16">
        <f t="shared" si="79"/>
        <v>0</v>
      </c>
    </row>
    <row r="655" spans="1:18" x14ac:dyDescent="0.25">
      <c r="A655" s="13" t="str">
        <f>IF(INTRO!$E$43="Non-endemic"," ", IF(COUNTRY_INFO!A655=0," ",COUNTRY_INFO!A655))</f>
        <v>Nigeria</v>
      </c>
      <c r="B655" s="13" t="str">
        <f>IF(INTRO!$E$43="Non-endemic"," ", IF(COUNTRY_INFO!B655=0," ",COUNTRY_INFO!B655))</f>
        <v>Oyo</v>
      </c>
      <c r="C655" s="13" t="str">
        <f>IF(INTRO!$E$43="Non-endemic"," ", IF(COUNTRY_INFO!C655=0," ",COUNTRY_INFO!C655))</f>
        <v>Iseyin</v>
      </c>
      <c r="D655" s="14">
        <f>IF(INTRO!$E$43="Non-endemic", 0, IF(COUNTRY_INFO!$K655&gt;0, IF(COUNTRY_INFO!$K655=4, 0, IF(COUNTRY_INFO!$K655=1, COUNTRY_INFO!$F655*0.33, IF(COUNTRY_INFO!$K655=2, COUNTRY_INFO!$F655*0.5, COUNTRY_INFO!$F655))), 0))</f>
        <v>31927.5</v>
      </c>
      <c r="E655" s="14">
        <f>IF(INTRO!$E$43="Non-endemic", 0, IF(COUNTRY_INFO!$K655&gt;0, IF(COUNTRY_INFO!$K655=4, 0, IF(COUNTRY_INFO!$K655=1, 0, IF(COUNTRY_INFO!$K655=2, COUNTRY_INFO!$G655*0.2, COUNTRY_INFO!$G655))), 0))</f>
        <v>0</v>
      </c>
      <c r="F655" s="14">
        <f t="shared" si="80"/>
        <v>31927.5</v>
      </c>
      <c r="G655" s="15">
        <f>IF(INTRO!$E$43="Non-endemic", "Not required", COUNTRY_INFO!T655)</f>
        <v>0</v>
      </c>
      <c r="H655" s="64"/>
      <c r="I655" s="14">
        <f>IF($D655=0,0,IF(AND($G655&gt;0,$H655&lt;&gt;"Yes"),D655,IF(AND($G655&gt;0,$H655="Yes"),COUNTRY_INFO!$F655,0)))</f>
        <v>0</v>
      </c>
      <c r="J655" s="3"/>
      <c r="K655" s="44">
        <f t="shared" si="81"/>
        <v>0</v>
      </c>
      <c r="L655" s="44">
        <f t="shared" si="82"/>
        <v>0</v>
      </c>
      <c r="M655" s="14">
        <f t="shared" si="77"/>
        <v>0</v>
      </c>
      <c r="N655" s="44">
        <f t="shared" si="78"/>
        <v>0</v>
      </c>
      <c r="O655" s="14">
        <f t="shared" si="83"/>
        <v>0</v>
      </c>
      <c r="P655" s="25"/>
      <c r="Q655" s="16">
        <f t="shared" si="84"/>
        <v>0</v>
      </c>
      <c r="R655" s="16">
        <f t="shared" si="79"/>
        <v>0</v>
      </c>
    </row>
    <row r="656" spans="1:18" x14ac:dyDescent="0.25">
      <c r="A656" s="13" t="str">
        <f>IF(INTRO!$E$43="Non-endemic"," ", IF(COUNTRY_INFO!A656=0," ",COUNTRY_INFO!A656))</f>
        <v>Nigeria</v>
      </c>
      <c r="B656" s="13" t="str">
        <f>IF(INTRO!$E$43="Non-endemic"," ", IF(COUNTRY_INFO!B656=0," ",COUNTRY_INFO!B656))</f>
        <v>Oyo</v>
      </c>
      <c r="C656" s="13" t="str">
        <f>IF(INTRO!$E$43="Non-endemic"," ", IF(COUNTRY_INFO!C656=0," ",COUNTRY_INFO!C656))</f>
        <v>Itesiwaju</v>
      </c>
      <c r="D656" s="14">
        <f>IF(INTRO!$E$43="Non-endemic", 0, IF(COUNTRY_INFO!$K656&gt;0, IF(COUNTRY_INFO!$K656=4, 0, IF(COUNTRY_INFO!$K656=1, COUNTRY_INFO!$F656*0.33, IF(COUNTRY_INFO!$K656=2, COUNTRY_INFO!$F656*0.5, COUNTRY_INFO!$F656))), 0))</f>
        <v>15987.18</v>
      </c>
      <c r="E656" s="14">
        <f>IF(INTRO!$E$43="Non-endemic", 0, IF(COUNTRY_INFO!$K656&gt;0, IF(COUNTRY_INFO!$K656=4, 0, IF(COUNTRY_INFO!$K656=1, 0, IF(COUNTRY_INFO!$K656=2, COUNTRY_INFO!$G656*0.2, COUNTRY_INFO!$G656))), 0))</f>
        <v>0</v>
      </c>
      <c r="F656" s="14">
        <f t="shared" si="80"/>
        <v>15987.18</v>
      </c>
      <c r="G656" s="15">
        <f>IF(INTRO!$E$43="Non-endemic", "Not required", COUNTRY_INFO!T656)</f>
        <v>0</v>
      </c>
      <c r="H656" s="64"/>
      <c r="I656" s="14">
        <f>IF($D656=0,0,IF(AND($G656&gt;0,$H656&lt;&gt;"Yes"),D656,IF(AND($G656&gt;0,$H656="Yes"),COUNTRY_INFO!$F656,0)))</f>
        <v>0</v>
      </c>
      <c r="J656" s="3"/>
      <c r="K656" s="44">
        <f t="shared" si="81"/>
        <v>0</v>
      </c>
      <c r="L656" s="44">
        <f t="shared" si="82"/>
        <v>0</v>
      </c>
      <c r="M656" s="14">
        <f t="shared" si="77"/>
        <v>0</v>
      </c>
      <c r="N656" s="44">
        <f t="shared" si="78"/>
        <v>0</v>
      </c>
      <c r="O656" s="14">
        <f t="shared" si="83"/>
        <v>0</v>
      </c>
      <c r="P656" s="25"/>
      <c r="Q656" s="16">
        <f t="shared" si="84"/>
        <v>0</v>
      </c>
      <c r="R656" s="16">
        <f t="shared" si="79"/>
        <v>0</v>
      </c>
    </row>
    <row r="657" spans="1:18" x14ac:dyDescent="0.25">
      <c r="A657" s="13" t="str">
        <f>IF(INTRO!$E$43="Non-endemic"," ", IF(COUNTRY_INFO!A657=0," ",COUNTRY_INFO!A657))</f>
        <v>Nigeria</v>
      </c>
      <c r="B657" s="13" t="str">
        <f>IF(INTRO!$E$43="Non-endemic"," ", IF(COUNTRY_INFO!B657=0," ",COUNTRY_INFO!B657))</f>
        <v>Oyo</v>
      </c>
      <c r="C657" s="13" t="str">
        <f>IF(INTRO!$E$43="Non-endemic"," ", IF(COUNTRY_INFO!C657=0," ",COUNTRY_INFO!C657))</f>
        <v>Iwajowa</v>
      </c>
      <c r="D657" s="14">
        <f>IF(INTRO!$E$43="Non-endemic", 0, IF(COUNTRY_INFO!$K657&gt;0, IF(COUNTRY_INFO!$K657=4, 0, IF(COUNTRY_INFO!$K657=1, COUNTRY_INFO!$F657*0.33, IF(COUNTRY_INFO!$K657=2, COUNTRY_INFO!$F657*0.5, COUNTRY_INFO!$F657))), 0))</f>
        <v>19389.5</v>
      </c>
      <c r="E657" s="14">
        <f>IF(INTRO!$E$43="Non-endemic", 0, IF(COUNTRY_INFO!$K657&gt;0, IF(COUNTRY_INFO!$K657=4, 0, IF(COUNTRY_INFO!$K657=1, 0, IF(COUNTRY_INFO!$K657=2, COUNTRY_INFO!$G657*0.2, COUNTRY_INFO!$G657))), 0))</f>
        <v>14403.6</v>
      </c>
      <c r="F657" s="14">
        <f t="shared" si="80"/>
        <v>33793.1</v>
      </c>
      <c r="G657" s="15">
        <f>IF(INTRO!$E$43="Non-endemic", "Not required", COUNTRY_INFO!T657)</f>
        <v>1</v>
      </c>
      <c r="H657" s="64"/>
      <c r="I657" s="14">
        <f>IF($D657=0,0,IF(AND($G657&gt;0,$H657&lt;&gt;"Yes"),D657,IF(AND($G657&gt;0,$H657="Yes"),COUNTRY_INFO!$F657,0)))</f>
        <v>19389.5</v>
      </c>
      <c r="J657" s="3"/>
      <c r="K657" s="44">
        <f t="shared" si="81"/>
        <v>14403.6</v>
      </c>
      <c r="L657" s="44">
        <f t="shared" si="82"/>
        <v>33793.1</v>
      </c>
      <c r="M657" s="14">
        <f t="shared" si="77"/>
        <v>48473.75</v>
      </c>
      <c r="N657" s="44">
        <f t="shared" si="78"/>
        <v>43210.8</v>
      </c>
      <c r="O657" s="14">
        <f t="shared" si="83"/>
        <v>48473.75</v>
      </c>
      <c r="P657" s="25"/>
      <c r="Q657" s="16">
        <f t="shared" si="84"/>
        <v>48473.75</v>
      </c>
      <c r="R657" s="16">
        <f t="shared" si="79"/>
        <v>49</v>
      </c>
    </row>
    <row r="658" spans="1:18" x14ac:dyDescent="0.25">
      <c r="A658" s="13" t="str">
        <f>IF(INTRO!$E$43="Non-endemic"," ", IF(COUNTRY_INFO!A658=0," ",COUNTRY_INFO!A658))</f>
        <v>Nigeria</v>
      </c>
      <c r="B658" s="13" t="str">
        <f>IF(INTRO!$E$43="Non-endemic"," ", IF(COUNTRY_INFO!B658=0," ",COUNTRY_INFO!B658))</f>
        <v>Oyo</v>
      </c>
      <c r="C658" s="13" t="str">
        <f>IF(INTRO!$E$43="Non-endemic"," ", IF(COUNTRY_INFO!C658=0," ",COUNTRY_INFO!C658))</f>
        <v>Kajola</v>
      </c>
      <c r="D658" s="14">
        <f>IF(INTRO!$E$43="Non-endemic", 0, IF(COUNTRY_INFO!$K658&gt;0, IF(COUNTRY_INFO!$K658=4, 0, IF(COUNTRY_INFO!$K658=1, COUNTRY_INFO!$F658*0.33, IF(COUNTRY_INFO!$K658=2, COUNTRY_INFO!$F658*0.5, COUNTRY_INFO!$F658))), 0))</f>
        <v>0</v>
      </c>
      <c r="E658" s="14">
        <f>IF(INTRO!$E$43="Non-endemic", 0, IF(COUNTRY_INFO!$K658&gt;0, IF(COUNTRY_INFO!$K658=4, 0, IF(COUNTRY_INFO!$K658=1, 0, IF(COUNTRY_INFO!$K658=2, COUNTRY_INFO!$G658*0.2, COUNTRY_INFO!$G658))), 0))</f>
        <v>0</v>
      </c>
      <c r="F658" s="14">
        <f t="shared" si="80"/>
        <v>0</v>
      </c>
      <c r="G658" s="15">
        <f>IF(INTRO!$E$43="Non-endemic", "Not required", COUNTRY_INFO!T658)</f>
        <v>0</v>
      </c>
      <c r="H658" s="64"/>
      <c r="I658" s="14">
        <f>IF($D658=0,0,IF(AND($G658&gt;0,$H658&lt;&gt;"Yes"),D658,IF(AND($G658&gt;0,$H658="Yes"),COUNTRY_INFO!$F658,0)))</f>
        <v>0</v>
      </c>
      <c r="J658" s="3"/>
      <c r="K658" s="44">
        <f t="shared" si="81"/>
        <v>0</v>
      </c>
      <c r="L658" s="44">
        <f t="shared" si="82"/>
        <v>0</v>
      </c>
      <c r="M658" s="14">
        <f t="shared" si="77"/>
        <v>0</v>
      </c>
      <c r="N658" s="44">
        <f t="shared" si="78"/>
        <v>0</v>
      </c>
      <c r="O658" s="14">
        <f t="shared" si="83"/>
        <v>0</v>
      </c>
      <c r="P658" s="25"/>
      <c r="Q658" s="16">
        <f t="shared" si="84"/>
        <v>0</v>
      </c>
      <c r="R658" s="16">
        <f t="shared" si="79"/>
        <v>0</v>
      </c>
    </row>
    <row r="659" spans="1:18" x14ac:dyDescent="0.25">
      <c r="A659" s="13" t="str">
        <f>IF(INTRO!$E$43="Non-endemic"," ", IF(COUNTRY_INFO!A659=0," ",COUNTRY_INFO!A659))</f>
        <v>Nigeria</v>
      </c>
      <c r="B659" s="13" t="str">
        <f>IF(INTRO!$E$43="Non-endemic"," ", IF(COUNTRY_INFO!B659=0," ",COUNTRY_INFO!B659))</f>
        <v>Oyo</v>
      </c>
      <c r="C659" s="13" t="str">
        <f>IF(INTRO!$E$43="Non-endemic"," ", IF(COUNTRY_INFO!C659=0," ",COUNTRY_INFO!C659))</f>
        <v>Lagelu</v>
      </c>
      <c r="D659" s="14">
        <f>IF(INTRO!$E$43="Non-endemic", 0, IF(COUNTRY_INFO!$K659&gt;0, IF(COUNTRY_INFO!$K659=4, 0, IF(COUNTRY_INFO!$K659=1, COUNTRY_INFO!$F659*0.33, IF(COUNTRY_INFO!$K659=2, COUNTRY_INFO!$F659*0.5, COUNTRY_INFO!$F659))), 0))</f>
        <v>18386.280000000002</v>
      </c>
      <c r="E659" s="14">
        <f>IF(INTRO!$E$43="Non-endemic", 0, IF(COUNTRY_INFO!$K659&gt;0, IF(COUNTRY_INFO!$K659=4, 0, IF(COUNTRY_INFO!$K659=1, 0, IF(COUNTRY_INFO!$K659=2, COUNTRY_INFO!$G659*0.2, COUNTRY_INFO!$G659))), 0))</f>
        <v>0</v>
      </c>
      <c r="F659" s="14">
        <f t="shared" si="80"/>
        <v>18386.280000000002</v>
      </c>
      <c r="G659" s="15">
        <f>IF(INTRO!$E$43="Non-endemic", "Not required", COUNTRY_INFO!T659)</f>
        <v>0</v>
      </c>
      <c r="H659" s="64"/>
      <c r="I659" s="14">
        <f>IF($D659=0,0,IF(AND($G659&gt;0,$H659&lt;&gt;"Yes"),D659,IF(AND($G659&gt;0,$H659="Yes"),COUNTRY_INFO!$F659,0)))</f>
        <v>0</v>
      </c>
      <c r="J659" s="3"/>
      <c r="K659" s="44">
        <f t="shared" si="81"/>
        <v>0</v>
      </c>
      <c r="L659" s="44">
        <f t="shared" si="82"/>
        <v>0</v>
      </c>
      <c r="M659" s="14">
        <f t="shared" si="77"/>
        <v>0</v>
      </c>
      <c r="N659" s="44">
        <f t="shared" si="78"/>
        <v>0</v>
      </c>
      <c r="O659" s="14">
        <f t="shared" si="83"/>
        <v>0</v>
      </c>
      <c r="P659" s="25"/>
      <c r="Q659" s="16">
        <f t="shared" si="84"/>
        <v>0</v>
      </c>
      <c r="R659" s="16">
        <f t="shared" si="79"/>
        <v>0</v>
      </c>
    </row>
    <row r="660" spans="1:18" x14ac:dyDescent="0.25">
      <c r="A660" s="13" t="str">
        <f>IF(INTRO!$E$43="Non-endemic"," ", IF(COUNTRY_INFO!A660=0," ",COUNTRY_INFO!A660))</f>
        <v>Nigeria</v>
      </c>
      <c r="B660" s="13" t="str">
        <f>IF(INTRO!$E$43="Non-endemic"," ", IF(COUNTRY_INFO!B660=0," ",COUNTRY_INFO!B660))</f>
        <v>Oyo</v>
      </c>
      <c r="C660" s="13" t="str">
        <f>IF(INTRO!$E$43="Non-endemic"," ", IF(COUNTRY_INFO!C660=0," ",COUNTRY_INFO!C660))</f>
        <v>Ogbomosho North</v>
      </c>
      <c r="D660" s="14">
        <f>IF(INTRO!$E$43="Non-endemic", 0, IF(COUNTRY_INFO!$K660&gt;0, IF(COUNTRY_INFO!$K660=4, 0, IF(COUNTRY_INFO!$K660=1, COUNTRY_INFO!$F660*0.33, IF(COUNTRY_INFO!$K660=2, COUNTRY_INFO!$F660*0.5, COUNTRY_INFO!$F660))), 0))</f>
        <v>24694.560000000001</v>
      </c>
      <c r="E660" s="14">
        <f>IF(INTRO!$E$43="Non-endemic", 0, IF(COUNTRY_INFO!$K660&gt;0, IF(COUNTRY_INFO!$K660=4, 0, IF(COUNTRY_INFO!$K660=1, 0, IF(COUNTRY_INFO!$K660=2, COUNTRY_INFO!$G660*0.2, COUNTRY_INFO!$G660))), 0))</f>
        <v>0</v>
      </c>
      <c r="F660" s="14">
        <f t="shared" si="80"/>
        <v>24694.560000000001</v>
      </c>
      <c r="G660" s="15">
        <f>IF(INTRO!$E$43="Non-endemic", "Not required", COUNTRY_INFO!T660)</f>
        <v>0</v>
      </c>
      <c r="H660" s="64"/>
      <c r="I660" s="14">
        <f>IF($D660=0,0,IF(AND($G660&gt;0,$H660&lt;&gt;"Yes"),D660,IF(AND($G660&gt;0,$H660="Yes"),COUNTRY_INFO!$F660,0)))</f>
        <v>0</v>
      </c>
      <c r="J660" s="3"/>
      <c r="K660" s="44">
        <f t="shared" si="81"/>
        <v>0</v>
      </c>
      <c r="L660" s="44">
        <f t="shared" si="82"/>
        <v>0</v>
      </c>
      <c r="M660" s="14">
        <f t="shared" si="77"/>
        <v>0</v>
      </c>
      <c r="N660" s="44">
        <f t="shared" si="78"/>
        <v>0</v>
      </c>
      <c r="O660" s="14">
        <f t="shared" si="83"/>
        <v>0</v>
      </c>
      <c r="P660" s="25"/>
      <c r="Q660" s="16">
        <f t="shared" si="84"/>
        <v>0</v>
      </c>
      <c r="R660" s="16">
        <f t="shared" si="79"/>
        <v>0</v>
      </c>
    </row>
    <row r="661" spans="1:18" x14ac:dyDescent="0.25">
      <c r="A661" s="13" t="str">
        <f>IF(INTRO!$E$43="Non-endemic"," ", IF(COUNTRY_INFO!A661=0," ",COUNTRY_INFO!A661))</f>
        <v>Nigeria</v>
      </c>
      <c r="B661" s="13" t="str">
        <f>IF(INTRO!$E$43="Non-endemic"," ", IF(COUNTRY_INFO!B661=0," ",COUNTRY_INFO!B661))</f>
        <v>Oyo</v>
      </c>
      <c r="C661" s="13" t="str">
        <f>IF(INTRO!$E$43="Non-endemic"," ", IF(COUNTRY_INFO!C661=0," ",COUNTRY_INFO!C661))</f>
        <v>Ogbomosho South</v>
      </c>
      <c r="D661" s="14">
        <f>IF(INTRO!$E$43="Non-endemic", 0, IF(COUNTRY_INFO!$K661&gt;0, IF(COUNTRY_INFO!$K661=4, 0, IF(COUNTRY_INFO!$K661=1, COUNTRY_INFO!$F661*0.33, IF(COUNTRY_INFO!$K661=2, COUNTRY_INFO!$F661*0.5, COUNTRY_INFO!$F661))), 0))</f>
        <v>12528.12</v>
      </c>
      <c r="E661" s="14">
        <f>IF(INTRO!$E$43="Non-endemic", 0, IF(COUNTRY_INFO!$K661&gt;0, IF(COUNTRY_INFO!$K661=4, 0, IF(COUNTRY_INFO!$K661=1, 0, IF(COUNTRY_INFO!$K661=2, COUNTRY_INFO!$G661*0.2, COUNTRY_INFO!$G661))), 0))</f>
        <v>0</v>
      </c>
      <c r="F661" s="14">
        <f t="shared" si="80"/>
        <v>12528.12</v>
      </c>
      <c r="G661" s="15">
        <f>IF(INTRO!$E$43="Non-endemic", "Not required", COUNTRY_INFO!T661)</f>
        <v>0</v>
      </c>
      <c r="H661" s="64"/>
      <c r="I661" s="14">
        <f>IF($D661=0,0,IF(AND($G661&gt;0,$H661&lt;&gt;"Yes"),D661,IF(AND($G661&gt;0,$H661="Yes"),COUNTRY_INFO!$F661,0)))</f>
        <v>0</v>
      </c>
      <c r="J661" s="3"/>
      <c r="K661" s="44">
        <f t="shared" si="81"/>
        <v>0</v>
      </c>
      <c r="L661" s="44">
        <f t="shared" si="82"/>
        <v>0</v>
      </c>
      <c r="M661" s="14">
        <f t="shared" si="77"/>
        <v>0</v>
      </c>
      <c r="N661" s="44">
        <f t="shared" si="78"/>
        <v>0</v>
      </c>
      <c r="O661" s="14">
        <f t="shared" si="83"/>
        <v>0</v>
      </c>
      <c r="P661" s="25"/>
      <c r="Q661" s="16">
        <f t="shared" si="84"/>
        <v>0</v>
      </c>
      <c r="R661" s="16">
        <f t="shared" si="79"/>
        <v>0</v>
      </c>
    </row>
    <row r="662" spans="1:18" x14ac:dyDescent="0.25">
      <c r="A662" s="13" t="str">
        <f>IF(INTRO!$E$43="Non-endemic"," ", IF(COUNTRY_INFO!A662=0," ",COUNTRY_INFO!A662))</f>
        <v>Nigeria</v>
      </c>
      <c r="B662" s="13" t="str">
        <f>IF(INTRO!$E$43="Non-endemic"," ", IF(COUNTRY_INFO!B662=0," ",COUNTRY_INFO!B662))</f>
        <v>Oyo</v>
      </c>
      <c r="C662" s="13" t="str">
        <f>IF(INTRO!$E$43="Non-endemic"," ", IF(COUNTRY_INFO!C662=0," ",COUNTRY_INFO!C662))</f>
        <v>Ogo Oluwa</v>
      </c>
      <c r="D662" s="14">
        <f>IF(INTRO!$E$43="Non-endemic", 0, IF(COUNTRY_INFO!$K662&gt;0, IF(COUNTRY_INFO!$K662=4, 0, IF(COUNTRY_INFO!$K662=1, COUNTRY_INFO!$F662*0.33, IF(COUNTRY_INFO!$K662=2, COUNTRY_INFO!$F662*0.5, COUNTRY_INFO!$F662))), 0))</f>
        <v>12273</v>
      </c>
      <c r="E662" s="14">
        <f>IF(INTRO!$E$43="Non-endemic", 0, IF(COUNTRY_INFO!$K662&gt;0, IF(COUNTRY_INFO!$K662=4, 0, IF(COUNTRY_INFO!$K662=1, 0, IF(COUNTRY_INFO!$K662=2, COUNTRY_INFO!$G662*0.2, COUNTRY_INFO!$G662))), 0))</f>
        <v>9117.2000000000007</v>
      </c>
      <c r="F662" s="14">
        <f t="shared" si="80"/>
        <v>21390.2</v>
      </c>
      <c r="G662" s="15">
        <f>IF(INTRO!$E$43="Non-endemic", "Not required", COUNTRY_INFO!T662)</f>
        <v>1</v>
      </c>
      <c r="H662" s="64"/>
      <c r="I662" s="14">
        <f>IF($D662=0,0,IF(AND($G662&gt;0,$H662&lt;&gt;"Yes"),D662,IF(AND($G662&gt;0,$H662="Yes"),COUNTRY_INFO!$F662,0)))</f>
        <v>12273</v>
      </c>
      <c r="J662" s="3"/>
      <c r="K662" s="44">
        <f t="shared" si="81"/>
        <v>9117.2000000000007</v>
      </c>
      <c r="L662" s="44">
        <f t="shared" si="82"/>
        <v>21390.2</v>
      </c>
      <c r="M662" s="14">
        <f t="shared" si="77"/>
        <v>30682.5</v>
      </c>
      <c r="N662" s="44">
        <f t="shared" si="78"/>
        <v>27351.600000000002</v>
      </c>
      <c r="O662" s="14">
        <f t="shared" si="83"/>
        <v>30682.5</v>
      </c>
      <c r="P662" s="25"/>
      <c r="Q662" s="16">
        <f t="shared" si="84"/>
        <v>30682.5</v>
      </c>
      <c r="R662" s="16">
        <f t="shared" si="79"/>
        <v>31</v>
      </c>
    </row>
    <row r="663" spans="1:18" x14ac:dyDescent="0.25">
      <c r="A663" s="13" t="str">
        <f>IF(INTRO!$E$43="Non-endemic"," ", IF(COUNTRY_INFO!A663=0," ",COUNTRY_INFO!A663))</f>
        <v>Nigeria</v>
      </c>
      <c r="B663" s="13" t="str">
        <f>IF(INTRO!$E$43="Non-endemic"," ", IF(COUNTRY_INFO!B663=0," ",COUNTRY_INFO!B663))</f>
        <v>Oyo</v>
      </c>
      <c r="C663" s="13" t="str">
        <f>IF(INTRO!$E$43="Non-endemic"," ", IF(COUNTRY_INFO!C663=0," ",COUNTRY_INFO!C663))</f>
        <v>Olorunsogo</v>
      </c>
      <c r="D663" s="14">
        <f>IF(INTRO!$E$43="Non-endemic", 0, IF(COUNTRY_INFO!$K663&gt;0, IF(COUNTRY_INFO!$K663=4, 0, IF(COUNTRY_INFO!$K663=1, COUNTRY_INFO!$F663*0.33, IF(COUNTRY_INFO!$K663=2, COUNTRY_INFO!$F663*0.5, COUNTRY_INFO!$F663))), 0))</f>
        <v>10160.040000000001</v>
      </c>
      <c r="E663" s="14">
        <f>IF(INTRO!$E$43="Non-endemic", 0, IF(COUNTRY_INFO!$K663&gt;0, IF(COUNTRY_INFO!$K663=4, 0, IF(COUNTRY_INFO!$K663=1, 0, IF(COUNTRY_INFO!$K663=2, COUNTRY_INFO!$G663*0.2, COUNTRY_INFO!$G663))), 0))</f>
        <v>0</v>
      </c>
      <c r="F663" s="14">
        <f t="shared" si="80"/>
        <v>10160.040000000001</v>
      </c>
      <c r="G663" s="15">
        <f>IF(INTRO!$E$43="Non-endemic", "Not required", COUNTRY_INFO!T663)</f>
        <v>0</v>
      </c>
      <c r="H663" s="64"/>
      <c r="I663" s="14">
        <f>IF($D663=0,0,IF(AND($G663&gt;0,$H663&lt;&gt;"Yes"),D663,IF(AND($G663&gt;0,$H663="Yes"),COUNTRY_INFO!$F663,0)))</f>
        <v>0</v>
      </c>
      <c r="J663" s="3"/>
      <c r="K663" s="44">
        <f t="shared" si="81"/>
        <v>0</v>
      </c>
      <c r="L663" s="44">
        <f t="shared" si="82"/>
        <v>0</v>
      </c>
      <c r="M663" s="14">
        <f t="shared" si="77"/>
        <v>0</v>
      </c>
      <c r="N663" s="44">
        <f t="shared" si="78"/>
        <v>0</v>
      </c>
      <c r="O663" s="14">
        <f t="shared" si="83"/>
        <v>0</v>
      </c>
      <c r="P663" s="25"/>
      <c r="Q663" s="16">
        <f t="shared" si="84"/>
        <v>0</v>
      </c>
      <c r="R663" s="16">
        <f t="shared" si="79"/>
        <v>0</v>
      </c>
    </row>
    <row r="664" spans="1:18" x14ac:dyDescent="0.25">
      <c r="A664" s="13" t="str">
        <f>IF(INTRO!$E$43="Non-endemic"," ", IF(COUNTRY_INFO!A664=0," ",COUNTRY_INFO!A664))</f>
        <v>Nigeria</v>
      </c>
      <c r="B664" s="13" t="str">
        <f>IF(INTRO!$E$43="Non-endemic"," ", IF(COUNTRY_INFO!B664=0," ",COUNTRY_INFO!B664))</f>
        <v>Oyo</v>
      </c>
      <c r="C664" s="13" t="str">
        <f>IF(INTRO!$E$43="Non-endemic"," ", IF(COUNTRY_INFO!C664=0," ",COUNTRY_INFO!C664))</f>
        <v>Oluyole</v>
      </c>
      <c r="D664" s="14">
        <f>IF(INTRO!$E$43="Non-endemic", 0, IF(COUNTRY_INFO!$K664&gt;0, IF(COUNTRY_INFO!$K664=4, 0, IF(COUNTRY_INFO!$K664=1, COUNTRY_INFO!$F664*0.33, IF(COUNTRY_INFO!$K664=2, COUNTRY_INFO!$F664*0.5, COUNTRY_INFO!$F664))), 0))</f>
        <v>25192.2</v>
      </c>
      <c r="E664" s="14">
        <f>IF(INTRO!$E$43="Non-endemic", 0, IF(COUNTRY_INFO!$K664&gt;0, IF(COUNTRY_INFO!$K664=4, 0, IF(COUNTRY_INFO!$K664=1, 0, IF(COUNTRY_INFO!$K664=2, COUNTRY_INFO!$G664*0.2, COUNTRY_INFO!$G664))), 0))</f>
        <v>0</v>
      </c>
      <c r="F664" s="14">
        <f t="shared" si="80"/>
        <v>25192.2</v>
      </c>
      <c r="G664" s="15">
        <f>IF(INTRO!$E$43="Non-endemic", "Not required", COUNTRY_INFO!T664)</f>
        <v>0</v>
      </c>
      <c r="H664" s="64"/>
      <c r="I664" s="14">
        <f>IF($D664=0,0,IF(AND($G664&gt;0,$H664&lt;&gt;"Yes"),D664,IF(AND($G664&gt;0,$H664="Yes"),COUNTRY_INFO!$F664,0)))</f>
        <v>0</v>
      </c>
      <c r="J664" s="3"/>
      <c r="K664" s="44">
        <f t="shared" si="81"/>
        <v>0</v>
      </c>
      <c r="L664" s="44">
        <f t="shared" si="82"/>
        <v>0</v>
      </c>
      <c r="M664" s="14">
        <f t="shared" si="77"/>
        <v>0</v>
      </c>
      <c r="N664" s="44">
        <f t="shared" si="78"/>
        <v>0</v>
      </c>
      <c r="O664" s="14">
        <f t="shared" si="83"/>
        <v>0</v>
      </c>
      <c r="P664" s="25"/>
      <c r="Q664" s="16">
        <f t="shared" si="84"/>
        <v>0</v>
      </c>
      <c r="R664" s="16">
        <f t="shared" si="79"/>
        <v>0</v>
      </c>
    </row>
    <row r="665" spans="1:18" x14ac:dyDescent="0.25">
      <c r="A665" s="13" t="str">
        <f>IF(INTRO!$E$43="Non-endemic"," ", IF(COUNTRY_INFO!A665=0," ",COUNTRY_INFO!A665))</f>
        <v>Nigeria</v>
      </c>
      <c r="B665" s="13" t="str">
        <f>IF(INTRO!$E$43="Non-endemic"," ", IF(COUNTRY_INFO!B665=0," ",COUNTRY_INFO!B665))</f>
        <v>Oyo</v>
      </c>
      <c r="C665" s="13" t="str">
        <f>IF(INTRO!$E$43="Non-endemic"," ", IF(COUNTRY_INFO!C665=0," ",COUNTRY_INFO!C665))</f>
        <v>Ona-Ara</v>
      </c>
      <c r="D665" s="14">
        <f>IF(INTRO!$E$43="Non-endemic", 0, IF(COUNTRY_INFO!$K665&gt;0, IF(COUNTRY_INFO!$K665=4, 0, IF(COUNTRY_INFO!$K665=1, COUNTRY_INFO!$F665*0.33, IF(COUNTRY_INFO!$K665=2, COUNTRY_INFO!$F665*0.5, COUNTRY_INFO!$F665))), 0))</f>
        <v>32938.29</v>
      </c>
      <c r="E665" s="14">
        <f>IF(INTRO!$E$43="Non-endemic", 0, IF(COUNTRY_INFO!$K665&gt;0, IF(COUNTRY_INFO!$K665=4, 0, IF(COUNTRY_INFO!$K665=1, 0, IF(COUNTRY_INFO!$K665=2, COUNTRY_INFO!$G665*0.2, COUNTRY_INFO!$G665))), 0))</f>
        <v>0</v>
      </c>
      <c r="F665" s="14">
        <f t="shared" si="80"/>
        <v>32938.29</v>
      </c>
      <c r="G665" s="15">
        <f>IF(INTRO!$E$43="Non-endemic", "Not required", COUNTRY_INFO!T665)</f>
        <v>0</v>
      </c>
      <c r="H665" s="64"/>
      <c r="I665" s="14">
        <f>IF($D665=0,0,IF(AND($G665&gt;0,$H665&lt;&gt;"Yes"),D665,IF(AND($G665&gt;0,$H665="Yes"),COUNTRY_INFO!$F665,0)))</f>
        <v>0</v>
      </c>
      <c r="J665" s="3"/>
      <c r="K665" s="44">
        <f t="shared" si="81"/>
        <v>0</v>
      </c>
      <c r="L665" s="44">
        <f t="shared" si="82"/>
        <v>0</v>
      </c>
      <c r="M665" s="14">
        <f t="shared" si="77"/>
        <v>0</v>
      </c>
      <c r="N665" s="44">
        <f t="shared" si="78"/>
        <v>0</v>
      </c>
      <c r="O665" s="14">
        <f t="shared" si="83"/>
        <v>0</v>
      </c>
      <c r="P665" s="25"/>
      <c r="Q665" s="16">
        <f t="shared" si="84"/>
        <v>0</v>
      </c>
      <c r="R665" s="16">
        <f t="shared" si="79"/>
        <v>0</v>
      </c>
    </row>
    <row r="666" spans="1:18" x14ac:dyDescent="0.25">
      <c r="A666" s="13" t="str">
        <f>IF(INTRO!$E$43="Non-endemic"," ", IF(COUNTRY_INFO!A666=0," ",COUNTRY_INFO!A666))</f>
        <v>Nigeria</v>
      </c>
      <c r="B666" s="13" t="str">
        <f>IF(INTRO!$E$43="Non-endemic"," ", IF(COUNTRY_INFO!B666=0," ",COUNTRY_INFO!B666))</f>
        <v>Oyo</v>
      </c>
      <c r="C666" s="13" t="str">
        <f>IF(INTRO!$E$43="Non-endemic"," ", IF(COUNTRY_INFO!C666=0," ",COUNTRY_INFO!C666))</f>
        <v>Orelope</v>
      </c>
      <c r="D666" s="14">
        <f>IF(INTRO!$E$43="Non-endemic", 0, IF(COUNTRY_INFO!$K666&gt;0, IF(COUNTRY_INFO!$K666=4, 0, IF(COUNTRY_INFO!$K666=1, COUNTRY_INFO!$F666*0.33, IF(COUNTRY_INFO!$K666=2, COUNTRY_INFO!$F666*0.5, COUNTRY_INFO!$F666))), 0))</f>
        <v>12978.57</v>
      </c>
      <c r="E666" s="14">
        <f>IF(INTRO!$E$43="Non-endemic", 0, IF(COUNTRY_INFO!$K666&gt;0, IF(COUNTRY_INFO!$K666=4, 0, IF(COUNTRY_INFO!$K666=1, 0, IF(COUNTRY_INFO!$K666=2, COUNTRY_INFO!$G666*0.2, COUNTRY_INFO!$G666))), 0))</f>
        <v>0</v>
      </c>
      <c r="F666" s="14">
        <f t="shared" si="80"/>
        <v>12978.57</v>
      </c>
      <c r="G666" s="15">
        <f>IF(INTRO!$E$43="Non-endemic", "Not required", COUNTRY_INFO!T666)</f>
        <v>0</v>
      </c>
      <c r="H666" s="64"/>
      <c r="I666" s="14">
        <f>IF($D666=0,0,IF(AND($G666&gt;0,$H666&lt;&gt;"Yes"),D666,IF(AND($G666&gt;0,$H666="Yes"),COUNTRY_INFO!$F666,0)))</f>
        <v>0</v>
      </c>
      <c r="J666" s="3"/>
      <c r="K666" s="44">
        <f t="shared" si="81"/>
        <v>0</v>
      </c>
      <c r="L666" s="44">
        <f t="shared" si="82"/>
        <v>0</v>
      </c>
      <c r="M666" s="14">
        <f t="shared" si="77"/>
        <v>0</v>
      </c>
      <c r="N666" s="44">
        <f t="shared" si="78"/>
        <v>0</v>
      </c>
      <c r="O666" s="14">
        <f t="shared" si="83"/>
        <v>0</v>
      </c>
      <c r="P666" s="25"/>
      <c r="Q666" s="16">
        <f t="shared" si="84"/>
        <v>0</v>
      </c>
      <c r="R666" s="16">
        <f t="shared" si="79"/>
        <v>0</v>
      </c>
    </row>
    <row r="667" spans="1:18" x14ac:dyDescent="0.25">
      <c r="A667" s="13" t="str">
        <f>IF(INTRO!$E$43="Non-endemic"," ", IF(COUNTRY_INFO!A667=0," ",COUNTRY_INFO!A667))</f>
        <v>Nigeria</v>
      </c>
      <c r="B667" s="13" t="str">
        <f>IF(INTRO!$E$43="Non-endemic"," ", IF(COUNTRY_INFO!B667=0," ",COUNTRY_INFO!B667))</f>
        <v>Oyo</v>
      </c>
      <c r="C667" s="13" t="str">
        <f>IF(INTRO!$E$43="Non-endemic"," ", IF(COUNTRY_INFO!C667=0," ",COUNTRY_INFO!C667))</f>
        <v>Ori Ire</v>
      </c>
      <c r="D667" s="14">
        <f>IF(INTRO!$E$43="Non-endemic", 0, IF(COUNTRY_INFO!$K667&gt;0, IF(COUNTRY_INFO!$K667=4, 0, IF(COUNTRY_INFO!$K667=1, COUNTRY_INFO!$F667*0.33, IF(COUNTRY_INFO!$K667=2, COUNTRY_INFO!$F667*0.5, COUNTRY_INFO!$F667))), 0))</f>
        <v>18718.260000000002</v>
      </c>
      <c r="E667" s="14">
        <f>IF(INTRO!$E$43="Non-endemic", 0, IF(COUNTRY_INFO!$K667&gt;0, IF(COUNTRY_INFO!$K667=4, 0, IF(COUNTRY_INFO!$K667=1, 0, IF(COUNTRY_INFO!$K667=2, COUNTRY_INFO!$G667*0.2, COUNTRY_INFO!$G667))), 0))</f>
        <v>0</v>
      </c>
      <c r="F667" s="14">
        <f t="shared" si="80"/>
        <v>18718.260000000002</v>
      </c>
      <c r="G667" s="15">
        <f>IF(INTRO!$E$43="Non-endemic", "Not required", COUNTRY_INFO!T667)</f>
        <v>0</v>
      </c>
      <c r="H667" s="64"/>
      <c r="I667" s="14">
        <f>IF($D667=0,0,IF(AND($G667&gt;0,$H667&lt;&gt;"Yes"),D667,IF(AND($G667&gt;0,$H667="Yes"),COUNTRY_INFO!$F667,0)))</f>
        <v>0</v>
      </c>
      <c r="J667" s="3"/>
      <c r="K667" s="44">
        <f t="shared" si="81"/>
        <v>0</v>
      </c>
      <c r="L667" s="44">
        <f t="shared" si="82"/>
        <v>0</v>
      </c>
      <c r="M667" s="14">
        <f t="shared" si="77"/>
        <v>0</v>
      </c>
      <c r="N667" s="44">
        <f t="shared" si="78"/>
        <v>0</v>
      </c>
      <c r="O667" s="14">
        <f t="shared" si="83"/>
        <v>0</v>
      </c>
      <c r="P667" s="25"/>
      <c r="Q667" s="16">
        <f t="shared" si="84"/>
        <v>0</v>
      </c>
      <c r="R667" s="16">
        <f t="shared" si="79"/>
        <v>0</v>
      </c>
    </row>
    <row r="668" spans="1:18" x14ac:dyDescent="0.25">
      <c r="A668" s="13" t="str">
        <f>IF(INTRO!$E$43="Non-endemic"," ", IF(COUNTRY_INFO!A668=0," ",COUNTRY_INFO!A668))</f>
        <v>Nigeria</v>
      </c>
      <c r="B668" s="13" t="str">
        <f>IF(INTRO!$E$43="Non-endemic"," ", IF(COUNTRY_INFO!B668=0," ",COUNTRY_INFO!B668))</f>
        <v>Oyo</v>
      </c>
      <c r="C668" s="13" t="str">
        <f>IF(INTRO!$E$43="Non-endemic"," ", IF(COUNTRY_INFO!C668=0," ",COUNTRY_INFO!C668))</f>
        <v>Oyo East</v>
      </c>
      <c r="D668" s="14">
        <f>IF(INTRO!$E$43="Non-endemic", 0, IF(COUNTRY_INFO!$K668&gt;0, IF(COUNTRY_INFO!$K668=4, 0, IF(COUNTRY_INFO!$K668=1, COUNTRY_INFO!$F668*0.33, IF(COUNTRY_INFO!$K668=2, COUNTRY_INFO!$F668*0.5, COUNTRY_INFO!$F668))), 0))</f>
        <v>15390.210000000001</v>
      </c>
      <c r="E668" s="14">
        <f>IF(INTRO!$E$43="Non-endemic", 0, IF(COUNTRY_INFO!$K668&gt;0, IF(COUNTRY_INFO!$K668=4, 0, IF(COUNTRY_INFO!$K668=1, 0, IF(COUNTRY_INFO!$K668=2, COUNTRY_INFO!$G668*0.2, COUNTRY_INFO!$G668))), 0))</f>
        <v>0</v>
      </c>
      <c r="F668" s="14">
        <f t="shared" si="80"/>
        <v>15390.210000000001</v>
      </c>
      <c r="G668" s="15">
        <f>IF(INTRO!$E$43="Non-endemic", "Not required", COUNTRY_INFO!T668)</f>
        <v>0</v>
      </c>
      <c r="H668" s="64"/>
      <c r="I668" s="14">
        <f>IF($D668=0,0,IF(AND($G668&gt;0,$H668&lt;&gt;"Yes"),D668,IF(AND($G668&gt;0,$H668="Yes"),COUNTRY_INFO!$F668,0)))</f>
        <v>0</v>
      </c>
      <c r="J668" s="3"/>
      <c r="K668" s="44">
        <f t="shared" si="81"/>
        <v>0</v>
      </c>
      <c r="L668" s="44">
        <f t="shared" si="82"/>
        <v>0</v>
      </c>
      <c r="M668" s="14">
        <f t="shared" si="77"/>
        <v>0</v>
      </c>
      <c r="N668" s="44">
        <f t="shared" si="78"/>
        <v>0</v>
      </c>
      <c r="O668" s="14">
        <f t="shared" si="83"/>
        <v>0</v>
      </c>
      <c r="P668" s="25"/>
      <c r="Q668" s="16">
        <f t="shared" si="84"/>
        <v>0</v>
      </c>
      <c r="R668" s="16">
        <f t="shared" si="79"/>
        <v>0</v>
      </c>
    </row>
    <row r="669" spans="1:18" x14ac:dyDescent="0.25">
      <c r="A669" s="13" t="str">
        <f>IF(INTRO!$E$43="Non-endemic"," ", IF(COUNTRY_INFO!A669=0," ",COUNTRY_INFO!A669))</f>
        <v>Nigeria</v>
      </c>
      <c r="B669" s="13" t="str">
        <f>IF(INTRO!$E$43="Non-endemic"," ", IF(COUNTRY_INFO!B669=0," ",COUNTRY_INFO!B669))</f>
        <v>Oyo</v>
      </c>
      <c r="C669" s="13" t="str">
        <f>IF(INTRO!$E$43="Non-endemic"," ", IF(COUNTRY_INFO!C669=0," ",COUNTRY_INFO!C669))</f>
        <v>Oyo West</v>
      </c>
      <c r="D669" s="14">
        <f>IF(INTRO!$E$43="Non-endemic", 0, IF(COUNTRY_INFO!$K669&gt;0, IF(COUNTRY_INFO!$K669=4, 0, IF(COUNTRY_INFO!$K669=1, COUNTRY_INFO!$F669*0.33, IF(COUNTRY_INFO!$K669=2, COUNTRY_INFO!$F669*0.5, COUNTRY_INFO!$F669))), 0))</f>
        <v>16929.66</v>
      </c>
      <c r="E669" s="14">
        <f>IF(INTRO!$E$43="Non-endemic", 0, IF(COUNTRY_INFO!$K669&gt;0, IF(COUNTRY_INFO!$K669=4, 0, IF(COUNTRY_INFO!$K669=1, 0, IF(COUNTRY_INFO!$K669=2, COUNTRY_INFO!$G669*0.2, COUNTRY_INFO!$G669))), 0))</f>
        <v>0</v>
      </c>
      <c r="F669" s="14">
        <f t="shared" si="80"/>
        <v>16929.66</v>
      </c>
      <c r="G669" s="15">
        <f>IF(INTRO!$E$43="Non-endemic", "Not required", COUNTRY_INFO!T669)</f>
        <v>0</v>
      </c>
      <c r="H669" s="64"/>
      <c r="I669" s="14">
        <f>IF($D669=0,0,IF(AND($G669&gt;0,$H669&lt;&gt;"Yes"),D669,IF(AND($G669&gt;0,$H669="Yes"),COUNTRY_INFO!$F669,0)))</f>
        <v>0</v>
      </c>
      <c r="J669" s="3"/>
      <c r="K669" s="44">
        <f t="shared" si="81"/>
        <v>0</v>
      </c>
      <c r="L669" s="44">
        <f t="shared" si="82"/>
        <v>0</v>
      </c>
      <c r="M669" s="14">
        <f t="shared" si="77"/>
        <v>0</v>
      </c>
      <c r="N669" s="44">
        <f t="shared" si="78"/>
        <v>0</v>
      </c>
      <c r="O669" s="14">
        <f t="shared" si="83"/>
        <v>0</v>
      </c>
      <c r="P669" s="25"/>
      <c r="Q669" s="16">
        <f t="shared" si="84"/>
        <v>0</v>
      </c>
      <c r="R669" s="16">
        <f t="shared" si="79"/>
        <v>0</v>
      </c>
    </row>
    <row r="670" spans="1:18" x14ac:dyDescent="0.25">
      <c r="A670" s="13" t="str">
        <f>IF(INTRO!$E$43="Non-endemic"," ", IF(COUNTRY_INFO!A670=0," ",COUNTRY_INFO!A670))</f>
        <v>Nigeria</v>
      </c>
      <c r="B670" s="13" t="str">
        <f>IF(INTRO!$E$43="Non-endemic"," ", IF(COUNTRY_INFO!B670=0," ",COUNTRY_INFO!B670))</f>
        <v>Oyo</v>
      </c>
      <c r="C670" s="13" t="str">
        <f>IF(INTRO!$E$43="Non-endemic"," ", IF(COUNTRY_INFO!C670=0," ",COUNTRY_INFO!C670))</f>
        <v>Saki East</v>
      </c>
      <c r="D670" s="14">
        <f>IF(INTRO!$E$43="Non-endemic", 0, IF(COUNTRY_INFO!$K670&gt;0, IF(COUNTRY_INFO!$K670=4, 0, IF(COUNTRY_INFO!$K670=1, COUNTRY_INFO!$F670*0.33, IF(COUNTRY_INFO!$K670=2, COUNTRY_INFO!$F670*0.5, COUNTRY_INFO!$F670))), 0))</f>
        <v>20753.5</v>
      </c>
      <c r="E670" s="14">
        <f>IF(INTRO!$E$43="Non-endemic", 0, IF(COUNTRY_INFO!$K670&gt;0, IF(COUNTRY_INFO!$K670=4, 0, IF(COUNTRY_INFO!$K670=1, 0, IF(COUNTRY_INFO!$K670=2, COUNTRY_INFO!$G670*0.2, COUNTRY_INFO!$G670))), 0))</f>
        <v>15416.800000000001</v>
      </c>
      <c r="F670" s="14">
        <f t="shared" si="80"/>
        <v>36170.300000000003</v>
      </c>
      <c r="G670" s="15">
        <f>IF(INTRO!$E$43="Non-endemic", "Not required", COUNTRY_INFO!T670)</f>
        <v>1</v>
      </c>
      <c r="H670" s="64"/>
      <c r="I670" s="14">
        <f>IF($D670=0,0,IF(AND($G670&gt;0,$H670&lt;&gt;"Yes"),D670,IF(AND($G670&gt;0,$H670="Yes"),COUNTRY_INFO!$F670,0)))</f>
        <v>20753.5</v>
      </c>
      <c r="J670" s="3"/>
      <c r="K670" s="44">
        <f t="shared" si="81"/>
        <v>15416.800000000001</v>
      </c>
      <c r="L670" s="44">
        <f t="shared" si="82"/>
        <v>36170.300000000003</v>
      </c>
      <c r="M670" s="14">
        <f t="shared" si="77"/>
        <v>51883.75</v>
      </c>
      <c r="N670" s="44">
        <f t="shared" si="78"/>
        <v>46250.400000000001</v>
      </c>
      <c r="O670" s="14">
        <f t="shared" si="83"/>
        <v>51883.75</v>
      </c>
      <c r="P670" s="25"/>
      <c r="Q670" s="16">
        <f t="shared" si="84"/>
        <v>51883.75</v>
      </c>
      <c r="R670" s="16">
        <f t="shared" si="79"/>
        <v>52</v>
      </c>
    </row>
    <row r="671" spans="1:18" x14ac:dyDescent="0.25">
      <c r="A671" s="13" t="str">
        <f>IF(INTRO!$E$43="Non-endemic"," ", IF(COUNTRY_INFO!A671=0," ",COUNTRY_INFO!A671))</f>
        <v>Nigeria</v>
      </c>
      <c r="B671" s="13" t="str">
        <f>IF(INTRO!$E$43="Non-endemic"," ", IF(COUNTRY_INFO!B671=0," ",COUNTRY_INFO!B671))</f>
        <v>Oyo</v>
      </c>
      <c r="C671" s="13" t="str">
        <f>IF(INTRO!$E$43="Non-endemic"," ", IF(COUNTRY_INFO!C671=0," ",COUNTRY_INFO!C671))</f>
        <v>Saki West</v>
      </c>
      <c r="D671" s="14">
        <f>IF(INTRO!$E$43="Non-endemic", 0, IF(COUNTRY_INFO!$K671&gt;0, IF(COUNTRY_INFO!$K671=4, 0, IF(COUNTRY_INFO!$K671=1, COUNTRY_INFO!$F671*0.33, IF(COUNTRY_INFO!$K671=2, COUNTRY_INFO!$F671*0.5, COUNTRY_INFO!$F671))), 0))</f>
        <v>52343.5</v>
      </c>
      <c r="E671" s="14">
        <f>IF(INTRO!$E$43="Non-endemic", 0, IF(COUNTRY_INFO!$K671&gt;0, IF(COUNTRY_INFO!$K671=4, 0, IF(COUNTRY_INFO!$K671=1, 0, IF(COUNTRY_INFO!$K671=2, COUNTRY_INFO!$G671*0.2, COUNTRY_INFO!$G671))), 0))</f>
        <v>38883.800000000003</v>
      </c>
      <c r="F671" s="14">
        <f t="shared" si="80"/>
        <v>91227.3</v>
      </c>
      <c r="G671" s="15">
        <f>IF(INTRO!$E$43="Non-endemic", "Not required", COUNTRY_INFO!T671)</f>
        <v>1</v>
      </c>
      <c r="H671" s="64"/>
      <c r="I671" s="14">
        <f>IF($D671=0,0,IF(AND($G671&gt;0,$H671&lt;&gt;"Yes"),D671,IF(AND($G671&gt;0,$H671="Yes"),COUNTRY_INFO!$F671,0)))</f>
        <v>52343.5</v>
      </c>
      <c r="J671" s="3"/>
      <c r="K671" s="44">
        <f t="shared" si="81"/>
        <v>38883.800000000003</v>
      </c>
      <c r="L671" s="44">
        <f t="shared" si="82"/>
        <v>91227.3</v>
      </c>
      <c r="M671" s="14">
        <f t="shared" si="77"/>
        <v>130858.75</v>
      </c>
      <c r="N671" s="44">
        <f t="shared" si="78"/>
        <v>116651.40000000001</v>
      </c>
      <c r="O671" s="14">
        <f t="shared" si="83"/>
        <v>130858.75</v>
      </c>
      <c r="P671" s="25"/>
      <c r="Q671" s="16">
        <f t="shared" si="84"/>
        <v>130858.75</v>
      </c>
      <c r="R671" s="16">
        <f t="shared" si="79"/>
        <v>131</v>
      </c>
    </row>
    <row r="672" spans="1:18" x14ac:dyDescent="0.25">
      <c r="A672" s="13" t="str">
        <f>IF(INTRO!$E$43="Non-endemic"," ", IF(COUNTRY_INFO!A672=0," ",COUNTRY_INFO!A672))</f>
        <v>Nigeria</v>
      </c>
      <c r="B672" s="13" t="str">
        <f>IF(INTRO!$E$43="Non-endemic"," ", IF(COUNTRY_INFO!B672=0," ",COUNTRY_INFO!B672))</f>
        <v>Oyo</v>
      </c>
      <c r="C672" s="13" t="str">
        <f>IF(INTRO!$E$43="Non-endemic"," ", IF(COUNTRY_INFO!C672=0," ",COUNTRY_INFO!C672))</f>
        <v>Sulere</v>
      </c>
      <c r="D672" s="14">
        <f>IF(INTRO!$E$43="Non-endemic", 0, IF(COUNTRY_INFO!$K672&gt;0, IF(COUNTRY_INFO!$K672=4, 0, IF(COUNTRY_INFO!$K672=1, COUNTRY_INFO!$F672*0.33, IF(COUNTRY_INFO!$K672=2, COUNTRY_INFO!$F672*0.5, COUNTRY_INFO!$F672))), 0))</f>
        <v>17654.670000000002</v>
      </c>
      <c r="E672" s="14">
        <f>IF(INTRO!$E$43="Non-endemic", 0, IF(COUNTRY_INFO!$K672&gt;0, IF(COUNTRY_INFO!$K672=4, 0, IF(COUNTRY_INFO!$K672=1, 0, IF(COUNTRY_INFO!$K672=2, COUNTRY_INFO!$G672*0.2, COUNTRY_INFO!$G672))), 0))</f>
        <v>0</v>
      </c>
      <c r="F672" s="14">
        <f t="shared" si="80"/>
        <v>17654.670000000002</v>
      </c>
      <c r="G672" s="15">
        <f>IF(INTRO!$E$43="Non-endemic", "Not required", COUNTRY_INFO!T672)</f>
        <v>0</v>
      </c>
      <c r="H672" s="64"/>
      <c r="I672" s="14">
        <f>IF($D672=0,0,IF(AND($G672&gt;0,$H672&lt;&gt;"Yes"),D672,IF(AND($G672&gt;0,$H672="Yes"),COUNTRY_INFO!$F672,0)))</f>
        <v>0</v>
      </c>
      <c r="J672" s="3"/>
      <c r="K672" s="44">
        <f t="shared" si="81"/>
        <v>0</v>
      </c>
      <c r="L672" s="44">
        <f t="shared" si="82"/>
        <v>0</v>
      </c>
      <c r="M672" s="14">
        <f t="shared" si="77"/>
        <v>0</v>
      </c>
      <c r="N672" s="44">
        <f t="shared" si="78"/>
        <v>0</v>
      </c>
      <c r="O672" s="14">
        <f t="shared" si="83"/>
        <v>0</v>
      </c>
      <c r="P672" s="25"/>
      <c r="Q672" s="16">
        <f t="shared" si="84"/>
        <v>0</v>
      </c>
      <c r="R672" s="16">
        <f t="shared" si="79"/>
        <v>0</v>
      </c>
    </row>
    <row r="673" spans="1:18" x14ac:dyDescent="0.25">
      <c r="A673" s="13" t="str">
        <f>IF(INTRO!$E$43="Non-endemic"," ", IF(COUNTRY_INFO!A673=0," ",COUNTRY_INFO!A673))</f>
        <v>Nigeria</v>
      </c>
      <c r="B673" s="13" t="str">
        <f>IF(INTRO!$E$43="Non-endemic"," ", IF(COUNTRY_INFO!B673=0," ",COUNTRY_INFO!B673))</f>
        <v>Plateau</v>
      </c>
      <c r="C673" s="13" t="str">
        <f>IF(INTRO!$E$43="Non-endemic"," ", IF(COUNTRY_INFO!C673=0," ",COUNTRY_INFO!C673))</f>
        <v>Barkin Ladi</v>
      </c>
      <c r="D673" s="14">
        <f>IF(INTRO!$E$43="Non-endemic", 0, IF(COUNTRY_INFO!$K673&gt;0, IF(COUNTRY_INFO!$K673=4, 0, IF(COUNTRY_INFO!$K673=1, COUNTRY_INFO!$F673*0.33, IF(COUNTRY_INFO!$K673=2, COUNTRY_INFO!$F673*0.5, COUNTRY_INFO!$F673))), 0))</f>
        <v>21780</v>
      </c>
      <c r="E673" s="14">
        <f>IF(INTRO!$E$43="Non-endemic", 0, IF(COUNTRY_INFO!$K673&gt;0, IF(COUNTRY_INFO!$K673=4, 0, IF(COUNTRY_INFO!$K673=1, 0, IF(COUNTRY_INFO!$K673=2, COUNTRY_INFO!$G673*0.2, COUNTRY_INFO!$G673))), 0))</f>
        <v>0</v>
      </c>
      <c r="F673" s="14">
        <f t="shared" si="80"/>
        <v>21780</v>
      </c>
      <c r="G673" s="15">
        <f>IF(INTRO!$E$43="Non-endemic", "Not required", COUNTRY_INFO!T673)</f>
        <v>0</v>
      </c>
      <c r="H673" s="64"/>
      <c r="I673" s="14">
        <f>IF($D673=0,0,IF(AND($G673&gt;0,$H673&lt;&gt;"Yes"),D673,IF(AND($G673&gt;0,$H673="Yes"),COUNTRY_INFO!$F673,0)))</f>
        <v>0</v>
      </c>
      <c r="J673" s="3"/>
      <c r="K673" s="44">
        <f t="shared" si="81"/>
        <v>0</v>
      </c>
      <c r="L673" s="44">
        <f t="shared" si="82"/>
        <v>0</v>
      </c>
      <c r="M673" s="14">
        <f t="shared" si="77"/>
        <v>0</v>
      </c>
      <c r="N673" s="44">
        <f t="shared" si="78"/>
        <v>0</v>
      </c>
      <c r="O673" s="14">
        <f t="shared" si="83"/>
        <v>0</v>
      </c>
      <c r="P673" s="25"/>
      <c r="Q673" s="16">
        <f t="shared" si="84"/>
        <v>0</v>
      </c>
      <c r="R673" s="16">
        <f t="shared" si="79"/>
        <v>0</v>
      </c>
    </row>
    <row r="674" spans="1:18" x14ac:dyDescent="0.25">
      <c r="A674" s="13" t="str">
        <f>IF(INTRO!$E$43="Non-endemic"," ", IF(COUNTRY_INFO!A674=0," ",COUNTRY_INFO!A674))</f>
        <v>Nigeria</v>
      </c>
      <c r="B674" s="13" t="str">
        <f>IF(INTRO!$E$43="Non-endemic"," ", IF(COUNTRY_INFO!B674=0," ",COUNTRY_INFO!B674))</f>
        <v>Plateau</v>
      </c>
      <c r="C674" s="13" t="str">
        <f>IF(INTRO!$E$43="Non-endemic"," ", IF(COUNTRY_INFO!C674=0," ",COUNTRY_INFO!C674))</f>
        <v>Bassa</v>
      </c>
      <c r="D674" s="14">
        <f>IF(INTRO!$E$43="Non-endemic", 0, IF(COUNTRY_INFO!$K674&gt;0, IF(COUNTRY_INFO!$K674=4, 0, IF(COUNTRY_INFO!$K674=1, COUNTRY_INFO!$F674*0.33, IF(COUNTRY_INFO!$K674=2, COUNTRY_INFO!$F674*0.5, COUNTRY_INFO!$F674))), 0))</f>
        <v>35182.5</v>
      </c>
      <c r="E674" s="14">
        <f>IF(INTRO!$E$43="Non-endemic", 0, IF(COUNTRY_INFO!$K674&gt;0, IF(COUNTRY_INFO!$K674=4, 0, IF(COUNTRY_INFO!$K674=1, 0, IF(COUNTRY_INFO!$K674=2, COUNTRY_INFO!$G674*0.2, COUNTRY_INFO!$G674))), 0))</f>
        <v>26135.600000000002</v>
      </c>
      <c r="F674" s="14">
        <f t="shared" si="80"/>
        <v>61318.100000000006</v>
      </c>
      <c r="G674" s="15">
        <f>IF(INTRO!$E$43="Non-endemic", "Not required", COUNTRY_INFO!T674)</f>
        <v>1</v>
      </c>
      <c r="H674" s="64"/>
      <c r="I674" s="14">
        <f>IF($D674=0,0,IF(AND($G674&gt;0,$H674&lt;&gt;"Yes"),D674,IF(AND($G674&gt;0,$H674="Yes"),COUNTRY_INFO!$F674,0)))</f>
        <v>35182.5</v>
      </c>
      <c r="J674" s="3"/>
      <c r="K674" s="44">
        <f t="shared" si="81"/>
        <v>26135.600000000002</v>
      </c>
      <c r="L674" s="44">
        <f t="shared" si="82"/>
        <v>61318.100000000006</v>
      </c>
      <c r="M674" s="14">
        <f t="shared" si="77"/>
        <v>87956.25</v>
      </c>
      <c r="N674" s="44">
        <f t="shared" si="78"/>
        <v>78406.8</v>
      </c>
      <c r="O674" s="14">
        <f t="shared" si="83"/>
        <v>87956.25</v>
      </c>
      <c r="P674" s="25"/>
      <c r="Q674" s="16">
        <f t="shared" si="84"/>
        <v>87956.25</v>
      </c>
      <c r="R674" s="16">
        <f t="shared" si="79"/>
        <v>88</v>
      </c>
    </row>
    <row r="675" spans="1:18" x14ac:dyDescent="0.25">
      <c r="A675" s="13" t="str">
        <f>IF(INTRO!$E$43="Non-endemic"," ", IF(COUNTRY_INFO!A675=0," ",COUNTRY_INFO!A675))</f>
        <v>Nigeria</v>
      </c>
      <c r="B675" s="13" t="str">
        <f>IF(INTRO!$E$43="Non-endemic"," ", IF(COUNTRY_INFO!B675=0," ",COUNTRY_INFO!B675))</f>
        <v>Plateau</v>
      </c>
      <c r="C675" s="13" t="str">
        <f>IF(INTRO!$E$43="Non-endemic"," ", IF(COUNTRY_INFO!C675=0," ",COUNTRY_INFO!C675))</f>
        <v>Bokkos</v>
      </c>
      <c r="D675" s="14">
        <f>IF(INTRO!$E$43="Non-endemic", 0, IF(COUNTRY_INFO!$K675&gt;0, IF(COUNTRY_INFO!$K675=4, 0, IF(COUNTRY_INFO!$K675=1, COUNTRY_INFO!$F675*0.33, IF(COUNTRY_INFO!$K675=2, COUNTRY_INFO!$F675*0.5, COUNTRY_INFO!$F675))), 0))</f>
        <v>22176</v>
      </c>
      <c r="E675" s="14">
        <f>IF(INTRO!$E$43="Non-endemic", 0, IF(COUNTRY_INFO!$K675&gt;0, IF(COUNTRY_INFO!$K675=4, 0, IF(COUNTRY_INFO!$K675=1, 0, IF(COUNTRY_INFO!$K675=2, COUNTRY_INFO!$G675*0.2, COUNTRY_INFO!$G675))), 0))</f>
        <v>0</v>
      </c>
      <c r="F675" s="14">
        <f t="shared" si="80"/>
        <v>22176</v>
      </c>
      <c r="G675" s="15">
        <f>IF(INTRO!$E$43="Non-endemic", "Not required", COUNTRY_INFO!T675)</f>
        <v>0</v>
      </c>
      <c r="H675" s="64"/>
      <c r="I675" s="14">
        <f>IF($D675=0,0,IF(AND($G675&gt;0,$H675&lt;&gt;"Yes"),D675,IF(AND($G675&gt;0,$H675="Yes"),COUNTRY_INFO!$F675,0)))</f>
        <v>0</v>
      </c>
      <c r="J675" s="3"/>
      <c r="K675" s="44">
        <f t="shared" si="81"/>
        <v>0</v>
      </c>
      <c r="L675" s="44">
        <f t="shared" si="82"/>
        <v>0</v>
      </c>
      <c r="M675" s="14">
        <f t="shared" si="77"/>
        <v>0</v>
      </c>
      <c r="N675" s="44">
        <f t="shared" si="78"/>
        <v>0</v>
      </c>
      <c r="O675" s="14">
        <f t="shared" si="83"/>
        <v>0</v>
      </c>
      <c r="P675" s="25"/>
      <c r="Q675" s="16">
        <f t="shared" si="84"/>
        <v>0</v>
      </c>
      <c r="R675" s="16">
        <f t="shared" si="79"/>
        <v>0</v>
      </c>
    </row>
    <row r="676" spans="1:18" x14ac:dyDescent="0.25">
      <c r="A676" s="13" t="str">
        <f>IF(INTRO!$E$43="Non-endemic"," ", IF(COUNTRY_INFO!A676=0," ",COUNTRY_INFO!A676))</f>
        <v>Nigeria</v>
      </c>
      <c r="B676" s="13" t="str">
        <f>IF(INTRO!$E$43="Non-endemic"," ", IF(COUNTRY_INFO!B676=0," ",COUNTRY_INFO!B676))</f>
        <v>Plateau</v>
      </c>
      <c r="C676" s="13" t="str">
        <f>IF(INTRO!$E$43="Non-endemic"," ", IF(COUNTRY_INFO!C676=0," ",COUNTRY_INFO!C676))</f>
        <v>Jos East</v>
      </c>
      <c r="D676" s="14">
        <f>IF(INTRO!$E$43="Non-endemic", 0, IF(COUNTRY_INFO!$K676&gt;0, IF(COUNTRY_INFO!$K676=4, 0, IF(COUNTRY_INFO!$K676=1, COUNTRY_INFO!$F676*0.33, IF(COUNTRY_INFO!$K676=2, COUNTRY_INFO!$F676*0.5, COUNTRY_INFO!$F676))), 0))</f>
        <v>10637.550000000001</v>
      </c>
      <c r="E676" s="14">
        <f>IF(INTRO!$E$43="Non-endemic", 0, IF(COUNTRY_INFO!$K676&gt;0, IF(COUNTRY_INFO!$K676=4, 0, IF(COUNTRY_INFO!$K676=1, 0, IF(COUNTRY_INFO!$K676=2, COUNTRY_INFO!$G676*0.2, COUNTRY_INFO!$G676))), 0))</f>
        <v>0</v>
      </c>
      <c r="F676" s="14">
        <f t="shared" si="80"/>
        <v>10637.550000000001</v>
      </c>
      <c r="G676" s="15">
        <f>IF(INTRO!$E$43="Non-endemic", "Not required", COUNTRY_INFO!T676)</f>
        <v>0</v>
      </c>
      <c r="H676" s="64"/>
      <c r="I676" s="14">
        <f>IF($D676=0,0,IF(AND($G676&gt;0,$H676&lt;&gt;"Yes"),D676,IF(AND($G676&gt;0,$H676="Yes"),COUNTRY_INFO!$F676,0)))</f>
        <v>0</v>
      </c>
      <c r="J676" s="3"/>
      <c r="K676" s="44">
        <f t="shared" si="81"/>
        <v>0</v>
      </c>
      <c r="L676" s="44">
        <f t="shared" si="82"/>
        <v>0</v>
      </c>
      <c r="M676" s="14">
        <f t="shared" si="77"/>
        <v>0</v>
      </c>
      <c r="N676" s="44">
        <f t="shared" si="78"/>
        <v>0</v>
      </c>
      <c r="O676" s="14">
        <f t="shared" si="83"/>
        <v>0</v>
      </c>
      <c r="P676" s="25"/>
      <c r="Q676" s="16">
        <f t="shared" si="84"/>
        <v>0</v>
      </c>
      <c r="R676" s="16">
        <f t="shared" si="79"/>
        <v>0</v>
      </c>
    </row>
    <row r="677" spans="1:18" x14ac:dyDescent="0.25">
      <c r="A677" s="13" t="str">
        <f>IF(INTRO!$E$43="Non-endemic"," ", IF(COUNTRY_INFO!A677=0," ",COUNTRY_INFO!A677))</f>
        <v>Nigeria</v>
      </c>
      <c r="B677" s="13" t="str">
        <f>IF(INTRO!$E$43="Non-endemic"," ", IF(COUNTRY_INFO!B677=0," ",COUNTRY_INFO!B677))</f>
        <v>Plateau</v>
      </c>
      <c r="C677" s="13" t="str">
        <f>IF(INTRO!$E$43="Non-endemic"," ", IF(COUNTRY_INFO!C677=0," ",COUNTRY_INFO!C677))</f>
        <v>Jos North</v>
      </c>
      <c r="D677" s="14">
        <f>IF(INTRO!$E$43="Non-endemic", 0, IF(COUNTRY_INFO!$K677&gt;0, IF(COUNTRY_INFO!$K677=4, 0, IF(COUNTRY_INFO!$K677=1, COUNTRY_INFO!$F677*0.33, IF(COUNTRY_INFO!$K677=2, COUNTRY_INFO!$F677*0.5, COUNTRY_INFO!$F677))), 0))</f>
        <v>53348.130000000005</v>
      </c>
      <c r="E677" s="14">
        <f>IF(INTRO!$E$43="Non-endemic", 0, IF(COUNTRY_INFO!$K677&gt;0, IF(COUNTRY_INFO!$K677=4, 0, IF(COUNTRY_INFO!$K677=1, 0, IF(COUNTRY_INFO!$K677=2, COUNTRY_INFO!$G677*0.2, COUNTRY_INFO!$G677))), 0))</f>
        <v>0</v>
      </c>
      <c r="F677" s="14">
        <f t="shared" si="80"/>
        <v>53348.130000000005</v>
      </c>
      <c r="G677" s="15">
        <f>IF(INTRO!$E$43="Non-endemic", "Not required", COUNTRY_INFO!T677)</f>
        <v>0</v>
      </c>
      <c r="H677" s="64"/>
      <c r="I677" s="14">
        <f>IF($D677=0,0,IF(AND($G677&gt;0,$H677&lt;&gt;"Yes"),D677,IF(AND($G677&gt;0,$H677="Yes"),COUNTRY_INFO!$F677,0)))</f>
        <v>0</v>
      </c>
      <c r="J677" s="3"/>
      <c r="K677" s="44">
        <f t="shared" si="81"/>
        <v>0</v>
      </c>
      <c r="L677" s="44">
        <f t="shared" si="82"/>
        <v>0</v>
      </c>
      <c r="M677" s="14">
        <f t="shared" si="77"/>
        <v>0</v>
      </c>
      <c r="N677" s="44">
        <f t="shared" si="78"/>
        <v>0</v>
      </c>
      <c r="O677" s="14">
        <f t="shared" si="83"/>
        <v>0</v>
      </c>
      <c r="P677" s="25"/>
      <c r="Q677" s="16">
        <f t="shared" si="84"/>
        <v>0</v>
      </c>
      <c r="R677" s="16">
        <f t="shared" si="79"/>
        <v>0</v>
      </c>
    </row>
    <row r="678" spans="1:18" x14ac:dyDescent="0.25">
      <c r="A678" s="13" t="str">
        <f>IF(INTRO!$E$43="Non-endemic"," ", IF(COUNTRY_INFO!A678=0," ",COUNTRY_INFO!A678))</f>
        <v>Nigeria</v>
      </c>
      <c r="B678" s="13" t="str">
        <f>IF(INTRO!$E$43="Non-endemic"," ", IF(COUNTRY_INFO!B678=0," ",COUNTRY_INFO!B678))</f>
        <v>Plateau</v>
      </c>
      <c r="C678" s="13" t="str">
        <f>IF(INTRO!$E$43="Non-endemic"," ", IF(COUNTRY_INFO!C678=0," ",COUNTRY_INFO!C678))</f>
        <v>Jos South</v>
      </c>
      <c r="D678" s="14">
        <f>IF(INTRO!$E$43="Non-endemic", 0, IF(COUNTRY_INFO!$K678&gt;0, IF(COUNTRY_INFO!$K678=4, 0, IF(COUNTRY_INFO!$K678=1, COUNTRY_INFO!$F678*0.33, IF(COUNTRY_INFO!$K678=2, COUNTRY_INFO!$F678*0.5, COUNTRY_INFO!$F678))), 0))</f>
        <v>57750</v>
      </c>
      <c r="E678" s="14">
        <f>IF(INTRO!$E$43="Non-endemic", 0, IF(COUNTRY_INFO!$K678&gt;0, IF(COUNTRY_INFO!$K678=4, 0, IF(COUNTRY_INFO!$K678=1, 0, IF(COUNTRY_INFO!$K678=2, COUNTRY_INFO!$G678*0.2, COUNTRY_INFO!$G678))), 0))</f>
        <v>42899.8</v>
      </c>
      <c r="F678" s="14">
        <f t="shared" si="80"/>
        <v>100649.8</v>
      </c>
      <c r="G678" s="15">
        <f>IF(INTRO!$E$43="Non-endemic", "Not required", COUNTRY_INFO!T678)</f>
        <v>1</v>
      </c>
      <c r="H678" s="64"/>
      <c r="I678" s="14">
        <f>IF($D678=0,0,IF(AND($G678&gt;0,$H678&lt;&gt;"Yes"),D678,IF(AND($G678&gt;0,$H678="Yes"),COUNTRY_INFO!$F678,0)))</f>
        <v>57750</v>
      </c>
      <c r="J678" s="3"/>
      <c r="K678" s="44">
        <f t="shared" si="81"/>
        <v>42899.8</v>
      </c>
      <c r="L678" s="44">
        <f t="shared" si="82"/>
        <v>100649.8</v>
      </c>
      <c r="M678" s="14">
        <f t="shared" si="77"/>
        <v>144375</v>
      </c>
      <c r="N678" s="44">
        <f t="shared" si="78"/>
        <v>128699.40000000001</v>
      </c>
      <c r="O678" s="14">
        <f t="shared" si="83"/>
        <v>144375</v>
      </c>
      <c r="P678" s="25"/>
      <c r="Q678" s="16">
        <f t="shared" si="84"/>
        <v>144375</v>
      </c>
      <c r="R678" s="16">
        <f t="shared" si="79"/>
        <v>145</v>
      </c>
    </row>
    <row r="679" spans="1:18" x14ac:dyDescent="0.25">
      <c r="A679" s="13" t="str">
        <f>IF(INTRO!$E$43="Non-endemic"," ", IF(COUNTRY_INFO!A679=0," ",COUNTRY_INFO!A679))</f>
        <v>Nigeria</v>
      </c>
      <c r="B679" s="13" t="str">
        <f>IF(INTRO!$E$43="Non-endemic"," ", IF(COUNTRY_INFO!B679=0," ",COUNTRY_INFO!B679))</f>
        <v>Plateau</v>
      </c>
      <c r="C679" s="13" t="str">
        <f>IF(INTRO!$E$43="Non-endemic"," ", IF(COUNTRY_INFO!C679=0," ",COUNTRY_INFO!C679))</f>
        <v>Kanem</v>
      </c>
      <c r="D679" s="14">
        <f>IF(INTRO!$E$43="Non-endemic", 0, IF(COUNTRY_INFO!$K679&gt;0, IF(COUNTRY_INFO!$K679=4, 0, IF(COUNTRY_INFO!$K679=1, COUNTRY_INFO!$F679*0.33, IF(COUNTRY_INFO!$K679=2, COUNTRY_INFO!$F679*0.5, COUNTRY_INFO!$F679))), 0))</f>
        <v>31236</v>
      </c>
      <c r="E679" s="14">
        <f>IF(INTRO!$E$43="Non-endemic", 0, IF(COUNTRY_INFO!$K679&gt;0, IF(COUNTRY_INFO!$K679=4, 0, IF(COUNTRY_INFO!$K679=1, 0, IF(COUNTRY_INFO!$K679=2, COUNTRY_INFO!$G679*0.2, COUNTRY_INFO!$G679))), 0))</f>
        <v>23203.800000000003</v>
      </c>
      <c r="F679" s="14">
        <f t="shared" si="80"/>
        <v>54439.8</v>
      </c>
      <c r="G679" s="15">
        <f>IF(INTRO!$E$43="Non-endemic", "Not required", COUNTRY_INFO!T679)</f>
        <v>1</v>
      </c>
      <c r="H679" s="64"/>
      <c r="I679" s="14">
        <f>IF($D679=0,0,IF(AND($G679&gt;0,$H679&lt;&gt;"Yes"),D679,IF(AND($G679&gt;0,$H679="Yes"),COUNTRY_INFO!$F679,0)))</f>
        <v>31236</v>
      </c>
      <c r="J679" s="3"/>
      <c r="K679" s="44">
        <f t="shared" si="81"/>
        <v>23203.800000000003</v>
      </c>
      <c r="L679" s="44">
        <f t="shared" si="82"/>
        <v>54439.8</v>
      </c>
      <c r="M679" s="14">
        <f t="shared" si="77"/>
        <v>78090</v>
      </c>
      <c r="N679" s="44">
        <f t="shared" si="78"/>
        <v>69611.400000000009</v>
      </c>
      <c r="O679" s="14">
        <f t="shared" si="83"/>
        <v>78090</v>
      </c>
      <c r="P679" s="25"/>
      <c r="Q679" s="16">
        <f t="shared" si="84"/>
        <v>78090</v>
      </c>
      <c r="R679" s="16">
        <f t="shared" si="79"/>
        <v>79</v>
      </c>
    </row>
    <row r="680" spans="1:18" x14ac:dyDescent="0.25">
      <c r="A680" s="13" t="str">
        <f>IF(INTRO!$E$43="Non-endemic"," ", IF(COUNTRY_INFO!A680=0," ",COUNTRY_INFO!A680))</f>
        <v>Nigeria</v>
      </c>
      <c r="B680" s="13" t="str">
        <f>IF(INTRO!$E$43="Non-endemic"," ", IF(COUNTRY_INFO!B680=0," ",COUNTRY_INFO!B680))</f>
        <v>Plateau</v>
      </c>
      <c r="C680" s="13" t="str">
        <f>IF(INTRO!$E$43="Non-endemic"," ", IF(COUNTRY_INFO!C680=0," ",COUNTRY_INFO!C680))</f>
        <v>Kanke</v>
      </c>
      <c r="D680" s="14">
        <f>IF(INTRO!$E$43="Non-endemic", 0, IF(COUNTRY_INFO!$K680&gt;0, IF(COUNTRY_INFO!$K680=4, 0, IF(COUNTRY_INFO!$K680=1, COUNTRY_INFO!$F680*0.33, IF(COUNTRY_INFO!$K680=2, COUNTRY_INFO!$F680*0.5, COUNTRY_INFO!$F680))), 0))</f>
        <v>15088.92</v>
      </c>
      <c r="E680" s="14">
        <f>IF(INTRO!$E$43="Non-endemic", 0, IF(COUNTRY_INFO!$K680&gt;0, IF(COUNTRY_INFO!$K680=4, 0, IF(COUNTRY_INFO!$K680=1, 0, IF(COUNTRY_INFO!$K680=2, COUNTRY_INFO!$G680*0.2, COUNTRY_INFO!$G680))), 0))</f>
        <v>0</v>
      </c>
      <c r="F680" s="14">
        <f t="shared" si="80"/>
        <v>15088.92</v>
      </c>
      <c r="G680" s="15">
        <f>IF(INTRO!$E$43="Non-endemic", "Not required", COUNTRY_INFO!T680)</f>
        <v>0</v>
      </c>
      <c r="H680" s="64"/>
      <c r="I680" s="14">
        <f>IF($D680=0,0,IF(AND($G680&gt;0,$H680&lt;&gt;"Yes"),D680,IF(AND($G680&gt;0,$H680="Yes"),COUNTRY_INFO!$F680,0)))</f>
        <v>0</v>
      </c>
      <c r="J680" s="3"/>
      <c r="K680" s="44">
        <f t="shared" si="81"/>
        <v>0</v>
      </c>
      <c r="L680" s="44">
        <f t="shared" si="82"/>
        <v>0</v>
      </c>
      <c r="M680" s="14">
        <f t="shared" si="77"/>
        <v>0</v>
      </c>
      <c r="N680" s="44">
        <f t="shared" si="78"/>
        <v>0</v>
      </c>
      <c r="O680" s="14">
        <f t="shared" si="83"/>
        <v>0</v>
      </c>
      <c r="P680" s="25"/>
      <c r="Q680" s="16">
        <f t="shared" si="84"/>
        <v>0</v>
      </c>
      <c r="R680" s="16">
        <f t="shared" si="79"/>
        <v>0</v>
      </c>
    </row>
    <row r="681" spans="1:18" x14ac:dyDescent="0.25">
      <c r="A681" s="13" t="str">
        <f>IF(INTRO!$E$43="Non-endemic"," ", IF(COUNTRY_INFO!A681=0," ",COUNTRY_INFO!A681))</f>
        <v>Nigeria</v>
      </c>
      <c r="B681" s="13" t="str">
        <f>IF(INTRO!$E$43="Non-endemic"," ", IF(COUNTRY_INFO!B681=0," ",COUNTRY_INFO!B681))</f>
        <v>Plateau</v>
      </c>
      <c r="C681" s="13" t="str">
        <f>IF(INTRO!$E$43="Non-endemic"," ", IF(COUNTRY_INFO!C681=0," ",COUNTRY_INFO!C681))</f>
        <v>Langtan North</v>
      </c>
      <c r="D681" s="14">
        <f>IF(INTRO!$E$43="Non-endemic", 0, IF(COUNTRY_INFO!$K681&gt;0, IF(COUNTRY_INFO!$K681=4, 0, IF(COUNTRY_INFO!$K681=1, COUNTRY_INFO!$F681*0.33, IF(COUNTRY_INFO!$K681=2, COUNTRY_INFO!$F681*0.5, COUNTRY_INFO!$F681))), 0))</f>
        <v>26481</v>
      </c>
      <c r="E681" s="14">
        <f>IF(INTRO!$E$43="Non-endemic", 0, IF(COUNTRY_INFO!$K681&gt;0, IF(COUNTRY_INFO!$K681=4, 0, IF(COUNTRY_INFO!$K681=1, 0, IF(COUNTRY_INFO!$K681=2, COUNTRY_INFO!$G681*0.2, COUNTRY_INFO!$G681))), 0))</f>
        <v>19671.600000000002</v>
      </c>
      <c r="F681" s="14">
        <f t="shared" si="80"/>
        <v>46152.600000000006</v>
      </c>
      <c r="G681" s="15">
        <f>IF(INTRO!$E$43="Non-endemic", "Not required", COUNTRY_INFO!T681)</f>
        <v>1</v>
      </c>
      <c r="H681" s="64"/>
      <c r="I681" s="14">
        <f>IF($D681=0,0,IF(AND($G681&gt;0,$H681&lt;&gt;"Yes"),D681,IF(AND($G681&gt;0,$H681="Yes"),COUNTRY_INFO!$F681,0)))</f>
        <v>26481</v>
      </c>
      <c r="J681" s="3"/>
      <c r="K681" s="44">
        <f t="shared" si="81"/>
        <v>19671.600000000002</v>
      </c>
      <c r="L681" s="44">
        <f t="shared" si="82"/>
        <v>46152.600000000006</v>
      </c>
      <c r="M681" s="14">
        <f t="shared" si="77"/>
        <v>66202.5</v>
      </c>
      <c r="N681" s="44">
        <f t="shared" si="78"/>
        <v>59014.8</v>
      </c>
      <c r="O681" s="14">
        <f t="shared" si="83"/>
        <v>66202.5</v>
      </c>
      <c r="P681" s="25"/>
      <c r="Q681" s="16">
        <f t="shared" si="84"/>
        <v>66202.5</v>
      </c>
      <c r="R681" s="16">
        <f t="shared" si="79"/>
        <v>67</v>
      </c>
    </row>
    <row r="682" spans="1:18" x14ac:dyDescent="0.25">
      <c r="A682" s="13" t="str">
        <f>IF(INTRO!$E$43="Non-endemic"," ", IF(COUNTRY_INFO!A682=0," ",COUNTRY_INFO!A682))</f>
        <v>Nigeria</v>
      </c>
      <c r="B682" s="13" t="str">
        <f>IF(INTRO!$E$43="Non-endemic"," ", IF(COUNTRY_INFO!B682=0," ",COUNTRY_INFO!B682))</f>
        <v>Plateau</v>
      </c>
      <c r="C682" s="13" t="str">
        <f>IF(INTRO!$E$43="Non-endemic"," ", IF(COUNTRY_INFO!C682=0," ",COUNTRY_INFO!C682))</f>
        <v>Langtan South</v>
      </c>
      <c r="D682" s="14">
        <f>IF(INTRO!$E$43="Non-endemic", 0, IF(COUNTRY_INFO!$K682&gt;0, IF(COUNTRY_INFO!$K682=4, 0, IF(COUNTRY_INFO!$K682=1, COUNTRY_INFO!$F682*0.33, IF(COUNTRY_INFO!$K682=2, COUNTRY_INFO!$F682*0.5, COUNTRY_INFO!$F682))), 0))</f>
        <v>13210.230000000001</v>
      </c>
      <c r="E682" s="14">
        <f>IF(INTRO!$E$43="Non-endemic", 0, IF(COUNTRY_INFO!$K682&gt;0, IF(COUNTRY_INFO!$K682=4, 0, IF(COUNTRY_INFO!$K682=1, 0, IF(COUNTRY_INFO!$K682=2, COUNTRY_INFO!$G682*0.2, COUNTRY_INFO!$G682))), 0))</f>
        <v>0</v>
      </c>
      <c r="F682" s="14">
        <f t="shared" si="80"/>
        <v>13210.230000000001</v>
      </c>
      <c r="G682" s="15">
        <f>IF(INTRO!$E$43="Non-endemic", "Not required", COUNTRY_INFO!T682)</f>
        <v>0</v>
      </c>
      <c r="H682" s="64"/>
      <c r="I682" s="14">
        <f>IF($D682=0,0,IF(AND($G682&gt;0,$H682&lt;&gt;"Yes"),D682,IF(AND($G682&gt;0,$H682="Yes"),COUNTRY_INFO!$F682,0)))</f>
        <v>0</v>
      </c>
      <c r="J682" s="3"/>
      <c r="K682" s="44">
        <f t="shared" si="81"/>
        <v>0</v>
      </c>
      <c r="L682" s="44">
        <f t="shared" si="82"/>
        <v>0</v>
      </c>
      <c r="M682" s="14">
        <f t="shared" si="77"/>
        <v>0</v>
      </c>
      <c r="N682" s="44">
        <f t="shared" si="78"/>
        <v>0</v>
      </c>
      <c r="O682" s="14">
        <f t="shared" si="83"/>
        <v>0</v>
      </c>
      <c r="P682" s="25"/>
      <c r="Q682" s="16">
        <f t="shared" si="84"/>
        <v>0</v>
      </c>
      <c r="R682" s="16">
        <f t="shared" si="79"/>
        <v>0</v>
      </c>
    </row>
    <row r="683" spans="1:18" x14ac:dyDescent="0.25">
      <c r="A683" s="13" t="str">
        <f>IF(INTRO!$E$43="Non-endemic"," ", IF(COUNTRY_INFO!A683=0," ",COUNTRY_INFO!A683))</f>
        <v>Nigeria</v>
      </c>
      <c r="B683" s="13" t="str">
        <f>IF(INTRO!$E$43="Non-endemic"," ", IF(COUNTRY_INFO!B683=0," ",COUNTRY_INFO!B683))</f>
        <v>Plateau</v>
      </c>
      <c r="C683" s="13" t="str">
        <f>IF(INTRO!$E$43="Non-endemic"," ", IF(COUNTRY_INFO!C683=0," ",COUNTRY_INFO!C683))</f>
        <v>Mangu</v>
      </c>
      <c r="D683" s="14">
        <f>IF(INTRO!$E$43="Non-endemic", 0, IF(COUNTRY_INFO!$K683&gt;0, IF(COUNTRY_INFO!$K683=4, 0, IF(COUNTRY_INFO!$K683=1, COUNTRY_INFO!$F683*0.33, IF(COUNTRY_INFO!$K683=2, COUNTRY_INFO!$F683*0.5, COUNTRY_INFO!$F683))), 0))</f>
        <v>36650.46</v>
      </c>
      <c r="E683" s="14">
        <f>IF(INTRO!$E$43="Non-endemic", 0, IF(COUNTRY_INFO!$K683&gt;0, IF(COUNTRY_INFO!$K683=4, 0, IF(COUNTRY_INFO!$K683=1, 0, IF(COUNTRY_INFO!$K683=2, COUNTRY_INFO!$G683*0.2, COUNTRY_INFO!$G683))), 0))</f>
        <v>0</v>
      </c>
      <c r="F683" s="14">
        <f t="shared" si="80"/>
        <v>36650.46</v>
      </c>
      <c r="G683" s="15">
        <f>IF(INTRO!$E$43="Non-endemic", "Not required", COUNTRY_INFO!T683)</f>
        <v>0</v>
      </c>
      <c r="H683" s="64"/>
      <c r="I683" s="14">
        <f>IF($D683=0,0,IF(AND($G683&gt;0,$H683&lt;&gt;"Yes"),D683,IF(AND($G683&gt;0,$H683="Yes"),COUNTRY_INFO!$F683,0)))</f>
        <v>0</v>
      </c>
      <c r="J683" s="3"/>
      <c r="K683" s="44">
        <f t="shared" si="81"/>
        <v>0</v>
      </c>
      <c r="L683" s="44">
        <f t="shared" si="82"/>
        <v>0</v>
      </c>
      <c r="M683" s="14">
        <f t="shared" si="77"/>
        <v>0</v>
      </c>
      <c r="N683" s="44">
        <f t="shared" si="78"/>
        <v>0</v>
      </c>
      <c r="O683" s="14">
        <f t="shared" si="83"/>
        <v>0</v>
      </c>
      <c r="P683" s="25"/>
      <c r="Q683" s="16">
        <f t="shared" si="84"/>
        <v>0</v>
      </c>
      <c r="R683" s="16">
        <f t="shared" si="79"/>
        <v>0</v>
      </c>
    </row>
    <row r="684" spans="1:18" x14ac:dyDescent="0.25">
      <c r="A684" s="13" t="str">
        <f>IF(INTRO!$E$43="Non-endemic"," ", IF(COUNTRY_INFO!A684=0," ",COUNTRY_INFO!A684))</f>
        <v>Nigeria</v>
      </c>
      <c r="B684" s="13" t="str">
        <f>IF(INTRO!$E$43="Non-endemic"," ", IF(COUNTRY_INFO!B684=0," ",COUNTRY_INFO!B684))</f>
        <v>Plateau</v>
      </c>
      <c r="C684" s="13" t="str">
        <f>IF(INTRO!$E$43="Non-endemic"," ", IF(COUNTRY_INFO!C684=0," ",COUNTRY_INFO!C684))</f>
        <v>Mikang</v>
      </c>
      <c r="D684" s="14">
        <f>IF(INTRO!$E$43="Non-endemic", 0, IF(COUNTRY_INFO!$K684&gt;0, IF(COUNTRY_INFO!$K684=4, 0, IF(COUNTRY_INFO!$K684=1, COUNTRY_INFO!$F684*0.33, IF(COUNTRY_INFO!$K684=2, COUNTRY_INFO!$F684*0.5, COUNTRY_INFO!$F684))), 0))</f>
        <v>18341</v>
      </c>
      <c r="E684" s="14">
        <f>IF(INTRO!$E$43="Non-endemic", 0, IF(COUNTRY_INFO!$K684&gt;0, IF(COUNTRY_INFO!$K684=4, 0, IF(COUNTRY_INFO!$K684=1, 0, IF(COUNTRY_INFO!$K684=2, COUNTRY_INFO!$G684*0.2, COUNTRY_INFO!$G684))), 0))</f>
        <v>13624.800000000001</v>
      </c>
      <c r="F684" s="14">
        <f t="shared" si="80"/>
        <v>31965.800000000003</v>
      </c>
      <c r="G684" s="15">
        <f>IF(INTRO!$E$43="Non-endemic", "Not required", COUNTRY_INFO!T684)</f>
        <v>1</v>
      </c>
      <c r="H684" s="64"/>
      <c r="I684" s="14">
        <f>IF($D684=0,0,IF(AND($G684&gt;0,$H684&lt;&gt;"Yes"),D684,IF(AND($G684&gt;0,$H684="Yes"),COUNTRY_INFO!$F684,0)))</f>
        <v>18341</v>
      </c>
      <c r="J684" s="3"/>
      <c r="K684" s="44">
        <f t="shared" si="81"/>
        <v>13624.800000000001</v>
      </c>
      <c r="L684" s="44">
        <f t="shared" si="82"/>
        <v>31965.800000000003</v>
      </c>
      <c r="M684" s="14">
        <f t="shared" si="77"/>
        <v>45852.5</v>
      </c>
      <c r="N684" s="44">
        <f t="shared" si="78"/>
        <v>40874.400000000001</v>
      </c>
      <c r="O684" s="14">
        <f t="shared" si="83"/>
        <v>45852.5</v>
      </c>
      <c r="P684" s="25"/>
      <c r="Q684" s="16">
        <f t="shared" si="84"/>
        <v>45852.5</v>
      </c>
      <c r="R684" s="16">
        <f t="shared" si="79"/>
        <v>46</v>
      </c>
    </row>
    <row r="685" spans="1:18" x14ac:dyDescent="0.25">
      <c r="A685" s="13" t="str">
        <f>IF(INTRO!$E$43="Non-endemic"," ", IF(COUNTRY_INFO!A685=0," ",COUNTRY_INFO!A685))</f>
        <v>Nigeria</v>
      </c>
      <c r="B685" s="13" t="str">
        <f>IF(INTRO!$E$43="Non-endemic"," ", IF(COUNTRY_INFO!B685=0," ",COUNTRY_INFO!B685))</f>
        <v>Plateau</v>
      </c>
      <c r="C685" s="13" t="str">
        <f>IF(INTRO!$E$43="Non-endemic"," ", IF(COUNTRY_INFO!C685=0," ",COUNTRY_INFO!C685))</f>
        <v>Pankshin</v>
      </c>
      <c r="D685" s="14">
        <f>IF(INTRO!$E$43="Non-endemic", 0, IF(COUNTRY_INFO!$K685&gt;0, IF(COUNTRY_INFO!$K685=4, 0, IF(COUNTRY_INFO!$K685=1, COUNTRY_INFO!$F685*0.33, IF(COUNTRY_INFO!$K685=2, COUNTRY_INFO!$F685*0.5, COUNTRY_INFO!$F685))), 0))</f>
        <v>36091.5</v>
      </c>
      <c r="E685" s="14">
        <f>IF(INTRO!$E$43="Non-endemic", 0, IF(COUNTRY_INFO!$K685&gt;0, IF(COUNTRY_INFO!$K685=4, 0, IF(COUNTRY_INFO!$K685=1, 0, IF(COUNTRY_INFO!$K685=2, COUNTRY_INFO!$G685*0.2, COUNTRY_INFO!$G685))), 0))</f>
        <v>26810.600000000002</v>
      </c>
      <c r="F685" s="14">
        <f t="shared" si="80"/>
        <v>62902.100000000006</v>
      </c>
      <c r="G685" s="15">
        <f>IF(INTRO!$E$43="Non-endemic", "Not required", COUNTRY_INFO!T685)</f>
        <v>1</v>
      </c>
      <c r="H685" s="64"/>
      <c r="I685" s="14">
        <f>IF($D685=0,0,IF(AND($G685&gt;0,$H685&lt;&gt;"Yes"),D685,IF(AND($G685&gt;0,$H685="Yes"),COUNTRY_INFO!$F685,0)))</f>
        <v>36091.5</v>
      </c>
      <c r="J685" s="3"/>
      <c r="K685" s="44">
        <f t="shared" si="81"/>
        <v>26810.600000000002</v>
      </c>
      <c r="L685" s="44">
        <f t="shared" si="82"/>
        <v>62902.100000000006</v>
      </c>
      <c r="M685" s="14">
        <f t="shared" si="77"/>
        <v>90228.75</v>
      </c>
      <c r="N685" s="44">
        <f t="shared" si="78"/>
        <v>80431.8</v>
      </c>
      <c r="O685" s="14">
        <f t="shared" si="83"/>
        <v>90228.75</v>
      </c>
      <c r="P685" s="25"/>
      <c r="Q685" s="16">
        <f t="shared" si="84"/>
        <v>90228.75</v>
      </c>
      <c r="R685" s="16">
        <f t="shared" si="79"/>
        <v>91</v>
      </c>
    </row>
    <row r="686" spans="1:18" x14ac:dyDescent="0.25">
      <c r="A686" s="13" t="str">
        <f>IF(INTRO!$E$43="Non-endemic"," ", IF(COUNTRY_INFO!A686=0," ",COUNTRY_INFO!A686))</f>
        <v>Nigeria</v>
      </c>
      <c r="B686" s="13" t="str">
        <f>IF(INTRO!$E$43="Non-endemic"," ", IF(COUNTRY_INFO!B686=0," ",COUNTRY_INFO!B686))</f>
        <v>Plateau</v>
      </c>
      <c r="C686" s="13" t="str">
        <f>IF(INTRO!$E$43="Non-endemic"," ", IF(COUNTRY_INFO!C686=0," ",COUNTRY_INFO!C686))</f>
        <v>Quan'Pam</v>
      </c>
      <c r="D686" s="14">
        <f>IF(INTRO!$E$43="Non-endemic", 0, IF(COUNTRY_INFO!$K686&gt;0, IF(COUNTRY_INFO!$K686=4, 0, IF(COUNTRY_INFO!$K686=1, COUNTRY_INFO!$F686*0.33, IF(COUNTRY_INFO!$K686=2, COUNTRY_INFO!$F686*0.5, COUNTRY_INFO!$F686))), 0))</f>
        <v>24471.81</v>
      </c>
      <c r="E686" s="14">
        <f>IF(INTRO!$E$43="Non-endemic", 0, IF(COUNTRY_INFO!$K686&gt;0, IF(COUNTRY_INFO!$K686=4, 0, IF(COUNTRY_INFO!$K686=1, 0, IF(COUNTRY_INFO!$K686=2, COUNTRY_INFO!$G686*0.2, COUNTRY_INFO!$G686))), 0))</f>
        <v>0</v>
      </c>
      <c r="F686" s="14">
        <f t="shared" si="80"/>
        <v>24471.81</v>
      </c>
      <c r="G686" s="15">
        <f>IF(INTRO!$E$43="Non-endemic", "Not required", COUNTRY_INFO!T686)</f>
        <v>0</v>
      </c>
      <c r="H686" s="64"/>
      <c r="I686" s="14">
        <f>IF($D686=0,0,IF(AND($G686&gt;0,$H686&lt;&gt;"Yes"),D686,IF(AND($G686&gt;0,$H686="Yes"),COUNTRY_INFO!$F686,0)))</f>
        <v>0</v>
      </c>
      <c r="J686" s="3"/>
      <c r="K686" s="44">
        <f t="shared" si="81"/>
        <v>0</v>
      </c>
      <c r="L686" s="44">
        <f t="shared" si="82"/>
        <v>0</v>
      </c>
      <c r="M686" s="14">
        <f t="shared" si="77"/>
        <v>0</v>
      </c>
      <c r="N686" s="44">
        <f t="shared" si="78"/>
        <v>0</v>
      </c>
      <c r="O686" s="14">
        <f t="shared" si="83"/>
        <v>0</v>
      </c>
      <c r="P686" s="25"/>
      <c r="Q686" s="16">
        <f t="shared" si="84"/>
        <v>0</v>
      </c>
      <c r="R686" s="16">
        <f t="shared" si="79"/>
        <v>0</v>
      </c>
    </row>
    <row r="687" spans="1:18" x14ac:dyDescent="0.25">
      <c r="A687" s="13" t="str">
        <f>IF(INTRO!$E$43="Non-endemic"," ", IF(COUNTRY_INFO!A687=0," ",COUNTRY_INFO!A687))</f>
        <v>Nigeria</v>
      </c>
      <c r="B687" s="13" t="str">
        <f>IF(INTRO!$E$43="Non-endemic"," ", IF(COUNTRY_INFO!B687=0," ",COUNTRY_INFO!B687))</f>
        <v>Plateau</v>
      </c>
      <c r="C687" s="13" t="str">
        <f>IF(INTRO!$E$43="Non-endemic"," ", IF(COUNTRY_INFO!C687=0," ",COUNTRY_INFO!C687))</f>
        <v>Riyom</v>
      </c>
      <c r="D687" s="14">
        <f>IF(INTRO!$E$43="Non-endemic", 0, IF(COUNTRY_INFO!$K687&gt;0, IF(COUNTRY_INFO!$K687=4, 0, IF(COUNTRY_INFO!$K687=1, COUNTRY_INFO!$F687*0.33, IF(COUNTRY_INFO!$K687=2, COUNTRY_INFO!$F687*0.5, COUNTRY_INFO!$F687))), 0))</f>
        <v>24770</v>
      </c>
      <c r="E687" s="14">
        <f>IF(INTRO!$E$43="Non-endemic", 0, IF(COUNTRY_INFO!$K687&gt;0, IF(COUNTRY_INFO!$K687=4, 0, IF(COUNTRY_INFO!$K687=1, 0, IF(COUNTRY_INFO!$K687=2, COUNTRY_INFO!$G687*0.2, COUNTRY_INFO!$G687))), 0))</f>
        <v>18400.600000000002</v>
      </c>
      <c r="F687" s="14">
        <f t="shared" si="80"/>
        <v>43170.600000000006</v>
      </c>
      <c r="G687" s="15">
        <f>IF(INTRO!$E$43="Non-endemic", "Not required", COUNTRY_INFO!T687)</f>
        <v>1</v>
      </c>
      <c r="H687" s="64"/>
      <c r="I687" s="14">
        <f>IF($D687=0,0,IF(AND($G687&gt;0,$H687&lt;&gt;"Yes"),D687,IF(AND($G687&gt;0,$H687="Yes"),COUNTRY_INFO!$F687,0)))</f>
        <v>24770</v>
      </c>
      <c r="J687" s="3"/>
      <c r="K687" s="44">
        <f t="shared" si="81"/>
        <v>18400.600000000002</v>
      </c>
      <c r="L687" s="44">
        <f t="shared" si="82"/>
        <v>43170.600000000006</v>
      </c>
      <c r="M687" s="14">
        <f t="shared" si="77"/>
        <v>61925</v>
      </c>
      <c r="N687" s="44">
        <f t="shared" si="78"/>
        <v>55201.8</v>
      </c>
      <c r="O687" s="14">
        <f t="shared" si="83"/>
        <v>61925</v>
      </c>
      <c r="P687" s="25"/>
      <c r="Q687" s="16">
        <f t="shared" si="84"/>
        <v>61925</v>
      </c>
      <c r="R687" s="16">
        <f t="shared" si="79"/>
        <v>62</v>
      </c>
    </row>
    <row r="688" spans="1:18" x14ac:dyDescent="0.25">
      <c r="A688" s="13" t="str">
        <f>IF(INTRO!$E$43="Non-endemic"," ", IF(COUNTRY_INFO!A688=0," ",COUNTRY_INFO!A688))</f>
        <v>Nigeria</v>
      </c>
      <c r="B688" s="13" t="str">
        <f>IF(INTRO!$E$43="Non-endemic"," ", IF(COUNTRY_INFO!B688=0," ",COUNTRY_INFO!B688))</f>
        <v>Plateau</v>
      </c>
      <c r="C688" s="13" t="str">
        <f>IF(INTRO!$E$43="Non-endemic"," ", IF(COUNTRY_INFO!C688=0," ",COUNTRY_INFO!C688))</f>
        <v>Shendam</v>
      </c>
      <c r="D688" s="14">
        <f>IF(INTRO!$E$43="Non-endemic", 0, IF(COUNTRY_INFO!$K688&gt;0, IF(COUNTRY_INFO!$K688=4, 0, IF(COUNTRY_INFO!$K688=1, COUNTRY_INFO!$F688*0.33, IF(COUNTRY_INFO!$K688=2, COUNTRY_INFO!$F688*0.5, COUNTRY_INFO!$F688))), 0))</f>
        <v>39166.5</v>
      </c>
      <c r="E688" s="14">
        <f>IF(INTRO!$E$43="Non-endemic", 0, IF(COUNTRY_INFO!$K688&gt;0, IF(COUNTRY_INFO!$K688=4, 0, IF(COUNTRY_INFO!$K688=1, 0, IF(COUNTRY_INFO!$K688=2, COUNTRY_INFO!$G688*0.2, COUNTRY_INFO!$G688))), 0))</f>
        <v>29095</v>
      </c>
      <c r="F688" s="14">
        <f t="shared" si="80"/>
        <v>68261.5</v>
      </c>
      <c r="G688" s="15">
        <f>IF(INTRO!$E$43="Non-endemic", "Not required", COUNTRY_INFO!T688)</f>
        <v>1</v>
      </c>
      <c r="H688" s="64"/>
      <c r="I688" s="14">
        <f>IF($D688=0,0,IF(AND($G688&gt;0,$H688&lt;&gt;"Yes"),D688,IF(AND($G688&gt;0,$H688="Yes"),COUNTRY_INFO!$F688,0)))</f>
        <v>39166.5</v>
      </c>
      <c r="J688" s="3"/>
      <c r="K688" s="44">
        <f t="shared" si="81"/>
        <v>29095</v>
      </c>
      <c r="L688" s="44">
        <f t="shared" si="82"/>
        <v>68261.5</v>
      </c>
      <c r="M688" s="14">
        <f t="shared" si="77"/>
        <v>97916.25</v>
      </c>
      <c r="N688" s="44">
        <f t="shared" si="78"/>
        <v>87285</v>
      </c>
      <c r="O688" s="14">
        <f t="shared" si="83"/>
        <v>97916.25</v>
      </c>
      <c r="P688" s="25"/>
      <c r="Q688" s="16">
        <f t="shared" si="84"/>
        <v>97916.25</v>
      </c>
      <c r="R688" s="16">
        <f t="shared" si="79"/>
        <v>98</v>
      </c>
    </row>
    <row r="689" spans="1:18" x14ac:dyDescent="0.25">
      <c r="A689" s="13" t="str">
        <f>IF(INTRO!$E$43="Non-endemic"," ", IF(COUNTRY_INFO!A689=0," ",COUNTRY_INFO!A689))</f>
        <v>Nigeria</v>
      </c>
      <c r="B689" s="13" t="str">
        <f>IF(INTRO!$E$43="Non-endemic"," ", IF(COUNTRY_INFO!B689=0," ",COUNTRY_INFO!B689))</f>
        <v>Plateau</v>
      </c>
      <c r="C689" s="13" t="str">
        <f>IF(INTRO!$E$43="Non-endemic"," ", IF(COUNTRY_INFO!C689=0," ",COUNTRY_INFO!C689))</f>
        <v>Wase</v>
      </c>
      <c r="D689" s="14">
        <f>IF(INTRO!$E$43="Non-endemic", 0, IF(COUNTRY_INFO!$K689&gt;0, IF(COUNTRY_INFO!$K689=4, 0, IF(COUNTRY_INFO!$K689=1, COUNTRY_INFO!$F689*0.33, IF(COUNTRY_INFO!$K689=2, COUNTRY_INFO!$F689*0.5, COUNTRY_INFO!$F689))), 0))</f>
        <v>30448</v>
      </c>
      <c r="E689" s="14">
        <f>IF(INTRO!$E$43="Non-endemic", 0, IF(COUNTRY_INFO!$K689&gt;0, IF(COUNTRY_INFO!$K689=4, 0, IF(COUNTRY_INFO!$K689=1, 0, IF(COUNTRY_INFO!$K689=2, COUNTRY_INFO!$G689*0.2, COUNTRY_INFO!$G689))), 0))</f>
        <v>22618.600000000002</v>
      </c>
      <c r="F689" s="14">
        <f t="shared" si="80"/>
        <v>53066.600000000006</v>
      </c>
      <c r="G689" s="15">
        <f>IF(INTRO!$E$43="Non-endemic", "Not required", COUNTRY_INFO!T689)</f>
        <v>1</v>
      </c>
      <c r="H689" s="64"/>
      <c r="I689" s="14">
        <f>IF($D689=0,0,IF(AND($G689&gt;0,$H689&lt;&gt;"Yes"),D689,IF(AND($G689&gt;0,$H689="Yes"),COUNTRY_INFO!$F689,0)))</f>
        <v>30448</v>
      </c>
      <c r="J689" s="3"/>
      <c r="K689" s="44">
        <f t="shared" si="81"/>
        <v>22618.600000000002</v>
      </c>
      <c r="L689" s="44">
        <f t="shared" si="82"/>
        <v>53066.600000000006</v>
      </c>
      <c r="M689" s="14">
        <f t="shared" si="77"/>
        <v>76120</v>
      </c>
      <c r="N689" s="44">
        <f t="shared" si="78"/>
        <v>67855.8</v>
      </c>
      <c r="O689" s="14">
        <f t="shared" si="83"/>
        <v>76120</v>
      </c>
      <c r="P689" s="25"/>
      <c r="Q689" s="16">
        <f t="shared" si="84"/>
        <v>76120</v>
      </c>
      <c r="R689" s="16">
        <f t="shared" si="79"/>
        <v>77</v>
      </c>
    </row>
    <row r="690" spans="1:18" x14ac:dyDescent="0.25">
      <c r="A690" s="13" t="str">
        <f>IF(INTRO!$E$43="Non-endemic"," ", IF(COUNTRY_INFO!A690=0," ",COUNTRY_INFO!A690))</f>
        <v>Nigeria</v>
      </c>
      <c r="B690" s="13" t="str">
        <f>IF(INTRO!$E$43="Non-endemic"," ", IF(COUNTRY_INFO!B690=0," ",COUNTRY_INFO!B690))</f>
        <v>Rivers</v>
      </c>
      <c r="C690" s="13" t="str">
        <f>IF(INTRO!$E$43="Non-endemic"," ", IF(COUNTRY_INFO!C690=0," ",COUNTRY_INFO!C690))</f>
        <v>Abua/Odual</v>
      </c>
      <c r="D690" s="14">
        <f>IF(INTRO!$E$43="Non-endemic", 0, IF(COUNTRY_INFO!$K690&gt;0, IF(COUNTRY_INFO!$K690=4, 0, IF(COUNTRY_INFO!$K690=1, COUNTRY_INFO!$F690*0.33, IF(COUNTRY_INFO!$K690=2, COUNTRY_INFO!$F690*0.5, COUNTRY_INFO!$F690))), 0))</f>
        <v>0</v>
      </c>
      <c r="E690" s="14">
        <f>IF(INTRO!$E$43="Non-endemic", 0, IF(COUNTRY_INFO!$K690&gt;0, IF(COUNTRY_INFO!$K690=4, 0, IF(COUNTRY_INFO!$K690=1, 0, IF(COUNTRY_INFO!$K690=2, COUNTRY_INFO!$G690*0.2, COUNTRY_INFO!$G690))), 0))</f>
        <v>0</v>
      </c>
      <c r="F690" s="14">
        <f t="shared" si="80"/>
        <v>0</v>
      </c>
      <c r="G690" s="15">
        <f>IF(INTRO!$E$43="Non-endemic", "Not required", COUNTRY_INFO!T690)</f>
        <v>0</v>
      </c>
      <c r="H690" s="64"/>
      <c r="I690" s="14">
        <f>IF($D690=0,0,IF(AND($G690&gt;0,$H690&lt;&gt;"Yes"),D690,IF(AND($G690&gt;0,$H690="Yes"),COUNTRY_INFO!$F690,0)))</f>
        <v>0</v>
      </c>
      <c r="J690" s="3"/>
      <c r="K690" s="44">
        <f t="shared" si="81"/>
        <v>0</v>
      </c>
      <c r="L690" s="44">
        <f t="shared" si="82"/>
        <v>0</v>
      </c>
      <c r="M690" s="14">
        <f t="shared" si="77"/>
        <v>0</v>
      </c>
      <c r="N690" s="44">
        <f t="shared" si="78"/>
        <v>0</v>
      </c>
      <c r="O690" s="14">
        <f t="shared" si="83"/>
        <v>0</v>
      </c>
      <c r="P690" s="25"/>
      <c r="Q690" s="16">
        <f t="shared" si="84"/>
        <v>0</v>
      </c>
      <c r="R690" s="16">
        <f t="shared" si="79"/>
        <v>0</v>
      </c>
    </row>
    <row r="691" spans="1:18" x14ac:dyDescent="0.25">
      <c r="A691" s="13" t="str">
        <f>IF(INTRO!$E$43="Non-endemic"," ", IF(COUNTRY_INFO!A691=0," ",COUNTRY_INFO!A691))</f>
        <v>Nigeria</v>
      </c>
      <c r="B691" s="13" t="str">
        <f>IF(INTRO!$E$43="Non-endemic"," ", IF(COUNTRY_INFO!B691=0," ",COUNTRY_INFO!B691))</f>
        <v>Rivers</v>
      </c>
      <c r="C691" s="13" t="str">
        <f>IF(INTRO!$E$43="Non-endemic"," ", IF(COUNTRY_INFO!C691=0," ",COUNTRY_INFO!C691))</f>
        <v>Ahoada East</v>
      </c>
      <c r="D691" s="14">
        <f>IF(INTRO!$E$43="Non-endemic", 0, IF(COUNTRY_INFO!$K691&gt;0, IF(COUNTRY_INFO!$K691=4, 0, IF(COUNTRY_INFO!$K691=1, COUNTRY_INFO!$F691*0.33, IF(COUNTRY_INFO!$K691=2, COUNTRY_INFO!$F691*0.5, COUNTRY_INFO!$F691))), 0))</f>
        <v>0</v>
      </c>
      <c r="E691" s="14">
        <f>IF(INTRO!$E$43="Non-endemic", 0, IF(COUNTRY_INFO!$K691&gt;0, IF(COUNTRY_INFO!$K691=4, 0, IF(COUNTRY_INFO!$K691=1, 0, IF(COUNTRY_INFO!$K691=2, COUNTRY_INFO!$G691*0.2, COUNTRY_INFO!$G691))), 0))</f>
        <v>0</v>
      </c>
      <c r="F691" s="14">
        <f t="shared" si="80"/>
        <v>0</v>
      </c>
      <c r="G691" s="15">
        <f>IF(INTRO!$E$43="Non-endemic", "Not required", COUNTRY_INFO!T691)</f>
        <v>0</v>
      </c>
      <c r="H691" s="64"/>
      <c r="I691" s="14">
        <f>IF($D691=0,0,IF(AND($G691&gt;0,$H691&lt;&gt;"Yes"),D691,IF(AND($G691&gt;0,$H691="Yes"),COUNTRY_INFO!$F691,0)))</f>
        <v>0</v>
      </c>
      <c r="J691" s="3"/>
      <c r="K691" s="44">
        <f t="shared" si="81"/>
        <v>0</v>
      </c>
      <c r="L691" s="44">
        <f t="shared" si="82"/>
        <v>0</v>
      </c>
      <c r="M691" s="14">
        <f t="shared" si="77"/>
        <v>0</v>
      </c>
      <c r="N691" s="44">
        <f t="shared" si="78"/>
        <v>0</v>
      </c>
      <c r="O691" s="14">
        <f t="shared" si="83"/>
        <v>0</v>
      </c>
      <c r="P691" s="25"/>
      <c r="Q691" s="16">
        <f t="shared" si="84"/>
        <v>0</v>
      </c>
      <c r="R691" s="16">
        <f t="shared" si="79"/>
        <v>0</v>
      </c>
    </row>
    <row r="692" spans="1:18" x14ac:dyDescent="0.25">
      <c r="A692" s="13" t="str">
        <f>IF(INTRO!$E$43="Non-endemic"," ", IF(COUNTRY_INFO!A692=0," ",COUNTRY_INFO!A692))</f>
        <v>Nigeria</v>
      </c>
      <c r="B692" s="13" t="str">
        <f>IF(INTRO!$E$43="Non-endemic"," ", IF(COUNTRY_INFO!B692=0," ",COUNTRY_INFO!B692))</f>
        <v>Rivers</v>
      </c>
      <c r="C692" s="13" t="str">
        <f>IF(INTRO!$E$43="Non-endemic"," ", IF(COUNTRY_INFO!C692=0," ",COUNTRY_INFO!C692))</f>
        <v>Ahoada West</v>
      </c>
      <c r="D692" s="14">
        <f>IF(INTRO!$E$43="Non-endemic", 0, IF(COUNTRY_INFO!$K692&gt;0, IF(COUNTRY_INFO!$K692=4, 0, IF(COUNTRY_INFO!$K692=1, COUNTRY_INFO!$F692*0.33, IF(COUNTRY_INFO!$K692=2, COUNTRY_INFO!$F692*0.5, COUNTRY_INFO!$F692))), 0))</f>
        <v>0</v>
      </c>
      <c r="E692" s="14">
        <f>IF(INTRO!$E$43="Non-endemic", 0, IF(COUNTRY_INFO!$K692&gt;0, IF(COUNTRY_INFO!$K692=4, 0, IF(COUNTRY_INFO!$K692=1, 0, IF(COUNTRY_INFO!$K692=2, COUNTRY_INFO!$G692*0.2, COUNTRY_INFO!$G692))), 0))</f>
        <v>0</v>
      </c>
      <c r="F692" s="14">
        <f t="shared" si="80"/>
        <v>0</v>
      </c>
      <c r="G692" s="15">
        <f>IF(INTRO!$E$43="Non-endemic", "Not required", COUNTRY_INFO!T692)</f>
        <v>0</v>
      </c>
      <c r="H692" s="64"/>
      <c r="I692" s="14">
        <f>IF($D692=0,0,IF(AND($G692&gt;0,$H692&lt;&gt;"Yes"),D692,IF(AND($G692&gt;0,$H692="Yes"),COUNTRY_INFO!$F692,0)))</f>
        <v>0</v>
      </c>
      <c r="J692" s="3"/>
      <c r="K692" s="44">
        <f t="shared" si="81"/>
        <v>0</v>
      </c>
      <c r="L692" s="44">
        <f t="shared" si="82"/>
        <v>0</v>
      </c>
      <c r="M692" s="14">
        <f t="shared" si="77"/>
        <v>0</v>
      </c>
      <c r="N692" s="44">
        <f t="shared" si="78"/>
        <v>0</v>
      </c>
      <c r="O692" s="14">
        <f t="shared" si="83"/>
        <v>0</v>
      </c>
      <c r="P692" s="25"/>
      <c r="Q692" s="16">
        <f t="shared" si="84"/>
        <v>0</v>
      </c>
      <c r="R692" s="16">
        <f t="shared" si="79"/>
        <v>0</v>
      </c>
    </row>
    <row r="693" spans="1:18" x14ac:dyDescent="0.25">
      <c r="A693" s="13" t="str">
        <f>IF(INTRO!$E$43="Non-endemic"," ", IF(COUNTRY_INFO!A693=0," ",COUNTRY_INFO!A693))</f>
        <v>Nigeria</v>
      </c>
      <c r="B693" s="13" t="str">
        <f>IF(INTRO!$E$43="Non-endemic"," ", IF(COUNTRY_INFO!B693=0," ",COUNTRY_INFO!B693))</f>
        <v>Rivers</v>
      </c>
      <c r="C693" s="13" t="str">
        <f>IF(INTRO!$E$43="Non-endemic"," ", IF(COUNTRY_INFO!C693=0," ",COUNTRY_INFO!C693))</f>
        <v>Akuku Toro</v>
      </c>
      <c r="D693" s="14">
        <f>IF(INTRO!$E$43="Non-endemic", 0, IF(COUNTRY_INFO!$K693&gt;0, IF(COUNTRY_INFO!$K693=4, 0, IF(COUNTRY_INFO!$K693=1, COUNTRY_INFO!$F693*0.33, IF(COUNTRY_INFO!$K693=2, COUNTRY_INFO!$F693*0.5, COUNTRY_INFO!$F693))), 0))</f>
        <v>0</v>
      </c>
      <c r="E693" s="14">
        <f>IF(INTRO!$E$43="Non-endemic", 0, IF(COUNTRY_INFO!$K693&gt;0, IF(COUNTRY_INFO!$K693=4, 0, IF(COUNTRY_INFO!$K693=1, 0, IF(COUNTRY_INFO!$K693=2, COUNTRY_INFO!$G693*0.2, COUNTRY_INFO!$G693))), 0))</f>
        <v>0</v>
      </c>
      <c r="F693" s="14">
        <f t="shared" si="80"/>
        <v>0</v>
      </c>
      <c r="G693" s="15">
        <f>IF(INTRO!$E$43="Non-endemic", "Not required", COUNTRY_INFO!T693)</f>
        <v>0</v>
      </c>
      <c r="H693" s="64"/>
      <c r="I693" s="14">
        <f>IF($D693=0,0,IF(AND($G693&gt;0,$H693&lt;&gt;"Yes"),D693,IF(AND($G693&gt;0,$H693="Yes"),COUNTRY_INFO!$F693,0)))</f>
        <v>0</v>
      </c>
      <c r="J693" s="3"/>
      <c r="K693" s="44">
        <f t="shared" si="81"/>
        <v>0</v>
      </c>
      <c r="L693" s="44">
        <f t="shared" si="82"/>
        <v>0</v>
      </c>
      <c r="M693" s="14">
        <f t="shared" si="77"/>
        <v>0</v>
      </c>
      <c r="N693" s="44">
        <f t="shared" si="78"/>
        <v>0</v>
      </c>
      <c r="O693" s="14">
        <f t="shared" si="83"/>
        <v>0</v>
      </c>
      <c r="P693" s="25"/>
      <c r="Q693" s="16">
        <f t="shared" si="84"/>
        <v>0</v>
      </c>
      <c r="R693" s="16">
        <f t="shared" si="79"/>
        <v>0</v>
      </c>
    </row>
    <row r="694" spans="1:18" x14ac:dyDescent="0.25">
      <c r="A694" s="13" t="str">
        <f>IF(INTRO!$E$43="Non-endemic"," ", IF(COUNTRY_INFO!A694=0," ",COUNTRY_INFO!A694))</f>
        <v>Nigeria</v>
      </c>
      <c r="B694" s="13" t="str">
        <f>IF(INTRO!$E$43="Non-endemic"," ", IF(COUNTRY_INFO!B694=0," ",COUNTRY_INFO!B694))</f>
        <v>Rivers</v>
      </c>
      <c r="C694" s="13" t="str">
        <f>IF(INTRO!$E$43="Non-endemic"," ", IF(COUNTRY_INFO!C694=0," ",COUNTRY_INFO!C694))</f>
        <v>Andoni</v>
      </c>
      <c r="D694" s="14">
        <f>IF(INTRO!$E$43="Non-endemic", 0, IF(COUNTRY_INFO!$K694&gt;0, IF(COUNTRY_INFO!$K694=4, 0, IF(COUNTRY_INFO!$K694=1, COUNTRY_INFO!$F694*0.33, IF(COUNTRY_INFO!$K694=2, COUNTRY_INFO!$F694*0.5, COUNTRY_INFO!$F694))), 0))</f>
        <v>0</v>
      </c>
      <c r="E694" s="14">
        <f>IF(INTRO!$E$43="Non-endemic", 0, IF(COUNTRY_INFO!$K694&gt;0, IF(COUNTRY_INFO!$K694=4, 0, IF(COUNTRY_INFO!$K694=1, 0, IF(COUNTRY_INFO!$K694=2, COUNTRY_INFO!$G694*0.2, COUNTRY_INFO!$G694))), 0))</f>
        <v>0</v>
      </c>
      <c r="F694" s="14">
        <f t="shared" si="80"/>
        <v>0</v>
      </c>
      <c r="G694" s="15">
        <f>IF(INTRO!$E$43="Non-endemic", "Not required", COUNTRY_INFO!T694)</f>
        <v>0</v>
      </c>
      <c r="H694" s="64"/>
      <c r="I694" s="14">
        <f>IF($D694=0,0,IF(AND($G694&gt;0,$H694&lt;&gt;"Yes"),D694,IF(AND($G694&gt;0,$H694="Yes"),COUNTRY_INFO!$F694,0)))</f>
        <v>0</v>
      </c>
      <c r="J694" s="3"/>
      <c r="K694" s="44">
        <f t="shared" si="81"/>
        <v>0</v>
      </c>
      <c r="L694" s="44">
        <f t="shared" si="82"/>
        <v>0</v>
      </c>
      <c r="M694" s="14">
        <f t="shared" si="77"/>
        <v>0</v>
      </c>
      <c r="N694" s="44">
        <f t="shared" si="78"/>
        <v>0</v>
      </c>
      <c r="O694" s="14">
        <f t="shared" si="83"/>
        <v>0</v>
      </c>
      <c r="P694" s="25"/>
      <c r="Q694" s="16">
        <f t="shared" si="84"/>
        <v>0</v>
      </c>
      <c r="R694" s="16">
        <f t="shared" si="79"/>
        <v>0</v>
      </c>
    </row>
    <row r="695" spans="1:18" x14ac:dyDescent="0.25">
      <c r="A695" s="13" t="str">
        <f>IF(INTRO!$E$43="Non-endemic"," ", IF(COUNTRY_INFO!A695=0," ",COUNTRY_INFO!A695))</f>
        <v>Nigeria</v>
      </c>
      <c r="B695" s="13" t="str">
        <f>IF(INTRO!$E$43="Non-endemic"," ", IF(COUNTRY_INFO!B695=0," ",COUNTRY_INFO!B695))</f>
        <v>Rivers</v>
      </c>
      <c r="C695" s="13" t="str">
        <f>IF(INTRO!$E$43="Non-endemic"," ", IF(COUNTRY_INFO!C695=0," ",COUNTRY_INFO!C695))</f>
        <v>Asari-Toru</v>
      </c>
      <c r="D695" s="14">
        <f>IF(INTRO!$E$43="Non-endemic", 0, IF(COUNTRY_INFO!$K695&gt;0, IF(COUNTRY_INFO!$K695=4, 0, IF(COUNTRY_INFO!$K695=1, COUNTRY_INFO!$F695*0.33, IF(COUNTRY_INFO!$K695=2, COUNTRY_INFO!$F695*0.5, COUNTRY_INFO!$F695))), 0))</f>
        <v>0</v>
      </c>
      <c r="E695" s="14">
        <f>IF(INTRO!$E$43="Non-endemic", 0, IF(COUNTRY_INFO!$K695&gt;0, IF(COUNTRY_INFO!$K695=4, 0, IF(COUNTRY_INFO!$K695=1, 0, IF(COUNTRY_INFO!$K695=2, COUNTRY_INFO!$G695*0.2, COUNTRY_INFO!$G695))), 0))</f>
        <v>0</v>
      </c>
      <c r="F695" s="14">
        <f t="shared" si="80"/>
        <v>0</v>
      </c>
      <c r="G695" s="15">
        <f>IF(INTRO!$E$43="Non-endemic", "Not required", COUNTRY_INFO!T695)</f>
        <v>0</v>
      </c>
      <c r="H695" s="64"/>
      <c r="I695" s="14">
        <f>IF($D695=0,0,IF(AND($G695&gt;0,$H695&lt;&gt;"Yes"),D695,IF(AND($G695&gt;0,$H695="Yes"),COUNTRY_INFO!$F695,0)))</f>
        <v>0</v>
      </c>
      <c r="J695" s="3"/>
      <c r="K695" s="44">
        <f t="shared" si="81"/>
        <v>0</v>
      </c>
      <c r="L695" s="44">
        <f t="shared" si="82"/>
        <v>0</v>
      </c>
      <c r="M695" s="14">
        <f t="shared" si="77"/>
        <v>0</v>
      </c>
      <c r="N695" s="44">
        <f t="shared" si="78"/>
        <v>0</v>
      </c>
      <c r="O695" s="14">
        <f t="shared" si="83"/>
        <v>0</v>
      </c>
      <c r="P695" s="25"/>
      <c r="Q695" s="16">
        <f t="shared" si="84"/>
        <v>0</v>
      </c>
      <c r="R695" s="16">
        <f t="shared" si="79"/>
        <v>0</v>
      </c>
    </row>
    <row r="696" spans="1:18" x14ac:dyDescent="0.25">
      <c r="A696" s="13" t="str">
        <f>IF(INTRO!$E$43="Non-endemic"," ", IF(COUNTRY_INFO!A696=0," ",COUNTRY_INFO!A696))</f>
        <v>Nigeria</v>
      </c>
      <c r="B696" s="13" t="str">
        <f>IF(INTRO!$E$43="Non-endemic"," ", IF(COUNTRY_INFO!B696=0," ",COUNTRY_INFO!B696))</f>
        <v>Rivers</v>
      </c>
      <c r="C696" s="13" t="str">
        <f>IF(INTRO!$E$43="Non-endemic"," ", IF(COUNTRY_INFO!C696=0," ",COUNTRY_INFO!C696))</f>
        <v>Bonny</v>
      </c>
      <c r="D696" s="14">
        <f>IF(INTRO!$E$43="Non-endemic", 0, IF(COUNTRY_INFO!$K696&gt;0, IF(COUNTRY_INFO!$K696=4, 0, IF(COUNTRY_INFO!$K696=1, COUNTRY_INFO!$F696*0.33, IF(COUNTRY_INFO!$K696=2, COUNTRY_INFO!$F696*0.5, COUNTRY_INFO!$F696))), 0))</f>
        <v>0</v>
      </c>
      <c r="E696" s="14">
        <f>IF(INTRO!$E$43="Non-endemic", 0, IF(COUNTRY_INFO!$K696&gt;0, IF(COUNTRY_INFO!$K696=4, 0, IF(COUNTRY_INFO!$K696=1, 0, IF(COUNTRY_INFO!$K696=2, COUNTRY_INFO!$G696*0.2, COUNTRY_INFO!$G696))), 0))</f>
        <v>0</v>
      </c>
      <c r="F696" s="14">
        <f t="shared" si="80"/>
        <v>0</v>
      </c>
      <c r="G696" s="15">
        <f>IF(INTRO!$E$43="Non-endemic", "Not required", COUNTRY_INFO!T696)</f>
        <v>0</v>
      </c>
      <c r="H696" s="64"/>
      <c r="I696" s="14">
        <f>IF($D696=0,0,IF(AND($G696&gt;0,$H696&lt;&gt;"Yes"),D696,IF(AND($G696&gt;0,$H696="Yes"),COUNTRY_INFO!$F696,0)))</f>
        <v>0</v>
      </c>
      <c r="J696" s="3"/>
      <c r="K696" s="44">
        <f t="shared" si="81"/>
        <v>0</v>
      </c>
      <c r="L696" s="44">
        <f t="shared" si="82"/>
        <v>0</v>
      </c>
      <c r="M696" s="14">
        <f t="shared" si="77"/>
        <v>0</v>
      </c>
      <c r="N696" s="44">
        <f t="shared" si="78"/>
        <v>0</v>
      </c>
      <c r="O696" s="14">
        <f t="shared" si="83"/>
        <v>0</v>
      </c>
      <c r="P696" s="25"/>
      <c r="Q696" s="16">
        <f t="shared" si="84"/>
        <v>0</v>
      </c>
      <c r="R696" s="16">
        <f t="shared" si="79"/>
        <v>0</v>
      </c>
    </row>
    <row r="697" spans="1:18" x14ac:dyDescent="0.25">
      <c r="A697" s="13" t="str">
        <f>IF(INTRO!$E$43="Non-endemic"," ", IF(COUNTRY_INFO!A697=0," ",COUNTRY_INFO!A697))</f>
        <v>Nigeria</v>
      </c>
      <c r="B697" s="13" t="str">
        <f>IF(INTRO!$E$43="Non-endemic"," ", IF(COUNTRY_INFO!B697=0," ",COUNTRY_INFO!B697))</f>
        <v>Rivers</v>
      </c>
      <c r="C697" s="13" t="str">
        <f>IF(INTRO!$E$43="Non-endemic"," ", IF(COUNTRY_INFO!C697=0," ",COUNTRY_INFO!C697))</f>
        <v>Degama</v>
      </c>
      <c r="D697" s="14">
        <f>IF(INTRO!$E$43="Non-endemic", 0, IF(COUNTRY_INFO!$K697&gt;0, IF(COUNTRY_INFO!$K697=4, 0, IF(COUNTRY_INFO!$K697=1, COUNTRY_INFO!$F697*0.33, IF(COUNTRY_INFO!$K697=2, COUNTRY_INFO!$F697*0.5, COUNTRY_INFO!$F697))), 0))</f>
        <v>0</v>
      </c>
      <c r="E697" s="14">
        <f>IF(INTRO!$E$43="Non-endemic", 0, IF(COUNTRY_INFO!$K697&gt;0, IF(COUNTRY_INFO!$K697=4, 0, IF(COUNTRY_INFO!$K697=1, 0, IF(COUNTRY_INFO!$K697=2, COUNTRY_INFO!$G697*0.2, COUNTRY_INFO!$G697))), 0))</f>
        <v>0</v>
      </c>
      <c r="F697" s="14">
        <f t="shared" si="80"/>
        <v>0</v>
      </c>
      <c r="G697" s="15">
        <f>IF(INTRO!$E$43="Non-endemic", "Not required", COUNTRY_INFO!T697)</f>
        <v>0</v>
      </c>
      <c r="H697" s="64"/>
      <c r="I697" s="14">
        <f>IF($D697=0,0,IF(AND($G697&gt;0,$H697&lt;&gt;"Yes"),D697,IF(AND($G697&gt;0,$H697="Yes"),COUNTRY_INFO!$F697,0)))</f>
        <v>0</v>
      </c>
      <c r="J697" s="3"/>
      <c r="K697" s="44">
        <f t="shared" si="81"/>
        <v>0</v>
      </c>
      <c r="L697" s="44">
        <f t="shared" si="82"/>
        <v>0</v>
      </c>
      <c r="M697" s="14">
        <f t="shared" si="77"/>
        <v>0</v>
      </c>
      <c r="N697" s="44">
        <f t="shared" si="78"/>
        <v>0</v>
      </c>
      <c r="O697" s="14">
        <f t="shared" si="83"/>
        <v>0</v>
      </c>
      <c r="P697" s="25"/>
      <c r="Q697" s="16">
        <f t="shared" si="84"/>
        <v>0</v>
      </c>
      <c r="R697" s="16">
        <f t="shared" si="79"/>
        <v>0</v>
      </c>
    </row>
    <row r="698" spans="1:18" x14ac:dyDescent="0.25">
      <c r="A698" s="13" t="str">
        <f>IF(INTRO!$E$43="Non-endemic"," ", IF(COUNTRY_INFO!A698=0," ",COUNTRY_INFO!A698))</f>
        <v>Nigeria</v>
      </c>
      <c r="B698" s="13" t="str">
        <f>IF(INTRO!$E$43="Non-endemic"," ", IF(COUNTRY_INFO!B698=0," ",COUNTRY_INFO!B698))</f>
        <v>Rivers</v>
      </c>
      <c r="C698" s="13" t="str">
        <f>IF(INTRO!$E$43="Non-endemic"," ", IF(COUNTRY_INFO!C698=0," ",COUNTRY_INFO!C698))</f>
        <v>Eleme</v>
      </c>
      <c r="D698" s="14">
        <f>IF(INTRO!$E$43="Non-endemic", 0, IF(COUNTRY_INFO!$K698&gt;0, IF(COUNTRY_INFO!$K698=4, 0, IF(COUNTRY_INFO!$K698=1, COUNTRY_INFO!$F698*0.33, IF(COUNTRY_INFO!$K698=2, COUNTRY_INFO!$F698*0.5, COUNTRY_INFO!$F698))), 0))</f>
        <v>0</v>
      </c>
      <c r="E698" s="14">
        <f>IF(INTRO!$E$43="Non-endemic", 0, IF(COUNTRY_INFO!$K698&gt;0, IF(COUNTRY_INFO!$K698=4, 0, IF(COUNTRY_INFO!$K698=1, 0, IF(COUNTRY_INFO!$K698=2, COUNTRY_INFO!$G698*0.2, COUNTRY_INFO!$G698))), 0))</f>
        <v>0</v>
      </c>
      <c r="F698" s="14">
        <f t="shared" si="80"/>
        <v>0</v>
      </c>
      <c r="G698" s="15">
        <f>IF(INTRO!$E$43="Non-endemic", "Not required", COUNTRY_INFO!T698)</f>
        <v>0</v>
      </c>
      <c r="H698" s="64"/>
      <c r="I698" s="14">
        <f>IF($D698=0,0,IF(AND($G698&gt;0,$H698&lt;&gt;"Yes"),D698,IF(AND($G698&gt;0,$H698="Yes"),COUNTRY_INFO!$F698,0)))</f>
        <v>0</v>
      </c>
      <c r="J698" s="3"/>
      <c r="K698" s="44">
        <f t="shared" si="81"/>
        <v>0</v>
      </c>
      <c r="L698" s="44">
        <f t="shared" si="82"/>
        <v>0</v>
      </c>
      <c r="M698" s="14">
        <f t="shared" si="77"/>
        <v>0</v>
      </c>
      <c r="N698" s="44">
        <f t="shared" si="78"/>
        <v>0</v>
      </c>
      <c r="O698" s="14">
        <f t="shared" si="83"/>
        <v>0</v>
      </c>
      <c r="P698" s="25"/>
      <c r="Q698" s="16">
        <f t="shared" si="84"/>
        <v>0</v>
      </c>
      <c r="R698" s="16">
        <f t="shared" si="79"/>
        <v>0</v>
      </c>
    </row>
    <row r="699" spans="1:18" x14ac:dyDescent="0.25">
      <c r="A699" s="13" t="str">
        <f>IF(INTRO!$E$43="Non-endemic"," ", IF(COUNTRY_INFO!A699=0," ",COUNTRY_INFO!A699))</f>
        <v>Nigeria</v>
      </c>
      <c r="B699" s="13" t="str">
        <f>IF(INTRO!$E$43="Non-endemic"," ", IF(COUNTRY_INFO!B699=0," ",COUNTRY_INFO!B699))</f>
        <v>Rivers</v>
      </c>
      <c r="C699" s="13" t="str">
        <f>IF(INTRO!$E$43="Non-endemic"," ", IF(COUNTRY_INFO!C699=0," ",COUNTRY_INFO!C699))</f>
        <v>Emohua</v>
      </c>
      <c r="D699" s="14">
        <f>IF(INTRO!$E$43="Non-endemic", 0, IF(COUNTRY_INFO!$K699&gt;0, IF(COUNTRY_INFO!$K699=4, 0, IF(COUNTRY_INFO!$K699=1, COUNTRY_INFO!$F699*0.33, IF(COUNTRY_INFO!$K699=2, COUNTRY_INFO!$F699*0.5, COUNTRY_INFO!$F699))), 0))</f>
        <v>0</v>
      </c>
      <c r="E699" s="14">
        <f>IF(INTRO!$E$43="Non-endemic", 0, IF(COUNTRY_INFO!$K699&gt;0, IF(COUNTRY_INFO!$K699=4, 0, IF(COUNTRY_INFO!$K699=1, 0, IF(COUNTRY_INFO!$K699=2, COUNTRY_INFO!$G699*0.2, COUNTRY_INFO!$G699))), 0))</f>
        <v>0</v>
      </c>
      <c r="F699" s="14">
        <f t="shared" si="80"/>
        <v>0</v>
      </c>
      <c r="G699" s="15">
        <f>IF(INTRO!$E$43="Non-endemic", "Not required", COUNTRY_INFO!T699)</f>
        <v>0</v>
      </c>
      <c r="H699" s="64"/>
      <c r="I699" s="14">
        <f>IF($D699=0,0,IF(AND($G699&gt;0,$H699&lt;&gt;"Yes"),D699,IF(AND($G699&gt;0,$H699="Yes"),COUNTRY_INFO!$F699,0)))</f>
        <v>0</v>
      </c>
      <c r="J699" s="3"/>
      <c r="K699" s="44">
        <f t="shared" si="81"/>
        <v>0</v>
      </c>
      <c r="L699" s="44">
        <f t="shared" si="82"/>
        <v>0</v>
      </c>
      <c r="M699" s="14">
        <f t="shared" si="77"/>
        <v>0</v>
      </c>
      <c r="N699" s="44">
        <f t="shared" si="78"/>
        <v>0</v>
      </c>
      <c r="O699" s="14">
        <f t="shared" si="83"/>
        <v>0</v>
      </c>
      <c r="P699" s="25"/>
      <c r="Q699" s="16">
        <f t="shared" si="84"/>
        <v>0</v>
      </c>
      <c r="R699" s="16">
        <f t="shared" si="79"/>
        <v>0</v>
      </c>
    </row>
    <row r="700" spans="1:18" x14ac:dyDescent="0.25">
      <c r="A700" s="13" t="str">
        <f>IF(INTRO!$E$43="Non-endemic"," ", IF(COUNTRY_INFO!A700=0," ",COUNTRY_INFO!A700))</f>
        <v>Nigeria</v>
      </c>
      <c r="B700" s="13" t="str">
        <f>IF(INTRO!$E$43="Non-endemic"," ", IF(COUNTRY_INFO!B700=0," ",COUNTRY_INFO!B700))</f>
        <v>Rivers</v>
      </c>
      <c r="C700" s="13" t="str">
        <f>IF(INTRO!$E$43="Non-endemic"," ", IF(COUNTRY_INFO!C700=0," ",COUNTRY_INFO!C700))</f>
        <v>Etche</v>
      </c>
      <c r="D700" s="14">
        <f>IF(INTRO!$E$43="Non-endemic", 0, IF(COUNTRY_INFO!$K700&gt;0, IF(COUNTRY_INFO!$K700=4, 0, IF(COUNTRY_INFO!$K700=1, COUNTRY_INFO!$F700*0.33, IF(COUNTRY_INFO!$K700=2, COUNTRY_INFO!$F700*0.5, COUNTRY_INFO!$F700))), 0))</f>
        <v>0</v>
      </c>
      <c r="E700" s="14">
        <f>IF(INTRO!$E$43="Non-endemic", 0, IF(COUNTRY_INFO!$K700&gt;0, IF(COUNTRY_INFO!$K700=4, 0, IF(COUNTRY_INFO!$K700=1, 0, IF(COUNTRY_INFO!$K700=2, COUNTRY_INFO!$G700*0.2, COUNTRY_INFO!$G700))), 0))</f>
        <v>0</v>
      </c>
      <c r="F700" s="14">
        <f t="shared" si="80"/>
        <v>0</v>
      </c>
      <c r="G700" s="15">
        <f>IF(INTRO!$E$43="Non-endemic", "Not required", COUNTRY_INFO!T700)</f>
        <v>0</v>
      </c>
      <c r="H700" s="64"/>
      <c r="I700" s="14">
        <f>IF($D700=0,0,IF(AND($G700&gt;0,$H700&lt;&gt;"Yes"),D700,IF(AND($G700&gt;0,$H700="Yes"),COUNTRY_INFO!$F700,0)))</f>
        <v>0</v>
      </c>
      <c r="J700" s="3"/>
      <c r="K700" s="44">
        <f t="shared" si="81"/>
        <v>0</v>
      </c>
      <c r="L700" s="44">
        <f t="shared" si="82"/>
        <v>0</v>
      </c>
      <c r="M700" s="14">
        <f t="shared" si="77"/>
        <v>0</v>
      </c>
      <c r="N700" s="44">
        <f t="shared" si="78"/>
        <v>0</v>
      </c>
      <c r="O700" s="14">
        <f t="shared" si="83"/>
        <v>0</v>
      </c>
      <c r="P700" s="25"/>
      <c r="Q700" s="16">
        <f t="shared" si="84"/>
        <v>0</v>
      </c>
      <c r="R700" s="16">
        <f t="shared" si="79"/>
        <v>0</v>
      </c>
    </row>
    <row r="701" spans="1:18" x14ac:dyDescent="0.25">
      <c r="A701" s="13" t="str">
        <f>IF(INTRO!$E$43="Non-endemic"," ", IF(COUNTRY_INFO!A701=0," ",COUNTRY_INFO!A701))</f>
        <v>Nigeria</v>
      </c>
      <c r="B701" s="13" t="str">
        <f>IF(INTRO!$E$43="Non-endemic"," ", IF(COUNTRY_INFO!B701=0," ",COUNTRY_INFO!B701))</f>
        <v>Rivers</v>
      </c>
      <c r="C701" s="13" t="str">
        <f>IF(INTRO!$E$43="Non-endemic"," ", IF(COUNTRY_INFO!C701=0," ",COUNTRY_INFO!C701))</f>
        <v>Gokana</v>
      </c>
      <c r="D701" s="14">
        <f>IF(INTRO!$E$43="Non-endemic", 0, IF(COUNTRY_INFO!$K701&gt;0, IF(COUNTRY_INFO!$K701=4, 0, IF(COUNTRY_INFO!$K701=1, COUNTRY_INFO!$F701*0.33, IF(COUNTRY_INFO!$K701=2, COUNTRY_INFO!$F701*0.5, COUNTRY_INFO!$F701))), 0))</f>
        <v>0</v>
      </c>
      <c r="E701" s="14">
        <f>IF(INTRO!$E$43="Non-endemic", 0, IF(COUNTRY_INFO!$K701&gt;0, IF(COUNTRY_INFO!$K701=4, 0, IF(COUNTRY_INFO!$K701=1, 0, IF(COUNTRY_INFO!$K701=2, COUNTRY_INFO!$G701*0.2, COUNTRY_INFO!$G701))), 0))</f>
        <v>0</v>
      </c>
      <c r="F701" s="14">
        <f t="shared" si="80"/>
        <v>0</v>
      </c>
      <c r="G701" s="15">
        <f>IF(INTRO!$E$43="Non-endemic", "Not required", COUNTRY_INFO!T701)</f>
        <v>0</v>
      </c>
      <c r="H701" s="64"/>
      <c r="I701" s="14">
        <f>IF($D701=0,0,IF(AND($G701&gt;0,$H701&lt;&gt;"Yes"),D701,IF(AND($G701&gt;0,$H701="Yes"),COUNTRY_INFO!$F701,0)))</f>
        <v>0</v>
      </c>
      <c r="J701" s="3"/>
      <c r="K701" s="44">
        <f t="shared" si="81"/>
        <v>0</v>
      </c>
      <c r="L701" s="44">
        <f t="shared" si="82"/>
        <v>0</v>
      </c>
      <c r="M701" s="14">
        <f t="shared" si="77"/>
        <v>0</v>
      </c>
      <c r="N701" s="44">
        <f t="shared" si="78"/>
        <v>0</v>
      </c>
      <c r="O701" s="14">
        <f t="shared" si="83"/>
        <v>0</v>
      </c>
      <c r="P701" s="25"/>
      <c r="Q701" s="16">
        <f t="shared" si="84"/>
        <v>0</v>
      </c>
      <c r="R701" s="16">
        <f t="shared" si="79"/>
        <v>0</v>
      </c>
    </row>
    <row r="702" spans="1:18" x14ac:dyDescent="0.25">
      <c r="A702" s="13" t="str">
        <f>IF(INTRO!$E$43="Non-endemic"," ", IF(COUNTRY_INFO!A702=0," ",COUNTRY_INFO!A702))</f>
        <v>Nigeria</v>
      </c>
      <c r="B702" s="13" t="str">
        <f>IF(INTRO!$E$43="Non-endemic"," ", IF(COUNTRY_INFO!B702=0," ",COUNTRY_INFO!B702))</f>
        <v>Rivers</v>
      </c>
      <c r="C702" s="13" t="str">
        <f>IF(INTRO!$E$43="Non-endemic"," ", IF(COUNTRY_INFO!C702=0," ",COUNTRY_INFO!C702))</f>
        <v>Ikwere</v>
      </c>
      <c r="D702" s="14">
        <f>IF(INTRO!$E$43="Non-endemic", 0, IF(COUNTRY_INFO!$K702&gt;0, IF(COUNTRY_INFO!$K702=4, 0, IF(COUNTRY_INFO!$K702=1, COUNTRY_INFO!$F702*0.33, IF(COUNTRY_INFO!$K702=2, COUNTRY_INFO!$F702*0.5, COUNTRY_INFO!$F702))), 0))</f>
        <v>0</v>
      </c>
      <c r="E702" s="14">
        <f>IF(INTRO!$E$43="Non-endemic", 0, IF(COUNTRY_INFO!$K702&gt;0, IF(COUNTRY_INFO!$K702=4, 0, IF(COUNTRY_INFO!$K702=1, 0, IF(COUNTRY_INFO!$K702=2, COUNTRY_INFO!$G702*0.2, COUNTRY_INFO!$G702))), 0))</f>
        <v>0</v>
      </c>
      <c r="F702" s="14">
        <f t="shared" si="80"/>
        <v>0</v>
      </c>
      <c r="G702" s="15">
        <f>IF(INTRO!$E$43="Non-endemic", "Not required", COUNTRY_INFO!T702)</f>
        <v>0</v>
      </c>
      <c r="H702" s="64"/>
      <c r="I702" s="14">
        <f>IF($D702=0,0,IF(AND($G702&gt;0,$H702&lt;&gt;"Yes"),D702,IF(AND($G702&gt;0,$H702="Yes"),COUNTRY_INFO!$F702,0)))</f>
        <v>0</v>
      </c>
      <c r="J702" s="3"/>
      <c r="K702" s="44">
        <f t="shared" si="81"/>
        <v>0</v>
      </c>
      <c r="L702" s="44">
        <f t="shared" si="82"/>
        <v>0</v>
      </c>
      <c r="M702" s="14">
        <f t="shared" si="77"/>
        <v>0</v>
      </c>
      <c r="N702" s="44">
        <f t="shared" si="78"/>
        <v>0</v>
      </c>
      <c r="O702" s="14">
        <f t="shared" si="83"/>
        <v>0</v>
      </c>
      <c r="P702" s="25"/>
      <c r="Q702" s="16">
        <f t="shared" si="84"/>
        <v>0</v>
      </c>
      <c r="R702" s="16">
        <f t="shared" si="79"/>
        <v>0</v>
      </c>
    </row>
    <row r="703" spans="1:18" x14ac:dyDescent="0.25">
      <c r="A703" s="13" t="str">
        <f>IF(INTRO!$E$43="Non-endemic"," ", IF(COUNTRY_INFO!A703=0," ",COUNTRY_INFO!A703))</f>
        <v>Nigeria</v>
      </c>
      <c r="B703" s="13" t="str">
        <f>IF(INTRO!$E$43="Non-endemic"," ", IF(COUNTRY_INFO!B703=0," ",COUNTRY_INFO!B703))</f>
        <v>Rivers</v>
      </c>
      <c r="C703" s="13" t="str">
        <f>IF(INTRO!$E$43="Non-endemic"," ", IF(COUNTRY_INFO!C703=0," ",COUNTRY_INFO!C703))</f>
        <v>Khana</v>
      </c>
      <c r="D703" s="14">
        <f>IF(INTRO!$E$43="Non-endemic", 0, IF(COUNTRY_INFO!$K703&gt;0, IF(COUNTRY_INFO!$K703=4, 0, IF(COUNTRY_INFO!$K703=1, COUNTRY_INFO!$F703*0.33, IF(COUNTRY_INFO!$K703=2, COUNTRY_INFO!$F703*0.5, COUNTRY_INFO!$F703))), 0))</f>
        <v>0</v>
      </c>
      <c r="E703" s="14">
        <f>IF(INTRO!$E$43="Non-endemic", 0, IF(COUNTRY_INFO!$K703&gt;0, IF(COUNTRY_INFO!$K703=4, 0, IF(COUNTRY_INFO!$K703=1, 0, IF(COUNTRY_INFO!$K703=2, COUNTRY_INFO!$G703*0.2, COUNTRY_INFO!$G703))), 0))</f>
        <v>0</v>
      </c>
      <c r="F703" s="14">
        <f t="shared" si="80"/>
        <v>0</v>
      </c>
      <c r="G703" s="15">
        <f>IF(INTRO!$E$43="Non-endemic", "Not required", COUNTRY_INFO!T703)</f>
        <v>0</v>
      </c>
      <c r="H703" s="64"/>
      <c r="I703" s="14">
        <f>IF($D703=0,0,IF(AND($G703&gt;0,$H703&lt;&gt;"Yes"),D703,IF(AND($G703&gt;0,$H703="Yes"),COUNTRY_INFO!$F703,0)))</f>
        <v>0</v>
      </c>
      <c r="J703" s="3"/>
      <c r="K703" s="44">
        <f t="shared" si="81"/>
        <v>0</v>
      </c>
      <c r="L703" s="44">
        <f t="shared" si="82"/>
        <v>0</v>
      </c>
      <c r="M703" s="14">
        <f t="shared" si="77"/>
        <v>0</v>
      </c>
      <c r="N703" s="44">
        <f t="shared" si="78"/>
        <v>0</v>
      </c>
      <c r="O703" s="14">
        <f t="shared" si="83"/>
        <v>0</v>
      </c>
      <c r="P703" s="25"/>
      <c r="Q703" s="16">
        <f t="shared" si="84"/>
        <v>0</v>
      </c>
      <c r="R703" s="16">
        <f t="shared" si="79"/>
        <v>0</v>
      </c>
    </row>
    <row r="704" spans="1:18" x14ac:dyDescent="0.25">
      <c r="A704" s="13" t="str">
        <f>IF(INTRO!$E$43="Non-endemic"," ", IF(COUNTRY_INFO!A704=0," ",COUNTRY_INFO!A704))</f>
        <v>Nigeria</v>
      </c>
      <c r="B704" s="13" t="str">
        <f>IF(INTRO!$E$43="Non-endemic"," ", IF(COUNTRY_INFO!B704=0," ",COUNTRY_INFO!B704))</f>
        <v>Rivers</v>
      </c>
      <c r="C704" s="13" t="str">
        <f>IF(INTRO!$E$43="Non-endemic"," ", IF(COUNTRY_INFO!C704=0," ",COUNTRY_INFO!C704))</f>
        <v>Obio/Akpor</v>
      </c>
      <c r="D704" s="14">
        <f>IF(INTRO!$E$43="Non-endemic", 0, IF(COUNTRY_INFO!$K704&gt;0, IF(COUNTRY_INFO!$K704=4, 0, IF(COUNTRY_INFO!$K704=1, COUNTRY_INFO!$F704*0.33, IF(COUNTRY_INFO!$K704=2, COUNTRY_INFO!$F704*0.5, COUNTRY_INFO!$F704))), 0))</f>
        <v>0</v>
      </c>
      <c r="E704" s="14">
        <f>IF(INTRO!$E$43="Non-endemic", 0, IF(COUNTRY_INFO!$K704&gt;0, IF(COUNTRY_INFO!$K704=4, 0, IF(COUNTRY_INFO!$K704=1, 0, IF(COUNTRY_INFO!$K704=2, COUNTRY_INFO!$G704*0.2, COUNTRY_INFO!$G704))), 0))</f>
        <v>0</v>
      </c>
      <c r="F704" s="14">
        <f t="shared" si="80"/>
        <v>0</v>
      </c>
      <c r="G704" s="15">
        <f>IF(INTRO!$E$43="Non-endemic", "Not required", COUNTRY_INFO!T704)</f>
        <v>0</v>
      </c>
      <c r="H704" s="64"/>
      <c r="I704" s="14">
        <f>IF($D704=0,0,IF(AND($G704&gt;0,$H704&lt;&gt;"Yes"),D704,IF(AND($G704&gt;0,$H704="Yes"),COUNTRY_INFO!$F704,0)))</f>
        <v>0</v>
      </c>
      <c r="J704" s="3"/>
      <c r="K704" s="44">
        <f t="shared" si="81"/>
        <v>0</v>
      </c>
      <c r="L704" s="44">
        <f t="shared" si="82"/>
        <v>0</v>
      </c>
      <c r="M704" s="14">
        <f t="shared" si="77"/>
        <v>0</v>
      </c>
      <c r="N704" s="44">
        <f t="shared" si="78"/>
        <v>0</v>
      </c>
      <c r="O704" s="14">
        <f t="shared" si="83"/>
        <v>0</v>
      </c>
      <c r="P704" s="25"/>
      <c r="Q704" s="16">
        <f t="shared" si="84"/>
        <v>0</v>
      </c>
      <c r="R704" s="16">
        <f t="shared" si="79"/>
        <v>0</v>
      </c>
    </row>
    <row r="705" spans="1:18" x14ac:dyDescent="0.25">
      <c r="A705" s="13" t="str">
        <f>IF(INTRO!$E$43="Non-endemic"," ", IF(COUNTRY_INFO!A705=0," ",COUNTRY_INFO!A705))</f>
        <v>Nigeria</v>
      </c>
      <c r="B705" s="13" t="str">
        <f>IF(INTRO!$E$43="Non-endemic"," ", IF(COUNTRY_INFO!B705=0," ",COUNTRY_INFO!B705))</f>
        <v>Rivers</v>
      </c>
      <c r="C705" s="13" t="str">
        <f>IF(INTRO!$E$43="Non-endemic"," ", IF(COUNTRY_INFO!C705=0," ",COUNTRY_INFO!C705))</f>
        <v>Ogba/Egbema/Ndoni</v>
      </c>
      <c r="D705" s="14">
        <f>IF(INTRO!$E$43="Non-endemic", 0, IF(COUNTRY_INFO!$K705&gt;0, IF(COUNTRY_INFO!$K705=4, 0, IF(COUNTRY_INFO!$K705=1, COUNTRY_INFO!$F705*0.33, IF(COUNTRY_INFO!$K705=2, COUNTRY_INFO!$F705*0.5, COUNTRY_INFO!$F705))), 0))</f>
        <v>0</v>
      </c>
      <c r="E705" s="14">
        <f>IF(INTRO!$E$43="Non-endemic", 0, IF(COUNTRY_INFO!$K705&gt;0, IF(COUNTRY_INFO!$K705=4, 0, IF(COUNTRY_INFO!$K705=1, 0, IF(COUNTRY_INFO!$K705=2, COUNTRY_INFO!$G705*0.2, COUNTRY_INFO!$G705))), 0))</f>
        <v>0</v>
      </c>
      <c r="F705" s="14">
        <f t="shared" si="80"/>
        <v>0</v>
      </c>
      <c r="G705" s="15">
        <f>IF(INTRO!$E$43="Non-endemic", "Not required", COUNTRY_INFO!T705)</f>
        <v>0</v>
      </c>
      <c r="H705" s="64"/>
      <c r="I705" s="14">
        <f>IF($D705=0,0,IF(AND($G705&gt;0,$H705&lt;&gt;"Yes"),D705,IF(AND($G705&gt;0,$H705="Yes"),COUNTRY_INFO!$F705,0)))</f>
        <v>0</v>
      </c>
      <c r="J705" s="3"/>
      <c r="K705" s="44">
        <f t="shared" si="81"/>
        <v>0</v>
      </c>
      <c r="L705" s="44">
        <f t="shared" si="82"/>
        <v>0</v>
      </c>
      <c r="M705" s="14">
        <f t="shared" si="77"/>
        <v>0</v>
      </c>
      <c r="N705" s="44">
        <f t="shared" si="78"/>
        <v>0</v>
      </c>
      <c r="O705" s="14">
        <f t="shared" si="83"/>
        <v>0</v>
      </c>
      <c r="P705" s="25"/>
      <c r="Q705" s="16">
        <f t="shared" si="84"/>
        <v>0</v>
      </c>
      <c r="R705" s="16">
        <f t="shared" si="79"/>
        <v>0</v>
      </c>
    </row>
    <row r="706" spans="1:18" x14ac:dyDescent="0.25">
      <c r="A706" s="13" t="str">
        <f>IF(INTRO!$E$43="Non-endemic"," ", IF(COUNTRY_INFO!A706=0," ",COUNTRY_INFO!A706))</f>
        <v>Nigeria</v>
      </c>
      <c r="B706" s="13" t="str">
        <f>IF(INTRO!$E$43="Non-endemic"," ", IF(COUNTRY_INFO!B706=0," ",COUNTRY_INFO!B706))</f>
        <v>Rivers</v>
      </c>
      <c r="C706" s="13" t="str">
        <f>IF(INTRO!$E$43="Non-endemic"," ", IF(COUNTRY_INFO!C706=0," ",COUNTRY_INFO!C706))</f>
        <v>Ogu/Bolo</v>
      </c>
      <c r="D706" s="14">
        <f>IF(INTRO!$E$43="Non-endemic", 0, IF(COUNTRY_INFO!$K706&gt;0, IF(COUNTRY_INFO!$K706=4, 0, IF(COUNTRY_INFO!$K706=1, COUNTRY_INFO!$F706*0.33, IF(COUNTRY_INFO!$K706=2, COUNTRY_INFO!$F706*0.5, COUNTRY_INFO!$F706))), 0))</f>
        <v>0</v>
      </c>
      <c r="E706" s="14">
        <f>IF(INTRO!$E$43="Non-endemic", 0, IF(COUNTRY_INFO!$K706&gt;0, IF(COUNTRY_INFO!$K706=4, 0, IF(COUNTRY_INFO!$K706=1, 0, IF(COUNTRY_INFO!$K706=2, COUNTRY_INFO!$G706*0.2, COUNTRY_INFO!$G706))), 0))</f>
        <v>0</v>
      </c>
      <c r="F706" s="14">
        <f t="shared" si="80"/>
        <v>0</v>
      </c>
      <c r="G706" s="15">
        <f>IF(INTRO!$E$43="Non-endemic", "Not required", COUNTRY_INFO!T706)</f>
        <v>0</v>
      </c>
      <c r="H706" s="64"/>
      <c r="I706" s="14">
        <f>IF($D706=0,0,IF(AND($G706&gt;0,$H706&lt;&gt;"Yes"),D706,IF(AND($G706&gt;0,$H706="Yes"),COUNTRY_INFO!$F706,0)))</f>
        <v>0</v>
      </c>
      <c r="J706" s="3"/>
      <c r="K706" s="44">
        <f t="shared" si="81"/>
        <v>0</v>
      </c>
      <c r="L706" s="44">
        <f t="shared" si="82"/>
        <v>0</v>
      </c>
      <c r="M706" s="14">
        <f t="shared" si="77"/>
        <v>0</v>
      </c>
      <c r="N706" s="44">
        <f t="shared" si="78"/>
        <v>0</v>
      </c>
      <c r="O706" s="14">
        <f t="shared" si="83"/>
        <v>0</v>
      </c>
      <c r="P706" s="25"/>
      <c r="Q706" s="16">
        <f t="shared" si="84"/>
        <v>0</v>
      </c>
      <c r="R706" s="16">
        <f t="shared" si="79"/>
        <v>0</v>
      </c>
    </row>
    <row r="707" spans="1:18" x14ac:dyDescent="0.25">
      <c r="A707" s="13" t="str">
        <f>IF(INTRO!$E$43="Non-endemic"," ", IF(COUNTRY_INFO!A707=0," ",COUNTRY_INFO!A707))</f>
        <v>Nigeria</v>
      </c>
      <c r="B707" s="13" t="str">
        <f>IF(INTRO!$E$43="Non-endemic"," ", IF(COUNTRY_INFO!B707=0," ",COUNTRY_INFO!B707))</f>
        <v>Rivers</v>
      </c>
      <c r="C707" s="13" t="str">
        <f>IF(INTRO!$E$43="Non-endemic"," ", IF(COUNTRY_INFO!C707=0," ",COUNTRY_INFO!C707))</f>
        <v>Okrika</v>
      </c>
      <c r="D707" s="14">
        <f>IF(INTRO!$E$43="Non-endemic", 0, IF(COUNTRY_INFO!$K707&gt;0, IF(COUNTRY_INFO!$K707=4, 0, IF(COUNTRY_INFO!$K707=1, COUNTRY_INFO!$F707*0.33, IF(COUNTRY_INFO!$K707=2, COUNTRY_INFO!$F707*0.5, COUNTRY_INFO!$F707))), 0))</f>
        <v>0</v>
      </c>
      <c r="E707" s="14">
        <f>IF(INTRO!$E$43="Non-endemic", 0, IF(COUNTRY_INFO!$K707&gt;0, IF(COUNTRY_INFO!$K707=4, 0, IF(COUNTRY_INFO!$K707=1, 0, IF(COUNTRY_INFO!$K707=2, COUNTRY_INFO!$G707*0.2, COUNTRY_INFO!$G707))), 0))</f>
        <v>0</v>
      </c>
      <c r="F707" s="14">
        <f t="shared" si="80"/>
        <v>0</v>
      </c>
      <c r="G707" s="15">
        <f>IF(INTRO!$E$43="Non-endemic", "Not required", COUNTRY_INFO!T707)</f>
        <v>0</v>
      </c>
      <c r="H707" s="64"/>
      <c r="I707" s="14">
        <f>IF($D707=0,0,IF(AND($G707&gt;0,$H707&lt;&gt;"Yes"),D707,IF(AND($G707&gt;0,$H707="Yes"),COUNTRY_INFO!$F707,0)))</f>
        <v>0</v>
      </c>
      <c r="J707" s="3"/>
      <c r="K707" s="44">
        <f t="shared" si="81"/>
        <v>0</v>
      </c>
      <c r="L707" s="44">
        <f t="shared" si="82"/>
        <v>0</v>
      </c>
      <c r="M707" s="14">
        <f t="shared" si="77"/>
        <v>0</v>
      </c>
      <c r="N707" s="44">
        <f t="shared" si="78"/>
        <v>0</v>
      </c>
      <c r="O707" s="14">
        <f t="shared" si="83"/>
        <v>0</v>
      </c>
      <c r="P707" s="25"/>
      <c r="Q707" s="16">
        <f t="shared" si="84"/>
        <v>0</v>
      </c>
      <c r="R707" s="16">
        <f t="shared" si="79"/>
        <v>0</v>
      </c>
    </row>
    <row r="708" spans="1:18" x14ac:dyDescent="0.25">
      <c r="A708" s="13" t="str">
        <f>IF(INTRO!$E$43="Non-endemic"," ", IF(COUNTRY_INFO!A708=0," ",COUNTRY_INFO!A708))</f>
        <v>Nigeria</v>
      </c>
      <c r="B708" s="13" t="str">
        <f>IF(INTRO!$E$43="Non-endemic"," ", IF(COUNTRY_INFO!B708=0," ",COUNTRY_INFO!B708))</f>
        <v>Rivers</v>
      </c>
      <c r="C708" s="13" t="str">
        <f>IF(INTRO!$E$43="Non-endemic"," ", IF(COUNTRY_INFO!C708=0," ",COUNTRY_INFO!C708))</f>
        <v>Omumma</v>
      </c>
      <c r="D708" s="14">
        <f>IF(INTRO!$E$43="Non-endemic", 0, IF(COUNTRY_INFO!$K708&gt;0, IF(COUNTRY_INFO!$K708=4, 0, IF(COUNTRY_INFO!$K708=1, COUNTRY_INFO!$F708*0.33, IF(COUNTRY_INFO!$K708=2, COUNTRY_INFO!$F708*0.5, COUNTRY_INFO!$F708))), 0))</f>
        <v>0</v>
      </c>
      <c r="E708" s="14">
        <f>IF(INTRO!$E$43="Non-endemic", 0, IF(COUNTRY_INFO!$K708&gt;0, IF(COUNTRY_INFO!$K708=4, 0, IF(COUNTRY_INFO!$K708=1, 0, IF(COUNTRY_INFO!$K708=2, COUNTRY_INFO!$G708*0.2, COUNTRY_INFO!$G708))), 0))</f>
        <v>0</v>
      </c>
      <c r="F708" s="14">
        <f t="shared" si="80"/>
        <v>0</v>
      </c>
      <c r="G708" s="15">
        <f>IF(INTRO!$E$43="Non-endemic", "Not required", COUNTRY_INFO!T708)</f>
        <v>0</v>
      </c>
      <c r="H708" s="64"/>
      <c r="I708" s="14">
        <f>IF($D708=0,0,IF(AND($G708&gt;0,$H708&lt;&gt;"Yes"),D708,IF(AND($G708&gt;0,$H708="Yes"),COUNTRY_INFO!$F708,0)))</f>
        <v>0</v>
      </c>
      <c r="J708" s="3"/>
      <c r="K708" s="44">
        <f t="shared" si="81"/>
        <v>0</v>
      </c>
      <c r="L708" s="44">
        <f t="shared" si="82"/>
        <v>0</v>
      </c>
      <c r="M708" s="14">
        <f t="shared" si="77"/>
        <v>0</v>
      </c>
      <c r="N708" s="44">
        <f t="shared" si="78"/>
        <v>0</v>
      </c>
      <c r="O708" s="14">
        <f t="shared" si="83"/>
        <v>0</v>
      </c>
      <c r="P708" s="25"/>
      <c r="Q708" s="16">
        <f t="shared" si="84"/>
        <v>0</v>
      </c>
      <c r="R708" s="16">
        <f t="shared" si="79"/>
        <v>0</v>
      </c>
    </row>
    <row r="709" spans="1:18" x14ac:dyDescent="0.25">
      <c r="A709" s="13" t="str">
        <f>IF(INTRO!$E$43="Non-endemic"," ", IF(COUNTRY_INFO!A709=0," ",COUNTRY_INFO!A709))</f>
        <v>Nigeria</v>
      </c>
      <c r="B709" s="13" t="str">
        <f>IF(INTRO!$E$43="Non-endemic"," ", IF(COUNTRY_INFO!B709=0," ",COUNTRY_INFO!B709))</f>
        <v>Rivers</v>
      </c>
      <c r="C709" s="13" t="str">
        <f>IF(INTRO!$E$43="Non-endemic"," ", IF(COUNTRY_INFO!C709=0," ",COUNTRY_INFO!C709))</f>
        <v>Opopo/Nkoro</v>
      </c>
      <c r="D709" s="14">
        <f>IF(INTRO!$E$43="Non-endemic", 0, IF(COUNTRY_INFO!$K709&gt;0, IF(COUNTRY_INFO!$K709=4, 0, IF(COUNTRY_INFO!$K709=1, COUNTRY_INFO!$F709*0.33, IF(COUNTRY_INFO!$K709=2, COUNTRY_INFO!$F709*0.5, COUNTRY_INFO!$F709))), 0))</f>
        <v>0</v>
      </c>
      <c r="E709" s="14">
        <f>IF(INTRO!$E$43="Non-endemic", 0, IF(COUNTRY_INFO!$K709&gt;0, IF(COUNTRY_INFO!$K709=4, 0, IF(COUNTRY_INFO!$K709=1, 0, IF(COUNTRY_INFO!$K709=2, COUNTRY_INFO!$G709*0.2, COUNTRY_INFO!$G709))), 0))</f>
        <v>0</v>
      </c>
      <c r="F709" s="14">
        <f t="shared" si="80"/>
        <v>0</v>
      </c>
      <c r="G709" s="15">
        <f>IF(INTRO!$E$43="Non-endemic", "Not required", COUNTRY_INFO!T709)</f>
        <v>0</v>
      </c>
      <c r="H709" s="64"/>
      <c r="I709" s="14">
        <f>IF($D709=0,0,IF(AND($G709&gt;0,$H709&lt;&gt;"Yes"),D709,IF(AND($G709&gt;0,$H709="Yes"),COUNTRY_INFO!$F709,0)))</f>
        <v>0</v>
      </c>
      <c r="J709" s="3"/>
      <c r="K709" s="44">
        <f t="shared" si="81"/>
        <v>0</v>
      </c>
      <c r="L709" s="44">
        <f t="shared" si="82"/>
        <v>0</v>
      </c>
      <c r="M709" s="14">
        <f t="shared" si="77"/>
        <v>0</v>
      </c>
      <c r="N709" s="44">
        <f t="shared" si="78"/>
        <v>0</v>
      </c>
      <c r="O709" s="14">
        <f t="shared" si="83"/>
        <v>0</v>
      </c>
      <c r="P709" s="25"/>
      <c r="Q709" s="16">
        <f t="shared" si="84"/>
        <v>0</v>
      </c>
      <c r="R709" s="16">
        <f t="shared" si="79"/>
        <v>0</v>
      </c>
    </row>
    <row r="710" spans="1:18" x14ac:dyDescent="0.25">
      <c r="A710" s="13" t="str">
        <f>IF(INTRO!$E$43="Non-endemic"," ", IF(COUNTRY_INFO!A710=0," ",COUNTRY_INFO!A710))</f>
        <v>Nigeria</v>
      </c>
      <c r="B710" s="13" t="str">
        <f>IF(INTRO!$E$43="Non-endemic"," ", IF(COUNTRY_INFO!B710=0," ",COUNTRY_INFO!B710))</f>
        <v>Rivers</v>
      </c>
      <c r="C710" s="13" t="str">
        <f>IF(INTRO!$E$43="Non-endemic"," ", IF(COUNTRY_INFO!C710=0," ",COUNTRY_INFO!C710))</f>
        <v>Oyigbo</v>
      </c>
      <c r="D710" s="14">
        <f>IF(INTRO!$E$43="Non-endemic", 0, IF(COUNTRY_INFO!$K710&gt;0, IF(COUNTRY_INFO!$K710=4, 0, IF(COUNTRY_INFO!$K710=1, COUNTRY_INFO!$F710*0.33, IF(COUNTRY_INFO!$K710=2, COUNTRY_INFO!$F710*0.5, COUNTRY_INFO!$F710))), 0))</f>
        <v>0</v>
      </c>
      <c r="E710" s="14">
        <f>IF(INTRO!$E$43="Non-endemic", 0, IF(COUNTRY_INFO!$K710&gt;0, IF(COUNTRY_INFO!$K710=4, 0, IF(COUNTRY_INFO!$K710=1, 0, IF(COUNTRY_INFO!$K710=2, COUNTRY_INFO!$G710*0.2, COUNTRY_INFO!$G710))), 0))</f>
        <v>0</v>
      </c>
      <c r="F710" s="14">
        <f t="shared" si="80"/>
        <v>0</v>
      </c>
      <c r="G710" s="15">
        <f>IF(INTRO!$E$43="Non-endemic", "Not required", COUNTRY_INFO!T710)</f>
        <v>0</v>
      </c>
      <c r="H710" s="64"/>
      <c r="I710" s="14">
        <f>IF($D710=0,0,IF(AND($G710&gt;0,$H710&lt;&gt;"Yes"),D710,IF(AND($G710&gt;0,$H710="Yes"),COUNTRY_INFO!$F710,0)))</f>
        <v>0</v>
      </c>
      <c r="J710" s="3"/>
      <c r="K710" s="44">
        <f t="shared" si="81"/>
        <v>0</v>
      </c>
      <c r="L710" s="44">
        <f t="shared" si="82"/>
        <v>0</v>
      </c>
      <c r="M710" s="14">
        <f t="shared" si="77"/>
        <v>0</v>
      </c>
      <c r="N710" s="44">
        <f t="shared" si="78"/>
        <v>0</v>
      </c>
      <c r="O710" s="14">
        <f t="shared" si="83"/>
        <v>0</v>
      </c>
      <c r="P710" s="25"/>
      <c r="Q710" s="16">
        <f t="shared" si="84"/>
        <v>0</v>
      </c>
      <c r="R710" s="16">
        <f t="shared" si="79"/>
        <v>0</v>
      </c>
    </row>
    <row r="711" spans="1:18" x14ac:dyDescent="0.25">
      <c r="A711" s="13" t="str">
        <f>IF(INTRO!$E$43="Non-endemic"," ", IF(COUNTRY_INFO!A711=0," ",COUNTRY_INFO!A711))</f>
        <v>Nigeria</v>
      </c>
      <c r="B711" s="13" t="str">
        <f>IF(INTRO!$E$43="Non-endemic"," ", IF(COUNTRY_INFO!B711=0," ",COUNTRY_INFO!B711))</f>
        <v>Rivers</v>
      </c>
      <c r="C711" s="13" t="str">
        <f>IF(INTRO!$E$43="Non-endemic"," ", IF(COUNTRY_INFO!C711=0," ",COUNTRY_INFO!C711))</f>
        <v>Port-Harcourt</v>
      </c>
      <c r="D711" s="14">
        <f>IF(INTRO!$E$43="Non-endemic", 0, IF(COUNTRY_INFO!$K711&gt;0, IF(COUNTRY_INFO!$K711=4, 0, IF(COUNTRY_INFO!$K711=1, COUNTRY_INFO!$F711*0.33, IF(COUNTRY_INFO!$K711=2, COUNTRY_INFO!$F711*0.5, COUNTRY_INFO!$F711))), 0))</f>
        <v>0</v>
      </c>
      <c r="E711" s="14">
        <f>IF(INTRO!$E$43="Non-endemic", 0, IF(COUNTRY_INFO!$K711&gt;0, IF(COUNTRY_INFO!$K711=4, 0, IF(COUNTRY_INFO!$K711=1, 0, IF(COUNTRY_INFO!$K711=2, COUNTRY_INFO!$G711*0.2, COUNTRY_INFO!$G711))), 0))</f>
        <v>0</v>
      </c>
      <c r="F711" s="14">
        <f t="shared" si="80"/>
        <v>0</v>
      </c>
      <c r="G711" s="15">
        <f>IF(INTRO!$E$43="Non-endemic", "Not required", COUNTRY_INFO!T711)</f>
        <v>0</v>
      </c>
      <c r="H711" s="64"/>
      <c r="I711" s="14">
        <f>IF($D711=0,0,IF(AND($G711&gt;0,$H711&lt;&gt;"Yes"),D711,IF(AND($G711&gt;0,$H711="Yes"),COUNTRY_INFO!$F711,0)))</f>
        <v>0</v>
      </c>
      <c r="J711" s="3"/>
      <c r="K711" s="44">
        <f t="shared" si="81"/>
        <v>0</v>
      </c>
      <c r="L711" s="44">
        <f t="shared" si="82"/>
        <v>0</v>
      </c>
      <c r="M711" s="14">
        <f t="shared" si="77"/>
        <v>0</v>
      </c>
      <c r="N711" s="44">
        <f t="shared" si="78"/>
        <v>0</v>
      </c>
      <c r="O711" s="14">
        <f t="shared" si="83"/>
        <v>0</v>
      </c>
      <c r="P711" s="25"/>
      <c r="Q711" s="16">
        <f t="shared" si="84"/>
        <v>0</v>
      </c>
      <c r="R711" s="16">
        <f t="shared" si="79"/>
        <v>0</v>
      </c>
    </row>
    <row r="712" spans="1:18" x14ac:dyDescent="0.25">
      <c r="A712" s="13" t="str">
        <f>IF(INTRO!$E$43="Non-endemic"," ", IF(COUNTRY_INFO!A712=0," ",COUNTRY_INFO!A712))</f>
        <v>Nigeria</v>
      </c>
      <c r="B712" s="13" t="str">
        <f>IF(INTRO!$E$43="Non-endemic"," ", IF(COUNTRY_INFO!B712=0," ",COUNTRY_INFO!B712))</f>
        <v>Rivers</v>
      </c>
      <c r="C712" s="13" t="str">
        <f>IF(INTRO!$E$43="Non-endemic"," ", IF(COUNTRY_INFO!C712=0," ",COUNTRY_INFO!C712))</f>
        <v>Tai</v>
      </c>
      <c r="D712" s="14">
        <f>IF(INTRO!$E$43="Non-endemic", 0, IF(COUNTRY_INFO!$K712&gt;0, IF(COUNTRY_INFO!$K712=4, 0, IF(COUNTRY_INFO!$K712=1, COUNTRY_INFO!$F712*0.33, IF(COUNTRY_INFO!$K712=2, COUNTRY_INFO!$F712*0.5, COUNTRY_INFO!$F712))), 0))</f>
        <v>0</v>
      </c>
      <c r="E712" s="14">
        <f>IF(INTRO!$E$43="Non-endemic", 0, IF(COUNTRY_INFO!$K712&gt;0, IF(COUNTRY_INFO!$K712=4, 0, IF(COUNTRY_INFO!$K712=1, 0, IF(COUNTRY_INFO!$K712=2, COUNTRY_INFO!$G712*0.2, COUNTRY_INFO!$G712))), 0))</f>
        <v>0</v>
      </c>
      <c r="F712" s="14">
        <f t="shared" si="80"/>
        <v>0</v>
      </c>
      <c r="G712" s="15">
        <f>IF(INTRO!$E$43="Non-endemic", "Not required", COUNTRY_INFO!T712)</f>
        <v>0</v>
      </c>
      <c r="H712" s="64"/>
      <c r="I712" s="14">
        <f>IF($D712=0,0,IF(AND($G712&gt;0,$H712&lt;&gt;"Yes"),D712,IF(AND($G712&gt;0,$H712="Yes"),COUNTRY_INFO!$F712,0)))</f>
        <v>0</v>
      </c>
      <c r="J712" s="3"/>
      <c r="K712" s="44">
        <f t="shared" si="81"/>
        <v>0</v>
      </c>
      <c r="L712" s="44">
        <f t="shared" si="82"/>
        <v>0</v>
      </c>
      <c r="M712" s="14">
        <f t="shared" ref="M712:M775" si="85">IF($J712=0,$I712*2.5,$J712*2.5)</f>
        <v>0</v>
      </c>
      <c r="N712" s="44">
        <f t="shared" ref="N712:N775" si="86">$K712*3</f>
        <v>0</v>
      </c>
      <c r="O712" s="14">
        <f t="shared" si="83"/>
        <v>0</v>
      </c>
      <c r="P712" s="25"/>
      <c r="Q712" s="16">
        <f t="shared" si="84"/>
        <v>0</v>
      </c>
      <c r="R712" s="16">
        <f t="shared" ref="R712:R775" si="87">ROUNDUP($O712/1000,0)</f>
        <v>0</v>
      </c>
    </row>
    <row r="713" spans="1:18" x14ac:dyDescent="0.25">
      <c r="A713" s="13" t="str">
        <f>IF(INTRO!$E$43="Non-endemic"," ", IF(COUNTRY_INFO!A713=0," ",COUNTRY_INFO!A713))</f>
        <v>Nigeria</v>
      </c>
      <c r="B713" s="13" t="str">
        <f>IF(INTRO!$E$43="Non-endemic"," ", IF(COUNTRY_INFO!B713=0," ",COUNTRY_INFO!B713))</f>
        <v>Sokoto</v>
      </c>
      <c r="C713" s="13" t="str">
        <f>IF(INTRO!$E$43="Non-endemic"," ", IF(COUNTRY_INFO!C713=0," ",COUNTRY_INFO!C713))</f>
        <v>Binji</v>
      </c>
      <c r="D713" s="14">
        <f>IF(INTRO!$E$43="Non-endemic", 0, IF(COUNTRY_INFO!$K713&gt;0, IF(COUNTRY_INFO!$K713=4, 0, IF(COUNTRY_INFO!$K713=1, COUNTRY_INFO!$F713*0.33, IF(COUNTRY_INFO!$K713=2, COUNTRY_INFO!$F713*0.5, COUNTRY_INFO!$F713))), 0))</f>
        <v>13051.5</v>
      </c>
      <c r="E713" s="14">
        <f>IF(INTRO!$E$43="Non-endemic", 0, IF(COUNTRY_INFO!$K713&gt;0, IF(COUNTRY_INFO!$K713=4, 0, IF(COUNTRY_INFO!$K713=1, 0, IF(COUNTRY_INFO!$K713=2, COUNTRY_INFO!$G713*0.2, COUNTRY_INFO!$G713))), 0))</f>
        <v>0</v>
      </c>
      <c r="F713" s="14">
        <f t="shared" si="80"/>
        <v>13051.5</v>
      </c>
      <c r="G713" s="15">
        <f>IF(INTRO!$E$43="Non-endemic", "Not required", COUNTRY_INFO!T713)</f>
        <v>0</v>
      </c>
      <c r="H713" s="64"/>
      <c r="I713" s="14">
        <f>IF($D713=0,0,IF(AND($G713&gt;0,$H713&lt;&gt;"Yes"),D713,IF(AND($G713&gt;0,$H713="Yes"),COUNTRY_INFO!$F713,0)))</f>
        <v>0</v>
      </c>
      <c r="J713" s="3"/>
      <c r="K713" s="44">
        <f t="shared" si="81"/>
        <v>0</v>
      </c>
      <c r="L713" s="44">
        <f t="shared" si="82"/>
        <v>0</v>
      </c>
      <c r="M713" s="14">
        <f t="shared" si="85"/>
        <v>0</v>
      </c>
      <c r="N713" s="44">
        <f t="shared" si="86"/>
        <v>0</v>
      </c>
      <c r="O713" s="14">
        <f t="shared" si="83"/>
        <v>0</v>
      </c>
      <c r="P713" s="25"/>
      <c r="Q713" s="16">
        <f t="shared" si="84"/>
        <v>0</v>
      </c>
      <c r="R713" s="16">
        <f t="shared" si="87"/>
        <v>0</v>
      </c>
    </row>
    <row r="714" spans="1:18" x14ac:dyDescent="0.25">
      <c r="A714" s="13" t="str">
        <f>IF(INTRO!$E$43="Non-endemic"," ", IF(COUNTRY_INFO!A714=0," ",COUNTRY_INFO!A714))</f>
        <v>Nigeria</v>
      </c>
      <c r="B714" s="13" t="str">
        <f>IF(INTRO!$E$43="Non-endemic"," ", IF(COUNTRY_INFO!B714=0," ",COUNTRY_INFO!B714))</f>
        <v>Sokoto</v>
      </c>
      <c r="C714" s="13" t="str">
        <f>IF(INTRO!$E$43="Non-endemic"," ", IF(COUNTRY_INFO!C714=0," ",COUNTRY_INFO!C714))</f>
        <v>Bodinga</v>
      </c>
      <c r="D714" s="14">
        <f>IF(INTRO!$E$43="Non-endemic", 0, IF(COUNTRY_INFO!$K714&gt;0, IF(COUNTRY_INFO!$K714=4, 0, IF(COUNTRY_INFO!$K714=1, COUNTRY_INFO!$F714*0.33, IF(COUNTRY_INFO!$K714=2, COUNTRY_INFO!$F714*0.5, COUNTRY_INFO!$F714))), 0))</f>
        <v>21797.16</v>
      </c>
      <c r="E714" s="14">
        <f>IF(INTRO!$E$43="Non-endemic", 0, IF(COUNTRY_INFO!$K714&gt;0, IF(COUNTRY_INFO!$K714=4, 0, IF(COUNTRY_INFO!$K714=1, 0, IF(COUNTRY_INFO!$K714=2, COUNTRY_INFO!$G714*0.2, COUNTRY_INFO!$G714))), 0))</f>
        <v>0</v>
      </c>
      <c r="F714" s="14">
        <f t="shared" ref="F714:F777" si="88">SUM(D714:E714)</f>
        <v>21797.16</v>
      </c>
      <c r="G714" s="15">
        <f>IF(INTRO!$E$43="Non-endemic", "Not required", COUNTRY_INFO!T714)</f>
        <v>0</v>
      </c>
      <c r="H714" s="64"/>
      <c r="I714" s="14">
        <f>IF($D714=0,0,IF(AND($G714&gt;0,$H714&lt;&gt;"Yes"),D714,IF(AND($G714&gt;0,$H714="Yes"),COUNTRY_INFO!$F714,0)))</f>
        <v>0</v>
      </c>
      <c r="J714" s="3"/>
      <c r="K714" s="44">
        <f t="shared" ref="K714:K777" si="89">IF($G714&gt;0,E714, 0)</f>
        <v>0</v>
      </c>
      <c r="L714" s="44">
        <f t="shared" ref="L714:L777" si="90">IF($J714=0,SUM(I714,K714),SUM(J714,K714))</f>
        <v>0</v>
      </c>
      <c r="M714" s="14">
        <f t="shared" si="85"/>
        <v>0</v>
      </c>
      <c r="N714" s="44">
        <f t="shared" si="86"/>
        <v>0</v>
      </c>
      <c r="O714" s="14">
        <f t="shared" ref="O714:O777" si="91">M714</f>
        <v>0</v>
      </c>
      <c r="P714" s="25"/>
      <c r="Q714" s="16">
        <f t="shared" ref="Q714:Q777" si="92">IF($O714&gt;$P714,O714-P714,0)</f>
        <v>0</v>
      </c>
      <c r="R714" s="16">
        <f t="shared" si="87"/>
        <v>0</v>
      </c>
    </row>
    <row r="715" spans="1:18" x14ac:dyDescent="0.25">
      <c r="A715" s="13" t="str">
        <f>IF(INTRO!$E$43="Non-endemic"," ", IF(COUNTRY_INFO!A715=0," ",COUNTRY_INFO!A715))</f>
        <v>Nigeria</v>
      </c>
      <c r="B715" s="13" t="str">
        <f>IF(INTRO!$E$43="Non-endemic"," ", IF(COUNTRY_INFO!B715=0," ",COUNTRY_INFO!B715))</f>
        <v>Sokoto</v>
      </c>
      <c r="C715" s="13" t="str">
        <f>IF(INTRO!$E$43="Non-endemic"," ", IF(COUNTRY_INFO!C715=0," ",COUNTRY_INFO!C715))</f>
        <v>Dang Shuni</v>
      </c>
      <c r="D715" s="14">
        <f>IF(INTRO!$E$43="Non-endemic", 0, IF(COUNTRY_INFO!$K715&gt;0, IF(COUNTRY_INFO!$K715=4, 0, IF(COUNTRY_INFO!$K715=1, COUNTRY_INFO!$F715*0.33, IF(COUNTRY_INFO!$K715=2, COUNTRY_INFO!$F715*0.5, COUNTRY_INFO!$F715))), 0))</f>
        <v>36630</v>
      </c>
      <c r="E715" s="14">
        <f>IF(INTRO!$E$43="Non-endemic", 0, IF(COUNTRY_INFO!$K715&gt;0, IF(COUNTRY_INFO!$K715=4, 0, IF(COUNTRY_INFO!$K715=1, 0, IF(COUNTRY_INFO!$K715=2, COUNTRY_INFO!$G715*0.2, COUNTRY_INFO!$G715))), 0))</f>
        <v>27210.800000000003</v>
      </c>
      <c r="F715" s="14">
        <f t="shared" si="88"/>
        <v>63840.800000000003</v>
      </c>
      <c r="G715" s="15">
        <f>IF(INTRO!$E$43="Non-endemic", "Not required", COUNTRY_INFO!T715)</f>
        <v>1</v>
      </c>
      <c r="H715" s="64"/>
      <c r="I715" s="14">
        <f>IF($D715=0,0,IF(AND($G715&gt;0,$H715&lt;&gt;"Yes"),D715,IF(AND($G715&gt;0,$H715="Yes"),COUNTRY_INFO!$F715,0)))</f>
        <v>36630</v>
      </c>
      <c r="J715" s="3"/>
      <c r="K715" s="44">
        <f t="shared" si="89"/>
        <v>27210.800000000003</v>
      </c>
      <c r="L715" s="44">
        <f t="shared" si="90"/>
        <v>63840.800000000003</v>
      </c>
      <c r="M715" s="14">
        <f t="shared" si="85"/>
        <v>91575</v>
      </c>
      <c r="N715" s="44">
        <f t="shared" si="86"/>
        <v>81632.400000000009</v>
      </c>
      <c r="O715" s="14">
        <f t="shared" si="91"/>
        <v>91575</v>
      </c>
      <c r="P715" s="25"/>
      <c r="Q715" s="16">
        <f t="shared" si="92"/>
        <v>91575</v>
      </c>
      <c r="R715" s="16">
        <f t="shared" si="87"/>
        <v>92</v>
      </c>
    </row>
    <row r="716" spans="1:18" x14ac:dyDescent="0.25">
      <c r="A716" s="13" t="str">
        <f>IF(INTRO!$E$43="Non-endemic"," ", IF(COUNTRY_INFO!A716=0," ",COUNTRY_INFO!A716))</f>
        <v>Nigeria</v>
      </c>
      <c r="B716" s="13" t="str">
        <f>IF(INTRO!$E$43="Non-endemic"," ", IF(COUNTRY_INFO!B716=0," ",COUNTRY_INFO!B716))</f>
        <v>Sokoto</v>
      </c>
      <c r="C716" s="13" t="str">
        <f>IF(INTRO!$E$43="Non-endemic"," ", IF(COUNTRY_INFO!C716=0," ",COUNTRY_INFO!C716))</f>
        <v>Gada</v>
      </c>
      <c r="D716" s="14">
        <f>IF(INTRO!$E$43="Non-endemic", 0, IF(COUNTRY_INFO!$K716&gt;0, IF(COUNTRY_INFO!$K716=4, 0, IF(COUNTRY_INFO!$K716=1, COUNTRY_INFO!$F716*0.33, IF(COUNTRY_INFO!$K716=2, COUNTRY_INFO!$F716*0.5, COUNTRY_INFO!$F716))), 0))</f>
        <v>46745</v>
      </c>
      <c r="E716" s="14">
        <f>IF(INTRO!$E$43="Non-endemic", 0, IF(COUNTRY_INFO!$K716&gt;0, IF(COUNTRY_INFO!$K716=4, 0, IF(COUNTRY_INFO!$K716=1, 0, IF(COUNTRY_INFO!$K716=2, COUNTRY_INFO!$G716*0.2, COUNTRY_INFO!$G716))), 0))</f>
        <v>34724.800000000003</v>
      </c>
      <c r="F716" s="14">
        <f t="shared" si="88"/>
        <v>81469.8</v>
      </c>
      <c r="G716" s="15">
        <f>IF(INTRO!$E$43="Non-endemic", "Not required", COUNTRY_INFO!T716)</f>
        <v>1</v>
      </c>
      <c r="H716" s="64"/>
      <c r="I716" s="14">
        <f>IF($D716=0,0,IF(AND($G716&gt;0,$H716&lt;&gt;"Yes"),D716,IF(AND($G716&gt;0,$H716="Yes"),COUNTRY_INFO!$F716,0)))</f>
        <v>46745</v>
      </c>
      <c r="J716" s="3"/>
      <c r="K716" s="44">
        <f t="shared" si="89"/>
        <v>34724.800000000003</v>
      </c>
      <c r="L716" s="44">
        <f t="shared" si="90"/>
        <v>81469.8</v>
      </c>
      <c r="M716" s="14">
        <f t="shared" si="85"/>
        <v>116862.5</v>
      </c>
      <c r="N716" s="44">
        <f t="shared" si="86"/>
        <v>104174.40000000001</v>
      </c>
      <c r="O716" s="14">
        <f t="shared" si="91"/>
        <v>116862.5</v>
      </c>
      <c r="P716" s="25"/>
      <c r="Q716" s="16">
        <f t="shared" si="92"/>
        <v>116862.5</v>
      </c>
      <c r="R716" s="16">
        <f t="shared" si="87"/>
        <v>117</v>
      </c>
    </row>
    <row r="717" spans="1:18" x14ac:dyDescent="0.25">
      <c r="A717" s="13" t="str">
        <f>IF(INTRO!$E$43="Non-endemic"," ", IF(COUNTRY_INFO!A717=0," ",COUNTRY_INFO!A717))</f>
        <v>Nigeria</v>
      </c>
      <c r="B717" s="13" t="str">
        <f>IF(INTRO!$E$43="Non-endemic"," ", IF(COUNTRY_INFO!B717=0," ",COUNTRY_INFO!B717))</f>
        <v>Sokoto</v>
      </c>
      <c r="C717" s="13" t="str">
        <f>IF(INTRO!$E$43="Non-endemic"," ", IF(COUNTRY_INFO!C717=0," ",COUNTRY_INFO!C717))</f>
        <v>Goronyo</v>
      </c>
      <c r="D717" s="14">
        <f>IF(INTRO!$E$43="Non-endemic", 0, IF(COUNTRY_INFO!$K717&gt;0, IF(COUNTRY_INFO!$K717=4, 0, IF(COUNTRY_INFO!$K717=1, COUNTRY_INFO!$F717*0.33, IF(COUNTRY_INFO!$K717=2, COUNTRY_INFO!$F717*0.5, COUNTRY_INFO!$F717))), 0))</f>
        <v>34323.5</v>
      </c>
      <c r="E717" s="14">
        <f>IF(INTRO!$E$43="Non-endemic", 0, IF(COUNTRY_INFO!$K717&gt;0, IF(COUNTRY_INFO!$K717=4, 0, IF(COUNTRY_INFO!$K717=1, 0, IF(COUNTRY_INFO!$K717=2, COUNTRY_INFO!$G717*0.2, COUNTRY_INFO!$G717))), 0))</f>
        <v>25497.4</v>
      </c>
      <c r="F717" s="14">
        <f t="shared" si="88"/>
        <v>59820.9</v>
      </c>
      <c r="G717" s="15">
        <f>IF(INTRO!$E$43="Non-endemic", "Not required", COUNTRY_INFO!T717)</f>
        <v>1</v>
      </c>
      <c r="H717" s="64"/>
      <c r="I717" s="14">
        <f>IF($D717=0,0,IF(AND($G717&gt;0,$H717&lt;&gt;"Yes"),D717,IF(AND($G717&gt;0,$H717="Yes"),COUNTRY_INFO!$F717,0)))</f>
        <v>34323.5</v>
      </c>
      <c r="J717" s="3"/>
      <c r="K717" s="44">
        <f t="shared" si="89"/>
        <v>25497.4</v>
      </c>
      <c r="L717" s="44">
        <f t="shared" si="90"/>
        <v>59820.9</v>
      </c>
      <c r="M717" s="14">
        <f t="shared" si="85"/>
        <v>85808.75</v>
      </c>
      <c r="N717" s="44">
        <f t="shared" si="86"/>
        <v>76492.200000000012</v>
      </c>
      <c r="O717" s="14">
        <f t="shared" si="91"/>
        <v>85808.75</v>
      </c>
      <c r="P717" s="25"/>
      <c r="Q717" s="16">
        <f t="shared" si="92"/>
        <v>85808.75</v>
      </c>
      <c r="R717" s="16">
        <f t="shared" si="87"/>
        <v>86</v>
      </c>
    </row>
    <row r="718" spans="1:18" x14ac:dyDescent="0.25">
      <c r="A718" s="13" t="str">
        <f>IF(INTRO!$E$43="Non-endemic"," ", IF(COUNTRY_INFO!A718=0," ",COUNTRY_INFO!A718))</f>
        <v>Nigeria</v>
      </c>
      <c r="B718" s="13" t="str">
        <f>IF(INTRO!$E$43="Non-endemic"," ", IF(COUNTRY_INFO!B718=0," ",COUNTRY_INFO!B718))</f>
        <v>Sokoto</v>
      </c>
      <c r="C718" s="13" t="str">
        <f>IF(INTRO!$E$43="Non-endemic"," ", IF(COUNTRY_INFO!C718=0," ",COUNTRY_INFO!C718))</f>
        <v>Gudu</v>
      </c>
      <c r="D718" s="14">
        <f>IF(INTRO!$E$43="Non-endemic", 0, IF(COUNTRY_INFO!$K718&gt;0, IF(COUNTRY_INFO!$K718=4, 0, IF(COUNTRY_INFO!$K718=1, COUNTRY_INFO!$F718*0.33, IF(COUNTRY_INFO!$K718=2, COUNTRY_INFO!$F718*0.5, COUNTRY_INFO!$F718))), 0))</f>
        <v>11873.07</v>
      </c>
      <c r="E718" s="14">
        <f>IF(INTRO!$E$43="Non-endemic", 0, IF(COUNTRY_INFO!$K718&gt;0, IF(COUNTRY_INFO!$K718=4, 0, IF(COUNTRY_INFO!$K718=1, 0, IF(COUNTRY_INFO!$K718=2, COUNTRY_INFO!$G718*0.2, COUNTRY_INFO!$G718))), 0))</f>
        <v>0</v>
      </c>
      <c r="F718" s="14">
        <f t="shared" si="88"/>
        <v>11873.07</v>
      </c>
      <c r="G718" s="15">
        <f>IF(INTRO!$E$43="Non-endemic", "Not required", COUNTRY_INFO!T718)</f>
        <v>0</v>
      </c>
      <c r="H718" s="64"/>
      <c r="I718" s="14">
        <f>IF($D718=0,0,IF(AND($G718&gt;0,$H718&lt;&gt;"Yes"),D718,IF(AND($G718&gt;0,$H718="Yes"),COUNTRY_INFO!$F718,0)))</f>
        <v>0</v>
      </c>
      <c r="J718" s="3"/>
      <c r="K718" s="44">
        <f t="shared" si="89"/>
        <v>0</v>
      </c>
      <c r="L718" s="44">
        <f t="shared" si="90"/>
        <v>0</v>
      </c>
      <c r="M718" s="14">
        <f t="shared" si="85"/>
        <v>0</v>
      </c>
      <c r="N718" s="44">
        <f t="shared" si="86"/>
        <v>0</v>
      </c>
      <c r="O718" s="14">
        <f t="shared" si="91"/>
        <v>0</v>
      </c>
      <c r="P718" s="25"/>
      <c r="Q718" s="16">
        <f t="shared" si="92"/>
        <v>0</v>
      </c>
      <c r="R718" s="16">
        <f t="shared" si="87"/>
        <v>0</v>
      </c>
    </row>
    <row r="719" spans="1:18" x14ac:dyDescent="0.25">
      <c r="A719" s="13" t="str">
        <f>IF(INTRO!$E$43="Non-endemic"," ", IF(COUNTRY_INFO!A719=0," ",COUNTRY_INFO!A719))</f>
        <v>Nigeria</v>
      </c>
      <c r="B719" s="13" t="str">
        <f>IF(INTRO!$E$43="Non-endemic"," ", IF(COUNTRY_INFO!B719=0," ",COUNTRY_INFO!B719))</f>
        <v>Sokoto</v>
      </c>
      <c r="C719" s="13" t="str">
        <f>IF(INTRO!$E$43="Non-endemic"," ", IF(COUNTRY_INFO!C719=0," ",COUNTRY_INFO!C719))</f>
        <v>Gwadabawa</v>
      </c>
      <c r="D719" s="14">
        <f>IF(INTRO!$E$43="Non-endemic", 0, IF(COUNTRY_INFO!$K719&gt;0, IF(COUNTRY_INFO!$K719=4, 0, IF(COUNTRY_INFO!$K719=1, COUNTRY_INFO!$F719*0.33, IF(COUNTRY_INFO!$K719=2, COUNTRY_INFO!$F719*0.5, COUNTRY_INFO!$F719))), 0))</f>
        <v>43561</v>
      </c>
      <c r="E719" s="14">
        <f>IF(INTRO!$E$43="Non-endemic", 0, IF(COUNTRY_INFO!$K719&gt;0, IF(COUNTRY_INFO!$K719=4, 0, IF(COUNTRY_INFO!$K719=1, 0, IF(COUNTRY_INFO!$K719=2, COUNTRY_INFO!$G719*0.2, COUNTRY_INFO!$G719))), 0))</f>
        <v>32359.600000000002</v>
      </c>
      <c r="F719" s="14">
        <f t="shared" si="88"/>
        <v>75920.600000000006</v>
      </c>
      <c r="G719" s="15">
        <f>IF(INTRO!$E$43="Non-endemic", "Not required", COUNTRY_INFO!T719)</f>
        <v>1</v>
      </c>
      <c r="H719" s="64"/>
      <c r="I719" s="14">
        <f>IF($D719=0,0,IF(AND($G719&gt;0,$H719&lt;&gt;"Yes"),D719,IF(AND($G719&gt;0,$H719="Yes"),COUNTRY_INFO!$F719,0)))</f>
        <v>43561</v>
      </c>
      <c r="J719" s="3"/>
      <c r="K719" s="44">
        <f t="shared" si="89"/>
        <v>32359.600000000002</v>
      </c>
      <c r="L719" s="44">
        <f t="shared" si="90"/>
        <v>75920.600000000006</v>
      </c>
      <c r="M719" s="14">
        <f t="shared" si="85"/>
        <v>108902.5</v>
      </c>
      <c r="N719" s="44">
        <f t="shared" si="86"/>
        <v>97078.8</v>
      </c>
      <c r="O719" s="14">
        <f t="shared" si="91"/>
        <v>108902.5</v>
      </c>
      <c r="P719" s="25"/>
      <c r="Q719" s="16">
        <f t="shared" si="92"/>
        <v>108902.5</v>
      </c>
      <c r="R719" s="16">
        <f t="shared" si="87"/>
        <v>109</v>
      </c>
    </row>
    <row r="720" spans="1:18" x14ac:dyDescent="0.25">
      <c r="A720" s="13" t="str">
        <f>IF(INTRO!$E$43="Non-endemic"," ", IF(COUNTRY_INFO!A720=0," ",COUNTRY_INFO!A720))</f>
        <v>Nigeria</v>
      </c>
      <c r="B720" s="13" t="str">
        <f>IF(INTRO!$E$43="Non-endemic"," ", IF(COUNTRY_INFO!B720=0," ",COUNTRY_INFO!B720))</f>
        <v>Sokoto</v>
      </c>
      <c r="C720" s="13" t="str">
        <f>IF(INTRO!$E$43="Non-endemic"," ", IF(COUNTRY_INFO!C720=0," ",COUNTRY_INFO!C720))</f>
        <v>Illela</v>
      </c>
      <c r="D720" s="14">
        <f>IF(INTRO!$E$43="Non-endemic", 0, IF(COUNTRY_INFO!$K720&gt;0, IF(COUNTRY_INFO!$K720=4, 0, IF(COUNTRY_INFO!$K720=1, COUNTRY_INFO!$F720*0.33, IF(COUNTRY_INFO!$K720=2, COUNTRY_INFO!$F720*0.5, COUNTRY_INFO!$F720))), 0))</f>
        <v>28334.5</v>
      </c>
      <c r="E720" s="14">
        <f>IF(INTRO!$E$43="Non-endemic", 0, IF(COUNTRY_INFO!$K720&gt;0, IF(COUNTRY_INFO!$K720=4, 0, IF(COUNTRY_INFO!$K720=1, 0, IF(COUNTRY_INFO!$K720=2, COUNTRY_INFO!$G720*0.2, COUNTRY_INFO!$G720))), 0))</f>
        <v>21048.600000000002</v>
      </c>
      <c r="F720" s="14">
        <f t="shared" si="88"/>
        <v>49383.100000000006</v>
      </c>
      <c r="G720" s="15">
        <f>IF(INTRO!$E$43="Non-endemic", "Not required", COUNTRY_INFO!T720)</f>
        <v>1</v>
      </c>
      <c r="H720" s="64"/>
      <c r="I720" s="14">
        <f>IF($D720=0,0,IF(AND($G720&gt;0,$H720&lt;&gt;"Yes"),D720,IF(AND($G720&gt;0,$H720="Yes"),COUNTRY_INFO!$F720,0)))</f>
        <v>28334.5</v>
      </c>
      <c r="J720" s="3"/>
      <c r="K720" s="44">
        <f t="shared" si="89"/>
        <v>21048.600000000002</v>
      </c>
      <c r="L720" s="44">
        <f t="shared" si="90"/>
        <v>49383.100000000006</v>
      </c>
      <c r="M720" s="14">
        <f t="shared" si="85"/>
        <v>70836.25</v>
      </c>
      <c r="N720" s="44">
        <f t="shared" si="86"/>
        <v>63145.8</v>
      </c>
      <c r="O720" s="14">
        <f t="shared" si="91"/>
        <v>70836.25</v>
      </c>
      <c r="P720" s="25"/>
      <c r="Q720" s="16">
        <f t="shared" si="92"/>
        <v>70836.25</v>
      </c>
      <c r="R720" s="16">
        <f t="shared" si="87"/>
        <v>71</v>
      </c>
    </row>
    <row r="721" spans="1:18" x14ac:dyDescent="0.25">
      <c r="A721" s="13" t="str">
        <f>IF(INTRO!$E$43="Non-endemic"," ", IF(COUNTRY_INFO!A721=0," ",COUNTRY_INFO!A721))</f>
        <v>Nigeria</v>
      </c>
      <c r="B721" s="13" t="str">
        <f>IF(INTRO!$E$43="Non-endemic"," ", IF(COUNTRY_INFO!B721=0," ",COUNTRY_INFO!B721))</f>
        <v>Sokoto</v>
      </c>
      <c r="C721" s="13" t="str">
        <f>IF(INTRO!$E$43="Non-endemic"," ", IF(COUNTRY_INFO!C721=0," ",COUNTRY_INFO!C721))</f>
        <v>Isa</v>
      </c>
      <c r="D721" s="14">
        <f>IF(INTRO!$E$43="Non-endemic", 0, IF(COUNTRY_INFO!$K721&gt;0, IF(COUNTRY_INFO!$K721=4, 0, IF(COUNTRY_INFO!$K721=1, COUNTRY_INFO!$F721*0.33, IF(COUNTRY_INFO!$K721=2, COUNTRY_INFO!$F721*0.5, COUNTRY_INFO!$F721))), 0))</f>
        <v>18155.940000000002</v>
      </c>
      <c r="E721" s="14">
        <f>IF(INTRO!$E$43="Non-endemic", 0, IF(COUNTRY_INFO!$K721&gt;0, IF(COUNTRY_INFO!$K721=4, 0, IF(COUNTRY_INFO!$K721=1, 0, IF(COUNTRY_INFO!$K721=2, COUNTRY_INFO!$G721*0.2, COUNTRY_INFO!$G721))), 0))</f>
        <v>0</v>
      </c>
      <c r="F721" s="14">
        <f t="shared" si="88"/>
        <v>18155.940000000002</v>
      </c>
      <c r="G721" s="15">
        <f>IF(INTRO!$E$43="Non-endemic", "Not required", COUNTRY_INFO!T721)</f>
        <v>0</v>
      </c>
      <c r="H721" s="64"/>
      <c r="I721" s="14">
        <f>IF($D721=0,0,IF(AND($G721&gt;0,$H721&lt;&gt;"Yes"),D721,IF(AND($G721&gt;0,$H721="Yes"),COUNTRY_INFO!$F721,0)))</f>
        <v>0</v>
      </c>
      <c r="J721" s="3"/>
      <c r="K721" s="44">
        <f t="shared" si="89"/>
        <v>0</v>
      </c>
      <c r="L721" s="44">
        <f t="shared" si="90"/>
        <v>0</v>
      </c>
      <c r="M721" s="14">
        <f t="shared" si="85"/>
        <v>0</v>
      </c>
      <c r="N721" s="44">
        <f t="shared" si="86"/>
        <v>0</v>
      </c>
      <c r="O721" s="14">
        <f t="shared" si="91"/>
        <v>0</v>
      </c>
      <c r="P721" s="25"/>
      <c r="Q721" s="16">
        <f t="shared" si="92"/>
        <v>0</v>
      </c>
      <c r="R721" s="16">
        <f t="shared" si="87"/>
        <v>0</v>
      </c>
    </row>
    <row r="722" spans="1:18" x14ac:dyDescent="0.25">
      <c r="A722" s="13" t="str">
        <f>IF(INTRO!$E$43="Non-endemic"," ", IF(COUNTRY_INFO!A722=0," ",COUNTRY_INFO!A722))</f>
        <v>Nigeria</v>
      </c>
      <c r="B722" s="13" t="str">
        <f>IF(INTRO!$E$43="Non-endemic"," ", IF(COUNTRY_INFO!B722=0," ",COUNTRY_INFO!B722))</f>
        <v>Sokoto</v>
      </c>
      <c r="C722" s="13" t="str">
        <f>IF(INTRO!$E$43="Non-endemic"," ", IF(COUNTRY_INFO!C722=0," ",COUNTRY_INFO!C722))</f>
        <v>Kebbe</v>
      </c>
      <c r="D722" s="14">
        <f>IF(INTRO!$E$43="Non-endemic", 0, IF(COUNTRY_INFO!$K722&gt;0, IF(COUNTRY_INFO!$K722=4, 0, IF(COUNTRY_INFO!$K722=1, COUNTRY_INFO!$F722*0.33, IF(COUNTRY_INFO!$K722=2, COUNTRY_INFO!$F722*0.5, COUNTRY_INFO!$F722))), 0))</f>
        <v>46942</v>
      </c>
      <c r="E722" s="14">
        <f>IF(INTRO!$E$43="Non-endemic", 0, IF(COUNTRY_INFO!$K722&gt;0, IF(COUNTRY_INFO!$K722=4, 0, IF(COUNTRY_INFO!$K722=1, 0, IF(COUNTRY_INFO!$K722=2, COUNTRY_INFO!$G722*0.2, COUNTRY_INFO!$G722))), 0))</f>
        <v>87179</v>
      </c>
      <c r="F722" s="14">
        <f t="shared" si="88"/>
        <v>134121</v>
      </c>
      <c r="G722" s="15">
        <f>IF(INTRO!$E$43="Non-endemic", "Not required", COUNTRY_INFO!T722)</f>
        <v>1</v>
      </c>
      <c r="H722" s="64"/>
      <c r="I722" s="14">
        <f>IF($D722=0,0,IF(AND($G722&gt;0,$H722&lt;&gt;"Yes"),D722,IF(AND($G722&gt;0,$H722="Yes"),COUNTRY_INFO!$F722,0)))</f>
        <v>46942</v>
      </c>
      <c r="J722" s="3"/>
      <c r="K722" s="44">
        <f t="shared" si="89"/>
        <v>87179</v>
      </c>
      <c r="L722" s="44">
        <f t="shared" si="90"/>
        <v>134121</v>
      </c>
      <c r="M722" s="14">
        <f t="shared" si="85"/>
        <v>117355</v>
      </c>
      <c r="N722" s="44">
        <f t="shared" si="86"/>
        <v>261537</v>
      </c>
      <c r="O722" s="14">
        <f t="shared" si="91"/>
        <v>117355</v>
      </c>
      <c r="P722" s="25"/>
      <c r="Q722" s="16">
        <f t="shared" si="92"/>
        <v>117355</v>
      </c>
      <c r="R722" s="16">
        <f t="shared" si="87"/>
        <v>118</v>
      </c>
    </row>
    <row r="723" spans="1:18" x14ac:dyDescent="0.25">
      <c r="A723" s="13" t="str">
        <f>IF(INTRO!$E$43="Non-endemic"," ", IF(COUNTRY_INFO!A723=0," ",COUNTRY_INFO!A723))</f>
        <v>Nigeria</v>
      </c>
      <c r="B723" s="13" t="str">
        <f>IF(INTRO!$E$43="Non-endemic"," ", IF(COUNTRY_INFO!B723=0," ",COUNTRY_INFO!B723))</f>
        <v>Sokoto</v>
      </c>
      <c r="C723" s="13" t="str">
        <f>IF(INTRO!$E$43="Non-endemic"," ", IF(COUNTRY_INFO!C723=0," ",COUNTRY_INFO!C723))</f>
        <v>Kware</v>
      </c>
      <c r="D723" s="14">
        <f>IF(INTRO!$E$43="Non-endemic", 0, IF(COUNTRY_INFO!$K723&gt;0, IF(COUNTRY_INFO!$K723=4, 0, IF(COUNTRY_INFO!$K723=1, COUNTRY_INFO!$F723*0.33, IF(COUNTRY_INFO!$K723=2, COUNTRY_INFO!$F723*0.5, COUNTRY_INFO!$F723))), 0))</f>
        <v>16639.260000000002</v>
      </c>
      <c r="E723" s="14">
        <f>IF(INTRO!$E$43="Non-endemic", 0, IF(COUNTRY_INFO!$K723&gt;0, IF(COUNTRY_INFO!$K723=4, 0, IF(COUNTRY_INFO!$K723=1, 0, IF(COUNTRY_INFO!$K723=2, COUNTRY_INFO!$G723*0.2, COUNTRY_INFO!$G723))), 0))</f>
        <v>0</v>
      </c>
      <c r="F723" s="14">
        <f t="shared" si="88"/>
        <v>16639.260000000002</v>
      </c>
      <c r="G723" s="15">
        <f>IF(INTRO!$E$43="Non-endemic", "Not required", COUNTRY_INFO!T723)</f>
        <v>0</v>
      </c>
      <c r="H723" s="64"/>
      <c r="I723" s="14">
        <f>IF($D723=0,0,IF(AND($G723&gt;0,$H723&lt;&gt;"Yes"),D723,IF(AND($G723&gt;0,$H723="Yes"),COUNTRY_INFO!$F723,0)))</f>
        <v>0</v>
      </c>
      <c r="J723" s="3"/>
      <c r="K723" s="44">
        <f t="shared" si="89"/>
        <v>0</v>
      </c>
      <c r="L723" s="44">
        <f t="shared" si="90"/>
        <v>0</v>
      </c>
      <c r="M723" s="14">
        <f t="shared" si="85"/>
        <v>0</v>
      </c>
      <c r="N723" s="44">
        <f t="shared" si="86"/>
        <v>0</v>
      </c>
      <c r="O723" s="14">
        <f t="shared" si="91"/>
        <v>0</v>
      </c>
      <c r="P723" s="25"/>
      <c r="Q723" s="16">
        <f t="shared" si="92"/>
        <v>0</v>
      </c>
      <c r="R723" s="16">
        <f t="shared" si="87"/>
        <v>0</v>
      </c>
    </row>
    <row r="724" spans="1:18" x14ac:dyDescent="0.25">
      <c r="A724" s="13" t="str">
        <f>IF(INTRO!$E$43="Non-endemic"," ", IF(COUNTRY_INFO!A724=0," ",COUNTRY_INFO!A724))</f>
        <v>Nigeria</v>
      </c>
      <c r="B724" s="13" t="str">
        <f>IF(INTRO!$E$43="Non-endemic"," ", IF(COUNTRY_INFO!B724=0," ",COUNTRY_INFO!B724))</f>
        <v>Sokoto</v>
      </c>
      <c r="C724" s="13" t="str">
        <f>IF(INTRO!$E$43="Non-endemic"," ", IF(COUNTRY_INFO!C724=0," ",COUNTRY_INFO!C724))</f>
        <v>Rabah</v>
      </c>
      <c r="D724" s="14">
        <f>IF(INTRO!$E$43="Non-endemic", 0, IF(COUNTRY_INFO!$K724&gt;0, IF(COUNTRY_INFO!$K724=4, 0, IF(COUNTRY_INFO!$K724=1, COUNTRY_INFO!$F724*0.33, IF(COUNTRY_INFO!$K724=2, COUNTRY_INFO!$F724*0.5, COUNTRY_INFO!$F724))), 0))</f>
        <v>28085.5</v>
      </c>
      <c r="E724" s="14">
        <f>IF(INTRO!$E$43="Non-endemic", 0, IF(COUNTRY_INFO!$K724&gt;0, IF(COUNTRY_INFO!$K724=4, 0, IF(COUNTRY_INFO!$K724=1, 0, IF(COUNTRY_INFO!$K724=2, COUNTRY_INFO!$G724*0.2, COUNTRY_INFO!$G724))), 0))</f>
        <v>20863.400000000001</v>
      </c>
      <c r="F724" s="14">
        <f t="shared" si="88"/>
        <v>48948.9</v>
      </c>
      <c r="G724" s="15">
        <f>IF(INTRO!$E$43="Non-endemic", "Not required", COUNTRY_INFO!T724)</f>
        <v>1</v>
      </c>
      <c r="H724" s="64"/>
      <c r="I724" s="14">
        <f>IF($D724=0,0,IF(AND($G724&gt;0,$H724&lt;&gt;"Yes"),D724,IF(AND($G724&gt;0,$H724="Yes"),COUNTRY_INFO!$F724,0)))</f>
        <v>28085.5</v>
      </c>
      <c r="J724" s="3"/>
      <c r="K724" s="44">
        <f t="shared" si="89"/>
        <v>20863.400000000001</v>
      </c>
      <c r="L724" s="44">
        <f t="shared" si="90"/>
        <v>48948.9</v>
      </c>
      <c r="M724" s="14">
        <f t="shared" si="85"/>
        <v>70213.75</v>
      </c>
      <c r="N724" s="44">
        <f t="shared" si="86"/>
        <v>62590.200000000004</v>
      </c>
      <c r="O724" s="14">
        <f t="shared" si="91"/>
        <v>70213.75</v>
      </c>
      <c r="P724" s="25"/>
      <c r="Q724" s="16">
        <f t="shared" si="92"/>
        <v>70213.75</v>
      </c>
      <c r="R724" s="16">
        <f t="shared" si="87"/>
        <v>71</v>
      </c>
    </row>
    <row r="725" spans="1:18" x14ac:dyDescent="0.25">
      <c r="A725" s="13" t="str">
        <f>IF(INTRO!$E$43="Non-endemic"," ", IF(COUNTRY_INFO!A725=0," ",COUNTRY_INFO!A725))</f>
        <v>Nigeria</v>
      </c>
      <c r="B725" s="13" t="str">
        <f>IF(INTRO!$E$43="Non-endemic"," ", IF(COUNTRY_INFO!B725=0," ",COUNTRY_INFO!B725))</f>
        <v>Sokoto</v>
      </c>
      <c r="C725" s="13" t="str">
        <f>IF(INTRO!$E$43="Non-endemic"," ", IF(COUNTRY_INFO!C725=0," ",COUNTRY_INFO!C725))</f>
        <v>Sabon Bimi</v>
      </c>
      <c r="D725" s="14">
        <f>IF(INTRO!$E$43="Non-endemic", 0, IF(COUNTRY_INFO!$K725&gt;0, IF(COUNTRY_INFO!$K725=4, 0, IF(COUNTRY_INFO!$K725=1, COUNTRY_INFO!$F725*0.33, IF(COUNTRY_INFO!$K725=2, COUNTRY_INFO!$F725*0.5, COUNTRY_INFO!$F725))), 0))</f>
        <v>39087.5</v>
      </c>
      <c r="E725" s="14">
        <f>IF(INTRO!$E$43="Non-endemic", 0, IF(COUNTRY_INFO!$K725&gt;0, IF(COUNTRY_INFO!$K725=4, 0, IF(COUNTRY_INFO!$K725=1, 0, IF(COUNTRY_INFO!$K725=2, COUNTRY_INFO!$G725*0.2, COUNTRY_INFO!$G725))), 0))</f>
        <v>29036.600000000002</v>
      </c>
      <c r="F725" s="14">
        <f t="shared" si="88"/>
        <v>68124.100000000006</v>
      </c>
      <c r="G725" s="15">
        <f>IF(INTRO!$E$43="Non-endemic", "Not required", COUNTRY_INFO!T725)</f>
        <v>1</v>
      </c>
      <c r="H725" s="64"/>
      <c r="I725" s="14">
        <f>IF($D725=0,0,IF(AND($G725&gt;0,$H725&lt;&gt;"Yes"),D725,IF(AND($G725&gt;0,$H725="Yes"),COUNTRY_INFO!$F725,0)))</f>
        <v>39087.5</v>
      </c>
      <c r="J725" s="3"/>
      <c r="K725" s="44">
        <f t="shared" si="89"/>
        <v>29036.600000000002</v>
      </c>
      <c r="L725" s="44">
        <f t="shared" si="90"/>
        <v>68124.100000000006</v>
      </c>
      <c r="M725" s="14">
        <f t="shared" si="85"/>
        <v>97718.75</v>
      </c>
      <c r="N725" s="44">
        <f t="shared" si="86"/>
        <v>87109.8</v>
      </c>
      <c r="O725" s="14">
        <f t="shared" si="91"/>
        <v>97718.75</v>
      </c>
      <c r="P725" s="25"/>
      <c r="Q725" s="16">
        <f t="shared" si="92"/>
        <v>97718.75</v>
      </c>
      <c r="R725" s="16">
        <f t="shared" si="87"/>
        <v>98</v>
      </c>
    </row>
    <row r="726" spans="1:18" x14ac:dyDescent="0.25">
      <c r="A726" s="13" t="str">
        <f>IF(INTRO!$E$43="Non-endemic"," ", IF(COUNTRY_INFO!A726=0," ",COUNTRY_INFO!A726))</f>
        <v>Nigeria</v>
      </c>
      <c r="B726" s="13" t="str">
        <f>IF(INTRO!$E$43="Non-endemic"," ", IF(COUNTRY_INFO!B726=0," ",COUNTRY_INFO!B726))</f>
        <v>Sokoto</v>
      </c>
      <c r="C726" s="13" t="str">
        <f>IF(INTRO!$E$43="Non-endemic"," ", IF(COUNTRY_INFO!C726=0," ",COUNTRY_INFO!C726))</f>
        <v>Shagari</v>
      </c>
      <c r="D726" s="14">
        <f>IF(INTRO!$E$43="Non-endemic", 0, IF(COUNTRY_INFO!$K726&gt;0, IF(COUNTRY_INFO!$K726=4, 0, IF(COUNTRY_INFO!$K726=1, COUNTRY_INFO!$F726*0.33, IF(COUNTRY_INFO!$K726=2, COUNTRY_INFO!$F726*0.5, COUNTRY_INFO!$F726))), 0))</f>
        <v>29450</v>
      </c>
      <c r="E726" s="14">
        <f>IF(INTRO!$E$43="Non-endemic", 0, IF(COUNTRY_INFO!$K726&gt;0, IF(COUNTRY_INFO!$K726=4, 0, IF(COUNTRY_INFO!$K726=1, 0, IF(COUNTRY_INFO!$K726=2, COUNTRY_INFO!$G726*0.2, COUNTRY_INFO!$G726))), 0))</f>
        <v>21877.200000000001</v>
      </c>
      <c r="F726" s="14">
        <f t="shared" si="88"/>
        <v>51327.199999999997</v>
      </c>
      <c r="G726" s="15">
        <f>IF(INTRO!$E$43="Non-endemic", "Not required", COUNTRY_INFO!T726)</f>
        <v>1</v>
      </c>
      <c r="H726" s="64"/>
      <c r="I726" s="14">
        <f>IF($D726=0,0,IF(AND($G726&gt;0,$H726&lt;&gt;"Yes"),D726,IF(AND($G726&gt;0,$H726="Yes"),COUNTRY_INFO!$F726,0)))</f>
        <v>29450</v>
      </c>
      <c r="J726" s="3"/>
      <c r="K726" s="44">
        <f t="shared" si="89"/>
        <v>21877.200000000001</v>
      </c>
      <c r="L726" s="44">
        <f t="shared" si="90"/>
        <v>51327.199999999997</v>
      </c>
      <c r="M726" s="14">
        <f t="shared" si="85"/>
        <v>73625</v>
      </c>
      <c r="N726" s="44">
        <f t="shared" si="86"/>
        <v>65631.600000000006</v>
      </c>
      <c r="O726" s="14">
        <f t="shared" si="91"/>
        <v>73625</v>
      </c>
      <c r="P726" s="25"/>
      <c r="Q726" s="16">
        <f t="shared" si="92"/>
        <v>73625</v>
      </c>
      <c r="R726" s="16">
        <f t="shared" si="87"/>
        <v>74</v>
      </c>
    </row>
    <row r="727" spans="1:18" x14ac:dyDescent="0.25">
      <c r="A727" s="13" t="str">
        <f>IF(INTRO!$E$43="Non-endemic"," ", IF(COUNTRY_INFO!A727=0," ",COUNTRY_INFO!A727))</f>
        <v>Nigeria</v>
      </c>
      <c r="B727" s="13" t="str">
        <f>IF(INTRO!$E$43="Non-endemic"," ", IF(COUNTRY_INFO!B727=0," ",COUNTRY_INFO!B727))</f>
        <v>Sokoto</v>
      </c>
      <c r="C727" s="13" t="str">
        <f>IF(INTRO!$E$43="Non-endemic"," ", IF(COUNTRY_INFO!C727=0," ",COUNTRY_INFO!C727))</f>
        <v>Silame</v>
      </c>
      <c r="D727" s="14">
        <f>IF(INTRO!$E$43="Non-endemic", 0, IF(COUNTRY_INFO!$K727&gt;0, IF(COUNTRY_INFO!$K727=4, 0, IF(COUNTRY_INFO!$K727=1, COUNTRY_INFO!$F727*0.33, IF(COUNTRY_INFO!$K727=2, COUNTRY_INFO!$F727*0.5, COUNTRY_INFO!$F727))), 0))</f>
        <v>19653</v>
      </c>
      <c r="E727" s="14">
        <f>IF(INTRO!$E$43="Non-endemic", 0, IF(COUNTRY_INFO!$K727&gt;0, IF(COUNTRY_INFO!$K727=4, 0, IF(COUNTRY_INFO!$K727=1, 0, IF(COUNTRY_INFO!$K727=2, COUNTRY_INFO!$G727*0.2, COUNTRY_INFO!$G727))), 0))</f>
        <v>14599.2</v>
      </c>
      <c r="F727" s="14">
        <f t="shared" si="88"/>
        <v>34252.199999999997</v>
      </c>
      <c r="G727" s="15">
        <f>IF(INTRO!$E$43="Non-endemic", "Not required", COUNTRY_INFO!T727)</f>
        <v>1</v>
      </c>
      <c r="H727" s="64"/>
      <c r="I727" s="14">
        <f>IF($D727=0,0,IF(AND($G727&gt;0,$H727&lt;&gt;"Yes"),D727,IF(AND($G727&gt;0,$H727="Yes"),COUNTRY_INFO!$F727,0)))</f>
        <v>19653</v>
      </c>
      <c r="J727" s="3"/>
      <c r="K727" s="44">
        <f t="shared" si="89"/>
        <v>14599.2</v>
      </c>
      <c r="L727" s="44">
        <f t="shared" si="90"/>
        <v>34252.199999999997</v>
      </c>
      <c r="M727" s="14">
        <f t="shared" si="85"/>
        <v>49132.5</v>
      </c>
      <c r="N727" s="44">
        <f t="shared" si="86"/>
        <v>43797.600000000006</v>
      </c>
      <c r="O727" s="14">
        <f t="shared" si="91"/>
        <v>49132.5</v>
      </c>
      <c r="P727" s="25"/>
      <c r="Q727" s="16">
        <f t="shared" si="92"/>
        <v>49132.5</v>
      </c>
      <c r="R727" s="16">
        <f t="shared" si="87"/>
        <v>50</v>
      </c>
    </row>
    <row r="728" spans="1:18" x14ac:dyDescent="0.25">
      <c r="A728" s="13" t="str">
        <f>IF(INTRO!$E$43="Non-endemic"," ", IF(COUNTRY_INFO!A728=0," ",COUNTRY_INFO!A728))</f>
        <v>Nigeria</v>
      </c>
      <c r="B728" s="13" t="str">
        <f>IF(INTRO!$E$43="Non-endemic"," ", IF(COUNTRY_INFO!B728=0," ",COUNTRY_INFO!B728))</f>
        <v>Sokoto</v>
      </c>
      <c r="C728" s="13" t="str">
        <f>IF(INTRO!$E$43="Non-endemic"," ", IF(COUNTRY_INFO!C728=0," ",COUNTRY_INFO!C728))</f>
        <v>Sokoto South</v>
      </c>
      <c r="D728" s="14">
        <f>IF(INTRO!$E$43="Non-endemic", 0, IF(COUNTRY_INFO!$K728&gt;0, IF(COUNTRY_INFO!$K728=4, 0, IF(COUNTRY_INFO!$K728=1, COUNTRY_INFO!$F728*0.33, IF(COUNTRY_INFO!$K728=2, COUNTRY_INFO!$F728*0.5, COUNTRY_INFO!$F728))), 0))</f>
        <v>24221.670000000002</v>
      </c>
      <c r="E728" s="14">
        <f>IF(INTRO!$E$43="Non-endemic", 0, IF(COUNTRY_INFO!$K728&gt;0, IF(COUNTRY_INFO!$K728=4, 0, IF(COUNTRY_INFO!$K728=1, 0, IF(COUNTRY_INFO!$K728=2, COUNTRY_INFO!$G728*0.2, COUNTRY_INFO!$G728))), 0))</f>
        <v>0</v>
      </c>
      <c r="F728" s="14">
        <f t="shared" si="88"/>
        <v>24221.670000000002</v>
      </c>
      <c r="G728" s="15">
        <f>IF(INTRO!$E$43="Non-endemic", "Not required", COUNTRY_INFO!T728)</f>
        <v>0</v>
      </c>
      <c r="H728" s="64"/>
      <c r="I728" s="14">
        <f>IF($D728=0,0,IF(AND($G728&gt;0,$H728&lt;&gt;"Yes"),D728,IF(AND($G728&gt;0,$H728="Yes"),COUNTRY_INFO!$F728,0)))</f>
        <v>0</v>
      </c>
      <c r="J728" s="3"/>
      <c r="K728" s="44">
        <f t="shared" si="89"/>
        <v>0</v>
      </c>
      <c r="L728" s="44">
        <f t="shared" si="90"/>
        <v>0</v>
      </c>
      <c r="M728" s="14">
        <f t="shared" si="85"/>
        <v>0</v>
      </c>
      <c r="N728" s="44">
        <f t="shared" si="86"/>
        <v>0</v>
      </c>
      <c r="O728" s="14">
        <f t="shared" si="91"/>
        <v>0</v>
      </c>
      <c r="P728" s="25"/>
      <c r="Q728" s="16">
        <f t="shared" si="92"/>
        <v>0</v>
      </c>
      <c r="R728" s="16">
        <f t="shared" si="87"/>
        <v>0</v>
      </c>
    </row>
    <row r="729" spans="1:18" x14ac:dyDescent="0.25">
      <c r="A729" s="13" t="str">
        <f>IF(INTRO!$E$43="Non-endemic"," ", IF(COUNTRY_INFO!A729=0," ",COUNTRY_INFO!A729))</f>
        <v>Nigeria</v>
      </c>
      <c r="B729" s="13" t="str">
        <f>IF(INTRO!$E$43="Non-endemic"," ", IF(COUNTRY_INFO!B729=0," ",COUNTRY_INFO!B729))</f>
        <v>Sokoto</v>
      </c>
      <c r="C729" s="13" t="str">
        <f>IF(INTRO!$E$43="Non-endemic"," ", IF(COUNTRY_INFO!C729=0," ",COUNTRY_INFO!C729))</f>
        <v>SokotoNorth</v>
      </c>
      <c r="D729" s="14">
        <f>IF(INTRO!$E$43="Non-endemic", 0, IF(COUNTRY_INFO!$K729&gt;0, IF(COUNTRY_INFO!$K729=4, 0, IF(COUNTRY_INFO!$K729=1, COUNTRY_INFO!$F729*0.33, IF(COUNTRY_INFO!$K729=2, COUNTRY_INFO!$F729*0.5, COUNTRY_INFO!$F729))), 0))</f>
        <v>28935.390000000003</v>
      </c>
      <c r="E729" s="14">
        <f>IF(INTRO!$E$43="Non-endemic", 0, IF(COUNTRY_INFO!$K729&gt;0, IF(COUNTRY_INFO!$K729=4, 0, IF(COUNTRY_INFO!$K729=1, 0, IF(COUNTRY_INFO!$K729=2, COUNTRY_INFO!$G729*0.2, COUNTRY_INFO!$G729))), 0))</f>
        <v>0</v>
      </c>
      <c r="F729" s="14">
        <f t="shared" si="88"/>
        <v>28935.390000000003</v>
      </c>
      <c r="G729" s="15">
        <f>IF(INTRO!$E$43="Non-endemic", "Not required", COUNTRY_INFO!T729)</f>
        <v>0</v>
      </c>
      <c r="H729" s="64"/>
      <c r="I729" s="14">
        <f>IF($D729=0,0,IF(AND($G729&gt;0,$H729&lt;&gt;"Yes"),D729,IF(AND($G729&gt;0,$H729="Yes"),COUNTRY_INFO!$F729,0)))</f>
        <v>0</v>
      </c>
      <c r="J729" s="3"/>
      <c r="K729" s="44">
        <f t="shared" si="89"/>
        <v>0</v>
      </c>
      <c r="L729" s="44">
        <f t="shared" si="90"/>
        <v>0</v>
      </c>
      <c r="M729" s="14">
        <f t="shared" si="85"/>
        <v>0</v>
      </c>
      <c r="N729" s="44">
        <f t="shared" si="86"/>
        <v>0</v>
      </c>
      <c r="O729" s="14">
        <f t="shared" si="91"/>
        <v>0</v>
      </c>
      <c r="P729" s="25"/>
      <c r="Q729" s="16">
        <f t="shared" si="92"/>
        <v>0</v>
      </c>
      <c r="R729" s="16">
        <f t="shared" si="87"/>
        <v>0</v>
      </c>
    </row>
    <row r="730" spans="1:18" x14ac:dyDescent="0.25">
      <c r="A730" s="13" t="str">
        <f>IF(INTRO!$E$43="Non-endemic"," ", IF(COUNTRY_INFO!A730=0," ",COUNTRY_INFO!A730))</f>
        <v>Nigeria</v>
      </c>
      <c r="B730" s="13" t="str">
        <f>IF(INTRO!$E$43="Non-endemic"," ", IF(COUNTRY_INFO!B730=0," ",COUNTRY_INFO!B730))</f>
        <v>Sokoto</v>
      </c>
      <c r="C730" s="13" t="str">
        <f>IF(INTRO!$E$43="Non-endemic"," ", IF(COUNTRY_INFO!C730=0," ",COUNTRY_INFO!C730))</f>
        <v>Tambuwal</v>
      </c>
      <c r="D730" s="14">
        <f>IF(INTRO!$E$43="Non-endemic", 0, IF(COUNTRY_INFO!$K730&gt;0, IF(COUNTRY_INFO!$K730=4, 0, IF(COUNTRY_INFO!$K730=1, COUNTRY_INFO!$F730*0.33, IF(COUNTRY_INFO!$K730=2, COUNTRY_INFO!$F730*0.5, COUNTRY_INFO!$F730))), 0))</f>
        <v>42351</v>
      </c>
      <c r="E730" s="14">
        <f>IF(INTRO!$E$43="Non-endemic", 0, IF(COUNTRY_INFO!$K730&gt;0, IF(COUNTRY_INFO!$K730=4, 0, IF(COUNTRY_INFO!$K730=1, 0, IF(COUNTRY_INFO!$K730=2, COUNTRY_INFO!$G730*0.2, COUNTRY_INFO!$G730))), 0))</f>
        <v>31460.800000000003</v>
      </c>
      <c r="F730" s="14">
        <f t="shared" si="88"/>
        <v>73811.8</v>
      </c>
      <c r="G730" s="15">
        <f>IF(INTRO!$E$43="Non-endemic", "Not required", COUNTRY_INFO!T730)</f>
        <v>1</v>
      </c>
      <c r="H730" s="64"/>
      <c r="I730" s="14">
        <f>IF($D730=0,0,IF(AND($G730&gt;0,$H730&lt;&gt;"Yes"),D730,IF(AND($G730&gt;0,$H730="Yes"),COUNTRY_INFO!$F730,0)))</f>
        <v>42351</v>
      </c>
      <c r="J730" s="3"/>
      <c r="K730" s="44">
        <f t="shared" si="89"/>
        <v>31460.800000000003</v>
      </c>
      <c r="L730" s="44">
        <f t="shared" si="90"/>
        <v>73811.8</v>
      </c>
      <c r="M730" s="14">
        <f t="shared" si="85"/>
        <v>105877.5</v>
      </c>
      <c r="N730" s="44">
        <f t="shared" si="86"/>
        <v>94382.400000000009</v>
      </c>
      <c r="O730" s="14">
        <f t="shared" si="91"/>
        <v>105877.5</v>
      </c>
      <c r="P730" s="25"/>
      <c r="Q730" s="16">
        <f t="shared" si="92"/>
        <v>105877.5</v>
      </c>
      <c r="R730" s="16">
        <f t="shared" si="87"/>
        <v>106</v>
      </c>
    </row>
    <row r="731" spans="1:18" x14ac:dyDescent="0.25">
      <c r="A731" s="13" t="str">
        <f>IF(INTRO!$E$43="Non-endemic"," ", IF(COUNTRY_INFO!A731=0," ",COUNTRY_INFO!A731))</f>
        <v>Nigeria</v>
      </c>
      <c r="B731" s="13" t="str">
        <f>IF(INTRO!$E$43="Non-endemic"," ", IF(COUNTRY_INFO!B731=0," ",COUNTRY_INFO!B731))</f>
        <v>Sokoto</v>
      </c>
      <c r="C731" s="13" t="str">
        <f>IF(INTRO!$E$43="Non-endemic"," ", IF(COUNTRY_INFO!C731=0," ",COUNTRY_INFO!C731))</f>
        <v>Tangaza</v>
      </c>
      <c r="D731" s="14">
        <f>IF(INTRO!$E$43="Non-endemic", 0, IF(COUNTRY_INFO!$K731&gt;0, IF(COUNTRY_INFO!$K731=4, 0, IF(COUNTRY_INFO!$K731=1, COUNTRY_INFO!$F731*0.33, IF(COUNTRY_INFO!$K731=2, COUNTRY_INFO!$F731*0.5, COUNTRY_INFO!$F731))), 0))</f>
        <v>14148.09</v>
      </c>
      <c r="E731" s="14">
        <f>IF(INTRO!$E$43="Non-endemic", 0, IF(COUNTRY_INFO!$K731&gt;0, IF(COUNTRY_INFO!$K731=4, 0, IF(COUNTRY_INFO!$K731=1, 0, IF(COUNTRY_INFO!$K731=2, COUNTRY_INFO!$G731*0.2, COUNTRY_INFO!$G731))), 0))</f>
        <v>0</v>
      </c>
      <c r="F731" s="14">
        <f t="shared" si="88"/>
        <v>14148.09</v>
      </c>
      <c r="G731" s="15">
        <f>IF(INTRO!$E$43="Non-endemic", "Not required", COUNTRY_INFO!T731)</f>
        <v>0</v>
      </c>
      <c r="H731" s="64"/>
      <c r="I731" s="14">
        <f>IF($D731=0,0,IF(AND($G731&gt;0,$H731&lt;&gt;"Yes"),D731,IF(AND($G731&gt;0,$H731="Yes"),COUNTRY_INFO!$F731,0)))</f>
        <v>0</v>
      </c>
      <c r="J731" s="3"/>
      <c r="K731" s="44">
        <f t="shared" si="89"/>
        <v>0</v>
      </c>
      <c r="L731" s="44">
        <f t="shared" si="90"/>
        <v>0</v>
      </c>
      <c r="M731" s="14">
        <f t="shared" si="85"/>
        <v>0</v>
      </c>
      <c r="N731" s="44">
        <f t="shared" si="86"/>
        <v>0</v>
      </c>
      <c r="O731" s="14">
        <f t="shared" si="91"/>
        <v>0</v>
      </c>
      <c r="P731" s="25"/>
      <c r="Q731" s="16">
        <f t="shared" si="92"/>
        <v>0</v>
      </c>
      <c r="R731" s="16">
        <f t="shared" si="87"/>
        <v>0</v>
      </c>
    </row>
    <row r="732" spans="1:18" x14ac:dyDescent="0.25">
      <c r="A732" s="13" t="str">
        <f>IF(INTRO!$E$43="Non-endemic"," ", IF(COUNTRY_INFO!A732=0," ",COUNTRY_INFO!A732))</f>
        <v>Nigeria</v>
      </c>
      <c r="B732" s="13" t="str">
        <f>IF(INTRO!$E$43="Non-endemic"," ", IF(COUNTRY_INFO!B732=0," ",COUNTRY_INFO!B732))</f>
        <v>Sokoto</v>
      </c>
      <c r="C732" s="13" t="str">
        <f>IF(INTRO!$E$43="Non-endemic"," ", IF(COUNTRY_INFO!C732=0," ",COUNTRY_INFO!C732))</f>
        <v>Tureta</v>
      </c>
      <c r="D732" s="14">
        <f>IF(INTRO!$E$43="Non-endemic", 0, IF(COUNTRY_INFO!$K732&gt;0, IF(COUNTRY_INFO!$K732=4, 0, IF(COUNTRY_INFO!$K732=1, COUNTRY_INFO!$F732*0.33, IF(COUNTRY_INFO!$K732=2, COUNTRY_INFO!$F732*0.5, COUNTRY_INFO!$F732))), 0))</f>
        <v>12873</v>
      </c>
      <c r="E732" s="14">
        <f>IF(INTRO!$E$43="Non-endemic", 0, IF(COUNTRY_INFO!$K732&gt;0, IF(COUNTRY_INFO!$K732=4, 0, IF(COUNTRY_INFO!$K732=1, 0, IF(COUNTRY_INFO!$K732=2, COUNTRY_INFO!$G732*0.2, COUNTRY_INFO!$G732))), 0))</f>
        <v>9562.8000000000011</v>
      </c>
      <c r="F732" s="14">
        <f t="shared" si="88"/>
        <v>22435.800000000003</v>
      </c>
      <c r="G732" s="15">
        <f>IF(INTRO!$E$43="Non-endemic", "Not required", COUNTRY_INFO!T732)</f>
        <v>1</v>
      </c>
      <c r="H732" s="64"/>
      <c r="I732" s="14">
        <f>IF($D732=0,0,IF(AND($G732&gt;0,$H732&lt;&gt;"Yes"),D732,IF(AND($G732&gt;0,$H732="Yes"),COUNTRY_INFO!$F732,0)))</f>
        <v>12873</v>
      </c>
      <c r="J732" s="3"/>
      <c r="K732" s="44">
        <f t="shared" si="89"/>
        <v>9562.8000000000011</v>
      </c>
      <c r="L732" s="44">
        <f t="shared" si="90"/>
        <v>22435.800000000003</v>
      </c>
      <c r="M732" s="14">
        <f t="shared" si="85"/>
        <v>32182.5</v>
      </c>
      <c r="N732" s="44">
        <f t="shared" si="86"/>
        <v>28688.400000000001</v>
      </c>
      <c r="O732" s="14">
        <f t="shared" si="91"/>
        <v>32182.5</v>
      </c>
      <c r="P732" s="25"/>
      <c r="Q732" s="16">
        <f t="shared" si="92"/>
        <v>32182.5</v>
      </c>
      <c r="R732" s="16">
        <f t="shared" si="87"/>
        <v>33</v>
      </c>
    </row>
    <row r="733" spans="1:18" x14ac:dyDescent="0.25">
      <c r="A733" s="13" t="str">
        <f>IF(INTRO!$E$43="Non-endemic"," ", IF(COUNTRY_INFO!A733=0," ",COUNTRY_INFO!A733))</f>
        <v>Nigeria</v>
      </c>
      <c r="B733" s="13" t="str">
        <f>IF(INTRO!$E$43="Non-endemic"," ", IF(COUNTRY_INFO!B733=0," ",COUNTRY_INFO!B733))</f>
        <v>Sokoto</v>
      </c>
      <c r="C733" s="13" t="str">
        <f>IF(INTRO!$E$43="Non-endemic"," ", IF(COUNTRY_INFO!C733=0," ",COUNTRY_INFO!C733))</f>
        <v>Wamakko</v>
      </c>
      <c r="D733" s="14">
        <f>IF(INTRO!$E$43="Non-endemic", 0, IF(COUNTRY_INFO!$K733&gt;0, IF(COUNTRY_INFO!$K733=4, 0, IF(COUNTRY_INFO!$K733=1, COUNTRY_INFO!$F733*0.33, IF(COUNTRY_INFO!$K733=2, COUNTRY_INFO!$F733*0.5, COUNTRY_INFO!$F733))), 0))</f>
        <v>33819.5</v>
      </c>
      <c r="E733" s="14">
        <f>IF(INTRO!$E$43="Non-endemic", 0, IF(COUNTRY_INFO!$K733&gt;0, IF(COUNTRY_INFO!$K733=4, 0, IF(COUNTRY_INFO!$K733=1, 0, IF(COUNTRY_INFO!$K733=2, COUNTRY_INFO!$G733*0.2, COUNTRY_INFO!$G733))), 0))</f>
        <v>25123</v>
      </c>
      <c r="F733" s="14">
        <f t="shared" si="88"/>
        <v>58942.5</v>
      </c>
      <c r="G733" s="15">
        <f>IF(INTRO!$E$43="Non-endemic", "Not required", COUNTRY_INFO!T733)</f>
        <v>1</v>
      </c>
      <c r="H733" s="64"/>
      <c r="I733" s="14">
        <f>IF($D733=0,0,IF(AND($G733&gt;0,$H733&lt;&gt;"Yes"),D733,IF(AND($G733&gt;0,$H733="Yes"),COUNTRY_INFO!$F733,0)))</f>
        <v>33819.5</v>
      </c>
      <c r="J733" s="3"/>
      <c r="K733" s="44">
        <f t="shared" si="89"/>
        <v>25123</v>
      </c>
      <c r="L733" s="44">
        <f t="shared" si="90"/>
        <v>58942.5</v>
      </c>
      <c r="M733" s="14">
        <f t="shared" si="85"/>
        <v>84548.75</v>
      </c>
      <c r="N733" s="44">
        <f t="shared" si="86"/>
        <v>75369</v>
      </c>
      <c r="O733" s="14">
        <f t="shared" si="91"/>
        <v>84548.75</v>
      </c>
      <c r="P733" s="25"/>
      <c r="Q733" s="16">
        <f t="shared" si="92"/>
        <v>84548.75</v>
      </c>
      <c r="R733" s="16">
        <f t="shared" si="87"/>
        <v>85</v>
      </c>
    </row>
    <row r="734" spans="1:18" x14ac:dyDescent="0.25">
      <c r="A734" s="13" t="str">
        <f>IF(INTRO!$E$43="Non-endemic"," ", IF(COUNTRY_INFO!A734=0," ",COUNTRY_INFO!A734))</f>
        <v>Nigeria</v>
      </c>
      <c r="B734" s="13" t="str">
        <f>IF(INTRO!$E$43="Non-endemic"," ", IF(COUNTRY_INFO!B734=0," ",COUNTRY_INFO!B734))</f>
        <v>Sokoto</v>
      </c>
      <c r="C734" s="13" t="str">
        <f>IF(INTRO!$E$43="Non-endemic"," ", IF(COUNTRY_INFO!C734=0," ",COUNTRY_INFO!C734))</f>
        <v>Wurno</v>
      </c>
      <c r="D734" s="14">
        <f>IF(INTRO!$E$43="Non-endemic", 0, IF(COUNTRY_INFO!$K734&gt;0, IF(COUNTRY_INFO!$K734=4, 0, IF(COUNTRY_INFO!$K734=1, COUNTRY_INFO!$F734*0.33, IF(COUNTRY_INFO!$K734=2, COUNTRY_INFO!$F734*0.5, COUNTRY_INFO!$F734))), 0))</f>
        <v>30560</v>
      </c>
      <c r="E734" s="14">
        <f>IF(INTRO!$E$43="Non-endemic", 0, IF(COUNTRY_INFO!$K734&gt;0, IF(COUNTRY_INFO!$K734=4, 0, IF(COUNTRY_INFO!$K734=1, 0, IF(COUNTRY_INFO!$K734=2, COUNTRY_INFO!$G734*0.2, COUNTRY_INFO!$G734))), 0))</f>
        <v>22701.600000000002</v>
      </c>
      <c r="F734" s="14">
        <f t="shared" si="88"/>
        <v>53261.600000000006</v>
      </c>
      <c r="G734" s="15">
        <f>IF(INTRO!$E$43="Non-endemic", "Not required", COUNTRY_INFO!T734)</f>
        <v>1</v>
      </c>
      <c r="H734" s="64"/>
      <c r="I734" s="14">
        <f>IF($D734=0,0,IF(AND($G734&gt;0,$H734&lt;&gt;"Yes"),D734,IF(AND($G734&gt;0,$H734="Yes"),COUNTRY_INFO!$F734,0)))</f>
        <v>30560</v>
      </c>
      <c r="J734" s="3"/>
      <c r="K734" s="44">
        <f t="shared" si="89"/>
        <v>22701.600000000002</v>
      </c>
      <c r="L734" s="44">
        <f t="shared" si="90"/>
        <v>53261.600000000006</v>
      </c>
      <c r="M734" s="14">
        <f t="shared" si="85"/>
        <v>76400</v>
      </c>
      <c r="N734" s="44">
        <f t="shared" si="86"/>
        <v>68104.800000000003</v>
      </c>
      <c r="O734" s="14">
        <f t="shared" si="91"/>
        <v>76400</v>
      </c>
      <c r="P734" s="25"/>
      <c r="Q734" s="16">
        <f t="shared" si="92"/>
        <v>76400</v>
      </c>
      <c r="R734" s="16">
        <f t="shared" si="87"/>
        <v>77</v>
      </c>
    </row>
    <row r="735" spans="1:18" x14ac:dyDescent="0.25">
      <c r="A735" s="13" t="str">
        <f>IF(INTRO!$E$43="Non-endemic"," ", IF(COUNTRY_INFO!A735=0," ",COUNTRY_INFO!A735))</f>
        <v>Nigeria</v>
      </c>
      <c r="B735" s="13" t="str">
        <f>IF(INTRO!$E$43="Non-endemic"," ", IF(COUNTRY_INFO!B735=0," ",COUNTRY_INFO!B735))</f>
        <v>Sokoto</v>
      </c>
      <c r="C735" s="13" t="str">
        <f>IF(INTRO!$E$43="Non-endemic"," ", IF(COUNTRY_INFO!C735=0," ",COUNTRY_INFO!C735))</f>
        <v>Yabo</v>
      </c>
      <c r="D735" s="14">
        <f>IF(INTRO!$E$43="Non-endemic", 0, IF(COUNTRY_INFO!$K735&gt;0, IF(COUNTRY_INFO!$K735=4, 0, IF(COUNTRY_INFO!$K735=1, COUNTRY_INFO!$F735*0.33, IF(COUNTRY_INFO!$K735=2, COUNTRY_INFO!$F735*0.5, COUNTRY_INFO!$F735))), 0))</f>
        <v>21655</v>
      </c>
      <c r="E735" s="14">
        <f>IF(INTRO!$E$43="Non-endemic", 0, IF(COUNTRY_INFO!$K735&gt;0, IF(COUNTRY_INFO!$K735=4, 0, IF(COUNTRY_INFO!$K735=1, 0, IF(COUNTRY_INFO!$K735=2, COUNTRY_INFO!$G735*0.2, COUNTRY_INFO!$G735))), 0))</f>
        <v>16086.400000000001</v>
      </c>
      <c r="F735" s="14">
        <f t="shared" si="88"/>
        <v>37741.4</v>
      </c>
      <c r="G735" s="15">
        <f>IF(INTRO!$E$43="Non-endemic", "Not required", COUNTRY_INFO!T735)</f>
        <v>1</v>
      </c>
      <c r="H735" s="64"/>
      <c r="I735" s="14">
        <f>IF($D735=0,0,IF(AND($G735&gt;0,$H735&lt;&gt;"Yes"),D735,IF(AND($G735&gt;0,$H735="Yes"),COUNTRY_INFO!$F735,0)))</f>
        <v>21655</v>
      </c>
      <c r="J735" s="3"/>
      <c r="K735" s="44">
        <f t="shared" si="89"/>
        <v>16086.400000000001</v>
      </c>
      <c r="L735" s="44">
        <f t="shared" si="90"/>
        <v>37741.4</v>
      </c>
      <c r="M735" s="14">
        <f t="shared" si="85"/>
        <v>54137.5</v>
      </c>
      <c r="N735" s="44">
        <f t="shared" si="86"/>
        <v>48259.200000000004</v>
      </c>
      <c r="O735" s="14">
        <f t="shared" si="91"/>
        <v>54137.5</v>
      </c>
      <c r="P735" s="25"/>
      <c r="Q735" s="16">
        <f t="shared" si="92"/>
        <v>54137.5</v>
      </c>
      <c r="R735" s="16">
        <f t="shared" si="87"/>
        <v>55</v>
      </c>
    </row>
    <row r="736" spans="1:18" x14ac:dyDescent="0.25">
      <c r="A736" s="13" t="str">
        <f>IF(INTRO!$E$43="Non-endemic"," ", IF(COUNTRY_INFO!A736=0," ",COUNTRY_INFO!A736))</f>
        <v>Nigeria</v>
      </c>
      <c r="B736" s="13" t="str">
        <f>IF(INTRO!$E$43="Non-endemic"," ", IF(COUNTRY_INFO!B736=0," ",COUNTRY_INFO!B736))</f>
        <v>Taraba</v>
      </c>
      <c r="C736" s="13" t="str">
        <f>IF(INTRO!$E$43="Non-endemic"," ", IF(COUNTRY_INFO!C736=0," ",COUNTRY_INFO!C736))</f>
        <v>Ardo-Kola</v>
      </c>
      <c r="D736" s="14">
        <f>IF(INTRO!$E$43="Non-endemic", 0, IF(COUNTRY_INFO!$K736&gt;0, IF(COUNTRY_INFO!$K736=4, 0, IF(COUNTRY_INFO!$K736=1, COUNTRY_INFO!$F736*0.33, IF(COUNTRY_INFO!$K736=2, COUNTRY_INFO!$F736*0.5, COUNTRY_INFO!$F736))), 0))</f>
        <v>10801.560000000001</v>
      </c>
      <c r="E736" s="14">
        <f>IF(INTRO!$E$43="Non-endemic", 0, IF(COUNTRY_INFO!$K736&gt;0, IF(COUNTRY_INFO!$K736=4, 0, IF(COUNTRY_INFO!$K736=1, 0, IF(COUNTRY_INFO!$K736=2, COUNTRY_INFO!$G736*0.2, COUNTRY_INFO!$G736))), 0))</f>
        <v>0</v>
      </c>
      <c r="F736" s="14">
        <f t="shared" si="88"/>
        <v>10801.560000000001</v>
      </c>
      <c r="G736" s="15">
        <f>IF(INTRO!$E$43="Non-endemic", "Not required", COUNTRY_INFO!T736)</f>
        <v>0</v>
      </c>
      <c r="H736" s="64"/>
      <c r="I736" s="14">
        <f>IF($D736=0,0,IF(AND($G736&gt;0,$H736&lt;&gt;"Yes"),D736,IF(AND($G736&gt;0,$H736="Yes"),COUNTRY_INFO!$F736,0)))</f>
        <v>0</v>
      </c>
      <c r="J736" s="3"/>
      <c r="K736" s="44">
        <f t="shared" si="89"/>
        <v>0</v>
      </c>
      <c r="L736" s="44">
        <f t="shared" si="90"/>
        <v>0</v>
      </c>
      <c r="M736" s="14">
        <f t="shared" si="85"/>
        <v>0</v>
      </c>
      <c r="N736" s="44">
        <f t="shared" si="86"/>
        <v>0</v>
      </c>
      <c r="O736" s="14">
        <f t="shared" si="91"/>
        <v>0</v>
      </c>
      <c r="P736" s="25"/>
      <c r="Q736" s="16">
        <f t="shared" si="92"/>
        <v>0</v>
      </c>
      <c r="R736" s="16">
        <f t="shared" si="87"/>
        <v>0</v>
      </c>
    </row>
    <row r="737" spans="1:18" x14ac:dyDescent="0.25">
      <c r="A737" s="13" t="str">
        <f>IF(INTRO!$E$43="Non-endemic"," ", IF(COUNTRY_INFO!A737=0," ",COUNTRY_INFO!A737))</f>
        <v>Nigeria</v>
      </c>
      <c r="B737" s="13" t="str">
        <f>IF(INTRO!$E$43="Non-endemic"," ", IF(COUNTRY_INFO!B737=0," ",COUNTRY_INFO!B737))</f>
        <v>Taraba</v>
      </c>
      <c r="C737" s="13" t="str">
        <f>IF(INTRO!$E$43="Non-endemic"," ", IF(COUNTRY_INFO!C737=0," ",COUNTRY_INFO!C737))</f>
        <v>Bali</v>
      </c>
      <c r="D737" s="14">
        <f>IF(INTRO!$E$43="Non-endemic", 0, IF(COUNTRY_INFO!$K737&gt;0, IF(COUNTRY_INFO!$K737=4, 0, IF(COUNTRY_INFO!$K737=1, COUNTRY_INFO!$F737*0.33, IF(COUNTRY_INFO!$K737=2, COUNTRY_INFO!$F737*0.5, COUNTRY_INFO!$F737))), 0))</f>
        <v>25963.74</v>
      </c>
      <c r="E737" s="14">
        <f>IF(INTRO!$E$43="Non-endemic", 0, IF(COUNTRY_INFO!$K737&gt;0, IF(COUNTRY_INFO!$K737=4, 0, IF(COUNTRY_INFO!$K737=1, 0, IF(COUNTRY_INFO!$K737=2, COUNTRY_INFO!$G737*0.2, COUNTRY_INFO!$G737))), 0))</f>
        <v>0</v>
      </c>
      <c r="F737" s="14">
        <f t="shared" si="88"/>
        <v>25963.74</v>
      </c>
      <c r="G737" s="15">
        <f>IF(INTRO!$E$43="Non-endemic", "Not required", COUNTRY_INFO!T737)</f>
        <v>0</v>
      </c>
      <c r="H737" s="64"/>
      <c r="I737" s="14">
        <f>IF($D737=0,0,IF(AND($G737&gt;0,$H737&lt;&gt;"Yes"),D737,IF(AND($G737&gt;0,$H737="Yes"),COUNTRY_INFO!$F737,0)))</f>
        <v>0</v>
      </c>
      <c r="J737" s="3"/>
      <c r="K737" s="44">
        <f t="shared" si="89"/>
        <v>0</v>
      </c>
      <c r="L737" s="44">
        <f t="shared" si="90"/>
        <v>0</v>
      </c>
      <c r="M737" s="14">
        <f t="shared" si="85"/>
        <v>0</v>
      </c>
      <c r="N737" s="44">
        <f t="shared" si="86"/>
        <v>0</v>
      </c>
      <c r="O737" s="14">
        <f t="shared" si="91"/>
        <v>0</v>
      </c>
      <c r="P737" s="25"/>
      <c r="Q737" s="16">
        <f t="shared" si="92"/>
        <v>0</v>
      </c>
      <c r="R737" s="16">
        <f t="shared" si="87"/>
        <v>0</v>
      </c>
    </row>
    <row r="738" spans="1:18" x14ac:dyDescent="0.25">
      <c r="A738" s="13" t="str">
        <f>IF(INTRO!$E$43="Non-endemic"," ", IF(COUNTRY_INFO!A738=0," ",COUNTRY_INFO!A738))</f>
        <v>Nigeria</v>
      </c>
      <c r="B738" s="13" t="str">
        <f>IF(INTRO!$E$43="Non-endemic"," ", IF(COUNTRY_INFO!B738=0," ",COUNTRY_INFO!B738))</f>
        <v>Taraba</v>
      </c>
      <c r="C738" s="13" t="str">
        <f>IF(INTRO!$E$43="Non-endemic"," ", IF(COUNTRY_INFO!C738=0," ",COUNTRY_INFO!C738))</f>
        <v>Donga</v>
      </c>
      <c r="D738" s="14">
        <f>IF(INTRO!$E$43="Non-endemic", 0, IF(COUNTRY_INFO!$K738&gt;0, IF(COUNTRY_INFO!$K738=4, 0, IF(COUNTRY_INFO!$K738=1, COUNTRY_INFO!$F738*0.33, IF(COUNTRY_INFO!$K738=2, COUNTRY_INFO!$F738*0.5, COUNTRY_INFO!$F738))), 0))</f>
        <v>16665.66</v>
      </c>
      <c r="E738" s="14">
        <f>IF(INTRO!$E$43="Non-endemic", 0, IF(COUNTRY_INFO!$K738&gt;0, IF(COUNTRY_INFO!$K738=4, 0, IF(COUNTRY_INFO!$K738=1, 0, IF(COUNTRY_INFO!$K738=2, COUNTRY_INFO!$G738*0.2, COUNTRY_INFO!$G738))), 0))</f>
        <v>0</v>
      </c>
      <c r="F738" s="14">
        <f t="shared" si="88"/>
        <v>16665.66</v>
      </c>
      <c r="G738" s="15">
        <f>IF(INTRO!$E$43="Non-endemic", "Not required", COUNTRY_INFO!T738)</f>
        <v>0</v>
      </c>
      <c r="H738" s="64"/>
      <c r="I738" s="14">
        <f>IF($D738=0,0,IF(AND($G738&gt;0,$H738&lt;&gt;"Yes"),D738,IF(AND($G738&gt;0,$H738="Yes"),COUNTRY_INFO!$F738,0)))</f>
        <v>0</v>
      </c>
      <c r="J738" s="3"/>
      <c r="K738" s="44">
        <f t="shared" si="89"/>
        <v>0</v>
      </c>
      <c r="L738" s="44">
        <f t="shared" si="90"/>
        <v>0</v>
      </c>
      <c r="M738" s="14">
        <f t="shared" si="85"/>
        <v>0</v>
      </c>
      <c r="N738" s="44">
        <f t="shared" si="86"/>
        <v>0</v>
      </c>
      <c r="O738" s="14">
        <f t="shared" si="91"/>
        <v>0</v>
      </c>
      <c r="P738" s="25"/>
      <c r="Q738" s="16">
        <f t="shared" si="92"/>
        <v>0</v>
      </c>
      <c r="R738" s="16">
        <f t="shared" si="87"/>
        <v>0</v>
      </c>
    </row>
    <row r="739" spans="1:18" x14ac:dyDescent="0.25">
      <c r="A739" s="13" t="str">
        <f>IF(INTRO!$E$43="Non-endemic"," ", IF(COUNTRY_INFO!A739=0," ",COUNTRY_INFO!A739))</f>
        <v>Nigeria</v>
      </c>
      <c r="B739" s="13" t="str">
        <f>IF(INTRO!$E$43="Non-endemic"," ", IF(COUNTRY_INFO!B739=0," ",COUNTRY_INFO!B739))</f>
        <v>Taraba</v>
      </c>
      <c r="C739" s="13" t="str">
        <f>IF(INTRO!$E$43="Non-endemic"," ", IF(COUNTRY_INFO!C739=0," ",COUNTRY_INFO!C739))</f>
        <v>Gashaka</v>
      </c>
      <c r="D739" s="14">
        <f>IF(INTRO!$E$43="Non-endemic", 0, IF(COUNTRY_INFO!$K739&gt;0, IF(COUNTRY_INFO!$K739=4, 0, IF(COUNTRY_INFO!$K739=1, COUNTRY_INFO!$F739*0.33, IF(COUNTRY_INFO!$K739=2, COUNTRY_INFO!$F739*0.5, COUNTRY_INFO!$F739))), 0))</f>
        <v>10908.480000000001</v>
      </c>
      <c r="E739" s="14">
        <f>IF(INTRO!$E$43="Non-endemic", 0, IF(COUNTRY_INFO!$K739&gt;0, IF(COUNTRY_INFO!$K739=4, 0, IF(COUNTRY_INFO!$K739=1, 0, IF(COUNTRY_INFO!$K739=2, COUNTRY_INFO!$G739*0.2, COUNTRY_INFO!$G739))), 0))</f>
        <v>0</v>
      </c>
      <c r="F739" s="14">
        <f t="shared" si="88"/>
        <v>10908.480000000001</v>
      </c>
      <c r="G739" s="15">
        <f>IF(INTRO!$E$43="Non-endemic", "Not required", COUNTRY_INFO!T739)</f>
        <v>0</v>
      </c>
      <c r="H739" s="64"/>
      <c r="I739" s="14">
        <f>IF($D739=0,0,IF(AND($G739&gt;0,$H739&lt;&gt;"Yes"),D739,IF(AND($G739&gt;0,$H739="Yes"),COUNTRY_INFO!$F739,0)))</f>
        <v>0</v>
      </c>
      <c r="J739" s="3"/>
      <c r="K739" s="44">
        <f t="shared" si="89"/>
        <v>0</v>
      </c>
      <c r="L739" s="44">
        <f t="shared" si="90"/>
        <v>0</v>
      </c>
      <c r="M739" s="14">
        <f t="shared" si="85"/>
        <v>0</v>
      </c>
      <c r="N739" s="44">
        <f t="shared" si="86"/>
        <v>0</v>
      </c>
      <c r="O739" s="14">
        <f t="shared" si="91"/>
        <v>0</v>
      </c>
      <c r="P739" s="25"/>
      <c r="Q739" s="16">
        <f t="shared" si="92"/>
        <v>0</v>
      </c>
      <c r="R739" s="16">
        <f t="shared" si="87"/>
        <v>0</v>
      </c>
    </row>
    <row r="740" spans="1:18" x14ac:dyDescent="0.25">
      <c r="A740" s="13" t="str">
        <f>IF(INTRO!$E$43="Non-endemic"," ", IF(COUNTRY_INFO!A740=0," ",COUNTRY_INFO!A740))</f>
        <v>Nigeria</v>
      </c>
      <c r="B740" s="13" t="str">
        <f>IF(INTRO!$E$43="Non-endemic"," ", IF(COUNTRY_INFO!B740=0," ",COUNTRY_INFO!B740))</f>
        <v>Taraba</v>
      </c>
      <c r="C740" s="13" t="str">
        <f>IF(INTRO!$E$43="Non-endemic"," ", IF(COUNTRY_INFO!C740=0," ",COUNTRY_INFO!C740))</f>
        <v>Gassol</v>
      </c>
      <c r="D740" s="14">
        <f>IF(INTRO!$E$43="Non-endemic", 0, IF(COUNTRY_INFO!$K740&gt;0, IF(COUNTRY_INFO!$K740=4, 0, IF(COUNTRY_INFO!$K740=1, COUNTRY_INFO!$F740*0.33, IF(COUNTRY_INFO!$K740=2, COUNTRY_INFO!$F740*0.5, COUNTRY_INFO!$F740))), 0))</f>
        <v>46082.5</v>
      </c>
      <c r="E740" s="14">
        <f>IF(INTRO!$E$43="Non-endemic", 0, IF(COUNTRY_INFO!$K740&gt;0, IF(COUNTRY_INFO!$K740=4, 0, IF(COUNTRY_INFO!$K740=1, 0, IF(COUNTRY_INFO!$K740=2, COUNTRY_INFO!$G740*0.2, COUNTRY_INFO!$G740))), 0))</f>
        <v>34232.6</v>
      </c>
      <c r="F740" s="14">
        <f t="shared" si="88"/>
        <v>80315.100000000006</v>
      </c>
      <c r="G740" s="15">
        <f>IF(INTRO!$E$43="Non-endemic", "Not required", COUNTRY_INFO!T740)</f>
        <v>1</v>
      </c>
      <c r="H740" s="64"/>
      <c r="I740" s="14">
        <f>IF($D740=0,0,IF(AND($G740&gt;0,$H740&lt;&gt;"Yes"),D740,IF(AND($G740&gt;0,$H740="Yes"),COUNTRY_INFO!$F740,0)))</f>
        <v>46082.5</v>
      </c>
      <c r="J740" s="3"/>
      <c r="K740" s="44">
        <f t="shared" si="89"/>
        <v>34232.6</v>
      </c>
      <c r="L740" s="44">
        <f t="shared" si="90"/>
        <v>80315.100000000006</v>
      </c>
      <c r="M740" s="14">
        <f t="shared" si="85"/>
        <v>115206.25</v>
      </c>
      <c r="N740" s="44">
        <f t="shared" si="86"/>
        <v>102697.79999999999</v>
      </c>
      <c r="O740" s="14">
        <f t="shared" si="91"/>
        <v>115206.25</v>
      </c>
      <c r="P740" s="25"/>
      <c r="Q740" s="16">
        <f t="shared" si="92"/>
        <v>115206.25</v>
      </c>
      <c r="R740" s="16">
        <f t="shared" si="87"/>
        <v>116</v>
      </c>
    </row>
    <row r="741" spans="1:18" x14ac:dyDescent="0.25">
      <c r="A741" s="13" t="str">
        <f>IF(INTRO!$E$43="Non-endemic"," ", IF(COUNTRY_INFO!A741=0," ",COUNTRY_INFO!A741))</f>
        <v>Nigeria</v>
      </c>
      <c r="B741" s="13" t="str">
        <f>IF(INTRO!$E$43="Non-endemic"," ", IF(COUNTRY_INFO!B741=0," ",COUNTRY_INFO!B741))</f>
        <v>Taraba</v>
      </c>
      <c r="C741" s="13" t="str">
        <f>IF(INTRO!$E$43="Non-endemic"," ", IF(COUNTRY_INFO!C741=0," ",COUNTRY_INFO!C741))</f>
        <v>Ibi</v>
      </c>
      <c r="D741" s="14">
        <f>IF(INTRO!$E$43="Non-endemic", 0, IF(COUNTRY_INFO!$K741&gt;0, IF(COUNTRY_INFO!$K741=4, 0, IF(COUNTRY_INFO!$K741=1, COUNTRY_INFO!$F741*0.33, IF(COUNTRY_INFO!$K741=2, COUNTRY_INFO!$F741*0.5, COUNTRY_INFO!$F741))), 0))</f>
        <v>10445.16</v>
      </c>
      <c r="E741" s="14">
        <f>IF(INTRO!$E$43="Non-endemic", 0, IF(COUNTRY_INFO!$K741&gt;0, IF(COUNTRY_INFO!$K741=4, 0, IF(COUNTRY_INFO!$K741=1, 0, IF(COUNTRY_INFO!$K741=2, COUNTRY_INFO!$G741*0.2, COUNTRY_INFO!$G741))), 0))</f>
        <v>0</v>
      </c>
      <c r="F741" s="14">
        <f t="shared" si="88"/>
        <v>10445.16</v>
      </c>
      <c r="G741" s="15">
        <f>IF(INTRO!$E$43="Non-endemic", "Not required", COUNTRY_INFO!T741)</f>
        <v>0</v>
      </c>
      <c r="H741" s="64"/>
      <c r="I741" s="14">
        <f>IF($D741=0,0,IF(AND($G741&gt;0,$H741&lt;&gt;"Yes"),D741,IF(AND($G741&gt;0,$H741="Yes"),COUNTRY_INFO!$F741,0)))</f>
        <v>0</v>
      </c>
      <c r="J741" s="3"/>
      <c r="K741" s="44">
        <f t="shared" si="89"/>
        <v>0</v>
      </c>
      <c r="L741" s="44">
        <f t="shared" si="90"/>
        <v>0</v>
      </c>
      <c r="M741" s="14">
        <f t="shared" si="85"/>
        <v>0</v>
      </c>
      <c r="N741" s="44">
        <f t="shared" si="86"/>
        <v>0</v>
      </c>
      <c r="O741" s="14">
        <f t="shared" si="91"/>
        <v>0</v>
      </c>
      <c r="P741" s="25"/>
      <c r="Q741" s="16">
        <f t="shared" si="92"/>
        <v>0</v>
      </c>
      <c r="R741" s="16">
        <f t="shared" si="87"/>
        <v>0</v>
      </c>
    </row>
    <row r="742" spans="1:18" x14ac:dyDescent="0.25">
      <c r="A742" s="13" t="str">
        <f>IF(INTRO!$E$43="Non-endemic"," ", IF(COUNTRY_INFO!A742=0," ",COUNTRY_INFO!A742))</f>
        <v>Nigeria</v>
      </c>
      <c r="B742" s="13" t="str">
        <f>IF(INTRO!$E$43="Non-endemic"," ", IF(COUNTRY_INFO!B742=0," ",COUNTRY_INFO!B742))</f>
        <v>Taraba</v>
      </c>
      <c r="C742" s="13" t="str">
        <f>IF(INTRO!$E$43="Non-endemic"," ", IF(COUNTRY_INFO!C742=0," ",COUNTRY_INFO!C742))</f>
        <v>Jalingo</v>
      </c>
      <c r="D742" s="14">
        <f>IF(INTRO!$E$43="Non-endemic", 0, IF(COUNTRY_INFO!$K742&gt;0, IF(COUNTRY_INFO!$K742=4, 0, IF(COUNTRY_INFO!$K742=1, COUNTRY_INFO!$F742*0.33, IF(COUNTRY_INFO!$K742=2, COUNTRY_INFO!$F742*0.5, COUNTRY_INFO!$F742))), 0))</f>
        <v>17378.13</v>
      </c>
      <c r="E742" s="14">
        <f>IF(INTRO!$E$43="Non-endemic", 0, IF(COUNTRY_INFO!$K742&gt;0, IF(COUNTRY_INFO!$K742=4, 0, IF(COUNTRY_INFO!$K742=1, 0, IF(COUNTRY_INFO!$K742=2, COUNTRY_INFO!$G742*0.2, COUNTRY_INFO!$G742))), 0))</f>
        <v>0</v>
      </c>
      <c r="F742" s="14">
        <f t="shared" si="88"/>
        <v>17378.13</v>
      </c>
      <c r="G742" s="15">
        <f>IF(INTRO!$E$43="Non-endemic", "Not required", COUNTRY_INFO!T742)</f>
        <v>0</v>
      </c>
      <c r="H742" s="64"/>
      <c r="I742" s="14">
        <f>IF($D742=0,0,IF(AND($G742&gt;0,$H742&lt;&gt;"Yes"),D742,IF(AND($G742&gt;0,$H742="Yes"),COUNTRY_INFO!$F742,0)))</f>
        <v>0</v>
      </c>
      <c r="J742" s="3"/>
      <c r="K742" s="44">
        <f t="shared" si="89"/>
        <v>0</v>
      </c>
      <c r="L742" s="44">
        <f t="shared" si="90"/>
        <v>0</v>
      </c>
      <c r="M742" s="14">
        <f t="shared" si="85"/>
        <v>0</v>
      </c>
      <c r="N742" s="44">
        <f t="shared" si="86"/>
        <v>0</v>
      </c>
      <c r="O742" s="14">
        <f t="shared" si="91"/>
        <v>0</v>
      </c>
      <c r="P742" s="25"/>
      <c r="Q742" s="16">
        <f t="shared" si="92"/>
        <v>0</v>
      </c>
      <c r="R742" s="16">
        <f t="shared" si="87"/>
        <v>0</v>
      </c>
    </row>
    <row r="743" spans="1:18" x14ac:dyDescent="0.25">
      <c r="A743" s="13" t="str">
        <f>IF(INTRO!$E$43="Non-endemic"," ", IF(COUNTRY_INFO!A743=0," ",COUNTRY_INFO!A743))</f>
        <v>Nigeria</v>
      </c>
      <c r="B743" s="13" t="str">
        <f>IF(INTRO!$E$43="Non-endemic"," ", IF(COUNTRY_INFO!B743=0," ",COUNTRY_INFO!B743))</f>
        <v>Taraba</v>
      </c>
      <c r="C743" s="13" t="str">
        <f>IF(INTRO!$E$43="Non-endemic"," ", IF(COUNTRY_INFO!C743=0," ",COUNTRY_INFO!C743))</f>
        <v>Karim-Lamido</v>
      </c>
      <c r="D743" s="14">
        <f>IF(INTRO!$E$43="Non-endemic", 0, IF(COUNTRY_INFO!$K743&gt;0, IF(COUNTRY_INFO!$K743=4, 0, IF(COUNTRY_INFO!$K743=1, COUNTRY_INFO!$F743*0.33, IF(COUNTRY_INFO!$K743=2, COUNTRY_INFO!$F743*0.5, COUNTRY_INFO!$F743))), 0))</f>
        <v>24337.170000000002</v>
      </c>
      <c r="E743" s="14">
        <f>IF(INTRO!$E$43="Non-endemic", 0, IF(COUNTRY_INFO!$K743&gt;0, IF(COUNTRY_INFO!$K743=4, 0, IF(COUNTRY_INFO!$K743=1, 0, IF(COUNTRY_INFO!$K743=2, COUNTRY_INFO!$G743*0.2, COUNTRY_INFO!$G743))), 0))</f>
        <v>0</v>
      </c>
      <c r="F743" s="14">
        <f t="shared" si="88"/>
        <v>24337.170000000002</v>
      </c>
      <c r="G743" s="15">
        <f>IF(INTRO!$E$43="Non-endemic", "Not required", COUNTRY_INFO!T743)</f>
        <v>0</v>
      </c>
      <c r="H743" s="64"/>
      <c r="I743" s="14">
        <f>IF($D743=0,0,IF(AND($G743&gt;0,$H743&lt;&gt;"Yes"),D743,IF(AND($G743&gt;0,$H743="Yes"),COUNTRY_INFO!$F743,0)))</f>
        <v>0</v>
      </c>
      <c r="J743" s="3"/>
      <c r="K743" s="44">
        <f t="shared" si="89"/>
        <v>0</v>
      </c>
      <c r="L743" s="44">
        <f t="shared" si="90"/>
        <v>0</v>
      </c>
      <c r="M743" s="14">
        <f t="shared" si="85"/>
        <v>0</v>
      </c>
      <c r="N743" s="44">
        <f t="shared" si="86"/>
        <v>0</v>
      </c>
      <c r="O743" s="14">
        <f t="shared" si="91"/>
        <v>0</v>
      </c>
      <c r="P743" s="25"/>
      <c r="Q743" s="16">
        <f t="shared" si="92"/>
        <v>0</v>
      </c>
      <c r="R743" s="16">
        <f t="shared" si="87"/>
        <v>0</v>
      </c>
    </row>
    <row r="744" spans="1:18" x14ac:dyDescent="0.25">
      <c r="A744" s="13" t="str">
        <f>IF(INTRO!$E$43="Non-endemic"," ", IF(COUNTRY_INFO!A744=0," ",COUNTRY_INFO!A744))</f>
        <v>Nigeria</v>
      </c>
      <c r="B744" s="13" t="str">
        <f>IF(INTRO!$E$43="Non-endemic"," ", IF(COUNTRY_INFO!B744=0," ",COUNTRY_INFO!B744))</f>
        <v>Taraba</v>
      </c>
      <c r="C744" s="13" t="str">
        <f>IF(INTRO!$E$43="Non-endemic"," ", IF(COUNTRY_INFO!C744=0," ",COUNTRY_INFO!C744))</f>
        <v>Kurmi</v>
      </c>
      <c r="D744" s="14">
        <f>IF(INTRO!$E$43="Non-endemic", 0, IF(COUNTRY_INFO!$K744&gt;0, IF(COUNTRY_INFO!$K744=4, 0, IF(COUNTRY_INFO!$K744=1, COUNTRY_INFO!$F744*0.33, IF(COUNTRY_INFO!$K744=2, COUNTRY_INFO!$F744*0.5, COUNTRY_INFO!$F744))), 0))</f>
        <v>17234</v>
      </c>
      <c r="E744" s="14">
        <f>IF(INTRO!$E$43="Non-endemic", 0, IF(COUNTRY_INFO!$K744&gt;0, IF(COUNTRY_INFO!$K744=4, 0, IF(COUNTRY_INFO!$K744=1, 0, IF(COUNTRY_INFO!$K744=2, COUNTRY_INFO!$G744*0.2, COUNTRY_INFO!$G744))), 0))</f>
        <v>12802.2</v>
      </c>
      <c r="F744" s="14">
        <f t="shared" si="88"/>
        <v>30036.2</v>
      </c>
      <c r="G744" s="15">
        <f>IF(INTRO!$E$43="Non-endemic", "Not required", COUNTRY_INFO!T744)</f>
        <v>1</v>
      </c>
      <c r="H744" s="64"/>
      <c r="I744" s="14">
        <f>IF($D744=0,0,IF(AND($G744&gt;0,$H744&lt;&gt;"Yes"),D744,IF(AND($G744&gt;0,$H744="Yes"),COUNTRY_INFO!$F744,0)))</f>
        <v>17234</v>
      </c>
      <c r="J744" s="3"/>
      <c r="K744" s="44">
        <f t="shared" si="89"/>
        <v>12802.2</v>
      </c>
      <c r="L744" s="44">
        <f t="shared" si="90"/>
        <v>30036.2</v>
      </c>
      <c r="M744" s="14">
        <f t="shared" si="85"/>
        <v>43085</v>
      </c>
      <c r="N744" s="44">
        <f t="shared" si="86"/>
        <v>38406.600000000006</v>
      </c>
      <c r="O744" s="14">
        <f t="shared" si="91"/>
        <v>43085</v>
      </c>
      <c r="P744" s="25"/>
      <c r="Q744" s="16">
        <f t="shared" si="92"/>
        <v>43085</v>
      </c>
      <c r="R744" s="16">
        <f t="shared" si="87"/>
        <v>44</v>
      </c>
    </row>
    <row r="745" spans="1:18" x14ac:dyDescent="0.25">
      <c r="A745" s="13" t="str">
        <f>IF(INTRO!$E$43="Non-endemic"," ", IF(COUNTRY_INFO!A745=0," ",COUNTRY_INFO!A745))</f>
        <v>Nigeria</v>
      </c>
      <c r="B745" s="13" t="str">
        <f>IF(INTRO!$E$43="Non-endemic"," ", IF(COUNTRY_INFO!B745=0," ",COUNTRY_INFO!B745))</f>
        <v>Taraba</v>
      </c>
      <c r="C745" s="13" t="str">
        <f>IF(INTRO!$E$43="Non-endemic"," ", IF(COUNTRY_INFO!C745=0," ",COUNTRY_INFO!C745))</f>
        <v>Lau</v>
      </c>
      <c r="D745" s="14">
        <f>IF(INTRO!$E$43="Non-endemic", 0, IF(COUNTRY_INFO!$K745&gt;0, IF(COUNTRY_INFO!$K745=4, 0, IF(COUNTRY_INFO!$K745=1, COUNTRY_INFO!$F745*0.33, IF(COUNTRY_INFO!$K745=2, COUNTRY_INFO!$F745*0.5, COUNTRY_INFO!$F745))), 0))</f>
        <v>12003.09</v>
      </c>
      <c r="E745" s="14">
        <f>IF(INTRO!$E$43="Non-endemic", 0, IF(COUNTRY_INFO!$K745&gt;0, IF(COUNTRY_INFO!$K745=4, 0, IF(COUNTRY_INFO!$K745=1, 0, IF(COUNTRY_INFO!$K745=2, COUNTRY_INFO!$G745*0.2, COUNTRY_INFO!$G745))), 0))</f>
        <v>0</v>
      </c>
      <c r="F745" s="14">
        <f t="shared" si="88"/>
        <v>12003.09</v>
      </c>
      <c r="G745" s="15">
        <f>IF(INTRO!$E$43="Non-endemic", "Not required", COUNTRY_INFO!T745)</f>
        <v>0</v>
      </c>
      <c r="H745" s="64"/>
      <c r="I745" s="14">
        <f>IF($D745=0,0,IF(AND($G745&gt;0,$H745&lt;&gt;"Yes"),D745,IF(AND($G745&gt;0,$H745="Yes"),COUNTRY_INFO!$F745,0)))</f>
        <v>0</v>
      </c>
      <c r="J745" s="3"/>
      <c r="K745" s="44">
        <f t="shared" si="89"/>
        <v>0</v>
      </c>
      <c r="L745" s="44">
        <f t="shared" si="90"/>
        <v>0</v>
      </c>
      <c r="M745" s="14">
        <f t="shared" si="85"/>
        <v>0</v>
      </c>
      <c r="N745" s="44">
        <f t="shared" si="86"/>
        <v>0</v>
      </c>
      <c r="O745" s="14">
        <f t="shared" si="91"/>
        <v>0</v>
      </c>
      <c r="P745" s="25"/>
      <c r="Q745" s="16">
        <f t="shared" si="92"/>
        <v>0</v>
      </c>
      <c r="R745" s="16">
        <f t="shared" si="87"/>
        <v>0</v>
      </c>
    </row>
    <row r="746" spans="1:18" x14ac:dyDescent="0.25">
      <c r="A746" s="13" t="str">
        <f>IF(INTRO!$E$43="Non-endemic"," ", IF(COUNTRY_INFO!A746=0," ",COUNTRY_INFO!A746))</f>
        <v>Nigeria</v>
      </c>
      <c r="B746" s="13" t="str">
        <f>IF(INTRO!$E$43="Non-endemic"," ", IF(COUNTRY_INFO!B746=0," ",COUNTRY_INFO!B746))</f>
        <v>Taraba</v>
      </c>
      <c r="C746" s="13" t="str">
        <f>IF(INTRO!$E$43="Non-endemic"," ", IF(COUNTRY_INFO!C746=0," ",COUNTRY_INFO!C746))</f>
        <v>Sardauna</v>
      </c>
      <c r="D746" s="14">
        <f>IF(INTRO!$E$43="Non-endemic", 0, IF(COUNTRY_INFO!$K746&gt;0, IF(COUNTRY_INFO!$K746=4, 0, IF(COUNTRY_INFO!$K746=1, COUNTRY_INFO!$F746*0.33, IF(COUNTRY_INFO!$K746=2, COUNTRY_INFO!$F746*0.5, COUNTRY_INFO!$F746))), 0))</f>
        <v>27890.280000000002</v>
      </c>
      <c r="E746" s="14">
        <f>IF(INTRO!$E$43="Non-endemic", 0, IF(COUNTRY_INFO!$K746&gt;0, IF(COUNTRY_INFO!$K746=4, 0, IF(COUNTRY_INFO!$K746=1, 0, IF(COUNTRY_INFO!$K746=2, COUNTRY_INFO!$G746*0.2, COUNTRY_INFO!$G746))), 0))</f>
        <v>0</v>
      </c>
      <c r="F746" s="14">
        <f t="shared" si="88"/>
        <v>27890.280000000002</v>
      </c>
      <c r="G746" s="15">
        <f>IF(INTRO!$E$43="Non-endemic", "Not required", COUNTRY_INFO!T746)</f>
        <v>0</v>
      </c>
      <c r="H746" s="64"/>
      <c r="I746" s="14">
        <f>IF($D746=0,0,IF(AND($G746&gt;0,$H746&lt;&gt;"Yes"),D746,IF(AND($G746&gt;0,$H746="Yes"),COUNTRY_INFO!$F746,0)))</f>
        <v>0</v>
      </c>
      <c r="J746" s="3"/>
      <c r="K746" s="44">
        <f t="shared" si="89"/>
        <v>0</v>
      </c>
      <c r="L746" s="44">
        <f t="shared" si="90"/>
        <v>0</v>
      </c>
      <c r="M746" s="14">
        <f t="shared" si="85"/>
        <v>0</v>
      </c>
      <c r="N746" s="44">
        <f t="shared" si="86"/>
        <v>0</v>
      </c>
      <c r="O746" s="14">
        <f t="shared" si="91"/>
        <v>0</v>
      </c>
      <c r="P746" s="25"/>
      <c r="Q746" s="16">
        <f t="shared" si="92"/>
        <v>0</v>
      </c>
      <c r="R746" s="16">
        <f t="shared" si="87"/>
        <v>0</v>
      </c>
    </row>
    <row r="747" spans="1:18" x14ac:dyDescent="0.25">
      <c r="A747" s="13" t="str">
        <f>IF(INTRO!$E$43="Non-endemic"," ", IF(COUNTRY_INFO!A747=0," ",COUNTRY_INFO!A747))</f>
        <v>Nigeria</v>
      </c>
      <c r="B747" s="13" t="str">
        <f>IF(INTRO!$E$43="Non-endemic"," ", IF(COUNTRY_INFO!B747=0," ",COUNTRY_INFO!B747))</f>
        <v>Taraba</v>
      </c>
      <c r="C747" s="13" t="str">
        <f>IF(INTRO!$E$43="Non-endemic"," ", IF(COUNTRY_INFO!C747=0," ",COUNTRY_INFO!C747))</f>
        <v>Takum</v>
      </c>
      <c r="D747" s="14">
        <f>IF(INTRO!$E$43="Non-endemic", 0, IF(COUNTRY_INFO!$K747&gt;0, IF(COUNTRY_INFO!$K747=4, 0, IF(COUNTRY_INFO!$K747=1, COUNTRY_INFO!$F747*0.33, IF(COUNTRY_INFO!$K747=2, COUNTRY_INFO!$F747*0.5, COUNTRY_INFO!$F747))), 0))</f>
        <v>16819.440000000002</v>
      </c>
      <c r="E747" s="14">
        <f>IF(INTRO!$E$43="Non-endemic", 0, IF(COUNTRY_INFO!$K747&gt;0, IF(COUNTRY_INFO!$K747=4, 0, IF(COUNTRY_INFO!$K747=1, 0, IF(COUNTRY_INFO!$K747=2, COUNTRY_INFO!$G747*0.2, COUNTRY_INFO!$G747))), 0))</f>
        <v>0</v>
      </c>
      <c r="F747" s="14">
        <f t="shared" si="88"/>
        <v>16819.440000000002</v>
      </c>
      <c r="G747" s="15">
        <f>IF(INTRO!$E$43="Non-endemic", "Not required", COUNTRY_INFO!T747)</f>
        <v>0</v>
      </c>
      <c r="H747" s="64"/>
      <c r="I747" s="14">
        <f>IF($D747=0,0,IF(AND($G747&gt;0,$H747&lt;&gt;"Yes"),D747,IF(AND($G747&gt;0,$H747="Yes"),COUNTRY_INFO!$F747,0)))</f>
        <v>0</v>
      </c>
      <c r="J747" s="3"/>
      <c r="K747" s="44">
        <f t="shared" si="89"/>
        <v>0</v>
      </c>
      <c r="L747" s="44">
        <f t="shared" si="90"/>
        <v>0</v>
      </c>
      <c r="M747" s="14">
        <f t="shared" si="85"/>
        <v>0</v>
      </c>
      <c r="N747" s="44">
        <f t="shared" si="86"/>
        <v>0</v>
      </c>
      <c r="O747" s="14">
        <f t="shared" si="91"/>
        <v>0</v>
      </c>
      <c r="P747" s="25"/>
      <c r="Q747" s="16">
        <f t="shared" si="92"/>
        <v>0</v>
      </c>
      <c r="R747" s="16">
        <f t="shared" si="87"/>
        <v>0</v>
      </c>
    </row>
    <row r="748" spans="1:18" x14ac:dyDescent="0.25">
      <c r="A748" s="13" t="str">
        <f>IF(INTRO!$E$43="Non-endemic"," ", IF(COUNTRY_INFO!A748=0," ",COUNTRY_INFO!A748))</f>
        <v>Nigeria</v>
      </c>
      <c r="B748" s="13" t="str">
        <f>IF(INTRO!$E$43="Non-endemic"," ", IF(COUNTRY_INFO!B748=0," ",COUNTRY_INFO!B748))</f>
        <v>Taraba</v>
      </c>
      <c r="C748" s="13" t="str">
        <f>IF(INTRO!$E$43="Non-endemic"," ", IF(COUNTRY_INFO!C748=0," ",COUNTRY_INFO!C748))</f>
        <v>Ussa</v>
      </c>
      <c r="D748" s="14">
        <f>IF(INTRO!$E$43="Non-endemic", 0, IF(COUNTRY_INFO!$K748&gt;0, IF(COUNTRY_INFO!$K748=4, 0, IF(COUNTRY_INFO!$K748=1, COUNTRY_INFO!$F748*0.33, IF(COUNTRY_INFO!$K748=2, COUNTRY_INFO!$F748*0.5, COUNTRY_INFO!$F748))), 0))</f>
        <v>11434.83</v>
      </c>
      <c r="E748" s="14">
        <f>IF(INTRO!$E$43="Non-endemic", 0, IF(COUNTRY_INFO!$K748&gt;0, IF(COUNTRY_INFO!$K748=4, 0, IF(COUNTRY_INFO!$K748=1, 0, IF(COUNTRY_INFO!$K748=2, COUNTRY_INFO!$G748*0.2, COUNTRY_INFO!$G748))), 0))</f>
        <v>0</v>
      </c>
      <c r="F748" s="14">
        <f t="shared" si="88"/>
        <v>11434.83</v>
      </c>
      <c r="G748" s="15">
        <f>IF(INTRO!$E$43="Non-endemic", "Not required", COUNTRY_INFO!T748)</f>
        <v>0</v>
      </c>
      <c r="H748" s="64"/>
      <c r="I748" s="14">
        <f>IF($D748=0,0,IF(AND($G748&gt;0,$H748&lt;&gt;"Yes"),D748,IF(AND($G748&gt;0,$H748="Yes"),COUNTRY_INFO!$F748,0)))</f>
        <v>0</v>
      </c>
      <c r="J748" s="3"/>
      <c r="K748" s="44">
        <f t="shared" si="89"/>
        <v>0</v>
      </c>
      <c r="L748" s="44">
        <f t="shared" si="90"/>
        <v>0</v>
      </c>
      <c r="M748" s="14">
        <f t="shared" si="85"/>
        <v>0</v>
      </c>
      <c r="N748" s="44">
        <f t="shared" si="86"/>
        <v>0</v>
      </c>
      <c r="O748" s="14">
        <f t="shared" si="91"/>
        <v>0</v>
      </c>
      <c r="P748" s="25"/>
      <c r="Q748" s="16">
        <f t="shared" si="92"/>
        <v>0</v>
      </c>
      <c r="R748" s="16">
        <f t="shared" si="87"/>
        <v>0</v>
      </c>
    </row>
    <row r="749" spans="1:18" x14ac:dyDescent="0.25">
      <c r="A749" s="13" t="str">
        <f>IF(INTRO!$E$43="Non-endemic"," ", IF(COUNTRY_INFO!A749=0," ",COUNTRY_INFO!A749))</f>
        <v>Nigeria</v>
      </c>
      <c r="B749" s="13" t="str">
        <f>IF(INTRO!$E$43="Non-endemic"," ", IF(COUNTRY_INFO!B749=0," ",COUNTRY_INFO!B749))</f>
        <v>Taraba</v>
      </c>
      <c r="C749" s="13" t="str">
        <f>IF(INTRO!$E$43="Non-endemic"," ", IF(COUNTRY_INFO!C749=0," ",COUNTRY_INFO!C749))</f>
        <v>Wukari</v>
      </c>
      <c r="D749" s="14">
        <f>IF(INTRO!$E$43="Non-endemic", 0, IF(COUNTRY_INFO!$K749&gt;0, IF(COUNTRY_INFO!$K749=4, 0, IF(COUNTRY_INFO!$K749=1, COUNTRY_INFO!$F749*0.33, IF(COUNTRY_INFO!$K749=2, COUNTRY_INFO!$F749*0.5, COUNTRY_INFO!$F749))), 0))</f>
        <v>30016.47</v>
      </c>
      <c r="E749" s="14">
        <f>IF(INTRO!$E$43="Non-endemic", 0, IF(COUNTRY_INFO!$K749&gt;0, IF(COUNTRY_INFO!$K749=4, 0, IF(COUNTRY_INFO!$K749=1, 0, IF(COUNTRY_INFO!$K749=2, COUNTRY_INFO!$G749*0.2, COUNTRY_INFO!$G749))), 0))</f>
        <v>0</v>
      </c>
      <c r="F749" s="14">
        <f t="shared" si="88"/>
        <v>30016.47</v>
      </c>
      <c r="G749" s="15">
        <f>IF(INTRO!$E$43="Non-endemic", "Not required", COUNTRY_INFO!T749)</f>
        <v>0</v>
      </c>
      <c r="H749" s="64"/>
      <c r="I749" s="14">
        <f>IF($D749=0,0,IF(AND($G749&gt;0,$H749&lt;&gt;"Yes"),D749,IF(AND($G749&gt;0,$H749="Yes"),COUNTRY_INFO!$F749,0)))</f>
        <v>0</v>
      </c>
      <c r="J749" s="3"/>
      <c r="K749" s="44">
        <f t="shared" si="89"/>
        <v>0</v>
      </c>
      <c r="L749" s="44">
        <f t="shared" si="90"/>
        <v>0</v>
      </c>
      <c r="M749" s="14">
        <f t="shared" si="85"/>
        <v>0</v>
      </c>
      <c r="N749" s="44">
        <f t="shared" si="86"/>
        <v>0</v>
      </c>
      <c r="O749" s="14">
        <f t="shared" si="91"/>
        <v>0</v>
      </c>
      <c r="P749" s="25"/>
      <c r="Q749" s="16">
        <f t="shared" si="92"/>
        <v>0</v>
      </c>
      <c r="R749" s="16">
        <f t="shared" si="87"/>
        <v>0</v>
      </c>
    </row>
    <row r="750" spans="1:18" x14ac:dyDescent="0.25">
      <c r="A750" s="13" t="str">
        <f>IF(INTRO!$E$43="Non-endemic"," ", IF(COUNTRY_INFO!A750=0," ",COUNTRY_INFO!A750))</f>
        <v>Nigeria</v>
      </c>
      <c r="B750" s="13" t="str">
        <f>IF(INTRO!$E$43="Non-endemic"," ", IF(COUNTRY_INFO!B750=0," ",COUNTRY_INFO!B750))</f>
        <v>Taraba</v>
      </c>
      <c r="C750" s="13" t="str">
        <f>IF(INTRO!$E$43="Non-endemic"," ", IF(COUNTRY_INFO!C750=0," ",COUNTRY_INFO!C750))</f>
        <v>Yorro</v>
      </c>
      <c r="D750" s="14">
        <f>IF(INTRO!$E$43="Non-endemic", 0, IF(COUNTRY_INFO!$K750&gt;0, IF(COUNTRY_INFO!$K750=4, 0, IF(COUNTRY_INFO!$K750=1, COUNTRY_INFO!$F750*0.33, IF(COUNTRY_INFO!$K750=2, COUNTRY_INFO!$F750*0.5, COUNTRY_INFO!$F750))), 0))</f>
        <v>11110.77</v>
      </c>
      <c r="E750" s="14">
        <f>IF(INTRO!$E$43="Non-endemic", 0, IF(COUNTRY_INFO!$K750&gt;0, IF(COUNTRY_INFO!$K750=4, 0, IF(COUNTRY_INFO!$K750=1, 0, IF(COUNTRY_INFO!$K750=2, COUNTRY_INFO!$G750*0.2, COUNTRY_INFO!$G750))), 0))</f>
        <v>0</v>
      </c>
      <c r="F750" s="14">
        <f t="shared" si="88"/>
        <v>11110.77</v>
      </c>
      <c r="G750" s="15">
        <f>IF(INTRO!$E$43="Non-endemic", "Not required", COUNTRY_INFO!T750)</f>
        <v>0</v>
      </c>
      <c r="H750" s="64"/>
      <c r="I750" s="14">
        <f>IF($D750=0,0,IF(AND($G750&gt;0,$H750&lt;&gt;"Yes"),D750,IF(AND($G750&gt;0,$H750="Yes"),COUNTRY_INFO!$F750,0)))</f>
        <v>0</v>
      </c>
      <c r="J750" s="3"/>
      <c r="K750" s="44">
        <f t="shared" si="89"/>
        <v>0</v>
      </c>
      <c r="L750" s="44">
        <f t="shared" si="90"/>
        <v>0</v>
      </c>
      <c r="M750" s="14">
        <f t="shared" si="85"/>
        <v>0</v>
      </c>
      <c r="N750" s="44">
        <f t="shared" si="86"/>
        <v>0</v>
      </c>
      <c r="O750" s="14">
        <f t="shared" si="91"/>
        <v>0</v>
      </c>
      <c r="P750" s="25"/>
      <c r="Q750" s="16">
        <f t="shared" si="92"/>
        <v>0</v>
      </c>
      <c r="R750" s="16">
        <f t="shared" si="87"/>
        <v>0</v>
      </c>
    </row>
    <row r="751" spans="1:18" x14ac:dyDescent="0.25">
      <c r="A751" s="13" t="str">
        <f>IF(INTRO!$E$43="Non-endemic"," ", IF(COUNTRY_INFO!A751=0," ",COUNTRY_INFO!A751))</f>
        <v>Nigeria</v>
      </c>
      <c r="B751" s="13" t="str">
        <f>IF(INTRO!$E$43="Non-endemic"," ", IF(COUNTRY_INFO!B751=0," ",COUNTRY_INFO!B751))</f>
        <v>Taraba</v>
      </c>
      <c r="C751" s="13" t="str">
        <f>IF(INTRO!$E$43="Non-endemic"," ", IF(COUNTRY_INFO!C751=0," ",COUNTRY_INFO!C751))</f>
        <v>Zing</v>
      </c>
      <c r="D751" s="14">
        <f>IF(INTRO!$E$43="Non-endemic", 0, IF(COUNTRY_INFO!$K751&gt;0, IF(COUNTRY_INFO!$K751=4, 0, IF(COUNTRY_INFO!$K751=1, COUNTRY_INFO!$F751*0.33, IF(COUNTRY_INFO!$K751=2, COUNTRY_INFO!$F751*0.5, COUNTRY_INFO!$F751))), 0))</f>
        <v>15827.130000000001</v>
      </c>
      <c r="E751" s="14">
        <f>IF(INTRO!$E$43="Non-endemic", 0, IF(COUNTRY_INFO!$K751&gt;0, IF(COUNTRY_INFO!$K751=4, 0, IF(COUNTRY_INFO!$K751=1, 0, IF(COUNTRY_INFO!$K751=2, COUNTRY_INFO!$G751*0.2, COUNTRY_INFO!$G751))), 0))</f>
        <v>0</v>
      </c>
      <c r="F751" s="14">
        <f t="shared" si="88"/>
        <v>15827.130000000001</v>
      </c>
      <c r="G751" s="15">
        <f>IF(INTRO!$E$43="Non-endemic", "Not required", COUNTRY_INFO!T751)</f>
        <v>0</v>
      </c>
      <c r="H751" s="64"/>
      <c r="I751" s="14">
        <f>IF($D751=0,0,IF(AND($G751&gt;0,$H751&lt;&gt;"Yes"),D751,IF(AND($G751&gt;0,$H751="Yes"),COUNTRY_INFO!$F751,0)))</f>
        <v>0</v>
      </c>
      <c r="J751" s="3"/>
      <c r="K751" s="44">
        <f t="shared" si="89"/>
        <v>0</v>
      </c>
      <c r="L751" s="44">
        <f t="shared" si="90"/>
        <v>0</v>
      </c>
      <c r="M751" s="14">
        <f t="shared" si="85"/>
        <v>0</v>
      </c>
      <c r="N751" s="44">
        <f t="shared" si="86"/>
        <v>0</v>
      </c>
      <c r="O751" s="14">
        <f t="shared" si="91"/>
        <v>0</v>
      </c>
      <c r="P751" s="25"/>
      <c r="Q751" s="16">
        <f t="shared" si="92"/>
        <v>0</v>
      </c>
      <c r="R751" s="16">
        <f t="shared" si="87"/>
        <v>0</v>
      </c>
    </row>
    <row r="752" spans="1:18" x14ac:dyDescent="0.25">
      <c r="A752" s="13" t="str">
        <f>IF(INTRO!$E$43="Non-endemic"," ", IF(COUNTRY_INFO!A752=0," ",COUNTRY_INFO!A752))</f>
        <v>Nigeria</v>
      </c>
      <c r="B752" s="13" t="str">
        <f>IF(INTRO!$E$43="Non-endemic"," ", IF(COUNTRY_INFO!B752=0," ",COUNTRY_INFO!B752))</f>
        <v>Yobe</v>
      </c>
      <c r="C752" s="13" t="str">
        <f>IF(INTRO!$E$43="Non-endemic"," ", IF(COUNTRY_INFO!C752=0," ",COUNTRY_INFO!C752))</f>
        <v>Bade</v>
      </c>
      <c r="D752" s="14">
        <f>IF(INTRO!$E$43="Non-endemic", 0, IF(COUNTRY_INFO!$K752&gt;0, IF(COUNTRY_INFO!$K752=4, 0, IF(COUNTRY_INFO!$K752=1, COUNTRY_INFO!$F752*0.33, IF(COUNTRY_INFO!$K752=2, COUNTRY_INFO!$F752*0.5, COUNTRY_INFO!$F752))), 0))</f>
        <v>14536.5</v>
      </c>
      <c r="E752" s="14">
        <f>IF(INTRO!$E$43="Non-endemic", 0, IF(COUNTRY_INFO!$K752&gt;0, IF(COUNTRY_INFO!$K752=4, 0, IF(COUNTRY_INFO!$K752=1, 0, IF(COUNTRY_INFO!$K752=2, COUNTRY_INFO!$G752*0.2, COUNTRY_INFO!$G752))), 0))</f>
        <v>10798.400000000001</v>
      </c>
      <c r="F752" s="14">
        <f t="shared" si="88"/>
        <v>25334.9</v>
      </c>
      <c r="G752" s="15">
        <f>IF(INTRO!$E$43="Non-endemic", "Not required", COUNTRY_INFO!T752)</f>
        <v>1</v>
      </c>
      <c r="H752" s="64"/>
      <c r="I752" s="14">
        <f>IF($D752=0,0,IF(AND($G752&gt;0,$H752&lt;&gt;"Yes"),D752,IF(AND($G752&gt;0,$H752="Yes"),COUNTRY_INFO!$F752,0)))</f>
        <v>14536.5</v>
      </c>
      <c r="J752" s="3"/>
      <c r="K752" s="44">
        <f t="shared" si="89"/>
        <v>10798.400000000001</v>
      </c>
      <c r="L752" s="44">
        <f t="shared" si="90"/>
        <v>25334.9</v>
      </c>
      <c r="M752" s="14">
        <f t="shared" si="85"/>
        <v>36341.25</v>
      </c>
      <c r="N752" s="44">
        <f t="shared" si="86"/>
        <v>32395.200000000004</v>
      </c>
      <c r="O752" s="14">
        <f t="shared" si="91"/>
        <v>36341.25</v>
      </c>
      <c r="P752" s="25"/>
      <c r="Q752" s="16">
        <f t="shared" si="92"/>
        <v>36341.25</v>
      </c>
      <c r="R752" s="16">
        <f t="shared" si="87"/>
        <v>37</v>
      </c>
    </row>
    <row r="753" spans="1:18" x14ac:dyDescent="0.25">
      <c r="A753" s="13" t="str">
        <f>IF(INTRO!$E$43="Non-endemic"," ", IF(COUNTRY_INFO!A753=0," ",COUNTRY_INFO!A753))</f>
        <v>Nigeria</v>
      </c>
      <c r="B753" s="13" t="str">
        <f>IF(INTRO!$E$43="Non-endemic"," ", IF(COUNTRY_INFO!B753=0," ",COUNTRY_INFO!B753))</f>
        <v>Yobe</v>
      </c>
      <c r="C753" s="13" t="str">
        <f>IF(INTRO!$E$43="Non-endemic"," ", IF(COUNTRY_INFO!C753=0," ",COUNTRY_INFO!C753))</f>
        <v>Bursari</v>
      </c>
      <c r="D753" s="14">
        <f>IF(INTRO!$E$43="Non-endemic", 0, IF(COUNTRY_INFO!$K753&gt;0, IF(COUNTRY_INFO!$K753=4, 0, IF(COUNTRY_INFO!$K753=1, COUNTRY_INFO!$F753*0.33, IF(COUNTRY_INFO!$K753=2, COUNTRY_INFO!$F753*0.5, COUNTRY_INFO!$F753))), 0))</f>
        <v>26319</v>
      </c>
      <c r="E753" s="14">
        <f>IF(INTRO!$E$43="Non-endemic", 0, IF(COUNTRY_INFO!$K753&gt;0, IF(COUNTRY_INFO!$K753=4, 0, IF(COUNTRY_INFO!$K753=1, 0, IF(COUNTRY_INFO!$K753=2, COUNTRY_INFO!$G753*0.2, COUNTRY_INFO!$G753))), 0))</f>
        <v>19551</v>
      </c>
      <c r="F753" s="14">
        <f t="shared" si="88"/>
        <v>45870</v>
      </c>
      <c r="G753" s="15">
        <f>IF(INTRO!$E$43="Non-endemic", "Not required", COUNTRY_INFO!T753)</f>
        <v>1</v>
      </c>
      <c r="H753" s="64"/>
      <c r="I753" s="14">
        <f>IF($D753=0,0,IF(AND($G753&gt;0,$H753&lt;&gt;"Yes"),D753,IF(AND($G753&gt;0,$H753="Yes"),COUNTRY_INFO!$F753,0)))</f>
        <v>26319</v>
      </c>
      <c r="J753" s="3"/>
      <c r="K753" s="44">
        <f t="shared" si="89"/>
        <v>19551</v>
      </c>
      <c r="L753" s="44">
        <f t="shared" si="90"/>
        <v>45870</v>
      </c>
      <c r="M753" s="14">
        <f t="shared" si="85"/>
        <v>65797.5</v>
      </c>
      <c r="N753" s="44">
        <f t="shared" si="86"/>
        <v>58653</v>
      </c>
      <c r="O753" s="14">
        <f t="shared" si="91"/>
        <v>65797.5</v>
      </c>
      <c r="P753" s="25"/>
      <c r="Q753" s="16">
        <f t="shared" si="92"/>
        <v>65797.5</v>
      </c>
      <c r="R753" s="16">
        <f t="shared" si="87"/>
        <v>66</v>
      </c>
    </row>
    <row r="754" spans="1:18" x14ac:dyDescent="0.25">
      <c r="A754" s="13" t="str">
        <f>IF(INTRO!$E$43="Non-endemic"," ", IF(COUNTRY_INFO!A754=0," ",COUNTRY_INFO!A754))</f>
        <v>Nigeria</v>
      </c>
      <c r="B754" s="13" t="str">
        <f>IF(INTRO!$E$43="Non-endemic"," ", IF(COUNTRY_INFO!B754=0," ",COUNTRY_INFO!B754))</f>
        <v>Yobe</v>
      </c>
      <c r="C754" s="13" t="str">
        <f>IF(INTRO!$E$43="Non-endemic"," ", IF(COUNTRY_INFO!C754=0," ",COUNTRY_INFO!C754))</f>
        <v>Damaturu</v>
      </c>
      <c r="D754" s="14">
        <f>IF(INTRO!$E$43="Non-endemic", 0, IF(COUNTRY_INFO!$K754&gt;0, IF(COUNTRY_INFO!$K754=4, 0, IF(COUNTRY_INFO!$K754=1, COUNTRY_INFO!$F754*0.33, IF(COUNTRY_INFO!$K754=2, COUNTRY_INFO!$F754*0.5, COUNTRY_INFO!$F754))), 0))</f>
        <v>20546.5</v>
      </c>
      <c r="E754" s="14">
        <f>IF(INTRO!$E$43="Non-endemic", 0, IF(COUNTRY_INFO!$K754&gt;0, IF(COUNTRY_INFO!$K754=4, 0, IF(COUNTRY_INFO!$K754=1, 0, IF(COUNTRY_INFO!$K754=2, COUNTRY_INFO!$G754*0.2, COUNTRY_INFO!$G754))), 0))</f>
        <v>15263</v>
      </c>
      <c r="F754" s="14">
        <f t="shared" si="88"/>
        <v>35809.5</v>
      </c>
      <c r="G754" s="15">
        <f>IF(INTRO!$E$43="Non-endemic", "Not required", COUNTRY_INFO!T754)</f>
        <v>1</v>
      </c>
      <c r="H754" s="64"/>
      <c r="I754" s="14">
        <f>IF($D754=0,0,IF(AND($G754&gt;0,$H754&lt;&gt;"Yes"),D754,IF(AND($G754&gt;0,$H754="Yes"),COUNTRY_INFO!$F754,0)))</f>
        <v>20546.5</v>
      </c>
      <c r="J754" s="3"/>
      <c r="K754" s="44">
        <f t="shared" si="89"/>
        <v>15263</v>
      </c>
      <c r="L754" s="44">
        <f t="shared" si="90"/>
        <v>35809.5</v>
      </c>
      <c r="M754" s="14">
        <f t="shared" si="85"/>
        <v>51366.25</v>
      </c>
      <c r="N754" s="44">
        <f t="shared" si="86"/>
        <v>45789</v>
      </c>
      <c r="O754" s="14">
        <f t="shared" si="91"/>
        <v>51366.25</v>
      </c>
      <c r="P754" s="25"/>
      <c r="Q754" s="16">
        <f t="shared" si="92"/>
        <v>51366.25</v>
      </c>
      <c r="R754" s="16">
        <f t="shared" si="87"/>
        <v>52</v>
      </c>
    </row>
    <row r="755" spans="1:18" x14ac:dyDescent="0.25">
      <c r="A755" s="13" t="str">
        <f>IF(INTRO!$E$43="Non-endemic"," ", IF(COUNTRY_INFO!A755=0," ",COUNTRY_INFO!A755))</f>
        <v>Nigeria</v>
      </c>
      <c r="B755" s="13" t="str">
        <f>IF(INTRO!$E$43="Non-endemic"," ", IF(COUNTRY_INFO!B755=0," ",COUNTRY_INFO!B755))</f>
        <v>Yobe</v>
      </c>
      <c r="C755" s="13" t="str">
        <f>IF(INTRO!$E$43="Non-endemic"," ", IF(COUNTRY_INFO!C755=0," ",COUNTRY_INFO!C755))</f>
        <v>Fika</v>
      </c>
      <c r="D755" s="14">
        <f>IF(INTRO!$E$43="Non-endemic", 0, IF(COUNTRY_INFO!$K755&gt;0, IF(COUNTRY_INFO!$K755=4, 0, IF(COUNTRY_INFO!$K755=1, COUNTRY_INFO!$F755*0.33, IF(COUNTRY_INFO!$K755=2, COUNTRY_INFO!$F755*0.5, COUNTRY_INFO!$F755))), 0))</f>
        <v>10937.19</v>
      </c>
      <c r="E755" s="14">
        <f>IF(INTRO!$E$43="Non-endemic", 0, IF(COUNTRY_INFO!$K755&gt;0, IF(COUNTRY_INFO!$K755=4, 0, IF(COUNTRY_INFO!$K755=1, 0, IF(COUNTRY_INFO!$K755=2, COUNTRY_INFO!$G755*0.2, COUNTRY_INFO!$G755))), 0))</f>
        <v>0</v>
      </c>
      <c r="F755" s="14">
        <f t="shared" si="88"/>
        <v>10937.19</v>
      </c>
      <c r="G755" s="15">
        <f>IF(INTRO!$E$43="Non-endemic", "Not required", COUNTRY_INFO!T755)</f>
        <v>0</v>
      </c>
      <c r="H755" s="64"/>
      <c r="I755" s="14">
        <f>IF($D755=0,0,IF(AND($G755&gt;0,$H755&lt;&gt;"Yes"),D755,IF(AND($G755&gt;0,$H755="Yes"),COUNTRY_INFO!$F755,0)))</f>
        <v>0</v>
      </c>
      <c r="J755" s="3"/>
      <c r="K755" s="44">
        <f t="shared" si="89"/>
        <v>0</v>
      </c>
      <c r="L755" s="44">
        <f t="shared" si="90"/>
        <v>0</v>
      </c>
      <c r="M755" s="14">
        <f t="shared" si="85"/>
        <v>0</v>
      </c>
      <c r="N755" s="44">
        <f t="shared" si="86"/>
        <v>0</v>
      </c>
      <c r="O755" s="14">
        <f t="shared" si="91"/>
        <v>0</v>
      </c>
      <c r="P755" s="25"/>
      <c r="Q755" s="16">
        <f t="shared" si="92"/>
        <v>0</v>
      </c>
      <c r="R755" s="16">
        <f t="shared" si="87"/>
        <v>0</v>
      </c>
    </row>
    <row r="756" spans="1:18" x14ac:dyDescent="0.25">
      <c r="A756" s="13" t="str">
        <f>IF(INTRO!$E$43="Non-endemic"," ", IF(COUNTRY_INFO!A756=0," ",COUNTRY_INFO!A756))</f>
        <v>Nigeria</v>
      </c>
      <c r="B756" s="13" t="str">
        <f>IF(INTRO!$E$43="Non-endemic"," ", IF(COUNTRY_INFO!B756=0," ",COUNTRY_INFO!B756))</f>
        <v>Yobe</v>
      </c>
      <c r="C756" s="13" t="str">
        <f>IF(INTRO!$E$43="Non-endemic"," ", IF(COUNTRY_INFO!C756=0," ",COUNTRY_INFO!C756))</f>
        <v>Fune</v>
      </c>
      <c r="D756" s="14">
        <f>IF(INTRO!$E$43="Non-endemic", 0, IF(COUNTRY_INFO!$K756&gt;0, IF(COUNTRY_INFO!$K756=4, 0, IF(COUNTRY_INFO!$K756=1, COUNTRY_INFO!$F756*0.33, IF(COUNTRY_INFO!$K756=2, COUNTRY_INFO!$F756*0.5, COUNTRY_INFO!$F756))), 0))</f>
        <v>17011.5</v>
      </c>
      <c r="E756" s="14">
        <f>IF(INTRO!$E$43="Non-endemic", 0, IF(COUNTRY_INFO!$K756&gt;0, IF(COUNTRY_INFO!$K756=4, 0, IF(COUNTRY_INFO!$K756=1, 0, IF(COUNTRY_INFO!$K756=2, COUNTRY_INFO!$G756*0.2, COUNTRY_INFO!$G756))), 0))</f>
        <v>0</v>
      </c>
      <c r="F756" s="14">
        <f t="shared" si="88"/>
        <v>17011.5</v>
      </c>
      <c r="G756" s="15">
        <f>IF(INTRO!$E$43="Non-endemic", "Not required", COUNTRY_INFO!T756)</f>
        <v>0</v>
      </c>
      <c r="H756" s="64"/>
      <c r="I756" s="14">
        <f>IF($D756=0,0,IF(AND($G756&gt;0,$H756&lt;&gt;"Yes"),D756,IF(AND($G756&gt;0,$H756="Yes"),COUNTRY_INFO!$F756,0)))</f>
        <v>0</v>
      </c>
      <c r="J756" s="3"/>
      <c r="K756" s="44">
        <f t="shared" si="89"/>
        <v>0</v>
      </c>
      <c r="L756" s="44">
        <f t="shared" si="90"/>
        <v>0</v>
      </c>
      <c r="M756" s="14">
        <f t="shared" si="85"/>
        <v>0</v>
      </c>
      <c r="N756" s="44">
        <f t="shared" si="86"/>
        <v>0</v>
      </c>
      <c r="O756" s="14">
        <f t="shared" si="91"/>
        <v>0</v>
      </c>
      <c r="P756" s="25"/>
      <c r="Q756" s="16">
        <f t="shared" si="92"/>
        <v>0</v>
      </c>
      <c r="R756" s="16">
        <f t="shared" si="87"/>
        <v>0</v>
      </c>
    </row>
    <row r="757" spans="1:18" x14ac:dyDescent="0.25">
      <c r="A757" s="13" t="str">
        <f>IF(INTRO!$E$43="Non-endemic"," ", IF(COUNTRY_INFO!A757=0," ",COUNTRY_INFO!A757))</f>
        <v>Nigeria</v>
      </c>
      <c r="B757" s="13" t="str">
        <f>IF(INTRO!$E$43="Non-endemic"," ", IF(COUNTRY_INFO!B757=0," ",COUNTRY_INFO!B757))</f>
        <v>Yobe</v>
      </c>
      <c r="C757" s="13" t="str">
        <f>IF(INTRO!$E$43="Non-endemic"," ", IF(COUNTRY_INFO!C757=0," ",COUNTRY_INFO!C757))</f>
        <v>Geidan</v>
      </c>
      <c r="D757" s="14">
        <f>IF(INTRO!$E$43="Non-endemic", 0, IF(COUNTRY_INFO!$K757&gt;0, IF(COUNTRY_INFO!$K757=4, 0, IF(COUNTRY_INFO!$K757=1, COUNTRY_INFO!$F757*0.33, IF(COUNTRY_INFO!$K757=2, COUNTRY_INFO!$F757*0.5, COUNTRY_INFO!$F757))), 0))</f>
        <v>56628.5</v>
      </c>
      <c r="E757" s="14">
        <f>IF(INTRO!$E$43="Non-endemic", 0, IF(COUNTRY_INFO!$K757&gt;0, IF(COUNTRY_INFO!$K757=4, 0, IF(COUNTRY_INFO!$K757=1, 0, IF(COUNTRY_INFO!$K757=2, COUNTRY_INFO!$G757*0.2, COUNTRY_INFO!$G757))), 0))</f>
        <v>42066.8</v>
      </c>
      <c r="F757" s="14">
        <f t="shared" si="88"/>
        <v>98695.3</v>
      </c>
      <c r="G757" s="15">
        <f>IF(INTRO!$E$43="Non-endemic", "Not required", COUNTRY_INFO!T757)</f>
        <v>1</v>
      </c>
      <c r="H757" s="64"/>
      <c r="I757" s="14">
        <f>IF($D757=0,0,IF(AND($G757&gt;0,$H757&lt;&gt;"Yes"),D757,IF(AND($G757&gt;0,$H757="Yes"),COUNTRY_INFO!$F757,0)))</f>
        <v>56628.5</v>
      </c>
      <c r="J757" s="3"/>
      <c r="K757" s="44">
        <f t="shared" si="89"/>
        <v>42066.8</v>
      </c>
      <c r="L757" s="44">
        <f t="shared" si="90"/>
        <v>98695.3</v>
      </c>
      <c r="M757" s="14">
        <f t="shared" si="85"/>
        <v>141571.25</v>
      </c>
      <c r="N757" s="44">
        <f t="shared" si="86"/>
        <v>126200.40000000001</v>
      </c>
      <c r="O757" s="14">
        <f t="shared" si="91"/>
        <v>141571.25</v>
      </c>
      <c r="P757" s="25"/>
      <c r="Q757" s="16">
        <f t="shared" si="92"/>
        <v>141571.25</v>
      </c>
      <c r="R757" s="16">
        <f t="shared" si="87"/>
        <v>142</v>
      </c>
    </row>
    <row r="758" spans="1:18" x14ac:dyDescent="0.25">
      <c r="A758" s="13" t="str">
        <f>IF(INTRO!$E$43="Non-endemic"," ", IF(COUNTRY_INFO!A758=0," ",COUNTRY_INFO!A758))</f>
        <v>Nigeria</v>
      </c>
      <c r="B758" s="13" t="str">
        <f>IF(INTRO!$E$43="Non-endemic"," ", IF(COUNTRY_INFO!B758=0," ",COUNTRY_INFO!B758))</f>
        <v>Yobe</v>
      </c>
      <c r="C758" s="13" t="str">
        <f>IF(INTRO!$E$43="Non-endemic"," ", IF(COUNTRY_INFO!C758=0," ",COUNTRY_INFO!C758))</f>
        <v>Gujba</v>
      </c>
      <c r="D758" s="14">
        <f>IF(INTRO!$E$43="Non-endemic", 0, IF(COUNTRY_INFO!$K758&gt;0, IF(COUNTRY_INFO!$K758=4, 0, IF(COUNTRY_INFO!$K758=1, COUNTRY_INFO!$F758*0.33, IF(COUNTRY_INFO!$K758=2, COUNTRY_INFO!$F758*0.5, COUNTRY_INFO!$F758))), 0))</f>
        <v>19546.560000000001</v>
      </c>
      <c r="E758" s="14">
        <f>IF(INTRO!$E$43="Non-endemic", 0, IF(COUNTRY_INFO!$K758&gt;0, IF(COUNTRY_INFO!$K758=4, 0, IF(COUNTRY_INFO!$K758=1, 0, IF(COUNTRY_INFO!$K758=2, COUNTRY_INFO!$G758*0.2, COUNTRY_INFO!$G758))), 0))</f>
        <v>0</v>
      </c>
      <c r="F758" s="14">
        <f t="shared" si="88"/>
        <v>19546.560000000001</v>
      </c>
      <c r="G758" s="15">
        <f>IF(INTRO!$E$43="Non-endemic", "Not required", COUNTRY_INFO!T758)</f>
        <v>0</v>
      </c>
      <c r="H758" s="64"/>
      <c r="I758" s="14">
        <f>IF($D758=0,0,IF(AND($G758&gt;0,$H758&lt;&gt;"Yes"),D758,IF(AND($G758&gt;0,$H758="Yes"),COUNTRY_INFO!$F758,0)))</f>
        <v>0</v>
      </c>
      <c r="J758" s="3"/>
      <c r="K758" s="44">
        <f t="shared" si="89"/>
        <v>0</v>
      </c>
      <c r="L758" s="44">
        <f t="shared" si="90"/>
        <v>0</v>
      </c>
      <c r="M758" s="14">
        <f t="shared" si="85"/>
        <v>0</v>
      </c>
      <c r="N758" s="44">
        <f t="shared" si="86"/>
        <v>0</v>
      </c>
      <c r="O758" s="14">
        <f t="shared" si="91"/>
        <v>0</v>
      </c>
      <c r="P758" s="25"/>
      <c r="Q758" s="16">
        <f t="shared" si="92"/>
        <v>0</v>
      </c>
      <c r="R758" s="16">
        <f t="shared" si="87"/>
        <v>0</v>
      </c>
    </row>
    <row r="759" spans="1:18" x14ac:dyDescent="0.25">
      <c r="A759" s="13" t="str">
        <f>IF(INTRO!$E$43="Non-endemic"," ", IF(COUNTRY_INFO!A759=0," ",COUNTRY_INFO!A759))</f>
        <v>Nigeria</v>
      </c>
      <c r="B759" s="13" t="str">
        <f>IF(INTRO!$E$43="Non-endemic"," ", IF(COUNTRY_INFO!B759=0," ",COUNTRY_INFO!B759))</f>
        <v>Yobe</v>
      </c>
      <c r="C759" s="13" t="str">
        <f>IF(INTRO!$E$43="Non-endemic"," ", IF(COUNTRY_INFO!C759=0," ",COUNTRY_INFO!C759))</f>
        <v>Gulani</v>
      </c>
      <c r="D759" s="14">
        <f>IF(INTRO!$E$43="Non-endemic", 0, IF(COUNTRY_INFO!$K759&gt;0, IF(COUNTRY_INFO!$K759=4, 0, IF(COUNTRY_INFO!$K759=1, COUNTRY_INFO!$F759*0.33, IF(COUNTRY_INFO!$K759=2, COUNTRY_INFO!$F759*0.5, COUNTRY_INFO!$F759))), 0))</f>
        <v>16165.710000000001</v>
      </c>
      <c r="E759" s="14">
        <f>IF(INTRO!$E$43="Non-endemic", 0, IF(COUNTRY_INFO!$K759&gt;0, IF(COUNTRY_INFO!$K759=4, 0, IF(COUNTRY_INFO!$K759=1, 0, IF(COUNTRY_INFO!$K759=2, COUNTRY_INFO!$G759*0.2, COUNTRY_INFO!$G759))), 0))</f>
        <v>0</v>
      </c>
      <c r="F759" s="14">
        <f t="shared" si="88"/>
        <v>16165.710000000001</v>
      </c>
      <c r="G759" s="15">
        <f>IF(INTRO!$E$43="Non-endemic", "Not required", COUNTRY_INFO!T759)</f>
        <v>0</v>
      </c>
      <c r="H759" s="64"/>
      <c r="I759" s="14">
        <f>IF($D759=0,0,IF(AND($G759&gt;0,$H759&lt;&gt;"Yes"),D759,IF(AND($G759&gt;0,$H759="Yes"),COUNTRY_INFO!$F759,0)))</f>
        <v>0</v>
      </c>
      <c r="J759" s="3"/>
      <c r="K759" s="44">
        <f t="shared" si="89"/>
        <v>0</v>
      </c>
      <c r="L759" s="44">
        <f t="shared" si="90"/>
        <v>0</v>
      </c>
      <c r="M759" s="14">
        <f t="shared" si="85"/>
        <v>0</v>
      </c>
      <c r="N759" s="44">
        <f t="shared" si="86"/>
        <v>0</v>
      </c>
      <c r="O759" s="14">
        <f t="shared" si="91"/>
        <v>0</v>
      </c>
      <c r="P759" s="25"/>
      <c r="Q759" s="16">
        <f t="shared" si="92"/>
        <v>0</v>
      </c>
      <c r="R759" s="16">
        <f t="shared" si="87"/>
        <v>0</v>
      </c>
    </row>
    <row r="760" spans="1:18" x14ac:dyDescent="0.25">
      <c r="A760" s="13" t="str">
        <f>IF(INTRO!$E$43="Non-endemic"," ", IF(COUNTRY_INFO!A760=0," ",COUNTRY_INFO!A760))</f>
        <v>Nigeria</v>
      </c>
      <c r="B760" s="13" t="str">
        <f>IF(INTRO!$E$43="Non-endemic"," ", IF(COUNTRY_INFO!B760=0," ",COUNTRY_INFO!B760))</f>
        <v>Yobe</v>
      </c>
      <c r="C760" s="13" t="str">
        <f>IF(INTRO!$E$43="Non-endemic"," ", IF(COUNTRY_INFO!C760=0," ",COUNTRY_INFO!C760))</f>
        <v>Jakusko</v>
      </c>
      <c r="D760" s="14">
        <f>IF(INTRO!$E$43="Non-endemic", 0, IF(COUNTRY_INFO!$K760&gt;0, IF(COUNTRY_INFO!$K760=4, 0, IF(COUNTRY_INFO!$K760=1, COUNTRY_INFO!$F760*0.33, IF(COUNTRY_INFO!$K760=2, COUNTRY_INFO!$F760*0.5, COUNTRY_INFO!$F760))), 0))</f>
        <v>19489.5</v>
      </c>
      <c r="E760" s="14">
        <f>IF(INTRO!$E$43="Non-endemic", 0, IF(COUNTRY_INFO!$K760&gt;0, IF(COUNTRY_INFO!$K760=4, 0, IF(COUNTRY_INFO!$K760=1, 0, IF(COUNTRY_INFO!$K760=2, COUNTRY_INFO!$G760*0.2, COUNTRY_INFO!$G760))), 0))</f>
        <v>14477.800000000001</v>
      </c>
      <c r="F760" s="14">
        <f t="shared" si="88"/>
        <v>33967.300000000003</v>
      </c>
      <c r="G760" s="15">
        <f>IF(INTRO!$E$43="Non-endemic", "Not required", COUNTRY_INFO!T760)</f>
        <v>1</v>
      </c>
      <c r="H760" s="64"/>
      <c r="I760" s="14">
        <f>IF($D760=0,0,IF(AND($G760&gt;0,$H760&lt;&gt;"Yes"),D760,IF(AND($G760&gt;0,$H760="Yes"),COUNTRY_INFO!$F760,0)))</f>
        <v>19489.5</v>
      </c>
      <c r="J760" s="3"/>
      <c r="K760" s="44">
        <f t="shared" si="89"/>
        <v>14477.800000000001</v>
      </c>
      <c r="L760" s="44">
        <f t="shared" si="90"/>
        <v>33967.300000000003</v>
      </c>
      <c r="M760" s="14">
        <f t="shared" si="85"/>
        <v>48723.75</v>
      </c>
      <c r="N760" s="44">
        <f t="shared" si="86"/>
        <v>43433.4</v>
      </c>
      <c r="O760" s="14">
        <f t="shared" si="91"/>
        <v>48723.75</v>
      </c>
      <c r="P760" s="25"/>
      <c r="Q760" s="16">
        <f t="shared" si="92"/>
        <v>48723.75</v>
      </c>
      <c r="R760" s="16">
        <f t="shared" si="87"/>
        <v>49</v>
      </c>
    </row>
    <row r="761" spans="1:18" x14ac:dyDescent="0.25">
      <c r="A761" s="13" t="str">
        <f>IF(INTRO!$E$43="Non-endemic"," ", IF(COUNTRY_INFO!A761=0," ",COUNTRY_INFO!A761))</f>
        <v>Nigeria</v>
      </c>
      <c r="B761" s="13" t="str">
        <f>IF(INTRO!$E$43="Non-endemic"," ", IF(COUNTRY_INFO!B761=0," ",COUNTRY_INFO!B761))</f>
        <v>Yobe</v>
      </c>
      <c r="C761" s="13" t="str">
        <f>IF(INTRO!$E$43="Non-endemic"," ", IF(COUNTRY_INFO!C761=0," ",COUNTRY_INFO!C761))</f>
        <v>Karasuwa</v>
      </c>
      <c r="D761" s="14">
        <f>IF(INTRO!$E$43="Non-endemic", 0, IF(COUNTRY_INFO!$K761&gt;0, IF(COUNTRY_INFO!$K761=4, 0, IF(COUNTRY_INFO!$K761=1, COUNTRY_INFO!$F761*0.33, IF(COUNTRY_INFO!$K761=2, COUNTRY_INFO!$F761*0.5, COUNTRY_INFO!$F761))), 0))</f>
        <v>43133</v>
      </c>
      <c r="E761" s="14">
        <f>IF(INTRO!$E$43="Non-endemic", 0, IF(COUNTRY_INFO!$K761&gt;0, IF(COUNTRY_INFO!$K761=4, 0, IF(COUNTRY_INFO!$K761=1, 0, IF(COUNTRY_INFO!$K761=2, COUNTRY_INFO!$G761*0.2, COUNTRY_INFO!$G761))), 0))</f>
        <v>32041.4</v>
      </c>
      <c r="F761" s="14">
        <f t="shared" si="88"/>
        <v>75174.399999999994</v>
      </c>
      <c r="G761" s="15">
        <f>IF(INTRO!$E$43="Non-endemic", "Not required", COUNTRY_INFO!T761)</f>
        <v>1</v>
      </c>
      <c r="H761" s="64"/>
      <c r="I761" s="14">
        <f>IF($D761=0,0,IF(AND($G761&gt;0,$H761&lt;&gt;"Yes"),D761,IF(AND($G761&gt;0,$H761="Yes"),COUNTRY_INFO!$F761,0)))</f>
        <v>43133</v>
      </c>
      <c r="J761" s="3"/>
      <c r="K761" s="44">
        <f t="shared" si="89"/>
        <v>32041.4</v>
      </c>
      <c r="L761" s="44">
        <f t="shared" si="90"/>
        <v>75174.399999999994</v>
      </c>
      <c r="M761" s="14">
        <f t="shared" si="85"/>
        <v>107832.5</v>
      </c>
      <c r="N761" s="44">
        <f t="shared" si="86"/>
        <v>96124.200000000012</v>
      </c>
      <c r="O761" s="14">
        <f t="shared" si="91"/>
        <v>107832.5</v>
      </c>
      <c r="P761" s="25"/>
      <c r="Q761" s="16">
        <f t="shared" si="92"/>
        <v>107832.5</v>
      </c>
      <c r="R761" s="16">
        <f t="shared" si="87"/>
        <v>108</v>
      </c>
    </row>
    <row r="762" spans="1:18" x14ac:dyDescent="0.25">
      <c r="A762" s="13" t="str">
        <f>IF(INTRO!$E$43="Non-endemic"," ", IF(COUNTRY_INFO!A762=0," ",COUNTRY_INFO!A762))</f>
        <v>Nigeria</v>
      </c>
      <c r="B762" s="13" t="str">
        <f>IF(INTRO!$E$43="Non-endemic"," ", IF(COUNTRY_INFO!B762=0," ",COUNTRY_INFO!B762))</f>
        <v>Yobe</v>
      </c>
      <c r="C762" s="13" t="str">
        <f>IF(INTRO!$E$43="Non-endemic"," ", IF(COUNTRY_INFO!C762=0," ",COUNTRY_INFO!C762))</f>
        <v>Machina</v>
      </c>
      <c r="D762" s="14">
        <f>IF(INTRO!$E$43="Non-endemic", 0, IF(COUNTRY_INFO!$K762&gt;0, IF(COUNTRY_INFO!$K762=4, 0, IF(COUNTRY_INFO!$K762=1, COUNTRY_INFO!$F762*0.33, IF(COUNTRY_INFO!$K762=2, COUNTRY_INFO!$F762*0.5, COUNTRY_INFO!$F762))), 0))</f>
        <v>13295.7</v>
      </c>
      <c r="E762" s="14">
        <f>IF(INTRO!$E$43="Non-endemic", 0, IF(COUNTRY_INFO!$K762&gt;0, IF(COUNTRY_INFO!$K762=4, 0, IF(COUNTRY_INFO!$K762=1, 0, IF(COUNTRY_INFO!$K762=2, COUNTRY_INFO!$G762*0.2, COUNTRY_INFO!$G762))), 0))</f>
        <v>0</v>
      </c>
      <c r="F762" s="14">
        <f t="shared" si="88"/>
        <v>13295.7</v>
      </c>
      <c r="G762" s="15">
        <f>IF(INTRO!$E$43="Non-endemic", "Not required", COUNTRY_INFO!T762)</f>
        <v>0</v>
      </c>
      <c r="H762" s="64"/>
      <c r="I762" s="14">
        <f>IF($D762=0,0,IF(AND($G762&gt;0,$H762&lt;&gt;"Yes"),D762,IF(AND($G762&gt;0,$H762="Yes"),COUNTRY_INFO!$F762,0)))</f>
        <v>0</v>
      </c>
      <c r="J762" s="3"/>
      <c r="K762" s="44">
        <f t="shared" si="89"/>
        <v>0</v>
      </c>
      <c r="L762" s="44">
        <f t="shared" si="90"/>
        <v>0</v>
      </c>
      <c r="M762" s="14">
        <f t="shared" si="85"/>
        <v>0</v>
      </c>
      <c r="N762" s="44">
        <f t="shared" si="86"/>
        <v>0</v>
      </c>
      <c r="O762" s="14">
        <f t="shared" si="91"/>
        <v>0</v>
      </c>
      <c r="P762" s="25"/>
      <c r="Q762" s="16">
        <f t="shared" si="92"/>
        <v>0</v>
      </c>
      <c r="R762" s="16">
        <f t="shared" si="87"/>
        <v>0</v>
      </c>
    </row>
    <row r="763" spans="1:18" x14ac:dyDescent="0.25">
      <c r="A763" s="13" t="str">
        <f>IF(INTRO!$E$43="Non-endemic"," ", IF(COUNTRY_INFO!A763=0," ",COUNTRY_INFO!A763))</f>
        <v>Nigeria</v>
      </c>
      <c r="B763" s="13" t="str">
        <f>IF(INTRO!$E$43="Non-endemic"," ", IF(COUNTRY_INFO!B763=0," ",COUNTRY_INFO!B763))</f>
        <v>Yobe</v>
      </c>
      <c r="C763" s="13" t="str">
        <f>IF(INTRO!$E$43="Non-endemic"," ", IF(COUNTRY_INFO!C763=0," ",COUNTRY_INFO!C763))</f>
        <v>Nangere</v>
      </c>
      <c r="D763" s="14">
        <f>IF(INTRO!$E$43="Non-endemic", 0, IF(COUNTRY_INFO!$K763&gt;0, IF(COUNTRY_INFO!$K763=4, 0, IF(COUNTRY_INFO!$K763=1, COUNTRY_INFO!$F763*0.33, IF(COUNTRY_INFO!$K763=2, COUNTRY_INFO!$F763*0.5, COUNTRY_INFO!$F763))), 0))</f>
        <v>7655.67</v>
      </c>
      <c r="E763" s="14">
        <f>IF(INTRO!$E$43="Non-endemic", 0, IF(COUNTRY_INFO!$K763&gt;0, IF(COUNTRY_INFO!$K763=4, 0, IF(COUNTRY_INFO!$K763=1, 0, IF(COUNTRY_INFO!$K763=2, COUNTRY_INFO!$G763*0.2, COUNTRY_INFO!$G763))), 0))</f>
        <v>0</v>
      </c>
      <c r="F763" s="14">
        <f t="shared" si="88"/>
        <v>7655.67</v>
      </c>
      <c r="G763" s="15">
        <f>IF(INTRO!$E$43="Non-endemic", "Not required", COUNTRY_INFO!T763)</f>
        <v>0</v>
      </c>
      <c r="H763" s="64"/>
      <c r="I763" s="14">
        <f>IF($D763=0,0,IF(AND($G763&gt;0,$H763&lt;&gt;"Yes"),D763,IF(AND($G763&gt;0,$H763="Yes"),COUNTRY_INFO!$F763,0)))</f>
        <v>0</v>
      </c>
      <c r="J763" s="3"/>
      <c r="K763" s="44">
        <f t="shared" si="89"/>
        <v>0</v>
      </c>
      <c r="L763" s="44">
        <f t="shared" si="90"/>
        <v>0</v>
      </c>
      <c r="M763" s="14">
        <f t="shared" si="85"/>
        <v>0</v>
      </c>
      <c r="N763" s="44">
        <f t="shared" si="86"/>
        <v>0</v>
      </c>
      <c r="O763" s="14">
        <f t="shared" si="91"/>
        <v>0</v>
      </c>
      <c r="P763" s="25"/>
      <c r="Q763" s="16">
        <f t="shared" si="92"/>
        <v>0</v>
      </c>
      <c r="R763" s="16">
        <f t="shared" si="87"/>
        <v>0</v>
      </c>
    </row>
    <row r="764" spans="1:18" x14ac:dyDescent="0.25">
      <c r="A764" s="13" t="str">
        <f>IF(INTRO!$E$43="Non-endemic"," ", IF(COUNTRY_INFO!A764=0," ",COUNTRY_INFO!A764))</f>
        <v>Nigeria</v>
      </c>
      <c r="B764" s="13" t="str">
        <f>IF(INTRO!$E$43="Non-endemic"," ", IF(COUNTRY_INFO!B764=0," ",COUNTRY_INFO!B764))</f>
        <v>Yobe</v>
      </c>
      <c r="C764" s="13" t="str">
        <f>IF(INTRO!$E$43="Non-endemic"," ", IF(COUNTRY_INFO!C764=0," ",COUNTRY_INFO!C764))</f>
        <v>Nguru</v>
      </c>
      <c r="D764" s="14">
        <f>IF(INTRO!$E$43="Non-endemic", 0, IF(COUNTRY_INFO!$K764&gt;0, IF(COUNTRY_INFO!$K764=4, 0, IF(COUNTRY_INFO!$K764=1, COUNTRY_INFO!$F764*0.33, IF(COUNTRY_INFO!$K764=2, COUNTRY_INFO!$F764*0.5, COUNTRY_INFO!$F764))), 0))</f>
        <v>16535.5</v>
      </c>
      <c r="E764" s="14">
        <f>IF(INTRO!$E$43="Non-endemic", 0, IF(COUNTRY_INFO!$K764&gt;0, IF(COUNTRY_INFO!$K764=4, 0, IF(COUNTRY_INFO!$K764=1, 0, IF(COUNTRY_INFO!$K764=2, COUNTRY_INFO!$G764*0.2, COUNTRY_INFO!$G764))), 0))</f>
        <v>12283.6</v>
      </c>
      <c r="F764" s="14">
        <f t="shared" si="88"/>
        <v>28819.1</v>
      </c>
      <c r="G764" s="15">
        <f>IF(INTRO!$E$43="Non-endemic", "Not required", COUNTRY_INFO!T764)</f>
        <v>1</v>
      </c>
      <c r="H764" s="64"/>
      <c r="I764" s="14">
        <f>IF($D764=0,0,IF(AND($G764&gt;0,$H764&lt;&gt;"Yes"),D764,IF(AND($G764&gt;0,$H764="Yes"),COUNTRY_INFO!$F764,0)))</f>
        <v>16535.5</v>
      </c>
      <c r="J764" s="3"/>
      <c r="K764" s="44">
        <f t="shared" si="89"/>
        <v>12283.6</v>
      </c>
      <c r="L764" s="44">
        <f t="shared" si="90"/>
        <v>28819.1</v>
      </c>
      <c r="M764" s="14">
        <f t="shared" si="85"/>
        <v>41338.75</v>
      </c>
      <c r="N764" s="44">
        <f t="shared" si="86"/>
        <v>36850.800000000003</v>
      </c>
      <c r="O764" s="14">
        <f t="shared" si="91"/>
        <v>41338.75</v>
      </c>
      <c r="P764" s="25"/>
      <c r="Q764" s="16">
        <f t="shared" si="92"/>
        <v>41338.75</v>
      </c>
      <c r="R764" s="16">
        <f t="shared" si="87"/>
        <v>42</v>
      </c>
    </row>
    <row r="765" spans="1:18" x14ac:dyDescent="0.25">
      <c r="A765" s="13" t="str">
        <f>IF(INTRO!$E$43="Non-endemic"," ", IF(COUNTRY_INFO!A765=0," ",COUNTRY_INFO!A765))</f>
        <v>Nigeria</v>
      </c>
      <c r="B765" s="13" t="str">
        <f>IF(INTRO!$E$43="Non-endemic"," ", IF(COUNTRY_INFO!B765=0," ",COUNTRY_INFO!B765))</f>
        <v>Yobe</v>
      </c>
      <c r="C765" s="13" t="str">
        <f>IF(INTRO!$E$43="Non-endemic"," ", IF(COUNTRY_INFO!C765=0," ",COUNTRY_INFO!C765))</f>
        <v>Potiskum</v>
      </c>
      <c r="D765" s="14">
        <f>IF(INTRO!$E$43="Non-endemic", 0, IF(COUNTRY_INFO!$K765&gt;0, IF(COUNTRY_INFO!$K765=4, 0, IF(COUNTRY_INFO!$K765=1, COUNTRY_INFO!$F765*0.33, IF(COUNTRY_INFO!$K765=2, COUNTRY_INFO!$F765*0.5, COUNTRY_INFO!$F765))), 0))</f>
        <v>18718.59</v>
      </c>
      <c r="E765" s="14">
        <f>IF(INTRO!$E$43="Non-endemic", 0, IF(COUNTRY_INFO!$K765&gt;0, IF(COUNTRY_INFO!$K765=4, 0, IF(COUNTRY_INFO!$K765=1, 0, IF(COUNTRY_INFO!$K765=2, COUNTRY_INFO!$G765*0.2, COUNTRY_INFO!$G765))), 0))</f>
        <v>0</v>
      </c>
      <c r="F765" s="14">
        <f t="shared" si="88"/>
        <v>18718.59</v>
      </c>
      <c r="G765" s="15">
        <f>IF(INTRO!$E$43="Non-endemic", "Not required", COUNTRY_INFO!T765)</f>
        <v>0</v>
      </c>
      <c r="H765" s="64"/>
      <c r="I765" s="14">
        <f>IF($D765=0,0,IF(AND($G765&gt;0,$H765&lt;&gt;"Yes"),D765,IF(AND($G765&gt;0,$H765="Yes"),COUNTRY_INFO!$F765,0)))</f>
        <v>0</v>
      </c>
      <c r="J765" s="3"/>
      <c r="K765" s="44">
        <f t="shared" si="89"/>
        <v>0</v>
      </c>
      <c r="L765" s="44">
        <f t="shared" si="90"/>
        <v>0</v>
      </c>
      <c r="M765" s="14">
        <f t="shared" si="85"/>
        <v>0</v>
      </c>
      <c r="N765" s="44">
        <f t="shared" si="86"/>
        <v>0</v>
      </c>
      <c r="O765" s="14">
        <f t="shared" si="91"/>
        <v>0</v>
      </c>
      <c r="P765" s="25"/>
      <c r="Q765" s="16">
        <f t="shared" si="92"/>
        <v>0</v>
      </c>
      <c r="R765" s="16">
        <f t="shared" si="87"/>
        <v>0</v>
      </c>
    </row>
    <row r="766" spans="1:18" x14ac:dyDescent="0.25">
      <c r="A766" s="13" t="str">
        <f>IF(INTRO!$E$43="Non-endemic"," ", IF(COUNTRY_INFO!A766=0," ",COUNTRY_INFO!A766))</f>
        <v>Nigeria</v>
      </c>
      <c r="B766" s="13" t="str">
        <f>IF(INTRO!$E$43="Non-endemic"," ", IF(COUNTRY_INFO!B766=0," ",COUNTRY_INFO!B766))</f>
        <v>Yobe</v>
      </c>
      <c r="C766" s="13" t="str">
        <f>IF(INTRO!$E$43="Non-endemic"," ", IF(COUNTRY_INFO!C766=0," ",COUNTRY_INFO!C766))</f>
        <v>Tarmua</v>
      </c>
      <c r="D766" s="14">
        <f>IF(INTRO!$E$43="Non-endemic", 0, IF(COUNTRY_INFO!$K766&gt;0, IF(COUNTRY_INFO!$K766=4, 0, IF(COUNTRY_INFO!$K766=1, COUNTRY_INFO!$F766*0.33, IF(COUNTRY_INFO!$K766=2, COUNTRY_INFO!$F766*0.5, COUNTRY_INFO!$F766))), 0))</f>
        <v>38763</v>
      </c>
      <c r="E766" s="14">
        <f>IF(INTRO!$E$43="Non-endemic", 0, IF(COUNTRY_INFO!$K766&gt;0, IF(COUNTRY_INFO!$K766=4, 0, IF(COUNTRY_INFO!$K766=1, 0, IF(COUNTRY_INFO!$K766=2, COUNTRY_INFO!$G766*0.2, COUNTRY_INFO!$G766))), 0))</f>
        <v>28795.600000000002</v>
      </c>
      <c r="F766" s="14">
        <f t="shared" si="88"/>
        <v>67558.600000000006</v>
      </c>
      <c r="G766" s="15">
        <f>IF(INTRO!$E$43="Non-endemic", "Not required", COUNTRY_INFO!T766)</f>
        <v>1</v>
      </c>
      <c r="H766" s="64"/>
      <c r="I766" s="14">
        <f>IF($D766=0,0,IF(AND($G766&gt;0,$H766&lt;&gt;"Yes"),D766,IF(AND($G766&gt;0,$H766="Yes"),COUNTRY_INFO!$F766,0)))</f>
        <v>38763</v>
      </c>
      <c r="J766" s="3"/>
      <c r="K766" s="44">
        <f t="shared" si="89"/>
        <v>28795.600000000002</v>
      </c>
      <c r="L766" s="44">
        <f t="shared" si="90"/>
        <v>67558.600000000006</v>
      </c>
      <c r="M766" s="14">
        <f t="shared" si="85"/>
        <v>96907.5</v>
      </c>
      <c r="N766" s="44">
        <f t="shared" si="86"/>
        <v>86386.8</v>
      </c>
      <c r="O766" s="14">
        <f t="shared" si="91"/>
        <v>96907.5</v>
      </c>
      <c r="P766" s="25"/>
      <c r="Q766" s="16">
        <f t="shared" si="92"/>
        <v>96907.5</v>
      </c>
      <c r="R766" s="16">
        <f t="shared" si="87"/>
        <v>97</v>
      </c>
    </row>
    <row r="767" spans="1:18" x14ac:dyDescent="0.25">
      <c r="A767" s="13" t="str">
        <f>IF(INTRO!$E$43="Non-endemic"," ", IF(COUNTRY_INFO!A767=0," ",COUNTRY_INFO!A767))</f>
        <v>Nigeria</v>
      </c>
      <c r="B767" s="13" t="str">
        <f>IF(INTRO!$E$43="Non-endemic"," ", IF(COUNTRY_INFO!B767=0," ",COUNTRY_INFO!B767))</f>
        <v>Yobe</v>
      </c>
      <c r="C767" s="13" t="str">
        <f>IF(INTRO!$E$43="Non-endemic"," ", IF(COUNTRY_INFO!C767=0," ",COUNTRY_INFO!C767))</f>
        <v>Yunusari</v>
      </c>
      <c r="D767" s="14">
        <f>IF(INTRO!$E$43="Non-endemic", 0, IF(COUNTRY_INFO!$K767&gt;0, IF(COUNTRY_INFO!$K767=4, 0, IF(COUNTRY_INFO!$K767=1, COUNTRY_INFO!$F767*0.33, IF(COUNTRY_INFO!$K767=2, COUNTRY_INFO!$F767*0.5, COUNTRY_INFO!$F767))), 0))</f>
        <v>23690</v>
      </c>
      <c r="E767" s="14">
        <f>IF(INTRO!$E$43="Non-endemic", 0, IF(COUNTRY_INFO!$K767&gt;0, IF(COUNTRY_INFO!$K767=4, 0, IF(COUNTRY_INFO!$K767=1, 0, IF(COUNTRY_INFO!$K767=2, COUNTRY_INFO!$G767*0.2, COUNTRY_INFO!$G767))), 0))</f>
        <v>17598.400000000001</v>
      </c>
      <c r="F767" s="14">
        <f t="shared" si="88"/>
        <v>41288.400000000001</v>
      </c>
      <c r="G767" s="15">
        <f>IF(INTRO!$E$43="Non-endemic", "Not required", COUNTRY_INFO!T767)</f>
        <v>1</v>
      </c>
      <c r="H767" s="64"/>
      <c r="I767" s="14">
        <f>IF($D767=0,0,IF(AND($G767&gt;0,$H767&lt;&gt;"Yes"),D767,IF(AND($G767&gt;0,$H767="Yes"),COUNTRY_INFO!$F767,0)))</f>
        <v>23690</v>
      </c>
      <c r="J767" s="3"/>
      <c r="K767" s="44">
        <f t="shared" si="89"/>
        <v>17598.400000000001</v>
      </c>
      <c r="L767" s="44">
        <f t="shared" si="90"/>
        <v>41288.400000000001</v>
      </c>
      <c r="M767" s="14">
        <f t="shared" si="85"/>
        <v>59225</v>
      </c>
      <c r="N767" s="44">
        <f t="shared" si="86"/>
        <v>52795.200000000004</v>
      </c>
      <c r="O767" s="14">
        <f t="shared" si="91"/>
        <v>59225</v>
      </c>
      <c r="P767" s="25"/>
      <c r="Q767" s="16">
        <f t="shared" si="92"/>
        <v>59225</v>
      </c>
      <c r="R767" s="16">
        <f t="shared" si="87"/>
        <v>60</v>
      </c>
    </row>
    <row r="768" spans="1:18" x14ac:dyDescent="0.25">
      <c r="A768" s="13" t="str">
        <f>IF(INTRO!$E$43="Non-endemic"," ", IF(COUNTRY_INFO!A768=0," ",COUNTRY_INFO!A768))</f>
        <v>Nigeria</v>
      </c>
      <c r="B768" s="13" t="str">
        <f>IF(INTRO!$E$43="Non-endemic"," ", IF(COUNTRY_INFO!B768=0," ",COUNTRY_INFO!B768))</f>
        <v>Yobe</v>
      </c>
      <c r="C768" s="13" t="str">
        <f>IF(INTRO!$E$43="Non-endemic"," ", IF(COUNTRY_INFO!C768=0," ",COUNTRY_INFO!C768))</f>
        <v>Yusufari</v>
      </c>
      <c r="D768" s="14">
        <f>IF(INTRO!$E$43="Non-endemic", 0, IF(COUNTRY_INFO!$K768&gt;0, IF(COUNTRY_INFO!$K768=4, 0, IF(COUNTRY_INFO!$K768=1, COUNTRY_INFO!$F768*0.33, IF(COUNTRY_INFO!$K768=2, COUNTRY_INFO!$F768*0.5, COUNTRY_INFO!$F768))), 0))</f>
        <v>13804.560000000001</v>
      </c>
      <c r="E768" s="14">
        <f>IF(INTRO!$E$43="Non-endemic", 0, IF(COUNTRY_INFO!$K768&gt;0, IF(COUNTRY_INFO!$K768=4, 0, IF(COUNTRY_INFO!$K768=1, 0, IF(COUNTRY_INFO!$K768=2, COUNTRY_INFO!$G768*0.2, COUNTRY_INFO!$G768))), 0))</f>
        <v>0</v>
      </c>
      <c r="F768" s="14">
        <f t="shared" si="88"/>
        <v>13804.560000000001</v>
      </c>
      <c r="G768" s="15">
        <f>IF(INTRO!$E$43="Non-endemic", "Not required", COUNTRY_INFO!T768)</f>
        <v>0</v>
      </c>
      <c r="H768" s="64"/>
      <c r="I768" s="14">
        <f>IF($D768=0,0,IF(AND($G768&gt;0,$H768&lt;&gt;"Yes"),D768,IF(AND($G768&gt;0,$H768="Yes"),COUNTRY_INFO!$F768,0)))</f>
        <v>0</v>
      </c>
      <c r="J768" s="3"/>
      <c r="K768" s="44">
        <f t="shared" si="89"/>
        <v>0</v>
      </c>
      <c r="L768" s="44">
        <f t="shared" si="90"/>
        <v>0</v>
      </c>
      <c r="M768" s="14">
        <f t="shared" si="85"/>
        <v>0</v>
      </c>
      <c r="N768" s="44">
        <f t="shared" si="86"/>
        <v>0</v>
      </c>
      <c r="O768" s="14">
        <f t="shared" si="91"/>
        <v>0</v>
      </c>
      <c r="P768" s="25"/>
      <c r="Q768" s="16">
        <f t="shared" si="92"/>
        <v>0</v>
      </c>
      <c r="R768" s="16">
        <f t="shared" si="87"/>
        <v>0</v>
      </c>
    </row>
    <row r="769" spans="1:18" x14ac:dyDescent="0.25">
      <c r="A769" s="13" t="str">
        <f>IF(INTRO!$E$43="Non-endemic"," ", IF(COUNTRY_INFO!A769=0," ",COUNTRY_INFO!A769))</f>
        <v>Nigeria</v>
      </c>
      <c r="B769" s="13" t="str">
        <f>IF(INTRO!$E$43="Non-endemic"," ", IF(COUNTRY_INFO!B769=0," ",COUNTRY_INFO!B769))</f>
        <v>Zamfara</v>
      </c>
      <c r="C769" s="13" t="str">
        <f>IF(INTRO!$E$43="Non-endemic"," ", IF(COUNTRY_INFO!C769=0," ",COUNTRY_INFO!C769))</f>
        <v>Anka</v>
      </c>
      <c r="D769" s="14">
        <f>IF(INTRO!$E$43="Non-endemic", 0, IF(COUNTRY_INFO!$K769&gt;0, IF(COUNTRY_INFO!$K769=4, 0, IF(COUNTRY_INFO!$K769=1, COUNTRY_INFO!$F769*0.33, IF(COUNTRY_INFO!$K769=2, COUNTRY_INFO!$F769*0.5, COUNTRY_INFO!$F769))), 0))</f>
        <v>26789</v>
      </c>
      <c r="E769" s="14">
        <f>IF(INTRO!$E$43="Non-endemic", 0, IF(COUNTRY_INFO!$K769&gt;0, IF(COUNTRY_INFO!$K769=4, 0, IF(COUNTRY_INFO!$K769=1, 0, IF(COUNTRY_INFO!$K769=2, COUNTRY_INFO!$G769*0.2, COUNTRY_INFO!$G769))), 0))</f>
        <v>19900.400000000001</v>
      </c>
      <c r="F769" s="14">
        <f t="shared" si="88"/>
        <v>46689.4</v>
      </c>
      <c r="G769" s="15">
        <f>IF(INTRO!$E$43="Non-endemic", "Not required", COUNTRY_INFO!T769)</f>
        <v>1</v>
      </c>
      <c r="H769" s="64"/>
      <c r="I769" s="14">
        <f>IF($D769=0,0,IF(AND($G769&gt;0,$H769&lt;&gt;"Yes"),D769,IF(AND($G769&gt;0,$H769="Yes"),COUNTRY_INFO!$F769,0)))</f>
        <v>26789</v>
      </c>
      <c r="J769" s="3"/>
      <c r="K769" s="44">
        <f t="shared" si="89"/>
        <v>19900.400000000001</v>
      </c>
      <c r="L769" s="44">
        <f t="shared" si="90"/>
        <v>46689.4</v>
      </c>
      <c r="M769" s="14">
        <f t="shared" si="85"/>
        <v>66972.5</v>
      </c>
      <c r="N769" s="44">
        <f t="shared" si="86"/>
        <v>59701.200000000004</v>
      </c>
      <c r="O769" s="14">
        <f t="shared" si="91"/>
        <v>66972.5</v>
      </c>
      <c r="P769" s="25"/>
      <c r="Q769" s="16">
        <f t="shared" si="92"/>
        <v>66972.5</v>
      </c>
      <c r="R769" s="16">
        <f t="shared" si="87"/>
        <v>67</v>
      </c>
    </row>
    <row r="770" spans="1:18" x14ac:dyDescent="0.25">
      <c r="A770" s="13" t="str">
        <f>IF(INTRO!$E$43="Non-endemic"," ", IF(COUNTRY_INFO!A770=0," ",COUNTRY_INFO!A770))</f>
        <v>Nigeria</v>
      </c>
      <c r="B770" s="13" t="str">
        <f>IF(INTRO!$E$43="Non-endemic"," ", IF(COUNTRY_INFO!B770=0," ",COUNTRY_INFO!B770))</f>
        <v>Zamfara</v>
      </c>
      <c r="C770" s="13" t="str">
        <f>IF(INTRO!$E$43="Non-endemic"," ", IF(COUNTRY_INFO!C770=0," ",COUNTRY_INFO!C770))</f>
        <v>Bakura</v>
      </c>
      <c r="D770" s="14">
        <f>IF(INTRO!$E$43="Non-endemic", 0, IF(COUNTRY_INFO!$K770&gt;0, IF(COUNTRY_INFO!$K770=4, 0, IF(COUNTRY_INFO!$K770=1, COUNTRY_INFO!$F770*0.33, IF(COUNTRY_INFO!$K770=2, COUNTRY_INFO!$F770*0.5, COUNTRY_INFO!$F770))), 0))</f>
        <v>35191.5</v>
      </c>
      <c r="E770" s="14">
        <f>IF(INTRO!$E$43="Non-endemic", 0, IF(COUNTRY_INFO!$K770&gt;0, IF(COUNTRY_INFO!$K770=4, 0, IF(COUNTRY_INFO!$K770=1, 0, IF(COUNTRY_INFO!$K770=2, COUNTRY_INFO!$G770*0.2, COUNTRY_INFO!$G770))), 0))</f>
        <v>26142.2</v>
      </c>
      <c r="F770" s="14">
        <f t="shared" si="88"/>
        <v>61333.7</v>
      </c>
      <c r="G770" s="15">
        <f>IF(INTRO!$E$43="Non-endemic", "Not required", COUNTRY_INFO!T770)</f>
        <v>1</v>
      </c>
      <c r="H770" s="64"/>
      <c r="I770" s="14">
        <f>IF($D770=0,0,IF(AND($G770&gt;0,$H770&lt;&gt;"Yes"),D770,IF(AND($G770&gt;0,$H770="Yes"),COUNTRY_INFO!$F770,0)))</f>
        <v>35191.5</v>
      </c>
      <c r="J770" s="3"/>
      <c r="K770" s="44">
        <f t="shared" si="89"/>
        <v>26142.2</v>
      </c>
      <c r="L770" s="44">
        <f t="shared" si="90"/>
        <v>61333.7</v>
      </c>
      <c r="M770" s="14">
        <f t="shared" si="85"/>
        <v>87978.75</v>
      </c>
      <c r="N770" s="44">
        <f t="shared" si="86"/>
        <v>78426.600000000006</v>
      </c>
      <c r="O770" s="14">
        <f t="shared" si="91"/>
        <v>87978.75</v>
      </c>
      <c r="P770" s="25"/>
      <c r="Q770" s="16">
        <f t="shared" si="92"/>
        <v>87978.75</v>
      </c>
      <c r="R770" s="16">
        <f t="shared" si="87"/>
        <v>88</v>
      </c>
    </row>
    <row r="771" spans="1:18" x14ac:dyDescent="0.25">
      <c r="A771" s="13" t="str">
        <f>IF(INTRO!$E$43="Non-endemic"," ", IF(COUNTRY_INFO!A771=0," ",COUNTRY_INFO!A771))</f>
        <v>Nigeria</v>
      </c>
      <c r="B771" s="13" t="str">
        <f>IF(INTRO!$E$43="Non-endemic"," ", IF(COUNTRY_INFO!B771=0," ",COUNTRY_INFO!B771))</f>
        <v>Zamfara</v>
      </c>
      <c r="C771" s="13" t="str">
        <f>IF(INTRO!$E$43="Non-endemic"," ", IF(COUNTRY_INFO!C771=0," ",COUNTRY_INFO!C771))</f>
        <v>Birnin Magaji</v>
      </c>
      <c r="D771" s="14">
        <f>IF(INTRO!$E$43="Non-endemic", 0, IF(COUNTRY_INFO!$K771&gt;0, IF(COUNTRY_INFO!$K771=4, 0, IF(COUNTRY_INFO!$K771=1, COUNTRY_INFO!$F771*0.33, IF(COUNTRY_INFO!$K771=2, COUNTRY_INFO!$F771*0.5, COUNTRY_INFO!$F771))), 0))</f>
        <v>33631</v>
      </c>
      <c r="E771" s="14">
        <f>IF(INTRO!$E$43="Non-endemic", 0, IF(COUNTRY_INFO!$K771&gt;0, IF(COUNTRY_INFO!$K771=4, 0, IF(COUNTRY_INFO!$K771=1, 0, IF(COUNTRY_INFO!$K771=2, COUNTRY_INFO!$G771*0.2, COUNTRY_INFO!$G771))), 0))</f>
        <v>24983.200000000001</v>
      </c>
      <c r="F771" s="14">
        <f t="shared" si="88"/>
        <v>58614.2</v>
      </c>
      <c r="G771" s="15">
        <f>IF(INTRO!$E$43="Non-endemic", "Not required", COUNTRY_INFO!T771)</f>
        <v>1</v>
      </c>
      <c r="H771" s="64"/>
      <c r="I771" s="14">
        <f>IF($D771=0,0,IF(AND($G771&gt;0,$H771&lt;&gt;"Yes"),D771,IF(AND($G771&gt;0,$H771="Yes"),COUNTRY_INFO!$F771,0)))</f>
        <v>33631</v>
      </c>
      <c r="J771" s="3"/>
      <c r="K771" s="44">
        <f t="shared" si="89"/>
        <v>24983.200000000001</v>
      </c>
      <c r="L771" s="44">
        <f t="shared" si="90"/>
        <v>58614.2</v>
      </c>
      <c r="M771" s="14">
        <f t="shared" si="85"/>
        <v>84077.5</v>
      </c>
      <c r="N771" s="44">
        <f t="shared" si="86"/>
        <v>74949.600000000006</v>
      </c>
      <c r="O771" s="14">
        <f t="shared" si="91"/>
        <v>84077.5</v>
      </c>
      <c r="P771" s="25"/>
      <c r="Q771" s="16">
        <f t="shared" si="92"/>
        <v>84077.5</v>
      </c>
      <c r="R771" s="16">
        <f t="shared" si="87"/>
        <v>85</v>
      </c>
    </row>
    <row r="772" spans="1:18" x14ac:dyDescent="0.25">
      <c r="A772" s="13" t="str">
        <f>IF(INTRO!$E$43="Non-endemic"," ", IF(COUNTRY_INFO!A772=0," ",COUNTRY_INFO!A772))</f>
        <v>Nigeria</v>
      </c>
      <c r="B772" s="13" t="str">
        <f>IF(INTRO!$E$43="Non-endemic"," ", IF(COUNTRY_INFO!B772=0," ",COUNTRY_INFO!B772))</f>
        <v>Zamfara</v>
      </c>
      <c r="C772" s="13" t="str">
        <f>IF(INTRO!$E$43="Non-endemic"," ", IF(COUNTRY_INFO!C772=0," ",COUNTRY_INFO!C772))</f>
        <v>Bukkuyum</v>
      </c>
      <c r="D772" s="14">
        <f>IF(INTRO!$E$43="Non-endemic", 0, IF(COUNTRY_INFO!$K772&gt;0, IF(COUNTRY_INFO!$K772=4, 0, IF(COUNTRY_INFO!$K772=1, COUNTRY_INFO!$F772*0.33, IF(COUNTRY_INFO!$K772=2, COUNTRY_INFO!$F772*0.5, COUNTRY_INFO!$F772))), 0))</f>
        <v>39847</v>
      </c>
      <c r="E772" s="14">
        <f>IF(INTRO!$E$43="Non-endemic", 0, IF(COUNTRY_INFO!$K772&gt;0, IF(COUNTRY_INFO!$K772=4, 0, IF(COUNTRY_INFO!$K772=1, 0, IF(COUNTRY_INFO!$K772=2, COUNTRY_INFO!$G772*0.2, COUNTRY_INFO!$G772))), 0))</f>
        <v>29600.800000000003</v>
      </c>
      <c r="F772" s="14">
        <f t="shared" si="88"/>
        <v>69447.8</v>
      </c>
      <c r="G772" s="15">
        <f>IF(INTRO!$E$43="Non-endemic", "Not required", COUNTRY_INFO!T772)</f>
        <v>1</v>
      </c>
      <c r="H772" s="64"/>
      <c r="I772" s="14">
        <f>IF($D772=0,0,IF(AND($G772&gt;0,$H772&lt;&gt;"Yes"),D772,IF(AND($G772&gt;0,$H772="Yes"),COUNTRY_INFO!$F772,0)))</f>
        <v>39847</v>
      </c>
      <c r="J772" s="3"/>
      <c r="K772" s="44">
        <f t="shared" si="89"/>
        <v>29600.800000000003</v>
      </c>
      <c r="L772" s="44">
        <f t="shared" si="90"/>
        <v>69447.8</v>
      </c>
      <c r="M772" s="14">
        <f t="shared" si="85"/>
        <v>99617.5</v>
      </c>
      <c r="N772" s="44">
        <f t="shared" si="86"/>
        <v>88802.400000000009</v>
      </c>
      <c r="O772" s="14">
        <f t="shared" si="91"/>
        <v>99617.5</v>
      </c>
      <c r="P772" s="25"/>
      <c r="Q772" s="16">
        <f t="shared" si="92"/>
        <v>99617.5</v>
      </c>
      <c r="R772" s="16">
        <f t="shared" si="87"/>
        <v>100</v>
      </c>
    </row>
    <row r="773" spans="1:18" x14ac:dyDescent="0.25">
      <c r="A773" s="13" t="str">
        <f>IF(INTRO!$E$43="Non-endemic"," ", IF(COUNTRY_INFO!A773=0," ",COUNTRY_INFO!A773))</f>
        <v>Nigeria</v>
      </c>
      <c r="B773" s="13" t="str">
        <f>IF(INTRO!$E$43="Non-endemic"," ", IF(COUNTRY_INFO!B773=0," ",COUNTRY_INFO!B773))</f>
        <v>Zamfara</v>
      </c>
      <c r="C773" s="13" t="str">
        <f>IF(INTRO!$E$43="Non-endemic"," ", IF(COUNTRY_INFO!C773=0," ",COUNTRY_INFO!C773))</f>
        <v>Bunguda</v>
      </c>
      <c r="D773" s="14">
        <f>IF(INTRO!$E$43="Non-endemic", 0, IF(COUNTRY_INFO!$K773&gt;0, IF(COUNTRY_INFO!$K773=4, 0, IF(COUNTRY_INFO!$K773=1, COUNTRY_INFO!$F773*0.33, IF(COUNTRY_INFO!$K773=2, COUNTRY_INFO!$F773*0.5, COUNTRY_INFO!$F773))), 0))</f>
        <v>48562</v>
      </c>
      <c r="E773" s="14">
        <f>IF(INTRO!$E$43="Non-endemic", 0, IF(COUNTRY_INFO!$K773&gt;0, IF(COUNTRY_INFO!$K773=4, 0, IF(COUNTRY_INFO!$K773=1, 0, IF(COUNTRY_INFO!$K773=2, COUNTRY_INFO!$G773*0.2, COUNTRY_INFO!$G773))), 0))</f>
        <v>36074.400000000001</v>
      </c>
      <c r="F773" s="14">
        <f t="shared" si="88"/>
        <v>84636.4</v>
      </c>
      <c r="G773" s="15">
        <f>IF(INTRO!$E$43="Non-endemic", "Not required", COUNTRY_INFO!T773)</f>
        <v>1</v>
      </c>
      <c r="H773" s="64"/>
      <c r="I773" s="14">
        <f>IF($D773=0,0,IF(AND($G773&gt;0,$H773&lt;&gt;"Yes"),D773,IF(AND($G773&gt;0,$H773="Yes"),COUNTRY_INFO!$F773,0)))</f>
        <v>48562</v>
      </c>
      <c r="J773" s="3"/>
      <c r="K773" s="44">
        <f t="shared" si="89"/>
        <v>36074.400000000001</v>
      </c>
      <c r="L773" s="44">
        <f t="shared" si="90"/>
        <v>84636.4</v>
      </c>
      <c r="M773" s="14">
        <f t="shared" si="85"/>
        <v>121405</v>
      </c>
      <c r="N773" s="44">
        <f t="shared" si="86"/>
        <v>108223.20000000001</v>
      </c>
      <c r="O773" s="14">
        <f t="shared" si="91"/>
        <v>121405</v>
      </c>
      <c r="P773" s="25"/>
      <c r="Q773" s="16">
        <f t="shared" si="92"/>
        <v>121405</v>
      </c>
      <c r="R773" s="16">
        <f t="shared" si="87"/>
        <v>122</v>
      </c>
    </row>
    <row r="774" spans="1:18" x14ac:dyDescent="0.25">
      <c r="A774" s="13" t="str">
        <f>IF(INTRO!$E$43="Non-endemic"," ", IF(COUNTRY_INFO!A774=0," ",COUNTRY_INFO!A774))</f>
        <v>Nigeria</v>
      </c>
      <c r="B774" s="13" t="str">
        <f>IF(INTRO!$E$43="Non-endemic"," ", IF(COUNTRY_INFO!B774=0," ",COUNTRY_INFO!B774))</f>
        <v>Zamfara</v>
      </c>
      <c r="C774" s="13" t="str">
        <f>IF(INTRO!$E$43="Non-endemic"," ", IF(COUNTRY_INFO!C774=0," ",COUNTRY_INFO!C774))</f>
        <v>Gummi</v>
      </c>
      <c r="D774" s="14">
        <f>IF(INTRO!$E$43="Non-endemic", 0, IF(COUNTRY_INFO!$K774&gt;0, IF(COUNTRY_INFO!$K774=4, 0, IF(COUNTRY_INFO!$K774=1, COUNTRY_INFO!$F774*0.33, IF(COUNTRY_INFO!$K774=2, COUNTRY_INFO!$F774*0.5, COUNTRY_INFO!$F774))), 0))</f>
        <v>38511.5</v>
      </c>
      <c r="E774" s="14">
        <f>IF(INTRO!$E$43="Non-endemic", 0, IF(COUNTRY_INFO!$K774&gt;0, IF(COUNTRY_INFO!$K774=4, 0, IF(COUNTRY_INFO!$K774=1, 0, IF(COUNTRY_INFO!$K774=2, COUNTRY_INFO!$G774*0.2, COUNTRY_INFO!$G774))), 0))</f>
        <v>28608.600000000002</v>
      </c>
      <c r="F774" s="14">
        <f t="shared" si="88"/>
        <v>67120.100000000006</v>
      </c>
      <c r="G774" s="15">
        <f>IF(INTRO!$E$43="Non-endemic", "Not required", COUNTRY_INFO!T774)</f>
        <v>1</v>
      </c>
      <c r="H774" s="64"/>
      <c r="I774" s="14">
        <f>IF($D774=0,0,IF(AND($G774&gt;0,$H774&lt;&gt;"Yes"),D774,IF(AND($G774&gt;0,$H774="Yes"),COUNTRY_INFO!$F774,0)))</f>
        <v>38511.5</v>
      </c>
      <c r="J774" s="3"/>
      <c r="K774" s="44">
        <f t="shared" si="89"/>
        <v>28608.600000000002</v>
      </c>
      <c r="L774" s="44">
        <f t="shared" si="90"/>
        <v>67120.100000000006</v>
      </c>
      <c r="M774" s="14">
        <f t="shared" si="85"/>
        <v>96278.75</v>
      </c>
      <c r="N774" s="44">
        <f t="shared" si="86"/>
        <v>85825.8</v>
      </c>
      <c r="O774" s="14">
        <f t="shared" si="91"/>
        <v>96278.75</v>
      </c>
      <c r="P774" s="25"/>
      <c r="Q774" s="16">
        <f t="shared" si="92"/>
        <v>96278.75</v>
      </c>
      <c r="R774" s="16">
        <f t="shared" si="87"/>
        <v>97</v>
      </c>
    </row>
    <row r="775" spans="1:18" x14ac:dyDescent="0.25">
      <c r="A775" s="13" t="str">
        <f>IF(INTRO!$E$43="Non-endemic"," ", IF(COUNTRY_INFO!A775=0," ",COUNTRY_INFO!A775))</f>
        <v>Nigeria</v>
      </c>
      <c r="B775" s="13" t="str">
        <f>IF(INTRO!$E$43="Non-endemic"," ", IF(COUNTRY_INFO!B775=0," ",COUNTRY_INFO!B775))</f>
        <v>Zamfara</v>
      </c>
      <c r="C775" s="13" t="str">
        <f>IF(INTRO!$E$43="Non-endemic"," ", IF(COUNTRY_INFO!C775=0," ",COUNTRY_INFO!C775))</f>
        <v>Gusau</v>
      </c>
      <c r="D775" s="14">
        <f>IF(INTRO!$E$43="Non-endemic", 0, IF(COUNTRY_INFO!$K775&gt;0, IF(COUNTRY_INFO!$K775=4, 0, IF(COUNTRY_INFO!$K775=1, COUNTRY_INFO!$F775*0.33, IF(COUNTRY_INFO!$K775=2, COUNTRY_INFO!$F775*0.5, COUNTRY_INFO!$F775))), 0))</f>
        <v>72143.5</v>
      </c>
      <c r="E775" s="14">
        <f>IF(INTRO!$E$43="Non-endemic", 0, IF(COUNTRY_INFO!$K775&gt;0, IF(COUNTRY_INFO!$K775=4, 0, IF(COUNTRY_INFO!$K775=1, 0, IF(COUNTRY_INFO!$K775=2, COUNTRY_INFO!$G775*0.2, COUNTRY_INFO!$G775))), 0))</f>
        <v>53592.200000000004</v>
      </c>
      <c r="F775" s="14">
        <f t="shared" si="88"/>
        <v>125735.70000000001</v>
      </c>
      <c r="G775" s="15">
        <f>IF(INTRO!$E$43="Non-endemic", "Not required", COUNTRY_INFO!T775)</f>
        <v>1</v>
      </c>
      <c r="H775" s="64"/>
      <c r="I775" s="14">
        <f>IF($D775=0,0,IF(AND($G775&gt;0,$H775&lt;&gt;"Yes"),D775,IF(AND($G775&gt;0,$H775="Yes"),COUNTRY_INFO!$F775,0)))</f>
        <v>72143.5</v>
      </c>
      <c r="J775" s="3"/>
      <c r="K775" s="44">
        <f t="shared" si="89"/>
        <v>53592.200000000004</v>
      </c>
      <c r="L775" s="44">
        <f t="shared" si="90"/>
        <v>125735.70000000001</v>
      </c>
      <c r="M775" s="14">
        <f t="shared" si="85"/>
        <v>180358.75</v>
      </c>
      <c r="N775" s="44">
        <f t="shared" si="86"/>
        <v>160776.6</v>
      </c>
      <c r="O775" s="14">
        <f t="shared" si="91"/>
        <v>180358.75</v>
      </c>
      <c r="P775" s="25"/>
      <c r="Q775" s="16">
        <f t="shared" si="92"/>
        <v>180358.75</v>
      </c>
      <c r="R775" s="16">
        <f t="shared" si="87"/>
        <v>181</v>
      </c>
    </row>
    <row r="776" spans="1:18" x14ac:dyDescent="0.25">
      <c r="A776" s="13" t="str">
        <f>IF(INTRO!$E$43="Non-endemic"," ", IF(COUNTRY_INFO!A776=0," ",COUNTRY_INFO!A776))</f>
        <v>Nigeria</v>
      </c>
      <c r="B776" s="13" t="str">
        <f>IF(INTRO!$E$43="Non-endemic"," ", IF(COUNTRY_INFO!B776=0," ",COUNTRY_INFO!B776))</f>
        <v>Zamfara</v>
      </c>
      <c r="C776" s="13" t="str">
        <f>IF(INTRO!$E$43="Non-endemic"," ", IF(COUNTRY_INFO!C776=0," ",COUNTRY_INFO!C776))</f>
        <v>Kauran Namoda</v>
      </c>
      <c r="D776" s="14">
        <f>IF(INTRO!$E$43="Non-endemic", 0, IF(COUNTRY_INFO!$K776&gt;0, IF(COUNTRY_INFO!$K776=4, 0, IF(COUNTRY_INFO!$K776=1, COUNTRY_INFO!$F776*0.33, IF(COUNTRY_INFO!$K776=2, COUNTRY_INFO!$F776*0.5, COUNTRY_INFO!$F776))), 0))</f>
        <v>52977</v>
      </c>
      <c r="E776" s="14">
        <f>IF(INTRO!$E$43="Non-endemic", 0, IF(COUNTRY_INFO!$K776&gt;0, IF(COUNTRY_INFO!$K776=4, 0, IF(COUNTRY_INFO!$K776=1, 0, IF(COUNTRY_INFO!$K776=2, COUNTRY_INFO!$G776*0.2, COUNTRY_INFO!$G776))), 0))</f>
        <v>39354.400000000001</v>
      </c>
      <c r="F776" s="14">
        <f t="shared" si="88"/>
        <v>92331.4</v>
      </c>
      <c r="G776" s="15">
        <f>IF(INTRO!$E$43="Non-endemic", "Not required", COUNTRY_INFO!T776)</f>
        <v>1</v>
      </c>
      <c r="H776" s="64"/>
      <c r="I776" s="14">
        <f>IF($D776=0,0,IF(AND($G776&gt;0,$H776&lt;&gt;"Yes"),D776,IF(AND($G776&gt;0,$H776="Yes"),COUNTRY_INFO!$F776,0)))</f>
        <v>52977</v>
      </c>
      <c r="J776" s="3"/>
      <c r="K776" s="44">
        <f t="shared" si="89"/>
        <v>39354.400000000001</v>
      </c>
      <c r="L776" s="44">
        <f t="shared" si="90"/>
        <v>92331.4</v>
      </c>
      <c r="M776" s="14">
        <f t="shared" ref="M776:M782" si="93">IF($J776=0,$I776*2.5,$J776*2.5)</f>
        <v>132442.5</v>
      </c>
      <c r="N776" s="44">
        <f t="shared" ref="N776:N782" si="94">$K776*3</f>
        <v>118063.20000000001</v>
      </c>
      <c r="O776" s="14">
        <f t="shared" si="91"/>
        <v>132442.5</v>
      </c>
      <c r="P776" s="25"/>
      <c r="Q776" s="16">
        <f t="shared" si="92"/>
        <v>132442.5</v>
      </c>
      <c r="R776" s="16">
        <f t="shared" ref="R776:R782" si="95">ROUNDUP($O776/1000,0)</f>
        <v>133</v>
      </c>
    </row>
    <row r="777" spans="1:18" x14ac:dyDescent="0.25">
      <c r="A777" s="13" t="str">
        <f>IF(INTRO!$E$43="Non-endemic"," ", IF(COUNTRY_INFO!A777=0," ",COUNTRY_INFO!A777))</f>
        <v>Nigeria</v>
      </c>
      <c r="B777" s="13" t="str">
        <f>IF(INTRO!$E$43="Non-endemic"," ", IF(COUNTRY_INFO!B777=0," ",COUNTRY_INFO!B777))</f>
        <v>Zamfara</v>
      </c>
      <c r="C777" s="13" t="str">
        <f>IF(INTRO!$E$43="Non-endemic"," ", IF(COUNTRY_INFO!C777=0," ",COUNTRY_INFO!C777))</f>
        <v>Maradun</v>
      </c>
      <c r="D777" s="14">
        <f>IF(INTRO!$E$43="Non-endemic", 0, IF(COUNTRY_INFO!$K777&gt;0, IF(COUNTRY_INFO!$K777=4, 0, IF(COUNTRY_INFO!$K777=1, COUNTRY_INFO!$F777*0.33, IF(COUNTRY_INFO!$K777=2, COUNTRY_INFO!$F777*0.5, COUNTRY_INFO!$F777))), 0))</f>
        <v>39700</v>
      </c>
      <c r="E777" s="14">
        <f>IF(INTRO!$E$43="Non-endemic", 0, IF(COUNTRY_INFO!$K777&gt;0, IF(COUNTRY_INFO!$K777=4, 0, IF(COUNTRY_INFO!$K777=1, 0, IF(COUNTRY_INFO!$K777=2, COUNTRY_INFO!$G777*0.2, COUNTRY_INFO!$G777))), 0))</f>
        <v>29491.600000000002</v>
      </c>
      <c r="F777" s="14">
        <f t="shared" si="88"/>
        <v>69191.600000000006</v>
      </c>
      <c r="G777" s="15">
        <f>IF(INTRO!$E$43="Non-endemic", "Not required", COUNTRY_INFO!T777)</f>
        <v>1</v>
      </c>
      <c r="H777" s="64"/>
      <c r="I777" s="14">
        <f>IF($D777=0,0,IF(AND($G777&gt;0,$H777&lt;&gt;"Yes"),D777,IF(AND($G777&gt;0,$H777="Yes"),COUNTRY_INFO!$F777,0)))</f>
        <v>39700</v>
      </c>
      <c r="J777" s="3"/>
      <c r="K777" s="44">
        <f t="shared" si="89"/>
        <v>29491.600000000002</v>
      </c>
      <c r="L777" s="44">
        <f t="shared" si="90"/>
        <v>69191.600000000006</v>
      </c>
      <c r="M777" s="14">
        <f t="shared" si="93"/>
        <v>99250</v>
      </c>
      <c r="N777" s="44">
        <f t="shared" si="94"/>
        <v>88474.8</v>
      </c>
      <c r="O777" s="14">
        <f t="shared" si="91"/>
        <v>99250</v>
      </c>
      <c r="P777" s="25"/>
      <c r="Q777" s="16">
        <f t="shared" si="92"/>
        <v>99250</v>
      </c>
      <c r="R777" s="16">
        <f t="shared" si="95"/>
        <v>100</v>
      </c>
    </row>
    <row r="778" spans="1:18" x14ac:dyDescent="0.25">
      <c r="A778" s="13" t="str">
        <f>IF(INTRO!$E$43="Non-endemic"," ", IF(COUNTRY_INFO!A778=0," ",COUNTRY_INFO!A778))</f>
        <v>Nigeria</v>
      </c>
      <c r="B778" s="13" t="str">
        <f>IF(INTRO!$E$43="Non-endemic"," ", IF(COUNTRY_INFO!B778=0," ",COUNTRY_INFO!B778))</f>
        <v>Zamfara</v>
      </c>
      <c r="C778" s="13" t="str">
        <f>IF(INTRO!$E$43="Non-endemic"," ", IF(COUNTRY_INFO!C778=0," ",COUNTRY_INFO!C778))</f>
        <v>Maru</v>
      </c>
      <c r="D778" s="14">
        <f>IF(INTRO!$E$43="Non-endemic", 0, IF(COUNTRY_INFO!$K778&gt;0, IF(COUNTRY_INFO!$K778=4, 0, IF(COUNTRY_INFO!$K778=1, COUNTRY_INFO!$F778*0.33, IF(COUNTRY_INFO!$K778=2, COUNTRY_INFO!$F778*0.5, COUNTRY_INFO!$F778))), 0))</f>
        <v>54960</v>
      </c>
      <c r="E778" s="14">
        <f>IF(INTRO!$E$43="Non-endemic", 0, IF(COUNTRY_INFO!$K778&gt;0, IF(COUNTRY_INFO!$K778=4, 0, IF(COUNTRY_INFO!$K778=1, 0, IF(COUNTRY_INFO!$K778=2, COUNTRY_INFO!$G778*0.2, COUNTRY_INFO!$G778))), 0))</f>
        <v>40827.600000000006</v>
      </c>
      <c r="F778" s="14">
        <f t="shared" ref="F778:F782" si="96">SUM(D778:E778)</f>
        <v>95787.6</v>
      </c>
      <c r="G778" s="15">
        <f>IF(INTRO!$E$43="Non-endemic", "Not required", COUNTRY_INFO!T778)</f>
        <v>1</v>
      </c>
      <c r="H778" s="64"/>
      <c r="I778" s="14">
        <f>IF($D778=0,0,IF(AND($G778&gt;0,$H778&lt;&gt;"Yes"),D778,IF(AND($G778&gt;0,$H778="Yes"),COUNTRY_INFO!$F778,0)))</f>
        <v>54960</v>
      </c>
      <c r="J778" s="3"/>
      <c r="K778" s="44">
        <f t="shared" ref="K778:K782" si="97">IF($G778&gt;0,E778, 0)</f>
        <v>40827.600000000006</v>
      </c>
      <c r="L778" s="44">
        <f t="shared" ref="L778:L782" si="98">IF($J778=0,SUM(I778,K778),SUM(J778,K778))</f>
        <v>95787.6</v>
      </c>
      <c r="M778" s="14">
        <f t="shared" si="93"/>
        <v>137400</v>
      </c>
      <c r="N778" s="44">
        <f t="shared" si="94"/>
        <v>122482.80000000002</v>
      </c>
      <c r="O778" s="14">
        <f t="shared" ref="O778:O782" si="99">M778</f>
        <v>137400</v>
      </c>
      <c r="P778" s="25"/>
      <c r="Q778" s="16">
        <f t="shared" ref="Q778:Q782" si="100">IF($O778&gt;$P778,O778-P778,0)</f>
        <v>137400</v>
      </c>
      <c r="R778" s="16">
        <f t="shared" si="95"/>
        <v>138</v>
      </c>
    </row>
    <row r="779" spans="1:18" x14ac:dyDescent="0.25">
      <c r="A779" s="13" t="str">
        <f>IF(INTRO!$E$43="Non-endemic"," ", IF(COUNTRY_INFO!A779=0," ",COUNTRY_INFO!A779))</f>
        <v>Nigeria</v>
      </c>
      <c r="B779" s="13" t="str">
        <f>IF(INTRO!$E$43="Non-endemic"," ", IF(COUNTRY_INFO!B779=0," ",COUNTRY_INFO!B779))</f>
        <v>Zamfara</v>
      </c>
      <c r="C779" s="13" t="str">
        <f>IF(INTRO!$E$43="Non-endemic"," ", IF(COUNTRY_INFO!C779=0," ",COUNTRY_INFO!C779))</f>
        <v>Shinkafi</v>
      </c>
      <c r="D779" s="14">
        <f>IF(INTRO!$E$43="Non-endemic", 0, IF(COUNTRY_INFO!$K779&gt;0, IF(COUNTRY_INFO!$K779=4, 0, IF(COUNTRY_INFO!$K779=1, COUNTRY_INFO!$F779*0.33, IF(COUNTRY_INFO!$K779=2, COUNTRY_INFO!$F779*0.5, COUNTRY_INFO!$F779))), 0))</f>
        <v>25540.5</v>
      </c>
      <c r="E779" s="14">
        <f>IF(INTRO!$E$43="Non-endemic", 0, IF(COUNTRY_INFO!$K779&gt;0, IF(COUNTRY_INFO!$K779=4, 0, IF(COUNTRY_INFO!$K779=1, 0, IF(COUNTRY_INFO!$K779=2, COUNTRY_INFO!$G779*0.2, COUNTRY_INFO!$G779))), 0))</f>
        <v>18973</v>
      </c>
      <c r="F779" s="14">
        <f t="shared" si="96"/>
        <v>44513.5</v>
      </c>
      <c r="G779" s="15">
        <f>IF(INTRO!$E$43="Non-endemic", "Not required", COUNTRY_INFO!T779)</f>
        <v>1</v>
      </c>
      <c r="H779" s="64"/>
      <c r="I779" s="14">
        <f>IF($D779=0,0,IF(AND($G779&gt;0,$H779&lt;&gt;"Yes"),D779,IF(AND($G779&gt;0,$H779="Yes"),COUNTRY_INFO!$F779,0)))</f>
        <v>25540.5</v>
      </c>
      <c r="J779" s="3"/>
      <c r="K779" s="44">
        <f t="shared" si="97"/>
        <v>18973</v>
      </c>
      <c r="L779" s="44">
        <f t="shared" si="98"/>
        <v>44513.5</v>
      </c>
      <c r="M779" s="14">
        <f t="shared" si="93"/>
        <v>63851.25</v>
      </c>
      <c r="N779" s="44">
        <f t="shared" si="94"/>
        <v>56919</v>
      </c>
      <c r="O779" s="14">
        <f t="shared" si="99"/>
        <v>63851.25</v>
      </c>
      <c r="P779" s="25"/>
      <c r="Q779" s="16">
        <f t="shared" si="100"/>
        <v>63851.25</v>
      </c>
      <c r="R779" s="16">
        <f t="shared" si="95"/>
        <v>64</v>
      </c>
    </row>
    <row r="780" spans="1:18" x14ac:dyDescent="0.25">
      <c r="A780" s="13" t="str">
        <f>IF(INTRO!$E$43="Non-endemic"," ", IF(COUNTRY_INFO!A780=0," ",COUNTRY_INFO!A780))</f>
        <v>Nigeria</v>
      </c>
      <c r="B780" s="13" t="str">
        <f>IF(INTRO!$E$43="Non-endemic"," ", IF(COUNTRY_INFO!B780=0," ",COUNTRY_INFO!B780))</f>
        <v>Zamfara</v>
      </c>
      <c r="C780" s="13" t="str">
        <f>IF(INTRO!$E$43="Non-endemic"," ", IF(COUNTRY_INFO!C780=0," ",COUNTRY_INFO!C780))</f>
        <v>Talata Mafara</v>
      </c>
      <c r="D780" s="14">
        <f>IF(INTRO!$E$43="Non-endemic", 0, IF(COUNTRY_INFO!$K780&gt;0, IF(COUNTRY_INFO!$K780=4, 0, IF(COUNTRY_INFO!$K780=1, COUNTRY_INFO!$F780*0.33, IF(COUNTRY_INFO!$K780=2, COUNTRY_INFO!$F780*0.5, COUNTRY_INFO!$F780))), 0))</f>
        <v>40514.5</v>
      </c>
      <c r="E780" s="14">
        <f>IF(INTRO!$E$43="Non-endemic", 0, IF(COUNTRY_INFO!$K780&gt;0, IF(COUNTRY_INFO!$K780=4, 0, IF(COUNTRY_INFO!$K780=1, 0, IF(COUNTRY_INFO!$K780=2, COUNTRY_INFO!$G780*0.2, COUNTRY_INFO!$G780))), 0))</f>
        <v>30096.600000000002</v>
      </c>
      <c r="F780" s="14">
        <f t="shared" si="96"/>
        <v>70611.100000000006</v>
      </c>
      <c r="G780" s="15">
        <f>IF(INTRO!$E$43="Non-endemic", "Not required", COUNTRY_INFO!T780)</f>
        <v>1</v>
      </c>
      <c r="H780" s="64"/>
      <c r="I780" s="14">
        <f>IF($D780=0,0,IF(AND($G780&gt;0,$H780&lt;&gt;"Yes"),D780,IF(AND($G780&gt;0,$H780="Yes"),COUNTRY_INFO!$F780,0)))</f>
        <v>40514.5</v>
      </c>
      <c r="J780" s="3"/>
      <c r="K780" s="44">
        <f t="shared" si="97"/>
        <v>30096.600000000002</v>
      </c>
      <c r="L780" s="44">
        <f t="shared" si="98"/>
        <v>70611.100000000006</v>
      </c>
      <c r="M780" s="14">
        <f t="shared" si="93"/>
        <v>101286.25</v>
      </c>
      <c r="N780" s="44">
        <f t="shared" si="94"/>
        <v>90289.8</v>
      </c>
      <c r="O780" s="14">
        <f t="shared" si="99"/>
        <v>101286.25</v>
      </c>
      <c r="P780" s="25"/>
      <c r="Q780" s="16">
        <f t="shared" si="100"/>
        <v>101286.25</v>
      </c>
      <c r="R780" s="16">
        <f t="shared" si="95"/>
        <v>102</v>
      </c>
    </row>
    <row r="781" spans="1:18" x14ac:dyDescent="0.25">
      <c r="A781" s="13" t="str">
        <f>IF(INTRO!$E$43="Non-endemic"," ", IF(COUNTRY_INFO!A781=0," ",COUNTRY_INFO!A781))</f>
        <v>Nigeria</v>
      </c>
      <c r="B781" s="13" t="str">
        <f>IF(INTRO!$E$43="Non-endemic"," ", IF(COUNTRY_INFO!B781=0," ",COUNTRY_INFO!B781))</f>
        <v>Zamfara</v>
      </c>
      <c r="C781" s="13" t="str">
        <f>IF(INTRO!$E$43="Non-endemic"," ", IF(COUNTRY_INFO!C781=0," ",COUNTRY_INFO!C781))</f>
        <v>Tsafe</v>
      </c>
      <c r="D781" s="14">
        <f>IF(INTRO!$E$43="Non-endemic", 0, IF(COUNTRY_INFO!$K781&gt;0, IF(COUNTRY_INFO!$K781=4, 0, IF(COUNTRY_INFO!$K781=1, COUNTRY_INFO!$F781*0.33, IF(COUNTRY_INFO!$K781=2, COUNTRY_INFO!$F781*0.5, COUNTRY_INFO!$F781))), 0))</f>
        <v>50085</v>
      </c>
      <c r="E781" s="14">
        <f>IF(INTRO!$E$43="Non-endemic", 0, IF(COUNTRY_INFO!$K781&gt;0, IF(COUNTRY_INFO!$K781=4, 0, IF(COUNTRY_INFO!$K781=1, 0, IF(COUNTRY_INFO!$K781=2, COUNTRY_INFO!$G781*0.2, COUNTRY_INFO!$G781))), 0))</f>
        <v>37206.200000000004</v>
      </c>
      <c r="F781" s="14">
        <f t="shared" si="96"/>
        <v>87291.200000000012</v>
      </c>
      <c r="G781" s="15">
        <f>IF(INTRO!$E$43="Non-endemic", "Not required", COUNTRY_INFO!T781)</f>
        <v>1</v>
      </c>
      <c r="H781" s="64"/>
      <c r="I781" s="14">
        <f>IF($D781=0,0,IF(AND($G781&gt;0,$H781&lt;&gt;"Yes"),D781,IF(AND($G781&gt;0,$H781="Yes"),COUNTRY_INFO!$F781,0)))</f>
        <v>50085</v>
      </c>
      <c r="J781" s="3"/>
      <c r="K781" s="44">
        <f t="shared" si="97"/>
        <v>37206.200000000004</v>
      </c>
      <c r="L781" s="44">
        <f t="shared" si="98"/>
        <v>87291.200000000012</v>
      </c>
      <c r="M781" s="14">
        <f t="shared" si="93"/>
        <v>125212.5</v>
      </c>
      <c r="N781" s="44">
        <f t="shared" si="94"/>
        <v>111618.6</v>
      </c>
      <c r="O781" s="14">
        <f t="shared" si="99"/>
        <v>125212.5</v>
      </c>
      <c r="P781" s="25"/>
      <c r="Q781" s="16">
        <f t="shared" si="100"/>
        <v>125212.5</v>
      </c>
      <c r="R781" s="16">
        <f t="shared" si="95"/>
        <v>126</v>
      </c>
    </row>
    <row r="782" spans="1:18" x14ac:dyDescent="0.25">
      <c r="A782" s="13" t="str">
        <f>IF(INTRO!$E$43="Non-endemic"," ", IF(COUNTRY_INFO!A782=0," ",COUNTRY_INFO!A782))</f>
        <v>Nigeria</v>
      </c>
      <c r="B782" s="13" t="str">
        <f>IF(INTRO!$E$43="Non-endemic"," ", IF(COUNTRY_INFO!B782=0," ",COUNTRY_INFO!B782))</f>
        <v>Zamfara</v>
      </c>
      <c r="C782" s="13" t="str">
        <f>IF(INTRO!$E$43="Non-endemic"," ", IF(COUNTRY_INFO!C782=0," ",COUNTRY_INFO!C782))</f>
        <v>Zurmi</v>
      </c>
      <c r="D782" s="14">
        <f>IF(INTRO!$E$43="Non-endemic", 0, IF(COUNTRY_INFO!$K782&gt;0, IF(COUNTRY_INFO!$K782=4, 0, IF(COUNTRY_INFO!$K782=1, COUNTRY_INFO!$F782*0.33, IF(COUNTRY_INFO!$K782=2, COUNTRY_INFO!$F782*0.5, COUNTRY_INFO!$F782))), 0))</f>
        <v>55325</v>
      </c>
      <c r="E782" s="14">
        <f>IF(INTRO!$E$43="Non-endemic", 0, IF(COUNTRY_INFO!$K782&gt;0, IF(COUNTRY_INFO!$K782=4, 0, IF(COUNTRY_INFO!$K782=1, 0, IF(COUNTRY_INFO!$K782=2, COUNTRY_INFO!$G782*0.2, COUNTRY_INFO!$G782))), 0))</f>
        <v>41098.600000000006</v>
      </c>
      <c r="F782" s="14">
        <f t="shared" si="96"/>
        <v>96423.6</v>
      </c>
      <c r="G782" s="15">
        <f>IF(INTRO!$E$43="Non-endemic", "Not required", COUNTRY_INFO!T782)</f>
        <v>1</v>
      </c>
      <c r="H782" s="64"/>
      <c r="I782" s="14">
        <f>IF($D782=0,0,IF(AND($G782&gt;0,$H782&lt;&gt;"Yes"),D782,IF(AND($G782&gt;0,$H782="Yes"),COUNTRY_INFO!$F782,0)))</f>
        <v>55325</v>
      </c>
      <c r="J782" s="3"/>
      <c r="K782" s="44">
        <f t="shared" si="97"/>
        <v>41098.600000000006</v>
      </c>
      <c r="L782" s="44">
        <f t="shared" si="98"/>
        <v>96423.6</v>
      </c>
      <c r="M782" s="14">
        <f t="shared" si="93"/>
        <v>138312.5</v>
      </c>
      <c r="N782" s="44">
        <f t="shared" si="94"/>
        <v>123295.80000000002</v>
      </c>
      <c r="O782" s="14">
        <f t="shared" si="99"/>
        <v>138312.5</v>
      </c>
      <c r="P782" s="25"/>
      <c r="Q782" s="16">
        <f t="shared" si="100"/>
        <v>138312.5</v>
      </c>
      <c r="R782" s="16">
        <f t="shared" si="95"/>
        <v>139</v>
      </c>
    </row>
    <row r="783" spans="1:18" x14ac:dyDescent="0.25">
      <c r="A783"/>
      <c r="B783"/>
      <c r="C783"/>
      <c r="D783"/>
      <c r="E783"/>
      <c r="F783"/>
      <c r="G783"/>
      <c r="H783"/>
      <c r="I783"/>
      <c r="J783"/>
      <c r="K783"/>
      <c r="L783"/>
      <c r="M783"/>
      <c r="N783"/>
      <c r="O783"/>
      <c r="P783"/>
      <c r="Q783"/>
      <c r="R783"/>
    </row>
    <row r="784" spans="1:18" x14ac:dyDescent="0.25">
      <c r="A784"/>
      <c r="B784"/>
      <c r="C784"/>
      <c r="D784"/>
      <c r="E784"/>
      <c r="F784"/>
      <c r="G784"/>
      <c r="H784"/>
      <c r="I784"/>
      <c r="J784"/>
      <c r="K784"/>
      <c r="L784"/>
      <c r="M784"/>
      <c r="N784"/>
      <c r="O784"/>
      <c r="P784"/>
      <c r="Q784"/>
      <c r="R784"/>
    </row>
    <row r="785" spans="1:18" x14ac:dyDescent="0.25">
      <c r="A785"/>
      <c r="B785"/>
      <c r="C785"/>
      <c r="D785"/>
      <c r="E785"/>
      <c r="F785"/>
      <c r="G785"/>
      <c r="H785"/>
      <c r="I785"/>
      <c r="J785"/>
      <c r="K785"/>
      <c r="L785"/>
      <c r="M785"/>
      <c r="N785"/>
      <c r="O785"/>
      <c r="P785"/>
      <c r="Q785"/>
      <c r="R785"/>
    </row>
    <row r="786" spans="1:18" x14ac:dyDescent="0.25">
      <c r="A786"/>
      <c r="B786"/>
      <c r="C786"/>
      <c r="D786"/>
      <c r="E786"/>
      <c r="F786"/>
      <c r="G786"/>
      <c r="H786"/>
      <c r="I786"/>
      <c r="J786"/>
      <c r="K786"/>
      <c r="L786"/>
      <c r="M786"/>
      <c r="N786"/>
      <c r="O786"/>
      <c r="P786"/>
      <c r="Q786"/>
      <c r="R786"/>
    </row>
    <row r="787" spans="1:18" x14ac:dyDescent="0.25">
      <c r="A787"/>
      <c r="B787"/>
      <c r="C787"/>
      <c r="D787"/>
      <c r="E787"/>
      <c r="F787"/>
      <c r="G787"/>
      <c r="H787"/>
      <c r="I787"/>
      <c r="J787"/>
      <c r="K787"/>
      <c r="L787"/>
      <c r="M787"/>
      <c r="N787"/>
      <c r="O787"/>
      <c r="P787"/>
      <c r="Q787"/>
      <c r="R787"/>
    </row>
    <row r="788" spans="1:18" x14ac:dyDescent="0.25">
      <c r="A788"/>
      <c r="B788"/>
      <c r="C788"/>
      <c r="D788"/>
      <c r="E788"/>
      <c r="F788"/>
      <c r="G788"/>
      <c r="H788"/>
      <c r="I788"/>
      <c r="J788"/>
      <c r="K788"/>
      <c r="L788"/>
      <c r="M788"/>
      <c r="N788"/>
      <c r="O788"/>
      <c r="P788"/>
      <c r="Q788"/>
      <c r="R788"/>
    </row>
    <row r="789" spans="1:18" x14ac:dyDescent="0.25">
      <c r="A789"/>
      <c r="B789"/>
      <c r="C789"/>
      <c r="D789"/>
      <c r="E789"/>
      <c r="F789"/>
      <c r="G789"/>
      <c r="H789"/>
      <c r="I789"/>
      <c r="J789"/>
      <c r="K789"/>
      <c r="L789"/>
      <c r="M789"/>
      <c r="N789"/>
      <c r="O789"/>
      <c r="P789"/>
      <c r="Q789"/>
      <c r="R789"/>
    </row>
    <row r="790" spans="1:18" x14ac:dyDescent="0.25">
      <c r="A790"/>
      <c r="B790"/>
      <c r="C790"/>
      <c r="D790"/>
      <c r="E790"/>
      <c r="F790"/>
      <c r="G790"/>
      <c r="H790"/>
      <c r="I790"/>
      <c r="J790"/>
      <c r="K790"/>
      <c r="L790"/>
      <c r="M790"/>
      <c r="N790"/>
      <c r="O790"/>
      <c r="P790"/>
      <c r="Q790"/>
      <c r="R790"/>
    </row>
    <row r="791" spans="1:18" x14ac:dyDescent="0.25">
      <c r="A791"/>
      <c r="B791"/>
      <c r="C791"/>
      <c r="D791"/>
      <c r="E791"/>
      <c r="F791"/>
      <c r="G791"/>
      <c r="H791"/>
      <c r="I791"/>
      <c r="J791"/>
      <c r="K791"/>
      <c r="L791"/>
      <c r="M791"/>
      <c r="N791"/>
      <c r="O791"/>
      <c r="P791"/>
      <c r="Q791"/>
      <c r="R791"/>
    </row>
    <row r="792" spans="1:18" x14ac:dyDescent="0.25">
      <c r="A792"/>
      <c r="B792"/>
      <c r="C792"/>
      <c r="D792"/>
      <c r="E792"/>
      <c r="F792"/>
      <c r="G792"/>
      <c r="H792"/>
      <c r="I792"/>
      <c r="J792"/>
      <c r="K792"/>
      <c r="L792"/>
      <c r="M792"/>
      <c r="N792"/>
      <c r="O792"/>
      <c r="P792"/>
      <c r="Q792"/>
      <c r="R792"/>
    </row>
    <row r="793" spans="1:18" x14ac:dyDescent="0.25">
      <c r="A793"/>
      <c r="B793"/>
      <c r="C793"/>
      <c r="D793"/>
      <c r="E793"/>
      <c r="F793"/>
      <c r="G793"/>
      <c r="H793"/>
      <c r="I793"/>
      <c r="J793"/>
      <c r="K793"/>
      <c r="L793"/>
      <c r="M793"/>
      <c r="N793"/>
      <c r="O793"/>
      <c r="P793"/>
      <c r="Q793"/>
      <c r="R793"/>
    </row>
    <row r="794" spans="1:18" x14ac:dyDescent="0.25">
      <c r="A794"/>
      <c r="B794"/>
      <c r="C794"/>
      <c r="D794"/>
      <c r="E794"/>
      <c r="F794"/>
      <c r="G794"/>
      <c r="H794"/>
      <c r="I794"/>
      <c r="J794"/>
      <c r="K794"/>
      <c r="L794"/>
      <c r="M794"/>
      <c r="N794"/>
      <c r="O794"/>
      <c r="P794"/>
      <c r="Q794"/>
      <c r="R794"/>
    </row>
    <row r="795" spans="1:18" x14ac:dyDescent="0.25">
      <c r="A795"/>
      <c r="B795"/>
      <c r="C795"/>
      <c r="D795"/>
      <c r="E795"/>
      <c r="F795"/>
      <c r="G795"/>
      <c r="H795"/>
      <c r="I795"/>
      <c r="J795"/>
      <c r="K795"/>
      <c r="L795"/>
      <c r="M795"/>
      <c r="N795"/>
      <c r="O795"/>
      <c r="P795"/>
      <c r="Q795"/>
      <c r="R795"/>
    </row>
    <row r="796" spans="1:18" x14ac:dyDescent="0.25">
      <c r="A796"/>
      <c r="B796"/>
      <c r="C796"/>
      <c r="D796"/>
      <c r="E796"/>
      <c r="F796"/>
      <c r="G796"/>
      <c r="H796"/>
      <c r="I796"/>
      <c r="J796"/>
      <c r="K796"/>
      <c r="L796"/>
      <c r="M796"/>
      <c r="N796"/>
      <c r="O796"/>
      <c r="P796"/>
      <c r="Q796"/>
      <c r="R796"/>
    </row>
    <row r="797" spans="1:18" x14ac:dyDescent="0.25">
      <c r="A797"/>
      <c r="B797"/>
      <c r="C797"/>
      <c r="D797"/>
      <c r="E797"/>
      <c r="F797"/>
      <c r="G797"/>
      <c r="H797"/>
      <c r="I797"/>
      <c r="J797"/>
      <c r="K797"/>
      <c r="L797"/>
      <c r="M797"/>
      <c r="N797"/>
      <c r="O797"/>
      <c r="P797"/>
      <c r="Q797"/>
      <c r="R797"/>
    </row>
    <row r="798" spans="1:18" x14ac:dyDescent="0.25">
      <c r="A798"/>
      <c r="B798"/>
      <c r="C798"/>
      <c r="D798"/>
      <c r="E798"/>
      <c r="F798"/>
      <c r="G798"/>
      <c r="H798"/>
      <c r="I798"/>
      <c r="J798"/>
      <c r="K798"/>
      <c r="L798"/>
      <c r="M798"/>
      <c r="N798"/>
      <c r="O798"/>
      <c r="P798"/>
      <c r="Q798"/>
      <c r="R798"/>
    </row>
    <row r="799" spans="1:18" x14ac:dyDescent="0.25">
      <c r="A799"/>
      <c r="B799"/>
      <c r="C799"/>
      <c r="D799"/>
      <c r="E799"/>
      <c r="F799"/>
      <c r="G799"/>
      <c r="H799"/>
      <c r="I799"/>
      <c r="J799"/>
      <c r="K799"/>
      <c r="L799"/>
      <c r="M799"/>
      <c r="N799"/>
      <c r="O799"/>
      <c r="P799"/>
      <c r="Q799"/>
      <c r="R799"/>
    </row>
    <row r="800" spans="1:18" x14ac:dyDescent="0.25">
      <c r="A800"/>
      <c r="B800"/>
      <c r="C800"/>
      <c r="D800"/>
      <c r="E800"/>
      <c r="F800"/>
      <c r="G800"/>
      <c r="H800"/>
      <c r="I800"/>
      <c r="J800"/>
      <c r="K800"/>
      <c r="L800"/>
      <c r="M800"/>
      <c r="N800"/>
      <c r="O800"/>
      <c r="P800"/>
      <c r="Q800"/>
      <c r="R800"/>
    </row>
    <row r="801" spans="1:18" x14ac:dyDescent="0.25">
      <c r="A801"/>
      <c r="B801"/>
      <c r="C801"/>
      <c r="D801"/>
      <c r="E801"/>
      <c r="F801"/>
      <c r="G801"/>
      <c r="H801"/>
      <c r="I801"/>
      <c r="J801"/>
      <c r="K801"/>
      <c r="L801"/>
      <c r="M801"/>
      <c r="N801"/>
      <c r="O801"/>
      <c r="P801"/>
      <c r="Q801"/>
      <c r="R801"/>
    </row>
    <row r="802" spans="1:18" x14ac:dyDescent="0.25">
      <c r="A802"/>
      <c r="B802"/>
      <c r="C802"/>
      <c r="D802"/>
      <c r="E802"/>
      <c r="F802"/>
      <c r="G802"/>
      <c r="H802"/>
      <c r="I802"/>
      <c r="J802"/>
      <c r="K802"/>
      <c r="L802"/>
      <c r="M802"/>
      <c r="N802"/>
      <c r="O802"/>
      <c r="P802"/>
      <c r="Q802"/>
      <c r="R802"/>
    </row>
    <row r="803" spans="1:18" x14ac:dyDescent="0.25">
      <c r="A803"/>
      <c r="B803"/>
      <c r="C803"/>
      <c r="D803"/>
      <c r="E803"/>
      <c r="F803"/>
      <c r="G803"/>
      <c r="H803"/>
      <c r="I803"/>
      <c r="J803"/>
      <c r="K803"/>
      <c r="L803"/>
      <c r="M803"/>
      <c r="N803"/>
      <c r="O803"/>
      <c r="P803"/>
      <c r="Q803"/>
      <c r="R803"/>
    </row>
    <row r="804" spans="1:18" x14ac:dyDescent="0.25">
      <c r="A804"/>
      <c r="B804"/>
      <c r="C804"/>
      <c r="D804"/>
      <c r="E804"/>
      <c r="F804"/>
      <c r="G804"/>
      <c r="H804"/>
      <c r="I804"/>
      <c r="J804"/>
      <c r="K804"/>
      <c r="L804"/>
      <c r="M804"/>
      <c r="N804"/>
      <c r="O804"/>
      <c r="P804"/>
      <c r="Q804"/>
      <c r="R804"/>
    </row>
    <row r="805" spans="1:18" x14ac:dyDescent="0.25">
      <c r="A805"/>
      <c r="B805"/>
      <c r="C805"/>
      <c r="D805"/>
      <c r="E805"/>
      <c r="F805"/>
      <c r="G805"/>
      <c r="H805"/>
      <c r="I805"/>
      <c r="J805"/>
      <c r="K805"/>
      <c r="L805"/>
      <c r="M805"/>
      <c r="N805"/>
      <c r="O805"/>
      <c r="P805"/>
      <c r="Q805"/>
      <c r="R805"/>
    </row>
    <row r="806" spans="1:18" x14ac:dyDescent="0.25">
      <c r="A806"/>
      <c r="B806"/>
      <c r="C806"/>
      <c r="D806"/>
      <c r="E806"/>
      <c r="F806"/>
      <c r="G806"/>
      <c r="H806"/>
      <c r="I806"/>
      <c r="J806"/>
      <c r="K806"/>
      <c r="L806"/>
      <c r="M806"/>
      <c r="N806"/>
      <c r="O806"/>
      <c r="P806"/>
      <c r="Q806"/>
      <c r="R806"/>
    </row>
    <row r="807" spans="1:18" x14ac:dyDescent="0.25">
      <c r="A807"/>
      <c r="B807"/>
      <c r="C807"/>
      <c r="D807"/>
      <c r="E807"/>
      <c r="F807"/>
      <c r="G807"/>
      <c r="H807"/>
      <c r="I807"/>
      <c r="J807"/>
      <c r="K807"/>
      <c r="L807"/>
      <c r="M807"/>
      <c r="N807"/>
      <c r="O807"/>
      <c r="P807"/>
      <c r="Q807"/>
      <c r="R807"/>
    </row>
    <row r="808" spans="1:18" x14ac:dyDescent="0.25">
      <c r="A808"/>
      <c r="B808"/>
      <c r="C808"/>
      <c r="D808"/>
      <c r="E808"/>
      <c r="F808"/>
      <c r="G808"/>
      <c r="H808"/>
      <c r="I808"/>
      <c r="J808"/>
      <c r="K808"/>
      <c r="L808"/>
      <c r="M808"/>
      <c r="N808"/>
      <c r="O808"/>
      <c r="P808"/>
      <c r="Q808"/>
      <c r="R808"/>
    </row>
    <row r="809" spans="1:18" x14ac:dyDescent="0.25">
      <c r="A809"/>
      <c r="B809"/>
      <c r="C809"/>
      <c r="D809"/>
      <c r="E809"/>
      <c r="F809"/>
      <c r="G809"/>
      <c r="H809"/>
      <c r="I809"/>
      <c r="J809"/>
      <c r="K809"/>
      <c r="L809"/>
      <c r="M809"/>
      <c r="N809"/>
      <c r="O809"/>
      <c r="P809"/>
      <c r="Q809"/>
      <c r="R809"/>
    </row>
    <row r="810" spans="1:18" x14ac:dyDescent="0.25">
      <c r="A810"/>
      <c r="B810"/>
      <c r="C810"/>
      <c r="D810"/>
      <c r="E810"/>
      <c r="F810"/>
      <c r="G810"/>
      <c r="H810"/>
      <c r="I810"/>
      <c r="J810"/>
      <c r="K810"/>
      <c r="L810"/>
      <c r="M810"/>
      <c r="N810"/>
      <c r="O810"/>
      <c r="P810"/>
      <c r="Q810"/>
      <c r="R810"/>
    </row>
    <row r="811" spans="1:18" x14ac:dyDescent="0.25">
      <c r="A811"/>
      <c r="B811"/>
      <c r="C811"/>
      <c r="D811"/>
      <c r="E811"/>
      <c r="F811"/>
      <c r="G811"/>
      <c r="H811"/>
      <c r="I811"/>
      <c r="J811"/>
      <c r="K811"/>
      <c r="L811"/>
      <c r="M811"/>
      <c r="N811"/>
      <c r="O811"/>
      <c r="P811"/>
      <c r="Q811"/>
      <c r="R811"/>
    </row>
    <row r="812" spans="1:18" x14ac:dyDescent="0.25">
      <c r="A812"/>
      <c r="B812"/>
      <c r="C812"/>
      <c r="D812"/>
      <c r="E812"/>
      <c r="F812"/>
      <c r="G812"/>
      <c r="H812"/>
      <c r="I812"/>
      <c r="J812"/>
      <c r="K812"/>
      <c r="L812"/>
      <c r="M812"/>
      <c r="N812"/>
      <c r="O812"/>
      <c r="P812"/>
      <c r="Q812"/>
      <c r="R812"/>
    </row>
    <row r="813" spans="1:18" x14ac:dyDescent="0.25">
      <c r="A813"/>
      <c r="B813"/>
      <c r="C813"/>
      <c r="D813"/>
      <c r="E813"/>
      <c r="F813"/>
      <c r="G813"/>
      <c r="H813"/>
      <c r="I813"/>
      <c r="J813"/>
      <c r="K813"/>
      <c r="L813"/>
      <c r="M813"/>
      <c r="N813"/>
      <c r="O813"/>
      <c r="P813"/>
      <c r="Q813"/>
      <c r="R813"/>
    </row>
    <row r="814" spans="1:18" x14ac:dyDescent="0.25">
      <c r="A814"/>
      <c r="B814"/>
      <c r="C814"/>
      <c r="D814"/>
      <c r="E814"/>
      <c r="F814"/>
      <c r="G814"/>
      <c r="H814"/>
      <c r="I814"/>
      <c r="J814"/>
      <c r="K814"/>
      <c r="L814"/>
      <c r="M814"/>
      <c r="N814"/>
      <c r="O814"/>
      <c r="P814"/>
      <c r="Q814"/>
      <c r="R814"/>
    </row>
    <row r="815" spans="1:18" x14ac:dyDescent="0.25">
      <c r="A815"/>
      <c r="B815"/>
      <c r="C815"/>
      <c r="D815"/>
      <c r="E815"/>
      <c r="F815"/>
      <c r="G815"/>
      <c r="H815"/>
      <c r="I815"/>
      <c r="J815"/>
      <c r="K815"/>
      <c r="L815"/>
      <c r="M815"/>
      <c r="N815"/>
      <c r="O815"/>
      <c r="P815"/>
      <c r="Q815"/>
      <c r="R815"/>
    </row>
    <row r="816" spans="1:18" x14ac:dyDescent="0.25">
      <c r="A816"/>
      <c r="B816"/>
      <c r="C816"/>
      <c r="D816"/>
      <c r="E816"/>
      <c r="F816"/>
      <c r="G816"/>
      <c r="H816"/>
      <c r="I816"/>
      <c r="J816"/>
      <c r="K816"/>
      <c r="L816"/>
      <c r="M816"/>
      <c r="N816"/>
      <c r="O816"/>
      <c r="P816"/>
      <c r="Q816"/>
      <c r="R816"/>
    </row>
    <row r="817" spans="1:18" x14ac:dyDescent="0.25">
      <c r="A817"/>
      <c r="B817"/>
      <c r="C817"/>
      <c r="D817"/>
      <c r="E817"/>
      <c r="F817"/>
      <c r="G817"/>
      <c r="H817"/>
      <c r="I817"/>
      <c r="J817"/>
      <c r="K817"/>
      <c r="L817"/>
      <c r="M817"/>
      <c r="N817"/>
      <c r="O817"/>
      <c r="P817"/>
      <c r="Q817"/>
      <c r="R817"/>
    </row>
    <row r="818" spans="1:18" x14ac:dyDescent="0.25">
      <c r="A818"/>
      <c r="B818"/>
      <c r="C818"/>
      <c r="D818"/>
      <c r="E818"/>
      <c r="F818"/>
      <c r="G818"/>
      <c r="H818"/>
      <c r="I818"/>
      <c r="J818"/>
      <c r="K818"/>
      <c r="L818"/>
      <c r="M818"/>
      <c r="N818"/>
      <c r="O818"/>
      <c r="P818"/>
      <c r="Q818"/>
      <c r="R818"/>
    </row>
    <row r="819" spans="1:18" x14ac:dyDescent="0.25">
      <c r="A819"/>
      <c r="B819"/>
      <c r="C819"/>
      <c r="D819"/>
      <c r="E819"/>
      <c r="F819"/>
      <c r="G819"/>
      <c r="H819"/>
      <c r="I819"/>
      <c r="J819"/>
      <c r="K819"/>
      <c r="L819"/>
      <c r="M819"/>
      <c r="N819"/>
      <c r="O819"/>
      <c r="P819"/>
      <c r="Q819"/>
      <c r="R819"/>
    </row>
    <row r="820" spans="1:18" x14ac:dyDescent="0.25">
      <c r="A820"/>
      <c r="B820"/>
      <c r="C820"/>
      <c r="D820"/>
      <c r="E820"/>
      <c r="F820"/>
      <c r="G820"/>
      <c r="H820"/>
      <c r="I820"/>
      <c r="J820"/>
      <c r="K820"/>
      <c r="L820"/>
      <c r="M820"/>
      <c r="N820"/>
      <c r="O820"/>
      <c r="P820"/>
      <c r="Q820"/>
      <c r="R820"/>
    </row>
    <row r="821" spans="1:18" x14ac:dyDescent="0.25">
      <c r="A821"/>
      <c r="B821"/>
      <c r="C821"/>
      <c r="D821"/>
      <c r="E821"/>
      <c r="F821"/>
      <c r="G821"/>
      <c r="H821"/>
      <c r="I821"/>
      <c r="J821"/>
      <c r="K821"/>
      <c r="L821"/>
      <c r="M821"/>
      <c r="N821"/>
      <c r="O821"/>
      <c r="P821"/>
      <c r="Q821"/>
      <c r="R821"/>
    </row>
    <row r="822" spans="1:18" x14ac:dyDescent="0.25">
      <c r="A822"/>
      <c r="B822"/>
      <c r="C822"/>
      <c r="D822"/>
      <c r="E822"/>
      <c r="F822"/>
      <c r="G822"/>
      <c r="H822"/>
      <c r="I822"/>
      <c r="J822"/>
      <c r="K822"/>
      <c r="L822"/>
      <c r="M822"/>
      <c r="N822"/>
      <c r="O822"/>
      <c r="P822"/>
      <c r="Q822"/>
      <c r="R822"/>
    </row>
    <row r="823" spans="1:18" x14ac:dyDescent="0.25">
      <c r="A823"/>
      <c r="B823"/>
      <c r="C823"/>
      <c r="D823"/>
      <c r="E823"/>
      <c r="F823"/>
      <c r="G823"/>
      <c r="H823"/>
      <c r="I823"/>
      <c r="J823"/>
      <c r="K823"/>
      <c r="L823"/>
      <c r="M823"/>
      <c r="N823"/>
      <c r="O823"/>
      <c r="P823"/>
      <c r="Q823"/>
      <c r="R823"/>
    </row>
    <row r="824" spans="1:18" x14ac:dyDescent="0.25">
      <c r="A824"/>
      <c r="B824"/>
      <c r="C824"/>
      <c r="D824"/>
      <c r="E824"/>
      <c r="F824"/>
      <c r="G824"/>
      <c r="H824"/>
      <c r="I824"/>
      <c r="J824"/>
      <c r="K824"/>
      <c r="L824"/>
      <c r="M824"/>
      <c r="N824"/>
      <c r="O824"/>
      <c r="P824"/>
      <c r="Q824"/>
      <c r="R824"/>
    </row>
    <row r="825" spans="1:18" x14ac:dyDescent="0.25">
      <c r="A825"/>
      <c r="B825"/>
      <c r="C825"/>
      <c r="D825"/>
      <c r="E825"/>
      <c r="F825"/>
      <c r="G825"/>
      <c r="H825"/>
      <c r="I825"/>
      <c r="J825"/>
      <c r="K825"/>
      <c r="L825"/>
      <c r="M825"/>
      <c r="N825"/>
      <c r="O825"/>
      <c r="P825"/>
      <c r="Q825"/>
      <c r="R825"/>
    </row>
    <row r="826" spans="1:18" x14ac:dyDescent="0.25">
      <c r="A826"/>
      <c r="B826"/>
      <c r="C826"/>
      <c r="D826"/>
      <c r="E826"/>
      <c r="F826"/>
      <c r="G826"/>
      <c r="H826"/>
      <c r="I826"/>
      <c r="J826"/>
      <c r="K826"/>
      <c r="L826"/>
      <c r="M826"/>
      <c r="N826"/>
      <c r="O826"/>
      <c r="P826"/>
      <c r="Q826"/>
      <c r="R826"/>
    </row>
    <row r="827" spans="1:18" x14ac:dyDescent="0.25">
      <c r="A827"/>
      <c r="B827"/>
      <c r="C827"/>
      <c r="D827"/>
      <c r="E827"/>
      <c r="F827"/>
      <c r="G827"/>
      <c r="H827"/>
      <c r="I827"/>
      <c r="J827"/>
      <c r="K827"/>
      <c r="L827"/>
      <c r="M827"/>
      <c r="N827"/>
      <c r="O827"/>
      <c r="P827"/>
      <c r="Q827"/>
      <c r="R827"/>
    </row>
    <row r="828" spans="1:18" x14ac:dyDescent="0.25">
      <c r="A828"/>
      <c r="B828"/>
      <c r="C828"/>
      <c r="D828"/>
      <c r="E828"/>
      <c r="F828"/>
      <c r="G828"/>
      <c r="H828"/>
      <c r="I828"/>
      <c r="J828"/>
      <c r="K828"/>
      <c r="L828"/>
      <c r="M828"/>
      <c r="N828"/>
      <c r="O828"/>
      <c r="P828"/>
      <c r="Q828"/>
      <c r="R828"/>
    </row>
    <row r="829" spans="1:18" x14ac:dyDescent="0.25">
      <c r="A829"/>
      <c r="B829"/>
      <c r="C829"/>
      <c r="D829"/>
      <c r="E829"/>
      <c r="F829"/>
      <c r="G829"/>
      <c r="H829"/>
      <c r="I829"/>
      <c r="J829"/>
      <c r="K829"/>
      <c r="L829"/>
      <c r="M829"/>
      <c r="N829"/>
      <c r="O829"/>
      <c r="P829"/>
      <c r="Q829"/>
      <c r="R829"/>
    </row>
    <row r="830" spans="1:18" x14ac:dyDescent="0.25">
      <c r="A830"/>
      <c r="B830"/>
      <c r="C830"/>
      <c r="D830"/>
      <c r="E830"/>
      <c r="F830"/>
      <c r="G830"/>
      <c r="H830"/>
      <c r="I830"/>
      <c r="J830"/>
      <c r="K830"/>
      <c r="L830"/>
      <c r="M830"/>
      <c r="N830"/>
      <c r="O830"/>
      <c r="P830"/>
      <c r="Q830"/>
      <c r="R830"/>
    </row>
    <row r="831" spans="1:18" x14ac:dyDescent="0.25">
      <c r="A831"/>
      <c r="B831"/>
      <c r="C831"/>
      <c r="D831"/>
      <c r="E831"/>
      <c r="F831"/>
      <c r="G831"/>
      <c r="H831"/>
      <c r="I831"/>
      <c r="J831"/>
      <c r="K831"/>
      <c r="L831"/>
      <c r="M831"/>
      <c r="N831"/>
      <c r="O831"/>
      <c r="P831"/>
      <c r="Q831"/>
      <c r="R831"/>
    </row>
    <row r="832" spans="1:18" x14ac:dyDescent="0.25">
      <c r="A832"/>
      <c r="B832"/>
      <c r="C832"/>
      <c r="D832"/>
      <c r="E832"/>
      <c r="F832"/>
      <c r="G832"/>
      <c r="H832"/>
      <c r="I832"/>
      <c r="J832"/>
      <c r="K832"/>
      <c r="L832"/>
      <c r="M832"/>
      <c r="N832"/>
      <c r="O832"/>
      <c r="P832"/>
      <c r="Q832"/>
      <c r="R832"/>
    </row>
    <row r="833" spans="1:18" x14ac:dyDescent="0.25">
      <c r="A833"/>
      <c r="B833"/>
      <c r="C833"/>
      <c r="D833"/>
      <c r="E833"/>
      <c r="F833"/>
      <c r="G833"/>
      <c r="H833"/>
      <c r="I833"/>
      <c r="J833"/>
      <c r="K833"/>
      <c r="L833"/>
      <c r="M833"/>
      <c r="N833"/>
      <c r="O833"/>
      <c r="P833"/>
      <c r="Q833"/>
      <c r="R833"/>
    </row>
    <row r="834" spans="1:18" x14ac:dyDescent="0.25">
      <c r="A834"/>
      <c r="B834"/>
      <c r="C834"/>
      <c r="D834"/>
      <c r="E834"/>
      <c r="F834"/>
      <c r="G834"/>
      <c r="H834"/>
      <c r="I834"/>
      <c r="J834"/>
      <c r="K834"/>
      <c r="L834"/>
      <c r="M834"/>
      <c r="N834"/>
      <c r="O834"/>
      <c r="P834"/>
      <c r="Q834"/>
      <c r="R834"/>
    </row>
    <row r="835" spans="1:18" x14ac:dyDescent="0.25">
      <c r="A835"/>
      <c r="B835"/>
      <c r="C835"/>
      <c r="D835"/>
      <c r="E835"/>
      <c r="F835"/>
      <c r="G835"/>
      <c r="H835"/>
      <c r="I835"/>
      <c r="J835"/>
      <c r="K835"/>
      <c r="L835"/>
      <c r="M835"/>
      <c r="N835"/>
      <c r="O835"/>
      <c r="P835"/>
      <c r="Q835"/>
      <c r="R835"/>
    </row>
    <row r="836" spans="1:18" x14ac:dyDescent="0.25">
      <c r="A836"/>
      <c r="B836"/>
      <c r="C836"/>
      <c r="D836"/>
      <c r="E836"/>
      <c r="F836"/>
      <c r="G836"/>
      <c r="H836"/>
      <c r="I836"/>
      <c r="J836"/>
      <c r="K836"/>
      <c r="L836"/>
      <c r="M836"/>
      <c r="N836"/>
      <c r="O836"/>
      <c r="P836"/>
      <c r="Q836"/>
      <c r="R836"/>
    </row>
    <row r="837" spans="1:18" x14ac:dyDescent="0.25">
      <c r="A837"/>
      <c r="B837"/>
      <c r="C837"/>
      <c r="D837"/>
      <c r="E837"/>
      <c r="F837"/>
      <c r="G837"/>
      <c r="H837"/>
      <c r="I837"/>
      <c r="J837"/>
      <c r="K837"/>
      <c r="L837"/>
      <c r="M837"/>
      <c r="N837"/>
      <c r="O837"/>
      <c r="P837"/>
      <c r="Q837"/>
      <c r="R837"/>
    </row>
    <row r="838" spans="1:18" x14ac:dyDescent="0.25">
      <c r="A838"/>
      <c r="B838"/>
      <c r="C838"/>
      <c r="D838"/>
      <c r="E838"/>
      <c r="F838"/>
      <c r="G838"/>
      <c r="H838"/>
      <c r="I838"/>
      <c r="J838"/>
      <c r="K838"/>
      <c r="L838"/>
      <c r="M838"/>
      <c r="N838"/>
      <c r="O838"/>
      <c r="P838"/>
      <c r="Q838"/>
      <c r="R838"/>
    </row>
    <row r="839" spans="1:18" x14ac:dyDescent="0.25">
      <c r="A839"/>
      <c r="B839"/>
      <c r="C839"/>
      <c r="D839"/>
      <c r="E839"/>
      <c r="F839"/>
      <c r="G839"/>
      <c r="H839"/>
      <c r="I839"/>
      <c r="J839"/>
      <c r="K839"/>
      <c r="L839"/>
      <c r="M839"/>
      <c r="N839"/>
      <c r="O839"/>
      <c r="P839"/>
      <c r="Q839"/>
      <c r="R839"/>
    </row>
    <row r="840" spans="1:18" x14ac:dyDescent="0.25">
      <c r="A840"/>
      <c r="B840"/>
      <c r="C840"/>
      <c r="D840"/>
      <c r="E840"/>
      <c r="F840"/>
      <c r="G840"/>
      <c r="H840"/>
      <c r="I840"/>
      <c r="J840"/>
      <c r="K840"/>
      <c r="L840"/>
      <c r="M840"/>
      <c r="N840"/>
      <c r="O840"/>
      <c r="P840"/>
      <c r="Q840"/>
      <c r="R840"/>
    </row>
    <row r="841" spans="1:18" x14ac:dyDescent="0.25">
      <c r="A841"/>
      <c r="B841"/>
      <c r="C841"/>
      <c r="D841"/>
      <c r="E841"/>
      <c r="F841"/>
      <c r="G841"/>
      <c r="H841"/>
      <c r="I841"/>
      <c r="J841"/>
      <c r="K841"/>
      <c r="L841"/>
      <c r="M841"/>
      <c r="N841"/>
      <c r="O841"/>
      <c r="P841"/>
      <c r="Q841"/>
      <c r="R841"/>
    </row>
    <row r="842" spans="1:18" x14ac:dyDescent="0.25">
      <c r="A842"/>
      <c r="B842"/>
      <c r="C842"/>
      <c r="D842"/>
      <c r="E842"/>
      <c r="F842"/>
      <c r="G842"/>
      <c r="H842"/>
      <c r="I842"/>
      <c r="J842"/>
      <c r="K842"/>
      <c r="L842"/>
      <c r="M842"/>
      <c r="N842"/>
      <c r="O842"/>
      <c r="P842"/>
      <c r="Q842"/>
      <c r="R842"/>
    </row>
    <row r="843" spans="1:18" x14ac:dyDescent="0.25">
      <c r="A843"/>
      <c r="B843"/>
      <c r="C843"/>
      <c r="D843"/>
      <c r="E843"/>
      <c r="F843"/>
      <c r="G843"/>
      <c r="H843"/>
      <c r="I843"/>
      <c r="J843"/>
      <c r="K843"/>
      <c r="L843"/>
      <c r="M843"/>
      <c r="N843"/>
      <c r="O843"/>
      <c r="P843"/>
      <c r="Q843"/>
      <c r="R843"/>
    </row>
    <row r="844" spans="1:18" x14ac:dyDescent="0.25">
      <c r="A844"/>
      <c r="B844"/>
      <c r="C844"/>
      <c r="D844"/>
      <c r="E844"/>
      <c r="F844"/>
      <c r="G844"/>
      <c r="H844"/>
      <c r="I844"/>
      <c r="J844"/>
      <c r="K844"/>
      <c r="L844"/>
      <c r="M844"/>
      <c r="N844"/>
      <c r="O844"/>
      <c r="P844"/>
      <c r="Q844"/>
      <c r="R844"/>
    </row>
    <row r="845" spans="1:18" x14ac:dyDescent="0.25">
      <c r="A845"/>
      <c r="B845"/>
      <c r="C845"/>
      <c r="D845"/>
      <c r="E845"/>
      <c r="F845"/>
      <c r="G845"/>
      <c r="H845"/>
      <c r="I845"/>
      <c r="J845"/>
      <c r="K845"/>
      <c r="L845"/>
      <c r="M845"/>
      <c r="N845"/>
      <c r="O845"/>
      <c r="P845"/>
      <c r="Q845"/>
      <c r="R845"/>
    </row>
    <row r="846" spans="1:18" x14ac:dyDescent="0.25">
      <c r="A846"/>
      <c r="B846"/>
      <c r="C846"/>
      <c r="D846"/>
      <c r="E846"/>
      <c r="F846"/>
      <c r="G846"/>
      <c r="H846"/>
      <c r="I846"/>
      <c r="J846"/>
      <c r="K846"/>
      <c r="L846"/>
      <c r="M846"/>
      <c r="N846"/>
      <c r="O846"/>
      <c r="P846"/>
      <c r="Q846"/>
      <c r="R846"/>
    </row>
    <row r="847" spans="1:18" x14ac:dyDescent="0.25">
      <c r="A847"/>
      <c r="B847"/>
      <c r="C847"/>
      <c r="D847"/>
      <c r="E847"/>
      <c r="F847"/>
      <c r="G847"/>
      <c r="H847"/>
      <c r="I847"/>
      <c r="J847"/>
      <c r="K847"/>
      <c r="L847"/>
      <c r="M847"/>
      <c r="N847"/>
      <c r="O847"/>
      <c r="P847"/>
      <c r="Q847"/>
      <c r="R847"/>
    </row>
    <row r="848" spans="1:18" x14ac:dyDescent="0.25">
      <c r="A848"/>
      <c r="B848"/>
      <c r="C848"/>
      <c r="D848"/>
      <c r="E848"/>
      <c r="F848"/>
      <c r="G848"/>
      <c r="H848"/>
      <c r="I848"/>
      <c r="J848"/>
      <c r="K848"/>
      <c r="L848"/>
      <c r="M848"/>
      <c r="N848"/>
      <c r="O848"/>
      <c r="P848"/>
      <c r="Q848"/>
      <c r="R848"/>
    </row>
    <row r="849" spans="1:18" x14ac:dyDescent="0.25">
      <c r="A849"/>
      <c r="B849"/>
      <c r="C849"/>
      <c r="D849"/>
      <c r="E849"/>
      <c r="F849"/>
      <c r="G849"/>
      <c r="H849"/>
      <c r="I849"/>
      <c r="J849"/>
      <c r="K849"/>
      <c r="L849"/>
      <c r="M849"/>
      <c r="N849"/>
      <c r="O849"/>
      <c r="P849"/>
      <c r="Q849"/>
      <c r="R849"/>
    </row>
    <row r="850" spans="1:18" x14ac:dyDescent="0.25">
      <c r="A850"/>
      <c r="B850"/>
      <c r="C850"/>
      <c r="D850"/>
      <c r="E850"/>
      <c r="F850"/>
      <c r="G850"/>
      <c r="H850"/>
      <c r="I850"/>
      <c r="J850"/>
      <c r="K850"/>
      <c r="L850"/>
      <c r="M850"/>
      <c r="N850"/>
      <c r="O850"/>
      <c r="P850"/>
      <c r="Q850"/>
      <c r="R850"/>
    </row>
    <row r="851" spans="1:18" x14ac:dyDescent="0.25">
      <c r="A851"/>
      <c r="B851"/>
      <c r="C851"/>
      <c r="D851"/>
      <c r="E851"/>
      <c r="F851"/>
      <c r="G851"/>
      <c r="H851"/>
      <c r="I851"/>
      <c r="J851"/>
      <c r="K851"/>
      <c r="L851"/>
      <c r="M851"/>
      <c r="N851"/>
      <c r="O851"/>
      <c r="P851"/>
      <c r="Q851"/>
      <c r="R851"/>
    </row>
    <row r="852" spans="1:18" x14ac:dyDescent="0.25">
      <c r="A852"/>
      <c r="B852"/>
      <c r="C852"/>
      <c r="D852"/>
      <c r="E852"/>
      <c r="F852"/>
      <c r="G852"/>
      <c r="H852"/>
      <c r="I852"/>
      <c r="J852"/>
      <c r="K852"/>
      <c r="L852"/>
      <c r="M852"/>
      <c r="N852"/>
      <c r="O852"/>
      <c r="P852"/>
      <c r="Q852"/>
      <c r="R852"/>
    </row>
    <row r="853" spans="1:18" x14ac:dyDescent="0.25">
      <c r="A853"/>
      <c r="B853"/>
      <c r="C853"/>
      <c r="D853"/>
      <c r="E853"/>
      <c r="F853"/>
      <c r="G853"/>
      <c r="H853"/>
      <c r="I853"/>
      <c r="J853"/>
      <c r="K853"/>
      <c r="L853"/>
      <c r="M853"/>
      <c r="N853"/>
      <c r="O853"/>
      <c r="P853"/>
      <c r="Q853"/>
      <c r="R853"/>
    </row>
    <row r="854" spans="1:18" x14ac:dyDescent="0.25">
      <c r="A854"/>
      <c r="B854"/>
      <c r="C854"/>
      <c r="D854"/>
      <c r="E854"/>
      <c r="F854"/>
      <c r="G854"/>
      <c r="H854"/>
      <c r="I854"/>
      <c r="J854"/>
      <c r="K854"/>
      <c r="L854"/>
      <c r="M854"/>
      <c r="N854"/>
      <c r="O854"/>
      <c r="P854"/>
      <c r="Q854"/>
      <c r="R854"/>
    </row>
    <row r="855" spans="1:18" x14ac:dyDescent="0.25">
      <c r="A855"/>
      <c r="B855"/>
      <c r="C855"/>
      <c r="D855"/>
      <c r="E855"/>
      <c r="F855"/>
      <c r="G855"/>
      <c r="H855"/>
      <c r="I855"/>
      <c r="J855"/>
      <c r="K855"/>
      <c r="L855"/>
      <c r="M855"/>
      <c r="N855"/>
      <c r="O855"/>
      <c r="P855"/>
      <c r="Q855"/>
      <c r="R855"/>
    </row>
    <row r="856" spans="1:18" x14ac:dyDescent="0.25">
      <c r="A856"/>
      <c r="B856"/>
      <c r="C856"/>
      <c r="D856"/>
      <c r="E856"/>
      <c r="F856"/>
      <c r="G856"/>
      <c r="H856"/>
      <c r="I856"/>
      <c r="J856"/>
      <c r="K856"/>
      <c r="L856"/>
      <c r="M856"/>
      <c r="N856"/>
      <c r="O856"/>
      <c r="P856"/>
      <c r="Q856"/>
      <c r="R856"/>
    </row>
    <row r="857" spans="1:18" x14ac:dyDescent="0.25">
      <c r="A857"/>
      <c r="B857"/>
      <c r="C857"/>
      <c r="D857"/>
      <c r="E857"/>
      <c r="F857"/>
      <c r="G857"/>
      <c r="H857"/>
      <c r="I857"/>
      <c r="J857"/>
      <c r="K857"/>
      <c r="L857"/>
      <c r="M857"/>
      <c r="N857"/>
      <c r="O857"/>
      <c r="P857"/>
      <c r="Q857"/>
      <c r="R857"/>
    </row>
    <row r="858" spans="1:18" x14ac:dyDescent="0.25">
      <c r="A858"/>
      <c r="B858"/>
      <c r="C858"/>
      <c r="D858"/>
      <c r="E858"/>
      <c r="F858"/>
      <c r="G858"/>
      <c r="H858"/>
      <c r="I858"/>
      <c r="J858"/>
      <c r="K858"/>
      <c r="L858"/>
      <c r="M858"/>
      <c r="N858"/>
      <c r="O858"/>
      <c r="P858"/>
      <c r="Q858"/>
      <c r="R858"/>
    </row>
    <row r="859" spans="1:18" x14ac:dyDescent="0.25">
      <c r="A859"/>
      <c r="B859"/>
      <c r="C859"/>
      <c r="D859"/>
      <c r="E859"/>
      <c r="F859"/>
      <c r="G859"/>
      <c r="H859"/>
      <c r="I859"/>
      <c r="J859"/>
      <c r="K859"/>
      <c r="L859"/>
      <c r="M859"/>
      <c r="N859"/>
      <c r="O859"/>
      <c r="P859"/>
      <c r="Q859"/>
      <c r="R859"/>
    </row>
    <row r="860" spans="1:18" x14ac:dyDescent="0.25">
      <c r="A860"/>
      <c r="B860"/>
      <c r="C860"/>
      <c r="D860"/>
      <c r="E860"/>
      <c r="F860"/>
      <c r="G860"/>
      <c r="H860"/>
      <c r="I860"/>
      <c r="J860"/>
      <c r="K860"/>
      <c r="L860"/>
      <c r="M860"/>
      <c r="N860"/>
      <c r="O860"/>
      <c r="P860"/>
      <c r="Q860"/>
      <c r="R860"/>
    </row>
    <row r="861" spans="1:18" x14ac:dyDescent="0.25">
      <c r="A861"/>
      <c r="B861"/>
      <c r="C861"/>
      <c r="D861"/>
      <c r="E861"/>
      <c r="F861"/>
      <c r="G861"/>
      <c r="H861"/>
      <c r="I861"/>
      <c r="J861"/>
      <c r="K861"/>
      <c r="L861"/>
      <c r="M861"/>
      <c r="N861"/>
      <c r="O861"/>
      <c r="P861"/>
      <c r="Q861"/>
      <c r="R861"/>
    </row>
    <row r="862" spans="1:18" x14ac:dyDescent="0.25">
      <c r="A862"/>
      <c r="B862"/>
      <c r="C862"/>
      <c r="D862"/>
      <c r="E862"/>
      <c r="F862"/>
      <c r="G862"/>
      <c r="H862"/>
      <c r="I862"/>
      <c r="J862"/>
      <c r="K862"/>
      <c r="L862"/>
      <c r="M862"/>
      <c r="N862"/>
      <c r="O862"/>
      <c r="P862"/>
      <c r="Q862"/>
      <c r="R862"/>
    </row>
    <row r="863" spans="1:18" x14ac:dyDescent="0.25">
      <c r="A863"/>
      <c r="B863"/>
      <c r="C863"/>
      <c r="D863"/>
      <c r="E863"/>
      <c r="F863"/>
      <c r="G863"/>
      <c r="H863"/>
      <c r="I863"/>
      <c r="J863"/>
      <c r="K863"/>
      <c r="L863"/>
      <c r="M863"/>
      <c r="N863"/>
      <c r="O863"/>
      <c r="P863"/>
      <c r="Q863"/>
      <c r="R863"/>
    </row>
    <row r="864" spans="1:18" x14ac:dyDescent="0.25">
      <c r="A864"/>
      <c r="B864"/>
      <c r="C864"/>
      <c r="D864"/>
      <c r="E864"/>
      <c r="F864"/>
      <c r="G864"/>
      <c r="H864"/>
      <c r="I864"/>
      <c r="J864"/>
      <c r="K864"/>
      <c r="L864"/>
      <c r="M864"/>
      <c r="N864"/>
      <c r="O864"/>
      <c r="P864"/>
      <c r="Q864"/>
      <c r="R864"/>
    </row>
    <row r="865" spans="1:18" x14ac:dyDescent="0.25">
      <c r="A865"/>
      <c r="B865"/>
      <c r="C865"/>
      <c r="D865"/>
      <c r="E865"/>
      <c r="F865"/>
      <c r="G865"/>
      <c r="H865"/>
      <c r="I865"/>
      <c r="J865"/>
      <c r="K865"/>
      <c r="L865"/>
      <c r="M865"/>
      <c r="N865"/>
      <c r="O865"/>
      <c r="P865"/>
      <c r="Q865"/>
      <c r="R865"/>
    </row>
    <row r="866" spans="1:18" x14ac:dyDescent="0.25">
      <c r="A866"/>
      <c r="B866"/>
      <c r="C866"/>
      <c r="D866"/>
      <c r="E866"/>
      <c r="F866"/>
      <c r="G866"/>
      <c r="H866"/>
      <c r="I866"/>
      <c r="J866"/>
      <c r="K866"/>
      <c r="L866"/>
      <c r="M866"/>
      <c r="N866"/>
      <c r="O866"/>
      <c r="P866"/>
      <c r="Q866"/>
      <c r="R866"/>
    </row>
    <row r="867" spans="1:18" x14ac:dyDescent="0.25">
      <c r="A867"/>
      <c r="B867"/>
      <c r="C867"/>
      <c r="D867"/>
      <c r="E867"/>
      <c r="F867"/>
      <c r="G867"/>
      <c r="H867"/>
      <c r="I867"/>
      <c r="J867"/>
      <c r="K867"/>
      <c r="L867"/>
      <c r="M867"/>
      <c r="N867"/>
      <c r="O867"/>
      <c r="P867"/>
      <c r="Q867"/>
      <c r="R867"/>
    </row>
    <row r="868" spans="1:18" x14ac:dyDescent="0.25">
      <c r="A868"/>
      <c r="B868"/>
      <c r="C868"/>
      <c r="D868"/>
      <c r="E868"/>
      <c r="F868"/>
      <c r="G868"/>
      <c r="H868"/>
      <c r="I868"/>
      <c r="J868"/>
      <c r="K868"/>
      <c r="L868"/>
      <c r="M868"/>
      <c r="N868"/>
      <c r="O868"/>
      <c r="P868"/>
      <c r="Q868"/>
      <c r="R868"/>
    </row>
    <row r="869" spans="1:18" x14ac:dyDescent="0.25">
      <c r="A869"/>
      <c r="B869"/>
      <c r="C869"/>
      <c r="D869"/>
      <c r="E869"/>
      <c r="F869"/>
      <c r="G869"/>
      <c r="H869"/>
      <c r="I869"/>
      <c r="J869"/>
      <c r="K869"/>
      <c r="L869"/>
      <c r="M869"/>
      <c r="N869"/>
      <c r="O869"/>
      <c r="P869"/>
      <c r="Q869"/>
      <c r="R869"/>
    </row>
    <row r="870" spans="1:18" x14ac:dyDescent="0.25">
      <c r="A870"/>
      <c r="B870"/>
      <c r="C870"/>
      <c r="D870"/>
      <c r="E870"/>
      <c r="F870"/>
      <c r="G870"/>
      <c r="H870"/>
      <c r="I870"/>
      <c r="J870"/>
      <c r="K870"/>
      <c r="L870"/>
      <c r="M870"/>
      <c r="N870"/>
      <c r="O870"/>
      <c r="P870"/>
      <c r="Q870"/>
      <c r="R870"/>
    </row>
    <row r="871" spans="1:18" x14ac:dyDescent="0.25">
      <c r="A871"/>
      <c r="B871"/>
      <c r="C871"/>
      <c r="D871"/>
      <c r="E871"/>
      <c r="F871"/>
      <c r="G871"/>
      <c r="H871"/>
      <c r="I871"/>
      <c r="J871"/>
      <c r="K871"/>
      <c r="L871"/>
      <c r="M871"/>
      <c r="N871"/>
      <c r="O871"/>
      <c r="P871"/>
      <c r="Q871"/>
      <c r="R871"/>
    </row>
    <row r="872" spans="1:18" x14ac:dyDescent="0.25">
      <c r="A872"/>
      <c r="B872"/>
      <c r="C872"/>
      <c r="D872"/>
      <c r="E872"/>
      <c r="F872"/>
      <c r="G872"/>
      <c r="H872"/>
      <c r="I872"/>
      <c r="J872"/>
      <c r="K872"/>
      <c r="L872"/>
      <c r="M872"/>
      <c r="N872"/>
      <c r="O872"/>
      <c r="P872"/>
      <c r="Q872"/>
      <c r="R872"/>
    </row>
    <row r="873" spans="1:18" x14ac:dyDescent="0.25">
      <c r="A873"/>
      <c r="B873"/>
      <c r="C873"/>
      <c r="D873"/>
      <c r="E873"/>
      <c r="F873"/>
      <c r="G873"/>
      <c r="H873"/>
      <c r="I873"/>
      <c r="J873"/>
      <c r="K873"/>
      <c r="L873"/>
      <c r="M873"/>
      <c r="N873"/>
      <c r="O873"/>
      <c r="P873"/>
      <c r="Q873"/>
      <c r="R873"/>
    </row>
    <row r="874" spans="1:18" x14ac:dyDescent="0.25">
      <c r="A874"/>
      <c r="B874"/>
      <c r="C874"/>
      <c r="D874"/>
      <c r="E874"/>
      <c r="F874"/>
      <c r="G874"/>
      <c r="H874"/>
      <c r="I874"/>
      <c r="J874"/>
      <c r="K874"/>
      <c r="L874"/>
      <c r="M874"/>
      <c r="N874"/>
      <c r="O874"/>
      <c r="P874"/>
      <c r="Q874"/>
      <c r="R874"/>
    </row>
    <row r="875" spans="1:18" x14ac:dyDescent="0.25">
      <c r="A875"/>
      <c r="B875"/>
      <c r="C875"/>
      <c r="D875"/>
      <c r="E875"/>
      <c r="F875"/>
      <c r="G875"/>
      <c r="H875"/>
      <c r="I875"/>
      <c r="J875"/>
      <c r="K875"/>
      <c r="L875"/>
      <c r="M875"/>
      <c r="N875"/>
      <c r="O875"/>
      <c r="P875"/>
      <c r="Q875"/>
      <c r="R875"/>
    </row>
    <row r="876" spans="1:18" x14ac:dyDescent="0.25">
      <c r="A876"/>
      <c r="B876"/>
      <c r="C876"/>
      <c r="D876"/>
      <c r="E876"/>
      <c r="F876"/>
      <c r="G876"/>
      <c r="H876"/>
      <c r="I876"/>
      <c r="J876"/>
      <c r="K876"/>
      <c r="L876"/>
      <c r="M876"/>
      <c r="N876"/>
      <c r="O876"/>
      <c r="P876"/>
      <c r="Q876"/>
      <c r="R876"/>
    </row>
    <row r="877" spans="1:18" x14ac:dyDescent="0.25">
      <c r="A877"/>
      <c r="B877"/>
      <c r="C877"/>
      <c r="D877"/>
      <c r="E877"/>
      <c r="F877"/>
      <c r="G877"/>
      <c r="H877"/>
      <c r="I877"/>
      <c r="J877"/>
      <c r="K877"/>
      <c r="L877"/>
      <c r="M877"/>
      <c r="N877"/>
      <c r="O877"/>
      <c r="P877"/>
      <c r="Q877"/>
      <c r="R877"/>
    </row>
    <row r="878" spans="1:18" x14ac:dyDescent="0.25">
      <c r="A878"/>
      <c r="B878"/>
      <c r="C878"/>
      <c r="D878"/>
      <c r="E878"/>
      <c r="F878"/>
      <c r="G878"/>
      <c r="H878"/>
      <c r="I878"/>
      <c r="J878"/>
      <c r="K878"/>
      <c r="L878"/>
      <c r="M878"/>
      <c r="N878"/>
      <c r="O878"/>
      <c r="P878"/>
      <c r="Q878"/>
      <c r="R878"/>
    </row>
    <row r="879" spans="1:18" x14ac:dyDescent="0.25">
      <c r="A879"/>
      <c r="B879"/>
      <c r="C879"/>
      <c r="D879"/>
      <c r="E879"/>
      <c r="F879"/>
      <c r="G879"/>
      <c r="H879"/>
      <c r="I879"/>
      <c r="J879"/>
      <c r="K879"/>
      <c r="L879"/>
      <c r="M879"/>
      <c r="N879"/>
      <c r="O879"/>
      <c r="P879"/>
      <c r="Q879"/>
      <c r="R879"/>
    </row>
    <row r="880" spans="1:18" x14ac:dyDescent="0.25">
      <c r="A880"/>
      <c r="B880"/>
      <c r="C880"/>
      <c r="D880"/>
      <c r="E880"/>
      <c r="F880"/>
      <c r="G880"/>
      <c r="H880"/>
      <c r="I880"/>
      <c r="J880"/>
      <c r="K880"/>
      <c r="L880"/>
      <c r="M880"/>
      <c r="N880"/>
      <c r="O880"/>
      <c r="P880"/>
      <c r="Q880"/>
      <c r="R880"/>
    </row>
    <row r="881" spans="1:18" x14ac:dyDescent="0.25">
      <c r="A881"/>
      <c r="B881"/>
      <c r="C881"/>
      <c r="D881"/>
      <c r="E881"/>
      <c r="F881"/>
      <c r="G881"/>
      <c r="H881"/>
      <c r="I881"/>
      <c r="J881"/>
      <c r="K881"/>
      <c r="L881"/>
      <c r="M881"/>
      <c r="N881"/>
      <c r="O881"/>
      <c r="P881"/>
      <c r="Q881"/>
      <c r="R881"/>
    </row>
    <row r="882" spans="1:18" x14ac:dyDescent="0.25">
      <c r="A882"/>
      <c r="B882"/>
      <c r="C882"/>
      <c r="D882"/>
      <c r="E882"/>
      <c r="F882"/>
      <c r="G882"/>
      <c r="H882"/>
      <c r="I882"/>
      <c r="J882"/>
      <c r="K882"/>
      <c r="L882"/>
      <c r="M882"/>
      <c r="N882"/>
      <c r="O882"/>
      <c r="P882"/>
      <c r="Q882"/>
      <c r="R882"/>
    </row>
    <row r="883" spans="1:18" x14ac:dyDescent="0.25">
      <c r="A883"/>
      <c r="B883"/>
      <c r="C883"/>
      <c r="D883"/>
      <c r="E883"/>
      <c r="F883"/>
      <c r="G883"/>
      <c r="H883"/>
      <c r="I883"/>
      <c r="J883"/>
      <c r="K883"/>
      <c r="L883"/>
      <c r="M883"/>
      <c r="N883"/>
      <c r="O883"/>
      <c r="P883"/>
      <c r="Q883"/>
      <c r="R883"/>
    </row>
    <row r="884" spans="1:18" x14ac:dyDescent="0.25">
      <c r="A884"/>
      <c r="B884"/>
      <c r="C884"/>
      <c r="D884"/>
      <c r="E884"/>
      <c r="F884"/>
      <c r="G884"/>
      <c r="H884"/>
      <c r="I884"/>
      <c r="J884"/>
      <c r="K884"/>
      <c r="L884"/>
      <c r="M884"/>
      <c r="N884"/>
      <c r="O884"/>
      <c r="P884"/>
      <c r="Q884"/>
      <c r="R884"/>
    </row>
    <row r="885" spans="1:18" x14ac:dyDescent="0.25">
      <c r="A885"/>
      <c r="B885"/>
      <c r="C885"/>
      <c r="D885"/>
      <c r="E885"/>
      <c r="F885"/>
      <c r="G885"/>
      <c r="H885"/>
      <c r="I885"/>
      <c r="J885"/>
      <c r="K885"/>
      <c r="L885"/>
      <c r="M885"/>
      <c r="N885"/>
      <c r="O885"/>
      <c r="P885"/>
      <c r="Q885"/>
      <c r="R885"/>
    </row>
    <row r="886" spans="1:18" x14ac:dyDescent="0.25">
      <c r="A886"/>
      <c r="B886"/>
      <c r="C886"/>
      <c r="D886"/>
      <c r="E886"/>
      <c r="F886"/>
      <c r="G886"/>
      <c r="H886"/>
      <c r="I886"/>
      <c r="J886"/>
      <c r="K886"/>
      <c r="L886"/>
      <c r="M886"/>
      <c r="N886"/>
      <c r="O886"/>
      <c r="P886"/>
      <c r="Q886"/>
      <c r="R886"/>
    </row>
    <row r="887" spans="1:18" x14ac:dyDescent="0.25">
      <c r="A887"/>
      <c r="B887"/>
      <c r="C887"/>
      <c r="D887"/>
      <c r="E887"/>
      <c r="F887"/>
      <c r="G887"/>
      <c r="H887"/>
      <c r="I887"/>
      <c r="J887"/>
      <c r="K887"/>
      <c r="L887"/>
      <c r="M887"/>
      <c r="N887"/>
      <c r="O887"/>
      <c r="P887"/>
      <c r="Q887"/>
      <c r="R887"/>
    </row>
    <row r="888" spans="1:18" x14ac:dyDescent="0.25">
      <c r="A888"/>
      <c r="B888"/>
      <c r="C888"/>
      <c r="D888"/>
      <c r="E888"/>
      <c r="F888"/>
      <c r="G888"/>
      <c r="H888"/>
      <c r="I888"/>
      <c r="J888"/>
      <c r="K888"/>
      <c r="L888"/>
      <c r="M888"/>
      <c r="N888"/>
      <c r="O888"/>
      <c r="P888"/>
      <c r="Q888"/>
      <c r="R888"/>
    </row>
    <row r="889" spans="1:18" x14ac:dyDescent="0.25">
      <c r="A889"/>
      <c r="B889"/>
      <c r="C889"/>
      <c r="D889"/>
      <c r="E889"/>
      <c r="F889"/>
      <c r="G889"/>
      <c r="H889"/>
      <c r="I889"/>
      <c r="J889"/>
      <c r="K889"/>
      <c r="L889"/>
      <c r="M889"/>
      <c r="N889"/>
      <c r="O889"/>
      <c r="P889"/>
      <c r="Q889"/>
      <c r="R889"/>
    </row>
    <row r="890" spans="1:18" x14ac:dyDescent="0.25">
      <c r="A890"/>
      <c r="B890"/>
      <c r="C890"/>
      <c r="D890"/>
      <c r="E890"/>
      <c r="F890"/>
      <c r="G890"/>
      <c r="H890"/>
      <c r="I890"/>
      <c r="J890"/>
      <c r="K890"/>
      <c r="L890"/>
      <c r="M890"/>
      <c r="N890"/>
      <c r="O890"/>
      <c r="P890"/>
      <c r="Q890"/>
      <c r="R890"/>
    </row>
    <row r="891" spans="1:18" x14ac:dyDescent="0.25">
      <c r="A891"/>
      <c r="B891"/>
      <c r="C891"/>
      <c r="D891"/>
      <c r="E891"/>
      <c r="F891"/>
      <c r="G891"/>
      <c r="H891"/>
      <c r="I891"/>
      <c r="J891"/>
      <c r="K891"/>
      <c r="L891"/>
      <c r="M891"/>
      <c r="N891"/>
      <c r="O891"/>
      <c r="P891"/>
      <c r="Q891"/>
      <c r="R891"/>
    </row>
    <row r="892" spans="1:18" x14ac:dyDescent="0.25">
      <c r="A892"/>
      <c r="B892"/>
      <c r="C892"/>
      <c r="D892"/>
      <c r="E892"/>
      <c r="F892"/>
      <c r="G892"/>
      <c r="H892"/>
      <c r="I892"/>
      <c r="J892"/>
      <c r="K892"/>
      <c r="L892"/>
      <c r="M892"/>
      <c r="N892"/>
      <c r="O892"/>
      <c r="P892"/>
      <c r="Q892"/>
      <c r="R892"/>
    </row>
    <row r="893" spans="1:18" x14ac:dyDescent="0.25">
      <c r="A893"/>
      <c r="B893"/>
      <c r="C893"/>
      <c r="D893"/>
      <c r="E893"/>
      <c r="F893"/>
      <c r="G893"/>
      <c r="H893"/>
      <c r="I893"/>
      <c r="J893"/>
      <c r="K893"/>
      <c r="L893"/>
      <c r="M893"/>
      <c r="N893"/>
      <c r="O893"/>
      <c r="P893"/>
      <c r="Q893"/>
      <c r="R893"/>
    </row>
    <row r="894" spans="1:18" x14ac:dyDescent="0.25">
      <c r="A894"/>
      <c r="B894"/>
      <c r="C894"/>
      <c r="D894"/>
      <c r="E894"/>
      <c r="F894"/>
      <c r="G894"/>
      <c r="H894"/>
      <c r="I894"/>
      <c r="J894"/>
      <c r="K894"/>
      <c r="L894"/>
      <c r="M894"/>
      <c r="N894"/>
      <c r="O894"/>
      <c r="P894"/>
      <c r="Q894"/>
      <c r="R894"/>
    </row>
    <row r="895" spans="1:18" x14ac:dyDescent="0.25">
      <c r="A895"/>
      <c r="B895"/>
      <c r="C895"/>
      <c r="D895"/>
      <c r="E895"/>
      <c r="F895"/>
      <c r="G895"/>
      <c r="H895"/>
      <c r="I895"/>
      <c r="J895"/>
      <c r="K895"/>
      <c r="L895"/>
      <c r="M895"/>
      <c r="N895"/>
      <c r="O895"/>
      <c r="P895"/>
      <c r="Q895"/>
      <c r="R895"/>
    </row>
    <row r="896" spans="1:18" x14ac:dyDescent="0.25">
      <c r="A896"/>
      <c r="B896"/>
      <c r="C896"/>
      <c r="D896"/>
      <c r="E896"/>
      <c r="F896"/>
      <c r="G896"/>
      <c r="H896"/>
      <c r="I896"/>
      <c r="J896"/>
      <c r="K896"/>
      <c r="L896"/>
      <c r="M896"/>
      <c r="N896"/>
      <c r="O896"/>
      <c r="P896"/>
      <c r="Q896"/>
      <c r="R896"/>
    </row>
    <row r="897" spans="1:18" x14ac:dyDescent="0.25">
      <c r="A897"/>
      <c r="B897"/>
      <c r="C897"/>
      <c r="D897"/>
      <c r="E897"/>
      <c r="F897"/>
      <c r="G897"/>
      <c r="H897"/>
      <c r="I897"/>
      <c r="J897"/>
      <c r="K897"/>
      <c r="L897"/>
      <c r="M897"/>
      <c r="N897"/>
      <c r="O897"/>
      <c r="P897"/>
      <c r="Q897"/>
      <c r="R897"/>
    </row>
    <row r="898" spans="1:18" x14ac:dyDescent="0.25">
      <c r="A898"/>
      <c r="B898"/>
      <c r="C898"/>
      <c r="D898"/>
      <c r="E898"/>
      <c r="F898"/>
      <c r="G898"/>
      <c r="H898"/>
      <c r="I898"/>
      <c r="J898"/>
      <c r="K898"/>
      <c r="L898"/>
      <c r="M898"/>
      <c r="N898"/>
      <c r="O898"/>
      <c r="P898"/>
      <c r="Q898"/>
      <c r="R898"/>
    </row>
    <row r="899" spans="1:18" x14ac:dyDescent="0.25">
      <c r="A899"/>
      <c r="B899"/>
      <c r="C899"/>
      <c r="D899"/>
      <c r="E899"/>
      <c r="F899"/>
      <c r="G899"/>
      <c r="H899"/>
      <c r="I899"/>
      <c r="J899"/>
      <c r="K899"/>
      <c r="L899"/>
      <c r="M899"/>
      <c r="N899"/>
      <c r="O899"/>
      <c r="P899"/>
      <c r="Q899"/>
      <c r="R899"/>
    </row>
    <row r="900" spans="1:18" x14ac:dyDescent="0.25">
      <c r="A900"/>
      <c r="B900"/>
      <c r="C900"/>
      <c r="D900"/>
      <c r="E900"/>
      <c r="F900"/>
      <c r="G900"/>
      <c r="H900"/>
      <c r="I900"/>
      <c r="J900"/>
      <c r="K900"/>
      <c r="L900"/>
      <c r="M900"/>
      <c r="N900"/>
      <c r="O900"/>
      <c r="P900"/>
      <c r="Q900"/>
      <c r="R900"/>
    </row>
    <row r="901" spans="1:18" x14ac:dyDescent="0.25">
      <c r="A901"/>
      <c r="B901"/>
      <c r="C901"/>
      <c r="D901"/>
      <c r="E901"/>
      <c r="F901"/>
      <c r="G901"/>
      <c r="H901"/>
      <c r="I901"/>
      <c r="J901"/>
      <c r="K901"/>
      <c r="L901"/>
      <c r="M901"/>
      <c r="N901"/>
      <c r="O901"/>
      <c r="P901"/>
      <c r="Q901"/>
      <c r="R901"/>
    </row>
    <row r="902" spans="1:18" x14ac:dyDescent="0.25">
      <c r="A902"/>
      <c r="B902"/>
      <c r="C902"/>
      <c r="D902"/>
      <c r="E902"/>
      <c r="F902"/>
      <c r="G902"/>
      <c r="H902"/>
      <c r="I902"/>
      <c r="J902"/>
      <c r="K902"/>
      <c r="L902"/>
      <c r="M902"/>
      <c r="N902"/>
      <c r="O902"/>
      <c r="P902"/>
      <c r="Q902"/>
      <c r="R902"/>
    </row>
    <row r="903" spans="1:18" x14ac:dyDescent="0.25">
      <c r="A903"/>
      <c r="B903"/>
      <c r="C903"/>
      <c r="D903"/>
      <c r="E903"/>
      <c r="F903"/>
      <c r="G903"/>
      <c r="H903"/>
      <c r="I903"/>
      <c r="J903"/>
      <c r="K903"/>
      <c r="L903"/>
      <c r="M903"/>
      <c r="N903"/>
      <c r="O903"/>
      <c r="P903"/>
      <c r="Q903"/>
      <c r="R903"/>
    </row>
    <row r="904" spans="1:18" x14ac:dyDescent="0.25">
      <c r="A904"/>
      <c r="B904"/>
      <c r="C904"/>
      <c r="D904"/>
      <c r="E904"/>
      <c r="F904"/>
      <c r="G904"/>
      <c r="H904"/>
      <c r="I904"/>
      <c r="J904"/>
      <c r="K904"/>
      <c r="L904"/>
      <c r="M904"/>
      <c r="N904"/>
      <c r="O904"/>
      <c r="P904"/>
      <c r="Q904"/>
      <c r="R904"/>
    </row>
    <row r="905" spans="1:18" x14ac:dyDescent="0.25">
      <c r="A905"/>
      <c r="B905"/>
      <c r="C905"/>
      <c r="D905"/>
      <c r="E905"/>
      <c r="F905"/>
      <c r="G905"/>
      <c r="H905"/>
      <c r="I905"/>
      <c r="J905"/>
      <c r="K905"/>
      <c r="L905"/>
      <c r="M905"/>
      <c r="N905"/>
      <c r="O905"/>
      <c r="P905"/>
      <c r="Q905"/>
      <c r="R905"/>
    </row>
    <row r="906" spans="1:18" x14ac:dyDescent="0.25">
      <c r="A906"/>
      <c r="B906"/>
      <c r="C906"/>
      <c r="D906"/>
      <c r="E906"/>
      <c r="F906"/>
      <c r="G906"/>
      <c r="H906"/>
      <c r="I906"/>
      <c r="J906"/>
      <c r="K906"/>
      <c r="L906"/>
      <c r="M906"/>
      <c r="N906"/>
      <c r="O906"/>
      <c r="P906"/>
      <c r="Q906"/>
      <c r="R906"/>
    </row>
    <row r="907" spans="1:18" x14ac:dyDescent="0.25">
      <c r="A907"/>
      <c r="B907"/>
      <c r="C907"/>
      <c r="D907"/>
      <c r="E907"/>
      <c r="F907"/>
      <c r="G907"/>
      <c r="H907"/>
      <c r="I907"/>
      <c r="J907"/>
      <c r="K907"/>
      <c r="L907"/>
      <c r="M907"/>
      <c r="N907"/>
      <c r="O907"/>
      <c r="P907"/>
      <c r="Q907"/>
      <c r="R907"/>
    </row>
    <row r="908" spans="1:18" x14ac:dyDescent="0.25">
      <c r="A908"/>
      <c r="B908"/>
      <c r="C908"/>
      <c r="D908"/>
      <c r="E908"/>
      <c r="F908"/>
      <c r="G908"/>
      <c r="H908"/>
      <c r="I908"/>
      <c r="J908"/>
      <c r="K908"/>
      <c r="L908"/>
      <c r="M908"/>
      <c r="N908"/>
      <c r="O908"/>
      <c r="P908"/>
      <c r="Q908"/>
      <c r="R908"/>
    </row>
    <row r="909" spans="1:18" x14ac:dyDescent="0.25">
      <c r="A909"/>
      <c r="B909"/>
      <c r="C909"/>
      <c r="D909"/>
      <c r="E909"/>
      <c r="F909"/>
      <c r="G909"/>
      <c r="H909"/>
      <c r="I909"/>
      <c r="J909"/>
      <c r="K909"/>
      <c r="L909"/>
      <c r="M909"/>
      <c r="N909"/>
      <c r="O909"/>
      <c r="P909"/>
      <c r="Q909"/>
      <c r="R909"/>
    </row>
    <row r="910" spans="1:18" x14ac:dyDescent="0.25">
      <c r="A910"/>
      <c r="B910"/>
      <c r="C910"/>
      <c r="D910"/>
      <c r="E910"/>
      <c r="F910"/>
      <c r="G910"/>
      <c r="H910"/>
      <c r="I910"/>
      <c r="J910"/>
      <c r="K910"/>
      <c r="L910"/>
      <c r="M910"/>
      <c r="N910"/>
      <c r="O910"/>
      <c r="P910"/>
      <c r="Q910"/>
      <c r="R910"/>
    </row>
    <row r="911" spans="1:18" x14ac:dyDescent="0.25">
      <c r="A911"/>
      <c r="B911"/>
      <c r="C911"/>
      <c r="D911"/>
      <c r="E911"/>
      <c r="F911"/>
      <c r="G911"/>
      <c r="H911"/>
      <c r="I911"/>
      <c r="J911"/>
      <c r="K911"/>
      <c r="L911"/>
      <c r="M911"/>
      <c r="N911"/>
      <c r="O911"/>
      <c r="P911"/>
      <c r="Q911"/>
      <c r="R911"/>
    </row>
    <row r="912" spans="1:18" x14ac:dyDescent="0.25">
      <c r="A912"/>
      <c r="B912"/>
      <c r="C912"/>
      <c r="D912"/>
      <c r="E912"/>
      <c r="F912"/>
      <c r="G912"/>
      <c r="H912"/>
      <c r="I912"/>
      <c r="J912"/>
      <c r="K912"/>
      <c r="L912"/>
      <c r="M912"/>
      <c r="N912"/>
      <c r="O912"/>
      <c r="P912"/>
      <c r="Q912"/>
      <c r="R912"/>
    </row>
    <row r="913" spans="1:18" x14ac:dyDescent="0.25">
      <c r="A913"/>
      <c r="B913"/>
      <c r="C913"/>
      <c r="D913"/>
      <c r="E913"/>
      <c r="F913"/>
      <c r="G913"/>
      <c r="H913"/>
      <c r="I913"/>
      <c r="J913"/>
      <c r="K913"/>
      <c r="L913"/>
      <c r="M913"/>
      <c r="N913"/>
      <c r="O913"/>
      <c r="P913"/>
      <c r="Q913"/>
      <c r="R913"/>
    </row>
    <row r="914" spans="1:18" x14ac:dyDescent="0.25">
      <c r="A914"/>
      <c r="B914"/>
      <c r="C914"/>
      <c r="D914"/>
      <c r="E914"/>
      <c r="F914"/>
      <c r="G914"/>
      <c r="H914"/>
      <c r="I914"/>
      <c r="J914"/>
      <c r="K914"/>
      <c r="L914"/>
      <c r="M914"/>
      <c r="N914"/>
      <c r="O914"/>
      <c r="P914"/>
      <c r="Q914"/>
      <c r="R914"/>
    </row>
    <row r="915" spans="1:18" x14ac:dyDescent="0.25">
      <c r="A915"/>
      <c r="B915"/>
      <c r="C915"/>
      <c r="D915"/>
      <c r="E915"/>
      <c r="F915"/>
      <c r="G915"/>
      <c r="H915"/>
      <c r="I915"/>
      <c r="J915"/>
      <c r="K915"/>
      <c r="L915"/>
      <c r="M915"/>
      <c r="N915"/>
      <c r="O915"/>
      <c r="P915"/>
      <c r="Q915"/>
      <c r="R915"/>
    </row>
    <row r="916" spans="1:18" x14ac:dyDescent="0.25">
      <c r="A916"/>
      <c r="B916"/>
      <c r="C916"/>
      <c r="D916"/>
      <c r="E916"/>
      <c r="F916"/>
      <c r="G916"/>
      <c r="H916"/>
      <c r="I916"/>
      <c r="J916"/>
      <c r="K916"/>
      <c r="L916"/>
      <c r="M916"/>
      <c r="N916"/>
      <c r="O916"/>
      <c r="P916"/>
      <c r="Q916"/>
      <c r="R916"/>
    </row>
    <row r="917" spans="1:18" x14ac:dyDescent="0.25">
      <c r="A917"/>
      <c r="B917"/>
      <c r="C917"/>
      <c r="D917"/>
      <c r="E917"/>
      <c r="F917"/>
      <c r="G917"/>
      <c r="H917"/>
      <c r="I917"/>
      <c r="J917"/>
      <c r="K917"/>
      <c r="L917"/>
      <c r="M917"/>
      <c r="N917"/>
      <c r="O917"/>
      <c r="P917"/>
      <c r="Q917"/>
      <c r="R917"/>
    </row>
    <row r="918" spans="1:18" x14ac:dyDescent="0.25">
      <c r="A918"/>
      <c r="B918"/>
      <c r="C918"/>
      <c r="D918"/>
      <c r="E918"/>
      <c r="F918"/>
      <c r="G918"/>
      <c r="H918"/>
      <c r="I918"/>
      <c r="J918"/>
      <c r="K918"/>
      <c r="L918"/>
      <c r="M918"/>
      <c r="N918"/>
      <c r="O918"/>
      <c r="P918"/>
      <c r="Q918"/>
      <c r="R918"/>
    </row>
    <row r="919" spans="1:18" x14ac:dyDescent="0.25">
      <c r="A919"/>
      <c r="B919"/>
      <c r="C919"/>
      <c r="D919"/>
      <c r="E919"/>
      <c r="F919"/>
      <c r="G919"/>
      <c r="H919"/>
      <c r="I919"/>
      <c r="J919"/>
      <c r="K919"/>
      <c r="L919"/>
      <c r="M919"/>
      <c r="N919"/>
      <c r="O919"/>
      <c r="P919"/>
      <c r="Q919"/>
      <c r="R919"/>
    </row>
    <row r="920" spans="1:18" x14ac:dyDescent="0.25">
      <c r="A920"/>
      <c r="B920"/>
      <c r="C920"/>
      <c r="D920"/>
      <c r="E920"/>
      <c r="F920"/>
      <c r="G920"/>
      <c r="H920"/>
      <c r="I920"/>
      <c r="J920"/>
      <c r="K920"/>
      <c r="L920"/>
      <c r="M920"/>
      <c r="N920"/>
      <c r="O920"/>
      <c r="P920"/>
      <c r="Q920"/>
      <c r="R920"/>
    </row>
    <row r="921" spans="1:18" x14ac:dyDescent="0.25">
      <c r="A921"/>
      <c r="B921"/>
      <c r="C921"/>
      <c r="D921"/>
      <c r="E921"/>
      <c r="F921"/>
      <c r="G921"/>
      <c r="H921"/>
      <c r="I921"/>
      <c r="J921"/>
      <c r="K921"/>
      <c r="L921"/>
      <c r="M921"/>
      <c r="N921"/>
      <c r="O921"/>
      <c r="P921"/>
      <c r="Q921"/>
      <c r="R921"/>
    </row>
    <row r="922" spans="1:18" x14ac:dyDescent="0.25">
      <c r="A922"/>
      <c r="B922"/>
      <c r="C922"/>
      <c r="D922"/>
      <c r="E922"/>
      <c r="F922"/>
      <c r="G922"/>
      <c r="H922"/>
      <c r="I922"/>
      <c r="J922"/>
      <c r="K922"/>
      <c r="L922"/>
      <c r="M922"/>
      <c r="N922"/>
      <c r="O922"/>
      <c r="P922"/>
      <c r="Q922"/>
      <c r="R922"/>
    </row>
    <row r="923" spans="1:18" x14ac:dyDescent="0.25">
      <c r="A923"/>
      <c r="B923"/>
      <c r="C923"/>
      <c r="D923"/>
      <c r="E923"/>
      <c r="F923"/>
      <c r="G923"/>
      <c r="H923"/>
      <c r="I923"/>
      <c r="J923"/>
      <c r="K923"/>
      <c r="L923"/>
      <c r="M923"/>
      <c r="N923"/>
      <c r="O923"/>
      <c r="P923"/>
      <c r="Q923"/>
      <c r="R923"/>
    </row>
    <row r="924" spans="1:18" x14ac:dyDescent="0.25">
      <c r="A924"/>
      <c r="B924"/>
      <c r="C924"/>
      <c r="D924"/>
      <c r="E924"/>
      <c r="F924"/>
      <c r="G924"/>
      <c r="H924"/>
      <c r="I924"/>
      <c r="J924"/>
      <c r="K924"/>
      <c r="L924"/>
      <c r="M924"/>
      <c r="N924"/>
      <c r="O924"/>
      <c r="P924"/>
      <c r="Q924"/>
      <c r="R924"/>
    </row>
    <row r="925" spans="1:18" x14ac:dyDescent="0.25">
      <c r="A925"/>
      <c r="B925"/>
      <c r="C925"/>
      <c r="D925"/>
      <c r="E925"/>
      <c r="F925"/>
      <c r="G925"/>
      <c r="H925"/>
      <c r="I925"/>
      <c r="J925"/>
      <c r="K925"/>
      <c r="L925"/>
      <c r="M925"/>
      <c r="N925"/>
      <c r="O925"/>
      <c r="P925"/>
      <c r="Q925"/>
      <c r="R925"/>
    </row>
    <row r="926" spans="1:18" x14ac:dyDescent="0.25">
      <c r="A926"/>
      <c r="B926"/>
      <c r="C926"/>
      <c r="D926"/>
      <c r="E926"/>
      <c r="F926"/>
      <c r="G926"/>
      <c r="H926"/>
      <c r="I926"/>
      <c r="J926"/>
      <c r="K926"/>
      <c r="L926"/>
      <c r="M926"/>
      <c r="N926"/>
      <c r="O926"/>
      <c r="P926"/>
      <c r="Q926"/>
      <c r="R926"/>
    </row>
    <row r="927" spans="1:18" x14ac:dyDescent="0.25">
      <c r="A927"/>
      <c r="B927"/>
      <c r="C927"/>
      <c r="D927"/>
      <c r="E927"/>
      <c r="F927"/>
      <c r="G927"/>
      <c r="H927"/>
      <c r="I927"/>
      <c r="J927"/>
      <c r="K927"/>
      <c r="L927"/>
      <c r="M927"/>
      <c r="N927"/>
      <c r="O927"/>
      <c r="P927"/>
      <c r="Q927"/>
      <c r="R927"/>
    </row>
    <row r="928" spans="1:18" x14ac:dyDescent="0.25">
      <c r="A928"/>
      <c r="B928"/>
      <c r="C928"/>
      <c r="D928"/>
      <c r="E928"/>
      <c r="F928"/>
      <c r="G928"/>
      <c r="H928"/>
      <c r="I928"/>
      <c r="J928"/>
      <c r="K928"/>
      <c r="L928"/>
      <c r="M928"/>
      <c r="N928"/>
      <c r="O928"/>
      <c r="P928"/>
      <c r="Q928"/>
      <c r="R928"/>
    </row>
    <row r="929" spans="1:18" x14ac:dyDescent="0.25">
      <c r="A929"/>
      <c r="B929"/>
      <c r="C929"/>
      <c r="D929"/>
      <c r="E929"/>
      <c r="F929"/>
      <c r="G929"/>
      <c r="H929"/>
      <c r="I929"/>
      <c r="J929"/>
      <c r="K929"/>
      <c r="L929"/>
      <c r="M929"/>
      <c r="N929"/>
      <c r="O929"/>
      <c r="P929"/>
      <c r="Q929"/>
      <c r="R929"/>
    </row>
    <row r="930" spans="1:18" x14ac:dyDescent="0.25">
      <c r="A930"/>
      <c r="B930"/>
      <c r="C930"/>
      <c r="D930"/>
      <c r="E930"/>
      <c r="F930"/>
      <c r="G930"/>
      <c r="H930"/>
      <c r="I930"/>
      <c r="J930"/>
      <c r="K930"/>
      <c r="L930"/>
      <c r="M930"/>
      <c r="N930"/>
      <c r="O930"/>
      <c r="P930"/>
      <c r="Q930"/>
      <c r="R930"/>
    </row>
    <row r="931" spans="1:18" x14ac:dyDescent="0.25">
      <c r="A931"/>
      <c r="B931"/>
      <c r="C931"/>
      <c r="D931"/>
      <c r="E931"/>
      <c r="F931"/>
      <c r="G931"/>
      <c r="H931"/>
      <c r="I931"/>
      <c r="J931"/>
      <c r="K931"/>
      <c r="L931"/>
      <c r="M931"/>
      <c r="N931"/>
      <c r="O931"/>
      <c r="P931"/>
      <c r="Q931"/>
      <c r="R931"/>
    </row>
    <row r="932" spans="1:18" x14ac:dyDescent="0.25">
      <c r="A932"/>
      <c r="B932"/>
      <c r="C932"/>
      <c r="D932"/>
      <c r="E932"/>
      <c r="F932"/>
      <c r="G932"/>
      <c r="H932"/>
      <c r="I932"/>
      <c r="J932"/>
      <c r="K932"/>
      <c r="L932"/>
      <c r="M932"/>
      <c r="N932"/>
      <c r="O932"/>
      <c r="P932"/>
      <c r="Q932"/>
      <c r="R932"/>
    </row>
    <row r="933" spans="1:18" x14ac:dyDescent="0.25">
      <c r="A933"/>
      <c r="B933"/>
      <c r="C933"/>
      <c r="D933"/>
      <c r="E933"/>
      <c r="F933"/>
      <c r="G933"/>
      <c r="H933"/>
      <c r="I933"/>
      <c r="J933"/>
      <c r="K933"/>
      <c r="L933"/>
      <c r="M933"/>
      <c r="N933"/>
      <c r="O933"/>
      <c r="P933"/>
      <c r="Q933"/>
      <c r="R933"/>
    </row>
    <row r="934" spans="1:18" x14ac:dyDescent="0.25">
      <c r="A934"/>
      <c r="B934"/>
      <c r="C934"/>
      <c r="D934"/>
      <c r="E934"/>
      <c r="F934"/>
      <c r="G934"/>
      <c r="H934"/>
      <c r="I934"/>
      <c r="J934"/>
      <c r="K934"/>
      <c r="L934"/>
      <c r="M934"/>
      <c r="N934"/>
      <c r="O934"/>
      <c r="P934"/>
      <c r="Q934"/>
      <c r="R934"/>
    </row>
    <row r="935" spans="1:18" x14ac:dyDescent="0.25">
      <c r="A935"/>
      <c r="B935"/>
      <c r="C935"/>
      <c r="D935"/>
      <c r="E935"/>
      <c r="F935"/>
      <c r="G935"/>
      <c r="H935"/>
      <c r="I935"/>
      <c r="J935"/>
      <c r="K935"/>
      <c r="L935"/>
      <c r="M935"/>
      <c r="N935"/>
      <c r="O935"/>
      <c r="P935"/>
      <c r="Q935"/>
      <c r="R935"/>
    </row>
    <row r="936" spans="1:18" x14ac:dyDescent="0.25">
      <c r="A936"/>
      <c r="B936"/>
      <c r="C936"/>
      <c r="D936"/>
      <c r="E936"/>
      <c r="F936"/>
      <c r="G936"/>
      <c r="H936"/>
      <c r="I936"/>
      <c r="J936"/>
      <c r="K936"/>
      <c r="L936"/>
      <c r="M936"/>
      <c r="N936"/>
      <c r="O936"/>
      <c r="P936"/>
      <c r="Q936"/>
      <c r="R936"/>
    </row>
    <row r="937" spans="1:18" x14ac:dyDescent="0.25">
      <c r="A937"/>
      <c r="B937"/>
      <c r="C937"/>
      <c r="D937"/>
      <c r="E937"/>
      <c r="F937"/>
      <c r="G937"/>
      <c r="H937"/>
      <c r="I937"/>
      <c r="J937"/>
      <c r="K937"/>
      <c r="L937"/>
      <c r="M937"/>
      <c r="N937"/>
      <c r="O937"/>
      <c r="P937"/>
      <c r="Q937"/>
      <c r="R937"/>
    </row>
    <row r="938" spans="1:18" x14ac:dyDescent="0.25">
      <c r="A938"/>
      <c r="B938"/>
      <c r="C938"/>
      <c r="D938"/>
      <c r="E938"/>
      <c r="F938"/>
      <c r="G938"/>
      <c r="H938"/>
      <c r="I938"/>
      <c r="J938"/>
      <c r="K938"/>
      <c r="L938"/>
      <c r="M938"/>
      <c r="N938"/>
      <c r="O938"/>
      <c r="P938"/>
      <c r="Q938"/>
      <c r="R938"/>
    </row>
    <row r="939" spans="1:18" x14ac:dyDescent="0.25">
      <c r="A939"/>
      <c r="B939"/>
      <c r="C939"/>
      <c r="D939"/>
      <c r="E939"/>
      <c r="F939"/>
      <c r="G939"/>
      <c r="H939"/>
      <c r="I939"/>
      <c r="J939"/>
      <c r="K939"/>
      <c r="L939"/>
      <c r="M939"/>
      <c r="N939"/>
      <c r="O939"/>
      <c r="P939"/>
      <c r="Q939"/>
      <c r="R939"/>
    </row>
    <row r="940" spans="1:18" x14ac:dyDescent="0.25">
      <c r="A940"/>
      <c r="B940"/>
      <c r="C940"/>
      <c r="D940"/>
      <c r="E940"/>
      <c r="F940"/>
      <c r="G940"/>
      <c r="H940"/>
      <c r="I940"/>
      <c r="J940"/>
      <c r="K940"/>
      <c r="L940"/>
      <c r="M940"/>
      <c r="N940"/>
      <c r="O940"/>
      <c r="P940"/>
      <c r="Q940"/>
      <c r="R940"/>
    </row>
    <row r="941" spans="1:18" x14ac:dyDescent="0.25">
      <c r="A941"/>
      <c r="B941"/>
      <c r="C941"/>
      <c r="D941"/>
      <c r="E941"/>
      <c r="F941"/>
      <c r="G941"/>
      <c r="H941"/>
      <c r="I941"/>
      <c r="J941"/>
      <c r="K941"/>
      <c r="L941"/>
      <c r="M941"/>
      <c r="N941"/>
      <c r="O941"/>
      <c r="P941"/>
      <c r="Q941"/>
      <c r="R941"/>
    </row>
    <row r="942" spans="1:18" x14ac:dyDescent="0.25">
      <c r="A942"/>
      <c r="B942"/>
      <c r="C942"/>
      <c r="D942"/>
      <c r="E942"/>
      <c r="F942"/>
      <c r="G942"/>
      <c r="H942"/>
      <c r="I942"/>
      <c r="J942"/>
      <c r="K942"/>
      <c r="L942"/>
      <c r="M942"/>
      <c r="N942"/>
      <c r="O942"/>
      <c r="P942"/>
      <c r="Q942"/>
      <c r="R942"/>
    </row>
    <row r="943" spans="1:18" x14ac:dyDescent="0.25">
      <c r="A943"/>
      <c r="B943"/>
      <c r="C943"/>
      <c r="D943"/>
      <c r="E943"/>
      <c r="F943"/>
      <c r="G943"/>
      <c r="H943"/>
      <c r="I943"/>
      <c r="J943"/>
      <c r="K943"/>
      <c r="L943"/>
      <c r="M943"/>
      <c r="N943"/>
      <c r="O943"/>
      <c r="P943"/>
      <c r="Q943"/>
      <c r="R943"/>
    </row>
    <row r="944" spans="1:18" x14ac:dyDescent="0.25">
      <c r="A944"/>
      <c r="B944"/>
      <c r="C944"/>
      <c r="D944"/>
      <c r="E944"/>
      <c r="F944"/>
      <c r="G944"/>
      <c r="H944"/>
      <c r="I944"/>
      <c r="J944"/>
      <c r="K944"/>
      <c r="L944"/>
      <c r="M944"/>
      <c r="N944"/>
      <c r="O944"/>
      <c r="P944"/>
      <c r="Q944"/>
      <c r="R944"/>
    </row>
    <row r="945" spans="1:18" x14ac:dyDescent="0.25">
      <c r="A945"/>
      <c r="B945"/>
      <c r="C945"/>
      <c r="D945"/>
      <c r="E945"/>
      <c r="F945"/>
      <c r="G945"/>
      <c r="H945"/>
      <c r="I945"/>
      <c r="J945"/>
      <c r="K945"/>
      <c r="L945"/>
      <c r="M945"/>
      <c r="N945"/>
      <c r="O945"/>
      <c r="P945"/>
      <c r="Q945"/>
      <c r="R945"/>
    </row>
    <row r="946" spans="1:18" x14ac:dyDescent="0.25">
      <c r="A946"/>
      <c r="B946"/>
      <c r="C946"/>
      <c r="D946"/>
      <c r="E946"/>
      <c r="F946"/>
      <c r="G946"/>
      <c r="H946"/>
      <c r="I946"/>
      <c r="J946"/>
      <c r="K946"/>
      <c r="L946"/>
      <c r="M946"/>
      <c r="N946"/>
      <c r="O946"/>
      <c r="P946"/>
      <c r="Q946"/>
      <c r="R946"/>
    </row>
    <row r="947" spans="1:18" x14ac:dyDescent="0.25">
      <c r="A947"/>
      <c r="B947"/>
      <c r="C947"/>
      <c r="D947"/>
      <c r="E947"/>
      <c r="F947"/>
      <c r="G947"/>
      <c r="H947"/>
      <c r="I947"/>
      <c r="J947"/>
      <c r="K947"/>
      <c r="L947"/>
      <c r="M947"/>
      <c r="N947"/>
      <c r="O947"/>
      <c r="P947"/>
      <c r="Q947"/>
      <c r="R947"/>
    </row>
    <row r="948" spans="1:18" x14ac:dyDescent="0.25">
      <c r="A948"/>
      <c r="B948"/>
      <c r="C948"/>
      <c r="D948"/>
      <c r="E948"/>
      <c r="F948"/>
      <c r="G948"/>
      <c r="H948"/>
      <c r="I948"/>
      <c r="J948"/>
      <c r="K948"/>
      <c r="L948"/>
      <c r="M948"/>
      <c r="N948"/>
      <c r="O948"/>
      <c r="P948"/>
      <c r="Q948"/>
      <c r="R948"/>
    </row>
    <row r="949" spans="1:18" x14ac:dyDescent="0.25">
      <c r="A949"/>
      <c r="B949"/>
      <c r="C949"/>
      <c r="D949"/>
      <c r="E949"/>
      <c r="F949"/>
      <c r="G949"/>
      <c r="H949"/>
      <c r="I949"/>
      <c r="J949"/>
      <c r="K949"/>
      <c r="L949"/>
      <c r="M949"/>
      <c r="N949"/>
      <c r="O949"/>
      <c r="P949"/>
      <c r="Q949"/>
      <c r="R949"/>
    </row>
    <row r="950" spans="1:18" x14ac:dyDescent="0.25">
      <c r="A950"/>
      <c r="B950"/>
      <c r="C950"/>
      <c r="D950"/>
      <c r="E950"/>
      <c r="F950"/>
      <c r="G950"/>
      <c r="H950"/>
      <c r="I950"/>
      <c r="J950"/>
      <c r="K950"/>
      <c r="L950"/>
      <c r="M950"/>
      <c r="N950"/>
      <c r="O950"/>
      <c r="P950"/>
      <c r="Q950"/>
      <c r="R950"/>
    </row>
    <row r="951" spans="1:18" x14ac:dyDescent="0.25">
      <c r="A951"/>
      <c r="B951"/>
      <c r="C951"/>
      <c r="D951"/>
      <c r="E951"/>
      <c r="F951"/>
      <c r="G951"/>
      <c r="H951"/>
      <c r="I951"/>
      <c r="J951"/>
      <c r="K951"/>
      <c r="L951"/>
      <c r="M951"/>
      <c r="N951"/>
      <c r="O951"/>
      <c r="P951"/>
      <c r="Q951"/>
      <c r="R951"/>
    </row>
    <row r="952" spans="1:18" x14ac:dyDescent="0.25">
      <c r="A952"/>
      <c r="B952"/>
      <c r="C952"/>
      <c r="D952"/>
      <c r="E952"/>
      <c r="F952"/>
      <c r="G952"/>
      <c r="H952"/>
      <c r="I952"/>
      <c r="J952"/>
      <c r="K952"/>
      <c r="L952"/>
      <c r="M952"/>
      <c r="N952"/>
      <c r="O952"/>
      <c r="P952"/>
      <c r="Q952"/>
      <c r="R952"/>
    </row>
    <row r="953" spans="1:18" x14ac:dyDescent="0.25">
      <c r="A953"/>
      <c r="B953"/>
      <c r="C953"/>
      <c r="D953"/>
      <c r="E953"/>
      <c r="F953"/>
      <c r="G953"/>
      <c r="H953"/>
      <c r="I953"/>
      <c r="J953"/>
      <c r="K953"/>
      <c r="L953"/>
      <c r="M953"/>
      <c r="N953"/>
      <c r="O953"/>
      <c r="P953"/>
      <c r="Q953"/>
      <c r="R953"/>
    </row>
    <row r="954" spans="1:18" x14ac:dyDescent="0.25">
      <c r="A954"/>
      <c r="B954"/>
      <c r="C954"/>
      <c r="D954"/>
      <c r="E954"/>
      <c r="F954"/>
      <c r="G954"/>
      <c r="H954"/>
      <c r="I954"/>
      <c r="J954"/>
      <c r="K954"/>
      <c r="L954"/>
      <c r="M954"/>
      <c r="N954"/>
      <c r="O954"/>
      <c r="P954"/>
      <c r="Q954"/>
      <c r="R954"/>
    </row>
    <row r="955" spans="1:18" x14ac:dyDescent="0.25">
      <c r="A955"/>
      <c r="B955"/>
      <c r="C955"/>
      <c r="D955"/>
      <c r="E955"/>
      <c r="F955"/>
      <c r="G955"/>
      <c r="H955"/>
      <c r="I955"/>
      <c r="J955"/>
      <c r="K955"/>
      <c r="L955"/>
      <c r="M955"/>
      <c r="N955"/>
      <c r="O955"/>
      <c r="P955"/>
      <c r="Q955"/>
      <c r="R955"/>
    </row>
    <row r="956" spans="1:18" x14ac:dyDescent="0.25">
      <c r="A956"/>
      <c r="B956"/>
      <c r="C956"/>
      <c r="D956"/>
      <c r="E956"/>
      <c r="F956"/>
      <c r="G956"/>
      <c r="H956"/>
      <c r="I956"/>
      <c r="J956"/>
      <c r="K956"/>
      <c r="L956"/>
      <c r="M956"/>
      <c r="N956"/>
      <c r="O956"/>
      <c r="P956"/>
      <c r="Q956"/>
      <c r="R956"/>
    </row>
    <row r="957" spans="1:18" x14ac:dyDescent="0.25">
      <c r="A957"/>
      <c r="B957"/>
      <c r="C957"/>
      <c r="D957"/>
      <c r="E957"/>
      <c r="F957"/>
      <c r="G957"/>
      <c r="H957"/>
      <c r="I957"/>
      <c r="J957"/>
      <c r="K957"/>
      <c r="L957"/>
      <c r="M957"/>
      <c r="N957"/>
      <c r="O957"/>
      <c r="P957"/>
      <c r="Q957"/>
      <c r="R957"/>
    </row>
    <row r="958" spans="1:18" x14ac:dyDescent="0.25">
      <c r="A958"/>
      <c r="B958"/>
      <c r="C958"/>
      <c r="D958"/>
      <c r="E958"/>
      <c r="F958"/>
      <c r="G958"/>
      <c r="H958"/>
      <c r="I958"/>
      <c r="J958"/>
      <c r="K958"/>
      <c r="L958"/>
      <c r="M958"/>
      <c r="N958"/>
      <c r="O958"/>
      <c r="P958"/>
      <c r="Q958"/>
      <c r="R958"/>
    </row>
    <row r="959" spans="1:18" x14ac:dyDescent="0.25">
      <c r="A959"/>
      <c r="B959"/>
      <c r="C959"/>
      <c r="D959"/>
      <c r="E959"/>
      <c r="F959"/>
      <c r="G959"/>
      <c r="H959"/>
      <c r="I959"/>
      <c r="J959"/>
      <c r="K959"/>
      <c r="L959"/>
      <c r="M959"/>
      <c r="N959"/>
      <c r="O959"/>
      <c r="P959"/>
      <c r="Q959"/>
      <c r="R959"/>
    </row>
    <row r="960" spans="1:18" x14ac:dyDescent="0.25">
      <c r="A960"/>
      <c r="B960"/>
      <c r="C960"/>
      <c r="D960"/>
      <c r="E960"/>
      <c r="F960"/>
      <c r="G960"/>
      <c r="H960"/>
      <c r="I960"/>
      <c r="J960"/>
      <c r="K960"/>
      <c r="L960"/>
      <c r="M960"/>
      <c r="N960"/>
      <c r="O960"/>
      <c r="P960"/>
      <c r="Q960"/>
      <c r="R960"/>
    </row>
    <row r="961" spans="1:18" x14ac:dyDescent="0.25">
      <c r="A961"/>
      <c r="B961"/>
      <c r="C961"/>
      <c r="D961"/>
      <c r="E961"/>
      <c r="F961"/>
      <c r="G961"/>
      <c r="H961"/>
      <c r="I961"/>
      <c r="J961"/>
      <c r="K961"/>
      <c r="L961"/>
      <c r="M961"/>
      <c r="N961"/>
      <c r="O961"/>
      <c r="P961"/>
      <c r="Q961"/>
      <c r="R961"/>
    </row>
    <row r="962" spans="1:18" x14ac:dyDescent="0.25">
      <c r="A962"/>
      <c r="B962"/>
      <c r="C962"/>
      <c r="D962"/>
      <c r="E962"/>
      <c r="F962"/>
      <c r="G962"/>
      <c r="H962"/>
      <c r="I962"/>
      <c r="J962"/>
      <c r="K962"/>
      <c r="L962"/>
      <c r="M962"/>
      <c r="N962"/>
      <c r="O962"/>
      <c r="P962"/>
      <c r="Q962"/>
      <c r="R962"/>
    </row>
    <row r="963" spans="1:18" x14ac:dyDescent="0.25">
      <c r="A963"/>
      <c r="B963"/>
      <c r="C963"/>
      <c r="D963"/>
      <c r="E963"/>
      <c r="F963"/>
      <c r="G963"/>
      <c r="H963"/>
      <c r="I963"/>
      <c r="J963"/>
      <c r="K963"/>
      <c r="L963"/>
      <c r="M963"/>
      <c r="N963"/>
      <c r="O963"/>
      <c r="P963"/>
      <c r="Q963"/>
      <c r="R963"/>
    </row>
    <row r="964" spans="1:18" x14ac:dyDescent="0.25">
      <c r="A964"/>
      <c r="B964"/>
      <c r="C964"/>
      <c r="D964"/>
      <c r="E964"/>
      <c r="F964"/>
      <c r="G964"/>
      <c r="H964"/>
      <c r="I964"/>
      <c r="J964"/>
      <c r="K964"/>
      <c r="L964"/>
      <c r="M964"/>
      <c r="N964"/>
      <c r="O964"/>
      <c r="P964"/>
      <c r="Q964"/>
      <c r="R964"/>
    </row>
    <row r="965" spans="1:18" x14ac:dyDescent="0.25">
      <c r="A965"/>
      <c r="B965"/>
      <c r="C965"/>
      <c r="D965"/>
      <c r="E965"/>
      <c r="F965"/>
      <c r="G965"/>
      <c r="H965"/>
      <c r="I965"/>
      <c r="J965"/>
      <c r="K965"/>
      <c r="L965"/>
      <c r="M965"/>
      <c r="N965"/>
      <c r="O965"/>
      <c r="P965"/>
      <c r="Q965"/>
      <c r="R965"/>
    </row>
    <row r="966" spans="1:18" x14ac:dyDescent="0.25">
      <c r="A966"/>
      <c r="B966"/>
      <c r="C966"/>
      <c r="D966"/>
      <c r="E966"/>
      <c r="F966"/>
      <c r="G966"/>
      <c r="H966"/>
      <c r="I966"/>
      <c r="J966"/>
      <c r="K966"/>
      <c r="L966"/>
      <c r="M966"/>
      <c r="N966"/>
      <c r="O966"/>
      <c r="P966"/>
      <c r="Q966"/>
      <c r="R966"/>
    </row>
    <row r="967" spans="1:18" x14ac:dyDescent="0.25">
      <c r="A967"/>
      <c r="B967"/>
      <c r="C967"/>
      <c r="D967"/>
      <c r="E967"/>
      <c r="F967"/>
      <c r="G967"/>
      <c r="H967"/>
      <c r="I967"/>
      <c r="J967"/>
      <c r="K967"/>
      <c r="L967"/>
      <c r="M967"/>
      <c r="N967"/>
      <c r="O967"/>
      <c r="P967"/>
      <c r="Q967"/>
      <c r="R967"/>
    </row>
    <row r="968" spans="1:18" x14ac:dyDescent="0.25">
      <c r="A968"/>
      <c r="B968"/>
      <c r="C968"/>
      <c r="D968"/>
      <c r="E968"/>
      <c r="F968"/>
      <c r="G968"/>
      <c r="H968"/>
      <c r="I968"/>
      <c r="J968"/>
      <c r="K968"/>
      <c r="L968"/>
      <c r="M968"/>
      <c r="N968"/>
      <c r="O968"/>
      <c r="P968"/>
      <c r="Q968"/>
      <c r="R968"/>
    </row>
    <row r="969" spans="1:18" x14ac:dyDescent="0.25">
      <c r="A969"/>
      <c r="B969"/>
      <c r="C969"/>
      <c r="D969"/>
      <c r="E969"/>
      <c r="F969"/>
      <c r="G969"/>
      <c r="H969"/>
      <c r="I969"/>
      <c r="J969"/>
      <c r="K969"/>
      <c r="L969"/>
      <c r="M969"/>
      <c r="N969"/>
      <c r="O969"/>
      <c r="P969"/>
      <c r="Q969"/>
      <c r="R969"/>
    </row>
    <row r="970" spans="1:18" x14ac:dyDescent="0.25">
      <c r="A970"/>
      <c r="B970"/>
      <c r="C970"/>
      <c r="D970"/>
      <c r="E970"/>
      <c r="F970"/>
      <c r="G970"/>
      <c r="H970"/>
      <c r="I970"/>
      <c r="J970"/>
      <c r="K970"/>
      <c r="L970"/>
      <c r="M970"/>
      <c r="N970"/>
      <c r="O970"/>
      <c r="P970"/>
      <c r="Q970"/>
      <c r="R970"/>
    </row>
    <row r="971" spans="1:18" x14ac:dyDescent="0.25">
      <c r="A971"/>
      <c r="B971"/>
      <c r="C971"/>
      <c r="D971"/>
      <c r="E971"/>
      <c r="F971"/>
      <c r="G971"/>
      <c r="H971"/>
      <c r="I971"/>
      <c r="J971"/>
      <c r="K971"/>
      <c r="L971"/>
      <c r="M971"/>
      <c r="N971"/>
      <c r="O971"/>
      <c r="P971"/>
      <c r="Q971"/>
      <c r="R971"/>
    </row>
    <row r="972" spans="1:18" x14ac:dyDescent="0.25">
      <c r="A972"/>
      <c r="B972"/>
      <c r="C972"/>
      <c r="D972"/>
      <c r="E972"/>
      <c r="F972"/>
      <c r="G972"/>
      <c r="H972"/>
      <c r="I972"/>
      <c r="J972"/>
      <c r="K972"/>
      <c r="L972"/>
      <c r="M972"/>
      <c r="N972"/>
      <c r="O972"/>
      <c r="P972"/>
      <c r="Q972"/>
      <c r="R972"/>
    </row>
    <row r="973" spans="1:18" x14ac:dyDescent="0.25">
      <c r="A973"/>
      <c r="B973"/>
      <c r="C973"/>
      <c r="D973"/>
      <c r="E973"/>
      <c r="F973"/>
      <c r="G973"/>
      <c r="H973"/>
      <c r="I973"/>
      <c r="J973"/>
      <c r="K973"/>
      <c r="L973"/>
      <c r="M973"/>
      <c r="N973"/>
      <c r="O973"/>
      <c r="P973"/>
      <c r="Q973"/>
      <c r="R973"/>
    </row>
    <row r="974" spans="1:18" x14ac:dyDescent="0.25">
      <c r="A974"/>
      <c r="B974"/>
      <c r="C974"/>
      <c r="D974"/>
      <c r="E974"/>
      <c r="F974"/>
      <c r="G974"/>
      <c r="H974"/>
      <c r="I974"/>
      <c r="J974"/>
      <c r="K974"/>
      <c r="L974"/>
      <c r="M974"/>
      <c r="N974"/>
      <c r="O974"/>
      <c r="P974"/>
      <c r="Q974"/>
      <c r="R974"/>
    </row>
    <row r="975" spans="1:18" x14ac:dyDescent="0.25">
      <c r="A975"/>
      <c r="B975"/>
      <c r="C975"/>
      <c r="D975"/>
      <c r="E975"/>
      <c r="F975"/>
      <c r="G975"/>
      <c r="H975"/>
      <c r="I975"/>
      <c r="J975"/>
      <c r="K975"/>
      <c r="L975"/>
      <c r="M975"/>
      <c r="N975"/>
      <c r="O975"/>
      <c r="P975"/>
      <c r="Q975"/>
      <c r="R975"/>
    </row>
    <row r="976" spans="1:18" x14ac:dyDescent="0.25">
      <c r="A976"/>
      <c r="B976"/>
      <c r="C976"/>
      <c r="D976"/>
      <c r="E976"/>
      <c r="F976"/>
      <c r="G976"/>
      <c r="H976"/>
      <c r="I976"/>
      <c r="J976"/>
      <c r="K976"/>
      <c r="L976"/>
      <c r="M976"/>
      <c r="N976"/>
      <c r="O976"/>
      <c r="P976"/>
      <c r="Q976"/>
      <c r="R976"/>
    </row>
    <row r="977" spans="1:18" x14ac:dyDescent="0.25">
      <c r="A977"/>
      <c r="B977"/>
      <c r="C977"/>
      <c r="D977"/>
      <c r="E977"/>
      <c r="F977"/>
      <c r="G977"/>
      <c r="H977"/>
      <c r="I977"/>
      <c r="J977"/>
      <c r="K977"/>
      <c r="L977"/>
      <c r="M977"/>
      <c r="N977"/>
      <c r="O977"/>
      <c r="P977"/>
      <c r="Q977"/>
      <c r="R977"/>
    </row>
    <row r="978" spans="1:18" x14ac:dyDescent="0.25">
      <c r="A978"/>
      <c r="B978"/>
      <c r="C978"/>
      <c r="D978"/>
      <c r="E978"/>
      <c r="F978"/>
      <c r="G978"/>
      <c r="H978"/>
      <c r="I978"/>
      <c r="J978"/>
      <c r="K978"/>
      <c r="L978"/>
      <c r="M978"/>
      <c r="N978"/>
      <c r="O978"/>
      <c r="P978"/>
      <c r="Q978"/>
      <c r="R978"/>
    </row>
    <row r="979" spans="1:18" x14ac:dyDescent="0.25">
      <c r="A979"/>
      <c r="B979"/>
      <c r="C979"/>
      <c r="D979"/>
      <c r="E979"/>
      <c r="F979"/>
      <c r="G979"/>
      <c r="H979"/>
      <c r="I979"/>
      <c r="J979"/>
      <c r="K979"/>
      <c r="L979"/>
      <c r="M979"/>
      <c r="N979"/>
      <c r="O979"/>
      <c r="P979"/>
      <c r="Q979"/>
      <c r="R979"/>
    </row>
    <row r="980" spans="1:18" x14ac:dyDescent="0.25">
      <c r="A980"/>
      <c r="B980"/>
      <c r="C980"/>
      <c r="D980"/>
      <c r="E980"/>
      <c r="F980"/>
      <c r="G980"/>
      <c r="H980"/>
      <c r="I980"/>
      <c r="J980"/>
      <c r="K980"/>
      <c r="L980"/>
      <c r="M980"/>
      <c r="N980"/>
      <c r="O980"/>
      <c r="P980"/>
      <c r="Q980"/>
      <c r="R980"/>
    </row>
    <row r="981" spans="1:18" x14ac:dyDescent="0.25">
      <c r="A981"/>
      <c r="B981"/>
      <c r="C981"/>
      <c r="D981"/>
      <c r="E981"/>
      <c r="F981"/>
      <c r="G981"/>
      <c r="H981"/>
      <c r="I981"/>
      <c r="J981"/>
      <c r="K981"/>
      <c r="L981"/>
      <c r="M981"/>
      <c r="N981"/>
      <c r="O981"/>
      <c r="P981"/>
      <c r="Q981"/>
      <c r="R981"/>
    </row>
    <row r="982" spans="1:18" x14ac:dyDescent="0.25">
      <c r="A982"/>
      <c r="B982"/>
      <c r="C982"/>
      <c r="D982"/>
      <c r="E982"/>
      <c r="F982"/>
      <c r="G982"/>
      <c r="H982"/>
      <c r="I982"/>
      <c r="J982"/>
      <c r="K982"/>
      <c r="L982"/>
      <c r="M982"/>
      <c r="N982"/>
      <c r="O982"/>
      <c r="P982"/>
      <c r="Q982"/>
      <c r="R982"/>
    </row>
    <row r="983" spans="1:18" x14ac:dyDescent="0.25">
      <c r="A983"/>
      <c r="B983"/>
      <c r="C983"/>
      <c r="D983"/>
      <c r="E983"/>
      <c r="F983"/>
      <c r="G983"/>
      <c r="H983"/>
      <c r="I983"/>
      <c r="J983"/>
      <c r="K983"/>
      <c r="L983"/>
      <c r="M983"/>
      <c r="N983"/>
      <c r="O983"/>
      <c r="P983"/>
      <c r="Q983"/>
      <c r="R983"/>
    </row>
    <row r="984" spans="1:18" x14ac:dyDescent="0.25">
      <c r="A984"/>
      <c r="B984"/>
      <c r="C984"/>
      <c r="D984"/>
      <c r="E984"/>
      <c r="F984"/>
      <c r="G984"/>
      <c r="H984"/>
      <c r="I984"/>
      <c r="J984"/>
      <c r="K984"/>
      <c r="L984"/>
      <c r="M984"/>
      <c r="N984"/>
      <c r="O984"/>
      <c r="P984"/>
      <c r="Q984"/>
      <c r="R984"/>
    </row>
    <row r="985" spans="1:18" x14ac:dyDescent="0.25">
      <c r="A985"/>
      <c r="B985"/>
      <c r="C985"/>
      <c r="D985"/>
      <c r="E985"/>
      <c r="F985"/>
      <c r="G985"/>
      <c r="H985"/>
      <c r="I985"/>
      <c r="J985"/>
      <c r="K985"/>
      <c r="L985"/>
      <c r="M985"/>
      <c r="N985"/>
      <c r="O985"/>
      <c r="P985"/>
      <c r="Q985"/>
      <c r="R985"/>
    </row>
    <row r="986" spans="1:18" x14ac:dyDescent="0.25">
      <c r="A986"/>
      <c r="B986"/>
      <c r="C986"/>
      <c r="D986"/>
      <c r="E986"/>
      <c r="F986"/>
      <c r="G986"/>
      <c r="H986"/>
      <c r="I986"/>
      <c r="J986"/>
      <c r="K986"/>
      <c r="L986"/>
      <c r="M986"/>
      <c r="N986"/>
      <c r="O986"/>
      <c r="P986"/>
      <c r="Q986"/>
      <c r="R986"/>
    </row>
    <row r="987" spans="1:18" x14ac:dyDescent="0.25">
      <c r="A987"/>
      <c r="B987"/>
      <c r="C987"/>
      <c r="D987"/>
      <c r="E987"/>
      <c r="F987"/>
      <c r="G987"/>
      <c r="H987"/>
      <c r="I987"/>
      <c r="J987"/>
      <c r="K987"/>
      <c r="L987"/>
      <c r="M987"/>
      <c r="N987"/>
      <c r="O987"/>
      <c r="P987"/>
      <c r="Q987"/>
      <c r="R987"/>
    </row>
    <row r="988" spans="1:18" x14ac:dyDescent="0.25">
      <c r="A988"/>
      <c r="B988"/>
      <c r="C988"/>
      <c r="D988"/>
      <c r="E988"/>
      <c r="F988"/>
      <c r="G988"/>
      <c r="H988"/>
      <c r="I988"/>
      <c r="J988"/>
      <c r="K988"/>
      <c r="L988"/>
      <c r="M988"/>
      <c r="N988"/>
      <c r="O988"/>
      <c r="P988"/>
      <c r="Q988"/>
      <c r="R988"/>
    </row>
    <row r="989" spans="1:18" x14ac:dyDescent="0.25">
      <c r="A989"/>
      <c r="B989"/>
      <c r="C989"/>
      <c r="D989"/>
      <c r="E989"/>
      <c r="F989"/>
      <c r="G989"/>
      <c r="H989"/>
      <c r="I989"/>
      <c r="J989"/>
      <c r="K989"/>
      <c r="L989"/>
      <c r="M989"/>
      <c r="N989"/>
      <c r="O989"/>
      <c r="P989"/>
      <c r="Q989"/>
      <c r="R989"/>
    </row>
    <row r="990" spans="1:18" x14ac:dyDescent="0.25">
      <c r="A990"/>
      <c r="B990"/>
      <c r="C990"/>
      <c r="D990"/>
      <c r="E990"/>
      <c r="F990"/>
      <c r="G990"/>
      <c r="H990"/>
      <c r="I990"/>
      <c r="J990"/>
      <c r="K990"/>
      <c r="L990"/>
      <c r="M990"/>
      <c r="N990"/>
      <c r="O990"/>
      <c r="P990"/>
      <c r="Q990"/>
      <c r="R990"/>
    </row>
    <row r="991" spans="1:18" x14ac:dyDescent="0.25">
      <c r="A991"/>
      <c r="B991"/>
      <c r="C991"/>
      <c r="D991"/>
      <c r="E991"/>
      <c r="F991"/>
      <c r="G991"/>
      <c r="H991"/>
      <c r="I991"/>
      <c r="J991"/>
      <c r="K991"/>
      <c r="L991"/>
      <c r="M991"/>
      <c r="N991"/>
      <c r="O991"/>
      <c r="P991"/>
      <c r="Q991"/>
      <c r="R991"/>
    </row>
    <row r="992" spans="1:18" x14ac:dyDescent="0.25">
      <c r="A992"/>
      <c r="B992"/>
      <c r="C992"/>
      <c r="D992"/>
      <c r="E992"/>
      <c r="F992"/>
      <c r="G992"/>
      <c r="H992"/>
      <c r="I992"/>
      <c r="J992"/>
      <c r="K992"/>
      <c r="L992"/>
      <c r="M992"/>
      <c r="N992"/>
      <c r="O992"/>
      <c r="P992"/>
      <c r="Q992"/>
      <c r="R992"/>
    </row>
    <row r="993" spans="1:18" x14ac:dyDescent="0.25">
      <c r="A993"/>
      <c r="B993"/>
      <c r="C993"/>
      <c r="D993"/>
      <c r="E993"/>
      <c r="F993"/>
      <c r="G993"/>
      <c r="H993"/>
      <c r="I993"/>
      <c r="J993"/>
      <c r="K993"/>
      <c r="L993"/>
      <c r="M993"/>
      <c r="N993"/>
      <c r="O993"/>
      <c r="P993"/>
      <c r="Q993"/>
      <c r="R993"/>
    </row>
    <row r="994" spans="1:18" x14ac:dyDescent="0.25">
      <c r="A994"/>
      <c r="B994"/>
      <c r="C994"/>
      <c r="D994"/>
      <c r="E994"/>
      <c r="F994"/>
      <c r="G994"/>
      <c r="H994"/>
      <c r="I994"/>
      <c r="J994"/>
      <c r="K994"/>
      <c r="L994"/>
      <c r="M994"/>
      <c r="N994"/>
      <c r="O994"/>
      <c r="P994"/>
      <c r="Q994"/>
      <c r="R994"/>
    </row>
    <row r="995" spans="1:18" x14ac:dyDescent="0.25">
      <c r="A995"/>
      <c r="B995"/>
      <c r="C995"/>
      <c r="D995"/>
      <c r="E995"/>
      <c r="F995"/>
      <c r="G995"/>
      <c r="H995"/>
      <c r="I995"/>
      <c r="J995"/>
      <c r="K995"/>
      <c r="L995"/>
      <c r="M995"/>
      <c r="N995"/>
      <c r="O995"/>
      <c r="P995"/>
      <c r="Q995"/>
      <c r="R995"/>
    </row>
    <row r="996" spans="1:18" x14ac:dyDescent="0.25">
      <c r="A996"/>
      <c r="B996"/>
      <c r="C996"/>
      <c r="D996"/>
      <c r="E996"/>
      <c r="F996"/>
      <c r="G996"/>
      <c r="H996"/>
      <c r="I996"/>
      <c r="J996"/>
      <c r="K996"/>
      <c r="L996"/>
      <c r="M996"/>
      <c r="N996"/>
      <c r="O996"/>
      <c r="P996"/>
      <c r="Q996"/>
      <c r="R996"/>
    </row>
    <row r="997" spans="1:18" x14ac:dyDescent="0.25">
      <c r="A997"/>
      <c r="B997"/>
      <c r="C997"/>
      <c r="D997"/>
      <c r="E997"/>
      <c r="F997"/>
      <c r="G997"/>
      <c r="H997"/>
      <c r="I997"/>
      <c r="J997"/>
      <c r="K997"/>
      <c r="L997"/>
      <c r="M997"/>
      <c r="N997"/>
      <c r="O997"/>
      <c r="P997"/>
      <c r="Q997"/>
      <c r="R997"/>
    </row>
    <row r="998" spans="1:18" x14ac:dyDescent="0.25">
      <c r="A998"/>
      <c r="B998"/>
      <c r="C998"/>
      <c r="D998"/>
      <c r="E998"/>
      <c r="F998"/>
      <c r="G998"/>
      <c r="H998"/>
      <c r="I998"/>
      <c r="J998"/>
      <c r="K998"/>
      <c r="L998"/>
      <c r="M998"/>
      <c r="N998"/>
      <c r="O998"/>
      <c r="P998"/>
      <c r="Q998"/>
      <c r="R998"/>
    </row>
    <row r="999" spans="1:18" x14ac:dyDescent="0.25">
      <c r="A999"/>
      <c r="B999"/>
      <c r="C999"/>
      <c r="D999"/>
      <c r="E999"/>
      <c r="F999"/>
      <c r="G999"/>
      <c r="H999"/>
      <c r="I999"/>
      <c r="J999"/>
      <c r="K999"/>
      <c r="L999"/>
      <c r="M999"/>
      <c r="N999"/>
      <c r="O999"/>
      <c r="P999"/>
      <c r="Q999"/>
      <c r="R999"/>
    </row>
    <row r="1000" spans="1:18" x14ac:dyDescent="0.25">
      <c r="A1000"/>
      <c r="B1000"/>
      <c r="C1000"/>
      <c r="D1000"/>
      <c r="E1000"/>
      <c r="F1000"/>
      <c r="G1000"/>
      <c r="H1000"/>
      <c r="I1000"/>
      <c r="J1000"/>
      <c r="K1000"/>
      <c r="L1000"/>
      <c r="M1000"/>
      <c r="N1000"/>
      <c r="O1000"/>
      <c r="P1000"/>
      <c r="Q1000"/>
      <c r="R1000"/>
    </row>
  </sheetData>
  <sheetProtection sheet="1" objects="1" scenarios="1"/>
  <mergeCells count="24">
    <mergeCell ref="M6:R6"/>
    <mergeCell ref="G7:G8"/>
    <mergeCell ref="I7:I8"/>
    <mergeCell ref="J7:J8"/>
    <mergeCell ref="A4:C4"/>
    <mergeCell ref="A6:C6"/>
    <mergeCell ref="D6:F6"/>
    <mergeCell ref="I6:L6"/>
    <mergeCell ref="G6:H6"/>
    <mergeCell ref="K7:K8"/>
    <mergeCell ref="R7:R8"/>
    <mergeCell ref="N7:N8"/>
    <mergeCell ref="O7:O8"/>
    <mergeCell ref="P7:P8"/>
    <mergeCell ref="L7:L8"/>
    <mergeCell ref="M7:M8"/>
    <mergeCell ref="Q7:Q8"/>
    <mergeCell ref="E7:E8"/>
    <mergeCell ref="F7:F8"/>
    <mergeCell ref="H7:H8"/>
    <mergeCell ref="A7:A8"/>
    <mergeCell ref="B7:B8"/>
    <mergeCell ref="C7:C8"/>
    <mergeCell ref="D7:D8"/>
  </mergeCells>
  <phoneticPr fontId="3" type="noConversion"/>
  <dataValidations count="1">
    <dataValidation type="list" allowBlank="1" showInputMessage="1" showErrorMessage="1" sqref="H9:H782" xr:uid="{00000000-0002-0000-0400-000000000000}">
      <formula1>"Yes"</formula1>
    </dataValidation>
  </dataValidations>
  <pageMargins left="0.2" right="0.19" top="0.52" bottom="0.53" header="0.5" footer="0.5"/>
  <pageSetup paperSize="9" scale="62"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Q1000"/>
  <sheetViews>
    <sheetView zoomScaleNormal="100" workbookViewId="0">
      <pane xSplit="3" ySplit="8" topLeftCell="E9" activePane="bottomRight" state="frozen"/>
      <selection pane="topRight" activeCell="D1" sqref="D1"/>
      <selection pane="bottomLeft" activeCell="A9" sqref="A9"/>
      <selection pane="bottomRight" activeCell="O9" sqref="O9"/>
    </sheetView>
  </sheetViews>
  <sheetFormatPr baseColWidth="10" defaultColWidth="9.08984375" defaultRowHeight="12.5" x14ac:dyDescent="0.25"/>
  <cols>
    <col min="1" max="1" width="18.36328125" style="1" customWidth="1"/>
    <col min="2" max="3" width="23.453125" style="1" customWidth="1"/>
    <col min="4" max="4" width="17.6328125" style="1" customWidth="1"/>
    <col min="5" max="6" width="7.453125" style="1" customWidth="1"/>
    <col min="7" max="10" width="11.6328125" style="1" customWidth="1"/>
    <col min="11" max="17" width="12.6328125" style="1" customWidth="1"/>
    <col min="18" max="16384" width="9.08984375" style="1"/>
  </cols>
  <sheetData>
    <row r="1" spans="1:17" ht="23" x14ac:dyDescent="0.5">
      <c r="A1" s="4" t="s">
        <v>30</v>
      </c>
      <c r="B1" s="5"/>
      <c r="C1" s="5"/>
      <c r="D1" s="5"/>
      <c r="E1" s="5"/>
      <c r="F1" s="5"/>
      <c r="G1" s="5"/>
      <c r="H1" s="5"/>
      <c r="I1" s="5"/>
      <c r="J1" s="5"/>
      <c r="K1" s="5"/>
      <c r="L1" s="5"/>
      <c r="M1" s="5"/>
      <c r="N1" s="5"/>
      <c r="O1" s="5"/>
      <c r="P1" s="5"/>
      <c r="Q1" s="5"/>
    </row>
    <row r="2" spans="1:17" x14ac:dyDescent="0.25">
      <c r="A2" s="5" t="s">
        <v>33</v>
      </c>
      <c r="B2" s="5"/>
      <c r="C2" s="5"/>
      <c r="D2" s="5"/>
      <c r="E2" s="5"/>
      <c r="F2" s="5"/>
      <c r="G2" s="5"/>
      <c r="H2" s="5"/>
      <c r="I2" s="5"/>
      <c r="J2" s="5"/>
      <c r="K2" s="5"/>
      <c r="L2" s="5"/>
      <c r="M2" s="5"/>
      <c r="N2" s="5"/>
      <c r="O2" s="5"/>
      <c r="P2" s="5"/>
      <c r="Q2" s="5"/>
    </row>
    <row r="3" spans="1:17" x14ac:dyDescent="0.25">
      <c r="A3" s="5"/>
      <c r="B3" s="5"/>
      <c r="C3" s="5"/>
      <c r="D3" s="5"/>
      <c r="E3" s="5"/>
      <c r="F3" s="5"/>
      <c r="G3" s="5"/>
      <c r="H3" s="5"/>
      <c r="I3" s="5"/>
      <c r="J3" s="5"/>
      <c r="K3" s="5"/>
      <c r="L3" s="5"/>
      <c r="M3" s="5"/>
      <c r="N3" s="5"/>
      <c r="O3" s="5"/>
      <c r="P3" s="5"/>
      <c r="Q3" s="5"/>
    </row>
    <row r="4" spans="1:17" ht="13" x14ac:dyDescent="0.3">
      <c r="A4" s="224" t="s">
        <v>23</v>
      </c>
      <c r="B4" s="224"/>
      <c r="C4" s="224"/>
      <c r="D4" s="6">
        <f>SUM(D$9:D$1000)</f>
        <v>120325058.633054</v>
      </c>
      <c r="E4" s="259"/>
      <c r="F4" s="260"/>
      <c r="G4" s="6">
        <f t="shared" ref="G4:Q4" si="0">SUM(G$9:G$1000)</f>
        <v>100516300</v>
      </c>
      <c r="H4" s="6">
        <f t="shared" si="0"/>
        <v>50898731.68414817</v>
      </c>
      <c r="I4" s="6">
        <f t="shared" si="0"/>
        <v>27723217.388389297</v>
      </c>
      <c r="J4" s="6">
        <f t="shared" si="0"/>
        <v>44322402.118459389</v>
      </c>
      <c r="K4" s="6">
        <f t="shared" si="0"/>
        <v>203631874.73665789</v>
      </c>
      <c r="L4" s="6">
        <f t="shared" si="0"/>
        <v>61462334.849367619</v>
      </c>
      <c r="M4" s="6">
        <f t="shared" si="0"/>
        <v>81506956.675769344</v>
      </c>
      <c r="N4" s="6">
        <f t="shared" si="0"/>
        <v>346601166.26179481</v>
      </c>
      <c r="O4" s="6">
        <f t="shared" si="0"/>
        <v>0</v>
      </c>
      <c r="P4" s="6">
        <f t="shared" si="0"/>
        <v>346601166.26179481</v>
      </c>
      <c r="Q4" s="6">
        <f t="shared" si="0"/>
        <v>693529</v>
      </c>
    </row>
    <row r="5" spans="1:17" s="2" customFormat="1" ht="2.25" customHeight="1" x14ac:dyDescent="0.3">
      <c r="A5" s="7"/>
      <c r="B5" s="7"/>
      <c r="C5" s="7"/>
      <c r="D5" s="8"/>
      <c r="E5" s="8"/>
      <c r="F5" s="9"/>
      <c r="G5" s="9"/>
      <c r="H5" s="9"/>
      <c r="I5" s="9"/>
      <c r="J5" s="8"/>
      <c r="K5" s="8"/>
      <c r="L5" s="8"/>
      <c r="M5" s="8"/>
      <c r="N5" s="8"/>
      <c r="O5" s="9"/>
      <c r="P5" s="9"/>
      <c r="Q5" s="9"/>
    </row>
    <row r="6" spans="1:17" ht="13" x14ac:dyDescent="0.3">
      <c r="A6" s="270" t="s">
        <v>69</v>
      </c>
      <c r="B6" s="270"/>
      <c r="C6" s="270"/>
      <c r="D6" s="254" t="s">
        <v>29</v>
      </c>
      <c r="E6" s="271" t="s">
        <v>18</v>
      </c>
      <c r="F6" s="249"/>
      <c r="G6" s="271" t="s">
        <v>22</v>
      </c>
      <c r="H6" s="271"/>
      <c r="I6" s="271"/>
      <c r="J6" s="271"/>
      <c r="K6" s="239" t="s">
        <v>30</v>
      </c>
      <c r="L6" s="240"/>
      <c r="M6" s="240"/>
      <c r="N6" s="240"/>
      <c r="O6" s="240"/>
      <c r="P6" s="240"/>
      <c r="Q6" s="277"/>
    </row>
    <row r="7" spans="1:17" x14ac:dyDescent="0.25">
      <c r="A7" s="262" t="s">
        <v>0</v>
      </c>
      <c r="B7" s="262" t="s">
        <v>1</v>
      </c>
      <c r="C7" s="262" t="s">
        <v>2</v>
      </c>
      <c r="D7" s="274"/>
      <c r="E7" s="245" t="s">
        <v>8</v>
      </c>
      <c r="F7" s="245" t="s">
        <v>9</v>
      </c>
      <c r="G7" s="275" t="s">
        <v>8</v>
      </c>
      <c r="H7" s="271" t="s">
        <v>9</v>
      </c>
      <c r="I7" s="271"/>
      <c r="J7" s="271"/>
      <c r="K7" s="245" t="s">
        <v>12</v>
      </c>
      <c r="L7" s="245" t="s">
        <v>13</v>
      </c>
      <c r="M7" s="245" t="s">
        <v>14</v>
      </c>
      <c r="N7" s="267" t="s">
        <v>16</v>
      </c>
      <c r="O7" s="267" t="s">
        <v>17</v>
      </c>
      <c r="P7" s="267" t="s">
        <v>83</v>
      </c>
      <c r="Q7" s="272" t="s">
        <v>75</v>
      </c>
    </row>
    <row r="8" spans="1:17" x14ac:dyDescent="0.25">
      <c r="A8" s="263"/>
      <c r="B8" s="263"/>
      <c r="C8" s="263"/>
      <c r="D8" s="256"/>
      <c r="E8" s="246"/>
      <c r="F8" s="246"/>
      <c r="G8" s="276"/>
      <c r="H8" s="10" t="s">
        <v>133</v>
      </c>
      <c r="I8" s="11" t="s">
        <v>19</v>
      </c>
      <c r="J8" s="11" t="s">
        <v>20</v>
      </c>
      <c r="K8" s="246"/>
      <c r="L8" s="246"/>
      <c r="M8" s="246"/>
      <c r="N8" s="268"/>
      <c r="O8" s="268"/>
      <c r="P8" s="268"/>
      <c r="Q8" s="273"/>
    </row>
    <row r="9" spans="1:17" x14ac:dyDescent="0.25">
      <c r="A9" s="13" t="str">
        <f>IF(INTRO!$E$39="Non-endemic"," ",IF(COUNTRY_INFO!A9=0," ",COUNTRY_INFO!A9))</f>
        <v>Nigeria</v>
      </c>
      <c r="B9" s="13" t="str">
        <f>IF(INTRO!$E$39="Non-endemic"," ",IF(COUNTRY_INFO!B9=0," ",COUNTRY_INFO!B9))</f>
        <v>Abia</v>
      </c>
      <c r="C9" s="13" t="str">
        <f>IF(INTRO!$E$39="Non-endemic"," ",IF(COUNTRY_INFO!C9=0," ",COUNTRY_INFO!C9))</f>
        <v>Aba North</v>
      </c>
      <c r="D9" s="14">
        <f>IF(INTRO!$E$39="Non-endemic",0,IF(INTRO!$E$39="Endemic but PC is not required",IF(COUNTRY_INFO!$H9=1,COUNTRY_INFO!F9+COUNTRY_INFO!G9,0),IF(COUNTRY_INFO!$H9=1,COUNTRY_INFO!F9+COUNTRY_INFO!G9,IF(COUNTRY_INFO!$I9=1,IF(COUNTRY_INFO!N9&gt;=(COUNTRY_INFO!F9+COUNTRY_INFO!G9),COUNTRY_INFO!F9+COUNTRY_INFO!G9,COUNTRY_INFO!$N9),0))))</f>
        <v>115648</v>
      </c>
      <c r="E9" s="15">
        <f>IF(AND(INTRO!$E$39="Non-endemic",INTRO!$E$37="Non-endemic"),"Not required",IF(INTRO!$E$39="Non-endemic","Treat with DEC",COUNTRY_INFO!Q9))</f>
        <v>1</v>
      </c>
      <c r="F9" s="15">
        <f>IF(INTRO!$E$39&lt;&gt;"Non-endemic",COUNTRY_INFO!R9,"Not required")</f>
        <v>2</v>
      </c>
      <c r="G9" s="14">
        <f>IF(COUNTRY_INFO!H9=1, IF($E9=1,IF(ALB_MBD!$J9&lt;&gt;" ",COUNTRY_INFO!F9+COUNTRY_INFO!G9-ALB_MBD!$J9,COUNTRY_INFO!F9+COUNTRY_INFO!G9), 0),0)</f>
        <v>115648</v>
      </c>
      <c r="H9" s="14">
        <f>IF(INTRO!$E$39&lt;&gt;"Endemic",0, IF(AND(COUNTRY_INFO!$I9=1,$F9&lt;&gt;0),IF(COUNTRY_INFO!N9&gt;=(COUNTRY_INFO!F9+COUNTRY_INFO!G9),COUNTRY_INFO!F9+COUNTRY_INFO!G9,COUNTRY_INFO!$N9), 0))</f>
        <v>55037.214539453103</v>
      </c>
      <c r="I9" s="3">
        <v>44029.771631562486</v>
      </c>
      <c r="J9" s="14">
        <f t="shared" ref="J9" si="1">IF(I9=0,H9,IF(I9&gt;H9,H9,I9))</f>
        <v>44029.771631562486</v>
      </c>
      <c r="K9" s="14">
        <f t="shared" ref="K9" si="2">IF(G9&lt;J9,0,IF($E9=1, (G9-J9)*2.8, 0))</f>
        <v>200531.03943162502</v>
      </c>
      <c r="L9" s="14">
        <f t="shared" ref="L9" si="3">IF($E9&lt;$F9, J9*(F9-E9)*2.8, 0)</f>
        <v>123283.36056837495</v>
      </c>
      <c r="M9" s="14">
        <f t="shared" ref="M9" si="4">IF(AND($E9=1, $F9&lt;&gt;0), J9*2.8, 0)</f>
        <v>123283.36056837495</v>
      </c>
      <c r="N9" s="14">
        <f t="shared" ref="N9" si="5">SUM(K9:M9)</f>
        <v>447097.76056837488</v>
      </c>
      <c r="O9" s="25"/>
      <c r="P9" s="16">
        <f t="shared" ref="P9:P263" si="6">IF($N9&gt;$O9,$N9-$O9,0)</f>
        <v>447097.76056837488</v>
      </c>
      <c r="Q9" s="16">
        <f t="shared" ref="Q9:Q263" si="7">ROUNDUP($N9/500,0)</f>
        <v>895</v>
      </c>
    </row>
    <row r="10" spans="1:17" x14ac:dyDescent="0.25">
      <c r="A10" s="13" t="str">
        <f>IF(INTRO!$E$39="Non-endemic"," ",IF(COUNTRY_INFO!A10=0," ",COUNTRY_INFO!A10))</f>
        <v>Nigeria</v>
      </c>
      <c r="B10" s="13" t="str">
        <f>IF(INTRO!$E$39="Non-endemic"," ",IF(COUNTRY_INFO!B10=0," ",COUNTRY_INFO!B10))</f>
        <v>Abia</v>
      </c>
      <c r="C10" s="13" t="str">
        <f>IF(INTRO!$E$39="Non-endemic"," ",IF(COUNTRY_INFO!C10=0," ",COUNTRY_INFO!C10))</f>
        <v>Aba South</v>
      </c>
      <c r="D10" s="14">
        <f>IF(INTRO!$E$39="Non-endemic",0,IF(INTRO!$E$39="Endemic but PC is not required",IF(COUNTRY_INFO!$H10=1,COUNTRY_INFO!F10+COUNTRY_INFO!G10,0),IF(COUNTRY_INFO!$H10=1,COUNTRY_INFO!F10+COUNTRY_INFO!G10,IF(COUNTRY_INFO!$I10=1,IF(COUNTRY_INFO!N10&gt;=(COUNTRY_INFO!F10+COUNTRY_INFO!G10),COUNTRY_INFO!F10+COUNTRY_INFO!G10,COUNTRY_INFO!$N10),0))))</f>
        <v>456027</v>
      </c>
      <c r="E10" s="15">
        <f>IF(AND(INTRO!$E$39="Non-endemic",INTRO!$E$37="Non-endemic"),"Not required",IF(INTRO!$E$39="Non-endemic","Treat with DEC",COUNTRY_INFO!Q10))</f>
        <v>1</v>
      </c>
      <c r="F10" s="15">
        <f>IF(INTRO!$E$39&lt;&gt;"Non-endemic",COUNTRY_INFO!R10,"Not required")</f>
        <v>2</v>
      </c>
      <c r="G10" s="14">
        <f>IF(COUNTRY_INFO!H10=1, IF($E10=1,IF(ALB_MBD!$J10&lt;&gt;" ",COUNTRY_INFO!F10+COUNTRY_INFO!G10-ALB_MBD!$J10,COUNTRY_INFO!F10+COUNTRY_INFO!G10), 0),0)</f>
        <v>456027</v>
      </c>
      <c r="H10" s="14">
        <f>IF(INTRO!$E$39&lt;&gt;"Endemic",0, IF(AND(COUNTRY_INFO!$I10=1,$F10&lt;&gt;0),IF(COUNTRY_INFO!N10&gt;=(COUNTRY_INFO!F10+COUNTRY_INFO!G10),COUNTRY_INFO!F10+COUNTRY_INFO!G10,COUNTRY_INFO!$N10), 0))</f>
        <v>217026.17149023432</v>
      </c>
      <c r="I10" s="3">
        <v>173620.93719218747</v>
      </c>
      <c r="J10" s="14">
        <f t="shared" ref="J10:J73" si="8">IF(I10=0,H10,IF(I10&gt;H10,H10,I10))</f>
        <v>173620.93719218747</v>
      </c>
      <c r="K10" s="14">
        <f t="shared" ref="K10:K73" si="9">IF(G10&lt;J10,0,IF($E10=1, (G10-J10)*2.8, 0))</f>
        <v>790736.97586187499</v>
      </c>
      <c r="L10" s="14">
        <f t="shared" ref="L10:L73" si="10">IF($E10&lt;$F10, J10*(F10-E10)*2.8, 0)</f>
        <v>486138.62413812487</v>
      </c>
      <c r="M10" s="14">
        <f t="shared" ref="M10:M73" si="11">IF(AND($E10=1, $F10&lt;&gt;0), J10*2.8, 0)</f>
        <v>486138.62413812487</v>
      </c>
      <c r="N10" s="14">
        <f t="shared" ref="N10:N73" si="12">SUM(K10:M10)</f>
        <v>1763014.2241381248</v>
      </c>
      <c r="O10" s="25"/>
      <c r="P10" s="16">
        <f t="shared" si="6"/>
        <v>1763014.2241381248</v>
      </c>
      <c r="Q10" s="16">
        <f t="shared" si="7"/>
        <v>3527</v>
      </c>
    </row>
    <row r="11" spans="1:17" x14ac:dyDescent="0.25">
      <c r="A11" s="13" t="str">
        <f>IF(INTRO!$E$39="Non-endemic"," ",IF(COUNTRY_INFO!A11=0," ",COUNTRY_INFO!A11))</f>
        <v>Nigeria</v>
      </c>
      <c r="B11" s="13" t="str">
        <f>IF(INTRO!$E$39="Non-endemic"," ",IF(COUNTRY_INFO!B11=0," ",COUNTRY_INFO!B11))</f>
        <v>Abia</v>
      </c>
      <c r="C11" s="13" t="str">
        <f>IF(INTRO!$E$39="Non-endemic"," ",IF(COUNTRY_INFO!C11=0," ",COUNTRY_INFO!C11))</f>
        <v>Arochukwu</v>
      </c>
      <c r="D11" s="14">
        <f>IF(INTRO!$E$39="Non-endemic",0,IF(INTRO!$E$39="Endemic but PC is not required",IF(COUNTRY_INFO!$H11=1,COUNTRY_INFO!F11+COUNTRY_INFO!G11,0),IF(COUNTRY_INFO!$H11=1,COUNTRY_INFO!F11+COUNTRY_INFO!G11,IF(COUNTRY_INFO!$I11=1,IF(COUNTRY_INFO!N11&gt;=(COUNTRY_INFO!F11+COUNTRY_INFO!G11),COUNTRY_INFO!F11+COUNTRY_INFO!G11,COUNTRY_INFO!$N11),0))))</f>
        <v>183126</v>
      </c>
      <c r="E11" s="15">
        <f>IF(AND(INTRO!$E$39="Non-endemic",INTRO!$E$37="Non-endemic"),"Not required",IF(INTRO!$E$39="Non-endemic","Treat with DEC",COUNTRY_INFO!Q11))</f>
        <v>1</v>
      </c>
      <c r="F11" s="15">
        <f>IF(INTRO!$E$39&lt;&gt;"Non-endemic",COUNTRY_INFO!R11,"Not required")</f>
        <v>2</v>
      </c>
      <c r="G11" s="14">
        <f>IF(COUNTRY_INFO!H11=1, IF($E11=1,IF(ALB_MBD!$J11&lt;&gt;" ",COUNTRY_INFO!F11+COUNTRY_INFO!G11-ALB_MBD!$J11,COUNTRY_INFO!F11+COUNTRY_INFO!G11), 0),0)</f>
        <v>183126</v>
      </c>
      <c r="H11" s="14">
        <f>IF(INTRO!$E$39&lt;&gt;"Endemic",0, IF(AND(COUNTRY_INFO!$I11=1,$F11&lt;&gt;0),IF(COUNTRY_INFO!N11&gt;=(COUNTRY_INFO!F11+COUNTRY_INFO!G11),COUNTRY_INFO!F11+COUNTRY_INFO!G11,COUNTRY_INFO!$N11), 0))</f>
        <v>71726.865445703108</v>
      </c>
      <c r="I11" s="3">
        <v>57381.492356562485</v>
      </c>
      <c r="J11" s="14">
        <f t="shared" si="8"/>
        <v>57381.492356562485</v>
      </c>
      <c r="K11" s="14">
        <f t="shared" si="9"/>
        <v>352084.62140162499</v>
      </c>
      <c r="L11" s="14">
        <f t="shared" si="10"/>
        <v>160668.17859837494</v>
      </c>
      <c r="M11" s="14">
        <f t="shared" si="11"/>
        <v>160668.17859837494</v>
      </c>
      <c r="N11" s="14">
        <f t="shared" si="12"/>
        <v>673420.97859837487</v>
      </c>
      <c r="O11" s="25"/>
      <c r="P11" s="16">
        <f t="shared" si="6"/>
        <v>673420.97859837487</v>
      </c>
      <c r="Q11" s="16">
        <f t="shared" si="7"/>
        <v>1347</v>
      </c>
    </row>
    <row r="12" spans="1:17" x14ac:dyDescent="0.25">
      <c r="A12" s="13" t="str">
        <f>IF(INTRO!$E$39="Non-endemic"," ",IF(COUNTRY_INFO!A12=0," ",COUNTRY_INFO!A12))</f>
        <v>Nigeria</v>
      </c>
      <c r="B12" s="13" t="str">
        <f>IF(INTRO!$E$39="Non-endemic"," ",IF(COUNTRY_INFO!B12=0," ",COUNTRY_INFO!B12))</f>
        <v>Abia</v>
      </c>
      <c r="C12" s="13" t="str">
        <f>IF(INTRO!$E$39="Non-endemic"," ",IF(COUNTRY_INFO!C12=0," ",COUNTRY_INFO!C12))</f>
        <v>Bende</v>
      </c>
      <c r="D12" s="14">
        <f>IF(INTRO!$E$39="Non-endemic",0,IF(INTRO!$E$39="Endemic but PC is not required",IF(COUNTRY_INFO!$H12=1,COUNTRY_INFO!F12+COUNTRY_INFO!G12,0),IF(COUNTRY_INFO!$H12=1,COUNTRY_INFO!F12+COUNTRY_INFO!G12,IF(COUNTRY_INFO!$I12=1,IF(COUNTRY_INFO!N12&gt;=(COUNTRY_INFO!F12+COUNTRY_INFO!G12),COUNTRY_INFO!F12+COUNTRY_INFO!G12,COUNTRY_INFO!$N12),0))))</f>
        <v>206694</v>
      </c>
      <c r="E12" s="15">
        <f>IF(AND(INTRO!$E$39="Non-endemic",INTRO!$E$37="Non-endemic"),"Not required",IF(INTRO!$E$39="Non-endemic","Treat with DEC",COUNTRY_INFO!Q12))</f>
        <v>1</v>
      </c>
      <c r="F12" s="15">
        <f>IF(INTRO!$E$39&lt;&gt;"Non-endemic",COUNTRY_INFO!R12,"Not required")</f>
        <v>2</v>
      </c>
      <c r="G12" s="14">
        <f>IF(COUNTRY_INFO!H12=1, IF($E12=1,IF(ALB_MBD!$J12&lt;&gt;" ",COUNTRY_INFO!F12+COUNTRY_INFO!G12-ALB_MBD!$J12,COUNTRY_INFO!F12+COUNTRY_INFO!G12), 0),0)</f>
        <v>206694</v>
      </c>
      <c r="H12" s="14">
        <f>IF(INTRO!$E$39&lt;&gt;"Endemic",0, IF(AND(COUNTRY_INFO!$I12=1,$F12&lt;&gt;0),IF(COUNTRY_INFO!N12&gt;=(COUNTRY_INFO!F12+COUNTRY_INFO!G12),COUNTRY_INFO!F12+COUNTRY_INFO!G12,COUNTRY_INFO!$N12), 0))</f>
        <v>88215.622405859336</v>
      </c>
      <c r="I12" s="3">
        <v>70572.497924687472</v>
      </c>
      <c r="J12" s="14">
        <f t="shared" si="8"/>
        <v>70572.497924687472</v>
      </c>
      <c r="K12" s="14">
        <f t="shared" si="9"/>
        <v>381140.20581087511</v>
      </c>
      <c r="L12" s="14">
        <f t="shared" si="10"/>
        <v>197602.9941891249</v>
      </c>
      <c r="M12" s="14">
        <f t="shared" si="11"/>
        <v>197602.9941891249</v>
      </c>
      <c r="N12" s="14">
        <f t="shared" si="12"/>
        <v>776346.19418912486</v>
      </c>
      <c r="O12" s="25"/>
      <c r="P12" s="16">
        <f t="shared" si="6"/>
        <v>776346.19418912486</v>
      </c>
      <c r="Q12" s="16">
        <f t="shared" si="7"/>
        <v>1553</v>
      </c>
    </row>
    <row r="13" spans="1:17" x14ac:dyDescent="0.25">
      <c r="A13" s="13" t="str">
        <f>IF(INTRO!$E$39="Non-endemic"," ",IF(COUNTRY_INFO!A13=0," ",COUNTRY_INFO!A13))</f>
        <v>Nigeria</v>
      </c>
      <c r="B13" s="13" t="str">
        <f>IF(INTRO!$E$39="Non-endemic"," ",IF(COUNTRY_INFO!B13=0," ",COUNTRY_INFO!B13))</f>
        <v>Abia</v>
      </c>
      <c r="C13" s="13" t="str">
        <f>IF(INTRO!$E$39="Non-endemic"," ",IF(COUNTRY_INFO!C13=0," ",COUNTRY_INFO!C13))</f>
        <v>Ikwuano</v>
      </c>
      <c r="D13" s="14">
        <f>IF(INTRO!$E$39="Non-endemic",0,IF(INTRO!$E$39="Endemic but PC is not required",IF(COUNTRY_INFO!$H13=1,COUNTRY_INFO!F13+COUNTRY_INFO!G13,0),IF(COUNTRY_INFO!$H13=1,COUNTRY_INFO!F13+COUNTRY_INFO!G13,IF(COUNTRY_INFO!$I13=1,IF(COUNTRY_INFO!N13&gt;=(COUNTRY_INFO!F13+COUNTRY_INFO!G13),COUNTRY_INFO!F13+COUNTRY_INFO!G13,COUNTRY_INFO!$N13),0))))</f>
        <v>148468</v>
      </c>
      <c r="E13" s="15">
        <f>IF(AND(INTRO!$E$39="Non-endemic",INTRO!$E$37="Non-endemic"),"Not required",IF(INTRO!$E$39="Non-endemic","Treat with DEC",COUNTRY_INFO!Q13))</f>
        <v>1</v>
      </c>
      <c r="F13" s="15">
        <f>IF(INTRO!$E$39&lt;&gt;"Non-endemic",COUNTRY_INFO!R13,"Not required")</f>
        <v>2</v>
      </c>
      <c r="G13" s="14">
        <f>IF(COUNTRY_INFO!H13=1, IF($E13=1,IF(ALB_MBD!$J13&lt;&gt;" ",COUNTRY_INFO!F13+COUNTRY_INFO!G13-ALB_MBD!$J13,COUNTRY_INFO!F13+COUNTRY_INFO!G13), 0),0)</f>
        <v>148468</v>
      </c>
      <c r="H13" s="14">
        <f>IF(INTRO!$E$39&lt;&gt;"Endemic",0, IF(AND(COUNTRY_INFO!$I13=1,$F13&lt;&gt;0),IF(COUNTRY_INFO!N13&gt;=(COUNTRY_INFO!F13+COUNTRY_INFO!G13),COUNTRY_INFO!F13+COUNTRY_INFO!G13,COUNTRY_INFO!$N13), 0))</f>
        <v>50056.810776953113</v>
      </c>
      <c r="I13" s="3">
        <v>40045.448621562493</v>
      </c>
      <c r="J13" s="14">
        <f t="shared" si="8"/>
        <v>40045.448621562493</v>
      </c>
      <c r="K13" s="14">
        <f t="shared" si="9"/>
        <v>303583.14385962498</v>
      </c>
      <c r="L13" s="14">
        <f t="shared" si="10"/>
        <v>112127.25614037497</v>
      </c>
      <c r="M13" s="14">
        <f t="shared" si="11"/>
        <v>112127.25614037497</v>
      </c>
      <c r="N13" s="14">
        <f t="shared" si="12"/>
        <v>527837.65614037495</v>
      </c>
      <c r="O13" s="25"/>
      <c r="P13" s="16">
        <f t="shared" si="6"/>
        <v>527837.65614037495</v>
      </c>
      <c r="Q13" s="16">
        <f t="shared" si="7"/>
        <v>1056</v>
      </c>
    </row>
    <row r="14" spans="1:17" x14ac:dyDescent="0.25">
      <c r="A14" s="13" t="str">
        <f>IF(INTRO!$E$39="Non-endemic"," ",IF(COUNTRY_INFO!A14=0," ",COUNTRY_INFO!A14))</f>
        <v>Nigeria</v>
      </c>
      <c r="B14" s="13" t="str">
        <f>IF(INTRO!$E$39="Non-endemic"," ",IF(COUNTRY_INFO!B14=0," ",COUNTRY_INFO!B14))</f>
        <v>Abia</v>
      </c>
      <c r="C14" s="13" t="str">
        <f>IF(INTRO!$E$39="Non-endemic"," ",IF(COUNTRY_INFO!C14=0," ",COUNTRY_INFO!C14))</f>
        <v>Isiala-Ngwa North</v>
      </c>
      <c r="D14" s="14">
        <f>IF(INTRO!$E$39="Non-endemic",0,IF(INTRO!$E$39="Endemic but PC is not required",IF(COUNTRY_INFO!$H14=1,COUNTRY_INFO!F14+COUNTRY_INFO!G14,0),IF(COUNTRY_INFO!$H14=1,COUNTRY_INFO!F14+COUNTRY_INFO!G14,IF(COUNTRY_INFO!$I14=1,IF(COUNTRY_INFO!N14&gt;=(COUNTRY_INFO!F14+COUNTRY_INFO!G14),COUNTRY_INFO!F14+COUNTRY_INFO!G14,COUNTRY_INFO!$N14),0))))</f>
        <v>165404</v>
      </c>
      <c r="E14" s="15">
        <f>IF(AND(INTRO!$E$39="Non-endemic",INTRO!$E$37="Non-endemic"),"Not required",IF(INTRO!$E$39="Non-endemic","Treat with DEC",COUNTRY_INFO!Q14))</f>
        <v>1</v>
      </c>
      <c r="F14" s="15">
        <f>IF(INTRO!$E$39&lt;&gt;"Non-endemic",COUNTRY_INFO!R14,"Not required")</f>
        <v>2</v>
      </c>
      <c r="G14" s="14">
        <f>IF(COUNTRY_INFO!H14=1, IF($E14=1,IF(ALB_MBD!$J14&lt;&gt;" ",COUNTRY_INFO!F14+COUNTRY_INFO!G14-ALB_MBD!$J14,COUNTRY_INFO!F14+COUNTRY_INFO!G14), 0),0)</f>
        <v>165404</v>
      </c>
      <c r="H14" s="14">
        <f>IF(INTRO!$E$39&lt;&gt;"Endemic",0, IF(AND(COUNTRY_INFO!$I14=1,$F14&lt;&gt;0),IF(COUNTRY_INFO!N14&gt;=(COUNTRY_INFO!F14+COUNTRY_INFO!G14),COUNTRY_INFO!F14+COUNTRY_INFO!G14,COUNTRY_INFO!$N14), 0))</f>
        <v>78716.2086691406</v>
      </c>
      <c r="I14" s="3">
        <v>62972.966935312477</v>
      </c>
      <c r="J14" s="14">
        <f t="shared" si="8"/>
        <v>62972.966935312477</v>
      </c>
      <c r="K14" s="14">
        <f t="shared" si="9"/>
        <v>286806.89258112502</v>
      </c>
      <c r="L14" s="14">
        <f t="shared" si="10"/>
        <v>176324.30741887493</v>
      </c>
      <c r="M14" s="14">
        <f t="shared" si="11"/>
        <v>176324.30741887493</v>
      </c>
      <c r="N14" s="14">
        <f t="shared" si="12"/>
        <v>639455.50741887488</v>
      </c>
      <c r="O14" s="25"/>
      <c r="P14" s="16">
        <f t="shared" si="6"/>
        <v>639455.50741887488</v>
      </c>
      <c r="Q14" s="16">
        <f t="shared" si="7"/>
        <v>1279</v>
      </c>
    </row>
    <row r="15" spans="1:17" x14ac:dyDescent="0.25">
      <c r="A15" s="13" t="str">
        <f>IF(INTRO!$E$39="Non-endemic"," ",IF(COUNTRY_INFO!A15=0," ",COUNTRY_INFO!A15))</f>
        <v>Nigeria</v>
      </c>
      <c r="B15" s="13" t="str">
        <f>IF(INTRO!$E$39="Non-endemic"," ",IF(COUNTRY_INFO!B15=0," ",COUNTRY_INFO!B15))</f>
        <v>Abia</v>
      </c>
      <c r="C15" s="13" t="str">
        <f>IF(INTRO!$E$39="Non-endemic"," ",IF(COUNTRY_INFO!C15=0," ",COUNTRY_INFO!C15))</f>
        <v>Isiala-Ngwa South</v>
      </c>
      <c r="D15" s="14">
        <f>IF(INTRO!$E$39="Non-endemic",0,IF(INTRO!$E$39="Endemic but PC is not required",IF(COUNTRY_INFO!$H15=1,COUNTRY_INFO!F15+COUNTRY_INFO!G15,0),IF(COUNTRY_INFO!$H15=1,COUNTRY_INFO!F15+COUNTRY_INFO!G15,IF(COUNTRY_INFO!$I15=1,IF(COUNTRY_INFO!N15&gt;=(COUNTRY_INFO!F15+COUNTRY_INFO!G15),COUNTRY_INFO!F15+COUNTRY_INFO!G15,COUNTRY_INFO!$N15),0))))</f>
        <v>144992</v>
      </c>
      <c r="E15" s="15">
        <f>IF(AND(INTRO!$E$39="Non-endemic",INTRO!$E$37="Non-endemic"),"Not required",IF(INTRO!$E$39="Non-endemic","Treat with DEC",COUNTRY_INFO!Q15))</f>
        <v>1</v>
      </c>
      <c r="F15" s="15">
        <f>IF(INTRO!$E$39&lt;&gt;"Non-endemic",COUNTRY_INFO!R15,"Not required")</f>
        <v>2</v>
      </c>
      <c r="G15" s="14">
        <f>IF(COUNTRY_INFO!H15=1, IF($E15=1,IF(ALB_MBD!$J15&lt;&gt;" ",COUNTRY_INFO!F15+COUNTRY_INFO!G15-ALB_MBD!$J15,COUNTRY_INFO!F15+COUNTRY_INFO!G15), 0),0)</f>
        <v>144992</v>
      </c>
      <c r="H15" s="14">
        <f>IF(INTRO!$E$39&lt;&gt;"Endemic",0, IF(AND(COUNTRY_INFO!$I15=1,$F15&lt;&gt;0),IF(COUNTRY_INFO!N15&gt;=(COUNTRY_INFO!F15+COUNTRY_INFO!G15),COUNTRY_INFO!F15+COUNTRY_INFO!G15,COUNTRY_INFO!$N15), 0))</f>
        <v>69002.655231640587</v>
      </c>
      <c r="I15" s="3">
        <v>55202.124185312467</v>
      </c>
      <c r="J15" s="14">
        <f t="shared" si="8"/>
        <v>55202.124185312467</v>
      </c>
      <c r="K15" s="14">
        <f t="shared" si="9"/>
        <v>251411.65228112508</v>
      </c>
      <c r="L15" s="14">
        <f t="shared" si="10"/>
        <v>154565.9477188749</v>
      </c>
      <c r="M15" s="14">
        <f t="shared" si="11"/>
        <v>154565.9477188749</v>
      </c>
      <c r="N15" s="14">
        <f t="shared" si="12"/>
        <v>560543.54771887488</v>
      </c>
      <c r="O15" s="25"/>
      <c r="P15" s="16">
        <f t="shared" si="6"/>
        <v>560543.54771887488</v>
      </c>
      <c r="Q15" s="16">
        <f t="shared" si="7"/>
        <v>1122</v>
      </c>
    </row>
    <row r="16" spans="1:17" x14ac:dyDescent="0.25">
      <c r="A16" s="13" t="str">
        <f>IF(INTRO!$E$39="Non-endemic"," ",IF(COUNTRY_INFO!A16=0," ",COUNTRY_INFO!A16))</f>
        <v>Nigeria</v>
      </c>
      <c r="B16" s="13" t="str">
        <f>IF(INTRO!$E$39="Non-endemic"," ",IF(COUNTRY_INFO!B16=0," ",COUNTRY_INFO!B16))</f>
        <v>Abia</v>
      </c>
      <c r="C16" s="13" t="str">
        <f>IF(INTRO!$E$39="Non-endemic"," ",IF(COUNTRY_INFO!C16=0," ",COUNTRY_INFO!C16))</f>
        <v>Isiukwuato</v>
      </c>
      <c r="D16" s="14">
        <f>IF(INTRO!$E$39="Non-endemic",0,IF(INTRO!$E$39="Endemic but PC is not required",IF(COUNTRY_INFO!$H16=1,COUNTRY_INFO!F16+COUNTRY_INFO!G16,0),IF(COUNTRY_INFO!$H16=1,COUNTRY_INFO!F16+COUNTRY_INFO!G16,IF(COUNTRY_INFO!$I16=1,IF(COUNTRY_INFO!N16&gt;=(COUNTRY_INFO!F16+COUNTRY_INFO!G16),COUNTRY_INFO!F16+COUNTRY_INFO!G16,COUNTRY_INFO!$N16),0))))</f>
        <v>123129</v>
      </c>
      <c r="E16" s="15">
        <f>IF(AND(INTRO!$E$39="Non-endemic",INTRO!$E$37="Non-endemic"),"Not required",IF(INTRO!$E$39="Non-endemic","Treat with DEC",COUNTRY_INFO!Q16))</f>
        <v>1</v>
      </c>
      <c r="F16" s="15">
        <f>IF(INTRO!$E$39&lt;&gt;"Non-endemic",COUNTRY_INFO!R16,"Not required")</f>
        <v>2</v>
      </c>
      <c r="G16" s="14">
        <f>IF(COUNTRY_INFO!H16=1, IF($E16=1,IF(ALB_MBD!$J16&lt;&gt;" ",COUNTRY_INFO!F16+COUNTRY_INFO!G16-ALB_MBD!$J16,COUNTRY_INFO!F16+COUNTRY_INFO!G16), 0),0)</f>
        <v>123129</v>
      </c>
      <c r="H16" s="14">
        <f>IF(INTRO!$E$39&lt;&gt;"Endemic",0, IF(AND(COUNTRY_INFO!$I16=1,$F16&lt;&gt;0),IF(COUNTRY_INFO!N16&gt;=(COUNTRY_INFO!F16+COUNTRY_INFO!G16),COUNTRY_INFO!F16+COUNTRY_INFO!G16,COUNTRY_INFO!$N16), 0))</f>
        <v>71381.372010937484</v>
      </c>
      <c r="I16" s="3">
        <v>57105.097608749988</v>
      </c>
      <c r="J16" s="14">
        <f t="shared" si="8"/>
        <v>57105.097608749988</v>
      </c>
      <c r="K16" s="14">
        <f t="shared" si="9"/>
        <v>184866.92669550003</v>
      </c>
      <c r="L16" s="14">
        <f t="shared" si="10"/>
        <v>159894.27330449995</v>
      </c>
      <c r="M16" s="14">
        <f t="shared" si="11"/>
        <v>159894.27330449995</v>
      </c>
      <c r="N16" s="14">
        <f t="shared" si="12"/>
        <v>504655.47330449987</v>
      </c>
      <c r="O16" s="25"/>
      <c r="P16" s="16">
        <f t="shared" si="6"/>
        <v>504655.47330449987</v>
      </c>
      <c r="Q16" s="16">
        <f t="shared" si="7"/>
        <v>1010</v>
      </c>
    </row>
    <row r="17" spans="1:17" x14ac:dyDescent="0.25">
      <c r="A17" s="13" t="str">
        <f>IF(INTRO!$E$39="Non-endemic"," ",IF(COUNTRY_INFO!A17=0," ",COUNTRY_INFO!A17))</f>
        <v>Nigeria</v>
      </c>
      <c r="B17" s="13" t="str">
        <f>IF(INTRO!$E$39="Non-endemic"," ",IF(COUNTRY_INFO!B17=0," ",COUNTRY_INFO!B17))</f>
        <v>Abia</v>
      </c>
      <c r="C17" s="13" t="str">
        <f>IF(INTRO!$E$39="Non-endemic"," ",IF(COUNTRY_INFO!C17=0," ",COUNTRY_INFO!C17))</f>
        <v>Obio-Ngwa</v>
      </c>
      <c r="D17" s="14">
        <f>IF(INTRO!$E$39="Non-endemic",0,IF(INTRO!$E$39="Endemic but PC is not required",IF(COUNTRY_INFO!$H17=1,COUNTRY_INFO!F17+COUNTRY_INFO!G17,0),IF(COUNTRY_INFO!$H17=1,COUNTRY_INFO!F17+COUNTRY_INFO!G17,IF(COUNTRY_INFO!$I17=1,IF(COUNTRY_INFO!N17&gt;=(COUNTRY_INFO!F17+COUNTRY_INFO!G17),COUNTRY_INFO!F17+COUNTRY_INFO!G17,COUNTRY_INFO!$N17),0))))</f>
        <v>195212</v>
      </c>
      <c r="E17" s="15">
        <f>IF(AND(INTRO!$E$39="Non-endemic",INTRO!$E$37="Non-endemic"),"Not required",IF(INTRO!$E$39="Non-endemic","Treat with DEC",COUNTRY_INFO!Q17))</f>
        <v>1</v>
      </c>
      <c r="F17" s="15">
        <f>IF(INTRO!$E$39&lt;&gt;"Non-endemic",COUNTRY_INFO!R17,"Not required")</f>
        <v>2</v>
      </c>
      <c r="G17" s="14">
        <f>IF(COUNTRY_INFO!H17=1, IF($E17=1,IF(ALB_MBD!$J17&lt;&gt;" ",COUNTRY_INFO!F17+COUNTRY_INFO!G17-ALB_MBD!$J17,COUNTRY_INFO!F17+COUNTRY_INFO!G17), 0),0)</f>
        <v>195212</v>
      </c>
      <c r="H17" s="14">
        <f>IF(INTRO!$E$39&lt;&gt;"Endemic",0, IF(AND(COUNTRY_INFO!$I17=1,$F17&lt;&gt;0),IF(COUNTRY_INFO!N17&gt;=(COUNTRY_INFO!F17+COUNTRY_INFO!G17),COUNTRY_INFO!F17+COUNTRY_INFO!G17,COUNTRY_INFO!$N17), 0))</f>
        <v>92902.411939453086</v>
      </c>
      <c r="I17" s="3">
        <v>74321.929551562469</v>
      </c>
      <c r="J17" s="14">
        <f t="shared" si="8"/>
        <v>74321.929551562469</v>
      </c>
      <c r="K17" s="14">
        <f t="shared" si="9"/>
        <v>338492.19725562504</v>
      </c>
      <c r="L17" s="14">
        <f t="shared" si="10"/>
        <v>208101.40274437491</v>
      </c>
      <c r="M17" s="14">
        <f t="shared" si="11"/>
        <v>208101.40274437491</v>
      </c>
      <c r="N17" s="14">
        <f t="shared" si="12"/>
        <v>754695.00274437491</v>
      </c>
      <c r="O17" s="25"/>
      <c r="P17" s="16">
        <f t="shared" si="6"/>
        <v>754695.00274437491</v>
      </c>
      <c r="Q17" s="16">
        <f t="shared" si="7"/>
        <v>1510</v>
      </c>
    </row>
    <row r="18" spans="1:17" x14ac:dyDescent="0.25">
      <c r="A18" s="13" t="str">
        <f>IF(INTRO!$E$39="Non-endemic"," ",IF(COUNTRY_INFO!A18=0," ",COUNTRY_INFO!A18))</f>
        <v>Nigeria</v>
      </c>
      <c r="B18" s="13" t="str">
        <f>IF(INTRO!$E$39="Non-endemic"," ",IF(COUNTRY_INFO!B18=0," ",COUNTRY_INFO!B18))</f>
        <v>Abia</v>
      </c>
      <c r="C18" s="13" t="str">
        <f>IF(INTRO!$E$39="Non-endemic"," ",IF(COUNTRY_INFO!C18=0," ",COUNTRY_INFO!C18))</f>
        <v>Ohafia</v>
      </c>
      <c r="D18" s="14">
        <f>IF(INTRO!$E$39="Non-endemic",0,IF(INTRO!$E$39="Endemic but PC is not required",IF(COUNTRY_INFO!$H18=1,COUNTRY_INFO!F18+COUNTRY_INFO!G18,0),IF(COUNTRY_INFO!$H18=1,COUNTRY_INFO!F18+COUNTRY_INFO!G18,IF(COUNTRY_INFO!$I18=1,IF(COUNTRY_INFO!N18&gt;=(COUNTRY_INFO!F18+COUNTRY_INFO!G18),COUNTRY_INFO!F18+COUNTRY_INFO!G18,COUNTRY_INFO!$N18),0))))</f>
        <v>263754</v>
      </c>
      <c r="E18" s="15">
        <f>IF(AND(INTRO!$E$39="Non-endemic",INTRO!$E$37="Non-endemic"),"Not required",IF(INTRO!$E$39="Non-endemic","Treat with DEC",COUNTRY_INFO!Q18))</f>
        <v>1</v>
      </c>
      <c r="F18" s="15">
        <f>IF(INTRO!$E$39&lt;&gt;"Non-endemic",COUNTRY_INFO!R18,"Not required")</f>
        <v>2</v>
      </c>
      <c r="G18" s="14">
        <f>IF(COUNTRY_INFO!H18=1, IF($E18=1,IF(ALB_MBD!$J18&lt;&gt;" ",COUNTRY_INFO!F18+COUNTRY_INFO!G18-ALB_MBD!$J18,COUNTRY_INFO!F18+COUNTRY_INFO!G18), 0),0)</f>
        <v>263754</v>
      </c>
      <c r="H18" s="14">
        <f>IF(INTRO!$E$39&lt;&gt;"Endemic",0, IF(AND(COUNTRY_INFO!$I18=1,$F18&lt;&gt;0),IF(COUNTRY_INFO!N18&gt;=(COUNTRY_INFO!F18+COUNTRY_INFO!G18),COUNTRY_INFO!F18+COUNTRY_INFO!G18,COUNTRY_INFO!$N18), 0))</f>
        <v>72250.07275585935</v>
      </c>
      <c r="I18" s="3">
        <v>57800.058204687477</v>
      </c>
      <c r="J18" s="14">
        <f t="shared" si="8"/>
        <v>57800.058204687477</v>
      </c>
      <c r="K18" s="14">
        <f t="shared" si="9"/>
        <v>576671.03702687495</v>
      </c>
      <c r="L18" s="14">
        <f t="shared" si="10"/>
        <v>161840.16297312491</v>
      </c>
      <c r="M18" s="14">
        <f t="shared" si="11"/>
        <v>161840.16297312491</v>
      </c>
      <c r="N18" s="14">
        <f t="shared" si="12"/>
        <v>900351.36297312472</v>
      </c>
      <c r="O18" s="25"/>
      <c r="P18" s="16">
        <f t="shared" si="6"/>
        <v>900351.36297312472</v>
      </c>
      <c r="Q18" s="16">
        <f t="shared" si="7"/>
        <v>1801</v>
      </c>
    </row>
    <row r="19" spans="1:17" x14ac:dyDescent="0.25">
      <c r="A19" s="13" t="str">
        <f>IF(INTRO!$E$39="Non-endemic"," ",IF(COUNTRY_INFO!A19=0," ",COUNTRY_INFO!A19))</f>
        <v>Nigeria</v>
      </c>
      <c r="B19" s="13" t="str">
        <f>IF(INTRO!$E$39="Non-endemic"," ",IF(COUNTRY_INFO!B19=0," ",COUNTRY_INFO!B19))</f>
        <v>Abia</v>
      </c>
      <c r="C19" s="13" t="str">
        <f>IF(INTRO!$E$39="Non-endemic"," ",IF(COUNTRY_INFO!C19=0," ",COUNTRY_INFO!C19))</f>
        <v>Osisioma Ngwa</v>
      </c>
      <c r="D19" s="14">
        <f>IF(INTRO!$E$39="Non-endemic",0,IF(INTRO!$E$39="Endemic but PC is not required",IF(COUNTRY_INFO!$H19=1,COUNTRY_INFO!F19+COUNTRY_INFO!G19,0),IF(COUNTRY_INFO!$H19=1,COUNTRY_INFO!F19+COUNTRY_INFO!G19,IF(COUNTRY_INFO!$I19=1,IF(COUNTRY_INFO!N19&gt;=(COUNTRY_INFO!F19+COUNTRY_INFO!G19),COUNTRY_INFO!F19+COUNTRY_INFO!G19,COUNTRY_INFO!$N19),0))))</f>
        <v>236305</v>
      </c>
      <c r="E19" s="15">
        <f>IF(AND(INTRO!$E$39="Non-endemic",INTRO!$E$37="Non-endemic"),"Not required",IF(INTRO!$E$39="Non-endemic","Treat with DEC",COUNTRY_INFO!Q19))</f>
        <v>1</v>
      </c>
      <c r="F19" s="15">
        <f>IF(INTRO!$E$39&lt;&gt;"Non-endemic",COUNTRY_INFO!R19,"Not required")</f>
        <v>2</v>
      </c>
      <c r="G19" s="14">
        <f>IF(COUNTRY_INFO!H19=1, IF($E19=1,IF(ALB_MBD!$J19&lt;&gt;" ",COUNTRY_INFO!F19+COUNTRY_INFO!G19-ALB_MBD!$J19,COUNTRY_INFO!F19+COUNTRY_INFO!G19), 0),0)</f>
        <v>236305</v>
      </c>
      <c r="H19" s="14">
        <f>IF(INTRO!$E$39&lt;&gt;"Endemic",0, IF(AND(COUNTRY_INFO!$I19=1,$F19&lt;&gt;0),IF(COUNTRY_INFO!N19&gt;=(COUNTRY_INFO!F19+COUNTRY_INFO!G19),COUNTRY_INFO!F19+COUNTRY_INFO!G19,COUNTRY_INFO!$N19), 0))</f>
        <v>112458.6649226562</v>
      </c>
      <c r="I19" s="3">
        <v>89966.931938124966</v>
      </c>
      <c r="J19" s="14">
        <f t="shared" si="8"/>
        <v>89966.931938124966</v>
      </c>
      <c r="K19" s="14">
        <f t="shared" si="9"/>
        <v>409746.59057325008</v>
      </c>
      <c r="L19" s="14">
        <f t="shared" si="10"/>
        <v>251907.40942674989</v>
      </c>
      <c r="M19" s="14">
        <f t="shared" si="11"/>
        <v>251907.40942674989</v>
      </c>
      <c r="N19" s="14">
        <f t="shared" si="12"/>
        <v>913561.40942674992</v>
      </c>
      <c r="O19" s="25"/>
      <c r="P19" s="16">
        <f t="shared" si="6"/>
        <v>913561.40942674992</v>
      </c>
      <c r="Q19" s="16">
        <f t="shared" si="7"/>
        <v>1828</v>
      </c>
    </row>
    <row r="20" spans="1:17" x14ac:dyDescent="0.25">
      <c r="A20" s="13" t="str">
        <f>IF(INTRO!$E$39="Non-endemic"," ",IF(COUNTRY_INFO!A20=0," ",COUNTRY_INFO!A20))</f>
        <v>Nigeria</v>
      </c>
      <c r="B20" s="13" t="str">
        <f>IF(INTRO!$E$39="Non-endemic"," ",IF(COUNTRY_INFO!B20=0," ",COUNTRY_INFO!B20))</f>
        <v>Abia</v>
      </c>
      <c r="C20" s="13" t="str">
        <f>IF(INTRO!$E$39="Non-endemic"," ",IF(COUNTRY_INFO!C20=0," ",COUNTRY_INFO!C20))</f>
        <v>Ugwunagbo</v>
      </c>
      <c r="D20" s="14">
        <f>IF(INTRO!$E$39="Non-endemic",0,IF(INTRO!$E$39="Endemic but PC is not required",IF(COUNTRY_INFO!$H20=1,COUNTRY_INFO!F20+COUNTRY_INFO!G20,0),IF(COUNTRY_INFO!$H20=1,COUNTRY_INFO!F20+COUNTRY_INFO!G20,IF(COUNTRY_INFO!$I20=1,IF(COUNTRY_INFO!N20&gt;=(COUNTRY_INFO!F20+COUNTRY_INFO!G20),COUNTRY_INFO!F20+COUNTRY_INFO!G20,COUNTRY_INFO!$N20),0))))</f>
        <v>88889</v>
      </c>
      <c r="E20" s="15">
        <f>IF(AND(INTRO!$E$39="Non-endemic",INTRO!$E$37="Non-endemic"),"Not required",IF(INTRO!$E$39="Non-endemic","Treat with DEC",COUNTRY_INFO!Q20))</f>
        <v>1</v>
      </c>
      <c r="F20" s="15">
        <f>IF(INTRO!$E$39&lt;&gt;"Non-endemic",COUNTRY_INFO!R20,"Not required")</f>
        <v>2</v>
      </c>
      <c r="G20" s="14">
        <f>IF(COUNTRY_INFO!H20=1, IF($E20=1,IF(ALB_MBD!$J20&lt;&gt;" ",COUNTRY_INFO!F20+COUNTRY_INFO!G20-ALB_MBD!$J20,COUNTRY_INFO!F20+COUNTRY_INFO!G20), 0),0)</f>
        <v>88889</v>
      </c>
      <c r="H20" s="14">
        <f>IF(INTRO!$E$39&lt;&gt;"Endemic",0, IF(AND(COUNTRY_INFO!$I20=1,$F20&lt;&gt;0),IF(COUNTRY_INFO!N20&gt;=(COUNTRY_INFO!F20+COUNTRY_INFO!G20),COUNTRY_INFO!F20+COUNTRY_INFO!G20,COUNTRY_INFO!$N20), 0))</f>
        <v>42302.525220312491</v>
      </c>
      <c r="I20" s="3">
        <v>33842.020176249993</v>
      </c>
      <c r="J20" s="14">
        <f t="shared" si="8"/>
        <v>33842.020176249993</v>
      </c>
      <c r="K20" s="14">
        <f t="shared" si="9"/>
        <v>154131.54350650002</v>
      </c>
      <c r="L20" s="14">
        <f t="shared" si="10"/>
        <v>94757.656493499977</v>
      </c>
      <c r="M20" s="14">
        <f t="shared" si="11"/>
        <v>94757.656493499977</v>
      </c>
      <c r="N20" s="14">
        <f t="shared" si="12"/>
        <v>343646.8564935</v>
      </c>
      <c r="O20" s="25"/>
      <c r="P20" s="16">
        <f t="shared" si="6"/>
        <v>343646.8564935</v>
      </c>
      <c r="Q20" s="16">
        <f t="shared" si="7"/>
        <v>688</v>
      </c>
    </row>
    <row r="21" spans="1:17" x14ac:dyDescent="0.25">
      <c r="A21" s="13" t="str">
        <f>IF(INTRO!$E$39="Non-endemic"," ",IF(COUNTRY_INFO!A21=0," ",COUNTRY_INFO!A21))</f>
        <v>Nigeria</v>
      </c>
      <c r="B21" s="13" t="str">
        <f>IF(INTRO!$E$39="Non-endemic"," ",IF(COUNTRY_INFO!B21=0," ",COUNTRY_INFO!B21))</f>
        <v>Abia</v>
      </c>
      <c r="C21" s="13" t="str">
        <f>IF(INTRO!$E$39="Non-endemic"," ",IF(COUNTRY_INFO!C21=0," ",COUNTRY_INFO!C21))</f>
        <v>Ukwa East</v>
      </c>
      <c r="D21" s="14">
        <f>IF(INTRO!$E$39="Non-endemic",0,IF(INTRO!$E$39="Endemic but PC is not required",IF(COUNTRY_INFO!$H21=1,COUNTRY_INFO!F21+COUNTRY_INFO!G21,0),IF(COUNTRY_INFO!$H21=1,COUNTRY_INFO!F21+COUNTRY_INFO!G21,IF(COUNTRY_INFO!$I21=1,IF(COUNTRY_INFO!N21&gt;=(COUNTRY_INFO!F21+COUNTRY_INFO!G21),COUNTRY_INFO!F21+COUNTRY_INFO!G21,COUNTRY_INFO!$N21),0))))</f>
        <v>63334</v>
      </c>
      <c r="E21" s="15">
        <f>IF(AND(INTRO!$E$39="Non-endemic",INTRO!$E$37="Non-endemic"),"Not required",IF(INTRO!$E$39="Non-endemic","Treat with DEC",COUNTRY_INFO!Q21))</f>
        <v>1</v>
      </c>
      <c r="F21" s="15">
        <f>IF(INTRO!$E$39&lt;&gt;"Non-endemic",COUNTRY_INFO!R21,"Not required")</f>
        <v>2</v>
      </c>
      <c r="G21" s="14">
        <f>IF(COUNTRY_INFO!H21=1, IF($E21=1,IF(ALB_MBD!$J21&lt;&gt;" ",COUNTRY_INFO!F21+COUNTRY_INFO!G21-ALB_MBD!$J21,COUNTRY_INFO!F21+COUNTRY_INFO!G21), 0),0)</f>
        <v>63334</v>
      </c>
      <c r="H21" s="14">
        <f>IF(INTRO!$E$39&lt;&gt;"Endemic",0, IF(AND(COUNTRY_INFO!$I21=1,$F21&lt;&gt;0),IF(COUNTRY_INFO!N21&gt;=(COUNTRY_INFO!F21+COUNTRY_INFO!G21),COUNTRY_INFO!F21+COUNTRY_INFO!G21,COUNTRY_INFO!$N21), 0))</f>
        <v>55187.333092578097</v>
      </c>
      <c r="I21" s="3">
        <v>44149.866474062474</v>
      </c>
      <c r="J21" s="14">
        <f t="shared" si="8"/>
        <v>44149.866474062474</v>
      </c>
      <c r="K21" s="14">
        <f t="shared" si="9"/>
        <v>53715.573872625071</v>
      </c>
      <c r="L21" s="14">
        <f t="shared" si="10"/>
        <v>123619.62612737491</v>
      </c>
      <c r="M21" s="14">
        <f t="shared" si="11"/>
        <v>123619.62612737491</v>
      </c>
      <c r="N21" s="14">
        <f t="shared" si="12"/>
        <v>300954.82612737489</v>
      </c>
      <c r="O21" s="25"/>
      <c r="P21" s="16">
        <f t="shared" si="6"/>
        <v>300954.82612737489</v>
      </c>
      <c r="Q21" s="16">
        <f t="shared" si="7"/>
        <v>602</v>
      </c>
    </row>
    <row r="22" spans="1:17" x14ac:dyDescent="0.25">
      <c r="A22" s="13" t="str">
        <f>IF(INTRO!$E$39="Non-endemic"," ",IF(COUNTRY_INFO!A22=0," ",COUNTRY_INFO!A22))</f>
        <v>Nigeria</v>
      </c>
      <c r="B22" s="13" t="str">
        <f>IF(INTRO!$E$39="Non-endemic"," ",IF(COUNTRY_INFO!B22=0," ",COUNTRY_INFO!B22))</f>
        <v>Abia</v>
      </c>
      <c r="C22" s="13" t="str">
        <f>IF(INTRO!$E$39="Non-endemic"," ",IF(COUNTRY_INFO!C22=0," ",COUNTRY_INFO!C22))</f>
        <v>Ukwa West</v>
      </c>
      <c r="D22" s="14">
        <f>IF(INTRO!$E$39="Non-endemic",0,IF(INTRO!$E$39="Endemic but PC is not required",IF(COUNTRY_INFO!$H22=1,COUNTRY_INFO!F22+COUNTRY_INFO!G22,0),IF(COUNTRY_INFO!$H22=1,COUNTRY_INFO!F22+COUNTRY_INFO!G22,IF(COUNTRY_INFO!$I22=1,IF(COUNTRY_INFO!N22&gt;=(COUNTRY_INFO!F22+COUNTRY_INFO!G22),COUNTRY_INFO!F22+COUNTRY_INFO!G22,COUNTRY_INFO!$N22),0))))</f>
        <v>95277</v>
      </c>
      <c r="E22" s="15">
        <f>IF(AND(INTRO!$E$39="Non-endemic",INTRO!$E$37="Non-endemic"),"Not required",IF(INTRO!$E$39="Non-endemic","Treat with DEC",COUNTRY_INFO!Q22))</f>
        <v>1</v>
      </c>
      <c r="F22" s="15">
        <f>IF(INTRO!$E$39&lt;&gt;"Non-endemic",COUNTRY_INFO!R22,"Not required")</f>
        <v>2</v>
      </c>
      <c r="G22" s="14">
        <f>IF(COUNTRY_INFO!H22=1, IF($E22=1,IF(ALB_MBD!$J22&lt;&gt;" ",COUNTRY_INFO!F22+COUNTRY_INFO!G22-ALB_MBD!$J22,COUNTRY_INFO!F22+COUNTRY_INFO!G22), 0),0)</f>
        <v>95277</v>
      </c>
      <c r="H22" s="14">
        <f>IF(INTRO!$E$39&lt;&gt;"Endemic",0, IF(AND(COUNTRY_INFO!$I22=1,$F22&lt;&gt;0),IF(COUNTRY_INFO!N22&gt;=(COUNTRY_INFO!F22+COUNTRY_INFO!G22),COUNTRY_INFO!F22+COUNTRY_INFO!G22,COUNTRY_INFO!$N22), 0))</f>
        <v>71591.096460156215</v>
      </c>
      <c r="I22" s="3">
        <v>57272.877168124971</v>
      </c>
      <c r="J22" s="14">
        <f t="shared" si="8"/>
        <v>57272.877168124971</v>
      </c>
      <c r="K22" s="14">
        <f t="shared" si="9"/>
        <v>106411.54392925008</v>
      </c>
      <c r="L22" s="14">
        <f t="shared" si="10"/>
        <v>160364.05607074991</v>
      </c>
      <c r="M22" s="14">
        <f t="shared" si="11"/>
        <v>160364.05607074991</v>
      </c>
      <c r="N22" s="14">
        <f t="shared" si="12"/>
        <v>427139.65607074986</v>
      </c>
      <c r="O22" s="25"/>
      <c r="P22" s="16">
        <f t="shared" si="6"/>
        <v>427139.65607074986</v>
      </c>
      <c r="Q22" s="16">
        <f t="shared" si="7"/>
        <v>855</v>
      </c>
    </row>
    <row r="23" spans="1:17" x14ac:dyDescent="0.25">
      <c r="A23" s="13" t="str">
        <f>IF(INTRO!$E$39="Non-endemic"," ",IF(COUNTRY_INFO!A23=0," ",COUNTRY_INFO!A23))</f>
        <v>Nigeria</v>
      </c>
      <c r="B23" s="13" t="str">
        <f>IF(INTRO!$E$39="Non-endemic"," ",IF(COUNTRY_INFO!B23=0," ",COUNTRY_INFO!B23))</f>
        <v>Abia</v>
      </c>
      <c r="C23" s="13" t="str">
        <f>IF(INTRO!$E$39="Non-endemic"," ",IF(COUNTRY_INFO!C23=0," ",COUNTRY_INFO!C23))</f>
        <v>Umuahia North</v>
      </c>
      <c r="D23" s="14">
        <f>IF(INTRO!$E$39="Non-endemic",0,IF(INTRO!$E$39="Endemic but PC is not required",IF(COUNTRY_INFO!$H23=1,COUNTRY_INFO!F23+COUNTRY_INFO!G23,0),IF(COUNTRY_INFO!$H23=1,COUNTRY_INFO!F23+COUNTRY_INFO!G23,IF(COUNTRY_INFO!$I23=1,IF(COUNTRY_INFO!N23&gt;=(COUNTRY_INFO!F23+COUNTRY_INFO!G23),COUNTRY_INFO!F23+COUNTRY_INFO!G23,COUNTRY_INFO!$N23),0))))</f>
        <v>237411</v>
      </c>
      <c r="E23" s="15">
        <f>IF(AND(INTRO!$E$39="Non-endemic",INTRO!$E$37="Non-endemic"),"Not required",IF(INTRO!$E$39="Non-endemic","Treat with DEC",COUNTRY_INFO!Q23))</f>
        <v>1</v>
      </c>
      <c r="F23" s="15">
        <f>IF(INTRO!$E$39&lt;&gt;"Non-endemic",COUNTRY_INFO!R23,"Not required")</f>
        <v>2</v>
      </c>
      <c r="G23" s="14">
        <f>IF(COUNTRY_INFO!H23=1, IF($E23=1,IF(ALB_MBD!$J23&lt;&gt;" ",COUNTRY_INFO!F23+COUNTRY_INFO!G23-ALB_MBD!$J23,COUNTRY_INFO!F23+COUNTRY_INFO!G23), 0),0)</f>
        <v>237411</v>
      </c>
      <c r="H23" s="14">
        <f>IF(INTRO!$E$39&lt;&gt;"Endemic",0, IF(AND(COUNTRY_INFO!$I23=1,$F23&lt;&gt;0),IF(COUNTRY_INFO!N23&gt;=(COUNTRY_INFO!F23+COUNTRY_INFO!G23),COUNTRY_INFO!F23+COUNTRY_INFO!G23,COUNTRY_INFO!$N23), 0))</f>
        <v>112985.18367148434</v>
      </c>
      <c r="I23" s="3">
        <v>90388.14693718747</v>
      </c>
      <c r="J23" s="14">
        <f t="shared" si="8"/>
        <v>90388.14693718747</v>
      </c>
      <c r="K23" s="14">
        <f t="shared" si="9"/>
        <v>411663.98857587506</v>
      </c>
      <c r="L23" s="14">
        <f t="shared" si="10"/>
        <v>253086.8114241249</v>
      </c>
      <c r="M23" s="14">
        <f t="shared" si="11"/>
        <v>253086.8114241249</v>
      </c>
      <c r="N23" s="14">
        <f t="shared" si="12"/>
        <v>917837.6114241248</v>
      </c>
      <c r="O23" s="25"/>
      <c r="P23" s="16">
        <f t="shared" si="6"/>
        <v>917837.6114241248</v>
      </c>
      <c r="Q23" s="16">
        <f t="shared" si="7"/>
        <v>1836</v>
      </c>
    </row>
    <row r="24" spans="1:17" x14ac:dyDescent="0.25">
      <c r="A24" s="13" t="str">
        <f>IF(INTRO!$E$39="Non-endemic"," ",IF(COUNTRY_INFO!A24=0," ",COUNTRY_INFO!A24))</f>
        <v>Nigeria</v>
      </c>
      <c r="B24" s="13" t="str">
        <f>IF(INTRO!$E$39="Non-endemic"," ",IF(COUNTRY_INFO!B24=0," ",COUNTRY_INFO!B24))</f>
        <v>Abia</v>
      </c>
      <c r="C24" s="13" t="str">
        <f>IF(INTRO!$E$39="Non-endemic"," ",IF(COUNTRY_INFO!C24=0," ",COUNTRY_INFO!C24))</f>
        <v>Umuahia South</v>
      </c>
      <c r="D24" s="14">
        <f>IF(INTRO!$E$39="Non-endemic",0,IF(INTRO!$E$39="Endemic but PC is not required",IF(COUNTRY_INFO!$H24=1,COUNTRY_INFO!F24+COUNTRY_INFO!G24,0),IF(COUNTRY_INFO!$H24=1,COUNTRY_INFO!F24+COUNTRY_INFO!G24,IF(COUNTRY_INFO!$I24=1,IF(COUNTRY_INFO!N24&gt;=(COUNTRY_INFO!F24+COUNTRY_INFO!G24),COUNTRY_INFO!F24+COUNTRY_INFO!G24,COUNTRY_INFO!$N24),0))))</f>
        <v>149089</v>
      </c>
      <c r="E24" s="15">
        <f>IF(AND(INTRO!$E$39="Non-endemic",INTRO!$E$37="Non-endemic"),"Not required",IF(INTRO!$E$39="Non-endemic","Treat with DEC",COUNTRY_INFO!Q24))</f>
        <v>1</v>
      </c>
      <c r="F24" s="15">
        <f>IF(INTRO!$E$39&lt;&gt;"Non-endemic",COUNTRY_INFO!R24,"Not required")</f>
        <v>2</v>
      </c>
      <c r="G24" s="14">
        <f>IF(COUNTRY_INFO!H24=1, IF($E24=1,IF(ALB_MBD!$J24&lt;&gt;" ",COUNTRY_INFO!F24+COUNTRY_INFO!G24-ALB_MBD!$J24,COUNTRY_INFO!F24+COUNTRY_INFO!G24), 0),0)</f>
        <v>149089</v>
      </c>
      <c r="H24" s="14">
        <f>IF(INTRO!$E$39&lt;&gt;"Endemic",0, IF(AND(COUNTRY_INFO!$I24=1,$F24&lt;&gt;0),IF(COUNTRY_INFO!N24&gt;=(COUNTRY_INFO!F24+COUNTRY_INFO!G24),COUNTRY_INFO!F24+COUNTRY_INFO!G24,COUNTRY_INFO!$N24), 0))</f>
        <v>70951.988796484351</v>
      </c>
      <c r="I24" s="3">
        <v>56761.591037187485</v>
      </c>
      <c r="J24" s="14">
        <f t="shared" si="8"/>
        <v>56761.591037187485</v>
      </c>
      <c r="K24" s="14">
        <f t="shared" si="9"/>
        <v>258516.745095875</v>
      </c>
      <c r="L24" s="14">
        <f t="shared" si="10"/>
        <v>158932.45490412496</v>
      </c>
      <c r="M24" s="14">
        <f t="shared" si="11"/>
        <v>158932.45490412496</v>
      </c>
      <c r="N24" s="14">
        <f t="shared" si="12"/>
        <v>576381.65490412491</v>
      </c>
      <c r="O24" s="25"/>
      <c r="P24" s="16">
        <f t="shared" si="6"/>
        <v>576381.65490412491</v>
      </c>
      <c r="Q24" s="16">
        <f t="shared" si="7"/>
        <v>1153</v>
      </c>
    </row>
    <row r="25" spans="1:17" x14ac:dyDescent="0.25">
      <c r="A25" s="13" t="str">
        <f>IF(INTRO!$E$39="Non-endemic"," ",IF(COUNTRY_INFO!A25=0," ",COUNTRY_INFO!A25))</f>
        <v>Nigeria</v>
      </c>
      <c r="B25" s="13" t="str">
        <f>IF(INTRO!$E$39="Non-endemic"," ",IF(COUNTRY_INFO!B25=0," ",COUNTRY_INFO!B25))</f>
        <v>Abia</v>
      </c>
      <c r="C25" s="13" t="str">
        <f>IF(INTRO!$E$39="Non-endemic"," ",IF(COUNTRY_INFO!C25=0," ",COUNTRY_INFO!C25))</f>
        <v>Umu-Nneochi</v>
      </c>
      <c r="D25" s="14">
        <f>IF(INTRO!$E$39="Non-endemic",0,IF(INTRO!$E$39="Endemic but PC is not required",IF(COUNTRY_INFO!$H25=1,COUNTRY_INFO!F25+COUNTRY_INFO!G25,0),IF(COUNTRY_INFO!$H25=1,COUNTRY_INFO!F25+COUNTRY_INFO!G25,IF(COUNTRY_INFO!$I25=1,IF(COUNTRY_INFO!N25&gt;=(COUNTRY_INFO!F25+COUNTRY_INFO!G25),COUNTRY_INFO!F25+COUNTRY_INFO!G25,COUNTRY_INFO!$N25),0))))</f>
        <v>176372</v>
      </c>
      <c r="E25" s="15">
        <f>IF(AND(INTRO!$E$39="Non-endemic",INTRO!$E$37="Non-endemic"),"Not required",IF(INTRO!$E$39="Non-endemic","Treat with DEC",COUNTRY_INFO!Q25))</f>
        <v>1</v>
      </c>
      <c r="F25" s="15">
        <f>IF(INTRO!$E$39&lt;&gt;"Non-endemic",COUNTRY_INFO!R25,"Not required")</f>
        <v>2</v>
      </c>
      <c r="G25" s="14">
        <f>IF(COUNTRY_INFO!H25=1, IF($E25=1,IF(ALB_MBD!$J25&lt;&gt;" ",COUNTRY_INFO!F25+COUNTRY_INFO!G25-ALB_MBD!$J25,COUNTRY_INFO!F25+COUNTRY_INFO!G25), 0),0)</f>
        <v>176372</v>
      </c>
      <c r="H25" s="14">
        <f>IF(INTRO!$E$39&lt;&gt;"Endemic",0, IF(AND(COUNTRY_INFO!$I25=1,$F25&lt;&gt;0),IF(COUNTRY_INFO!N25&gt;=(COUNTRY_INFO!F25+COUNTRY_INFO!G25),COUNTRY_INFO!F25+COUNTRY_INFO!G25,COUNTRY_INFO!$N25), 0))</f>
        <v>99827.734015234339</v>
      </c>
      <c r="I25" s="3">
        <v>79862.187212187477</v>
      </c>
      <c r="J25" s="14">
        <f t="shared" si="8"/>
        <v>79862.187212187477</v>
      </c>
      <c r="K25" s="14">
        <f t="shared" si="9"/>
        <v>270227.47580587503</v>
      </c>
      <c r="L25" s="14">
        <f t="shared" si="10"/>
        <v>223614.12419412492</v>
      </c>
      <c r="M25" s="14">
        <f t="shared" si="11"/>
        <v>223614.12419412492</v>
      </c>
      <c r="N25" s="14">
        <f t="shared" si="12"/>
        <v>717455.72419412492</v>
      </c>
      <c r="O25" s="25"/>
      <c r="P25" s="16">
        <f t="shared" si="6"/>
        <v>717455.72419412492</v>
      </c>
      <c r="Q25" s="16">
        <f t="shared" si="7"/>
        <v>1435</v>
      </c>
    </row>
    <row r="26" spans="1:17" x14ac:dyDescent="0.25">
      <c r="A26" s="13" t="str">
        <f>IF(INTRO!$E$39="Non-endemic"," ",IF(COUNTRY_INFO!A26=0," ",COUNTRY_INFO!A26))</f>
        <v>Nigeria</v>
      </c>
      <c r="B26" s="13" t="str">
        <f>IF(INTRO!$E$39="Non-endemic"," ",IF(COUNTRY_INFO!B26=0," ",COUNTRY_INFO!B26))</f>
        <v>Adamawa</v>
      </c>
      <c r="C26" s="13" t="str">
        <f>IF(INTRO!$E$39="Non-endemic"," ",IF(COUNTRY_INFO!C26=0," ",COUNTRY_INFO!C26))</f>
        <v>Demsa</v>
      </c>
      <c r="D26" s="14">
        <f>IF(INTRO!$E$39="Non-endemic",0,IF(INTRO!$E$39="Endemic but PC is not required",IF(COUNTRY_INFO!$H26=1,COUNTRY_INFO!F26+COUNTRY_INFO!G26,0),IF(COUNTRY_INFO!$H26=1,COUNTRY_INFO!F26+COUNTRY_INFO!G26,IF(COUNTRY_INFO!$I26=1,IF(COUNTRY_INFO!N26&gt;=(COUNTRY_INFO!F26+COUNTRY_INFO!G26),COUNTRY_INFO!F26+COUNTRY_INFO!G26,COUNTRY_INFO!$N26),0))))</f>
        <v>193934</v>
      </c>
      <c r="E26" s="15">
        <f>IF(AND(INTRO!$E$39="Non-endemic",INTRO!$E$37="Non-endemic"),"Not required",IF(INTRO!$E$39="Non-endemic","Treat with DEC",COUNTRY_INFO!Q26))</f>
        <v>1</v>
      </c>
      <c r="F26" s="15">
        <f>IF(INTRO!$E$39&lt;&gt;"Non-endemic",COUNTRY_INFO!R26,"Not required")</f>
        <v>1</v>
      </c>
      <c r="G26" s="14">
        <f>IF(COUNTRY_INFO!H26=1, IF($E26=1,IF(ALB_MBD!$J26&lt;&gt;" ",COUNTRY_INFO!F26+COUNTRY_INFO!G26-ALB_MBD!$J26,COUNTRY_INFO!F26+COUNTRY_INFO!G26), 0),0)</f>
        <v>193934</v>
      </c>
      <c r="H26" s="14">
        <f>IF(INTRO!$E$39&lt;&gt;"Endemic",0, IF(AND(COUNTRY_INFO!$I26=1,$F26&lt;&gt;0),IF(COUNTRY_INFO!N26&gt;=(COUNTRY_INFO!F26+COUNTRY_INFO!G26),COUNTRY_INFO!F26+COUNTRY_INFO!G26,COUNTRY_INFO!$N26), 0))</f>
        <v>101441.50846132809</v>
      </c>
      <c r="I26" s="3">
        <v>81153.206769062483</v>
      </c>
      <c r="J26" s="14">
        <f t="shared" si="8"/>
        <v>81153.206769062483</v>
      </c>
      <c r="K26" s="14">
        <f t="shared" si="9"/>
        <v>315786.22104662505</v>
      </c>
      <c r="L26" s="14">
        <f t="shared" si="10"/>
        <v>0</v>
      </c>
      <c r="M26" s="14">
        <f t="shared" si="11"/>
        <v>227228.97895337493</v>
      </c>
      <c r="N26" s="14">
        <f t="shared" si="12"/>
        <v>543015.19999999995</v>
      </c>
      <c r="O26" s="25"/>
      <c r="P26" s="16">
        <f t="shared" si="6"/>
        <v>543015.19999999995</v>
      </c>
      <c r="Q26" s="16">
        <f t="shared" si="7"/>
        <v>1087</v>
      </c>
    </row>
    <row r="27" spans="1:17" x14ac:dyDescent="0.25">
      <c r="A27" s="13" t="str">
        <f>IF(INTRO!$E$39="Non-endemic"," ",IF(COUNTRY_INFO!A27=0," ",COUNTRY_INFO!A27))</f>
        <v>Nigeria</v>
      </c>
      <c r="B27" s="13" t="str">
        <f>IF(INTRO!$E$39="Non-endemic"," ",IF(COUNTRY_INFO!B27=0," ",COUNTRY_INFO!B27))</f>
        <v>Adamawa</v>
      </c>
      <c r="C27" s="13" t="str">
        <f>IF(INTRO!$E$39="Non-endemic"," ",IF(COUNTRY_INFO!C27=0," ",COUNTRY_INFO!C27))</f>
        <v>Fufore</v>
      </c>
      <c r="D27" s="14">
        <f>IF(INTRO!$E$39="Non-endemic",0,IF(INTRO!$E$39="Endemic but PC is not required",IF(COUNTRY_INFO!$H27=1,COUNTRY_INFO!F27+COUNTRY_INFO!G27,0),IF(COUNTRY_INFO!$H27=1,COUNTRY_INFO!F27+COUNTRY_INFO!G27,IF(COUNTRY_INFO!$I27=1,IF(COUNTRY_INFO!N27&gt;=(COUNTRY_INFO!F27+COUNTRY_INFO!G27),COUNTRY_INFO!F27+COUNTRY_INFO!G27,COUNTRY_INFO!$N27),0))))</f>
        <v>223023</v>
      </c>
      <c r="E27" s="15">
        <f>IF(AND(INTRO!$E$39="Non-endemic",INTRO!$E$37="Non-endemic"),"Not required",IF(INTRO!$E$39="Non-endemic","Treat with DEC",COUNTRY_INFO!Q27))</f>
        <v>1</v>
      </c>
      <c r="F27" s="15">
        <f>IF(INTRO!$E$39&lt;&gt;"Non-endemic",COUNTRY_INFO!R27,"Not required")</f>
        <v>1</v>
      </c>
      <c r="G27" s="14">
        <f>IF(COUNTRY_INFO!H27=1, IF($E27=1,IF(ALB_MBD!$J27&lt;&gt;" ",COUNTRY_INFO!F27+COUNTRY_INFO!G27-ALB_MBD!$J27,COUNTRY_INFO!F27+COUNTRY_INFO!G27), 0),0)</f>
        <v>223023</v>
      </c>
      <c r="H27" s="14">
        <f>IF(INTRO!$E$39&lt;&gt;"Endemic",0, IF(AND(COUNTRY_INFO!$I27=1,$F27&lt;&gt;0),IF(COUNTRY_INFO!N27&gt;=(COUNTRY_INFO!F27+COUNTRY_INFO!G27),COUNTRY_INFO!F27+COUNTRY_INFO!G27,COUNTRY_INFO!$N27), 0))</f>
        <v>75985.375577734347</v>
      </c>
      <c r="I27" s="3">
        <v>60788.300462187472</v>
      </c>
      <c r="J27" s="14">
        <f t="shared" si="8"/>
        <v>60788.300462187472</v>
      </c>
      <c r="K27" s="14">
        <f t="shared" si="9"/>
        <v>454257.15870587504</v>
      </c>
      <c r="L27" s="14">
        <f t="shared" si="10"/>
        <v>0</v>
      </c>
      <c r="M27" s="14">
        <f t="shared" si="11"/>
        <v>170207.24129412492</v>
      </c>
      <c r="N27" s="14">
        <f t="shared" si="12"/>
        <v>624464.39999999991</v>
      </c>
      <c r="O27" s="25"/>
      <c r="P27" s="16">
        <f t="shared" si="6"/>
        <v>624464.39999999991</v>
      </c>
      <c r="Q27" s="16">
        <f t="shared" si="7"/>
        <v>1249</v>
      </c>
    </row>
    <row r="28" spans="1:17" x14ac:dyDescent="0.25">
      <c r="A28" s="13" t="str">
        <f>IF(INTRO!$E$39="Non-endemic"," ",IF(COUNTRY_INFO!A28=0," ",COUNTRY_INFO!A28))</f>
        <v>Nigeria</v>
      </c>
      <c r="B28" s="13" t="str">
        <f>IF(INTRO!$E$39="Non-endemic"," ",IF(COUNTRY_INFO!B28=0," ",COUNTRY_INFO!B28))</f>
        <v>Adamawa</v>
      </c>
      <c r="C28" s="13" t="str">
        <f>IF(INTRO!$E$39="Non-endemic"," ",IF(COUNTRY_INFO!C28=0," ",COUNTRY_INFO!C28))</f>
        <v>Ganye</v>
      </c>
      <c r="D28" s="14">
        <f>IF(INTRO!$E$39="Non-endemic",0,IF(INTRO!$E$39="Endemic but PC is not required",IF(COUNTRY_INFO!$H28=1,COUNTRY_INFO!F28+COUNTRY_INFO!G28,0),IF(COUNTRY_INFO!$H28=1,COUNTRY_INFO!F28+COUNTRY_INFO!G28,IF(COUNTRY_INFO!$I28=1,IF(COUNTRY_INFO!N28&gt;=(COUNTRY_INFO!F28+COUNTRY_INFO!G28),COUNTRY_INFO!F28+COUNTRY_INFO!G28,COUNTRY_INFO!$N28),0))))</f>
        <v>176543</v>
      </c>
      <c r="E28" s="15">
        <f>IF(AND(INTRO!$E$39="Non-endemic",INTRO!$E$37="Non-endemic"),"Not required",IF(INTRO!$E$39="Non-endemic","Treat with DEC",COUNTRY_INFO!Q28))</f>
        <v>1</v>
      </c>
      <c r="F28" s="15">
        <f>IF(INTRO!$E$39&lt;&gt;"Non-endemic",COUNTRY_INFO!R28,"Not required")</f>
        <v>1</v>
      </c>
      <c r="G28" s="14">
        <f>IF(COUNTRY_INFO!H28=1, IF($E28=1,IF(ALB_MBD!$J28&lt;&gt;" ",COUNTRY_INFO!F28+COUNTRY_INFO!G28-ALB_MBD!$J28,COUNTRY_INFO!F28+COUNTRY_INFO!G28), 0),0)</f>
        <v>176543</v>
      </c>
      <c r="H28" s="14">
        <f>IF(INTRO!$E$39&lt;&gt;"Endemic",0, IF(AND(COUNTRY_INFO!$I28=1,$F28&lt;&gt;0),IF(COUNTRY_INFO!N28&gt;=(COUNTRY_INFO!F28+COUNTRY_INFO!G28),COUNTRY_INFO!F28+COUNTRY_INFO!G28,COUNTRY_INFO!$N28), 0))</f>
        <v>109100.86610937495</v>
      </c>
      <c r="I28" s="3">
        <v>87280.692887499972</v>
      </c>
      <c r="J28" s="14">
        <f t="shared" si="8"/>
        <v>87280.692887499972</v>
      </c>
      <c r="K28" s="14">
        <f t="shared" si="9"/>
        <v>249934.45991500007</v>
      </c>
      <c r="L28" s="14">
        <f t="shared" si="10"/>
        <v>0</v>
      </c>
      <c r="M28" s="14">
        <f t="shared" si="11"/>
        <v>244385.94008499989</v>
      </c>
      <c r="N28" s="14">
        <f t="shared" si="12"/>
        <v>494320.39999999997</v>
      </c>
      <c r="O28" s="25"/>
      <c r="P28" s="16">
        <f t="shared" si="6"/>
        <v>494320.39999999997</v>
      </c>
      <c r="Q28" s="16">
        <f t="shared" si="7"/>
        <v>989</v>
      </c>
    </row>
    <row r="29" spans="1:17" x14ac:dyDescent="0.25">
      <c r="A29" s="13" t="str">
        <f>IF(INTRO!$E$39="Non-endemic"," ",IF(COUNTRY_INFO!A29=0," ",COUNTRY_INFO!A29))</f>
        <v>Nigeria</v>
      </c>
      <c r="B29" s="13" t="str">
        <f>IF(INTRO!$E$39="Non-endemic"," ",IF(COUNTRY_INFO!B29=0," ",COUNTRY_INFO!B29))</f>
        <v>Adamawa</v>
      </c>
      <c r="C29" s="13" t="str">
        <f>IF(INTRO!$E$39="Non-endemic"," ",IF(COUNTRY_INFO!C29=0," ",COUNTRY_INFO!C29))</f>
        <v>Girei</v>
      </c>
      <c r="D29" s="14">
        <f>IF(INTRO!$E$39="Non-endemic",0,IF(INTRO!$E$39="Endemic but PC is not required",IF(COUNTRY_INFO!$H29=1,COUNTRY_INFO!F29+COUNTRY_INFO!G29,0),IF(COUNTRY_INFO!$H29=1,COUNTRY_INFO!F29+COUNTRY_INFO!G29,IF(COUNTRY_INFO!$I29=1,IF(COUNTRY_INFO!N29&gt;=(COUNTRY_INFO!F29+COUNTRY_INFO!G29),COUNTRY_INFO!F29+COUNTRY_INFO!G29,COUNTRY_INFO!$N29),0))))</f>
        <v>139863</v>
      </c>
      <c r="E29" s="15">
        <f>IF(AND(INTRO!$E$39="Non-endemic",INTRO!$E$37="Non-endemic"),"Not required",IF(INTRO!$E$39="Non-endemic","Treat with DEC",COUNTRY_INFO!Q29))</f>
        <v>1</v>
      </c>
      <c r="F29" s="15">
        <f>IF(INTRO!$E$39&lt;&gt;"Non-endemic",COUNTRY_INFO!R29,"Not required")</f>
        <v>1</v>
      </c>
      <c r="G29" s="14">
        <f>IF(COUNTRY_INFO!H29=1, IF($E29=1,IF(ALB_MBD!$J29&lt;&gt;" ",COUNTRY_INFO!F29+COUNTRY_INFO!G29-ALB_MBD!$J29,COUNTRY_INFO!F29+COUNTRY_INFO!G29), 0),0)</f>
        <v>139863</v>
      </c>
      <c r="H29" s="14">
        <f>IF(INTRO!$E$39&lt;&gt;"Endemic",0, IF(AND(COUNTRY_INFO!$I29=1,$F29&lt;&gt;0),IF(COUNTRY_INFO!N29&gt;=(COUNTRY_INFO!F29+COUNTRY_INFO!G29),COUNTRY_INFO!F29+COUNTRY_INFO!G29,COUNTRY_INFO!$N29), 0))</f>
        <v>139863</v>
      </c>
      <c r="I29" s="3"/>
      <c r="J29" s="14">
        <f t="shared" si="8"/>
        <v>139863</v>
      </c>
      <c r="K29" s="14">
        <f t="shared" si="9"/>
        <v>0</v>
      </c>
      <c r="L29" s="14">
        <f t="shared" si="10"/>
        <v>0</v>
      </c>
      <c r="M29" s="14">
        <f t="shared" si="11"/>
        <v>391616.39999999997</v>
      </c>
      <c r="N29" s="14">
        <f t="shared" si="12"/>
        <v>391616.39999999997</v>
      </c>
      <c r="O29" s="25"/>
      <c r="P29" s="16">
        <f t="shared" si="6"/>
        <v>391616.39999999997</v>
      </c>
      <c r="Q29" s="16">
        <f t="shared" si="7"/>
        <v>784</v>
      </c>
    </row>
    <row r="30" spans="1:17" x14ac:dyDescent="0.25">
      <c r="A30" s="13" t="str">
        <f>IF(INTRO!$E$39="Non-endemic"," ",IF(COUNTRY_INFO!A30=0," ",COUNTRY_INFO!A30))</f>
        <v>Nigeria</v>
      </c>
      <c r="B30" s="13" t="str">
        <f>IF(INTRO!$E$39="Non-endemic"," ",IF(COUNTRY_INFO!B30=0," ",COUNTRY_INFO!B30))</f>
        <v>Adamawa</v>
      </c>
      <c r="C30" s="13" t="str">
        <f>IF(INTRO!$E$39="Non-endemic"," ",IF(COUNTRY_INFO!C30=0," ",COUNTRY_INFO!C30))</f>
        <v>Gombi</v>
      </c>
      <c r="D30" s="14">
        <f>IF(INTRO!$E$39="Non-endemic",0,IF(INTRO!$E$39="Endemic but PC is not required",IF(COUNTRY_INFO!$H30=1,COUNTRY_INFO!F30+COUNTRY_INFO!G30,0),IF(COUNTRY_INFO!$H30=1,COUNTRY_INFO!F30+COUNTRY_INFO!G30,IF(COUNTRY_INFO!$I30=1,IF(COUNTRY_INFO!N30&gt;=(COUNTRY_INFO!F30+COUNTRY_INFO!G30),COUNTRY_INFO!F30+COUNTRY_INFO!G30,COUNTRY_INFO!$N30),0))))</f>
        <v>157545</v>
      </c>
      <c r="E30" s="15">
        <f>IF(AND(INTRO!$E$39="Non-endemic",INTRO!$E$37="Non-endemic"),"Not required",IF(INTRO!$E$39="Non-endemic","Treat with DEC",COUNTRY_INFO!Q30))</f>
        <v>1</v>
      </c>
      <c r="F30" s="15">
        <f>IF(INTRO!$E$39&lt;&gt;"Non-endemic",COUNTRY_INFO!R30,"Not required")</f>
        <v>1</v>
      </c>
      <c r="G30" s="14">
        <f>IF(COUNTRY_INFO!H30=1, IF($E30=1,IF(ALB_MBD!$J30&lt;&gt;" ",COUNTRY_INFO!F30+COUNTRY_INFO!G30-ALB_MBD!$J30,COUNTRY_INFO!F30+COUNTRY_INFO!G30), 0),0)</f>
        <v>157545</v>
      </c>
      <c r="H30" s="14">
        <f>IF(INTRO!$E$39&lt;&gt;"Endemic",0, IF(AND(COUNTRY_INFO!$I30=1,$F30&lt;&gt;0),IF(COUNTRY_INFO!N30&gt;=(COUNTRY_INFO!F30+COUNTRY_INFO!G30),COUNTRY_INFO!F30+COUNTRY_INFO!G30,COUNTRY_INFO!$N30), 0))</f>
        <v>89300.670477343709</v>
      </c>
      <c r="I30" s="3">
        <v>71440.536381874976</v>
      </c>
      <c r="J30" s="14">
        <f t="shared" si="8"/>
        <v>71440.536381874976</v>
      </c>
      <c r="K30" s="14">
        <f t="shared" si="9"/>
        <v>241092.49813075006</v>
      </c>
      <c r="L30" s="14">
        <f t="shared" si="10"/>
        <v>0</v>
      </c>
      <c r="M30" s="14">
        <f t="shared" si="11"/>
        <v>200033.50186924991</v>
      </c>
      <c r="N30" s="14">
        <f t="shared" si="12"/>
        <v>441126</v>
      </c>
      <c r="O30" s="25"/>
      <c r="P30" s="16">
        <f t="shared" si="6"/>
        <v>441126</v>
      </c>
      <c r="Q30" s="16">
        <f t="shared" si="7"/>
        <v>883</v>
      </c>
    </row>
    <row r="31" spans="1:17" x14ac:dyDescent="0.25">
      <c r="A31" s="13" t="str">
        <f>IF(INTRO!$E$39="Non-endemic"," ",IF(COUNTRY_INFO!A31=0," ",COUNTRY_INFO!A31))</f>
        <v>Nigeria</v>
      </c>
      <c r="B31" s="13" t="str">
        <f>IF(INTRO!$E$39="Non-endemic"," ",IF(COUNTRY_INFO!B31=0," ",COUNTRY_INFO!B31))</f>
        <v>Adamawa</v>
      </c>
      <c r="C31" s="13" t="str">
        <f>IF(INTRO!$E$39="Non-endemic"," ",IF(COUNTRY_INFO!C31=0," ",COUNTRY_INFO!C31))</f>
        <v>Guyuk</v>
      </c>
      <c r="D31" s="14">
        <f>IF(INTRO!$E$39="Non-endemic",0,IF(INTRO!$E$39="Endemic but PC is not required",IF(COUNTRY_INFO!$H31=1,COUNTRY_INFO!F31+COUNTRY_INFO!G31,0),IF(COUNTRY_INFO!$H31=1,COUNTRY_INFO!F31+COUNTRY_INFO!G31,IF(COUNTRY_INFO!$I31=1,IF(COUNTRY_INFO!N31&gt;=(COUNTRY_INFO!F31+COUNTRY_INFO!G31),COUNTRY_INFO!F31+COUNTRY_INFO!G31,COUNTRY_INFO!$N31),0))))</f>
        <v>191281</v>
      </c>
      <c r="E31" s="15">
        <f>IF(AND(INTRO!$E$39="Non-endemic",INTRO!$E$37="Non-endemic"),"Not required",IF(INTRO!$E$39="Non-endemic","Treat with DEC",COUNTRY_INFO!Q31))</f>
        <v>1</v>
      </c>
      <c r="F31" s="15">
        <f>IF(INTRO!$E$39&lt;&gt;"Non-endemic",COUNTRY_INFO!R31,"Not required")</f>
        <v>1</v>
      </c>
      <c r="G31" s="14">
        <f>IF(COUNTRY_INFO!H31=1, IF($E31=1,IF(ALB_MBD!$J31&lt;&gt;" ",COUNTRY_INFO!F31+COUNTRY_INFO!G31-ALB_MBD!$J31,COUNTRY_INFO!F31+COUNTRY_INFO!G31), 0),0)</f>
        <v>191281</v>
      </c>
      <c r="H31" s="14">
        <f>IF(INTRO!$E$39&lt;&gt;"Endemic",0, IF(AND(COUNTRY_INFO!$I31=1,$F31&lt;&gt;0),IF(COUNTRY_INFO!N31&gt;=(COUNTRY_INFO!F31+COUNTRY_INFO!G31),COUNTRY_INFO!F31+COUNTRY_INFO!G31,COUNTRY_INFO!$N31), 0))</f>
        <v>117896.04722187496</v>
      </c>
      <c r="I31" s="3">
        <v>94316.837777499968</v>
      </c>
      <c r="J31" s="14">
        <f t="shared" si="8"/>
        <v>94316.837777499968</v>
      </c>
      <c r="K31" s="14">
        <f t="shared" si="9"/>
        <v>271499.65422300005</v>
      </c>
      <c r="L31" s="14">
        <f t="shared" si="10"/>
        <v>0</v>
      </c>
      <c r="M31" s="14">
        <f t="shared" si="11"/>
        <v>264087.14577699988</v>
      </c>
      <c r="N31" s="14">
        <f t="shared" si="12"/>
        <v>535586.79999999993</v>
      </c>
      <c r="O31" s="25"/>
      <c r="P31" s="16">
        <f t="shared" si="6"/>
        <v>535586.79999999993</v>
      </c>
      <c r="Q31" s="16">
        <f t="shared" si="7"/>
        <v>1072</v>
      </c>
    </row>
    <row r="32" spans="1:17" x14ac:dyDescent="0.25">
      <c r="A32" s="13" t="str">
        <f>IF(INTRO!$E$39="Non-endemic"," ",IF(COUNTRY_INFO!A32=0," ",COUNTRY_INFO!A32))</f>
        <v>Nigeria</v>
      </c>
      <c r="B32" s="13" t="str">
        <f>IF(INTRO!$E$39="Non-endemic"," ",IF(COUNTRY_INFO!B32=0," ",COUNTRY_INFO!B32))</f>
        <v>Adamawa</v>
      </c>
      <c r="C32" s="13" t="str">
        <f>IF(INTRO!$E$39="Non-endemic"," ",IF(COUNTRY_INFO!C32=0," ",COUNTRY_INFO!C32))</f>
        <v>Hong</v>
      </c>
      <c r="D32" s="14">
        <f>IF(INTRO!$E$39="Non-endemic",0,IF(INTRO!$E$39="Endemic but PC is not required",IF(COUNTRY_INFO!$H32=1,COUNTRY_INFO!F32+COUNTRY_INFO!G32,0),IF(COUNTRY_INFO!$H32=1,COUNTRY_INFO!F32+COUNTRY_INFO!G32,IF(COUNTRY_INFO!$I32=1,IF(COUNTRY_INFO!N32&gt;=(COUNTRY_INFO!F32+COUNTRY_INFO!G32),COUNTRY_INFO!F32+COUNTRY_INFO!G32,COUNTRY_INFO!$N32),0))))</f>
        <v>128998.19727578122</v>
      </c>
      <c r="E32" s="15">
        <f>IF(AND(INTRO!$E$39="Non-endemic",INTRO!$E$37="Non-endemic"),"Not required",IF(INTRO!$E$39="Non-endemic","Treat with DEC",COUNTRY_INFO!Q32))</f>
        <v>0</v>
      </c>
      <c r="F32" s="15">
        <f>IF(INTRO!$E$39&lt;&gt;"Non-endemic",COUNTRY_INFO!R32,"Not required")</f>
        <v>1</v>
      </c>
      <c r="G32" s="14">
        <f>IF(COUNTRY_INFO!H32=1, IF($E32=1,IF(ALB_MBD!$J32&lt;&gt;" ",COUNTRY_INFO!F32+COUNTRY_INFO!G32-ALB_MBD!$J32,COUNTRY_INFO!F32+COUNTRY_INFO!G32), 0),0)</f>
        <v>0</v>
      </c>
      <c r="H32" s="14">
        <f>IF(INTRO!$E$39&lt;&gt;"Endemic",0, IF(AND(COUNTRY_INFO!$I32=1,$F32&lt;&gt;0),IF(COUNTRY_INFO!N32&gt;=(COUNTRY_INFO!F32+COUNTRY_INFO!G32),COUNTRY_INFO!F32+COUNTRY_INFO!G32,COUNTRY_INFO!$N32), 0))</f>
        <v>128998.19727578122</v>
      </c>
      <c r="I32" s="3">
        <v>103198.55782062496</v>
      </c>
      <c r="J32" s="14">
        <f t="shared" si="8"/>
        <v>103198.55782062496</v>
      </c>
      <c r="K32" s="14">
        <f t="shared" si="9"/>
        <v>0</v>
      </c>
      <c r="L32" s="14">
        <f t="shared" si="10"/>
        <v>288955.96189774986</v>
      </c>
      <c r="M32" s="14">
        <f t="shared" si="11"/>
        <v>0</v>
      </c>
      <c r="N32" s="14">
        <f t="shared" si="12"/>
        <v>288955.96189774986</v>
      </c>
      <c r="O32" s="25"/>
      <c r="P32" s="16">
        <f t="shared" si="6"/>
        <v>288955.96189774986</v>
      </c>
      <c r="Q32" s="16">
        <f t="shared" si="7"/>
        <v>578</v>
      </c>
    </row>
    <row r="33" spans="1:17" x14ac:dyDescent="0.25">
      <c r="A33" s="13" t="str">
        <f>IF(INTRO!$E$39="Non-endemic"," ",IF(COUNTRY_INFO!A33=0," ",COUNTRY_INFO!A33))</f>
        <v>Nigeria</v>
      </c>
      <c r="B33" s="13" t="str">
        <f>IF(INTRO!$E$39="Non-endemic"," ",IF(COUNTRY_INFO!B33=0," ",COUNTRY_INFO!B33))</f>
        <v>Adamawa</v>
      </c>
      <c r="C33" s="13" t="str">
        <f>IF(INTRO!$E$39="Non-endemic"," ",IF(COUNTRY_INFO!C33=0," ",COUNTRY_INFO!C33))</f>
        <v>Jada</v>
      </c>
      <c r="D33" s="14">
        <f>IF(INTRO!$E$39="Non-endemic",0,IF(INTRO!$E$39="Endemic but PC is not required",IF(COUNTRY_INFO!$H33=1,COUNTRY_INFO!F33+COUNTRY_INFO!G33,0),IF(COUNTRY_INFO!$H33=1,COUNTRY_INFO!F33+COUNTRY_INFO!G33,IF(COUNTRY_INFO!$I33=1,IF(COUNTRY_INFO!N33&gt;=(COUNTRY_INFO!F33+COUNTRY_INFO!G33),COUNTRY_INFO!F33+COUNTRY_INFO!G33,COUNTRY_INFO!$N33),0))))</f>
        <v>181262</v>
      </c>
      <c r="E33" s="15">
        <f>IF(AND(INTRO!$E$39="Non-endemic",INTRO!$E$37="Non-endemic"),"Not required",IF(INTRO!$E$39="Non-endemic","Treat with DEC",COUNTRY_INFO!Q33))</f>
        <v>1</v>
      </c>
      <c r="F33" s="15">
        <f>IF(INTRO!$E$39&lt;&gt;"Non-endemic",COUNTRY_INFO!R33,"Not required")</f>
        <v>1</v>
      </c>
      <c r="G33" s="14">
        <f>IF(COUNTRY_INFO!H33=1, IF($E33=1,IF(ALB_MBD!$J33&lt;&gt;" ",COUNTRY_INFO!F33+COUNTRY_INFO!G33-ALB_MBD!$J33,COUNTRY_INFO!F33+COUNTRY_INFO!G33), 0),0)</f>
        <v>181262</v>
      </c>
      <c r="H33" s="14">
        <f>IF(INTRO!$E$39&lt;&gt;"Endemic",0, IF(AND(COUNTRY_INFO!$I33=1,$F33&lt;&gt;0),IF(COUNTRY_INFO!N33&gt;=(COUNTRY_INFO!F33+COUNTRY_INFO!G33),COUNTRY_INFO!F33+COUNTRY_INFO!G33,COUNTRY_INFO!$N33), 0))</f>
        <v>181262</v>
      </c>
      <c r="I33" s="3">
        <v>175265.17687406245</v>
      </c>
      <c r="J33" s="14">
        <f t="shared" si="8"/>
        <v>175265.17687406245</v>
      </c>
      <c r="K33" s="14">
        <f t="shared" si="9"/>
        <v>16791.104752625128</v>
      </c>
      <c r="L33" s="14">
        <f t="shared" si="10"/>
        <v>0</v>
      </c>
      <c r="M33" s="14">
        <f t="shared" si="11"/>
        <v>490742.49524737481</v>
      </c>
      <c r="N33" s="14">
        <f t="shared" si="12"/>
        <v>507533.59999999992</v>
      </c>
      <c r="O33" s="25"/>
      <c r="P33" s="16">
        <f t="shared" si="6"/>
        <v>507533.59999999992</v>
      </c>
      <c r="Q33" s="16">
        <f t="shared" si="7"/>
        <v>1016</v>
      </c>
    </row>
    <row r="34" spans="1:17" x14ac:dyDescent="0.25">
      <c r="A34" s="13" t="str">
        <f>IF(INTRO!$E$39="Non-endemic"," ",IF(COUNTRY_INFO!A34=0," ",COUNTRY_INFO!A34))</f>
        <v>Nigeria</v>
      </c>
      <c r="B34" s="13" t="str">
        <f>IF(INTRO!$E$39="Non-endemic"," ",IF(COUNTRY_INFO!B34=0," ",COUNTRY_INFO!B34))</f>
        <v>Adamawa</v>
      </c>
      <c r="C34" s="13" t="str">
        <f>IF(INTRO!$E$39="Non-endemic"," ",IF(COUNTRY_INFO!C34=0," ",COUNTRY_INFO!C34))</f>
        <v>Lamurde</v>
      </c>
      <c r="D34" s="14">
        <f>IF(INTRO!$E$39="Non-endemic",0,IF(INTRO!$E$39="Endemic but PC is not required",IF(COUNTRY_INFO!$H34=1,COUNTRY_INFO!F34+COUNTRY_INFO!G34,0),IF(COUNTRY_INFO!$H34=1,COUNTRY_INFO!F34+COUNTRY_INFO!G34,IF(COUNTRY_INFO!$I34=1,IF(COUNTRY_INFO!N34&gt;=(COUNTRY_INFO!F34+COUNTRY_INFO!G34),COUNTRY_INFO!F34+COUNTRY_INFO!G34,COUNTRY_INFO!$N34),0))))</f>
        <v>121366</v>
      </c>
      <c r="E34" s="15">
        <f>IF(AND(INTRO!$E$39="Non-endemic",INTRO!$E$37="Non-endemic"),"Not required",IF(INTRO!$E$39="Non-endemic","Treat with DEC",COUNTRY_INFO!Q34))</f>
        <v>1</v>
      </c>
      <c r="F34" s="15">
        <f>IF(INTRO!$E$39&lt;&gt;"Non-endemic",COUNTRY_INFO!R34,"Not required")</f>
        <v>1</v>
      </c>
      <c r="G34" s="14">
        <f>IF(COUNTRY_INFO!H34=1, IF($E34=1,IF(ALB_MBD!$J34&lt;&gt;" ",COUNTRY_INFO!F34+COUNTRY_INFO!G34-ALB_MBD!$J34,COUNTRY_INFO!F34+COUNTRY_INFO!G34), 0),0)</f>
        <v>121366</v>
      </c>
      <c r="H34" s="14">
        <f>IF(INTRO!$E$39&lt;&gt;"Endemic",0, IF(AND(COUNTRY_INFO!$I34=1,$F34&lt;&gt;0),IF(COUNTRY_INFO!N34&gt;=(COUNTRY_INFO!F34+COUNTRY_INFO!G34),COUNTRY_INFO!F34+COUNTRY_INFO!G34,COUNTRY_INFO!$N34), 0))</f>
        <v>94648.643932421837</v>
      </c>
      <c r="I34" s="3">
        <v>75718.91514593747</v>
      </c>
      <c r="J34" s="14">
        <f t="shared" si="8"/>
        <v>75718.91514593747</v>
      </c>
      <c r="K34" s="14">
        <f t="shared" si="9"/>
        <v>127811.83759137508</v>
      </c>
      <c r="L34" s="14">
        <f t="shared" si="10"/>
        <v>0</v>
      </c>
      <c r="M34" s="14">
        <f t="shared" si="11"/>
        <v>212012.96240862491</v>
      </c>
      <c r="N34" s="14">
        <f t="shared" si="12"/>
        <v>339824.8</v>
      </c>
      <c r="O34" s="25"/>
      <c r="P34" s="16">
        <f t="shared" si="6"/>
        <v>339824.8</v>
      </c>
      <c r="Q34" s="16">
        <f t="shared" si="7"/>
        <v>680</v>
      </c>
    </row>
    <row r="35" spans="1:17" x14ac:dyDescent="0.25">
      <c r="A35" s="13" t="str">
        <f>IF(INTRO!$E$39="Non-endemic"," ",IF(COUNTRY_INFO!A35=0," ",COUNTRY_INFO!A35))</f>
        <v>Nigeria</v>
      </c>
      <c r="B35" s="13" t="str">
        <f>IF(INTRO!$E$39="Non-endemic"," ",IF(COUNTRY_INFO!B35=0," ",COUNTRY_INFO!B35))</f>
        <v>Adamawa</v>
      </c>
      <c r="C35" s="13" t="str">
        <f>IF(INTRO!$E$39="Non-endemic"," ",IF(COUNTRY_INFO!C35=0," ",COUNTRY_INFO!C35))</f>
        <v>Madagali</v>
      </c>
      <c r="D35" s="14">
        <f>IF(INTRO!$E$39="Non-endemic",0,IF(INTRO!$E$39="Endemic but PC is not required",IF(COUNTRY_INFO!$H35=1,COUNTRY_INFO!F35+COUNTRY_INFO!G35,0),IF(COUNTRY_INFO!$H35=1,COUNTRY_INFO!F35+COUNTRY_INFO!G35,IF(COUNTRY_INFO!$I35=1,IF(COUNTRY_INFO!N35&gt;=(COUNTRY_INFO!F35+COUNTRY_INFO!G35),COUNTRY_INFO!F35+COUNTRY_INFO!G35,COUNTRY_INFO!$N35),0))))</f>
        <v>89576.623699999953</v>
      </c>
      <c r="E35" s="15">
        <f>IF(AND(INTRO!$E$39="Non-endemic",INTRO!$E$37="Non-endemic"),"Not required",IF(INTRO!$E$39="Non-endemic","Treat with DEC",COUNTRY_INFO!Q35))</f>
        <v>0</v>
      </c>
      <c r="F35" s="15">
        <f>IF(INTRO!$E$39&lt;&gt;"Non-endemic",COUNTRY_INFO!R35,"Not required")</f>
        <v>1</v>
      </c>
      <c r="G35" s="14">
        <f>IF(COUNTRY_INFO!H35=1, IF($E35=1,IF(ALB_MBD!$J35&lt;&gt;" ",COUNTRY_INFO!F35+COUNTRY_INFO!G35-ALB_MBD!$J35,COUNTRY_INFO!F35+COUNTRY_INFO!G35), 0),0)</f>
        <v>0</v>
      </c>
      <c r="H35" s="14">
        <f>IF(INTRO!$E$39&lt;&gt;"Endemic",0, IF(AND(COUNTRY_INFO!$I35=1,$F35&lt;&gt;0),IF(COUNTRY_INFO!N35&gt;=(COUNTRY_INFO!F35+COUNTRY_INFO!G35),COUNTRY_INFO!F35+COUNTRY_INFO!G35,COUNTRY_INFO!$N35), 0))</f>
        <v>89576.623699999953</v>
      </c>
      <c r="I35" s="3">
        <v>71661.298959999956</v>
      </c>
      <c r="J35" s="14">
        <f t="shared" si="8"/>
        <v>71661.298959999956</v>
      </c>
      <c r="K35" s="14">
        <f t="shared" si="9"/>
        <v>0</v>
      </c>
      <c r="L35" s="14">
        <f t="shared" si="10"/>
        <v>200651.63708799987</v>
      </c>
      <c r="M35" s="14">
        <f t="shared" si="11"/>
        <v>0</v>
      </c>
      <c r="N35" s="14">
        <f t="shared" si="12"/>
        <v>200651.63708799987</v>
      </c>
      <c r="O35" s="25"/>
      <c r="P35" s="16">
        <f t="shared" si="6"/>
        <v>200651.63708799987</v>
      </c>
      <c r="Q35" s="16">
        <f t="shared" si="7"/>
        <v>402</v>
      </c>
    </row>
    <row r="36" spans="1:17" x14ac:dyDescent="0.25">
      <c r="A36" s="13" t="str">
        <f>IF(INTRO!$E$39="Non-endemic"," ",IF(COUNTRY_INFO!A36=0," ",COUNTRY_INFO!A36))</f>
        <v>Nigeria</v>
      </c>
      <c r="B36" s="13" t="str">
        <f>IF(INTRO!$E$39="Non-endemic"," ",IF(COUNTRY_INFO!B36=0," ",COUNTRY_INFO!B36))</f>
        <v>Adamawa</v>
      </c>
      <c r="C36" s="13" t="str">
        <f>IF(INTRO!$E$39="Non-endemic"," ",IF(COUNTRY_INFO!C36=0," ",COUNTRY_INFO!C36))</f>
        <v>Maiha</v>
      </c>
      <c r="D36" s="14">
        <f>IF(INTRO!$E$39="Non-endemic",0,IF(INTRO!$E$39="Endemic but PC is not required",IF(COUNTRY_INFO!$H36=1,COUNTRY_INFO!F36+COUNTRY_INFO!G36,0),IF(COUNTRY_INFO!$H36=1,COUNTRY_INFO!F36+COUNTRY_INFO!G36,IF(COUNTRY_INFO!$I36=1,IF(COUNTRY_INFO!N36&gt;=(COUNTRY_INFO!F36+COUNTRY_INFO!G36),COUNTRY_INFO!F36+COUNTRY_INFO!G36,COUNTRY_INFO!$N36),0))))</f>
        <v>119657</v>
      </c>
      <c r="E36" s="15">
        <f>IF(AND(INTRO!$E$39="Non-endemic",INTRO!$E$37="Non-endemic"),"Not required",IF(INTRO!$E$39="Non-endemic","Treat with DEC",COUNTRY_INFO!Q36))</f>
        <v>1</v>
      </c>
      <c r="F36" s="15">
        <f>IF(INTRO!$E$39&lt;&gt;"Non-endemic",COUNTRY_INFO!R36,"Not required")</f>
        <v>1</v>
      </c>
      <c r="G36" s="14">
        <f>IF(COUNTRY_INFO!H36=1, IF($E36=1,IF(ALB_MBD!$J36&lt;&gt;" ",COUNTRY_INFO!F36+COUNTRY_INFO!G36-ALB_MBD!$J36,COUNTRY_INFO!F36+COUNTRY_INFO!G36), 0),0)</f>
        <v>119657</v>
      </c>
      <c r="H36" s="14">
        <f>IF(INTRO!$E$39&lt;&gt;"Endemic",0, IF(AND(COUNTRY_INFO!$I36=1,$F36&lt;&gt;0),IF(COUNTRY_INFO!N36&gt;=(COUNTRY_INFO!F36+COUNTRY_INFO!G36),COUNTRY_INFO!F36+COUNTRY_INFO!G36,COUNTRY_INFO!$N36), 0))</f>
        <v>111055.71873867183</v>
      </c>
      <c r="I36" s="3">
        <v>88844.574990937472</v>
      </c>
      <c r="J36" s="14">
        <f t="shared" si="8"/>
        <v>88844.574990937472</v>
      </c>
      <c r="K36" s="14">
        <f t="shared" si="9"/>
        <v>86274.79002537507</v>
      </c>
      <c r="L36" s="14">
        <f t="shared" si="10"/>
        <v>0</v>
      </c>
      <c r="M36" s="14">
        <f t="shared" si="11"/>
        <v>248764.80997462489</v>
      </c>
      <c r="N36" s="14">
        <f t="shared" si="12"/>
        <v>335039.59999999998</v>
      </c>
      <c r="O36" s="25"/>
      <c r="P36" s="16">
        <f t="shared" si="6"/>
        <v>335039.59999999998</v>
      </c>
      <c r="Q36" s="16">
        <f t="shared" si="7"/>
        <v>671</v>
      </c>
    </row>
    <row r="37" spans="1:17" x14ac:dyDescent="0.25">
      <c r="A37" s="13" t="str">
        <f>IF(INTRO!$E$39="Non-endemic"," ",IF(COUNTRY_INFO!A37=0," ",COUNTRY_INFO!A37))</f>
        <v>Nigeria</v>
      </c>
      <c r="B37" s="13" t="str">
        <f>IF(INTRO!$E$39="Non-endemic"," ",IF(COUNTRY_INFO!B37=0," ",COUNTRY_INFO!B37))</f>
        <v>Adamawa</v>
      </c>
      <c r="C37" s="13" t="str">
        <f>IF(INTRO!$E$39="Non-endemic"," ",IF(COUNTRY_INFO!C37=0," ",COUNTRY_INFO!C37))</f>
        <v>Mayo-belwa</v>
      </c>
      <c r="D37" s="14">
        <f>IF(INTRO!$E$39="Non-endemic",0,IF(INTRO!$E$39="Endemic but PC is not required",IF(COUNTRY_INFO!$H37=1,COUNTRY_INFO!F37+COUNTRY_INFO!G37,0),IF(COUNTRY_INFO!$H37=1,COUNTRY_INFO!F37+COUNTRY_INFO!G37,IF(COUNTRY_INFO!$I37=1,IF(COUNTRY_INFO!N37&gt;=(COUNTRY_INFO!F37+COUNTRY_INFO!G37),COUNTRY_INFO!F37+COUNTRY_INFO!G37,COUNTRY_INFO!$N37),0))))</f>
        <v>164754</v>
      </c>
      <c r="E37" s="15">
        <f>IF(AND(INTRO!$E$39="Non-endemic",INTRO!$E$37="Non-endemic"),"Not required",IF(INTRO!$E$39="Non-endemic","Treat with DEC",COUNTRY_INFO!Q37))</f>
        <v>1</v>
      </c>
      <c r="F37" s="15">
        <f>IF(INTRO!$E$39&lt;&gt;"Non-endemic",COUNTRY_INFO!R37,"Not required")</f>
        <v>1</v>
      </c>
      <c r="G37" s="14">
        <f>IF(COUNTRY_INFO!H37=1, IF($E37=1,IF(ALB_MBD!$J37&lt;&gt;" ",COUNTRY_INFO!F37+COUNTRY_INFO!G37-ALB_MBD!$J37,COUNTRY_INFO!F37+COUNTRY_INFO!G37), 0),0)</f>
        <v>164754</v>
      </c>
      <c r="H37" s="14">
        <f>IF(INTRO!$E$39&lt;&gt;"Endemic",0, IF(AND(COUNTRY_INFO!$I37=1,$F37&lt;&gt;0),IF(COUNTRY_INFO!N37&gt;=(COUNTRY_INFO!F37+COUNTRY_INFO!G37),COUNTRY_INFO!F37+COUNTRY_INFO!G37,COUNTRY_INFO!$N37), 0))</f>
        <v>109791.8529789062</v>
      </c>
      <c r="I37" s="3">
        <v>87833.482383124952</v>
      </c>
      <c r="J37" s="14">
        <f t="shared" si="8"/>
        <v>87833.482383124952</v>
      </c>
      <c r="K37" s="14">
        <f t="shared" si="9"/>
        <v>215377.44932725013</v>
      </c>
      <c r="L37" s="14">
        <f t="shared" si="10"/>
        <v>0</v>
      </c>
      <c r="M37" s="14">
        <f t="shared" si="11"/>
        <v>245933.75067274985</v>
      </c>
      <c r="N37" s="14">
        <f t="shared" si="12"/>
        <v>461311.19999999995</v>
      </c>
      <c r="O37" s="25"/>
      <c r="P37" s="16">
        <f t="shared" si="6"/>
        <v>461311.19999999995</v>
      </c>
      <c r="Q37" s="16">
        <f t="shared" si="7"/>
        <v>923</v>
      </c>
    </row>
    <row r="38" spans="1:17" x14ac:dyDescent="0.25">
      <c r="A38" s="13" t="str">
        <f>IF(INTRO!$E$39="Non-endemic"," ",IF(COUNTRY_INFO!A38=0," ",COUNTRY_INFO!A38))</f>
        <v>Nigeria</v>
      </c>
      <c r="B38" s="13" t="str">
        <f>IF(INTRO!$E$39="Non-endemic"," ",IF(COUNTRY_INFO!B38=0," ",COUNTRY_INFO!B38))</f>
        <v>Adamawa</v>
      </c>
      <c r="C38" s="13" t="str">
        <f>IF(INTRO!$E$39="Non-endemic"," ",IF(COUNTRY_INFO!C38=0," ",COUNTRY_INFO!C38))</f>
        <v>Michika</v>
      </c>
      <c r="D38" s="14">
        <f>IF(INTRO!$E$39="Non-endemic",0,IF(INTRO!$E$39="Endemic but PC is not required",IF(COUNTRY_INFO!$H38=1,COUNTRY_INFO!F38+COUNTRY_INFO!G38,0),IF(COUNTRY_INFO!$H38=1,COUNTRY_INFO!F38+COUNTRY_INFO!G38,IF(COUNTRY_INFO!$I38=1,IF(COUNTRY_INFO!N38&gt;=(COUNTRY_INFO!F38+COUNTRY_INFO!G38),COUNTRY_INFO!F38+COUNTRY_INFO!G38,COUNTRY_INFO!$N38),0))))</f>
        <v>167091</v>
      </c>
      <c r="E38" s="15">
        <f>IF(AND(INTRO!$E$39="Non-endemic",INTRO!$E$37="Non-endemic"),"Not required",IF(INTRO!$E$39="Non-endemic","Treat with DEC",COUNTRY_INFO!Q38))</f>
        <v>1</v>
      </c>
      <c r="F38" s="15">
        <f>IF(INTRO!$E$39&lt;&gt;"Non-endemic",COUNTRY_INFO!R38,"Not required")</f>
        <v>1</v>
      </c>
      <c r="G38" s="14">
        <f>IF(COUNTRY_INFO!H38=1, IF($E38=1,IF(ALB_MBD!$J38&lt;&gt;" ",COUNTRY_INFO!F38+COUNTRY_INFO!G38-ALB_MBD!$J38,COUNTRY_INFO!F38+COUNTRY_INFO!G38), 0),0)</f>
        <v>167091</v>
      </c>
      <c r="H38" s="14">
        <f>IF(INTRO!$E$39&lt;&gt;"Endemic",0, IF(AND(COUNTRY_INFO!$I38=1,$F38&lt;&gt;0),IF(COUNTRY_INFO!N38&gt;=(COUNTRY_INFO!F38+COUNTRY_INFO!G38),COUNTRY_INFO!F38+COUNTRY_INFO!G38,COUNTRY_INFO!$N38), 0))</f>
        <v>148378.94400937494</v>
      </c>
      <c r="I38" s="3">
        <v>118703.15520749995</v>
      </c>
      <c r="J38" s="14">
        <f t="shared" si="8"/>
        <v>118703.15520749995</v>
      </c>
      <c r="K38" s="14">
        <f t="shared" si="9"/>
        <v>135485.96541900013</v>
      </c>
      <c r="L38" s="14">
        <f t="shared" si="10"/>
        <v>0</v>
      </c>
      <c r="M38" s="14">
        <f t="shared" si="11"/>
        <v>332368.83458099986</v>
      </c>
      <c r="N38" s="14">
        <f t="shared" si="12"/>
        <v>467854.8</v>
      </c>
      <c r="O38" s="25"/>
      <c r="P38" s="16">
        <f t="shared" si="6"/>
        <v>467854.8</v>
      </c>
      <c r="Q38" s="16">
        <f t="shared" si="7"/>
        <v>936</v>
      </c>
    </row>
    <row r="39" spans="1:17" x14ac:dyDescent="0.25">
      <c r="A39" s="13" t="str">
        <f>IF(INTRO!$E$39="Non-endemic"," ",IF(COUNTRY_INFO!A39=0," ",COUNTRY_INFO!A39))</f>
        <v>Nigeria</v>
      </c>
      <c r="B39" s="13" t="str">
        <f>IF(INTRO!$E$39="Non-endemic"," ",IF(COUNTRY_INFO!B39=0," ",COUNTRY_INFO!B39))</f>
        <v>Adamawa</v>
      </c>
      <c r="C39" s="13" t="str">
        <f>IF(INTRO!$E$39="Non-endemic"," ",IF(COUNTRY_INFO!C39=0," ",COUNTRY_INFO!C39))</f>
        <v>Mubi North</v>
      </c>
      <c r="D39" s="14">
        <f>IF(INTRO!$E$39="Non-endemic",0,IF(INTRO!$E$39="Endemic but PC is not required",IF(COUNTRY_INFO!$H39=1,COUNTRY_INFO!F39+COUNTRY_INFO!G39,0),IF(COUNTRY_INFO!$H39=1,COUNTRY_INFO!F39+COUNTRY_INFO!G39,IF(COUNTRY_INFO!$I39=1,IF(COUNTRY_INFO!N39&gt;=(COUNTRY_INFO!F39+COUNTRY_INFO!G39),COUNTRY_INFO!F39+COUNTRY_INFO!G39,COUNTRY_INFO!$N39),0))))</f>
        <v>162540</v>
      </c>
      <c r="E39" s="15">
        <f>IF(AND(INTRO!$E$39="Non-endemic",INTRO!$E$37="Non-endemic"),"Not required",IF(INTRO!$E$39="Non-endemic","Treat with DEC",COUNTRY_INFO!Q39))</f>
        <v>1</v>
      </c>
      <c r="F39" s="15">
        <f>IF(INTRO!$E$39&lt;&gt;"Non-endemic",COUNTRY_INFO!R39,"Not required")</f>
        <v>0</v>
      </c>
      <c r="G39" s="14">
        <f>IF(COUNTRY_INFO!H39=1, IF($E39=1,IF(ALB_MBD!$J39&lt;&gt;" ",COUNTRY_INFO!F39+COUNTRY_INFO!G39-ALB_MBD!$J39,COUNTRY_INFO!F39+COUNTRY_INFO!G39), 0),0)</f>
        <v>162540</v>
      </c>
      <c r="H39" s="14">
        <f>IF(INTRO!$E$39&lt;&gt;"Endemic",0, IF(AND(COUNTRY_INFO!$I39=1,$F39&lt;&gt;0),IF(COUNTRY_INFO!N39&gt;=(COUNTRY_INFO!F39+COUNTRY_INFO!G39),COUNTRY_INFO!F39+COUNTRY_INFO!G39,COUNTRY_INFO!$N39), 0))</f>
        <v>0</v>
      </c>
      <c r="I39" s="3">
        <v>0</v>
      </c>
      <c r="J39" s="14">
        <f t="shared" si="8"/>
        <v>0</v>
      </c>
      <c r="K39" s="14">
        <f t="shared" si="9"/>
        <v>455112</v>
      </c>
      <c r="L39" s="14">
        <f t="shared" si="10"/>
        <v>0</v>
      </c>
      <c r="M39" s="14">
        <f t="shared" si="11"/>
        <v>0</v>
      </c>
      <c r="N39" s="14">
        <f t="shared" si="12"/>
        <v>455112</v>
      </c>
      <c r="O39" s="25"/>
      <c r="P39" s="16">
        <f t="shared" si="6"/>
        <v>455112</v>
      </c>
      <c r="Q39" s="16">
        <f t="shared" si="7"/>
        <v>911</v>
      </c>
    </row>
    <row r="40" spans="1:17" x14ac:dyDescent="0.25">
      <c r="A40" s="13" t="str">
        <f>IF(INTRO!$E$39="Non-endemic"," ",IF(COUNTRY_INFO!A40=0," ",COUNTRY_INFO!A40))</f>
        <v>Nigeria</v>
      </c>
      <c r="B40" s="13" t="str">
        <f>IF(INTRO!$E$39="Non-endemic"," ",IF(COUNTRY_INFO!B40=0," ",COUNTRY_INFO!B40))</f>
        <v>Adamawa</v>
      </c>
      <c r="C40" s="13" t="str">
        <f>IF(INTRO!$E$39="Non-endemic"," ",IF(COUNTRY_INFO!C40=0," ",COUNTRY_INFO!C40))</f>
        <v>Mubi South</v>
      </c>
      <c r="D40" s="14">
        <f>IF(INTRO!$E$39="Non-endemic",0,IF(INTRO!$E$39="Endemic but PC is not required",IF(COUNTRY_INFO!$H40=1,COUNTRY_INFO!F40+COUNTRY_INFO!G40,0),IF(COUNTRY_INFO!$H40=1,COUNTRY_INFO!F40+COUNTRY_INFO!G40,IF(COUNTRY_INFO!$I40=1,IF(COUNTRY_INFO!N40&gt;=(COUNTRY_INFO!F40+COUNTRY_INFO!G40),COUNTRY_INFO!F40+COUNTRY_INFO!G40,COUNTRY_INFO!$N40),0))))</f>
        <v>138725</v>
      </c>
      <c r="E40" s="15">
        <f>IF(AND(INTRO!$E$39="Non-endemic",INTRO!$E$37="Non-endemic"),"Not required",IF(INTRO!$E$39="Non-endemic","Treat with DEC",COUNTRY_INFO!Q40))</f>
        <v>1</v>
      </c>
      <c r="F40" s="15">
        <f>IF(INTRO!$E$39&lt;&gt;"Non-endemic",COUNTRY_INFO!R40,"Not required")</f>
        <v>0</v>
      </c>
      <c r="G40" s="14">
        <f>IF(COUNTRY_INFO!H40=1, IF($E40=1,IF(ALB_MBD!$J40&lt;&gt;" ",COUNTRY_INFO!F40+COUNTRY_INFO!G40-ALB_MBD!$J40,COUNTRY_INFO!F40+COUNTRY_INFO!G40), 0),0)</f>
        <v>138725</v>
      </c>
      <c r="H40" s="14">
        <f>IF(INTRO!$E$39&lt;&gt;"Endemic",0, IF(AND(COUNTRY_INFO!$I40=1,$F40&lt;&gt;0),IF(COUNTRY_INFO!N40&gt;=(COUNTRY_INFO!F40+COUNTRY_INFO!G40),COUNTRY_INFO!F40+COUNTRY_INFO!G40,COUNTRY_INFO!$N40), 0))</f>
        <v>0</v>
      </c>
      <c r="I40" s="3">
        <v>0</v>
      </c>
      <c r="J40" s="14">
        <f t="shared" si="8"/>
        <v>0</v>
      </c>
      <c r="K40" s="14">
        <f t="shared" si="9"/>
        <v>388430</v>
      </c>
      <c r="L40" s="14">
        <f t="shared" si="10"/>
        <v>0</v>
      </c>
      <c r="M40" s="14">
        <f t="shared" si="11"/>
        <v>0</v>
      </c>
      <c r="N40" s="14">
        <f t="shared" si="12"/>
        <v>388430</v>
      </c>
      <c r="O40" s="25"/>
      <c r="P40" s="16">
        <f t="shared" si="6"/>
        <v>388430</v>
      </c>
      <c r="Q40" s="16">
        <f t="shared" si="7"/>
        <v>777</v>
      </c>
    </row>
    <row r="41" spans="1:17" x14ac:dyDescent="0.25">
      <c r="A41" s="13" t="str">
        <f>IF(INTRO!$E$39="Non-endemic"," ",IF(COUNTRY_INFO!A41=0," ",COUNTRY_INFO!A41))</f>
        <v>Nigeria</v>
      </c>
      <c r="B41" s="13" t="str">
        <f>IF(INTRO!$E$39="Non-endemic"," ",IF(COUNTRY_INFO!B41=0," ",COUNTRY_INFO!B41))</f>
        <v>Adamawa</v>
      </c>
      <c r="C41" s="13" t="str">
        <f>IF(INTRO!$E$39="Non-endemic"," ",IF(COUNTRY_INFO!C41=0," ",COUNTRY_INFO!C41))</f>
        <v>Numan</v>
      </c>
      <c r="D41" s="14">
        <f>IF(INTRO!$E$39="Non-endemic",0,IF(INTRO!$E$39="Endemic but PC is not required",IF(COUNTRY_INFO!$H41=1,COUNTRY_INFO!F41+COUNTRY_INFO!G41,0),IF(COUNTRY_INFO!$H41=1,COUNTRY_INFO!F41+COUNTRY_INFO!G41,IF(COUNTRY_INFO!$I41=1,IF(COUNTRY_INFO!N41&gt;=(COUNTRY_INFO!F41+COUNTRY_INFO!G41),COUNTRY_INFO!F41+COUNTRY_INFO!G41,COUNTRY_INFO!$N41),0))))</f>
        <v>97609</v>
      </c>
      <c r="E41" s="15">
        <f>IF(AND(INTRO!$E$39="Non-endemic",INTRO!$E$37="Non-endemic"),"Not required",IF(INTRO!$E$39="Non-endemic","Treat with DEC",COUNTRY_INFO!Q41))</f>
        <v>1</v>
      </c>
      <c r="F41" s="15">
        <f>IF(INTRO!$E$39&lt;&gt;"Non-endemic",COUNTRY_INFO!R41,"Not required")</f>
        <v>0</v>
      </c>
      <c r="G41" s="14">
        <f>IF(COUNTRY_INFO!H41=1, IF($E41=1,IF(ALB_MBD!$J41&lt;&gt;" ",COUNTRY_INFO!F41+COUNTRY_INFO!G41-ALB_MBD!$J41,COUNTRY_INFO!F41+COUNTRY_INFO!G41), 0),0)</f>
        <v>97609</v>
      </c>
      <c r="H41" s="14">
        <f>IF(INTRO!$E$39&lt;&gt;"Endemic",0, IF(AND(COUNTRY_INFO!$I41=1,$F41&lt;&gt;0),IF(COUNTRY_INFO!N41&gt;=(COUNTRY_INFO!F41+COUNTRY_INFO!G41),COUNTRY_INFO!F41+COUNTRY_INFO!G41,COUNTRY_INFO!$N41), 0))</f>
        <v>0</v>
      </c>
      <c r="I41" s="3">
        <v>0</v>
      </c>
      <c r="J41" s="14">
        <f t="shared" si="8"/>
        <v>0</v>
      </c>
      <c r="K41" s="14">
        <f t="shared" si="9"/>
        <v>273305.2</v>
      </c>
      <c r="L41" s="14">
        <f t="shared" si="10"/>
        <v>0</v>
      </c>
      <c r="M41" s="14">
        <f t="shared" si="11"/>
        <v>0</v>
      </c>
      <c r="N41" s="14">
        <f t="shared" si="12"/>
        <v>273305.2</v>
      </c>
      <c r="O41" s="25"/>
      <c r="P41" s="16">
        <f t="shared" si="6"/>
        <v>273305.2</v>
      </c>
      <c r="Q41" s="16">
        <f t="shared" si="7"/>
        <v>547</v>
      </c>
    </row>
    <row r="42" spans="1:17" x14ac:dyDescent="0.25">
      <c r="A42" s="13" t="str">
        <f>IF(INTRO!$E$39="Non-endemic"," ",IF(COUNTRY_INFO!A42=0," ",COUNTRY_INFO!A42))</f>
        <v>Nigeria</v>
      </c>
      <c r="B42" s="13" t="str">
        <f>IF(INTRO!$E$39="Non-endemic"," ",IF(COUNTRY_INFO!B42=0," ",COUNTRY_INFO!B42))</f>
        <v>Adamawa</v>
      </c>
      <c r="C42" s="13" t="str">
        <f>IF(INTRO!$E$39="Non-endemic"," ",IF(COUNTRY_INFO!C42=0," ",COUNTRY_INFO!C42))</f>
        <v>Shelleng</v>
      </c>
      <c r="D42" s="14">
        <f>IF(INTRO!$E$39="Non-endemic",0,IF(INTRO!$E$39="Endemic but PC is not required",IF(COUNTRY_INFO!$H42=1,COUNTRY_INFO!F42+COUNTRY_INFO!G42,0),IF(COUNTRY_INFO!$H42=1,COUNTRY_INFO!F42+COUNTRY_INFO!G42,IF(COUNTRY_INFO!$I42=1,IF(COUNTRY_INFO!N42&gt;=(COUNTRY_INFO!F42+COUNTRY_INFO!G42),COUNTRY_INFO!F42+COUNTRY_INFO!G42,COUNTRY_INFO!$N42),0))))</f>
        <v>160385</v>
      </c>
      <c r="E42" s="15">
        <f>IF(AND(INTRO!$E$39="Non-endemic",INTRO!$E$37="Non-endemic"),"Not required",IF(INTRO!$E$39="Non-endemic","Treat with DEC",COUNTRY_INFO!Q42))</f>
        <v>1</v>
      </c>
      <c r="F42" s="15">
        <f>IF(INTRO!$E$39&lt;&gt;"Non-endemic",COUNTRY_INFO!R42,"Not required")</f>
        <v>1</v>
      </c>
      <c r="G42" s="14">
        <f>IF(COUNTRY_INFO!H42=1, IF($E42=1,IF(ALB_MBD!$J42&lt;&gt;" ",COUNTRY_INFO!F42+COUNTRY_INFO!G42-ALB_MBD!$J42,COUNTRY_INFO!F42+COUNTRY_INFO!G42), 0),0)</f>
        <v>160385</v>
      </c>
      <c r="H42" s="14">
        <f>IF(INTRO!$E$39&lt;&gt;"Endemic",0, IF(AND(COUNTRY_INFO!$I42=1,$F42&lt;&gt;0),IF(COUNTRY_INFO!N42&gt;=(COUNTRY_INFO!F42+COUNTRY_INFO!G42),COUNTRY_INFO!F42+COUNTRY_INFO!G42,COUNTRY_INFO!$N42), 0))</f>
        <v>62689.949310156233</v>
      </c>
      <c r="I42" s="3">
        <v>50151.959448124988</v>
      </c>
      <c r="J42" s="14">
        <f t="shared" si="8"/>
        <v>50151.959448124988</v>
      </c>
      <c r="K42" s="14">
        <f t="shared" si="9"/>
        <v>308652.51354525005</v>
      </c>
      <c r="L42" s="14">
        <f t="shared" si="10"/>
        <v>0</v>
      </c>
      <c r="M42" s="14">
        <f t="shared" si="11"/>
        <v>140425.48645474995</v>
      </c>
      <c r="N42" s="14">
        <f t="shared" si="12"/>
        <v>449078</v>
      </c>
      <c r="O42" s="25"/>
      <c r="P42" s="16">
        <f t="shared" si="6"/>
        <v>449078</v>
      </c>
      <c r="Q42" s="16">
        <f t="shared" si="7"/>
        <v>899</v>
      </c>
    </row>
    <row r="43" spans="1:17" x14ac:dyDescent="0.25">
      <c r="A43" s="13" t="str">
        <f>IF(INTRO!$E$39="Non-endemic"," ",IF(COUNTRY_INFO!A43=0," ",COUNTRY_INFO!A43))</f>
        <v>Nigeria</v>
      </c>
      <c r="B43" s="13" t="str">
        <f>IF(INTRO!$E$39="Non-endemic"," ",IF(COUNTRY_INFO!B43=0," ",COUNTRY_INFO!B43))</f>
        <v>Adamawa</v>
      </c>
      <c r="C43" s="13" t="str">
        <f>IF(INTRO!$E$39="Non-endemic"," ",IF(COUNTRY_INFO!C43=0," ",COUNTRY_INFO!C43))</f>
        <v>Song</v>
      </c>
      <c r="D43" s="14">
        <f>IF(INTRO!$E$39="Non-endemic",0,IF(INTRO!$E$39="Endemic but PC is not required",IF(COUNTRY_INFO!$H43=1,COUNTRY_INFO!F43+COUNTRY_INFO!G43,0),IF(COUNTRY_INFO!$H43=1,COUNTRY_INFO!F43+COUNTRY_INFO!G43,IF(COUNTRY_INFO!$I43=1,IF(COUNTRY_INFO!N43&gt;=(COUNTRY_INFO!F43+COUNTRY_INFO!G43),COUNTRY_INFO!F43+COUNTRY_INFO!G43,COUNTRY_INFO!$N43),0))))</f>
        <v>207325</v>
      </c>
      <c r="E43" s="15">
        <f>IF(AND(INTRO!$E$39="Non-endemic",INTRO!$E$37="Non-endemic"),"Not required",IF(INTRO!$E$39="Non-endemic","Treat with DEC",COUNTRY_INFO!Q43))</f>
        <v>1</v>
      </c>
      <c r="F43" s="15">
        <f>IF(INTRO!$E$39&lt;&gt;"Non-endemic",COUNTRY_INFO!R43,"Not required")</f>
        <v>1</v>
      </c>
      <c r="G43" s="14">
        <f>IF(COUNTRY_INFO!H43=1, IF($E43=1,IF(ALB_MBD!$J43&lt;&gt;" ",COUNTRY_INFO!F43+COUNTRY_INFO!G43-ALB_MBD!$J43,COUNTRY_INFO!F43+COUNTRY_INFO!G43), 0),0)</f>
        <v>207325</v>
      </c>
      <c r="H43" s="14">
        <f>IF(INTRO!$E$39&lt;&gt;"Endemic",0, IF(AND(COUNTRY_INFO!$I43=1,$F43&lt;&gt;0),IF(COUNTRY_INFO!N43&gt;=(COUNTRY_INFO!F43+COUNTRY_INFO!G43),COUNTRY_INFO!F43+COUNTRY_INFO!G43,COUNTRY_INFO!$N43), 0))</f>
        <v>207325</v>
      </c>
      <c r="I43" s="3"/>
      <c r="J43" s="14">
        <f t="shared" si="8"/>
        <v>207325</v>
      </c>
      <c r="K43" s="14">
        <f t="shared" si="9"/>
        <v>0</v>
      </c>
      <c r="L43" s="14">
        <f t="shared" si="10"/>
        <v>0</v>
      </c>
      <c r="M43" s="14">
        <f t="shared" si="11"/>
        <v>580510</v>
      </c>
      <c r="N43" s="14">
        <f t="shared" si="12"/>
        <v>580510</v>
      </c>
      <c r="O43" s="25"/>
      <c r="P43" s="16">
        <f t="shared" si="6"/>
        <v>580510</v>
      </c>
      <c r="Q43" s="16">
        <f t="shared" si="7"/>
        <v>1162</v>
      </c>
    </row>
    <row r="44" spans="1:17" x14ac:dyDescent="0.25">
      <c r="A44" s="13" t="str">
        <f>IF(INTRO!$E$39="Non-endemic"," ",IF(COUNTRY_INFO!A44=0," ",COUNTRY_INFO!A44))</f>
        <v>Nigeria</v>
      </c>
      <c r="B44" s="13" t="str">
        <f>IF(INTRO!$E$39="Non-endemic"," ",IF(COUNTRY_INFO!B44=0," ",COUNTRY_INFO!B44))</f>
        <v>Adamawa</v>
      </c>
      <c r="C44" s="13" t="str">
        <f>IF(INTRO!$E$39="Non-endemic"," ",IF(COUNTRY_INFO!C44=0," ",COUNTRY_INFO!C44))</f>
        <v>Toungo</v>
      </c>
      <c r="D44" s="14">
        <f>IF(INTRO!$E$39="Non-endemic",0,IF(INTRO!$E$39="Endemic but PC is not required",IF(COUNTRY_INFO!$H44=1,COUNTRY_INFO!F44+COUNTRY_INFO!G44,0),IF(COUNTRY_INFO!$H44=1,COUNTRY_INFO!F44+COUNTRY_INFO!G44,IF(COUNTRY_INFO!$I44=1,IF(COUNTRY_INFO!N44&gt;=(COUNTRY_INFO!F44+COUNTRY_INFO!G44),COUNTRY_INFO!F44+COUNTRY_INFO!G44,COUNTRY_INFO!$N44),0))))</f>
        <v>55991</v>
      </c>
      <c r="E44" s="15">
        <f>IF(AND(INTRO!$E$39="Non-endemic",INTRO!$E$37="Non-endemic"),"Not required",IF(INTRO!$E$39="Non-endemic","Treat with DEC",COUNTRY_INFO!Q44))</f>
        <v>1</v>
      </c>
      <c r="F44" s="15">
        <f>IF(INTRO!$E$39&lt;&gt;"Non-endemic",COUNTRY_INFO!R44,"Not required")</f>
        <v>1</v>
      </c>
      <c r="G44" s="14">
        <f>IF(COUNTRY_INFO!H44=1, IF($E44=1,IF(ALB_MBD!$J44&lt;&gt;" ",COUNTRY_INFO!F44+COUNTRY_INFO!G44-ALB_MBD!$J44,COUNTRY_INFO!F44+COUNTRY_INFO!G44), 0),0)</f>
        <v>55991</v>
      </c>
      <c r="H44" s="14">
        <f>IF(INTRO!$E$39&lt;&gt;"Endemic",0, IF(AND(COUNTRY_INFO!$I44=1,$F44&lt;&gt;0),IF(COUNTRY_INFO!N44&gt;=(COUNTRY_INFO!F44+COUNTRY_INFO!G44),COUNTRY_INFO!F44+COUNTRY_INFO!G44,COUNTRY_INFO!$N44), 0))</f>
        <v>55991</v>
      </c>
      <c r="I44" s="3"/>
      <c r="J44" s="14">
        <f t="shared" si="8"/>
        <v>55991</v>
      </c>
      <c r="K44" s="14">
        <f t="shared" si="9"/>
        <v>0</v>
      </c>
      <c r="L44" s="14">
        <f t="shared" si="10"/>
        <v>0</v>
      </c>
      <c r="M44" s="14">
        <f t="shared" si="11"/>
        <v>156774.79999999999</v>
      </c>
      <c r="N44" s="14">
        <f t="shared" si="12"/>
        <v>156774.79999999999</v>
      </c>
      <c r="O44" s="25"/>
      <c r="P44" s="16">
        <f t="shared" si="6"/>
        <v>156774.79999999999</v>
      </c>
      <c r="Q44" s="16">
        <f t="shared" si="7"/>
        <v>314</v>
      </c>
    </row>
    <row r="45" spans="1:17" x14ac:dyDescent="0.25">
      <c r="A45" s="13" t="str">
        <f>IF(INTRO!$E$39="Non-endemic"," ",IF(COUNTRY_INFO!A45=0," ",COUNTRY_INFO!A45))</f>
        <v>Nigeria</v>
      </c>
      <c r="B45" s="13" t="str">
        <f>IF(INTRO!$E$39="Non-endemic"," ",IF(COUNTRY_INFO!B45=0," ",COUNTRY_INFO!B45))</f>
        <v>Adamawa</v>
      </c>
      <c r="C45" s="13" t="str">
        <f>IF(INTRO!$E$39="Non-endemic"," ",IF(COUNTRY_INFO!C45=0," ",COUNTRY_INFO!C45))</f>
        <v>Yola North</v>
      </c>
      <c r="D45" s="14">
        <f>IF(INTRO!$E$39="Non-endemic",0,IF(INTRO!$E$39="Endemic but PC is not required",IF(COUNTRY_INFO!$H45=1,COUNTRY_INFO!F45+COUNTRY_INFO!G45,0),IF(COUNTRY_INFO!$H45=1,COUNTRY_INFO!F45+COUNTRY_INFO!G45,IF(COUNTRY_INFO!$I45=1,IF(COUNTRY_INFO!N45&gt;=(COUNTRY_INFO!F45+COUNTRY_INFO!G45),COUNTRY_INFO!F45+COUNTRY_INFO!G45,COUNTRY_INFO!$N45),0))))</f>
        <v>41077.292911718738</v>
      </c>
      <c r="E45" s="15">
        <f>IF(AND(INTRO!$E$39="Non-endemic",INTRO!$E$37="Non-endemic"),"Not required",IF(INTRO!$E$39="Non-endemic","Treat with DEC",COUNTRY_INFO!Q45))</f>
        <v>0</v>
      </c>
      <c r="F45" s="15">
        <f>IF(INTRO!$E$39&lt;&gt;"Non-endemic",COUNTRY_INFO!R45,"Not required")</f>
        <v>1</v>
      </c>
      <c r="G45" s="14">
        <f>IF(COUNTRY_INFO!H45=1, IF($E45=1,IF(ALB_MBD!$J45&lt;&gt;" ",COUNTRY_INFO!F45+COUNTRY_INFO!G45-ALB_MBD!$J45,COUNTRY_INFO!F45+COUNTRY_INFO!G45), 0),0)</f>
        <v>0</v>
      </c>
      <c r="H45" s="14">
        <f>IF(INTRO!$E$39&lt;&gt;"Endemic",0, IF(AND(COUNTRY_INFO!$I45=1,$F45&lt;&gt;0),IF(COUNTRY_INFO!N45&gt;=(COUNTRY_INFO!F45+COUNTRY_INFO!G45),COUNTRY_INFO!F45+COUNTRY_INFO!G45,COUNTRY_INFO!$N45), 0))</f>
        <v>41077.292911718738</v>
      </c>
      <c r="I45" s="3">
        <v>32861.834329374993</v>
      </c>
      <c r="J45" s="14">
        <f t="shared" si="8"/>
        <v>32861.834329374993</v>
      </c>
      <c r="K45" s="14">
        <f t="shared" si="9"/>
        <v>0</v>
      </c>
      <c r="L45" s="14">
        <f t="shared" si="10"/>
        <v>92013.136122249969</v>
      </c>
      <c r="M45" s="14">
        <f t="shared" si="11"/>
        <v>0</v>
      </c>
      <c r="N45" s="14">
        <f t="shared" si="12"/>
        <v>92013.136122249969</v>
      </c>
      <c r="O45" s="25"/>
      <c r="P45" s="16">
        <f t="shared" si="6"/>
        <v>92013.136122249969</v>
      </c>
      <c r="Q45" s="16">
        <f t="shared" si="7"/>
        <v>185</v>
      </c>
    </row>
    <row r="46" spans="1:17" x14ac:dyDescent="0.25">
      <c r="A46" s="13" t="str">
        <f>IF(INTRO!$E$39="Non-endemic"," ",IF(COUNTRY_INFO!A46=0," ",COUNTRY_INFO!A46))</f>
        <v>Nigeria</v>
      </c>
      <c r="B46" s="13" t="str">
        <f>IF(INTRO!$E$39="Non-endemic"," ",IF(COUNTRY_INFO!B46=0," ",COUNTRY_INFO!B46))</f>
        <v>Adamawa</v>
      </c>
      <c r="C46" s="13" t="str">
        <f>IF(INTRO!$E$39="Non-endemic"," ",IF(COUNTRY_INFO!C46=0," ",COUNTRY_INFO!C46))</f>
        <v>Yola South</v>
      </c>
      <c r="D46" s="14">
        <f>IF(INTRO!$E$39="Non-endemic",0,IF(INTRO!$E$39="Endemic but PC is not required",IF(COUNTRY_INFO!$H46=1,COUNTRY_INFO!F46+COUNTRY_INFO!G46,0),IF(COUNTRY_INFO!$H46=1,COUNTRY_INFO!F46+COUNTRY_INFO!G46,IF(COUNTRY_INFO!$I46=1,IF(COUNTRY_INFO!N46&gt;=(COUNTRY_INFO!F46+COUNTRY_INFO!G46),COUNTRY_INFO!F46+COUNTRY_INFO!G46,COUNTRY_INFO!$N46),0))))</f>
        <v>209380</v>
      </c>
      <c r="E46" s="15">
        <f>IF(AND(INTRO!$E$39="Non-endemic",INTRO!$E$37="Non-endemic"),"Not required",IF(INTRO!$E$39="Non-endemic","Treat with DEC",COUNTRY_INFO!Q46))</f>
        <v>1</v>
      </c>
      <c r="F46" s="15">
        <f>IF(INTRO!$E$39&lt;&gt;"Non-endemic",COUNTRY_INFO!R46,"Not required")</f>
        <v>1</v>
      </c>
      <c r="G46" s="14">
        <f>IF(COUNTRY_INFO!H46=1, IF($E46=1,IF(ALB_MBD!$J46&lt;&gt;" ",COUNTRY_INFO!F46+COUNTRY_INFO!G46-ALB_MBD!$J46,COUNTRY_INFO!F46+COUNTRY_INFO!G46), 0),0)</f>
        <v>209380</v>
      </c>
      <c r="H46" s="14">
        <f>IF(INTRO!$E$39&lt;&gt;"Endemic",0, IF(AND(COUNTRY_INFO!$I46=1,$F46&lt;&gt;0),IF(COUNTRY_INFO!N46&gt;=(COUNTRY_INFO!F46+COUNTRY_INFO!G46),COUNTRY_INFO!F46+COUNTRY_INFO!G46,COUNTRY_INFO!$N46), 0))</f>
        <v>49487.243325390606</v>
      </c>
      <c r="I46" s="3">
        <v>39589.794660312487</v>
      </c>
      <c r="J46" s="14">
        <f t="shared" si="8"/>
        <v>39589.794660312487</v>
      </c>
      <c r="K46" s="14">
        <f t="shared" si="9"/>
        <v>475412.57495112502</v>
      </c>
      <c r="L46" s="14">
        <f t="shared" si="10"/>
        <v>0</v>
      </c>
      <c r="M46" s="14">
        <f t="shared" si="11"/>
        <v>110851.42504887495</v>
      </c>
      <c r="N46" s="14">
        <f t="shared" si="12"/>
        <v>586264</v>
      </c>
      <c r="O46" s="25"/>
      <c r="P46" s="16">
        <f t="shared" si="6"/>
        <v>586264</v>
      </c>
      <c r="Q46" s="16">
        <f t="shared" si="7"/>
        <v>1173</v>
      </c>
    </row>
    <row r="47" spans="1:17" x14ac:dyDescent="0.25">
      <c r="A47" s="13" t="str">
        <f>IF(INTRO!$E$39="Non-endemic"," ",IF(COUNTRY_INFO!A47=0," ",COUNTRY_INFO!A47))</f>
        <v>Nigeria</v>
      </c>
      <c r="B47" s="13" t="str">
        <f>IF(INTRO!$E$39="Non-endemic"," ",IF(COUNTRY_INFO!B47=0," ",COUNTRY_INFO!B47))</f>
        <v>Akwa Ibom</v>
      </c>
      <c r="C47" s="13" t="str">
        <f>IF(INTRO!$E$39="Non-endemic"," ",IF(COUNTRY_INFO!C47=0," ",COUNTRY_INFO!C47))</f>
        <v>Abak</v>
      </c>
      <c r="D47" s="14">
        <f>IF(INTRO!$E$39="Non-endemic",0,IF(INTRO!$E$39="Endemic but PC is not required",IF(COUNTRY_INFO!$H47=1,COUNTRY_INFO!F47+COUNTRY_INFO!G47,0),IF(COUNTRY_INFO!$H47=1,COUNTRY_INFO!F47+COUNTRY_INFO!G47,IF(COUNTRY_INFO!$I47=1,IF(COUNTRY_INFO!N47&gt;=(COUNTRY_INFO!F47+COUNTRY_INFO!G47),COUNTRY_INFO!F47+COUNTRY_INFO!G47,COUNTRY_INFO!$N47),0))))</f>
        <v>0</v>
      </c>
      <c r="E47" s="15">
        <f>IF(AND(INTRO!$E$39="Non-endemic",INTRO!$E$37="Non-endemic"),"Not required",IF(INTRO!$E$39="Non-endemic","Treat with DEC",COUNTRY_INFO!Q47))</f>
        <v>0</v>
      </c>
      <c r="F47" s="15">
        <f>IF(INTRO!$E$39&lt;&gt;"Non-endemic",COUNTRY_INFO!R47,"Not required")</f>
        <v>0</v>
      </c>
      <c r="G47" s="14">
        <f>IF(COUNTRY_INFO!H47=1, IF($E47=1,IF(ALB_MBD!$J47&lt;&gt;" ",COUNTRY_INFO!F47+COUNTRY_INFO!G47-ALB_MBD!$J47,COUNTRY_INFO!F47+COUNTRY_INFO!G47), 0),0)</f>
        <v>0</v>
      </c>
      <c r="H47" s="14">
        <f>IF(INTRO!$E$39&lt;&gt;"Endemic",0, IF(AND(COUNTRY_INFO!$I47=1,$F47&lt;&gt;0),IF(COUNTRY_INFO!N47&gt;=(COUNTRY_INFO!F47+COUNTRY_INFO!G47),COUNTRY_INFO!F47+COUNTRY_INFO!G47,COUNTRY_INFO!$N47), 0))</f>
        <v>0</v>
      </c>
      <c r="I47" s="3">
        <v>0</v>
      </c>
      <c r="J47" s="14">
        <f t="shared" si="8"/>
        <v>0</v>
      </c>
      <c r="K47" s="14">
        <f t="shared" si="9"/>
        <v>0</v>
      </c>
      <c r="L47" s="14">
        <f t="shared" si="10"/>
        <v>0</v>
      </c>
      <c r="M47" s="14">
        <f t="shared" si="11"/>
        <v>0</v>
      </c>
      <c r="N47" s="14">
        <f t="shared" si="12"/>
        <v>0</v>
      </c>
      <c r="O47" s="25"/>
      <c r="P47" s="16">
        <f t="shared" si="6"/>
        <v>0</v>
      </c>
      <c r="Q47" s="16">
        <f t="shared" si="7"/>
        <v>0</v>
      </c>
    </row>
    <row r="48" spans="1:17" x14ac:dyDescent="0.25">
      <c r="A48" s="13" t="str">
        <f>IF(INTRO!$E$39="Non-endemic"," ",IF(COUNTRY_INFO!A48=0," ",COUNTRY_INFO!A48))</f>
        <v>Nigeria</v>
      </c>
      <c r="B48" s="13" t="str">
        <f>IF(INTRO!$E$39="Non-endemic"," ",IF(COUNTRY_INFO!B48=0," ",COUNTRY_INFO!B48))</f>
        <v>Akwa Ibom</v>
      </c>
      <c r="C48" s="13" t="str">
        <f>IF(INTRO!$E$39="Non-endemic"," ",IF(COUNTRY_INFO!C48=0," ",COUNTRY_INFO!C48))</f>
        <v>Eastern Obolo</v>
      </c>
      <c r="D48" s="14">
        <f>IF(INTRO!$E$39="Non-endemic",0,IF(INTRO!$E$39="Endemic but PC is not required",IF(COUNTRY_INFO!$H48=1,COUNTRY_INFO!F48+COUNTRY_INFO!G48,0),IF(COUNTRY_INFO!$H48=1,COUNTRY_INFO!F48+COUNTRY_INFO!G48,IF(COUNTRY_INFO!$I48=1,IF(COUNTRY_INFO!N48&gt;=(COUNTRY_INFO!F48+COUNTRY_INFO!G48),COUNTRY_INFO!F48+COUNTRY_INFO!G48,COUNTRY_INFO!$N48),0))))</f>
        <v>65139</v>
      </c>
      <c r="E48" s="15">
        <f>IF(AND(INTRO!$E$39="Non-endemic",INTRO!$E$37="Non-endemic"),"Not required",IF(INTRO!$E$39="Non-endemic","Treat with DEC",COUNTRY_INFO!Q48))</f>
        <v>1</v>
      </c>
      <c r="F48" s="15">
        <f>IF(INTRO!$E$39&lt;&gt;"Non-endemic",COUNTRY_INFO!R48,"Not required")</f>
        <v>0</v>
      </c>
      <c r="G48" s="14">
        <f>IF(COUNTRY_INFO!H48=1, IF($E48=1,IF(ALB_MBD!$J48&lt;&gt;" ",COUNTRY_INFO!F48+COUNTRY_INFO!G48-ALB_MBD!$J48,COUNTRY_INFO!F48+COUNTRY_INFO!G48), 0),0)</f>
        <v>0</v>
      </c>
      <c r="H48" s="14">
        <f>IF(INTRO!$E$39&lt;&gt;"Endemic",0, IF(AND(COUNTRY_INFO!$I48=1,$F48&lt;&gt;0),IF(COUNTRY_INFO!N48&gt;=(COUNTRY_INFO!F48+COUNTRY_INFO!G48),COUNTRY_INFO!F48+COUNTRY_INFO!G48,COUNTRY_INFO!$N48), 0))</f>
        <v>0</v>
      </c>
      <c r="I48" s="3">
        <v>0</v>
      </c>
      <c r="J48" s="14">
        <f t="shared" si="8"/>
        <v>0</v>
      </c>
      <c r="K48" s="14">
        <f t="shared" si="9"/>
        <v>0</v>
      </c>
      <c r="L48" s="14">
        <f t="shared" si="10"/>
        <v>0</v>
      </c>
      <c r="M48" s="14">
        <f t="shared" si="11"/>
        <v>0</v>
      </c>
      <c r="N48" s="14">
        <f t="shared" si="12"/>
        <v>0</v>
      </c>
      <c r="O48" s="25"/>
      <c r="P48" s="16">
        <f t="shared" si="6"/>
        <v>0</v>
      </c>
      <c r="Q48" s="16">
        <f t="shared" si="7"/>
        <v>0</v>
      </c>
    </row>
    <row r="49" spans="1:17" x14ac:dyDescent="0.25">
      <c r="A49" s="13" t="str">
        <f>IF(INTRO!$E$39="Non-endemic"," ",IF(COUNTRY_INFO!A49=0," ",COUNTRY_INFO!A49))</f>
        <v>Nigeria</v>
      </c>
      <c r="B49" s="13" t="str">
        <f>IF(INTRO!$E$39="Non-endemic"," ",IF(COUNTRY_INFO!B49=0," ",COUNTRY_INFO!B49))</f>
        <v>Akwa Ibom</v>
      </c>
      <c r="C49" s="13" t="str">
        <f>IF(INTRO!$E$39="Non-endemic"," ",IF(COUNTRY_INFO!C49=0," ",COUNTRY_INFO!C49))</f>
        <v>Eket</v>
      </c>
      <c r="D49" s="14">
        <f>IF(INTRO!$E$39="Non-endemic",0,IF(INTRO!$E$39="Endemic but PC is not required",IF(COUNTRY_INFO!$H49=1,COUNTRY_INFO!F49+COUNTRY_INFO!G49,0),IF(COUNTRY_INFO!$H49=1,COUNTRY_INFO!F49+COUNTRY_INFO!G49,IF(COUNTRY_INFO!$I49=1,IF(COUNTRY_INFO!N49&gt;=(COUNTRY_INFO!F49+COUNTRY_INFO!G49),COUNTRY_INFO!F49+COUNTRY_INFO!G49,COUNTRY_INFO!$N49),0))))</f>
        <v>0</v>
      </c>
      <c r="E49" s="15">
        <f>IF(AND(INTRO!$E$39="Non-endemic",INTRO!$E$37="Non-endemic"),"Not required",IF(INTRO!$E$39="Non-endemic","Treat with DEC",COUNTRY_INFO!Q49))</f>
        <v>0</v>
      </c>
      <c r="F49" s="15">
        <f>IF(INTRO!$E$39&lt;&gt;"Non-endemic",COUNTRY_INFO!R49,"Not required")</f>
        <v>0</v>
      </c>
      <c r="G49" s="14">
        <f>IF(COUNTRY_INFO!H49=1, IF($E49=1,IF(ALB_MBD!$J49&lt;&gt;" ",COUNTRY_INFO!F49+COUNTRY_INFO!G49-ALB_MBD!$J49,COUNTRY_INFO!F49+COUNTRY_INFO!G49), 0),0)</f>
        <v>0</v>
      </c>
      <c r="H49" s="14">
        <f>IF(INTRO!$E$39&lt;&gt;"Endemic",0, IF(AND(COUNTRY_INFO!$I49=1,$F49&lt;&gt;0),IF(COUNTRY_INFO!N49&gt;=(COUNTRY_INFO!F49+COUNTRY_INFO!G49),COUNTRY_INFO!F49+COUNTRY_INFO!G49,COUNTRY_INFO!$N49), 0))</f>
        <v>0</v>
      </c>
      <c r="I49" s="3">
        <v>0</v>
      </c>
      <c r="J49" s="14">
        <f t="shared" si="8"/>
        <v>0</v>
      </c>
      <c r="K49" s="14">
        <f t="shared" si="9"/>
        <v>0</v>
      </c>
      <c r="L49" s="14">
        <f t="shared" si="10"/>
        <v>0</v>
      </c>
      <c r="M49" s="14">
        <f t="shared" si="11"/>
        <v>0</v>
      </c>
      <c r="N49" s="14">
        <f t="shared" si="12"/>
        <v>0</v>
      </c>
      <c r="O49" s="25"/>
      <c r="P49" s="16">
        <f t="shared" si="6"/>
        <v>0</v>
      </c>
      <c r="Q49" s="16">
        <f t="shared" si="7"/>
        <v>0</v>
      </c>
    </row>
    <row r="50" spans="1:17" x14ac:dyDescent="0.25">
      <c r="A50" s="13" t="str">
        <f>IF(INTRO!$E$39="Non-endemic"," ",IF(COUNTRY_INFO!A50=0," ",COUNTRY_INFO!A50))</f>
        <v>Nigeria</v>
      </c>
      <c r="B50" s="13" t="str">
        <f>IF(INTRO!$E$39="Non-endemic"," ",IF(COUNTRY_INFO!B50=0," ",COUNTRY_INFO!B50))</f>
        <v>Akwa Ibom</v>
      </c>
      <c r="C50" s="13" t="str">
        <f>IF(INTRO!$E$39="Non-endemic"," ",IF(COUNTRY_INFO!C50=0," ",COUNTRY_INFO!C50))</f>
        <v>Esit Eket</v>
      </c>
      <c r="D50" s="14">
        <f>IF(INTRO!$E$39="Non-endemic",0,IF(INTRO!$E$39="Endemic but PC is not required",IF(COUNTRY_INFO!$H50=1,COUNTRY_INFO!F50+COUNTRY_INFO!G50,0),IF(COUNTRY_INFO!$H50=1,COUNTRY_INFO!F50+COUNTRY_INFO!G50,IF(COUNTRY_INFO!$I50=1,IF(COUNTRY_INFO!N50&gt;=(COUNTRY_INFO!F50+COUNTRY_INFO!G50),COUNTRY_INFO!F50+COUNTRY_INFO!G50,COUNTRY_INFO!$N50),0))))</f>
        <v>68537</v>
      </c>
      <c r="E50" s="15">
        <f>IF(AND(INTRO!$E$39="Non-endemic",INTRO!$E$37="Non-endemic"),"Not required",IF(INTRO!$E$39="Non-endemic","Treat with DEC",COUNTRY_INFO!Q50))</f>
        <v>1</v>
      </c>
      <c r="F50" s="15">
        <f>IF(INTRO!$E$39&lt;&gt;"Non-endemic",COUNTRY_INFO!R50,"Not required")</f>
        <v>0</v>
      </c>
      <c r="G50" s="14">
        <f>IF(COUNTRY_INFO!H50=1, IF($E50=1,IF(ALB_MBD!$J50&lt;&gt;" ",COUNTRY_INFO!F50+COUNTRY_INFO!G50-ALB_MBD!$J50,COUNTRY_INFO!F50+COUNTRY_INFO!G50), 0),0)</f>
        <v>68537</v>
      </c>
      <c r="H50" s="14">
        <f>IF(INTRO!$E$39&lt;&gt;"Endemic",0, IF(AND(COUNTRY_INFO!$I50=1,$F50&lt;&gt;0),IF(COUNTRY_INFO!N50&gt;=(COUNTRY_INFO!F50+COUNTRY_INFO!G50),COUNTRY_INFO!F50+COUNTRY_INFO!G50,COUNTRY_INFO!$N50), 0))</f>
        <v>0</v>
      </c>
      <c r="I50" s="3">
        <v>0</v>
      </c>
      <c r="J50" s="14">
        <f t="shared" si="8"/>
        <v>0</v>
      </c>
      <c r="K50" s="14">
        <f t="shared" si="9"/>
        <v>191903.59999999998</v>
      </c>
      <c r="L50" s="14">
        <f t="shared" si="10"/>
        <v>0</v>
      </c>
      <c r="M50" s="14">
        <f t="shared" si="11"/>
        <v>0</v>
      </c>
      <c r="N50" s="14">
        <f t="shared" si="12"/>
        <v>191903.59999999998</v>
      </c>
      <c r="O50" s="25"/>
      <c r="P50" s="16">
        <f t="shared" si="6"/>
        <v>191903.59999999998</v>
      </c>
      <c r="Q50" s="16">
        <f t="shared" si="7"/>
        <v>384</v>
      </c>
    </row>
    <row r="51" spans="1:17" x14ac:dyDescent="0.25">
      <c r="A51" s="13" t="str">
        <f>IF(INTRO!$E$39="Non-endemic"," ",IF(COUNTRY_INFO!A51=0," ",COUNTRY_INFO!A51))</f>
        <v>Nigeria</v>
      </c>
      <c r="B51" s="13" t="str">
        <f>IF(INTRO!$E$39="Non-endemic"," ",IF(COUNTRY_INFO!B51=0," ",COUNTRY_INFO!B51))</f>
        <v>Akwa Ibom</v>
      </c>
      <c r="C51" s="13" t="str">
        <f>IF(INTRO!$E$39="Non-endemic"," ",IF(COUNTRY_INFO!C51=0," ",COUNTRY_INFO!C51))</f>
        <v>Essien Udim</v>
      </c>
      <c r="D51" s="14">
        <f>IF(INTRO!$E$39="Non-endemic",0,IF(INTRO!$E$39="Endemic but PC is not required",IF(COUNTRY_INFO!$H51=1,COUNTRY_INFO!F51+COUNTRY_INFO!G51,0),IF(COUNTRY_INFO!$H51=1,COUNTRY_INFO!F51+COUNTRY_INFO!G51,IF(COUNTRY_INFO!$I51=1,IF(COUNTRY_INFO!N51&gt;=(COUNTRY_INFO!F51+COUNTRY_INFO!G51),COUNTRY_INFO!F51+COUNTRY_INFO!G51,COUNTRY_INFO!$N51),0))))</f>
        <v>0</v>
      </c>
      <c r="E51" s="15">
        <f>IF(AND(INTRO!$E$39="Non-endemic",INTRO!$E$37="Non-endemic"),"Not required",IF(INTRO!$E$39="Non-endemic","Treat with DEC",COUNTRY_INFO!Q51))</f>
        <v>0</v>
      </c>
      <c r="F51" s="15">
        <f>IF(INTRO!$E$39&lt;&gt;"Non-endemic",COUNTRY_INFO!R51,"Not required")</f>
        <v>0</v>
      </c>
      <c r="G51" s="14">
        <f>IF(COUNTRY_INFO!H51=1, IF($E51=1,IF(ALB_MBD!$J51&lt;&gt;" ",COUNTRY_INFO!F51+COUNTRY_INFO!G51-ALB_MBD!$J51,COUNTRY_INFO!F51+COUNTRY_INFO!G51), 0),0)</f>
        <v>0</v>
      </c>
      <c r="H51" s="14">
        <f>IF(INTRO!$E$39&lt;&gt;"Endemic",0, IF(AND(COUNTRY_INFO!$I51=1,$F51&lt;&gt;0),IF(COUNTRY_INFO!N51&gt;=(COUNTRY_INFO!F51+COUNTRY_INFO!G51),COUNTRY_INFO!F51+COUNTRY_INFO!G51,COUNTRY_INFO!$N51), 0))</f>
        <v>0</v>
      </c>
      <c r="I51" s="3">
        <v>0</v>
      </c>
      <c r="J51" s="14">
        <f t="shared" si="8"/>
        <v>0</v>
      </c>
      <c r="K51" s="14">
        <f t="shared" si="9"/>
        <v>0</v>
      </c>
      <c r="L51" s="14">
        <f t="shared" si="10"/>
        <v>0</v>
      </c>
      <c r="M51" s="14">
        <f t="shared" si="11"/>
        <v>0</v>
      </c>
      <c r="N51" s="14">
        <f t="shared" si="12"/>
        <v>0</v>
      </c>
      <c r="O51" s="25"/>
      <c r="P51" s="16">
        <f t="shared" si="6"/>
        <v>0</v>
      </c>
      <c r="Q51" s="16">
        <f t="shared" si="7"/>
        <v>0</v>
      </c>
    </row>
    <row r="52" spans="1:17" x14ac:dyDescent="0.25">
      <c r="A52" s="13" t="str">
        <f>IF(INTRO!$E$39="Non-endemic"," ",IF(COUNTRY_INFO!A52=0," ",COUNTRY_INFO!A52))</f>
        <v>Nigeria</v>
      </c>
      <c r="B52" s="13" t="str">
        <f>IF(INTRO!$E$39="Non-endemic"," ",IF(COUNTRY_INFO!B52=0," ",COUNTRY_INFO!B52))</f>
        <v>Akwa Ibom</v>
      </c>
      <c r="C52" s="13" t="str">
        <f>IF(INTRO!$E$39="Non-endemic"," ",IF(COUNTRY_INFO!C52=0," ",COUNTRY_INFO!C52))</f>
        <v>Etim Ekpo</v>
      </c>
      <c r="D52" s="14">
        <f>IF(INTRO!$E$39="Non-endemic",0,IF(INTRO!$E$39="Endemic but PC is not required",IF(COUNTRY_INFO!$H52=1,COUNTRY_INFO!F52+COUNTRY_INFO!G52,0),IF(COUNTRY_INFO!$H52=1,COUNTRY_INFO!F52+COUNTRY_INFO!G52,IF(COUNTRY_INFO!$I52=1,IF(COUNTRY_INFO!N52&gt;=(COUNTRY_INFO!F52+COUNTRY_INFO!G52),COUNTRY_INFO!F52+COUNTRY_INFO!G52,COUNTRY_INFO!$N52),0))))</f>
        <v>113420</v>
      </c>
      <c r="E52" s="15">
        <f>IF(AND(INTRO!$E$39="Non-endemic",INTRO!$E$37="Non-endemic"),"Not required",IF(INTRO!$E$39="Non-endemic","Treat with DEC",COUNTRY_INFO!Q52))</f>
        <v>1</v>
      </c>
      <c r="F52" s="15">
        <f>IF(INTRO!$E$39&lt;&gt;"Non-endemic",COUNTRY_INFO!R52,"Not required")</f>
        <v>0</v>
      </c>
      <c r="G52" s="14">
        <f>IF(COUNTRY_INFO!H52=1, IF($E52=1,IF(ALB_MBD!$J52&lt;&gt;" ",COUNTRY_INFO!F52+COUNTRY_INFO!G52-ALB_MBD!$J52,COUNTRY_INFO!F52+COUNTRY_INFO!G52), 0),0)</f>
        <v>113420</v>
      </c>
      <c r="H52" s="14">
        <f>IF(INTRO!$E$39&lt;&gt;"Endemic",0, IF(AND(COUNTRY_INFO!$I52=1,$F52&lt;&gt;0),IF(COUNTRY_INFO!N52&gt;=(COUNTRY_INFO!F52+COUNTRY_INFO!G52),COUNTRY_INFO!F52+COUNTRY_INFO!G52,COUNTRY_INFO!$N52), 0))</f>
        <v>0</v>
      </c>
      <c r="I52" s="3">
        <v>0</v>
      </c>
      <c r="J52" s="14">
        <f t="shared" si="8"/>
        <v>0</v>
      </c>
      <c r="K52" s="14">
        <f t="shared" si="9"/>
        <v>317576</v>
      </c>
      <c r="L52" s="14">
        <f t="shared" si="10"/>
        <v>0</v>
      </c>
      <c r="M52" s="14">
        <f t="shared" si="11"/>
        <v>0</v>
      </c>
      <c r="N52" s="14">
        <f t="shared" si="12"/>
        <v>317576</v>
      </c>
      <c r="O52" s="25"/>
      <c r="P52" s="16">
        <f t="shared" si="6"/>
        <v>317576</v>
      </c>
      <c r="Q52" s="16">
        <f t="shared" si="7"/>
        <v>636</v>
      </c>
    </row>
    <row r="53" spans="1:17" x14ac:dyDescent="0.25">
      <c r="A53" s="13" t="str">
        <f>IF(INTRO!$E$39="Non-endemic"," ",IF(COUNTRY_INFO!A53=0," ",COUNTRY_INFO!A53))</f>
        <v>Nigeria</v>
      </c>
      <c r="B53" s="13" t="str">
        <f>IF(INTRO!$E$39="Non-endemic"," ",IF(COUNTRY_INFO!B53=0," ",COUNTRY_INFO!B53))</f>
        <v>Akwa Ibom</v>
      </c>
      <c r="C53" s="13" t="str">
        <f>IF(INTRO!$E$39="Non-endemic"," ",IF(COUNTRY_INFO!C53=0," ",COUNTRY_INFO!C53))</f>
        <v>Etinan</v>
      </c>
      <c r="D53" s="14">
        <f>IF(INTRO!$E$39="Non-endemic",0,IF(INTRO!$E$39="Endemic but PC is not required",IF(COUNTRY_INFO!$H53=1,COUNTRY_INFO!F53+COUNTRY_INFO!G53,0),IF(COUNTRY_INFO!$H53=1,COUNTRY_INFO!F53+COUNTRY_INFO!G53,IF(COUNTRY_INFO!$I53=1,IF(COUNTRY_INFO!N53&gt;=(COUNTRY_INFO!F53+COUNTRY_INFO!G53),COUNTRY_INFO!F53+COUNTRY_INFO!G53,COUNTRY_INFO!$N53),0))))</f>
        <v>0</v>
      </c>
      <c r="E53" s="15">
        <f>IF(AND(INTRO!$E$39="Non-endemic",INTRO!$E$37="Non-endemic"),"Not required",IF(INTRO!$E$39="Non-endemic","Treat with DEC",COUNTRY_INFO!Q53))</f>
        <v>0</v>
      </c>
      <c r="F53" s="15">
        <f>IF(INTRO!$E$39&lt;&gt;"Non-endemic",COUNTRY_INFO!R53,"Not required")</f>
        <v>0</v>
      </c>
      <c r="G53" s="14">
        <f>IF(COUNTRY_INFO!H53=1, IF($E53=1,IF(ALB_MBD!$J53&lt;&gt;" ",COUNTRY_INFO!F53+COUNTRY_INFO!G53-ALB_MBD!$J53,COUNTRY_INFO!F53+COUNTRY_INFO!G53), 0),0)</f>
        <v>0</v>
      </c>
      <c r="H53" s="14">
        <f>IF(INTRO!$E$39&lt;&gt;"Endemic",0, IF(AND(COUNTRY_INFO!$I53=1,$F53&lt;&gt;0),IF(COUNTRY_INFO!N53&gt;=(COUNTRY_INFO!F53+COUNTRY_INFO!G53),COUNTRY_INFO!F53+COUNTRY_INFO!G53,COUNTRY_INFO!$N53), 0))</f>
        <v>0</v>
      </c>
      <c r="I53" s="3">
        <v>0</v>
      </c>
      <c r="J53" s="14">
        <f t="shared" si="8"/>
        <v>0</v>
      </c>
      <c r="K53" s="14">
        <f t="shared" si="9"/>
        <v>0</v>
      </c>
      <c r="L53" s="14">
        <f t="shared" si="10"/>
        <v>0</v>
      </c>
      <c r="M53" s="14">
        <f t="shared" si="11"/>
        <v>0</v>
      </c>
      <c r="N53" s="14">
        <f t="shared" si="12"/>
        <v>0</v>
      </c>
      <c r="O53" s="25"/>
      <c r="P53" s="16">
        <f t="shared" si="6"/>
        <v>0</v>
      </c>
      <c r="Q53" s="16">
        <f t="shared" si="7"/>
        <v>0</v>
      </c>
    </row>
    <row r="54" spans="1:17" x14ac:dyDescent="0.25">
      <c r="A54" s="13" t="str">
        <f>IF(INTRO!$E$39="Non-endemic"," ",IF(COUNTRY_INFO!A54=0," ",COUNTRY_INFO!A54))</f>
        <v>Nigeria</v>
      </c>
      <c r="B54" s="13" t="str">
        <f>IF(INTRO!$E$39="Non-endemic"," ",IF(COUNTRY_INFO!B54=0," ",COUNTRY_INFO!B54))</f>
        <v>Akwa Ibom</v>
      </c>
      <c r="C54" s="13" t="str">
        <f>IF(INTRO!$E$39="Non-endemic"," ",IF(COUNTRY_INFO!C54=0," ",COUNTRY_INFO!C54))</f>
        <v>Ibeno</v>
      </c>
      <c r="D54" s="14">
        <f>IF(INTRO!$E$39="Non-endemic",0,IF(INTRO!$E$39="Endemic but PC is not required",IF(COUNTRY_INFO!$H54=1,COUNTRY_INFO!F54+COUNTRY_INFO!G54,0),IF(COUNTRY_INFO!$H54=1,COUNTRY_INFO!F54+COUNTRY_INFO!G54,IF(COUNTRY_INFO!$I54=1,IF(COUNTRY_INFO!N54&gt;=(COUNTRY_INFO!F54+COUNTRY_INFO!G54),COUNTRY_INFO!F54+COUNTRY_INFO!G54,COUNTRY_INFO!$N54),0))))</f>
        <v>81102</v>
      </c>
      <c r="E54" s="15">
        <f>IF(AND(INTRO!$E$39="Non-endemic",INTRO!$E$37="Non-endemic"),"Not required",IF(INTRO!$E$39="Non-endemic","Treat with DEC",COUNTRY_INFO!Q54))</f>
        <v>1</v>
      </c>
      <c r="F54" s="15">
        <f>IF(INTRO!$E$39&lt;&gt;"Non-endemic",COUNTRY_INFO!R54,"Not required")</f>
        <v>0</v>
      </c>
      <c r="G54" s="14">
        <f>IF(COUNTRY_INFO!H54=1, IF($E54=1,IF(ALB_MBD!$J54&lt;&gt;" ",COUNTRY_INFO!F54+COUNTRY_INFO!G54-ALB_MBD!$J54,COUNTRY_INFO!F54+COUNTRY_INFO!G54), 0),0)</f>
        <v>81102</v>
      </c>
      <c r="H54" s="14">
        <f>IF(INTRO!$E$39&lt;&gt;"Endemic",0, IF(AND(COUNTRY_INFO!$I54=1,$F54&lt;&gt;0),IF(COUNTRY_INFO!N54&gt;=(COUNTRY_INFO!F54+COUNTRY_INFO!G54),COUNTRY_INFO!F54+COUNTRY_INFO!G54,COUNTRY_INFO!$N54), 0))</f>
        <v>0</v>
      </c>
      <c r="I54" s="3">
        <v>0</v>
      </c>
      <c r="J54" s="14">
        <f t="shared" si="8"/>
        <v>0</v>
      </c>
      <c r="K54" s="14">
        <f t="shared" si="9"/>
        <v>227085.59999999998</v>
      </c>
      <c r="L54" s="14">
        <f t="shared" si="10"/>
        <v>0</v>
      </c>
      <c r="M54" s="14">
        <f t="shared" si="11"/>
        <v>0</v>
      </c>
      <c r="N54" s="14">
        <f t="shared" si="12"/>
        <v>227085.59999999998</v>
      </c>
      <c r="O54" s="25"/>
      <c r="P54" s="16">
        <f t="shared" si="6"/>
        <v>227085.59999999998</v>
      </c>
      <c r="Q54" s="16">
        <f t="shared" si="7"/>
        <v>455</v>
      </c>
    </row>
    <row r="55" spans="1:17" x14ac:dyDescent="0.25">
      <c r="A55" s="13" t="str">
        <f>IF(INTRO!$E$39="Non-endemic"," ",IF(COUNTRY_INFO!A55=0," ",COUNTRY_INFO!A55))</f>
        <v>Nigeria</v>
      </c>
      <c r="B55" s="13" t="str">
        <f>IF(INTRO!$E$39="Non-endemic"," ",IF(COUNTRY_INFO!B55=0," ",COUNTRY_INFO!B55))</f>
        <v>Akwa Ibom</v>
      </c>
      <c r="C55" s="13" t="str">
        <f>IF(INTRO!$E$39="Non-endemic"," ",IF(COUNTRY_INFO!C55=0," ",COUNTRY_INFO!C55))</f>
        <v>Ibesikpo Asutan</v>
      </c>
      <c r="D55" s="14">
        <f>IF(INTRO!$E$39="Non-endemic",0,IF(INTRO!$E$39="Endemic but PC is not required",IF(COUNTRY_INFO!$H55=1,COUNTRY_INFO!F55+COUNTRY_INFO!G55,0),IF(COUNTRY_INFO!$H55=1,COUNTRY_INFO!F55+COUNTRY_INFO!G55,IF(COUNTRY_INFO!$I55=1,IF(COUNTRY_INFO!N55&gt;=(COUNTRY_INFO!F55+COUNTRY_INFO!G55),COUNTRY_INFO!F55+COUNTRY_INFO!G55,COUNTRY_INFO!$N55),0))))</f>
        <v>0</v>
      </c>
      <c r="E55" s="15">
        <f>IF(AND(INTRO!$E$39="Non-endemic",INTRO!$E$37="Non-endemic"),"Not required",IF(INTRO!$E$39="Non-endemic","Treat with DEC",COUNTRY_INFO!Q55))</f>
        <v>0</v>
      </c>
      <c r="F55" s="15">
        <f>IF(INTRO!$E$39&lt;&gt;"Non-endemic",COUNTRY_INFO!R55,"Not required")</f>
        <v>0</v>
      </c>
      <c r="G55" s="14">
        <f>IF(COUNTRY_INFO!H55=1, IF($E55=1,IF(ALB_MBD!$J55&lt;&gt;" ",COUNTRY_INFO!F55+COUNTRY_INFO!G55-ALB_MBD!$J55,COUNTRY_INFO!F55+COUNTRY_INFO!G55), 0),0)</f>
        <v>0</v>
      </c>
      <c r="H55" s="14">
        <f>IF(INTRO!$E$39&lt;&gt;"Endemic",0, IF(AND(COUNTRY_INFO!$I55=1,$F55&lt;&gt;0),IF(COUNTRY_INFO!N55&gt;=(COUNTRY_INFO!F55+COUNTRY_INFO!G55),COUNTRY_INFO!F55+COUNTRY_INFO!G55,COUNTRY_INFO!$N55), 0))</f>
        <v>0</v>
      </c>
      <c r="I55" s="3">
        <v>0</v>
      </c>
      <c r="J55" s="14">
        <f t="shared" si="8"/>
        <v>0</v>
      </c>
      <c r="K55" s="14">
        <f t="shared" si="9"/>
        <v>0</v>
      </c>
      <c r="L55" s="14">
        <f t="shared" si="10"/>
        <v>0</v>
      </c>
      <c r="M55" s="14">
        <f t="shared" si="11"/>
        <v>0</v>
      </c>
      <c r="N55" s="14">
        <f t="shared" si="12"/>
        <v>0</v>
      </c>
      <c r="O55" s="25"/>
      <c r="P55" s="16">
        <f t="shared" si="6"/>
        <v>0</v>
      </c>
      <c r="Q55" s="16">
        <f t="shared" si="7"/>
        <v>0</v>
      </c>
    </row>
    <row r="56" spans="1:17" x14ac:dyDescent="0.25">
      <c r="A56" s="13" t="str">
        <f>IF(INTRO!$E$39="Non-endemic"," ",IF(COUNTRY_INFO!A56=0," ",COUNTRY_INFO!A56))</f>
        <v>Nigeria</v>
      </c>
      <c r="B56" s="13" t="str">
        <f>IF(INTRO!$E$39="Non-endemic"," ",IF(COUNTRY_INFO!B56=0," ",COUNTRY_INFO!B56))</f>
        <v>Akwa Ibom</v>
      </c>
      <c r="C56" s="13" t="str">
        <f>IF(INTRO!$E$39="Non-endemic"," ",IF(COUNTRY_INFO!C56=0," ",COUNTRY_INFO!C56))</f>
        <v>Ibiono Ibom</v>
      </c>
      <c r="D56" s="14">
        <f>IF(INTRO!$E$39="Non-endemic",0,IF(INTRO!$E$39="Endemic but PC is not required",IF(COUNTRY_INFO!$H56=1,COUNTRY_INFO!F56+COUNTRY_INFO!G56,0),IF(COUNTRY_INFO!$H56=1,COUNTRY_INFO!F56+COUNTRY_INFO!G56,IF(COUNTRY_INFO!$I56=1,IF(COUNTRY_INFO!N56&gt;=(COUNTRY_INFO!F56+COUNTRY_INFO!G56),COUNTRY_INFO!F56+COUNTRY_INFO!G56,COUNTRY_INFO!$N56),0))))</f>
        <v>127282.87204374996</v>
      </c>
      <c r="E56" s="15">
        <f>IF(AND(INTRO!$E$39="Non-endemic",INTRO!$E$37="Non-endemic"),"Not required",IF(INTRO!$E$39="Non-endemic","Treat with DEC",COUNTRY_INFO!Q56))</f>
        <v>0</v>
      </c>
      <c r="F56" s="15">
        <f>IF(INTRO!$E$39&lt;&gt;"Non-endemic",COUNTRY_INFO!R56,"Not required")</f>
        <v>1</v>
      </c>
      <c r="G56" s="14">
        <f>IF(COUNTRY_INFO!H56=1, IF($E56=1,IF(ALB_MBD!$J56&lt;&gt;" ",COUNTRY_INFO!F56+COUNTRY_INFO!G56-ALB_MBD!$J56,COUNTRY_INFO!F56+COUNTRY_INFO!G56), 0),0)</f>
        <v>0</v>
      </c>
      <c r="H56" s="14">
        <f>IF(INTRO!$E$39&lt;&gt;"Endemic",0, IF(AND(COUNTRY_INFO!$I56=1,$F56&lt;&gt;0),IF(COUNTRY_INFO!N56&gt;=(COUNTRY_INFO!F56+COUNTRY_INFO!G56),COUNTRY_INFO!F56+COUNTRY_INFO!G56,COUNTRY_INFO!$N56), 0))</f>
        <v>127282.87204374996</v>
      </c>
      <c r="I56" s="3">
        <v>101826.29763499998</v>
      </c>
      <c r="J56" s="14">
        <f t="shared" si="8"/>
        <v>101826.29763499998</v>
      </c>
      <c r="K56" s="14">
        <f t="shared" si="9"/>
        <v>0</v>
      </c>
      <c r="L56" s="14">
        <f t="shared" si="10"/>
        <v>285113.63337799994</v>
      </c>
      <c r="M56" s="14">
        <f t="shared" si="11"/>
        <v>0</v>
      </c>
      <c r="N56" s="14">
        <f t="shared" si="12"/>
        <v>285113.63337799994</v>
      </c>
      <c r="O56" s="25"/>
      <c r="P56" s="16">
        <f t="shared" si="6"/>
        <v>285113.63337799994</v>
      </c>
      <c r="Q56" s="16">
        <f t="shared" si="7"/>
        <v>571</v>
      </c>
    </row>
    <row r="57" spans="1:17" x14ac:dyDescent="0.25">
      <c r="A57" s="13" t="str">
        <f>IF(INTRO!$E$39="Non-endemic"," ",IF(COUNTRY_INFO!A57=0," ",COUNTRY_INFO!A57))</f>
        <v>Nigeria</v>
      </c>
      <c r="B57" s="13" t="str">
        <f>IF(INTRO!$E$39="Non-endemic"," ",IF(COUNTRY_INFO!B57=0," ",COUNTRY_INFO!B57))</f>
        <v>Akwa Ibom</v>
      </c>
      <c r="C57" s="13" t="str">
        <f>IF(INTRO!$E$39="Non-endemic"," ",IF(COUNTRY_INFO!C57=0," ",COUNTRY_INFO!C57))</f>
        <v>Ika</v>
      </c>
      <c r="D57" s="14">
        <f>IF(INTRO!$E$39="Non-endemic",0,IF(INTRO!$E$39="Endemic but PC is not required",IF(COUNTRY_INFO!$H57=1,COUNTRY_INFO!F57+COUNTRY_INFO!G57,0),IF(COUNTRY_INFO!$H57=1,COUNTRY_INFO!F57+COUNTRY_INFO!G57,IF(COUNTRY_INFO!$I57=1,IF(COUNTRY_INFO!N57&gt;=(COUNTRY_INFO!F57+COUNTRY_INFO!G57),COUNTRY_INFO!F57+COUNTRY_INFO!G57,COUNTRY_INFO!$N57),0))))</f>
        <v>78476</v>
      </c>
      <c r="E57" s="15">
        <f>IF(AND(INTRO!$E$39="Non-endemic",INTRO!$E$37="Non-endemic"),"Not required",IF(INTRO!$E$39="Non-endemic","Treat with DEC",COUNTRY_INFO!Q57))</f>
        <v>0</v>
      </c>
      <c r="F57" s="15">
        <f>IF(INTRO!$E$39&lt;&gt;"Non-endemic",COUNTRY_INFO!R57,"Not required")</f>
        <v>1</v>
      </c>
      <c r="G57" s="14">
        <f>IF(COUNTRY_INFO!H57=1, IF($E57=1,IF(ALB_MBD!$J57&lt;&gt;" ",COUNTRY_INFO!F57+COUNTRY_INFO!G57-ALB_MBD!$J57,COUNTRY_INFO!F57+COUNTRY_INFO!G57), 0),0)</f>
        <v>0</v>
      </c>
      <c r="H57" s="14">
        <f>IF(INTRO!$E$39&lt;&gt;"Endemic",0, IF(AND(COUNTRY_INFO!$I57=1,$F57&lt;&gt;0),IF(COUNTRY_INFO!N57&gt;=(COUNTRY_INFO!F57+COUNTRY_INFO!G57),COUNTRY_INFO!F57+COUNTRY_INFO!G57,COUNTRY_INFO!$N57), 0))</f>
        <v>78476</v>
      </c>
      <c r="I57" s="3"/>
      <c r="J57" s="14">
        <f t="shared" si="8"/>
        <v>78476</v>
      </c>
      <c r="K57" s="14">
        <f t="shared" si="9"/>
        <v>0</v>
      </c>
      <c r="L57" s="14">
        <f t="shared" si="10"/>
        <v>219732.8</v>
      </c>
      <c r="M57" s="14">
        <f t="shared" si="11"/>
        <v>0</v>
      </c>
      <c r="N57" s="14">
        <f t="shared" si="12"/>
        <v>219732.8</v>
      </c>
      <c r="O57" s="25"/>
      <c r="P57" s="16">
        <f t="shared" si="6"/>
        <v>219732.8</v>
      </c>
      <c r="Q57" s="16">
        <f t="shared" si="7"/>
        <v>440</v>
      </c>
    </row>
    <row r="58" spans="1:17" x14ac:dyDescent="0.25">
      <c r="A58" s="13" t="str">
        <f>IF(INTRO!$E$39="Non-endemic"," ",IF(COUNTRY_INFO!A58=0," ",COUNTRY_INFO!A58))</f>
        <v>Nigeria</v>
      </c>
      <c r="B58" s="13" t="str">
        <f>IF(INTRO!$E$39="Non-endemic"," ",IF(COUNTRY_INFO!B58=0," ",COUNTRY_INFO!B58))</f>
        <v>Akwa Ibom</v>
      </c>
      <c r="C58" s="13" t="str">
        <f>IF(INTRO!$E$39="Non-endemic"," ",IF(COUNTRY_INFO!C58=0," ",COUNTRY_INFO!C58))</f>
        <v>Ikono</v>
      </c>
      <c r="D58" s="14">
        <f>IF(INTRO!$E$39="Non-endemic",0,IF(INTRO!$E$39="Endemic but PC is not required",IF(COUNTRY_INFO!$H58=1,COUNTRY_INFO!F58+COUNTRY_INFO!G58,0),IF(COUNTRY_INFO!$H58=1,COUNTRY_INFO!F58+COUNTRY_INFO!G58,IF(COUNTRY_INFO!$I58=1,IF(COUNTRY_INFO!N58&gt;=(COUNTRY_INFO!F58+COUNTRY_INFO!G58),COUNTRY_INFO!F58+COUNTRY_INFO!G58,COUNTRY_INFO!$N58),0))))</f>
        <v>141917</v>
      </c>
      <c r="E58" s="15">
        <f>IF(AND(INTRO!$E$39="Non-endemic",INTRO!$E$37="Non-endemic"),"Not required",IF(INTRO!$E$39="Non-endemic","Treat with DEC",COUNTRY_INFO!Q58))</f>
        <v>0</v>
      </c>
      <c r="F58" s="15">
        <f>IF(INTRO!$E$39&lt;&gt;"Non-endemic",COUNTRY_INFO!R58,"Not required")</f>
        <v>1</v>
      </c>
      <c r="G58" s="14">
        <f>IF(COUNTRY_INFO!H58=1, IF($E58=1,IF(ALB_MBD!$J58&lt;&gt;" ",COUNTRY_INFO!F58+COUNTRY_INFO!G58-ALB_MBD!$J58,COUNTRY_INFO!F58+COUNTRY_INFO!G58), 0),0)</f>
        <v>0</v>
      </c>
      <c r="H58" s="14">
        <f>IF(INTRO!$E$39&lt;&gt;"Endemic",0, IF(AND(COUNTRY_INFO!$I58=1,$F58&lt;&gt;0),IF(COUNTRY_INFO!N58&gt;=(COUNTRY_INFO!F58+COUNTRY_INFO!G58),COUNTRY_INFO!F58+COUNTRY_INFO!G58,COUNTRY_INFO!$N58), 0))</f>
        <v>141917</v>
      </c>
      <c r="I58" s="3"/>
      <c r="J58" s="14">
        <f t="shared" si="8"/>
        <v>141917</v>
      </c>
      <c r="K58" s="14">
        <f t="shared" si="9"/>
        <v>0</v>
      </c>
      <c r="L58" s="14">
        <f t="shared" si="10"/>
        <v>397367.6</v>
      </c>
      <c r="M58" s="14">
        <f t="shared" si="11"/>
        <v>0</v>
      </c>
      <c r="N58" s="14">
        <f t="shared" si="12"/>
        <v>397367.6</v>
      </c>
      <c r="O58" s="25"/>
      <c r="P58" s="16">
        <f t="shared" si="6"/>
        <v>397367.6</v>
      </c>
      <c r="Q58" s="16">
        <f t="shared" si="7"/>
        <v>795</v>
      </c>
    </row>
    <row r="59" spans="1:17" x14ac:dyDescent="0.25">
      <c r="A59" s="13" t="str">
        <f>IF(INTRO!$E$39="Non-endemic"," ",IF(COUNTRY_INFO!A59=0," ",COUNTRY_INFO!A59))</f>
        <v>Nigeria</v>
      </c>
      <c r="B59" s="13" t="str">
        <f>IF(INTRO!$E$39="Non-endemic"," ",IF(COUNTRY_INFO!B59=0," ",COUNTRY_INFO!B59))</f>
        <v>Akwa Ibom</v>
      </c>
      <c r="C59" s="13" t="str">
        <f>IF(INTRO!$E$39="Non-endemic"," ",IF(COUNTRY_INFO!C59=0," ",COUNTRY_INFO!C59))</f>
        <v>Ikot Abasi</v>
      </c>
      <c r="D59" s="14">
        <f>IF(INTRO!$E$39="Non-endemic",0,IF(INTRO!$E$39="Endemic but PC is not required",IF(COUNTRY_INFO!$H59=1,COUNTRY_INFO!F59+COUNTRY_INFO!G59,0),IF(COUNTRY_INFO!$H59=1,COUNTRY_INFO!F59+COUNTRY_INFO!G59,IF(COUNTRY_INFO!$I59=1,IF(COUNTRY_INFO!N59&gt;=(COUNTRY_INFO!F59+COUNTRY_INFO!G59),COUNTRY_INFO!F59+COUNTRY_INFO!G59,COUNTRY_INFO!$N59),0))))</f>
        <v>142045</v>
      </c>
      <c r="E59" s="15">
        <f>IF(AND(INTRO!$E$39="Non-endemic",INTRO!$E$37="Non-endemic"),"Not required",IF(INTRO!$E$39="Non-endemic","Treat with DEC",COUNTRY_INFO!Q59))</f>
        <v>1</v>
      </c>
      <c r="F59" s="15">
        <f>IF(INTRO!$E$39&lt;&gt;"Non-endemic",COUNTRY_INFO!R59,"Not required")</f>
        <v>0</v>
      </c>
      <c r="G59" s="14">
        <f>IF(COUNTRY_INFO!H59=1, IF($E59=1,IF(ALB_MBD!$J59&lt;&gt;" ",COUNTRY_INFO!F59+COUNTRY_INFO!G59-ALB_MBD!$J59,COUNTRY_INFO!F59+COUNTRY_INFO!G59), 0),0)</f>
        <v>142045</v>
      </c>
      <c r="H59" s="14">
        <f>IF(INTRO!$E$39&lt;&gt;"Endemic",0, IF(AND(COUNTRY_INFO!$I59=1,$F59&lt;&gt;0),IF(COUNTRY_INFO!N59&gt;=(COUNTRY_INFO!F59+COUNTRY_INFO!G59),COUNTRY_INFO!F59+COUNTRY_INFO!G59,COUNTRY_INFO!$N59), 0))</f>
        <v>0</v>
      </c>
      <c r="I59" s="3">
        <v>0</v>
      </c>
      <c r="J59" s="14">
        <f t="shared" si="8"/>
        <v>0</v>
      </c>
      <c r="K59" s="14">
        <f t="shared" si="9"/>
        <v>397726</v>
      </c>
      <c r="L59" s="14">
        <f t="shared" si="10"/>
        <v>0</v>
      </c>
      <c r="M59" s="14">
        <f t="shared" si="11"/>
        <v>0</v>
      </c>
      <c r="N59" s="14">
        <f t="shared" si="12"/>
        <v>397726</v>
      </c>
      <c r="O59" s="25"/>
      <c r="P59" s="16">
        <f t="shared" si="6"/>
        <v>397726</v>
      </c>
      <c r="Q59" s="16">
        <f t="shared" si="7"/>
        <v>796</v>
      </c>
    </row>
    <row r="60" spans="1:17" x14ac:dyDescent="0.25">
      <c r="A60" s="13" t="str">
        <f>IF(INTRO!$E$39="Non-endemic"," ",IF(COUNTRY_INFO!A60=0," ",COUNTRY_INFO!A60))</f>
        <v>Nigeria</v>
      </c>
      <c r="B60" s="13" t="str">
        <f>IF(INTRO!$E$39="Non-endemic"," ",IF(COUNTRY_INFO!B60=0," ",COUNTRY_INFO!B60))</f>
        <v>Akwa Ibom</v>
      </c>
      <c r="C60" s="13" t="str">
        <f>IF(INTRO!$E$39="Non-endemic"," ",IF(COUNTRY_INFO!C60=0," ",COUNTRY_INFO!C60))</f>
        <v>Ikot Ekpene</v>
      </c>
      <c r="D60" s="14">
        <f>IF(INTRO!$E$39="Non-endemic",0,IF(INTRO!$E$39="Endemic but PC is not required",IF(COUNTRY_INFO!$H60=1,COUNTRY_INFO!F60+COUNTRY_INFO!G60,0),IF(COUNTRY_INFO!$H60=1,COUNTRY_INFO!F60+COUNTRY_INFO!G60,IF(COUNTRY_INFO!$I60=1,IF(COUNTRY_INFO!N60&gt;=(COUNTRY_INFO!F60+COUNTRY_INFO!G60),COUNTRY_INFO!F60+COUNTRY_INFO!G60,COUNTRY_INFO!$N60),0))))</f>
        <v>153938</v>
      </c>
      <c r="E60" s="15">
        <f>IF(AND(INTRO!$E$39="Non-endemic",INTRO!$E$37="Non-endemic"),"Not required",IF(INTRO!$E$39="Non-endemic","Treat with DEC",COUNTRY_INFO!Q60))</f>
        <v>1</v>
      </c>
      <c r="F60" s="15">
        <f>IF(INTRO!$E$39&lt;&gt;"Non-endemic",COUNTRY_INFO!R60,"Not required")</f>
        <v>0</v>
      </c>
      <c r="G60" s="14">
        <f>IF(COUNTRY_INFO!H60=1, IF($E60=1,IF(ALB_MBD!$J60&lt;&gt;" ",COUNTRY_INFO!F60+COUNTRY_INFO!G60-ALB_MBD!$J60,COUNTRY_INFO!F60+COUNTRY_INFO!G60), 0),0)</f>
        <v>153938</v>
      </c>
      <c r="H60" s="14">
        <f>IF(INTRO!$E$39&lt;&gt;"Endemic",0, IF(AND(COUNTRY_INFO!$I60=1,$F60&lt;&gt;0),IF(COUNTRY_INFO!N60&gt;=(COUNTRY_INFO!F60+COUNTRY_INFO!G60),COUNTRY_INFO!F60+COUNTRY_INFO!G60,COUNTRY_INFO!$N60), 0))</f>
        <v>0</v>
      </c>
      <c r="I60" s="3">
        <v>0</v>
      </c>
      <c r="J60" s="14">
        <f t="shared" si="8"/>
        <v>0</v>
      </c>
      <c r="K60" s="14">
        <f t="shared" si="9"/>
        <v>431026.39999999997</v>
      </c>
      <c r="L60" s="14">
        <f t="shared" si="10"/>
        <v>0</v>
      </c>
      <c r="M60" s="14">
        <f t="shared" si="11"/>
        <v>0</v>
      </c>
      <c r="N60" s="14">
        <f t="shared" si="12"/>
        <v>431026.39999999997</v>
      </c>
      <c r="O60" s="25"/>
      <c r="P60" s="16">
        <f t="shared" si="6"/>
        <v>431026.39999999997</v>
      </c>
      <c r="Q60" s="16">
        <f t="shared" si="7"/>
        <v>863</v>
      </c>
    </row>
    <row r="61" spans="1:17" x14ac:dyDescent="0.25">
      <c r="A61" s="13" t="str">
        <f>IF(INTRO!$E$39="Non-endemic"," ",IF(COUNTRY_INFO!A61=0," ",COUNTRY_INFO!A61))</f>
        <v>Nigeria</v>
      </c>
      <c r="B61" s="13" t="str">
        <f>IF(INTRO!$E$39="Non-endemic"," ",IF(COUNTRY_INFO!B61=0," ",COUNTRY_INFO!B61))</f>
        <v>Akwa Ibom</v>
      </c>
      <c r="C61" s="13" t="str">
        <f>IF(INTRO!$E$39="Non-endemic"," ",IF(COUNTRY_INFO!C61=0," ",COUNTRY_INFO!C61))</f>
        <v>Ini</v>
      </c>
      <c r="D61" s="14">
        <f>IF(INTRO!$E$39="Non-endemic",0,IF(INTRO!$E$39="Endemic but PC is not required",IF(COUNTRY_INFO!$H61=1,COUNTRY_INFO!F61+COUNTRY_INFO!G61,0),IF(COUNTRY_INFO!$H61=1,COUNTRY_INFO!F61+COUNTRY_INFO!G61,IF(COUNTRY_INFO!$I61=1,IF(COUNTRY_INFO!N61&gt;=(COUNTRY_INFO!F61+COUNTRY_INFO!G61),COUNTRY_INFO!F61+COUNTRY_INFO!G61,COUNTRY_INFO!$N61),0))))</f>
        <v>106726</v>
      </c>
      <c r="E61" s="15">
        <f>IF(AND(INTRO!$E$39="Non-endemic",INTRO!$E$37="Non-endemic"),"Not required",IF(INTRO!$E$39="Non-endemic","Treat with DEC",COUNTRY_INFO!Q61))</f>
        <v>0</v>
      </c>
      <c r="F61" s="15">
        <f>IF(INTRO!$E$39&lt;&gt;"Non-endemic",COUNTRY_INFO!R61,"Not required")</f>
        <v>1</v>
      </c>
      <c r="G61" s="14">
        <f>IF(COUNTRY_INFO!H61=1, IF($E61=1,IF(ALB_MBD!$J61&lt;&gt;" ",COUNTRY_INFO!F61+COUNTRY_INFO!G61-ALB_MBD!$J61,COUNTRY_INFO!F61+COUNTRY_INFO!G61), 0),0)</f>
        <v>0</v>
      </c>
      <c r="H61" s="14">
        <f>IF(INTRO!$E$39&lt;&gt;"Endemic",0, IF(AND(COUNTRY_INFO!$I61=1,$F61&lt;&gt;0),IF(COUNTRY_INFO!N61&gt;=(COUNTRY_INFO!F61+COUNTRY_INFO!G61),COUNTRY_INFO!F61+COUNTRY_INFO!G61,COUNTRY_INFO!$N61), 0))</f>
        <v>106726</v>
      </c>
      <c r="I61" s="3"/>
      <c r="J61" s="14">
        <f t="shared" si="8"/>
        <v>106726</v>
      </c>
      <c r="K61" s="14">
        <f t="shared" si="9"/>
        <v>0</v>
      </c>
      <c r="L61" s="14">
        <f t="shared" si="10"/>
        <v>298832.8</v>
      </c>
      <c r="M61" s="14">
        <f t="shared" si="11"/>
        <v>0</v>
      </c>
      <c r="N61" s="14">
        <f t="shared" si="12"/>
        <v>298832.8</v>
      </c>
      <c r="O61" s="25"/>
      <c r="P61" s="16">
        <f t="shared" si="6"/>
        <v>298832.8</v>
      </c>
      <c r="Q61" s="16">
        <f t="shared" si="7"/>
        <v>598</v>
      </c>
    </row>
    <row r="62" spans="1:17" x14ac:dyDescent="0.25">
      <c r="A62" s="13" t="str">
        <f>IF(INTRO!$E$39="Non-endemic"," ",IF(COUNTRY_INFO!A62=0," ",COUNTRY_INFO!A62))</f>
        <v>Nigeria</v>
      </c>
      <c r="B62" s="13" t="str">
        <f>IF(INTRO!$E$39="Non-endemic"," ",IF(COUNTRY_INFO!B62=0," ",COUNTRY_INFO!B62))</f>
        <v>Akwa Ibom</v>
      </c>
      <c r="C62" s="13" t="str">
        <f>IF(INTRO!$E$39="Non-endemic"," ",IF(COUNTRY_INFO!C62=0," ",COUNTRY_INFO!C62))</f>
        <v>Itu</v>
      </c>
      <c r="D62" s="14">
        <f>IF(INTRO!$E$39="Non-endemic",0,IF(INTRO!$E$39="Endemic but PC is not required",IF(COUNTRY_INFO!$H62=1,COUNTRY_INFO!F62+COUNTRY_INFO!G62,0),IF(COUNTRY_INFO!$H62=1,COUNTRY_INFO!F62+COUNTRY_INFO!G62,IF(COUNTRY_INFO!$I62=1,IF(COUNTRY_INFO!N62&gt;=(COUNTRY_INFO!F62+COUNTRY_INFO!G62),COUNTRY_INFO!F62+COUNTRY_INFO!G62,COUNTRY_INFO!$N62),0))))</f>
        <v>0</v>
      </c>
      <c r="E62" s="15">
        <f>IF(AND(INTRO!$E$39="Non-endemic",INTRO!$E$37="Non-endemic"),"Not required",IF(INTRO!$E$39="Non-endemic","Treat with DEC",COUNTRY_INFO!Q62))</f>
        <v>0</v>
      </c>
      <c r="F62" s="15">
        <f>IF(INTRO!$E$39&lt;&gt;"Non-endemic",COUNTRY_INFO!R62,"Not required")</f>
        <v>0</v>
      </c>
      <c r="G62" s="14">
        <f>IF(COUNTRY_INFO!H62=1, IF($E62=1,IF(ALB_MBD!$J62&lt;&gt;" ",COUNTRY_INFO!F62+COUNTRY_INFO!G62-ALB_MBD!$J62,COUNTRY_INFO!F62+COUNTRY_INFO!G62), 0),0)</f>
        <v>0</v>
      </c>
      <c r="H62" s="14">
        <f>IF(INTRO!$E$39&lt;&gt;"Endemic",0, IF(AND(COUNTRY_INFO!$I62=1,$F62&lt;&gt;0),IF(COUNTRY_INFO!N62&gt;=(COUNTRY_INFO!F62+COUNTRY_INFO!G62),COUNTRY_INFO!F62+COUNTRY_INFO!G62,COUNTRY_INFO!$N62), 0))</f>
        <v>0</v>
      </c>
      <c r="I62" s="3">
        <v>0</v>
      </c>
      <c r="J62" s="14">
        <f t="shared" si="8"/>
        <v>0</v>
      </c>
      <c r="K62" s="14">
        <f t="shared" si="9"/>
        <v>0</v>
      </c>
      <c r="L62" s="14">
        <f t="shared" si="10"/>
        <v>0</v>
      </c>
      <c r="M62" s="14">
        <f t="shared" si="11"/>
        <v>0</v>
      </c>
      <c r="N62" s="14">
        <f t="shared" si="12"/>
        <v>0</v>
      </c>
      <c r="O62" s="25"/>
      <c r="P62" s="16">
        <f t="shared" si="6"/>
        <v>0</v>
      </c>
      <c r="Q62" s="16">
        <f t="shared" si="7"/>
        <v>0</v>
      </c>
    </row>
    <row r="63" spans="1:17" x14ac:dyDescent="0.25">
      <c r="A63" s="13" t="str">
        <f>IF(INTRO!$E$39="Non-endemic"," ",IF(COUNTRY_INFO!A63=0," ",COUNTRY_INFO!A63))</f>
        <v>Nigeria</v>
      </c>
      <c r="B63" s="13" t="str">
        <f>IF(INTRO!$E$39="Non-endemic"," ",IF(COUNTRY_INFO!B63=0," ",COUNTRY_INFO!B63))</f>
        <v>Akwa Ibom</v>
      </c>
      <c r="C63" s="13" t="str">
        <f>IF(INTRO!$E$39="Non-endemic"," ",IF(COUNTRY_INFO!C63=0," ",COUNTRY_INFO!C63))</f>
        <v>Mbo</v>
      </c>
      <c r="D63" s="14">
        <f>IF(INTRO!$E$39="Non-endemic",0,IF(INTRO!$E$39="Endemic but PC is not required",IF(COUNTRY_INFO!$H63=1,COUNTRY_INFO!F63+COUNTRY_INFO!G63,0),IF(COUNTRY_INFO!$H63=1,COUNTRY_INFO!F63+COUNTRY_INFO!G63,IF(COUNTRY_INFO!$I63=1,IF(COUNTRY_INFO!N63&gt;=(COUNTRY_INFO!F63+COUNTRY_INFO!G63),COUNTRY_INFO!F63+COUNTRY_INFO!G63,COUNTRY_INFO!$N63),0))))</f>
        <v>0</v>
      </c>
      <c r="E63" s="15">
        <f>IF(AND(INTRO!$E$39="Non-endemic",INTRO!$E$37="Non-endemic"),"Not required",IF(INTRO!$E$39="Non-endemic","Treat with DEC",COUNTRY_INFO!Q63))</f>
        <v>0</v>
      </c>
      <c r="F63" s="15">
        <f>IF(INTRO!$E$39&lt;&gt;"Non-endemic",COUNTRY_INFO!R63,"Not required")</f>
        <v>0</v>
      </c>
      <c r="G63" s="14">
        <f>IF(COUNTRY_INFO!H63=1, IF($E63=1,IF(ALB_MBD!$J63&lt;&gt;" ",COUNTRY_INFO!F63+COUNTRY_INFO!G63-ALB_MBD!$J63,COUNTRY_INFO!F63+COUNTRY_INFO!G63), 0),0)</f>
        <v>0</v>
      </c>
      <c r="H63" s="14">
        <f>IF(INTRO!$E$39&lt;&gt;"Endemic",0, IF(AND(COUNTRY_INFO!$I63=1,$F63&lt;&gt;0),IF(COUNTRY_INFO!N63&gt;=(COUNTRY_INFO!F63+COUNTRY_INFO!G63),COUNTRY_INFO!F63+COUNTRY_INFO!G63,COUNTRY_INFO!$N63), 0))</f>
        <v>0</v>
      </c>
      <c r="I63" s="3">
        <v>0</v>
      </c>
      <c r="J63" s="14">
        <f t="shared" si="8"/>
        <v>0</v>
      </c>
      <c r="K63" s="14">
        <f t="shared" si="9"/>
        <v>0</v>
      </c>
      <c r="L63" s="14">
        <f t="shared" si="10"/>
        <v>0</v>
      </c>
      <c r="M63" s="14">
        <f t="shared" si="11"/>
        <v>0</v>
      </c>
      <c r="N63" s="14">
        <f t="shared" si="12"/>
        <v>0</v>
      </c>
      <c r="O63" s="25"/>
      <c r="P63" s="16">
        <f t="shared" si="6"/>
        <v>0</v>
      </c>
      <c r="Q63" s="16">
        <f t="shared" si="7"/>
        <v>0</v>
      </c>
    </row>
    <row r="64" spans="1:17" x14ac:dyDescent="0.25">
      <c r="A64" s="13" t="str">
        <f>IF(INTRO!$E$39="Non-endemic"," ",IF(COUNTRY_INFO!A64=0," ",COUNTRY_INFO!A64))</f>
        <v>Nigeria</v>
      </c>
      <c r="B64" s="13" t="str">
        <f>IF(INTRO!$E$39="Non-endemic"," ",IF(COUNTRY_INFO!B64=0," ",COUNTRY_INFO!B64))</f>
        <v>Akwa Ibom</v>
      </c>
      <c r="C64" s="13" t="str">
        <f>IF(INTRO!$E$39="Non-endemic"," ",IF(COUNTRY_INFO!C64=0," ",COUNTRY_INFO!C64))</f>
        <v>Mkpat Enin</v>
      </c>
      <c r="D64" s="14">
        <f>IF(INTRO!$E$39="Non-endemic",0,IF(INTRO!$E$39="Endemic but PC is not required",IF(COUNTRY_INFO!$H64=1,COUNTRY_INFO!F64+COUNTRY_INFO!G64,0),IF(COUNTRY_INFO!$H64=1,COUNTRY_INFO!F64+COUNTRY_INFO!G64,IF(COUNTRY_INFO!$I64=1,IF(COUNTRY_INFO!N64&gt;=(COUNTRY_INFO!F64+COUNTRY_INFO!G64),COUNTRY_INFO!F64+COUNTRY_INFO!G64,COUNTRY_INFO!$N64),0))))</f>
        <v>0</v>
      </c>
      <c r="E64" s="15">
        <f>IF(AND(INTRO!$E$39="Non-endemic",INTRO!$E$37="Non-endemic"),"Not required",IF(INTRO!$E$39="Non-endemic","Treat with DEC",COUNTRY_INFO!Q64))</f>
        <v>0</v>
      </c>
      <c r="F64" s="15">
        <f>IF(INTRO!$E$39&lt;&gt;"Non-endemic",COUNTRY_INFO!R64,"Not required")</f>
        <v>0</v>
      </c>
      <c r="G64" s="14">
        <f>IF(COUNTRY_INFO!H64=1, IF($E64=1,IF(ALB_MBD!$J64&lt;&gt;" ",COUNTRY_INFO!F64+COUNTRY_INFO!G64-ALB_MBD!$J64,COUNTRY_INFO!F64+COUNTRY_INFO!G64), 0),0)</f>
        <v>0</v>
      </c>
      <c r="H64" s="14">
        <f>IF(INTRO!$E$39&lt;&gt;"Endemic",0, IF(AND(COUNTRY_INFO!$I64=1,$F64&lt;&gt;0),IF(COUNTRY_INFO!N64&gt;=(COUNTRY_INFO!F64+COUNTRY_INFO!G64),COUNTRY_INFO!F64+COUNTRY_INFO!G64,COUNTRY_INFO!$N64), 0))</f>
        <v>0</v>
      </c>
      <c r="I64" s="3">
        <v>0</v>
      </c>
      <c r="J64" s="14">
        <f t="shared" si="8"/>
        <v>0</v>
      </c>
      <c r="K64" s="14">
        <f t="shared" si="9"/>
        <v>0</v>
      </c>
      <c r="L64" s="14">
        <f t="shared" si="10"/>
        <v>0</v>
      </c>
      <c r="M64" s="14">
        <f t="shared" si="11"/>
        <v>0</v>
      </c>
      <c r="N64" s="14">
        <f t="shared" si="12"/>
        <v>0</v>
      </c>
      <c r="O64" s="25"/>
      <c r="P64" s="16">
        <f t="shared" si="6"/>
        <v>0</v>
      </c>
      <c r="Q64" s="16">
        <f t="shared" si="7"/>
        <v>0</v>
      </c>
    </row>
    <row r="65" spans="1:17" x14ac:dyDescent="0.25">
      <c r="A65" s="13" t="str">
        <f>IF(INTRO!$E$39="Non-endemic"," ",IF(COUNTRY_INFO!A65=0," ",COUNTRY_INFO!A65))</f>
        <v>Nigeria</v>
      </c>
      <c r="B65" s="13" t="str">
        <f>IF(INTRO!$E$39="Non-endemic"," ",IF(COUNTRY_INFO!B65=0," ",COUNTRY_INFO!B65))</f>
        <v>Akwa Ibom</v>
      </c>
      <c r="C65" s="13" t="str">
        <f>IF(INTRO!$E$39="Non-endemic"," ",IF(COUNTRY_INFO!C65=0," ",COUNTRY_INFO!C65))</f>
        <v>Nsit Atai</v>
      </c>
      <c r="D65" s="14">
        <f>IF(INTRO!$E$39="Non-endemic",0,IF(INTRO!$E$39="Endemic but PC is not required",IF(COUNTRY_INFO!$H65=1,COUNTRY_INFO!F65+COUNTRY_INFO!G65,0),IF(COUNTRY_INFO!$H65=1,COUNTRY_INFO!F65+COUNTRY_INFO!G65,IF(COUNTRY_INFO!$I65=1,IF(COUNTRY_INFO!N65&gt;=(COUNTRY_INFO!F65+COUNTRY_INFO!G65),COUNTRY_INFO!F65+COUNTRY_INFO!G65,COUNTRY_INFO!$N65),0))))</f>
        <v>0</v>
      </c>
      <c r="E65" s="15">
        <f>IF(AND(INTRO!$E$39="Non-endemic",INTRO!$E$37="Non-endemic"),"Not required",IF(INTRO!$E$39="Non-endemic","Treat with DEC",COUNTRY_INFO!Q65))</f>
        <v>0</v>
      </c>
      <c r="F65" s="15">
        <f>IF(INTRO!$E$39&lt;&gt;"Non-endemic",COUNTRY_INFO!R65,"Not required")</f>
        <v>0</v>
      </c>
      <c r="G65" s="14">
        <f>IF(COUNTRY_INFO!H65=1, IF($E65=1,IF(ALB_MBD!$J65&lt;&gt;" ",COUNTRY_INFO!F65+COUNTRY_INFO!G65-ALB_MBD!$J65,COUNTRY_INFO!F65+COUNTRY_INFO!G65), 0),0)</f>
        <v>0</v>
      </c>
      <c r="H65" s="14">
        <f>IF(INTRO!$E$39&lt;&gt;"Endemic",0, IF(AND(COUNTRY_INFO!$I65=1,$F65&lt;&gt;0),IF(COUNTRY_INFO!N65&gt;=(COUNTRY_INFO!F65+COUNTRY_INFO!G65),COUNTRY_INFO!F65+COUNTRY_INFO!G65,COUNTRY_INFO!$N65), 0))</f>
        <v>0</v>
      </c>
      <c r="I65" s="3">
        <v>0</v>
      </c>
      <c r="J65" s="14">
        <f t="shared" si="8"/>
        <v>0</v>
      </c>
      <c r="K65" s="14">
        <f t="shared" si="9"/>
        <v>0</v>
      </c>
      <c r="L65" s="14">
        <f t="shared" si="10"/>
        <v>0</v>
      </c>
      <c r="M65" s="14">
        <f t="shared" si="11"/>
        <v>0</v>
      </c>
      <c r="N65" s="14">
        <f t="shared" si="12"/>
        <v>0</v>
      </c>
      <c r="O65" s="25"/>
      <c r="P65" s="16">
        <f t="shared" si="6"/>
        <v>0</v>
      </c>
      <c r="Q65" s="16">
        <f t="shared" si="7"/>
        <v>0</v>
      </c>
    </row>
    <row r="66" spans="1:17" x14ac:dyDescent="0.25">
      <c r="A66" s="13" t="str">
        <f>IF(INTRO!$E$39="Non-endemic"," ",IF(COUNTRY_INFO!A66=0," ",COUNTRY_INFO!A66))</f>
        <v>Nigeria</v>
      </c>
      <c r="B66" s="13" t="str">
        <f>IF(INTRO!$E$39="Non-endemic"," ",IF(COUNTRY_INFO!B66=0," ",COUNTRY_INFO!B66))</f>
        <v>Akwa Ibom</v>
      </c>
      <c r="C66" s="13" t="str">
        <f>IF(INTRO!$E$39="Non-endemic"," ",IF(COUNTRY_INFO!C66=0," ",COUNTRY_INFO!C66))</f>
        <v>Nsit Ibom</v>
      </c>
      <c r="D66" s="14">
        <f>IF(INTRO!$E$39="Non-endemic",0,IF(INTRO!$E$39="Endemic but PC is not required",IF(COUNTRY_INFO!$H66=1,COUNTRY_INFO!F66+COUNTRY_INFO!G66,0),IF(COUNTRY_INFO!$H66=1,COUNTRY_INFO!F66+COUNTRY_INFO!G66,IF(COUNTRY_INFO!$I66=1,IF(COUNTRY_INFO!N66&gt;=(COUNTRY_INFO!F66+COUNTRY_INFO!G66),COUNTRY_INFO!F66+COUNTRY_INFO!G66,COUNTRY_INFO!$N66),0))))</f>
        <v>0</v>
      </c>
      <c r="E66" s="15">
        <f>IF(AND(INTRO!$E$39="Non-endemic",INTRO!$E$37="Non-endemic"),"Not required",IF(INTRO!$E$39="Non-endemic","Treat with DEC",COUNTRY_INFO!Q66))</f>
        <v>0</v>
      </c>
      <c r="F66" s="15">
        <f>IF(INTRO!$E$39&lt;&gt;"Non-endemic",COUNTRY_INFO!R66,"Not required")</f>
        <v>0</v>
      </c>
      <c r="G66" s="14">
        <f>IF(COUNTRY_INFO!H66=1, IF($E66=1,IF(ALB_MBD!$J66&lt;&gt;" ",COUNTRY_INFO!F66+COUNTRY_INFO!G66-ALB_MBD!$J66,COUNTRY_INFO!F66+COUNTRY_INFO!G66), 0),0)</f>
        <v>0</v>
      </c>
      <c r="H66" s="14">
        <f>IF(INTRO!$E$39&lt;&gt;"Endemic",0, IF(AND(COUNTRY_INFO!$I66=1,$F66&lt;&gt;0),IF(COUNTRY_INFO!N66&gt;=(COUNTRY_INFO!F66+COUNTRY_INFO!G66),COUNTRY_INFO!F66+COUNTRY_INFO!G66,COUNTRY_INFO!$N66), 0))</f>
        <v>0</v>
      </c>
      <c r="I66" s="3">
        <v>0</v>
      </c>
      <c r="J66" s="14">
        <f t="shared" si="8"/>
        <v>0</v>
      </c>
      <c r="K66" s="14">
        <f t="shared" si="9"/>
        <v>0</v>
      </c>
      <c r="L66" s="14">
        <f t="shared" si="10"/>
        <v>0</v>
      </c>
      <c r="M66" s="14">
        <f t="shared" si="11"/>
        <v>0</v>
      </c>
      <c r="N66" s="14">
        <f t="shared" si="12"/>
        <v>0</v>
      </c>
      <c r="O66" s="25"/>
      <c r="P66" s="16">
        <f t="shared" si="6"/>
        <v>0</v>
      </c>
      <c r="Q66" s="16">
        <f t="shared" si="7"/>
        <v>0</v>
      </c>
    </row>
    <row r="67" spans="1:17" x14ac:dyDescent="0.25">
      <c r="A67" s="13" t="str">
        <f>IF(INTRO!$E$39="Non-endemic"," ",IF(COUNTRY_INFO!A67=0," ",COUNTRY_INFO!A67))</f>
        <v>Nigeria</v>
      </c>
      <c r="B67" s="13" t="str">
        <f>IF(INTRO!$E$39="Non-endemic"," ",IF(COUNTRY_INFO!B67=0," ",COUNTRY_INFO!B67))</f>
        <v>Akwa Ibom</v>
      </c>
      <c r="C67" s="13" t="str">
        <f>IF(INTRO!$E$39="Non-endemic"," ",IF(COUNTRY_INFO!C67=0," ",COUNTRY_INFO!C67))</f>
        <v>Nsit Ubiom</v>
      </c>
      <c r="D67" s="14">
        <f>IF(INTRO!$E$39="Non-endemic",0,IF(INTRO!$E$39="Endemic but PC is not required",IF(COUNTRY_INFO!$H67=1,COUNTRY_INFO!F67+COUNTRY_INFO!G67,0),IF(COUNTRY_INFO!$H67=1,COUNTRY_INFO!F67+COUNTRY_INFO!G67,IF(COUNTRY_INFO!$I67=1,IF(COUNTRY_INFO!N67&gt;=(COUNTRY_INFO!F67+COUNTRY_INFO!G67),COUNTRY_INFO!F67+COUNTRY_INFO!G67,COUNTRY_INFO!$N67),0))))</f>
        <v>0</v>
      </c>
      <c r="E67" s="15">
        <f>IF(AND(INTRO!$E$39="Non-endemic",INTRO!$E$37="Non-endemic"),"Not required",IF(INTRO!$E$39="Non-endemic","Treat with DEC",COUNTRY_INFO!Q67))</f>
        <v>0</v>
      </c>
      <c r="F67" s="15">
        <f>IF(INTRO!$E$39&lt;&gt;"Non-endemic",COUNTRY_INFO!R67,"Not required")</f>
        <v>0</v>
      </c>
      <c r="G67" s="14">
        <f>IF(COUNTRY_INFO!H67=1, IF($E67=1,IF(ALB_MBD!$J67&lt;&gt;" ",COUNTRY_INFO!F67+COUNTRY_INFO!G67-ALB_MBD!$J67,COUNTRY_INFO!F67+COUNTRY_INFO!G67), 0),0)</f>
        <v>0</v>
      </c>
      <c r="H67" s="14">
        <f>IF(INTRO!$E$39&lt;&gt;"Endemic",0, IF(AND(COUNTRY_INFO!$I67=1,$F67&lt;&gt;0),IF(COUNTRY_INFO!N67&gt;=(COUNTRY_INFO!F67+COUNTRY_INFO!G67),COUNTRY_INFO!F67+COUNTRY_INFO!G67,COUNTRY_INFO!$N67), 0))</f>
        <v>0</v>
      </c>
      <c r="I67" s="3">
        <v>0</v>
      </c>
      <c r="J67" s="14">
        <f t="shared" si="8"/>
        <v>0</v>
      </c>
      <c r="K67" s="14">
        <f t="shared" si="9"/>
        <v>0</v>
      </c>
      <c r="L67" s="14">
        <f t="shared" si="10"/>
        <v>0</v>
      </c>
      <c r="M67" s="14">
        <f t="shared" si="11"/>
        <v>0</v>
      </c>
      <c r="N67" s="14">
        <f t="shared" si="12"/>
        <v>0</v>
      </c>
      <c r="O67" s="25"/>
      <c r="P67" s="16">
        <f t="shared" si="6"/>
        <v>0</v>
      </c>
      <c r="Q67" s="16">
        <f t="shared" si="7"/>
        <v>0</v>
      </c>
    </row>
    <row r="68" spans="1:17" x14ac:dyDescent="0.25">
      <c r="A68" s="13" t="str">
        <f>IF(INTRO!$E$39="Non-endemic"," ",IF(COUNTRY_INFO!A68=0," ",COUNTRY_INFO!A68))</f>
        <v>Nigeria</v>
      </c>
      <c r="B68" s="13" t="str">
        <f>IF(INTRO!$E$39="Non-endemic"," ",IF(COUNTRY_INFO!B68=0," ",COUNTRY_INFO!B68))</f>
        <v>Akwa Ibom</v>
      </c>
      <c r="C68" s="13" t="str">
        <f>IF(INTRO!$E$39="Non-endemic"," ",IF(COUNTRY_INFO!C68=0," ",COUNTRY_INFO!C68))</f>
        <v>Obot Akara</v>
      </c>
      <c r="D68" s="14">
        <f>IF(INTRO!$E$39="Non-endemic",0,IF(INTRO!$E$39="Endemic but PC is not required",IF(COUNTRY_INFO!$H68=1,COUNTRY_INFO!F68+COUNTRY_INFO!G68,0),IF(COUNTRY_INFO!$H68=1,COUNTRY_INFO!F68+COUNTRY_INFO!G68,IF(COUNTRY_INFO!$I68=1,IF(COUNTRY_INFO!N68&gt;=(COUNTRY_INFO!F68+COUNTRY_INFO!G68),COUNTRY_INFO!F68+COUNTRY_INFO!G68,COUNTRY_INFO!$N68),0))))</f>
        <v>0</v>
      </c>
      <c r="E68" s="15">
        <f>IF(AND(INTRO!$E$39="Non-endemic",INTRO!$E$37="Non-endemic"),"Not required",IF(INTRO!$E$39="Non-endemic","Treat with DEC",COUNTRY_INFO!Q68))</f>
        <v>0</v>
      </c>
      <c r="F68" s="15">
        <f>IF(INTRO!$E$39&lt;&gt;"Non-endemic",COUNTRY_INFO!R68,"Not required")</f>
        <v>0</v>
      </c>
      <c r="G68" s="14">
        <f>IF(COUNTRY_INFO!H68=1, IF($E68=1,IF(ALB_MBD!$J68&lt;&gt;" ",COUNTRY_INFO!F68+COUNTRY_INFO!G68-ALB_MBD!$J68,COUNTRY_INFO!F68+COUNTRY_INFO!G68), 0),0)</f>
        <v>0</v>
      </c>
      <c r="H68" s="14">
        <f>IF(INTRO!$E$39&lt;&gt;"Endemic",0, IF(AND(COUNTRY_INFO!$I68=1,$F68&lt;&gt;0),IF(COUNTRY_INFO!N68&gt;=(COUNTRY_INFO!F68+COUNTRY_INFO!G68),COUNTRY_INFO!F68+COUNTRY_INFO!G68,COUNTRY_INFO!$N68), 0))</f>
        <v>0</v>
      </c>
      <c r="I68" s="3">
        <v>0</v>
      </c>
      <c r="J68" s="14">
        <f t="shared" si="8"/>
        <v>0</v>
      </c>
      <c r="K68" s="14">
        <f t="shared" si="9"/>
        <v>0</v>
      </c>
      <c r="L68" s="14">
        <f t="shared" si="10"/>
        <v>0</v>
      </c>
      <c r="M68" s="14">
        <f t="shared" si="11"/>
        <v>0</v>
      </c>
      <c r="N68" s="14">
        <f t="shared" si="12"/>
        <v>0</v>
      </c>
      <c r="O68" s="25"/>
      <c r="P68" s="16">
        <f t="shared" si="6"/>
        <v>0</v>
      </c>
      <c r="Q68" s="16">
        <f t="shared" si="7"/>
        <v>0</v>
      </c>
    </row>
    <row r="69" spans="1:17" x14ac:dyDescent="0.25">
      <c r="A69" s="13" t="str">
        <f>IF(INTRO!$E$39="Non-endemic"," ",IF(COUNTRY_INFO!A69=0," ",COUNTRY_INFO!A69))</f>
        <v>Nigeria</v>
      </c>
      <c r="B69" s="13" t="str">
        <f>IF(INTRO!$E$39="Non-endemic"," ",IF(COUNTRY_INFO!B69=0," ",COUNTRY_INFO!B69))</f>
        <v>Akwa Ibom</v>
      </c>
      <c r="C69" s="13" t="str">
        <f>IF(INTRO!$E$39="Non-endemic"," ",IF(COUNTRY_INFO!C69=0," ",COUNTRY_INFO!C69))</f>
        <v>Okobo</v>
      </c>
      <c r="D69" s="14">
        <f>IF(INTRO!$E$39="Non-endemic",0,IF(INTRO!$E$39="Endemic but PC is not required",IF(COUNTRY_INFO!$H69=1,COUNTRY_INFO!F69+COUNTRY_INFO!G69,0),IF(COUNTRY_INFO!$H69=1,COUNTRY_INFO!F69+COUNTRY_INFO!G69,IF(COUNTRY_INFO!$I69=1,IF(COUNTRY_INFO!N69&gt;=(COUNTRY_INFO!F69+COUNTRY_INFO!G69),COUNTRY_INFO!F69+COUNTRY_INFO!G69,COUNTRY_INFO!$N69),0))))</f>
        <v>111956</v>
      </c>
      <c r="E69" s="15">
        <f>IF(AND(INTRO!$E$39="Non-endemic",INTRO!$E$37="Non-endemic"),"Not required",IF(INTRO!$E$39="Non-endemic","Treat with DEC",COUNTRY_INFO!Q69))</f>
        <v>1</v>
      </c>
      <c r="F69" s="15">
        <f>IF(INTRO!$E$39&lt;&gt;"Non-endemic",COUNTRY_INFO!R69,"Not required")</f>
        <v>0</v>
      </c>
      <c r="G69" s="14">
        <f>IF(COUNTRY_INFO!H69=1, IF($E69=1,IF(ALB_MBD!$J69&lt;&gt;" ",COUNTRY_INFO!F69+COUNTRY_INFO!G69-ALB_MBD!$J69,COUNTRY_INFO!F69+COUNTRY_INFO!G69), 0),0)</f>
        <v>111956</v>
      </c>
      <c r="H69" s="14">
        <f>IF(INTRO!$E$39&lt;&gt;"Endemic",0, IF(AND(COUNTRY_INFO!$I69=1,$F69&lt;&gt;0),IF(COUNTRY_INFO!N69&gt;=(COUNTRY_INFO!F69+COUNTRY_INFO!G69),COUNTRY_INFO!F69+COUNTRY_INFO!G69,COUNTRY_INFO!$N69), 0))</f>
        <v>0</v>
      </c>
      <c r="I69" s="3">
        <v>0</v>
      </c>
      <c r="J69" s="14">
        <f t="shared" si="8"/>
        <v>0</v>
      </c>
      <c r="K69" s="14">
        <f t="shared" si="9"/>
        <v>313476.8</v>
      </c>
      <c r="L69" s="14">
        <f t="shared" si="10"/>
        <v>0</v>
      </c>
      <c r="M69" s="14">
        <f t="shared" si="11"/>
        <v>0</v>
      </c>
      <c r="N69" s="14">
        <f t="shared" si="12"/>
        <v>313476.8</v>
      </c>
      <c r="O69" s="25"/>
      <c r="P69" s="16">
        <f t="shared" si="6"/>
        <v>313476.8</v>
      </c>
      <c r="Q69" s="16">
        <f t="shared" si="7"/>
        <v>627</v>
      </c>
    </row>
    <row r="70" spans="1:17" x14ac:dyDescent="0.25">
      <c r="A70" s="13" t="str">
        <f>IF(INTRO!$E$39="Non-endemic"," ",IF(COUNTRY_INFO!A70=0," ",COUNTRY_INFO!A70))</f>
        <v>Nigeria</v>
      </c>
      <c r="B70" s="13" t="str">
        <f>IF(INTRO!$E$39="Non-endemic"," ",IF(COUNTRY_INFO!B70=0," ",COUNTRY_INFO!B70))</f>
        <v>Akwa Ibom</v>
      </c>
      <c r="C70" s="13" t="str">
        <f>IF(INTRO!$E$39="Non-endemic"," ",IF(COUNTRY_INFO!C70=0," ",COUNTRY_INFO!C70))</f>
        <v>Onna</v>
      </c>
      <c r="D70" s="14">
        <f>IF(INTRO!$E$39="Non-endemic",0,IF(INTRO!$E$39="Endemic but PC is not required",IF(COUNTRY_INFO!$H70=1,COUNTRY_INFO!F70+COUNTRY_INFO!G70,0),IF(COUNTRY_INFO!$H70=1,COUNTRY_INFO!F70+COUNTRY_INFO!G70,IF(COUNTRY_INFO!$I70=1,IF(COUNTRY_INFO!N70&gt;=(COUNTRY_INFO!F70+COUNTRY_INFO!G70),COUNTRY_INFO!F70+COUNTRY_INFO!G70,COUNTRY_INFO!$N70),0))))</f>
        <v>132738</v>
      </c>
      <c r="E70" s="15">
        <f>IF(AND(INTRO!$E$39="Non-endemic",INTRO!$E$37="Non-endemic"),"Not required",IF(INTRO!$E$39="Non-endemic","Treat with DEC",COUNTRY_INFO!Q70))</f>
        <v>1</v>
      </c>
      <c r="F70" s="15">
        <f>IF(INTRO!$E$39&lt;&gt;"Non-endemic",COUNTRY_INFO!R70,"Not required")</f>
        <v>0</v>
      </c>
      <c r="G70" s="14">
        <f>IF(COUNTRY_INFO!H70=1, IF($E70=1,IF(ALB_MBD!$J70&lt;&gt;" ",COUNTRY_INFO!F70+COUNTRY_INFO!G70-ALB_MBD!$J70,COUNTRY_INFO!F70+COUNTRY_INFO!G70), 0),0)</f>
        <v>0</v>
      </c>
      <c r="H70" s="14">
        <f>IF(INTRO!$E$39&lt;&gt;"Endemic",0, IF(AND(COUNTRY_INFO!$I70=1,$F70&lt;&gt;0),IF(COUNTRY_INFO!N70&gt;=(COUNTRY_INFO!F70+COUNTRY_INFO!G70),COUNTRY_INFO!F70+COUNTRY_INFO!G70,COUNTRY_INFO!$N70), 0))</f>
        <v>0</v>
      </c>
      <c r="I70" s="3">
        <v>0</v>
      </c>
      <c r="J70" s="14">
        <f t="shared" si="8"/>
        <v>0</v>
      </c>
      <c r="K70" s="14">
        <f t="shared" si="9"/>
        <v>0</v>
      </c>
      <c r="L70" s="14">
        <f t="shared" si="10"/>
        <v>0</v>
      </c>
      <c r="M70" s="14">
        <f t="shared" si="11"/>
        <v>0</v>
      </c>
      <c r="N70" s="14">
        <f t="shared" si="12"/>
        <v>0</v>
      </c>
      <c r="O70" s="25"/>
      <c r="P70" s="16">
        <f t="shared" si="6"/>
        <v>0</v>
      </c>
      <c r="Q70" s="16">
        <f t="shared" si="7"/>
        <v>0</v>
      </c>
    </row>
    <row r="71" spans="1:17" x14ac:dyDescent="0.25">
      <c r="A71" s="13" t="str">
        <f>IF(INTRO!$E$39="Non-endemic"," ",IF(COUNTRY_INFO!A71=0," ",COUNTRY_INFO!A71))</f>
        <v>Nigeria</v>
      </c>
      <c r="B71" s="13" t="str">
        <f>IF(INTRO!$E$39="Non-endemic"," ",IF(COUNTRY_INFO!B71=0," ",COUNTRY_INFO!B71))</f>
        <v>Akwa Ibom</v>
      </c>
      <c r="C71" s="13" t="str">
        <f>IF(INTRO!$E$39="Non-endemic"," ",IF(COUNTRY_INFO!C71=0," ",COUNTRY_INFO!C71))</f>
        <v>Oron</v>
      </c>
      <c r="D71" s="14">
        <f>IF(INTRO!$E$39="Non-endemic",0,IF(INTRO!$E$39="Endemic but PC is not required",IF(COUNTRY_INFO!$H71=1,COUNTRY_INFO!F71+COUNTRY_INFO!G71,0),IF(COUNTRY_INFO!$H71=1,COUNTRY_INFO!F71+COUNTRY_INFO!G71,IF(COUNTRY_INFO!$I71=1,IF(COUNTRY_INFO!N71&gt;=(COUNTRY_INFO!F71+COUNTRY_INFO!G71),COUNTRY_INFO!F71+COUNTRY_INFO!G71,COUNTRY_INFO!$N71),0))))</f>
        <v>94100</v>
      </c>
      <c r="E71" s="15">
        <f>IF(AND(INTRO!$E$39="Non-endemic",INTRO!$E$37="Non-endemic"),"Not required",IF(INTRO!$E$39="Non-endemic","Treat with DEC",COUNTRY_INFO!Q71))</f>
        <v>1</v>
      </c>
      <c r="F71" s="15">
        <f>IF(INTRO!$E$39&lt;&gt;"Non-endemic",COUNTRY_INFO!R71,"Not required")</f>
        <v>0</v>
      </c>
      <c r="G71" s="14">
        <f>IF(COUNTRY_INFO!H71=1, IF($E71=1,IF(ALB_MBD!$J71&lt;&gt;" ",COUNTRY_INFO!F71+COUNTRY_INFO!G71-ALB_MBD!$J71,COUNTRY_INFO!F71+COUNTRY_INFO!G71), 0),0)</f>
        <v>94100</v>
      </c>
      <c r="H71" s="14">
        <f>IF(INTRO!$E$39&lt;&gt;"Endemic",0, IF(AND(COUNTRY_INFO!$I71=1,$F71&lt;&gt;0),IF(COUNTRY_INFO!N71&gt;=(COUNTRY_INFO!F71+COUNTRY_INFO!G71),COUNTRY_INFO!F71+COUNTRY_INFO!G71,COUNTRY_INFO!$N71), 0))</f>
        <v>0</v>
      </c>
      <c r="I71" s="3">
        <v>0</v>
      </c>
      <c r="J71" s="14">
        <f t="shared" si="8"/>
        <v>0</v>
      </c>
      <c r="K71" s="14">
        <f t="shared" si="9"/>
        <v>263480</v>
      </c>
      <c r="L71" s="14">
        <f t="shared" si="10"/>
        <v>0</v>
      </c>
      <c r="M71" s="14">
        <f t="shared" si="11"/>
        <v>0</v>
      </c>
      <c r="N71" s="14">
        <f t="shared" si="12"/>
        <v>263480</v>
      </c>
      <c r="O71" s="25"/>
      <c r="P71" s="16">
        <f t="shared" si="6"/>
        <v>263480</v>
      </c>
      <c r="Q71" s="16">
        <f t="shared" si="7"/>
        <v>527</v>
      </c>
    </row>
    <row r="72" spans="1:17" x14ac:dyDescent="0.25">
      <c r="A72" s="13" t="str">
        <f>IF(INTRO!$E$39="Non-endemic"," ",IF(COUNTRY_INFO!A72=0," ",COUNTRY_INFO!A72))</f>
        <v>Nigeria</v>
      </c>
      <c r="B72" s="13" t="str">
        <f>IF(INTRO!$E$39="Non-endemic"," ",IF(COUNTRY_INFO!B72=0," ",COUNTRY_INFO!B72))</f>
        <v>Akwa Ibom</v>
      </c>
      <c r="C72" s="13" t="str">
        <f>IF(INTRO!$E$39="Non-endemic"," ",IF(COUNTRY_INFO!C72=0," ",COUNTRY_INFO!C72))</f>
        <v>Oruk Anam</v>
      </c>
      <c r="D72" s="14">
        <f>IF(INTRO!$E$39="Non-endemic",0,IF(INTRO!$E$39="Endemic but PC is not required",IF(COUNTRY_INFO!$H72=1,COUNTRY_INFO!F72+COUNTRY_INFO!G72,0),IF(COUNTRY_INFO!$H72=1,COUNTRY_INFO!F72+COUNTRY_INFO!G72,IF(COUNTRY_INFO!$I72=1,IF(COUNTRY_INFO!N72&gt;=(COUNTRY_INFO!F72+COUNTRY_INFO!G72),COUNTRY_INFO!F72+COUNTRY_INFO!G72,COUNTRY_INFO!$N72),0))))</f>
        <v>0</v>
      </c>
      <c r="E72" s="15">
        <f>IF(AND(INTRO!$E$39="Non-endemic",INTRO!$E$37="Non-endemic"),"Not required",IF(INTRO!$E$39="Non-endemic","Treat with DEC",COUNTRY_INFO!Q72))</f>
        <v>0</v>
      </c>
      <c r="F72" s="15">
        <f>IF(INTRO!$E$39&lt;&gt;"Non-endemic",COUNTRY_INFO!R72,"Not required")</f>
        <v>0</v>
      </c>
      <c r="G72" s="14">
        <f>IF(COUNTRY_INFO!H72=1, IF($E72=1,IF(ALB_MBD!$J72&lt;&gt;" ",COUNTRY_INFO!F72+COUNTRY_INFO!G72-ALB_MBD!$J72,COUNTRY_INFO!F72+COUNTRY_INFO!G72), 0),0)</f>
        <v>0</v>
      </c>
      <c r="H72" s="14">
        <f>IF(INTRO!$E$39&lt;&gt;"Endemic",0, IF(AND(COUNTRY_INFO!$I72=1,$F72&lt;&gt;0),IF(COUNTRY_INFO!N72&gt;=(COUNTRY_INFO!F72+COUNTRY_INFO!G72),COUNTRY_INFO!F72+COUNTRY_INFO!G72,COUNTRY_INFO!$N72), 0))</f>
        <v>0</v>
      </c>
      <c r="I72" s="3">
        <v>0</v>
      </c>
      <c r="J72" s="14">
        <f t="shared" si="8"/>
        <v>0</v>
      </c>
      <c r="K72" s="14">
        <f t="shared" si="9"/>
        <v>0</v>
      </c>
      <c r="L72" s="14">
        <f t="shared" si="10"/>
        <v>0</v>
      </c>
      <c r="M72" s="14">
        <f t="shared" si="11"/>
        <v>0</v>
      </c>
      <c r="N72" s="14">
        <f t="shared" si="12"/>
        <v>0</v>
      </c>
      <c r="O72" s="25"/>
      <c r="P72" s="16">
        <f t="shared" si="6"/>
        <v>0</v>
      </c>
      <c r="Q72" s="16">
        <f t="shared" si="7"/>
        <v>0</v>
      </c>
    </row>
    <row r="73" spans="1:17" x14ac:dyDescent="0.25">
      <c r="A73" s="13" t="str">
        <f>IF(INTRO!$E$39="Non-endemic"," ",IF(COUNTRY_INFO!A73=0," ",COUNTRY_INFO!A73))</f>
        <v>Nigeria</v>
      </c>
      <c r="B73" s="13" t="str">
        <f>IF(INTRO!$E$39="Non-endemic"," ",IF(COUNTRY_INFO!B73=0," ",COUNTRY_INFO!B73))</f>
        <v>Akwa Ibom</v>
      </c>
      <c r="C73" s="13" t="str">
        <f>IF(INTRO!$E$39="Non-endemic"," ",IF(COUNTRY_INFO!C73=0," ",COUNTRY_INFO!C73))</f>
        <v>Udung Uko</v>
      </c>
      <c r="D73" s="14">
        <f>IF(INTRO!$E$39="Non-endemic",0,IF(INTRO!$E$39="Endemic but PC is not required",IF(COUNTRY_INFO!$H73=1,COUNTRY_INFO!F73+COUNTRY_INFO!G73,0),IF(COUNTRY_INFO!$H73=1,COUNTRY_INFO!F73+COUNTRY_INFO!G73,IF(COUNTRY_INFO!$I73=1,IF(COUNTRY_INFO!N73&gt;=(COUNTRY_INFO!F73+COUNTRY_INFO!G73),COUNTRY_INFO!F73+COUNTRY_INFO!G73,COUNTRY_INFO!$N73),0))))</f>
        <v>57323</v>
      </c>
      <c r="E73" s="15">
        <f>IF(AND(INTRO!$E$39="Non-endemic",INTRO!$E$37="Non-endemic"),"Not required",IF(INTRO!$E$39="Non-endemic","Treat with DEC",COUNTRY_INFO!Q73))</f>
        <v>1</v>
      </c>
      <c r="F73" s="15">
        <f>IF(INTRO!$E$39&lt;&gt;"Non-endemic",COUNTRY_INFO!R73,"Not required")</f>
        <v>0</v>
      </c>
      <c r="G73" s="14">
        <f>IF(COUNTRY_INFO!H73=1, IF($E73=1,IF(ALB_MBD!$J73&lt;&gt;" ",COUNTRY_INFO!F73+COUNTRY_INFO!G73-ALB_MBD!$J73,COUNTRY_INFO!F73+COUNTRY_INFO!G73), 0),0)</f>
        <v>57323</v>
      </c>
      <c r="H73" s="14">
        <f>IF(INTRO!$E$39&lt;&gt;"Endemic",0, IF(AND(COUNTRY_INFO!$I73=1,$F73&lt;&gt;0),IF(COUNTRY_INFO!N73&gt;=(COUNTRY_INFO!F73+COUNTRY_INFO!G73),COUNTRY_INFO!F73+COUNTRY_INFO!G73,COUNTRY_INFO!$N73), 0))</f>
        <v>0</v>
      </c>
      <c r="I73" s="3">
        <v>0</v>
      </c>
      <c r="J73" s="14">
        <f t="shared" si="8"/>
        <v>0</v>
      </c>
      <c r="K73" s="14">
        <f t="shared" si="9"/>
        <v>160504.4</v>
      </c>
      <c r="L73" s="14">
        <f t="shared" si="10"/>
        <v>0</v>
      </c>
      <c r="M73" s="14">
        <f t="shared" si="11"/>
        <v>0</v>
      </c>
      <c r="N73" s="14">
        <f t="shared" si="12"/>
        <v>160504.4</v>
      </c>
      <c r="O73" s="25"/>
      <c r="P73" s="16">
        <f t="shared" si="6"/>
        <v>160504.4</v>
      </c>
      <c r="Q73" s="16">
        <f t="shared" si="7"/>
        <v>322</v>
      </c>
    </row>
    <row r="74" spans="1:17" x14ac:dyDescent="0.25">
      <c r="A74" s="13" t="str">
        <f>IF(INTRO!$E$39="Non-endemic"," ",IF(COUNTRY_INFO!A74=0," ",COUNTRY_INFO!A74))</f>
        <v>Nigeria</v>
      </c>
      <c r="B74" s="13" t="str">
        <f>IF(INTRO!$E$39="Non-endemic"," ",IF(COUNTRY_INFO!B74=0," ",COUNTRY_INFO!B74))</f>
        <v>Akwa Ibom</v>
      </c>
      <c r="C74" s="13" t="str">
        <f>IF(INTRO!$E$39="Non-endemic"," ",IF(COUNTRY_INFO!C74=0," ",COUNTRY_INFO!C74))</f>
        <v>Ukanafun</v>
      </c>
      <c r="D74" s="14">
        <f>IF(INTRO!$E$39="Non-endemic",0,IF(INTRO!$E$39="Endemic but PC is not required",IF(COUNTRY_INFO!$H74=1,COUNTRY_INFO!F74+COUNTRY_INFO!G74,0),IF(COUNTRY_INFO!$H74=1,COUNTRY_INFO!F74+COUNTRY_INFO!G74,IF(COUNTRY_INFO!$I74=1,IF(COUNTRY_INFO!N74&gt;=(COUNTRY_INFO!F74+COUNTRY_INFO!G74),COUNTRY_INFO!F74+COUNTRY_INFO!G74,COUNTRY_INFO!$N74),0))))</f>
        <v>0</v>
      </c>
      <c r="E74" s="15">
        <f>IF(AND(INTRO!$E$39="Non-endemic",INTRO!$E$37="Non-endemic"),"Not required",IF(INTRO!$E$39="Non-endemic","Treat with DEC",COUNTRY_INFO!Q74))</f>
        <v>0</v>
      </c>
      <c r="F74" s="15">
        <f>IF(INTRO!$E$39&lt;&gt;"Non-endemic",COUNTRY_INFO!R74,"Not required")</f>
        <v>0</v>
      </c>
      <c r="G74" s="14">
        <f>IF(COUNTRY_INFO!H74=1, IF($E74=1,IF(ALB_MBD!$J74&lt;&gt;" ",COUNTRY_INFO!F74+COUNTRY_INFO!G74-ALB_MBD!$J74,COUNTRY_INFO!F74+COUNTRY_INFO!G74), 0),0)</f>
        <v>0</v>
      </c>
      <c r="H74" s="14">
        <f>IF(INTRO!$E$39&lt;&gt;"Endemic",0, IF(AND(COUNTRY_INFO!$I74=1,$F74&lt;&gt;0),IF(COUNTRY_INFO!N74&gt;=(COUNTRY_INFO!F74+COUNTRY_INFO!G74),COUNTRY_INFO!F74+COUNTRY_INFO!G74,COUNTRY_INFO!$N74), 0))</f>
        <v>0</v>
      </c>
      <c r="I74" s="3">
        <v>0</v>
      </c>
      <c r="J74" s="14">
        <f t="shared" ref="J74:J137" si="13">IF(I74=0,H74,IF(I74&gt;H74,H74,I74))</f>
        <v>0</v>
      </c>
      <c r="K74" s="14">
        <f t="shared" ref="K74:K137" si="14">IF(G74&lt;J74,0,IF($E74=1, (G74-J74)*2.8, 0))</f>
        <v>0</v>
      </c>
      <c r="L74" s="14">
        <f t="shared" ref="L74:L137" si="15">IF($E74&lt;$F74, J74*(F74-E74)*2.8, 0)</f>
        <v>0</v>
      </c>
      <c r="M74" s="14">
        <f t="shared" ref="M74:M137" si="16">IF(AND($E74=1, $F74&lt;&gt;0), J74*2.8, 0)</f>
        <v>0</v>
      </c>
      <c r="N74" s="14">
        <f t="shared" ref="N74:N137" si="17">SUM(K74:M74)</f>
        <v>0</v>
      </c>
      <c r="O74" s="25"/>
      <c r="P74" s="16">
        <f t="shared" si="6"/>
        <v>0</v>
      </c>
      <c r="Q74" s="16">
        <f t="shared" si="7"/>
        <v>0</v>
      </c>
    </row>
    <row r="75" spans="1:17" x14ac:dyDescent="0.25">
      <c r="A75" s="13" t="str">
        <f>IF(INTRO!$E$39="Non-endemic"," ",IF(COUNTRY_INFO!A75=0," ",COUNTRY_INFO!A75))</f>
        <v>Nigeria</v>
      </c>
      <c r="B75" s="13" t="str">
        <f>IF(INTRO!$E$39="Non-endemic"," ",IF(COUNTRY_INFO!B75=0," ",COUNTRY_INFO!B75))</f>
        <v>Akwa Ibom</v>
      </c>
      <c r="C75" s="13" t="str">
        <f>IF(INTRO!$E$39="Non-endemic"," ",IF(COUNTRY_INFO!C75=0," ",COUNTRY_INFO!C75))</f>
        <v>Uruan</v>
      </c>
      <c r="D75" s="14">
        <f>IF(INTRO!$E$39="Non-endemic",0,IF(INTRO!$E$39="Endemic but PC is not required",IF(COUNTRY_INFO!$H75=1,COUNTRY_INFO!F75+COUNTRY_INFO!G75,0),IF(COUNTRY_INFO!$H75=1,COUNTRY_INFO!F75+COUNTRY_INFO!G75,IF(COUNTRY_INFO!$I75=1,IF(COUNTRY_INFO!N75&gt;=(COUNTRY_INFO!F75+COUNTRY_INFO!G75),COUNTRY_INFO!F75+COUNTRY_INFO!G75,COUNTRY_INFO!$N75),0))))</f>
        <v>127280</v>
      </c>
      <c r="E75" s="15">
        <f>IF(AND(INTRO!$E$39="Non-endemic",INTRO!$E$37="Non-endemic"),"Not required",IF(INTRO!$E$39="Non-endemic","Treat with DEC",COUNTRY_INFO!Q75))</f>
        <v>1</v>
      </c>
      <c r="F75" s="15">
        <f>IF(INTRO!$E$39&lt;&gt;"Non-endemic",COUNTRY_INFO!R75,"Not required")</f>
        <v>0</v>
      </c>
      <c r="G75" s="14">
        <f>IF(COUNTRY_INFO!H75=1, IF($E75=1,IF(ALB_MBD!$J75&lt;&gt;" ",COUNTRY_INFO!F75+COUNTRY_INFO!G75-ALB_MBD!$J75,COUNTRY_INFO!F75+COUNTRY_INFO!G75), 0),0)</f>
        <v>127280</v>
      </c>
      <c r="H75" s="14">
        <f>IF(INTRO!$E$39&lt;&gt;"Endemic",0, IF(AND(COUNTRY_INFO!$I75=1,$F75&lt;&gt;0),IF(COUNTRY_INFO!N75&gt;=(COUNTRY_INFO!F75+COUNTRY_INFO!G75),COUNTRY_INFO!F75+COUNTRY_INFO!G75,COUNTRY_INFO!$N75), 0))</f>
        <v>0</v>
      </c>
      <c r="I75" s="3">
        <v>0</v>
      </c>
      <c r="J75" s="14">
        <f t="shared" si="13"/>
        <v>0</v>
      </c>
      <c r="K75" s="14">
        <f t="shared" si="14"/>
        <v>356384</v>
      </c>
      <c r="L75" s="14">
        <f t="shared" si="15"/>
        <v>0</v>
      </c>
      <c r="M75" s="14">
        <f t="shared" si="16"/>
        <v>0</v>
      </c>
      <c r="N75" s="14">
        <f t="shared" si="17"/>
        <v>356384</v>
      </c>
      <c r="O75" s="25"/>
      <c r="P75" s="16">
        <f t="shared" si="6"/>
        <v>356384</v>
      </c>
      <c r="Q75" s="16">
        <f t="shared" si="7"/>
        <v>713</v>
      </c>
    </row>
    <row r="76" spans="1:17" x14ac:dyDescent="0.25">
      <c r="A76" s="13" t="str">
        <f>IF(INTRO!$E$39="Non-endemic"," ",IF(COUNTRY_INFO!A76=0," ",COUNTRY_INFO!A76))</f>
        <v>Nigeria</v>
      </c>
      <c r="B76" s="13" t="str">
        <f>IF(INTRO!$E$39="Non-endemic"," ",IF(COUNTRY_INFO!B76=0," ",COUNTRY_INFO!B76))</f>
        <v>Akwa Ibom</v>
      </c>
      <c r="C76" s="13" t="str">
        <f>IF(INTRO!$E$39="Non-endemic"," ",IF(COUNTRY_INFO!C76=0," ",COUNTRY_INFO!C76))</f>
        <v>Urue-Offong/Oruko</v>
      </c>
      <c r="D76" s="14">
        <f>IF(INTRO!$E$39="Non-endemic",0,IF(INTRO!$E$39="Endemic but PC is not required",IF(COUNTRY_INFO!$H76=1,COUNTRY_INFO!F76+COUNTRY_INFO!G76,0),IF(COUNTRY_INFO!$H76=1,COUNTRY_INFO!F76+COUNTRY_INFO!G76,IF(COUNTRY_INFO!$I76=1,IF(COUNTRY_INFO!N76&gt;=(COUNTRY_INFO!F76+COUNTRY_INFO!G76),COUNTRY_INFO!F76+COUNTRY_INFO!G76,COUNTRY_INFO!$N76),0))))</f>
        <v>0</v>
      </c>
      <c r="E76" s="15">
        <f>IF(AND(INTRO!$E$39="Non-endemic",INTRO!$E$37="Non-endemic"),"Not required",IF(INTRO!$E$39="Non-endemic","Treat with DEC",COUNTRY_INFO!Q76))</f>
        <v>0</v>
      </c>
      <c r="F76" s="15">
        <f>IF(INTRO!$E$39&lt;&gt;"Non-endemic",COUNTRY_INFO!R76,"Not required")</f>
        <v>0</v>
      </c>
      <c r="G76" s="14">
        <f>IF(COUNTRY_INFO!H76=1, IF($E76=1,IF(ALB_MBD!$J76&lt;&gt;" ",COUNTRY_INFO!F76+COUNTRY_INFO!G76-ALB_MBD!$J76,COUNTRY_INFO!F76+COUNTRY_INFO!G76), 0),0)</f>
        <v>0</v>
      </c>
      <c r="H76" s="14">
        <f>IF(INTRO!$E$39&lt;&gt;"Endemic",0, IF(AND(COUNTRY_INFO!$I76=1,$F76&lt;&gt;0),IF(COUNTRY_INFO!N76&gt;=(COUNTRY_INFO!F76+COUNTRY_INFO!G76),COUNTRY_INFO!F76+COUNTRY_INFO!G76,COUNTRY_INFO!$N76), 0))</f>
        <v>0</v>
      </c>
      <c r="I76" s="3">
        <v>0</v>
      </c>
      <c r="J76" s="14">
        <f t="shared" si="13"/>
        <v>0</v>
      </c>
      <c r="K76" s="14">
        <f t="shared" si="14"/>
        <v>0</v>
      </c>
      <c r="L76" s="14">
        <f t="shared" si="15"/>
        <v>0</v>
      </c>
      <c r="M76" s="14">
        <f t="shared" si="16"/>
        <v>0</v>
      </c>
      <c r="N76" s="14">
        <f t="shared" si="17"/>
        <v>0</v>
      </c>
      <c r="O76" s="25"/>
      <c r="P76" s="16">
        <f t="shared" si="6"/>
        <v>0</v>
      </c>
      <c r="Q76" s="16">
        <f t="shared" si="7"/>
        <v>0</v>
      </c>
    </row>
    <row r="77" spans="1:17" x14ac:dyDescent="0.25">
      <c r="A77" s="13" t="str">
        <f>IF(INTRO!$E$39="Non-endemic"," ",IF(COUNTRY_INFO!A77=0," ",COUNTRY_INFO!A77))</f>
        <v>Nigeria</v>
      </c>
      <c r="B77" s="13" t="str">
        <f>IF(INTRO!$E$39="Non-endemic"," ",IF(COUNTRY_INFO!B77=0," ",COUNTRY_INFO!B77))</f>
        <v>Akwa Ibom</v>
      </c>
      <c r="C77" s="13" t="str">
        <f>IF(INTRO!$E$39="Non-endemic"," ",IF(COUNTRY_INFO!C77=0," ",COUNTRY_INFO!C77))</f>
        <v>Uyo</v>
      </c>
      <c r="D77" s="14">
        <f>IF(INTRO!$E$39="Non-endemic",0,IF(INTRO!$E$39="Endemic but PC is not required",IF(COUNTRY_INFO!$H77=1,COUNTRY_INFO!F77+COUNTRY_INFO!G77,0),IF(COUNTRY_INFO!$H77=1,COUNTRY_INFO!F77+COUNTRY_INFO!G77,IF(COUNTRY_INFO!$I77=1,IF(COUNTRY_INFO!N77&gt;=(COUNTRY_INFO!F77+COUNTRY_INFO!G77),COUNTRY_INFO!F77+COUNTRY_INFO!G77,COUNTRY_INFO!$N77),0))))</f>
        <v>0</v>
      </c>
      <c r="E77" s="15">
        <f>IF(AND(INTRO!$E$39="Non-endemic",INTRO!$E$37="Non-endemic"),"Not required",IF(INTRO!$E$39="Non-endemic","Treat with DEC",COUNTRY_INFO!Q77))</f>
        <v>0</v>
      </c>
      <c r="F77" s="15">
        <f>IF(INTRO!$E$39&lt;&gt;"Non-endemic",COUNTRY_INFO!R77,"Not required")</f>
        <v>1</v>
      </c>
      <c r="G77" s="14">
        <f>IF(COUNTRY_INFO!H77=1, IF($E77=1,IF(ALB_MBD!$J77&lt;&gt;" ",COUNTRY_INFO!F77+COUNTRY_INFO!G77-ALB_MBD!$J77,COUNTRY_INFO!F77+COUNTRY_INFO!G77), 0),0)</f>
        <v>0</v>
      </c>
      <c r="H77" s="14">
        <f>IF(INTRO!$E$39&lt;&gt;"Endemic",0, IF(AND(COUNTRY_INFO!$I77=1,$F77&lt;&gt;0),IF(COUNTRY_INFO!N77&gt;=(COUNTRY_INFO!F77+COUNTRY_INFO!G77),COUNTRY_INFO!F77+COUNTRY_INFO!G77,COUNTRY_INFO!$N77), 0))</f>
        <v>0</v>
      </c>
      <c r="I77" s="3">
        <v>0</v>
      </c>
      <c r="J77" s="14">
        <f t="shared" si="13"/>
        <v>0</v>
      </c>
      <c r="K77" s="14">
        <f t="shared" si="14"/>
        <v>0</v>
      </c>
      <c r="L77" s="14">
        <f t="shared" si="15"/>
        <v>0</v>
      </c>
      <c r="M77" s="14">
        <f t="shared" si="16"/>
        <v>0</v>
      </c>
      <c r="N77" s="14">
        <f t="shared" si="17"/>
        <v>0</v>
      </c>
      <c r="O77" s="25"/>
      <c r="P77" s="16">
        <f t="shared" si="6"/>
        <v>0</v>
      </c>
      <c r="Q77" s="16">
        <f t="shared" si="7"/>
        <v>0</v>
      </c>
    </row>
    <row r="78" spans="1:17" x14ac:dyDescent="0.25">
      <c r="A78" s="13" t="str">
        <f>IF(INTRO!$E$39="Non-endemic"," ",IF(COUNTRY_INFO!A78=0," ",COUNTRY_INFO!A78))</f>
        <v>Nigeria</v>
      </c>
      <c r="B78" s="13" t="str">
        <f>IF(INTRO!$E$39="Non-endemic"," ",IF(COUNTRY_INFO!B78=0," ",COUNTRY_INFO!B78))</f>
        <v>Anambra</v>
      </c>
      <c r="C78" s="13" t="str">
        <f>IF(INTRO!$E$39="Non-endemic"," ",IF(COUNTRY_INFO!C78=0," ",COUNTRY_INFO!C78))</f>
        <v>Aguata</v>
      </c>
      <c r="D78" s="14">
        <f>IF(INTRO!$E$39="Non-endemic",0,IF(INTRO!$E$39="Endemic but PC is not required",IF(COUNTRY_INFO!$H78=1,COUNTRY_INFO!F78+COUNTRY_INFO!G78,0),IF(COUNTRY_INFO!$H78=1,COUNTRY_INFO!F78+COUNTRY_INFO!G78,IF(COUNTRY_INFO!$I78=1,IF(COUNTRY_INFO!N78&gt;=(COUNTRY_INFO!F78+COUNTRY_INFO!G78),COUNTRY_INFO!F78+COUNTRY_INFO!G78,COUNTRY_INFO!$N78),0))))</f>
        <v>398272</v>
      </c>
      <c r="E78" s="15">
        <f>IF(AND(INTRO!$E$39="Non-endemic",INTRO!$E$37="Non-endemic"),"Not required",IF(INTRO!$E$39="Non-endemic","Treat with DEC",COUNTRY_INFO!Q78))</f>
        <v>1</v>
      </c>
      <c r="F78" s="15">
        <f>IF(INTRO!$E$39&lt;&gt;"Non-endemic",COUNTRY_INFO!R78,"Not required")</f>
        <v>2</v>
      </c>
      <c r="G78" s="14">
        <f>IF(COUNTRY_INFO!H78=1, IF($E78=1,IF(ALB_MBD!$J78&lt;&gt;" ",COUNTRY_INFO!F78+COUNTRY_INFO!G78-ALB_MBD!$J78,COUNTRY_INFO!F78+COUNTRY_INFO!G78), 0),0)</f>
        <v>398272</v>
      </c>
      <c r="H78" s="14">
        <f>IF(INTRO!$E$39&lt;&gt;"Endemic",0, IF(AND(COUNTRY_INFO!$I78=1,$F78&lt;&gt;0),IF(COUNTRY_INFO!N78&gt;=(COUNTRY_INFO!F78+COUNTRY_INFO!G78),COUNTRY_INFO!F78+COUNTRY_INFO!G78,COUNTRY_INFO!$N78), 0))</f>
        <v>69093.167888671844</v>
      </c>
      <c r="I78" s="3">
        <v>55274.534310937481</v>
      </c>
      <c r="J78" s="14">
        <f t="shared" si="13"/>
        <v>55274.534310937481</v>
      </c>
      <c r="K78" s="14">
        <f t="shared" si="14"/>
        <v>960392.90392937488</v>
      </c>
      <c r="L78" s="14">
        <f t="shared" si="15"/>
        <v>154768.69607062492</v>
      </c>
      <c r="M78" s="14">
        <f t="shared" si="16"/>
        <v>154768.69607062492</v>
      </c>
      <c r="N78" s="14">
        <f t="shared" si="17"/>
        <v>1269930.2960706248</v>
      </c>
      <c r="O78" s="25"/>
      <c r="P78" s="16">
        <f t="shared" si="6"/>
        <v>1269930.2960706248</v>
      </c>
      <c r="Q78" s="16">
        <f t="shared" si="7"/>
        <v>2540</v>
      </c>
    </row>
    <row r="79" spans="1:17" x14ac:dyDescent="0.25">
      <c r="A79" s="13" t="str">
        <f>IF(INTRO!$E$39="Non-endemic"," ",IF(COUNTRY_INFO!A79=0," ",COUNTRY_INFO!A79))</f>
        <v>Nigeria</v>
      </c>
      <c r="B79" s="13" t="str">
        <f>IF(INTRO!$E$39="Non-endemic"," ",IF(COUNTRY_INFO!B79=0," ",COUNTRY_INFO!B79))</f>
        <v>Anambra</v>
      </c>
      <c r="C79" s="13" t="str">
        <f>IF(INTRO!$E$39="Non-endemic"," ",IF(COUNTRY_INFO!C79=0," ",COUNTRY_INFO!C79))</f>
        <v>Anambra East</v>
      </c>
      <c r="D79" s="14">
        <f>IF(INTRO!$E$39="Non-endemic",0,IF(INTRO!$E$39="Endemic but PC is not required",IF(COUNTRY_INFO!$H79=1,COUNTRY_INFO!F79+COUNTRY_INFO!G79,0),IF(COUNTRY_INFO!$H79=1,COUNTRY_INFO!F79+COUNTRY_INFO!G79,IF(COUNTRY_INFO!$I79=1,IF(COUNTRY_INFO!N79&gt;=(COUNTRY_INFO!F79+COUNTRY_INFO!G79),COUNTRY_INFO!F79+COUNTRY_INFO!G79,COUNTRY_INFO!$N79),0))))</f>
        <v>164971</v>
      </c>
      <c r="E79" s="15">
        <f>IF(AND(INTRO!$E$39="Non-endemic",INTRO!$E$37="Non-endemic"),"Not required",IF(INTRO!$E$39="Non-endemic","Treat with DEC",COUNTRY_INFO!Q79))</f>
        <v>1</v>
      </c>
      <c r="F79" s="15">
        <f>IF(INTRO!$E$39&lt;&gt;"Non-endemic",COUNTRY_INFO!R79,"Not required")</f>
        <v>0</v>
      </c>
      <c r="G79" s="14">
        <f>IF(COUNTRY_INFO!H79=1, IF($E79=1,IF(ALB_MBD!$J79&lt;&gt;" ",COUNTRY_INFO!F79+COUNTRY_INFO!G79-ALB_MBD!$J79,COUNTRY_INFO!F79+COUNTRY_INFO!G79), 0),0)</f>
        <v>164971</v>
      </c>
      <c r="H79" s="14">
        <f>IF(INTRO!$E$39&lt;&gt;"Endemic",0, IF(AND(COUNTRY_INFO!$I79=1,$F79&lt;&gt;0),IF(COUNTRY_INFO!N79&gt;=(COUNTRY_INFO!F79+COUNTRY_INFO!G79),COUNTRY_INFO!F79+COUNTRY_INFO!G79,COUNTRY_INFO!$N79), 0))</f>
        <v>0</v>
      </c>
      <c r="I79" s="3">
        <v>0</v>
      </c>
      <c r="J79" s="14">
        <f t="shared" si="13"/>
        <v>0</v>
      </c>
      <c r="K79" s="14">
        <f t="shared" si="14"/>
        <v>461918.8</v>
      </c>
      <c r="L79" s="14">
        <f t="shared" si="15"/>
        <v>0</v>
      </c>
      <c r="M79" s="14">
        <f t="shared" si="16"/>
        <v>0</v>
      </c>
      <c r="N79" s="14">
        <f t="shared" si="17"/>
        <v>461918.8</v>
      </c>
      <c r="O79" s="25"/>
      <c r="P79" s="16">
        <f t="shared" si="6"/>
        <v>461918.8</v>
      </c>
      <c r="Q79" s="16">
        <f t="shared" si="7"/>
        <v>924</v>
      </c>
    </row>
    <row r="80" spans="1:17" x14ac:dyDescent="0.25">
      <c r="A80" s="13" t="str">
        <f>IF(INTRO!$E$39="Non-endemic"," ",IF(COUNTRY_INFO!A80=0," ",COUNTRY_INFO!A80))</f>
        <v>Nigeria</v>
      </c>
      <c r="B80" s="13" t="str">
        <f>IF(INTRO!$E$39="Non-endemic"," ",IF(COUNTRY_INFO!B80=0," ",COUNTRY_INFO!B80))</f>
        <v>Anambra</v>
      </c>
      <c r="C80" s="13" t="str">
        <f>IF(INTRO!$E$39="Non-endemic"," ",IF(COUNTRY_INFO!C80=0," ",COUNTRY_INFO!C80))</f>
        <v>Anambra West</v>
      </c>
      <c r="D80" s="14">
        <f>IF(INTRO!$E$39="Non-endemic",0,IF(INTRO!$E$39="Endemic but PC is not required",IF(COUNTRY_INFO!$H80=1,COUNTRY_INFO!F80+COUNTRY_INFO!G80,0),IF(COUNTRY_INFO!$H80=1,COUNTRY_INFO!F80+COUNTRY_INFO!G80,IF(COUNTRY_INFO!$I80=1,IF(COUNTRY_INFO!N80&gt;=(COUNTRY_INFO!F80+COUNTRY_INFO!G80),COUNTRY_INFO!F80+COUNTRY_INFO!G80,COUNTRY_INFO!$N80),0))))</f>
        <v>180125</v>
      </c>
      <c r="E80" s="15">
        <f>IF(AND(INTRO!$E$39="Non-endemic",INTRO!$E$37="Non-endemic"),"Not required",IF(INTRO!$E$39="Non-endemic","Treat with DEC",COUNTRY_INFO!Q80))</f>
        <v>1</v>
      </c>
      <c r="F80" s="15">
        <f>IF(INTRO!$E$39&lt;&gt;"Non-endemic",COUNTRY_INFO!R80,"Not required")</f>
        <v>0</v>
      </c>
      <c r="G80" s="14">
        <f>IF(COUNTRY_INFO!H80=1, IF($E80=1,IF(ALB_MBD!$J80&lt;&gt;" ",COUNTRY_INFO!F80+COUNTRY_INFO!G80-ALB_MBD!$J80,COUNTRY_INFO!F80+COUNTRY_INFO!G80), 0),0)</f>
        <v>180125</v>
      </c>
      <c r="H80" s="14">
        <f>IF(INTRO!$E$39&lt;&gt;"Endemic",0, IF(AND(COUNTRY_INFO!$I80=1,$F80&lt;&gt;0),IF(COUNTRY_INFO!N80&gt;=(COUNTRY_INFO!F80+COUNTRY_INFO!G80),COUNTRY_INFO!F80+COUNTRY_INFO!G80,COUNTRY_INFO!$N80), 0))</f>
        <v>0</v>
      </c>
      <c r="I80" s="3">
        <v>0</v>
      </c>
      <c r="J80" s="14">
        <f t="shared" si="13"/>
        <v>0</v>
      </c>
      <c r="K80" s="14">
        <f t="shared" si="14"/>
        <v>504349.99999999994</v>
      </c>
      <c r="L80" s="14">
        <f t="shared" si="15"/>
        <v>0</v>
      </c>
      <c r="M80" s="14">
        <f t="shared" si="16"/>
        <v>0</v>
      </c>
      <c r="N80" s="14">
        <f t="shared" si="17"/>
        <v>504349.99999999994</v>
      </c>
      <c r="O80" s="25"/>
      <c r="P80" s="16">
        <f t="shared" si="6"/>
        <v>504349.99999999994</v>
      </c>
      <c r="Q80" s="16">
        <f t="shared" si="7"/>
        <v>1009</v>
      </c>
    </row>
    <row r="81" spans="1:17" x14ac:dyDescent="0.25">
      <c r="A81" s="13" t="str">
        <f>IF(INTRO!$E$39="Non-endemic"," ",IF(COUNTRY_INFO!A81=0," ",COUNTRY_INFO!A81))</f>
        <v>Nigeria</v>
      </c>
      <c r="B81" s="13" t="str">
        <f>IF(INTRO!$E$39="Non-endemic"," ",IF(COUNTRY_INFO!B81=0," ",COUNTRY_INFO!B81))</f>
        <v>Anambra</v>
      </c>
      <c r="C81" s="13" t="str">
        <f>IF(INTRO!$E$39="Non-endemic"," ",IF(COUNTRY_INFO!C81=0," ",COUNTRY_INFO!C81))</f>
        <v>Anaocha</v>
      </c>
      <c r="D81" s="14">
        <f>IF(INTRO!$E$39="Non-endemic",0,IF(INTRO!$E$39="Endemic but PC is not required",IF(COUNTRY_INFO!$H81=1,COUNTRY_INFO!F81+COUNTRY_INFO!G81,0),IF(COUNTRY_INFO!$H81=1,COUNTRY_INFO!F81+COUNTRY_INFO!G81,IF(COUNTRY_INFO!$I81=1,IF(COUNTRY_INFO!N81&gt;=(COUNTRY_INFO!F81+COUNTRY_INFO!G81),COUNTRY_INFO!F81+COUNTRY_INFO!G81,COUNTRY_INFO!$N81),0))))</f>
        <v>306637</v>
      </c>
      <c r="E81" s="15">
        <f>IF(AND(INTRO!$E$39="Non-endemic",INTRO!$E$37="Non-endemic"),"Not required",IF(INTRO!$E$39="Non-endemic","Treat with DEC",COUNTRY_INFO!Q81))</f>
        <v>1</v>
      </c>
      <c r="F81" s="15">
        <f>IF(INTRO!$E$39&lt;&gt;"Non-endemic",COUNTRY_INFO!R81,"Not required")</f>
        <v>2</v>
      </c>
      <c r="G81" s="14">
        <f>IF(COUNTRY_INFO!H81=1, IF($E81=1,IF(ALB_MBD!$J81&lt;&gt;" ",COUNTRY_INFO!F81+COUNTRY_INFO!G81-ALB_MBD!$J81,COUNTRY_INFO!F81+COUNTRY_INFO!G81), 0),0)</f>
        <v>306637</v>
      </c>
      <c r="H81" s="14">
        <f>IF(INTRO!$E$39&lt;&gt;"Endemic",0, IF(AND(COUNTRY_INFO!$I81=1,$F81&lt;&gt;0),IF(COUNTRY_INFO!N81&gt;=(COUNTRY_INFO!F81+COUNTRY_INFO!G81),COUNTRY_INFO!F81+COUNTRY_INFO!G81,COUNTRY_INFO!$N81), 0))</f>
        <v>58627.917872656231</v>
      </c>
      <c r="I81" s="3">
        <v>46902.334298124981</v>
      </c>
      <c r="J81" s="14">
        <f t="shared" si="13"/>
        <v>46902.334298124981</v>
      </c>
      <c r="K81" s="14">
        <f t="shared" si="14"/>
        <v>727257.06396525004</v>
      </c>
      <c r="L81" s="14">
        <f t="shared" si="15"/>
        <v>131326.53603474994</v>
      </c>
      <c r="M81" s="14">
        <f t="shared" si="16"/>
        <v>131326.53603474994</v>
      </c>
      <c r="N81" s="14">
        <f t="shared" si="17"/>
        <v>989910.13603474991</v>
      </c>
      <c r="O81" s="25"/>
      <c r="P81" s="16">
        <f t="shared" si="6"/>
        <v>989910.13603474991</v>
      </c>
      <c r="Q81" s="16">
        <f t="shared" si="7"/>
        <v>1980</v>
      </c>
    </row>
    <row r="82" spans="1:17" x14ac:dyDescent="0.25">
      <c r="A82" s="13" t="str">
        <f>IF(INTRO!$E$39="Non-endemic"," ",IF(COUNTRY_INFO!A82=0," ",COUNTRY_INFO!A82))</f>
        <v>Nigeria</v>
      </c>
      <c r="B82" s="13" t="str">
        <f>IF(INTRO!$E$39="Non-endemic"," ",IF(COUNTRY_INFO!B82=0," ",COUNTRY_INFO!B82))</f>
        <v>Anambra</v>
      </c>
      <c r="C82" s="13" t="str">
        <f>IF(INTRO!$E$39="Non-endemic"," ",IF(COUNTRY_INFO!C82=0," ",COUNTRY_INFO!C82))</f>
        <v>Awka North</v>
      </c>
      <c r="D82" s="14">
        <f>IF(INTRO!$E$39="Non-endemic",0,IF(INTRO!$E$39="Endemic but PC is not required",IF(COUNTRY_INFO!$H82=1,COUNTRY_INFO!F82+COUNTRY_INFO!G82,0),IF(COUNTRY_INFO!$H82=1,COUNTRY_INFO!F82+COUNTRY_INFO!G82,IF(COUNTRY_INFO!$I82=1,IF(COUNTRY_INFO!N82&gt;=(COUNTRY_INFO!F82+COUNTRY_INFO!G82),COUNTRY_INFO!F82+COUNTRY_INFO!G82,COUNTRY_INFO!$N82),0))))</f>
        <v>121157</v>
      </c>
      <c r="E82" s="15">
        <f>IF(AND(INTRO!$E$39="Non-endemic",INTRO!$E$37="Non-endemic"),"Not required",IF(INTRO!$E$39="Non-endemic","Treat with DEC",COUNTRY_INFO!Q82))</f>
        <v>1</v>
      </c>
      <c r="F82" s="15">
        <f>IF(INTRO!$E$39&lt;&gt;"Non-endemic",COUNTRY_INFO!R82,"Not required")</f>
        <v>2</v>
      </c>
      <c r="G82" s="14">
        <f>IF(COUNTRY_INFO!H82=1, IF($E82=1,IF(ALB_MBD!$J82&lt;&gt;" ",COUNTRY_INFO!F82+COUNTRY_INFO!G82-ALB_MBD!$J82,COUNTRY_INFO!F82+COUNTRY_INFO!G82), 0),0)</f>
        <v>121157</v>
      </c>
      <c r="H82" s="14">
        <f>IF(INTRO!$E$39&lt;&gt;"Endemic",0, IF(AND(COUNTRY_INFO!$I82=1,$F82&lt;&gt;0),IF(COUNTRY_INFO!N82&gt;=(COUNTRY_INFO!F82+COUNTRY_INFO!G82),COUNTRY_INFO!F82+COUNTRY_INFO!G82,COUNTRY_INFO!$N82), 0))</f>
        <v>45995.883152343726</v>
      </c>
      <c r="I82" s="3">
        <v>36796.706521874985</v>
      </c>
      <c r="J82" s="14">
        <f t="shared" si="13"/>
        <v>36796.706521874985</v>
      </c>
      <c r="K82" s="14">
        <f t="shared" si="14"/>
        <v>236208.82173875</v>
      </c>
      <c r="L82" s="14">
        <f t="shared" si="15"/>
        <v>103030.77826124996</v>
      </c>
      <c r="M82" s="14">
        <f t="shared" si="16"/>
        <v>103030.77826124996</v>
      </c>
      <c r="N82" s="14">
        <f t="shared" si="17"/>
        <v>442270.37826124992</v>
      </c>
      <c r="O82" s="25"/>
      <c r="P82" s="16">
        <f t="shared" si="6"/>
        <v>442270.37826124992</v>
      </c>
      <c r="Q82" s="16">
        <f t="shared" si="7"/>
        <v>885</v>
      </c>
    </row>
    <row r="83" spans="1:17" x14ac:dyDescent="0.25">
      <c r="A83" s="13" t="str">
        <f>IF(INTRO!$E$39="Non-endemic"," ",IF(COUNTRY_INFO!A83=0," ",COUNTRY_INFO!A83))</f>
        <v>Nigeria</v>
      </c>
      <c r="B83" s="13" t="str">
        <f>IF(INTRO!$E$39="Non-endemic"," ",IF(COUNTRY_INFO!B83=0," ",COUNTRY_INFO!B83))</f>
        <v>Anambra</v>
      </c>
      <c r="C83" s="13" t="str">
        <f>IF(INTRO!$E$39="Non-endemic"," ",IF(COUNTRY_INFO!C83=0," ",COUNTRY_INFO!C83))</f>
        <v>Awka south</v>
      </c>
      <c r="D83" s="14">
        <f>IF(INTRO!$E$39="Non-endemic",0,IF(INTRO!$E$39="Endemic but PC is not required",IF(COUNTRY_INFO!$H83=1,COUNTRY_INFO!F83+COUNTRY_INFO!G83,0),IF(COUNTRY_INFO!$H83=1,COUNTRY_INFO!F83+COUNTRY_INFO!G83,IF(COUNTRY_INFO!$I83=1,IF(COUNTRY_INFO!N83&gt;=(COUNTRY_INFO!F83+COUNTRY_INFO!G83),COUNTRY_INFO!F83+COUNTRY_INFO!G83,COUNTRY_INFO!$N83),0))))</f>
        <v>203400</v>
      </c>
      <c r="E83" s="15">
        <f>IF(AND(INTRO!$E$39="Non-endemic",INTRO!$E$37="Non-endemic"),"Not required",IF(INTRO!$E$39="Non-endemic","Treat with DEC",COUNTRY_INFO!Q83))</f>
        <v>1</v>
      </c>
      <c r="F83" s="15">
        <f>IF(INTRO!$E$39&lt;&gt;"Non-endemic",COUNTRY_INFO!R83,"Not required")</f>
        <v>2</v>
      </c>
      <c r="G83" s="14">
        <f>IF(COUNTRY_INFO!H83=1, IF($E83=1,IF(ALB_MBD!$J83&lt;&gt;" ",COUNTRY_INFO!F83+COUNTRY_INFO!G83-ALB_MBD!$J83,COUNTRY_INFO!F83+COUNTRY_INFO!G83), 0),0)</f>
        <v>203400</v>
      </c>
      <c r="H83" s="14">
        <f>IF(INTRO!$E$39&lt;&gt;"Endemic",0, IF(AND(COUNTRY_INFO!$I83=1,$F83&lt;&gt;0),IF(COUNTRY_INFO!N83&gt;=(COUNTRY_INFO!F83+COUNTRY_INFO!G83),COUNTRY_INFO!F83+COUNTRY_INFO!G83,COUNTRY_INFO!$N83), 0))</f>
        <v>43690.01802382811</v>
      </c>
      <c r="I83" s="3">
        <v>34952.014419062485</v>
      </c>
      <c r="J83" s="14">
        <f t="shared" si="13"/>
        <v>34952.014419062485</v>
      </c>
      <c r="K83" s="14">
        <f t="shared" si="14"/>
        <v>471654.35962662502</v>
      </c>
      <c r="L83" s="14">
        <f t="shared" si="15"/>
        <v>97865.640373374947</v>
      </c>
      <c r="M83" s="14">
        <f t="shared" si="16"/>
        <v>97865.640373374947</v>
      </c>
      <c r="N83" s="14">
        <f t="shared" si="17"/>
        <v>667385.64037337492</v>
      </c>
      <c r="O83" s="25"/>
      <c r="P83" s="16">
        <f t="shared" si="6"/>
        <v>667385.64037337492</v>
      </c>
      <c r="Q83" s="16">
        <f t="shared" si="7"/>
        <v>1335</v>
      </c>
    </row>
    <row r="84" spans="1:17" x14ac:dyDescent="0.25">
      <c r="A84" s="13" t="str">
        <f>IF(INTRO!$E$39="Non-endemic"," ",IF(COUNTRY_INFO!A84=0," ",COUNTRY_INFO!A84))</f>
        <v>Nigeria</v>
      </c>
      <c r="B84" s="13" t="str">
        <f>IF(INTRO!$E$39="Non-endemic"," ",IF(COUNTRY_INFO!B84=0," ",COUNTRY_INFO!B84))</f>
        <v>Anambra</v>
      </c>
      <c r="C84" s="13" t="str">
        <f>IF(INTRO!$E$39="Non-endemic"," ",IF(COUNTRY_INFO!C84=0," ",COUNTRY_INFO!C84))</f>
        <v>Ayamelum</v>
      </c>
      <c r="D84" s="14">
        <f>IF(INTRO!$E$39="Non-endemic",0,IF(INTRO!$E$39="Endemic but PC is not required",IF(COUNTRY_INFO!$H84=1,COUNTRY_INFO!F84+COUNTRY_INFO!G84,0),IF(COUNTRY_INFO!$H84=1,COUNTRY_INFO!F84+COUNTRY_INFO!G84,IF(COUNTRY_INFO!$I84=1,IF(COUNTRY_INFO!N84&gt;=(COUNTRY_INFO!F84+COUNTRY_INFO!G84),COUNTRY_INFO!F84+COUNTRY_INFO!G84,COUNTRY_INFO!$N84),0))))</f>
        <v>170435</v>
      </c>
      <c r="E84" s="15">
        <f>IF(AND(INTRO!$E$39="Non-endemic",INTRO!$E$37="Non-endemic"),"Not required",IF(INTRO!$E$39="Non-endemic","Treat with DEC",COUNTRY_INFO!Q84))</f>
        <v>1</v>
      </c>
      <c r="F84" s="15">
        <f>IF(INTRO!$E$39&lt;&gt;"Non-endemic",COUNTRY_INFO!R84,"Not required")</f>
        <v>2</v>
      </c>
      <c r="G84" s="14">
        <f>IF(COUNTRY_INFO!H84=1, IF($E84=1,IF(ALB_MBD!$J84&lt;&gt;" ",COUNTRY_INFO!F84+COUNTRY_INFO!G84-ALB_MBD!$J84,COUNTRY_INFO!F84+COUNTRY_INFO!G84), 0),0)</f>
        <v>170435</v>
      </c>
      <c r="H84" s="14">
        <f>IF(INTRO!$E$39&lt;&gt;"Endemic",0, IF(AND(COUNTRY_INFO!$I84=1,$F84&lt;&gt;0),IF(COUNTRY_INFO!N84&gt;=(COUNTRY_INFO!F84+COUNTRY_INFO!G84),COUNTRY_INFO!F84+COUNTRY_INFO!G84,COUNTRY_INFO!$N84), 0))</f>
        <v>53534.925195312469</v>
      </c>
      <c r="I84" s="3">
        <v>42827.94015624997</v>
      </c>
      <c r="J84" s="14">
        <f t="shared" si="13"/>
        <v>42827.94015624997</v>
      </c>
      <c r="K84" s="14">
        <f t="shared" si="14"/>
        <v>357299.76756250008</v>
      </c>
      <c r="L84" s="14">
        <f t="shared" si="15"/>
        <v>119918.2324374999</v>
      </c>
      <c r="M84" s="14">
        <f t="shared" si="16"/>
        <v>119918.2324374999</v>
      </c>
      <c r="N84" s="14">
        <f t="shared" si="17"/>
        <v>597136.23243749992</v>
      </c>
      <c r="O84" s="25"/>
      <c r="P84" s="16">
        <f t="shared" si="6"/>
        <v>597136.23243749992</v>
      </c>
      <c r="Q84" s="16">
        <f t="shared" si="7"/>
        <v>1195</v>
      </c>
    </row>
    <row r="85" spans="1:17" x14ac:dyDescent="0.25">
      <c r="A85" s="13" t="str">
        <f>IF(INTRO!$E$39="Non-endemic"," ",IF(COUNTRY_INFO!A85=0," ",COUNTRY_INFO!A85))</f>
        <v>Nigeria</v>
      </c>
      <c r="B85" s="13" t="str">
        <f>IF(INTRO!$E$39="Non-endemic"," ",IF(COUNTRY_INFO!B85=0," ",COUNTRY_INFO!B85))</f>
        <v>Anambra</v>
      </c>
      <c r="C85" s="13" t="str">
        <f>IF(INTRO!$E$39="Non-endemic"," ",IF(COUNTRY_INFO!C85=0," ",COUNTRY_INFO!C85))</f>
        <v>Dunukofia</v>
      </c>
      <c r="D85" s="14">
        <f>IF(INTRO!$E$39="Non-endemic",0,IF(INTRO!$E$39="Endemic but PC is not required",IF(COUNTRY_INFO!$H85=1,COUNTRY_INFO!F85+COUNTRY_INFO!G85,0),IF(COUNTRY_INFO!$H85=1,COUNTRY_INFO!F85+COUNTRY_INFO!G85,IF(COUNTRY_INFO!$I85=1,IF(COUNTRY_INFO!N85&gt;=(COUNTRY_INFO!F85+COUNTRY_INFO!G85),COUNTRY_INFO!F85+COUNTRY_INFO!G85,COUNTRY_INFO!$N85),0))))</f>
        <v>103698</v>
      </c>
      <c r="E85" s="15">
        <f>IF(AND(INTRO!$E$39="Non-endemic",INTRO!$E$37="Non-endemic"),"Not required",IF(INTRO!$E$39="Non-endemic","Treat with DEC",COUNTRY_INFO!Q85))</f>
        <v>1</v>
      </c>
      <c r="F85" s="15">
        <f>IF(INTRO!$E$39&lt;&gt;"Non-endemic",COUNTRY_INFO!R85,"Not required")</f>
        <v>2</v>
      </c>
      <c r="G85" s="14">
        <f>IF(COUNTRY_INFO!H85=1, IF($E85=1,IF(ALB_MBD!$J85&lt;&gt;" ",COUNTRY_INFO!F85+COUNTRY_INFO!G85-ALB_MBD!$J85,COUNTRY_INFO!F85+COUNTRY_INFO!G85), 0),0)</f>
        <v>103698</v>
      </c>
      <c r="H85" s="14">
        <f>IF(INTRO!$E$39&lt;&gt;"Endemic",0, IF(AND(COUNTRY_INFO!$I85=1,$F85&lt;&gt;0),IF(COUNTRY_INFO!N85&gt;=(COUNTRY_INFO!F85+COUNTRY_INFO!G85),COUNTRY_INFO!F85+COUNTRY_INFO!G85,COUNTRY_INFO!$N85), 0))</f>
        <v>44394.250648046866</v>
      </c>
      <c r="I85" s="3">
        <v>35515.400518437491</v>
      </c>
      <c r="J85" s="14">
        <f t="shared" si="13"/>
        <v>35515.400518437491</v>
      </c>
      <c r="K85" s="14">
        <f t="shared" si="14"/>
        <v>190911.278548375</v>
      </c>
      <c r="L85" s="14">
        <f t="shared" si="15"/>
        <v>99443.121451624975</v>
      </c>
      <c r="M85" s="14">
        <f t="shared" si="16"/>
        <v>99443.121451624975</v>
      </c>
      <c r="N85" s="14">
        <f t="shared" si="17"/>
        <v>389797.52145162493</v>
      </c>
      <c r="O85" s="25"/>
      <c r="P85" s="16">
        <f t="shared" si="6"/>
        <v>389797.52145162493</v>
      </c>
      <c r="Q85" s="16">
        <f t="shared" si="7"/>
        <v>780</v>
      </c>
    </row>
    <row r="86" spans="1:17" x14ac:dyDescent="0.25">
      <c r="A86" s="13" t="str">
        <f>IF(INTRO!$E$39="Non-endemic"," ",IF(COUNTRY_INFO!A86=0," ",COUNTRY_INFO!A86))</f>
        <v>Nigeria</v>
      </c>
      <c r="B86" s="13" t="str">
        <f>IF(INTRO!$E$39="Non-endemic"," ",IF(COUNTRY_INFO!B86=0," ",COUNTRY_INFO!B86))</f>
        <v>Anambra</v>
      </c>
      <c r="C86" s="13" t="str">
        <f>IF(INTRO!$E$39="Non-endemic"," ",IF(COUNTRY_INFO!C86=0," ",COUNTRY_INFO!C86))</f>
        <v>Ekwusiko</v>
      </c>
      <c r="D86" s="14">
        <f>IF(INTRO!$E$39="Non-endemic",0,IF(INTRO!$E$39="Endemic but PC is not required",IF(COUNTRY_INFO!$H86=1,COUNTRY_INFO!F86+COUNTRY_INFO!G86,0),IF(COUNTRY_INFO!$H86=1,COUNTRY_INFO!F86+COUNTRY_INFO!G86,IF(COUNTRY_INFO!$I86=1,IF(COUNTRY_INFO!N86&gt;=(COUNTRY_INFO!F86+COUNTRY_INFO!G86),COUNTRY_INFO!F86+COUNTRY_INFO!G86,COUNTRY_INFO!$N86),0))))</f>
        <v>170243</v>
      </c>
      <c r="E86" s="15">
        <f>IF(AND(INTRO!$E$39="Non-endemic",INTRO!$E$37="Non-endemic"),"Not required",IF(INTRO!$E$39="Non-endemic","Treat with DEC",COUNTRY_INFO!Q86))</f>
        <v>1</v>
      </c>
      <c r="F86" s="15">
        <f>IF(INTRO!$E$39&lt;&gt;"Non-endemic",COUNTRY_INFO!R86,"Not required")</f>
        <v>2</v>
      </c>
      <c r="G86" s="14">
        <f>IF(COUNTRY_INFO!H86=1, IF($E86=1,IF(ALB_MBD!$J86&lt;&gt;" ",COUNTRY_INFO!F86+COUNTRY_INFO!G86-ALB_MBD!$J86,COUNTRY_INFO!F86+COUNTRY_INFO!G86), 0),0)</f>
        <v>170243</v>
      </c>
      <c r="H86" s="14">
        <f>IF(INTRO!$E$39&lt;&gt;"Endemic",0, IF(AND(COUNTRY_INFO!$I86=1,$F86&lt;&gt;0),IF(COUNTRY_INFO!N86&gt;=(COUNTRY_INFO!F86+COUNTRY_INFO!G86),COUNTRY_INFO!F86+COUNTRY_INFO!G86,COUNTRY_INFO!$N86), 0))</f>
        <v>50804.09210390623</v>
      </c>
      <c r="I86" s="3">
        <v>40643.273683124986</v>
      </c>
      <c r="J86" s="14">
        <f t="shared" si="13"/>
        <v>40643.273683124986</v>
      </c>
      <c r="K86" s="14">
        <f t="shared" si="14"/>
        <v>362879.23368725006</v>
      </c>
      <c r="L86" s="14">
        <f t="shared" si="15"/>
        <v>113801.16631274995</v>
      </c>
      <c r="M86" s="14">
        <f t="shared" si="16"/>
        <v>113801.16631274995</v>
      </c>
      <c r="N86" s="14">
        <f t="shared" si="17"/>
        <v>590481.56631274999</v>
      </c>
      <c r="O86" s="25"/>
      <c r="P86" s="16">
        <f t="shared" si="6"/>
        <v>590481.56631274999</v>
      </c>
      <c r="Q86" s="16">
        <f t="shared" si="7"/>
        <v>1181</v>
      </c>
    </row>
    <row r="87" spans="1:17" x14ac:dyDescent="0.25">
      <c r="A87" s="13" t="str">
        <f>IF(INTRO!$E$39="Non-endemic"," ",IF(COUNTRY_INFO!A87=0," ",COUNTRY_INFO!A87))</f>
        <v>Nigeria</v>
      </c>
      <c r="B87" s="13" t="str">
        <f>IF(INTRO!$E$39="Non-endemic"," ",IF(COUNTRY_INFO!B87=0," ",COUNTRY_INFO!B87))</f>
        <v>Anambra</v>
      </c>
      <c r="C87" s="13" t="str">
        <f>IF(INTRO!$E$39="Non-endemic"," ",IF(COUNTRY_INFO!C87=0," ",COUNTRY_INFO!C87))</f>
        <v>Idimili North</v>
      </c>
      <c r="D87" s="14">
        <f>IF(INTRO!$E$39="Non-endemic",0,IF(INTRO!$E$39="Endemic but PC is not required",IF(COUNTRY_INFO!$H87=1,COUNTRY_INFO!F87+COUNTRY_INFO!G87,0),IF(COUNTRY_INFO!$H87=1,COUNTRY_INFO!F87+COUNTRY_INFO!G87,IF(COUNTRY_INFO!$I87=1,IF(COUNTRY_INFO!N87&gt;=(COUNTRY_INFO!F87+COUNTRY_INFO!G87),COUNTRY_INFO!F87+COUNTRY_INFO!G87,COUNTRY_INFO!$N87),0))))</f>
        <v>463484</v>
      </c>
      <c r="E87" s="15">
        <f>IF(AND(INTRO!$E$39="Non-endemic",INTRO!$E$37="Non-endemic"),"Not required",IF(INTRO!$E$39="Non-endemic","Treat with DEC",COUNTRY_INFO!Q87))</f>
        <v>1</v>
      </c>
      <c r="F87" s="15">
        <f>IF(INTRO!$E$39&lt;&gt;"Non-endemic",COUNTRY_INFO!R87,"Not required")</f>
        <v>2</v>
      </c>
      <c r="G87" s="14">
        <f>IF(COUNTRY_INFO!H87=1, IF($E87=1,IF(ALB_MBD!$J87&lt;&gt;" ",COUNTRY_INFO!F87+COUNTRY_INFO!G87-ALB_MBD!$J87,COUNTRY_INFO!F87+COUNTRY_INFO!G87), 0),0)</f>
        <v>463484</v>
      </c>
      <c r="H87" s="14">
        <f>IF(INTRO!$E$39&lt;&gt;"Endemic",0, IF(AND(COUNTRY_INFO!$I87=1,$F87&lt;&gt;0),IF(COUNTRY_INFO!N87&gt;=(COUNTRY_INFO!F87+COUNTRY_INFO!G87),COUNTRY_INFO!F87+COUNTRY_INFO!G87,COUNTRY_INFO!$N87), 0))</f>
        <v>73733.597280859351</v>
      </c>
      <c r="I87" s="3">
        <v>58986.877824687486</v>
      </c>
      <c r="J87" s="14">
        <f t="shared" si="13"/>
        <v>58986.877824687486</v>
      </c>
      <c r="K87" s="14">
        <f t="shared" si="14"/>
        <v>1132591.9420908748</v>
      </c>
      <c r="L87" s="14">
        <f t="shared" si="15"/>
        <v>165163.25790912495</v>
      </c>
      <c r="M87" s="14">
        <f t="shared" si="16"/>
        <v>165163.25790912495</v>
      </c>
      <c r="N87" s="14">
        <f t="shared" si="17"/>
        <v>1462918.4579091247</v>
      </c>
      <c r="O87" s="25"/>
      <c r="P87" s="16">
        <f t="shared" si="6"/>
        <v>1462918.4579091247</v>
      </c>
      <c r="Q87" s="16">
        <f t="shared" si="7"/>
        <v>2926</v>
      </c>
    </row>
    <row r="88" spans="1:17" x14ac:dyDescent="0.25">
      <c r="A88" s="13" t="str">
        <f>IF(INTRO!$E$39="Non-endemic"," ",IF(COUNTRY_INFO!A88=0," ",COUNTRY_INFO!A88))</f>
        <v>Nigeria</v>
      </c>
      <c r="B88" s="13" t="str">
        <f>IF(INTRO!$E$39="Non-endemic"," ",IF(COUNTRY_INFO!B88=0," ",COUNTRY_INFO!B88))</f>
        <v>Anambra</v>
      </c>
      <c r="C88" s="13" t="str">
        <f>IF(INTRO!$E$39="Non-endemic"," ",IF(COUNTRY_INFO!C88=0," ",COUNTRY_INFO!C88))</f>
        <v>Idimili South</v>
      </c>
      <c r="D88" s="14">
        <f>IF(INTRO!$E$39="Non-endemic",0,IF(INTRO!$E$39="Endemic but PC is not required",IF(COUNTRY_INFO!$H88=1,COUNTRY_INFO!F88+COUNTRY_INFO!G88,0),IF(COUNTRY_INFO!$H88=1,COUNTRY_INFO!F88+COUNTRY_INFO!G88,IF(COUNTRY_INFO!$I88=1,IF(COUNTRY_INFO!N88&gt;=(COUNTRY_INFO!F88+COUNTRY_INFO!G88),COUNTRY_INFO!F88+COUNTRY_INFO!G88,COUNTRY_INFO!$N88),0))))</f>
        <v>223448</v>
      </c>
      <c r="E88" s="15">
        <f>IF(AND(INTRO!$E$39="Non-endemic",INTRO!$E$37="Non-endemic"),"Not required",IF(INTRO!$E$39="Non-endemic","Treat with DEC",COUNTRY_INFO!Q88))</f>
        <v>1</v>
      </c>
      <c r="F88" s="15">
        <f>IF(INTRO!$E$39&lt;&gt;"Non-endemic",COUNTRY_INFO!R88,"Not required")</f>
        <v>2</v>
      </c>
      <c r="G88" s="14">
        <f>IF(COUNTRY_INFO!H88=1, IF($E88=1,IF(ALB_MBD!$J88&lt;&gt;" ",COUNTRY_INFO!F88+COUNTRY_INFO!G88-ALB_MBD!$J88,COUNTRY_INFO!F88+COUNTRY_INFO!G88), 0),0)</f>
        <v>223448</v>
      </c>
      <c r="H88" s="14">
        <f>IF(INTRO!$E$39&lt;&gt;"Endemic",0, IF(AND(COUNTRY_INFO!$I88=1,$F88&lt;&gt;0),IF(COUNTRY_INFO!N88&gt;=(COUNTRY_INFO!F88+COUNTRY_INFO!G88),COUNTRY_INFO!F88+COUNTRY_INFO!G88,COUNTRY_INFO!$N88), 0))</f>
        <v>50372.501263671853</v>
      </c>
      <c r="I88" s="3">
        <v>40298.001010937478</v>
      </c>
      <c r="J88" s="14">
        <f t="shared" si="13"/>
        <v>40298.001010937478</v>
      </c>
      <c r="K88" s="14">
        <f t="shared" si="14"/>
        <v>512819.99716937507</v>
      </c>
      <c r="L88" s="14">
        <f t="shared" si="15"/>
        <v>112834.40283062494</v>
      </c>
      <c r="M88" s="14">
        <f t="shared" si="16"/>
        <v>112834.40283062494</v>
      </c>
      <c r="N88" s="14">
        <f t="shared" si="17"/>
        <v>738488.80283062498</v>
      </c>
      <c r="O88" s="25"/>
      <c r="P88" s="16">
        <f t="shared" si="6"/>
        <v>738488.80283062498</v>
      </c>
      <c r="Q88" s="16">
        <f t="shared" si="7"/>
        <v>1477</v>
      </c>
    </row>
    <row r="89" spans="1:17" x14ac:dyDescent="0.25">
      <c r="A89" s="13" t="str">
        <f>IF(INTRO!$E$39="Non-endemic"," ",IF(COUNTRY_INFO!A89=0," ",COUNTRY_INFO!A89))</f>
        <v>Nigeria</v>
      </c>
      <c r="B89" s="13" t="str">
        <f>IF(INTRO!$E$39="Non-endemic"," ",IF(COUNTRY_INFO!B89=0," ",COUNTRY_INFO!B89))</f>
        <v>Anambra</v>
      </c>
      <c r="C89" s="13" t="str">
        <f>IF(INTRO!$E$39="Non-endemic"," ",IF(COUNTRY_INFO!C89=0," ",COUNTRY_INFO!C89))</f>
        <v>Ihiala</v>
      </c>
      <c r="D89" s="14">
        <f>IF(INTRO!$E$39="Non-endemic",0,IF(INTRO!$E$39="Endemic but PC is not required",IF(COUNTRY_INFO!$H89=1,COUNTRY_INFO!F89+COUNTRY_INFO!G89,0),IF(COUNTRY_INFO!$H89=1,COUNTRY_INFO!F89+COUNTRY_INFO!G89,IF(COUNTRY_INFO!$I89=1,IF(COUNTRY_INFO!N89&gt;=(COUNTRY_INFO!F89+COUNTRY_INFO!G89),COUNTRY_INFO!F89+COUNTRY_INFO!G89,COUNTRY_INFO!$N89),0))))</f>
        <v>325095</v>
      </c>
      <c r="E89" s="15">
        <f>IF(AND(INTRO!$E$39="Non-endemic",INTRO!$E$37="Non-endemic"),"Not required",IF(INTRO!$E$39="Non-endemic","Treat with DEC",COUNTRY_INFO!Q89))</f>
        <v>1</v>
      </c>
      <c r="F89" s="15">
        <f>IF(INTRO!$E$39&lt;&gt;"Non-endemic",COUNTRY_INFO!R89,"Not required")</f>
        <v>2</v>
      </c>
      <c r="G89" s="14">
        <f>IF(COUNTRY_INFO!H89=1, IF($E89=1,IF(ALB_MBD!$J89&lt;&gt;" ",COUNTRY_INFO!F89+COUNTRY_INFO!G89-ALB_MBD!$J89,COUNTRY_INFO!F89+COUNTRY_INFO!G89), 0),0)</f>
        <v>325095</v>
      </c>
      <c r="H89" s="14">
        <f>IF(INTRO!$E$39&lt;&gt;"Endemic",0, IF(AND(COUNTRY_INFO!$I89=1,$F89&lt;&gt;0),IF(COUNTRY_INFO!N89&gt;=(COUNTRY_INFO!F89+COUNTRY_INFO!G89),COUNTRY_INFO!F89+COUNTRY_INFO!G89,COUNTRY_INFO!$N89), 0))</f>
        <v>54493.034784374977</v>
      </c>
      <c r="I89" s="3">
        <v>43594.427827499982</v>
      </c>
      <c r="J89" s="14">
        <f t="shared" si="13"/>
        <v>43594.427827499982</v>
      </c>
      <c r="K89" s="14">
        <f t="shared" si="14"/>
        <v>788201.60208300001</v>
      </c>
      <c r="L89" s="14">
        <f t="shared" si="15"/>
        <v>122064.39791699994</v>
      </c>
      <c r="M89" s="14">
        <f t="shared" si="16"/>
        <v>122064.39791699994</v>
      </c>
      <c r="N89" s="14">
        <f t="shared" si="17"/>
        <v>1032330.3979169999</v>
      </c>
      <c r="O89" s="25"/>
      <c r="P89" s="16">
        <f t="shared" si="6"/>
        <v>1032330.3979169999</v>
      </c>
      <c r="Q89" s="16">
        <f t="shared" si="7"/>
        <v>2065</v>
      </c>
    </row>
    <row r="90" spans="1:17" x14ac:dyDescent="0.25">
      <c r="A90" s="13" t="str">
        <f>IF(INTRO!$E$39="Non-endemic"," ",IF(COUNTRY_INFO!A90=0," ",COUNTRY_INFO!A90))</f>
        <v>Nigeria</v>
      </c>
      <c r="B90" s="13" t="str">
        <f>IF(INTRO!$E$39="Non-endemic"," ",IF(COUNTRY_INFO!B90=0," ",COUNTRY_INFO!B90))</f>
        <v>Anambra</v>
      </c>
      <c r="C90" s="13" t="str">
        <f>IF(INTRO!$E$39="Non-endemic"," ",IF(COUNTRY_INFO!C90=0," ",COUNTRY_INFO!C90))</f>
        <v>Njikoka</v>
      </c>
      <c r="D90" s="14">
        <f>IF(INTRO!$E$39="Non-endemic",0,IF(INTRO!$E$39="Endemic but PC is not required",IF(COUNTRY_INFO!$H90=1,COUNTRY_INFO!F90+COUNTRY_INFO!G90,0),IF(COUNTRY_INFO!$H90=1,COUNTRY_INFO!F90+COUNTRY_INFO!G90,IF(COUNTRY_INFO!$I90=1,IF(COUNTRY_INFO!N90&gt;=(COUNTRY_INFO!F90+COUNTRY_INFO!G90),COUNTRY_INFO!F90+COUNTRY_INFO!G90,COUNTRY_INFO!$N90),0))))</f>
        <v>159735</v>
      </c>
      <c r="E90" s="15">
        <f>IF(AND(INTRO!$E$39="Non-endemic",INTRO!$E$37="Non-endemic"),"Not required",IF(INTRO!$E$39="Non-endemic","Treat with DEC",COUNTRY_INFO!Q90))</f>
        <v>1</v>
      </c>
      <c r="F90" s="15">
        <f>IF(INTRO!$E$39&lt;&gt;"Non-endemic",COUNTRY_INFO!R90,"Not required")</f>
        <v>2</v>
      </c>
      <c r="G90" s="14">
        <f>IF(COUNTRY_INFO!H90=1, IF($E90=1,IF(ALB_MBD!$J90&lt;&gt;" ",COUNTRY_INFO!F90+COUNTRY_INFO!G90-ALB_MBD!$J90,COUNTRY_INFO!F90+COUNTRY_INFO!G90), 0),0)</f>
        <v>159735</v>
      </c>
      <c r="H90" s="14">
        <f>IF(INTRO!$E$39&lt;&gt;"Endemic",0, IF(AND(COUNTRY_INFO!$I90=1,$F90&lt;&gt;0),IF(COUNTRY_INFO!N90&gt;=(COUNTRY_INFO!F90+COUNTRY_INFO!G90),COUNTRY_INFO!F90+COUNTRY_INFO!G90,COUNTRY_INFO!$N90), 0))</f>
        <v>44932.91133867186</v>
      </c>
      <c r="I90" s="3">
        <v>35946.329070937492</v>
      </c>
      <c r="J90" s="14">
        <f t="shared" si="13"/>
        <v>35946.329070937492</v>
      </c>
      <c r="K90" s="14">
        <f t="shared" si="14"/>
        <v>346608.278601375</v>
      </c>
      <c r="L90" s="14">
        <f t="shared" si="15"/>
        <v>100649.72139862497</v>
      </c>
      <c r="M90" s="14">
        <f t="shared" si="16"/>
        <v>100649.72139862497</v>
      </c>
      <c r="N90" s="14">
        <f t="shared" si="17"/>
        <v>547907.72139862494</v>
      </c>
      <c r="O90" s="25"/>
      <c r="P90" s="16">
        <f t="shared" si="6"/>
        <v>547907.72139862494</v>
      </c>
      <c r="Q90" s="16">
        <f t="shared" si="7"/>
        <v>1096</v>
      </c>
    </row>
    <row r="91" spans="1:17" x14ac:dyDescent="0.25">
      <c r="A91" s="13" t="str">
        <f>IF(INTRO!$E$39="Non-endemic"," ",IF(COUNTRY_INFO!A91=0," ",COUNTRY_INFO!A91))</f>
        <v>Nigeria</v>
      </c>
      <c r="B91" s="13" t="str">
        <f>IF(INTRO!$E$39="Non-endemic"," ",IF(COUNTRY_INFO!B91=0," ",COUNTRY_INFO!B91))</f>
        <v>Anambra</v>
      </c>
      <c r="C91" s="13" t="str">
        <f>IF(INTRO!$E$39="Non-endemic"," ",IF(COUNTRY_INFO!C91=0," ",COUNTRY_INFO!C91))</f>
        <v>Nnewi North</v>
      </c>
      <c r="D91" s="14">
        <f>IF(INTRO!$E$39="Non-endemic",0,IF(INTRO!$E$39="Endemic but PC is not required",IF(COUNTRY_INFO!$H91=1,COUNTRY_INFO!F91+COUNTRY_INFO!G91,0),IF(COUNTRY_INFO!$H91=1,COUNTRY_INFO!F91+COUNTRY_INFO!G91,IF(COUNTRY_INFO!$I91=1,IF(COUNTRY_INFO!N91&gt;=(COUNTRY_INFO!F91+COUNTRY_INFO!G91),COUNTRY_INFO!F91+COUNTRY_INFO!G91,COUNTRY_INFO!$N91),0))))</f>
        <v>169531</v>
      </c>
      <c r="E91" s="15">
        <f>IF(AND(INTRO!$E$39="Non-endemic",INTRO!$E$37="Non-endemic"),"Not required",IF(INTRO!$E$39="Non-endemic","Treat with DEC",COUNTRY_INFO!Q91))</f>
        <v>1</v>
      </c>
      <c r="F91" s="15">
        <f>IF(INTRO!$E$39&lt;&gt;"Non-endemic",COUNTRY_INFO!R91,"Not required")</f>
        <v>2</v>
      </c>
      <c r="G91" s="14">
        <f>IF(COUNTRY_INFO!H91=1, IF($E91=1,IF(ALB_MBD!$J91&lt;&gt;" ",COUNTRY_INFO!F91+COUNTRY_INFO!G91-ALB_MBD!$J91,COUNTRY_INFO!F91+COUNTRY_INFO!G91), 0),0)</f>
        <v>169531</v>
      </c>
      <c r="H91" s="14">
        <f>IF(INTRO!$E$39&lt;&gt;"Endemic",0, IF(AND(COUNTRY_INFO!$I91=1,$F91&lt;&gt;0),IF(COUNTRY_INFO!N91&gt;=(COUNTRY_INFO!F91+COUNTRY_INFO!G91),COUNTRY_INFO!F91+COUNTRY_INFO!G91,COUNTRY_INFO!$N91), 0))</f>
        <v>88289.577869531204</v>
      </c>
      <c r="I91" s="3">
        <v>70631.662295624963</v>
      </c>
      <c r="J91" s="14">
        <f t="shared" si="13"/>
        <v>70631.662295624963</v>
      </c>
      <c r="K91" s="14">
        <f t="shared" si="14"/>
        <v>276918.14557225007</v>
      </c>
      <c r="L91" s="14">
        <f t="shared" si="15"/>
        <v>197768.65442774989</v>
      </c>
      <c r="M91" s="14">
        <f t="shared" si="16"/>
        <v>197768.65442774989</v>
      </c>
      <c r="N91" s="14">
        <f t="shared" si="17"/>
        <v>672455.45442774985</v>
      </c>
      <c r="O91" s="25"/>
      <c r="P91" s="16">
        <f t="shared" si="6"/>
        <v>672455.45442774985</v>
      </c>
      <c r="Q91" s="16">
        <f t="shared" si="7"/>
        <v>1345</v>
      </c>
    </row>
    <row r="92" spans="1:17" x14ac:dyDescent="0.25">
      <c r="A92" s="13" t="str">
        <f>IF(INTRO!$E$39="Non-endemic"," ",IF(COUNTRY_INFO!A92=0," ",COUNTRY_INFO!A92))</f>
        <v>Nigeria</v>
      </c>
      <c r="B92" s="13" t="str">
        <f>IF(INTRO!$E$39="Non-endemic"," ",IF(COUNTRY_INFO!B92=0," ",COUNTRY_INFO!B92))</f>
        <v>Anambra</v>
      </c>
      <c r="C92" s="13" t="str">
        <f>IF(INTRO!$E$39="Non-endemic"," ",IF(COUNTRY_INFO!C92=0," ",COUNTRY_INFO!C92))</f>
        <v>Nnewi South</v>
      </c>
      <c r="D92" s="14">
        <f>IF(INTRO!$E$39="Non-endemic",0,IF(INTRO!$E$39="Endemic but PC is not required",IF(COUNTRY_INFO!$H92=1,COUNTRY_INFO!F92+COUNTRY_INFO!G92,0),IF(COUNTRY_INFO!$H92=1,COUNTRY_INFO!F92+COUNTRY_INFO!G92,IF(COUNTRY_INFO!$I92=1,IF(COUNTRY_INFO!N92&gt;=(COUNTRY_INFO!F92+COUNTRY_INFO!G92),COUNTRY_INFO!F92+COUNTRY_INFO!G92,COUNTRY_INFO!$N92),0))))</f>
        <v>251395</v>
      </c>
      <c r="E92" s="15">
        <f>IF(AND(INTRO!$E$39="Non-endemic",INTRO!$E$37="Non-endemic"),"Not required",IF(INTRO!$E$39="Non-endemic","Treat with DEC",COUNTRY_INFO!Q92))</f>
        <v>1</v>
      </c>
      <c r="F92" s="15">
        <f>IF(INTRO!$E$39&lt;&gt;"Non-endemic",COUNTRY_INFO!R92,"Not required")</f>
        <v>2</v>
      </c>
      <c r="G92" s="14">
        <f>IF(COUNTRY_INFO!H92=1, IF($E92=1,IF(ALB_MBD!$J92&lt;&gt;" ",COUNTRY_INFO!F92+COUNTRY_INFO!G92-ALB_MBD!$J92,COUNTRY_INFO!F92+COUNTRY_INFO!G92), 0),0)</f>
        <v>251395</v>
      </c>
      <c r="H92" s="14">
        <f>IF(INTRO!$E$39&lt;&gt;"Endemic",0, IF(AND(COUNTRY_INFO!$I92=1,$F92&lt;&gt;0),IF(COUNTRY_INFO!N92&gt;=(COUNTRY_INFO!F92+COUNTRY_INFO!G92),COUNTRY_INFO!F92+COUNTRY_INFO!G92,COUNTRY_INFO!$N92), 0))</f>
        <v>50727.929014453104</v>
      </c>
      <c r="I92" s="3">
        <v>40582.343211562482</v>
      </c>
      <c r="J92" s="14">
        <f t="shared" si="13"/>
        <v>40582.343211562482</v>
      </c>
      <c r="K92" s="14">
        <f t="shared" si="14"/>
        <v>590275.43900762498</v>
      </c>
      <c r="L92" s="14">
        <f t="shared" si="15"/>
        <v>113630.56099237494</v>
      </c>
      <c r="M92" s="14">
        <f t="shared" si="16"/>
        <v>113630.56099237494</v>
      </c>
      <c r="N92" s="14">
        <f t="shared" si="17"/>
        <v>817536.56099237478</v>
      </c>
      <c r="O92" s="25"/>
      <c r="P92" s="16">
        <f t="shared" si="6"/>
        <v>817536.56099237478</v>
      </c>
      <c r="Q92" s="16">
        <f t="shared" si="7"/>
        <v>1636</v>
      </c>
    </row>
    <row r="93" spans="1:17" x14ac:dyDescent="0.25">
      <c r="A93" s="13" t="str">
        <f>IF(INTRO!$E$39="Non-endemic"," ",IF(COUNTRY_INFO!A93=0," ",COUNTRY_INFO!A93))</f>
        <v>Nigeria</v>
      </c>
      <c r="B93" s="13" t="str">
        <f>IF(INTRO!$E$39="Non-endemic"," ",IF(COUNTRY_INFO!B93=0," ",COUNTRY_INFO!B93))</f>
        <v>Anambra</v>
      </c>
      <c r="C93" s="13" t="str">
        <f>IF(INTRO!$E$39="Non-endemic"," ",IF(COUNTRY_INFO!C93=0," ",COUNTRY_INFO!C93))</f>
        <v>Ogbaru</v>
      </c>
      <c r="D93" s="14">
        <f>IF(INTRO!$E$39="Non-endemic",0,IF(INTRO!$E$39="Endemic but PC is not required",IF(COUNTRY_INFO!$H93=1,COUNTRY_INFO!F93+COUNTRY_INFO!G93,0),IF(COUNTRY_INFO!$H93=1,COUNTRY_INFO!F93+COUNTRY_INFO!G93,IF(COUNTRY_INFO!$I93=1,IF(COUNTRY_INFO!N93&gt;=(COUNTRY_INFO!F93+COUNTRY_INFO!G93),COUNTRY_INFO!F93+COUNTRY_INFO!G93,COUNTRY_INFO!$N93),0))))</f>
        <v>238722</v>
      </c>
      <c r="E93" s="15">
        <f>IF(AND(INTRO!$E$39="Non-endemic",INTRO!$E$37="Non-endemic"),"Not required",IF(INTRO!$E$39="Non-endemic","Treat with DEC",COUNTRY_INFO!Q93))</f>
        <v>1</v>
      </c>
      <c r="F93" s="15">
        <f>IF(INTRO!$E$39&lt;&gt;"Non-endemic",COUNTRY_INFO!R93,"Not required")</f>
        <v>0</v>
      </c>
      <c r="G93" s="14">
        <f>IF(COUNTRY_INFO!H93=1, IF($E93=1,IF(ALB_MBD!$J93&lt;&gt;" ",COUNTRY_INFO!F93+COUNTRY_INFO!G93-ALB_MBD!$J93,COUNTRY_INFO!F93+COUNTRY_INFO!G93), 0),0)</f>
        <v>238722</v>
      </c>
      <c r="H93" s="14">
        <f>IF(INTRO!$E$39&lt;&gt;"Endemic",0, IF(AND(COUNTRY_INFO!$I93=1,$F93&lt;&gt;0),IF(COUNTRY_INFO!N93&gt;=(COUNTRY_INFO!F93+COUNTRY_INFO!G93),COUNTRY_INFO!F93+COUNTRY_INFO!G93,COUNTRY_INFO!$N93), 0))</f>
        <v>0</v>
      </c>
      <c r="I93" s="3">
        <v>0</v>
      </c>
      <c r="J93" s="14">
        <f t="shared" si="13"/>
        <v>0</v>
      </c>
      <c r="K93" s="14">
        <f t="shared" si="14"/>
        <v>668421.6</v>
      </c>
      <c r="L93" s="14">
        <f t="shared" si="15"/>
        <v>0</v>
      </c>
      <c r="M93" s="14">
        <f t="shared" si="16"/>
        <v>0</v>
      </c>
      <c r="N93" s="14">
        <f t="shared" si="17"/>
        <v>668421.6</v>
      </c>
      <c r="O93" s="25"/>
      <c r="P93" s="16">
        <f t="shared" si="6"/>
        <v>668421.6</v>
      </c>
      <c r="Q93" s="16">
        <f t="shared" si="7"/>
        <v>1337</v>
      </c>
    </row>
    <row r="94" spans="1:17" x14ac:dyDescent="0.25">
      <c r="A94" s="13" t="str">
        <f>IF(INTRO!$E$39="Non-endemic"," ",IF(COUNTRY_INFO!A94=0," ",COUNTRY_INFO!A94))</f>
        <v>Nigeria</v>
      </c>
      <c r="B94" s="13" t="str">
        <f>IF(INTRO!$E$39="Non-endemic"," ",IF(COUNTRY_INFO!B94=0," ",COUNTRY_INFO!B94))</f>
        <v>Anambra</v>
      </c>
      <c r="C94" s="13" t="str">
        <f>IF(INTRO!$E$39="Non-endemic"," ",IF(COUNTRY_INFO!C94=0," ",COUNTRY_INFO!C94))</f>
        <v>Onitsha North</v>
      </c>
      <c r="D94" s="14">
        <f>IF(INTRO!$E$39="Non-endemic",0,IF(INTRO!$E$39="Endemic but PC is not required",IF(COUNTRY_INFO!$H94=1,COUNTRY_INFO!F94+COUNTRY_INFO!G94,0),IF(COUNTRY_INFO!$H94=1,COUNTRY_INFO!F94+COUNTRY_INFO!G94,IF(COUNTRY_INFO!$I94=1,IF(COUNTRY_INFO!N94&gt;=(COUNTRY_INFO!F94+COUNTRY_INFO!G94),COUNTRY_INFO!F94+COUNTRY_INFO!G94,COUNTRY_INFO!$N94),0))))</f>
        <v>134426</v>
      </c>
      <c r="E94" s="15">
        <f>IF(AND(INTRO!$E$39="Non-endemic",INTRO!$E$37="Non-endemic"),"Not required",IF(INTRO!$E$39="Non-endemic","Treat with DEC",COUNTRY_INFO!Q94))</f>
        <v>1</v>
      </c>
      <c r="F94" s="15">
        <f>IF(INTRO!$E$39&lt;&gt;"Non-endemic",COUNTRY_INFO!R94,"Not required")</f>
        <v>0</v>
      </c>
      <c r="G94" s="14">
        <f>IF(COUNTRY_INFO!H94=1, IF($E94=1,IF(ALB_MBD!$J94&lt;&gt;" ",COUNTRY_INFO!F94+COUNTRY_INFO!G94-ALB_MBD!$J94,COUNTRY_INFO!F94+COUNTRY_INFO!G94), 0),0)</f>
        <v>134426</v>
      </c>
      <c r="H94" s="14">
        <f>IF(INTRO!$E$39&lt;&gt;"Endemic",0, IF(AND(COUNTRY_INFO!$I94=1,$F94&lt;&gt;0),IF(COUNTRY_INFO!N94&gt;=(COUNTRY_INFO!F94+COUNTRY_INFO!G94),COUNTRY_INFO!F94+COUNTRY_INFO!G94,COUNTRY_INFO!$N94), 0))</f>
        <v>0</v>
      </c>
      <c r="I94" s="3">
        <v>0</v>
      </c>
      <c r="J94" s="14">
        <f t="shared" si="13"/>
        <v>0</v>
      </c>
      <c r="K94" s="14">
        <f t="shared" si="14"/>
        <v>376392.8</v>
      </c>
      <c r="L94" s="14">
        <f t="shared" si="15"/>
        <v>0</v>
      </c>
      <c r="M94" s="14">
        <f t="shared" si="16"/>
        <v>0</v>
      </c>
      <c r="N94" s="14">
        <f t="shared" si="17"/>
        <v>376392.8</v>
      </c>
      <c r="O94" s="25"/>
      <c r="P94" s="16">
        <f t="shared" si="6"/>
        <v>376392.8</v>
      </c>
      <c r="Q94" s="16">
        <f t="shared" si="7"/>
        <v>753</v>
      </c>
    </row>
    <row r="95" spans="1:17" x14ac:dyDescent="0.25">
      <c r="A95" s="13" t="str">
        <f>IF(INTRO!$E$39="Non-endemic"," ",IF(COUNTRY_INFO!A95=0," ",COUNTRY_INFO!A95))</f>
        <v>Nigeria</v>
      </c>
      <c r="B95" s="13" t="str">
        <f>IF(INTRO!$E$39="Non-endemic"," ",IF(COUNTRY_INFO!B95=0," ",COUNTRY_INFO!B95))</f>
        <v>Anambra</v>
      </c>
      <c r="C95" s="13" t="str">
        <f>IF(INTRO!$E$39="Non-endemic"," ",IF(COUNTRY_INFO!C95=0," ",COUNTRY_INFO!C95))</f>
        <v>Onitsha South</v>
      </c>
      <c r="D95" s="14">
        <f>IF(INTRO!$E$39="Non-endemic",0,IF(INTRO!$E$39="Endemic but PC is not required",IF(COUNTRY_INFO!$H95=1,COUNTRY_INFO!F95+COUNTRY_INFO!G95,0),IF(COUNTRY_INFO!$H95=1,COUNTRY_INFO!F95+COUNTRY_INFO!G95,IF(COUNTRY_INFO!$I95=1,IF(COUNTRY_INFO!N95&gt;=(COUNTRY_INFO!F95+COUNTRY_INFO!G95),COUNTRY_INFO!F95+COUNTRY_INFO!G95,COUNTRY_INFO!$N95),0))))</f>
        <v>147037</v>
      </c>
      <c r="E95" s="15">
        <f>IF(AND(INTRO!$E$39="Non-endemic",INTRO!$E$37="Non-endemic"),"Not required",IF(INTRO!$E$39="Non-endemic","Treat with DEC",COUNTRY_INFO!Q95))</f>
        <v>1</v>
      </c>
      <c r="F95" s="15">
        <f>IF(INTRO!$E$39&lt;&gt;"Non-endemic",COUNTRY_INFO!R95,"Not required")</f>
        <v>0</v>
      </c>
      <c r="G95" s="14">
        <f>IF(COUNTRY_INFO!H95=1, IF($E95=1,IF(ALB_MBD!$J95&lt;&gt;" ",COUNTRY_INFO!F95+COUNTRY_INFO!G95-ALB_MBD!$J95,COUNTRY_INFO!F95+COUNTRY_INFO!G95), 0),0)</f>
        <v>147037</v>
      </c>
      <c r="H95" s="14">
        <f>IF(INTRO!$E$39&lt;&gt;"Endemic",0, IF(AND(COUNTRY_INFO!$I95=1,$F95&lt;&gt;0),IF(COUNTRY_INFO!N95&gt;=(COUNTRY_INFO!F95+COUNTRY_INFO!G95),COUNTRY_INFO!F95+COUNTRY_INFO!G95,COUNTRY_INFO!$N95), 0))</f>
        <v>0</v>
      </c>
      <c r="I95" s="3">
        <v>0</v>
      </c>
      <c r="J95" s="14">
        <f t="shared" si="13"/>
        <v>0</v>
      </c>
      <c r="K95" s="14">
        <f t="shared" si="14"/>
        <v>411703.6</v>
      </c>
      <c r="L95" s="14">
        <f t="shared" si="15"/>
        <v>0</v>
      </c>
      <c r="M95" s="14">
        <f t="shared" si="16"/>
        <v>0</v>
      </c>
      <c r="N95" s="14">
        <f t="shared" si="17"/>
        <v>411703.6</v>
      </c>
      <c r="O95" s="25"/>
      <c r="P95" s="16">
        <f t="shared" si="6"/>
        <v>411703.6</v>
      </c>
      <c r="Q95" s="16">
        <f t="shared" si="7"/>
        <v>824</v>
      </c>
    </row>
    <row r="96" spans="1:17" x14ac:dyDescent="0.25">
      <c r="A96" s="13" t="str">
        <f>IF(INTRO!$E$39="Non-endemic"," ",IF(COUNTRY_INFO!A96=0," ",COUNTRY_INFO!A96))</f>
        <v>Nigeria</v>
      </c>
      <c r="B96" s="13" t="str">
        <f>IF(INTRO!$E$39="Non-endemic"," ",IF(COUNTRY_INFO!B96=0," ",COUNTRY_INFO!B96))</f>
        <v>Anambra</v>
      </c>
      <c r="C96" s="13" t="str">
        <f>IF(INTRO!$E$39="Non-endemic"," ",IF(COUNTRY_INFO!C96=0," ",COUNTRY_INFO!C96))</f>
        <v>Orumba North</v>
      </c>
      <c r="D96" s="14">
        <f>IF(INTRO!$E$39="Non-endemic",0,IF(INTRO!$E$39="Endemic but PC is not required",IF(COUNTRY_INFO!$H96=1,COUNTRY_INFO!F96+COUNTRY_INFO!G96,0),IF(COUNTRY_INFO!$H96=1,COUNTRY_INFO!F96+COUNTRY_INFO!G96,IF(COUNTRY_INFO!$I96=1,IF(COUNTRY_INFO!N96&gt;=(COUNTRY_INFO!F96+COUNTRY_INFO!G96),COUNTRY_INFO!F96+COUNTRY_INFO!G96,COUNTRY_INFO!$N96),0))))</f>
        <v>185492</v>
      </c>
      <c r="E96" s="15">
        <f>IF(AND(INTRO!$E$39="Non-endemic",INTRO!$E$37="Non-endemic"),"Not required",IF(INTRO!$E$39="Non-endemic","Treat with DEC",COUNTRY_INFO!Q96))</f>
        <v>1</v>
      </c>
      <c r="F96" s="15">
        <f>IF(INTRO!$E$39&lt;&gt;"Non-endemic",COUNTRY_INFO!R96,"Not required")</f>
        <v>2</v>
      </c>
      <c r="G96" s="14">
        <f>IF(COUNTRY_INFO!H96=1, IF($E96=1,IF(ALB_MBD!$J96&lt;&gt;" ",COUNTRY_INFO!F96+COUNTRY_INFO!G96-ALB_MBD!$J96,COUNTRY_INFO!F96+COUNTRY_INFO!G96), 0),0)</f>
        <v>185492</v>
      </c>
      <c r="H96" s="14">
        <f>IF(INTRO!$E$39&lt;&gt;"Endemic",0, IF(AND(COUNTRY_INFO!$I96=1,$F96&lt;&gt;0),IF(COUNTRY_INFO!N96&gt;=(COUNTRY_INFO!F96+COUNTRY_INFO!G96),COUNTRY_INFO!F96+COUNTRY_INFO!G96,COUNTRY_INFO!$N96), 0))</f>
        <v>59885.160755078105</v>
      </c>
      <c r="I96" s="3">
        <v>47908.128604062476</v>
      </c>
      <c r="J96" s="14">
        <f t="shared" si="13"/>
        <v>47908.128604062476</v>
      </c>
      <c r="K96" s="14">
        <f t="shared" si="14"/>
        <v>385234.839908625</v>
      </c>
      <c r="L96" s="14">
        <f t="shared" si="15"/>
        <v>134142.76009137492</v>
      </c>
      <c r="M96" s="14">
        <f t="shared" si="16"/>
        <v>134142.76009137492</v>
      </c>
      <c r="N96" s="14">
        <f t="shared" si="17"/>
        <v>653520.36009137484</v>
      </c>
      <c r="O96" s="25"/>
      <c r="P96" s="16">
        <f t="shared" si="6"/>
        <v>653520.36009137484</v>
      </c>
      <c r="Q96" s="16">
        <f t="shared" si="7"/>
        <v>1308</v>
      </c>
    </row>
    <row r="97" spans="1:17" x14ac:dyDescent="0.25">
      <c r="A97" s="13" t="str">
        <f>IF(INTRO!$E$39="Non-endemic"," ",IF(COUNTRY_INFO!A97=0," ",COUNTRY_INFO!A97))</f>
        <v>Nigeria</v>
      </c>
      <c r="B97" s="13" t="str">
        <f>IF(INTRO!$E$39="Non-endemic"," ",IF(COUNTRY_INFO!B97=0," ",COUNTRY_INFO!B97))</f>
        <v>Anambra</v>
      </c>
      <c r="C97" s="13" t="str">
        <f>IF(INTRO!$E$39="Non-endemic"," ",IF(COUNTRY_INFO!C97=0," ",COUNTRY_INFO!C97))</f>
        <v>Orumba South</v>
      </c>
      <c r="D97" s="14">
        <f>IF(INTRO!$E$39="Non-endemic",0,IF(INTRO!$E$39="Endemic but PC is not required",IF(COUNTRY_INFO!$H97=1,COUNTRY_INFO!F97+COUNTRY_INFO!G97,0),IF(COUNTRY_INFO!$H97=1,COUNTRY_INFO!F97+COUNTRY_INFO!G97,IF(COUNTRY_INFO!$I97=1,IF(COUNTRY_INFO!N97&gt;=(COUNTRY_INFO!F97+COUNTRY_INFO!G97),COUNTRY_INFO!F97+COUNTRY_INFO!G97,COUNTRY_INFO!$N97),0))))</f>
        <v>201408</v>
      </c>
      <c r="E97" s="15">
        <f>IF(AND(INTRO!$E$39="Non-endemic",INTRO!$E$37="Non-endemic"),"Not required",IF(INTRO!$E$39="Non-endemic","Treat with DEC",COUNTRY_INFO!Q97))</f>
        <v>1</v>
      </c>
      <c r="F97" s="15">
        <f>IF(INTRO!$E$39&lt;&gt;"Non-endemic",COUNTRY_INFO!R97,"Not required")</f>
        <v>2</v>
      </c>
      <c r="G97" s="14">
        <f>IF(COUNTRY_INFO!H97=1, IF($E97=1,IF(ALB_MBD!$J97&lt;&gt;" ",COUNTRY_INFO!F97+COUNTRY_INFO!G97-ALB_MBD!$J97,COUNTRY_INFO!F97+COUNTRY_INFO!G97), 0),0)</f>
        <v>201408</v>
      </c>
      <c r="H97" s="14">
        <f>IF(INTRO!$E$39&lt;&gt;"Endemic",0, IF(AND(COUNTRY_INFO!$I97=1,$F97&lt;&gt;0),IF(COUNTRY_INFO!N97&gt;=(COUNTRY_INFO!F97+COUNTRY_INFO!G97),COUNTRY_INFO!F97+COUNTRY_INFO!G97,COUNTRY_INFO!$N97), 0))</f>
        <v>59440.324160156226</v>
      </c>
      <c r="I97" s="3">
        <v>47552.259328124979</v>
      </c>
      <c r="J97" s="14">
        <f t="shared" si="13"/>
        <v>47552.259328124979</v>
      </c>
      <c r="K97" s="14">
        <f t="shared" si="14"/>
        <v>430796.07388124999</v>
      </c>
      <c r="L97" s="14">
        <f t="shared" si="15"/>
        <v>133146.32611874994</v>
      </c>
      <c r="M97" s="14">
        <f t="shared" si="16"/>
        <v>133146.32611874994</v>
      </c>
      <c r="N97" s="14">
        <f t="shared" si="17"/>
        <v>697088.72611874982</v>
      </c>
      <c r="O97" s="25"/>
      <c r="P97" s="16">
        <f t="shared" si="6"/>
        <v>697088.72611874982</v>
      </c>
      <c r="Q97" s="16">
        <f t="shared" si="7"/>
        <v>1395</v>
      </c>
    </row>
    <row r="98" spans="1:17" x14ac:dyDescent="0.25">
      <c r="A98" s="13" t="str">
        <f>IF(INTRO!$E$39="Non-endemic"," ",IF(COUNTRY_INFO!A98=0," ",COUNTRY_INFO!A98))</f>
        <v>Nigeria</v>
      </c>
      <c r="B98" s="13" t="str">
        <f>IF(INTRO!$E$39="Non-endemic"," ",IF(COUNTRY_INFO!B98=0," ",COUNTRY_INFO!B98))</f>
        <v>Anambra</v>
      </c>
      <c r="C98" s="13" t="str">
        <f>IF(INTRO!$E$39="Non-endemic"," ",IF(COUNTRY_INFO!C98=0," ",COUNTRY_INFO!C98))</f>
        <v>Oyi</v>
      </c>
      <c r="D98" s="14">
        <f>IF(INTRO!$E$39="Non-endemic",0,IF(INTRO!$E$39="Endemic but PC is not required",IF(COUNTRY_INFO!$H98=1,COUNTRY_INFO!F98+COUNTRY_INFO!G98,0),IF(COUNTRY_INFO!$H98=1,COUNTRY_INFO!F98+COUNTRY_INFO!G98,IF(COUNTRY_INFO!$I98=1,IF(COUNTRY_INFO!N98&gt;=(COUNTRY_INFO!F98+COUNTRY_INFO!G98),COUNTRY_INFO!F98+COUNTRY_INFO!G98,COUNTRY_INFO!$N98),0))))</f>
        <v>180784</v>
      </c>
      <c r="E98" s="15">
        <f>IF(AND(INTRO!$E$39="Non-endemic",INTRO!$E$37="Non-endemic"),"Not required",IF(INTRO!$E$39="Non-endemic","Treat with DEC",COUNTRY_INFO!Q98))</f>
        <v>1</v>
      </c>
      <c r="F98" s="15">
        <f>IF(INTRO!$E$39&lt;&gt;"Non-endemic",COUNTRY_INFO!R98,"Not required")</f>
        <v>2</v>
      </c>
      <c r="G98" s="14">
        <f>IF(COUNTRY_INFO!H98=1, IF($E98=1,IF(ALB_MBD!$J98&lt;&gt;" ",COUNTRY_INFO!F98+COUNTRY_INFO!G98-ALB_MBD!$J98,COUNTRY_INFO!F98+COUNTRY_INFO!G98), 0),0)</f>
        <v>180784</v>
      </c>
      <c r="H98" s="14">
        <f>IF(INTRO!$E$39&lt;&gt;"Endemic",0, IF(AND(COUNTRY_INFO!$I98=1,$F98&lt;&gt;0),IF(COUNTRY_INFO!N98&gt;=(COUNTRY_INFO!F98+COUNTRY_INFO!G98),COUNTRY_INFO!F98+COUNTRY_INFO!G98,COUNTRY_INFO!$N98), 0))</f>
        <v>40634.663942578118</v>
      </c>
      <c r="I98" s="3">
        <v>32507.731154062498</v>
      </c>
      <c r="J98" s="14">
        <f t="shared" si="13"/>
        <v>32507.731154062498</v>
      </c>
      <c r="K98" s="14">
        <f t="shared" si="14"/>
        <v>415173.55276862497</v>
      </c>
      <c r="L98" s="14">
        <f t="shared" si="15"/>
        <v>91021.647231374984</v>
      </c>
      <c r="M98" s="14">
        <f t="shared" si="16"/>
        <v>91021.647231374984</v>
      </c>
      <c r="N98" s="14">
        <f t="shared" si="17"/>
        <v>597216.84723137494</v>
      </c>
      <c r="O98" s="25"/>
      <c r="P98" s="16">
        <f t="shared" si="6"/>
        <v>597216.84723137494</v>
      </c>
      <c r="Q98" s="16">
        <f t="shared" si="7"/>
        <v>1195</v>
      </c>
    </row>
    <row r="99" spans="1:17" x14ac:dyDescent="0.25">
      <c r="A99" s="13" t="str">
        <f>IF(INTRO!$E$39="Non-endemic"," ",IF(COUNTRY_INFO!A99=0," ",COUNTRY_INFO!A99))</f>
        <v>Nigeria</v>
      </c>
      <c r="B99" s="13" t="str">
        <f>IF(INTRO!$E$39="Non-endemic"," ",IF(COUNTRY_INFO!B99=0," ",COUNTRY_INFO!B99))</f>
        <v>Bauchi</v>
      </c>
      <c r="C99" s="13" t="str">
        <f>IF(INTRO!$E$39="Non-endemic"," ",IF(COUNTRY_INFO!C99=0," ",COUNTRY_INFO!C99))</f>
        <v>Alkaleri</v>
      </c>
      <c r="D99" s="14">
        <f>IF(INTRO!$E$39="Non-endemic",0,IF(INTRO!$E$39="Endemic but PC is not required",IF(COUNTRY_INFO!$H99=1,COUNTRY_INFO!F99+COUNTRY_INFO!G99,0),IF(COUNTRY_INFO!$H99=1,COUNTRY_INFO!F99+COUNTRY_INFO!G99,IF(COUNTRY_INFO!$I99=1,IF(COUNTRY_INFO!N99&gt;=(COUNTRY_INFO!F99+COUNTRY_INFO!G99),COUNTRY_INFO!F99+COUNTRY_INFO!G99,COUNTRY_INFO!$N99),0))))</f>
        <v>354417</v>
      </c>
      <c r="E99" s="15">
        <f>IF(AND(INTRO!$E$39="Non-endemic",INTRO!$E$37="Non-endemic"),"Not required",IF(INTRO!$E$39="Non-endemic","Treat with DEC",COUNTRY_INFO!Q99))</f>
        <v>1</v>
      </c>
      <c r="F99" s="15">
        <f>IF(INTRO!$E$39&lt;&gt;"Non-endemic",COUNTRY_INFO!R99,"Not required")</f>
        <v>1</v>
      </c>
      <c r="G99" s="14">
        <f>IF(COUNTRY_INFO!H99=1, IF($E99=1,IF(ALB_MBD!$J99&lt;&gt;" ",COUNTRY_INFO!F99+COUNTRY_INFO!G99-ALB_MBD!$J99,COUNTRY_INFO!F99+COUNTRY_INFO!G99), 0),0)</f>
        <v>354417</v>
      </c>
      <c r="H99" s="14">
        <f>IF(INTRO!$E$39&lt;&gt;"Endemic",0, IF(AND(COUNTRY_INFO!$I99=1,$F99&lt;&gt;0),IF(COUNTRY_INFO!N99&gt;=(COUNTRY_INFO!F99+COUNTRY_INFO!G99),COUNTRY_INFO!F99+COUNTRY_INFO!G99,COUNTRY_INFO!$N99), 0))</f>
        <v>279615.67382734362</v>
      </c>
      <c r="I99" s="3">
        <v>223692.53906187491</v>
      </c>
      <c r="J99" s="14">
        <f t="shared" si="13"/>
        <v>223692.53906187491</v>
      </c>
      <c r="K99" s="14">
        <f t="shared" si="14"/>
        <v>366028.49062675022</v>
      </c>
      <c r="L99" s="14">
        <f t="shared" si="15"/>
        <v>0</v>
      </c>
      <c r="M99" s="14">
        <f t="shared" si="16"/>
        <v>626339.1093732497</v>
      </c>
      <c r="N99" s="14">
        <f t="shared" si="17"/>
        <v>992367.59999999986</v>
      </c>
      <c r="O99" s="25"/>
      <c r="P99" s="16">
        <f t="shared" si="6"/>
        <v>992367.59999999986</v>
      </c>
      <c r="Q99" s="16">
        <f t="shared" si="7"/>
        <v>1985</v>
      </c>
    </row>
    <row r="100" spans="1:17" x14ac:dyDescent="0.25">
      <c r="A100" s="13" t="str">
        <f>IF(INTRO!$E$39="Non-endemic"," ",IF(COUNTRY_INFO!A100=0," ",COUNTRY_INFO!A100))</f>
        <v>Nigeria</v>
      </c>
      <c r="B100" s="13" t="str">
        <f>IF(INTRO!$E$39="Non-endemic"," ",IF(COUNTRY_INFO!B100=0," ",COUNTRY_INFO!B100))</f>
        <v>Bauchi</v>
      </c>
      <c r="C100" s="13" t="str">
        <f>IF(INTRO!$E$39="Non-endemic"," ",IF(COUNTRY_INFO!C100=0," ",COUNTRY_INFO!C100))</f>
        <v>Bauchi</v>
      </c>
      <c r="D100" s="14">
        <f>IF(INTRO!$E$39="Non-endemic",0,IF(INTRO!$E$39="Endemic but PC is not required",IF(COUNTRY_INFO!$H100=1,COUNTRY_INFO!F100+COUNTRY_INFO!G100,0),IF(COUNTRY_INFO!$H100=1,COUNTRY_INFO!F100+COUNTRY_INFO!G100,IF(COUNTRY_INFO!$I100=1,IF(COUNTRY_INFO!N100&gt;=(COUNTRY_INFO!F100+COUNTRY_INFO!G100),COUNTRY_INFO!F100+COUNTRY_INFO!G100,COUNTRY_INFO!$N100),0))))</f>
        <v>139385.52341381821</v>
      </c>
      <c r="E100" s="15">
        <f>IF(AND(INTRO!$E$39="Non-endemic",INTRO!$E$37="Non-endemic"),"Not required",IF(INTRO!$E$39="Non-endemic","Treat with DEC",COUNTRY_INFO!Q100))</f>
        <v>0</v>
      </c>
      <c r="F100" s="15">
        <f>IF(INTRO!$E$39&lt;&gt;"Non-endemic",COUNTRY_INFO!R100,"Not required")</f>
        <v>1</v>
      </c>
      <c r="G100" s="14">
        <f>IF(COUNTRY_INFO!H100=1, IF($E100=1,IF(ALB_MBD!$J100&lt;&gt;" ",COUNTRY_INFO!F100+COUNTRY_INFO!G100-ALB_MBD!$J100,COUNTRY_INFO!F100+COUNTRY_INFO!G100), 0),0)</f>
        <v>0</v>
      </c>
      <c r="H100" s="14">
        <f>IF(INTRO!$E$39&lt;&gt;"Endemic",0, IF(AND(COUNTRY_INFO!$I100=1,$F100&lt;&gt;0),IF(COUNTRY_INFO!N100&gt;=(COUNTRY_INFO!F100+COUNTRY_INFO!G100),COUNTRY_INFO!F100+COUNTRY_INFO!G100,COUNTRY_INFO!$N100), 0))</f>
        <v>139385.52341381821</v>
      </c>
      <c r="I100" s="3">
        <v>111508.41873105457</v>
      </c>
      <c r="J100" s="14">
        <f t="shared" si="13"/>
        <v>111508.41873105457</v>
      </c>
      <c r="K100" s="14">
        <f t="shared" si="14"/>
        <v>0</v>
      </c>
      <c r="L100" s="14">
        <f t="shared" si="15"/>
        <v>312223.57244695275</v>
      </c>
      <c r="M100" s="14">
        <f t="shared" si="16"/>
        <v>0</v>
      </c>
      <c r="N100" s="14">
        <f t="shared" si="17"/>
        <v>312223.57244695275</v>
      </c>
      <c r="O100" s="25"/>
      <c r="P100" s="16">
        <f t="shared" si="6"/>
        <v>312223.57244695275</v>
      </c>
      <c r="Q100" s="16">
        <f t="shared" si="7"/>
        <v>625</v>
      </c>
    </row>
    <row r="101" spans="1:17" x14ac:dyDescent="0.25">
      <c r="A101" s="13" t="str">
        <f>IF(INTRO!$E$39="Non-endemic"," ",IF(COUNTRY_INFO!A101=0," ",COUNTRY_INFO!A101))</f>
        <v>Nigeria</v>
      </c>
      <c r="B101" s="13" t="str">
        <f>IF(INTRO!$E$39="Non-endemic"," ",IF(COUNTRY_INFO!B101=0," ",COUNTRY_INFO!B101))</f>
        <v>Bauchi</v>
      </c>
      <c r="C101" s="13" t="str">
        <f>IF(INTRO!$E$39="Non-endemic"," ",IF(COUNTRY_INFO!C101=0," ",COUNTRY_INFO!C101))</f>
        <v>Bogoro</v>
      </c>
      <c r="D101" s="14">
        <f>IF(INTRO!$E$39="Non-endemic",0,IF(INTRO!$E$39="Endemic but PC is not required",IF(COUNTRY_INFO!$H101=1,COUNTRY_INFO!F101+COUNTRY_INFO!G101,0),IF(COUNTRY_INFO!$H101=1,COUNTRY_INFO!F101+COUNTRY_INFO!G101,IF(COUNTRY_INFO!$I101=1,IF(COUNTRY_INFO!N101&gt;=(COUNTRY_INFO!F101+COUNTRY_INFO!G101),COUNTRY_INFO!F101+COUNTRY_INFO!G101,COUNTRY_INFO!$N101),0))))</f>
        <v>90605</v>
      </c>
      <c r="E101" s="15">
        <f>IF(AND(INTRO!$E$39="Non-endemic",INTRO!$E$37="Non-endemic"),"Not required",IF(INTRO!$E$39="Non-endemic","Treat with DEC",COUNTRY_INFO!Q101))</f>
        <v>1</v>
      </c>
      <c r="F101" s="15">
        <f>IF(INTRO!$E$39&lt;&gt;"Non-endemic",COUNTRY_INFO!R101,"Not required")</f>
        <v>1</v>
      </c>
      <c r="G101" s="14">
        <f>IF(COUNTRY_INFO!H101=1, IF($E101=1,IF(ALB_MBD!$J101&lt;&gt;" ",COUNTRY_INFO!F101+COUNTRY_INFO!G101-ALB_MBD!$J101,COUNTRY_INFO!F101+COUNTRY_INFO!G101), 0),0)</f>
        <v>90605</v>
      </c>
      <c r="H101" s="14">
        <f>IF(INTRO!$E$39&lt;&gt;"Endemic",0, IF(AND(COUNTRY_INFO!$I101=1,$F101&lt;&gt;0),IF(COUNTRY_INFO!N101&gt;=(COUNTRY_INFO!F101+COUNTRY_INFO!G101),COUNTRY_INFO!F101+COUNTRY_INFO!G101,COUNTRY_INFO!$N101), 0))</f>
        <v>90605</v>
      </c>
      <c r="I101" s="3"/>
      <c r="J101" s="14">
        <f t="shared" si="13"/>
        <v>90605</v>
      </c>
      <c r="K101" s="14">
        <f t="shared" si="14"/>
        <v>0</v>
      </c>
      <c r="L101" s="14">
        <f t="shared" si="15"/>
        <v>0</v>
      </c>
      <c r="M101" s="14">
        <f t="shared" si="16"/>
        <v>253693.99999999997</v>
      </c>
      <c r="N101" s="14">
        <f t="shared" si="17"/>
        <v>253693.99999999997</v>
      </c>
      <c r="O101" s="25"/>
      <c r="P101" s="16">
        <f t="shared" si="6"/>
        <v>253693.99999999997</v>
      </c>
      <c r="Q101" s="16">
        <f t="shared" si="7"/>
        <v>508</v>
      </c>
    </row>
    <row r="102" spans="1:17" x14ac:dyDescent="0.25">
      <c r="A102" s="13" t="str">
        <f>IF(INTRO!$E$39="Non-endemic"," ",IF(COUNTRY_INFO!A102=0," ",COUNTRY_INFO!A102))</f>
        <v>Nigeria</v>
      </c>
      <c r="B102" s="13" t="str">
        <f>IF(INTRO!$E$39="Non-endemic"," ",IF(COUNTRY_INFO!B102=0," ",COUNTRY_INFO!B102))</f>
        <v>Bauchi</v>
      </c>
      <c r="C102" s="13" t="str">
        <f>IF(INTRO!$E$39="Non-endemic"," ",IF(COUNTRY_INFO!C102=0," ",COUNTRY_INFO!C102))</f>
        <v>Damban</v>
      </c>
      <c r="D102" s="14">
        <f>IF(INTRO!$E$39="Non-endemic",0,IF(INTRO!$E$39="Endemic but PC is not required",IF(COUNTRY_INFO!$H102=1,COUNTRY_INFO!F102+COUNTRY_INFO!G102,0),IF(COUNTRY_INFO!$H102=1,COUNTRY_INFO!F102+COUNTRY_INFO!G102,IF(COUNTRY_INFO!$I102=1,IF(COUNTRY_INFO!N102&gt;=(COUNTRY_INFO!F102+COUNTRY_INFO!G102),COUNTRY_INFO!F102+COUNTRY_INFO!G102,COUNTRY_INFO!$N102),0))))</f>
        <v>0</v>
      </c>
      <c r="E102" s="15">
        <f>IF(AND(INTRO!$E$39="Non-endemic",INTRO!$E$37="Non-endemic"),"Not required",IF(INTRO!$E$39="Non-endemic","Treat with DEC",COUNTRY_INFO!Q102))</f>
        <v>0</v>
      </c>
      <c r="F102" s="15">
        <f>IF(INTRO!$E$39&lt;&gt;"Non-endemic",COUNTRY_INFO!R102,"Not required")</f>
        <v>0</v>
      </c>
      <c r="G102" s="14">
        <f>IF(COUNTRY_INFO!H102=1, IF($E102=1,IF(ALB_MBD!$J102&lt;&gt;" ",COUNTRY_INFO!F102+COUNTRY_INFO!G102-ALB_MBD!$J102,COUNTRY_INFO!F102+COUNTRY_INFO!G102), 0),0)</f>
        <v>0</v>
      </c>
      <c r="H102" s="14">
        <f>IF(INTRO!$E$39&lt;&gt;"Endemic",0, IF(AND(COUNTRY_INFO!$I102=1,$F102&lt;&gt;0),IF(COUNTRY_INFO!N102&gt;=(COUNTRY_INFO!F102+COUNTRY_INFO!G102),COUNTRY_INFO!F102+COUNTRY_INFO!G102,COUNTRY_INFO!$N102), 0))</f>
        <v>0</v>
      </c>
      <c r="I102" s="3">
        <v>0</v>
      </c>
      <c r="J102" s="14">
        <f t="shared" si="13"/>
        <v>0</v>
      </c>
      <c r="K102" s="14">
        <f t="shared" si="14"/>
        <v>0</v>
      </c>
      <c r="L102" s="14">
        <f t="shared" si="15"/>
        <v>0</v>
      </c>
      <c r="M102" s="14">
        <f t="shared" si="16"/>
        <v>0</v>
      </c>
      <c r="N102" s="14">
        <f t="shared" si="17"/>
        <v>0</v>
      </c>
      <c r="O102" s="25"/>
      <c r="P102" s="16">
        <f t="shared" si="6"/>
        <v>0</v>
      </c>
      <c r="Q102" s="16">
        <f t="shared" si="7"/>
        <v>0</v>
      </c>
    </row>
    <row r="103" spans="1:17" x14ac:dyDescent="0.25">
      <c r="A103" s="13" t="str">
        <f>IF(INTRO!$E$39="Non-endemic"," ",IF(COUNTRY_INFO!A103=0," ",COUNTRY_INFO!A103))</f>
        <v>Nigeria</v>
      </c>
      <c r="B103" s="13" t="str">
        <f>IF(INTRO!$E$39="Non-endemic"," ",IF(COUNTRY_INFO!B103=0," ",COUNTRY_INFO!B103))</f>
        <v>Bauchi</v>
      </c>
      <c r="C103" s="13" t="str">
        <f>IF(INTRO!$E$39="Non-endemic"," ",IF(COUNTRY_INFO!C103=0," ",COUNTRY_INFO!C103))</f>
        <v>Darazo</v>
      </c>
      <c r="D103" s="14">
        <f>IF(INTRO!$E$39="Non-endemic",0,IF(INTRO!$E$39="Endemic but PC is not required",IF(COUNTRY_INFO!$H103=1,COUNTRY_INFO!F103+COUNTRY_INFO!G103,0),IF(COUNTRY_INFO!$H103=1,COUNTRY_INFO!F103+COUNTRY_INFO!G103,IF(COUNTRY_INFO!$I103=1,IF(COUNTRY_INFO!N103&gt;=(COUNTRY_INFO!F103+COUNTRY_INFO!G103),COUNTRY_INFO!F103+COUNTRY_INFO!G103,COUNTRY_INFO!$N103),0))))</f>
        <v>270686</v>
      </c>
      <c r="E103" s="15">
        <f>IF(AND(INTRO!$E$39="Non-endemic",INTRO!$E$37="Non-endemic"),"Not required",IF(INTRO!$E$39="Non-endemic","Treat with DEC",COUNTRY_INFO!Q103))</f>
        <v>1</v>
      </c>
      <c r="F103" s="15">
        <f>IF(INTRO!$E$39&lt;&gt;"Non-endemic",COUNTRY_INFO!R103,"Not required")</f>
        <v>1</v>
      </c>
      <c r="G103" s="14">
        <f>IF(COUNTRY_INFO!H103=1, IF($E103=1,IF(ALB_MBD!$J103&lt;&gt;" ",COUNTRY_INFO!F103+COUNTRY_INFO!G103-ALB_MBD!$J103,COUNTRY_INFO!F103+COUNTRY_INFO!G103), 0),0)</f>
        <v>270686</v>
      </c>
      <c r="H103" s="14">
        <f>IF(INTRO!$E$39&lt;&gt;"Endemic",0, IF(AND(COUNTRY_INFO!$I103=1,$F103&lt;&gt;0),IF(COUNTRY_INFO!N103&gt;=(COUNTRY_INFO!F103+COUNTRY_INFO!G103),COUNTRY_INFO!F103+COUNTRY_INFO!G103,COUNTRY_INFO!$N103), 0))</f>
        <v>104312.91536680578</v>
      </c>
      <c r="I103" s="3">
        <v>83450.332293444633</v>
      </c>
      <c r="J103" s="14">
        <f t="shared" si="13"/>
        <v>83450.332293444633</v>
      </c>
      <c r="K103" s="14">
        <f t="shared" si="14"/>
        <v>524259.86957835499</v>
      </c>
      <c r="L103" s="14">
        <f t="shared" si="15"/>
        <v>0</v>
      </c>
      <c r="M103" s="14">
        <f t="shared" si="16"/>
        <v>233660.93042164497</v>
      </c>
      <c r="N103" s="14">
        <f t="shared" si="17"/>
        <v>757920.79999999993</v>
      </c>
      <c r="O103" s="25"/>
      <c r="P103" s="16">
        <f t="shared" si="6"/>
        <v>757920.79999999993</v>
      </c>
      <c r="Q103" s="16">
        <f t="shared" si="7"/>
        <v>1516</v>
      </c>
    </row>
    <row r="104" spans="1:17" x14ac:dyDescent="0.25">
      <c r="A104" s="13" t="str">
        <f>IF(INTRO!$E$39="Non-endemic"," ",IF(COUNTRY_INFO!A104=0," ",COUNTRY_INFO!A104))</f>
        <v>Nigeria</v>
      </c>
      <c r="B104" s="13" t="str">
        <f>IF(INTRO!$E$39="Non-endemic"," ",IF(COUNTRY_INFO!B104=0," ",COUNTRY_INFO!B104))</f>
        <v>Bauchi</v>
      </c>
      <c r="C104" s="13" t="str">
        <f>IF(INTRO!$E$39="Non-endemic"," ",IF(COUNTRY_INFO!C104=0," ",COUNTRY_INFO!C104))</f>
        <v>Dass</v>
      </c>
      <c r="D104" s="14">
        <f>IF(INTRO!$E$39="Non-endemic",0,IF(INTRO!$E$39="Endemic but PC is not required",IF(COUNTRY_INFO!$H104=1,COUNTRY_INFO!F104+COUNTRY_INFO!G104,0),IF(COUNTRY_INFO!$H104=1,COUNTRY_INFO!F104+COUNTRY_INFO!G104,IF(COUNTRY_INFO!$I104=1,IF(COUNTRY_INFO!N104&gt;=(COUNTRY_INFO!F104+COUNTRY_INFO!G104),COUNTRY_INFO!F104+COUNTRY_INFO!G104,COUNTRY_INFO!$N104),0))))</f>
        <v>0</v>
      </c>
      <c r="E104" s="15">
        <f>IF(AND(INTRO!$E$39="Non-endemic",INTRO!$E$37="Non-endemic"),"Not required",IF(INTRO!$E$39="Non-endemic","Treat with DEC",COUNTRY_INFO!Q104))</f>
        <v>0</v>
      </c>
      <c r="F104" s="15">
        <f>IF(INTRO!$E$39&lt;&gt;"Non-endemic",COUNTRY_INFO!R104,"Not required")</f>
        <v>0</v>
      </c>
      <c r="G104" s="14">
        <f>IF(COUNTRY_INFO!H104=1, IF($E104=1,IF(ALB_MBD!$J104&lt;&gt;" ",COUNTRY_INFO!F104+COUNTRY_INFO!G104-ALB_MBD!$J104,COUNTRY_INFO!F104+COUNTRY_INFO!G104), 0),0)</f>
        <v>0</v>
      </c>
      <c r="H104" s="14">
        <f>IF(INTRO!$E$39&lt;&gt;"Endemic",0, IF(AND(COUNTRY_INFO!$I104=1,$F104&lt;&gt;0),IF(COUNTRY_INFO!N104&gt;=(COUNTRY_INFO!F104+COUNTRY_INFO!G104),COUNTRY_INFO!F104+COUNTRY_INFO!G104,COUNTRY_INFO!$N104), 0))</f>
        <v>0</v>
      </c>
      <c r="I104" s="3">
        <v>0</v>
      </c>
      <c r="J104" s="14">
        <f t="shared" si="13"/>
        <v>0</v>
      </c>
      <c r="K104" s="14">
        <f t="shared" si="14"/>
        <v>0</v>
      </c>
      <c r="L104" s="14">
        <f t="shared" si="15"/>
        <v>0</v>
      </c>
      <c r="M104" s="14">
        <f t="shared" si="16"/>
        <v>0</v>
      </c>
      <c r="N104" s="14">
        <f t="shared" si="17"/>
        <v>0</v>
      </c>
      <c r="O104" s="25"/>
      <c r="P104" s="16">
        <f t="shared" si="6"/>
        <v>0</v>
      </c>
      <c r="Q104" s="16">
        <f t="shared" si="7"/>
        <v>0</v>
      </c>
    </row>
    <row r="105" spans="1:17" x14ac:dyDescent="0.25">
      <c r="A105" s="13" t="str">
        <f>IF(INTRO!$E$39="Non-endemic"," ",IF(COUNTRY_INFO!A105=0," ",COUNTRY_INFO!A105))</f>
        <v>Nigeria</v>
      </c>
      <c r="B105" s="13" t="str">
        <f>IF(INTRO!$E$39="Non-endemic"," ",IF(COUNTRY_INFO!B105=0," ",COUNTRY_INFO!B105))</f>
        <v>Bauchi</v>
      </c>
      <c r="C105" s="13" t="str">
        <f>IF(INTRO!$E$39="Non-endemic"," ",IF(COUNTRY_INFO!C105=0," ",COUNTRY_INFO!C105))</f>
        <v>Gamawa</v>
      </c>
      <c r="D105" s="14">
        <f>IF(INTRO!$E$39="Non-endemic",0,IF(INTRO!$E$39="Endemic but PC is not required",IF(COUNTRY_INFO!$H105=1,COUNTRY_INFO!F105+COUNTRY_INFO!G105,0),IF(COUNTRY_INFO!$H105=1,COUNTRY_INFO!F105+COUNTRY_INFO!G105,IF(COUNTRY_INFO!$I105=1,IF(COUNTRY_INFO!N105&gt;=(COUNTRY_INFO!F105+COUNTRY_INFO!G105),COUNTRY_INFO!F105+COUNTRY_INFO!G105,COUNTRY_INFO!$N105),0))))</f>
        <v>0</v>
      </c>
      <c r="E105" s="15">
        <f>IF(AND(INTRO!$E$39="Non-endemic",INTRO!$E$37="Non-endemic"),"Not required",IF(INTRO!$E$39="Non-endemic","Treat with DEC",COUNTRY_INFO!Q105))</f>
        <v>0</v>
      </c>
      <c r="F105" s="15">
        <f>IF(INTRO!$E$39&lt;&gt;"Non-endemic",COUNTRY_INFO!R105,"Not required")</f>
        <v>0</v>
      </c>
      <c r="G105" s="14">
        <f>IF(COUNTRY_INFO!H105=1, IF($E105=1,IF(ALB_MBD!$J105&lt;&gt;" ",COUNTRY_INFO!F105+COUNTRY_INFO!G105-ALB_MBD!$J105,COUNTRY_INFO!F105+COUNTRY_INFO!G105), 0),0)</f>
        <v>0</v>
      </c>
      <c r="H105" s="14">
        <f>IF(INTRO!$E$39&lt;&gt;"Endemic",0, IF(AND(COUNTRY_INFO!$I105=1,$F105&lt;&gt;0),IF(COUNTRY_INFO!N105&gt;=(COUNTRY_INFO!F105+COUNTRY_INFO!G105),COUNTRY_INFO!F105+COUNTRY_INFO!G105,COUNTRY_INFO!$N105), 0))</f>
        <v>0</v>
      </c>
      <c r="I105" s="3"/>
      <c r="J105" s="14">
        <f t="shared" si="13"/>
        <v>0</v>
      </c>
      <c r="K105" s="14">
        <f t="shared" si="14"/>
        <v>0</v>
      </c>
      <c r="L105" s="14">
        <f t="shared" si="15"/>
        <v>0</v>
      </c>
      <c r="M105" s="14">
        <f t="shared" si="16"/>
        <v>0</v>
      </c>
      <c r="N105" s="14">
        <f t="shared" si="17"/>
        <v>0</v>
      </c>
      <c r="O105" s="25"/>
      <c r="P105" s="16">
        <f t="shared" si="6"/>
        <v>0</v>
      </c>
      <c r="Q105" s="16">
        <f t="shared" si="7"/>
        <v>0</v>
      </c>
    </row>
    <row r="106" spans="1:17" x14ac:dyDescent="0.25">
      <c r="A106" s="13" t="str">
        <f>IF(INTRO!$E$39="Non-endemic"," ",IF(COUNTRY_INFO!A106=0," ",COUNTRY_INFO!A106))</f>
        <v>Nigeria</v>
      </c>
      <c r="B106" s="13" t="str">
        <f>IF(INTRO!$E$39="Non-endemic"," ",IF(COUNTRY_INFO!B106=0," ",COUNTRY_INFO!B106))</f>
        <v>Bauchi</v>
      </c>
      <c r="C106" s="13" t="str">
        <f>IF(INTRO!$E$39="Non-endemic"," ",IF(COUNTRY_INFO!C106=0," ",COUNTRY_INFO!C106))</f>
        <v>Ganjuwa</v>
      </c>
      <c r="D106" s="14">
        <f>IF(INTRO!$E$39="Non-endemic",0,IF(INTRO!$E$39="Endemic but PC is not required",IF(COUNTRY_INFO!$H106=1,COUNTRY_INFO!F106+COUNTRY_INFO!G106,0),IF(COUNTRY_INFO!$H106=1,COUNTRY_INFO!F106+COUNTRY_INFO!G106,IF(COUNTRY_INFO!$I106=1,IF(COUNTRY_INFO!N106&gt;=(COUNTRY_INFO!F106+COUNTRY_INFO!G106),COUNTRY_INFO!F106+COUNTRY_INFO!G106,COUNTRY_INFO!$N106),0))))</f>
        <v>301854</v>
      </c>
      <c r="E106" s="15">
        <f>IF(AND(INTRO!$E$39="Non-endemic",INTRO!$E$37="Non-endemic"),"Not required",IF(INTRO!$E$39="Non-endemic","Treat with DEC",COUNTRY_INFO!Q106))</f>
        <v>1</v>
      </c>
      <c r="F106" s="15">
        <f>IF(INTRO!$E$39&lt;&gt;"Non-endemic",COUNTRY_INFO!R106,"Not required")</f>
        <v>1</v>
      </c>
      <c r="G106" s="14">
        <f>IF(COUNTRY_INFO!H106=1, IF($E106=1,IF(ALB_MBD!$J106&lt;&gt;" ",COUNTRY_INFO!F106+COUNTRY_INFO!G106-ALB_MBD!$J106,COUNTRY_INFO!F106+COUNTRY_INFO!G106), 0),0)</f>
        <v>301854</v>
      </c>
      <c r="H106" s="14">
        <f>IF(INTRO!$E$39&lt;&gt;"Endemic",0, IF(AND(COUNTRY_INFO!$I106=1,$F106&lt;&gt;0),IF(COUNTRY_INFO!N106&gt;=(COUNTRY_INFO!F106+COUNTRY_INFO!G106),COUNTRY_INFO!F106+COUNTRY_INFO!G106,COUNTRY_INFO!$N106), 0))</f>
        <v>159217.81166057067</v>
      </c>
      <c r="I106" s="3">
        <v>127374.24932845654</v>
      </c>
      <c r="J106" s="14">
        <f t="shared" si="13"/>
        <v>127374.24932845654</v>
      </c>
      <c r="K106" s="14">
        <f t="shared" si="14"/>
        <v>488543.3018803217</v>
      </c>
      <c r="L106" s="14">
        <f t="shared" si="15"/>
        <v>0</v>
      </c>
      <c r="M106" s="14">
        <f t="shared" si="16"/>
        <v>356647.89811967831</v>
      </c>
      <c r="N106" s="14">
        <f t="shared" si="17"/>
        <v>845191.2</v>
      </c>
      <c r="O106" s="25"/>
      <c r="P106" s="16">
        <f t="shared" si="6"/>
        <v>845191.2</v>
      </c>
      <c r="Q106" s="16">
        <f t="shared" si="7"/>
        <v>1691</v>
      </c>
    </row>
    <row r="107" spans="1:17" x14ac:dyDescent="0.25">
      <c r="A107" s="13" t="str">
        <f>IF(INTRO!$E$39="Non-endemic"," ",IF(COUNTRY_INFO!A107=0," ",COUNTRY_INFO!A107))</f>
        <v>Nigeria</v>
      </c>
      <c r="B107" s="13" t="str">
        <f>IF(INTRO!$E$39="Non-endemic"," ",IF(COUNTRY_INFO!B107=0," ",COUNTRY_INFO!B107))</f>
        <v>Bauchi</v>
      </c>
      <c r="C107" s="13" t="str">
        <f>IF(INTRO!$E$39="Non-endemic"," ",IF(COUNTRY_INFO!C107=0," ",COUNTRY_INFO!C107))</f>
        <v>Giade</v>
      </c>
      <c r="D107" s="14">
        <f>IF(INTRO!$E$39="Non-endemic",0,IF(INTRO!$E$39="Endemic but PC is not required",IF(COUNTRY_INFO!$H107=1,COUNTRY_INFO!F107+COUNTRY_INFO!G107,0),IF(COUNTRY_INFO!$H107=1,COUNTRY_INFO!F107+COUNTRY_INFO!G107,IF(COUNTRY_INFO!$I107=1,IF(COUNTRY_INFO!N107&gt;=(COUNTRY_INFO!F107+COUNTRY_INFO!G107),COUNTRY_INFO!F107+COUNTRY_INFO!G107,COUNTRY_INFO!$N107),0))))</f>
        <v>168878</v>
      </c>
      <c r="E107" s="15">
        <f>IF(AND(INTRO!$E$39="Non-endemic",INTRO!$E$37="Non-endemic"),"Not required",IF(INTRO!$E$39="Non-endemic","Treat with DEC",COUNTRY_INFO!Q107))</f>
        <v>1</v>
      </c>
      <c r="F107" s="15">
        <f>IF(INTRO!$E$39&lt;&gt;"Non-endemic",COUNTRY_INFO!R107,"Not required")</f>
        <v>1</v>
      </c>
      <c r="G107" s="14">
        <f>IF(COUNTRY_INFO!H107=1, IF($E107=1,IF(ALB_MBD!$J107&lt;&gt;" ",COUNTRY_INFO!F107+COUNTRY_INFO!G107-ALB_MBD!$J107,COUNTRY_INFO!F107+COUNTRY_INFO!G107), 0),0)</f>
        <v>168878</v>
      </c>
      <c r="H107" s="14">
        <f>IF(INTRO!$E$39&lt;&gt;"Endemic",0, IF(AND(COUNTRY_INFO!$I107=1,$F107&lt;&gt;0),IF(COUNTRY_INFO!N107&gt;=(COUNTRY_INFO!F107+COUNTRY_INFO!G107),COUNTRY_INFO!F107+COUNTRY_INFO!G107,COUNTRY_INFO!$N107), 0))</f>
        <v>168878</v>
      </c>
      <c r="I107" s="3"/>
      <c r="J107" s="14">
        <f t="shared" si="13"/>
        <v>168878</v>
      </c>
      <c r="K107" s="14">
        <f t="shared" si="14"/>
        <v>0</v>
      </c>
      <c r="L107" s="14">
        <f t="shared" si="15"/>
        <v>0</v>
      </c>
      <c r="M107" s="14">
        <f t="shared" si="16"/>
        <v>472858.39999999997</v>
      </c>
      <c r="N107" s="14">
        <f t="shared" si="17"/>
        <v>472858.39999999997</v>
      </c>
      <c r="O107" s="25"/>
      <c r="P107" s="16">
        <f t="shared" si="6"/>
        <v>472858.39999999997</v>
      </c>
      <c r="Q107" s="16">
        <f t="shared" si="7"/>
        <v>946</v>
      </c>
    </row>
    <row r="108" spans="1:17" x14ac:dyDescent="0.25">
      <c r="A108" s="13" t="str">
        <f>IF(INTRO!$E$39="Non-endemic"," ",IF(COUNTRY_INFO!A108=0," ",COUNTRY_INFO!A108))</f>
        <v>Nigeria</v>
      </c>
      <c r="B108" s="13" t="str">
        <f>IF(INTRO!$E$39="Non-endemic"," ",IF(COUNTRY_INFO!B108=0," ",COUNTRY_INFO!B108))</f>
        <v>Bauchi</v>
      </c>
      <c r="C108" s="13" t="str">
        <f>IF(INTRO!$E$39="Non-endemic"," ",IF(COUNTRY_INFO!C108=0," ",COUNTRY_INFO!C108))</f>
        <v>Itas/Gadua</v>
      </c>
      <c r="D108" s="14">
        <f>IF(INTRO!$E$39="Non-endemic",0,IF(INTRO!$E$39="Endemic but PC is not required",IF(COUNTRY_INFO!$H108=1,COUNTRY_INFO!F108+COUNTRY_INFO!G108,0),IF(COUNTRY_INFO!$H108=1,COUNTRY_INFO!F108+COUNTRY_INFO!G108,IF(COUNTRY_INFO!$I108=1,IF(COUNTRY_INFO!N108&gt;=(COUNTRY_INFO!F108+COUNTRY_INFO!G108),COUNTRY_INFO!F108+COUNTRY_INFO!G108,COUNTRY_INFO!$N108),0))))</f>
        <v>247446</v>
      </c>
      <c r="E108" s="15">
        <f>IF(AND(INTRO!$E$39="Non-endemic",INTRO!$E$37="Non-endemic"),"Not required",IF(INTRO!$E$39="Non-endemic","Treat with DEC",COUNTRY_INFO!Q108))</f>
        <v>1</v>
      </c>
      <c r="F108" s="15">
        <f>IF(INTRO!$E$39&lt;&gt;"Non-endemic",COUNTRY_INFO!R108,"Not required")</f>
        <v>0</v>
      </c>
      <c r="G108" s="14">
        <f>IF(COUNTRY_INFO!H108=1, IF($E108=1,IF(ALB_MBD!$J108&lt;&gt;" ",COUNTRY_INFO!F108+COUNTRY_INFO!G108-ALB_MBD!$J108,COUNTRY_INFO!F108+COUNTRY_INFO!G108), 0),0)</f>
        <v>247446</v>
      </c>
      <c r="H108" s="14">
        <f>IF(INTRO!$E$39&lt;&gt;"Endemic",0, IF(AND(COUNTRY_INFO!$I108=1,$F108&lt;&gt;0),IF(COUNTRY_INFO!N108&gt;=(COUNTRY_INFO!F108+COUNTRY_INFO!G108),COUNTRY_INFO!F108+COUNTRY_INFO!G108,COUNTRY_INFO!$N108), 0))</f>
        <v>0</v>
      </c>
      <c r="I108" s="3">
        <v>0</v>
      </c>
      <c r="J108" s="14">
        <f t="shared" si="13"/>
        <v>0</v>
      </c>
      <c r="K108" s="14">
        <f t="shared" si="14"/>
        <v>692848.79999999993</v>
      </c>
      <c r="L108" s="14">
        <f t="shared" si="15"/>
        <v>0</v>
      </c>
      <c r="M108" s="14">
        <f t="shared" si="16"/>
        <v>0</v>
      </c>
      <c r="N108" s="14">
        <f t="shared" si="17"/>
        <v>692848.79999999993</v>
      </c>
      <c r="O108" s="25"/>
      <c r="P108" s="16">
        <f t="shared" si="6"/>
        <v>692848.79999999993</v>
      </c>
      <c r="Q108" s="16">
        <f t="shared" si="7"/>
        <v>1386</v>
      </c>
    </row>
    <row r="109" spans="1:17" x14ac:dyDescent="0.25">
      <c r="A109" s="13" t="str">
        <f>IF(INTRO!$E$39="Non-endemic"," ",IF(COUNTRY_INFO!A109=0," ",COUNTRY_INFO!A109))</f>
        <v>Nigeria</v>
      </c>
      <c r="B109" s="13" t="str">
        <f>IF(INTRO!$E$39="Non-endemic"," ",IF(COUNTRY_INFO!B109=0," ",COUNTRY_INFO!B109))</f>
        <v>Bauchi</v>
      </c>
      <c r="C109" s="13" t="str">
        <f>IF(INTRO!$E$39="Non-endemic"," ",IF(COUNTRY_INFO!C109=0," ",COUNTRY_INFO!C109))</f>
        <v>Jama'are</v>
      </c>
      <c r="D109" s="14">
        <f>IF(INTRO!$E$39="Non-endemic",0,IF(INTRO!$E$39="Endemic but PC is not required",IF(COUNTRY_INFO!$H109=1,COUNTRY_INFO!F109+COUNTRY_INFO!G109,0),IF(COUNTRY_INFO!$H109=1,COUNTRY_INFO!F109+COUNTRY_INFO!G109,IF(COUNTRY_INFO!$I109=1,IF(COUNTRY_INFO!N109&gt;=(COUNTRY_INFO!F109+COUNTRY_INFO!G109),COUNTRY_INFO!F109+COUNTRY_INFO!G109,COUNTRY_INFO!$N109),0))))</f>
        <v>0</v>
      </c>
      <c r="E109" s="15">
        <f>IF(AND(INTRO!$E$39="Non-endemic",INTRO!$E$37="Non-endemic"),"Not required",IF(INTRO!$E$39="Non-endemic","Treat with DEC",COUNTRY_INFO!Q109))</f>
        <v>0</v>
      </c>
      <c r="F109" s="15">
        <f>IF(INTRO!$E$39&lt;&gt;"Non-endemic",COUNTRY_INFO!R109,"Not required")</f>
        <v>0</v>
      </c>
      <c r="G109" s="14">
        <f>IF(COUNTRY_INFO!H109=1, IF($E109=1,IF(ALB_MBD!$J109&lt;&gt;" ",COUNTRY_INFO!F109+COUNTRY_INFO!G109-ALB_MBD!$J109,COUNTRY_INFO!F109+COUNTRY_INFO!G109), 0),0)</f>
        <v>0</v>
      </c>
      <c r="H109" s="14">
        <f>IF(INTRO!$E$39&lt;&gt;"Endemic",0, IF(AND(COUNTRY_INFO!$I109=1,$F109&lt;&gt;0),IF(COUNTRY_INFO!N109&gt;=(COUNTRY_INFO!F109+COUNTRY_INFO!G109),COUNTRY_INFO!F109+COUNTRY_INFO!G109,COUNTRY_INFO!$N109), 0))</f>
        <v>0</v>
      </c>
      <c r="I109" s="3">
        <v>0</v>
      </c>
      <c r="J109" s="14">
        <f t="shared" si="13"/>
        <v>0</v>
      </c>
      <c r="K109" s="14">
        <f t="shared" si="14"/>
        <v>0</v>
      </c>
      <c r="L109" s="14">
        <f t="shared" si="15"/>
        <v>0</v>
      </c>
      <c r="M109" s="14">
        <f t="shared" si="16"/>
        <v>0</v>
      </c>
      <c r="N109" s="14">
        <f t="shared" si="17"/>
        <v>0</v>
      </c>
      <c r="O109" s="25"/>
      <c r="P109" s="16">
        <f t="shared" si="6"/>
        <v>0</v>
      </c>
      <c r="Q109" s="16">
        <f t="shared" si="7"/>
        <v>0</v>
      </c>
    </row>
    <row r="110" spans="1:17" x14ac:dyDescent="0.25">
      <c r="A110" s="13" t="str">
        <f>IF(INTRO!$E$39="Non-endemic"," ",IF(COUNTRY_INFO!A110=0," ",COUNTRY_INFO!A110))</f>
        <v>Nigeria</v>
      </c>
      <c r="B110" s="13" t="str">
        <f>IF(INTRO!$E$39="Non-endemic"," ",IF(COUNTRY_INFO!B110=0," ",COUNTRY_INFO!B110))</f>
        <v>Bauchi</v>
      </c>
      <c r="C110" s="13" t="str">
        <f>IF(INTRO!$E$39="Non-endemic"," ",IF(COUNTRY_INFO!C110=0," ",COUNTRY_INFO!C110))</f>
        <v>Katagun</v>
      </c>
      <c r="D110" s="14">
        <f>IF(INTRO!$E$39="Non-endemic",0,IF(INTRO!$E$39="Endemic but PC is not required",IF(COUNTRY_INFO!$H110=1,COUNTRY_INFO!F110+COUNTRY_INFO!G110,0),IF(COUNTRY_INFO!$H110=1,COUNTRY_INFO!F110+COUNTRY_INFO!G110,IF(COUNTRY_INFO!$I110=1,IF(COUNTRY_INFO!N110&gt;=(COUNTRY_INFO!F110+COUNTRY_INFO!G110),COUNTRY_INFO!F110+COUNTRY_INFO!G110,COUNTRY_INFO!$N110),0))))</f>
        <v>0</v>
      </c>
      <c r="E110" s="15">
        <f>IF(AND(INTRO!$E$39="Non-endemic",INTRO!$E$37="Non-endemic"),"Not required",IF(INTRO!$E$39="Non-endemic","Treat with DEC",COUNTRY_INFO!Q110))</f>
        <v>0</v>
      </c>
      <c r="F110" s="15">
        <f>IF(INTRO!$E$39&lt;&gt;"Non-endemic",COUNTRY_INFO!R110,"Not required")</f>
        <v>0</v>
      </c>
      <c r="G110" s="14">
        <f>IF(COUNTRY_INFO!H110=1, IF($E110=1,IF(ALB_MBD!$J110&lt;&gt;" ",COUNTRY_INFO!F110+COUNTRY_INFO!G110-ALB_MBD!$J110,COUNTRY_INFO!F110+COUNTRY_INFO!G110), 0),0)</f>
        <v>0</v>
      </c>
      <c r="H110" s="14">
        <f>IF(INTRO!$E$39&lt;&gt;"Endemic",0, IF(AND(COUNTRY_INFO!$I110=1,$F110&lt;&gt;0),IF(COUNTRY_INFO!N110&gt;=(COUNTRY_INFO!F110+COUNTRY_INFO!G110),COUNTRY_INFO!F110+COUNTRY_INFO!G110,COUNTRY_INFO!$N110), 0))</f>
        <v>0</v>
      </c>
      <c r="I110" s="3">
        <v>0</v>
      </c>
      <c r="J110" s="14">
        <f t="shared" si="13"/>
        <v>0</v>
      </c>
      <c r="K110" s="14">
        <f t="shared" si="14"/>
        <v>0</v>
      </c>
      <c r="L110" s="14">
        <f t="shared" si="15"/>
        <v>0</v>
      </c>
      <c r="M110" s="14">
        <f t="shared" si="16"/>
        <v>0</v>
      </c>
      <c r="N110" s="14">
        <f t="shared" si="17"/>
        <v>0</v>
      </c>
      <c r="O110" s="25"/>
      <c r="P110" s="16">
        <f t="shared" si="6"/>
        <v>0</v>
      </c>
      <c r="Q110" s="16">
        <f t="shared" si="7"/>
        <v>0</v>
      </c>
    </row>
    <row r="111" spans="1:17" x14ac:dyDescent="0.25">
      <c r="A111" s="13" t="str">
        <f>IF(INTRO!$E$39="Non-endemic"," ",IF(COUNTRY_INFO!A111=0," ",COUNTRY_INFO!A111))</f>
        <v>Nigeria</v>
      </c>
      <c r="B111" s="13" t="str">
        <f>IF(INTRO!$E$39="Non-endemic"," ",IF(COUNTRY_INFO!B111=0," ",COUNTRY_INFO!B111))</f>
        <v>Bauchi</v>
      </c>
      <c r="C111" s="13" t="str">
        <f>IF(INTRO!$E$39="Non-endemic"," ",IF(COUNTRY_INFO!C111=0," ",COUNTRY_INFO!C111))</f>
        <v>Kirfi</v>
      </c>
      <c r="D111" s="14">
        <f>IF(INTRO!$E$39="Non-endemic",0,IF(INTRO!$E$39="Endemic but PC is not required",IF(COUNTRY_INFO!$H111=1,COUNTRY_INFO!F111+COUNTRY_INFO!G111,0),IF(COUNTRY_INFO!$H111=1,COUNTRY_INFO!F111+COUNTRY_INFO!G111,IF(COUNTRY_INFO!$I111=1,IF(COUNTRY_INFO!N111&gt;=(COUNTRY_INFO!F111+COUNTRY_INFO!G111),COUNTRY_INFO!F111+COUNTRY_INFO!G111,COUNTRY_INFO!$N111),0))))</f>
        <v>132274.31393515618</v>
      </c>
      <c r="E111" s="15">
        <f>IF(AND(INTRO!$E$39="Non-endemic",INTRO!$E$37="Non-endemic"),"Not required",IF(INTRO!$E$39="Non-endemic","Treat with DEC",COUNTRY_INFO!Q111))</f>
        <v>0</v>
      </c>
      <c r="F111" s="15">
        <f>IF(INTRO!$E$39&lt;&gt;"Non-endemic",COUNTRY_INFO!R111,"Not required")</f>
        <v>1</v>
      </c>
      <c r="G111" s="14">
        <f>IF(COUNTRY_INFO!H111=1, IF($E111=1,IF(ALB_MBD!$J111&lt;&gt;" ",COUNTRY_INFO!F111+COUNTRY_INFO!G111-ALB_MBD!$J111,COUNTRY_INFO!F111+COUNTRY_INFO!G111), 0),0)</f>
        <v>0</v>
      </c>
      <c r="H111" s="14">
        <f>IF(INTRO!$E$39&lt;&gt;"Endemic",0, IF(AND(COUNTRY_INFO!$I111=1,$F111&lt;&gt;0),IF(COUNTRY_INFO!N111&gt;=(COUNTRY_INFO!F111+COUNTRY_INFO!G111),COUNTRY_INFO!F111+COUNTRY_INFO!G111,COUNTRY_INFO!$N111), 0))</f>
        <v>132274.31393515618</v>
      </c>
      <c r="I111" s="3">
        <v>105819.45114812495</v>
      </c>
      <c r="J111" s="14">
        <f t="shared" si="13"/>
        <v>105819.45114812495</v>
      </c>
      <c r="K111" s="14">
        <f t="shared" si="14"/>
        <v>0</v>
      </c>
      <c r="L111" s="14">
        <f t="shared" si="15"/>
        <v>296294.46321474982</v>
      </c>
      <c r="M111" s="14">
        <f t="shared" si="16"/>
        <v>0</v>
      </c>
      <c r="N111" s="14">
        <f t="shared" si="17"/>
        <v>296294.46321474982</v>
      </c>
      <c r="O111" s="25"/>
      <c r="P111" s="16">
        <f t="shared" si="6"/>
        <v>296294.46321474982</v>
      </c>
      <c r="Q111" s="16">
        <f t="shared" si="7"/>
        <v>593</v>
      </c>
    </row>
    <row r="112" spans="1:17" x14ac:dyDescent="0.25">
      <c r="A112" s="13" t="str">
        <f>IF(INTRO!$E$39="Non-endemic"," ",IF(COUNTRY_INFO!A112=0," ",COUNTRY_INFO!A112))</f>
        <v>Nigeria</v>
      </c>
      <c r="B112" s="13" t="str">
        <f>IF(INTRO!$E$39="Non-endemic"," ",IF(COUNTRY_INFO!B112=0," ",COUNTRY_INFO!B112))</f>
        <v>Bauchi</v>
      </c>
      <c r="C112" s="13" t="str">
        <f>IF(INTRO!$E$39="Non-endemic"," ",IF(COUNTRY_INFO!C112=0," ",COUNTRY_INFO!C112))</f>
        <v>Misau</v>
      </c>
      <c r="D112" s="14">
        <f>IF(INTRO!$E$39="Non-endemic",0,IF(INTRO!$E$39="Endemic but PC is not required",IF(COUNTRY_INFO!$H112=1,COUNTRY_INFO!F112+COUNTRY_INFO!G112,0),IF(COUNTRY_INFO!$H112=1,COUNTRY_INFO!F112+COUNTRY_INFO!G112,IF(COUNTRY_INFO!$I112=1,IF(COUNTRY_INFO!N112&gt;=(COUNTRY_INFO!F112+COUNTRY_INFO!G112),COUNTRY_INFO!F112+COUNTRY_INFO!G112,COUNTRY_INFO!$N112),0))))</f>
        <v>283477</v>
      </c>
      <c r="E112" s="15">
        <f>IF(AND(INTRO!$E$39="Non-endemic",INTRO!$E$37="Non-endemic"),"Not required",IF(INTRO!$E$39="Non-endemic","Treat with DEC",COUNTRY_INFO!Q112))</f>
        <v>1</v>
      </c>
      <c r="F112" s="15">
        <f>IF(INTRO!$E$39&lt;&gt;"Non-endemic",COUNTRY_INFO!R112,"Not required")</f>
        <v>1</v>
      </c>
      <c r="G112" s="14">
        <f>IF(COUNTRY_INFO!H112=1, IF($E112=1,IF(ALB_MBD!$J112&lt;&gt;" ",COUNTRY_INFO!F112+COUNTRY_INFO!G112-ALB_MBD!$J112,COUNTRY_INFO!F112+COUNTRY_INFO!G112), 0),0)</f>
        <v>283477</v>
      </c>
      <c r="H112" s="14">
        <f>IF(INTRO!$E$39&lt;&gt;"Endemic",0, IF(AND(COUNTRY_INFO!$I112=1,$F112&lt;&gt;0),IF(COUNTRY_INFO!N112&gt;=(COUNTRY_INFO!F112+COUNTRY_INFO!G112),COUNTRY_INFO!F112+COUNTRY_INFO!G112,COUNTRY_INFO!$N112), 0))</f>
        <v>186750.69614294037</v>
      </c>
      <c r="I112" s="3">
        <v>149400.55691435229</v>
      </c>
      <c r="J112" s="14">
        <f t="shared" si="13"/>
        <v>149400.55691435229</v>
      </c>
      <c r="K112" s="14">
        <f t="shared" si="14"/>
        <v>375414.04063981358</v>
      </c>
      <c r="L112" s="14">
        <f t="shared" si="15"/>
        <v>0</v>
      </c>
      <c r="M112" s="14">
        <f t="shared" si="16"/>
        <v>418321.55936018639</v>
      </c>
      <c r="N112" s="14">
        <f t="shared" si="17"/>
        <v>793735.6</v>
      </c>
      <c r="O112" s="25"/>
      <c r="P112" s="16">
        <f t="shared" si="6"/>
        <v>793735.6</v>
      </c>
      <c r="Q112" s="16">
        <f t="shared" si="7"/>
        <v>1588</v>
      </c>
    </row>
    <row r="113" spans="1:17" x14ac:dyDescent="0.25">
      <c r="A113" s="13" t="str">
        <f>IF(INTRO!$E$39="Non-endemic"," ",IF(COUNTRY_INFO!A113=0," ",COUNTRY_INFO!A113))</f>
        <v>Nigeria</v>
      </c>
      <c r="B113" s="13" t="str">
        <f>IF(INTRO!$E$39="Non-endemic"," ",IF(COUNTRY_INFO!B113=0," ",COUNTRY_INFO!B113))</f>
        <v>Bauchi</v>
      </c>
      <c r="C113" s="13" t="str">
        <f>IF(INTRO!$E$39="Non-endemic"," ",IF(COUNTRY_INFO!C113=0," ",COUNTRY_INFO!C113))</f>
        <v>Ningi</v>
      </c>
      <c r="D113" s="14">
        <f>IF(INTRO!$E$39="Non-endemic",0,IF(INTRO!$E$39="Endemic but PC is not required",IF(COUNTRY_INFO!$H113=1,COUNTRY_INFO!F113+COUNTRY_INFO!G113,0),IF(COUNTRY_INFO!$H113=1,COUNTRY_INFO!F113+COUNTRY_INFO!G113,IF(COUNTRY_INFO!$I113=1,IF(COUNTRY_INFO!N113&gt;=(COUNTRY_INFO!F113+COUNTRY_INFO!G113),COUNTRY_INFO!F113+COUNTRY_INFO!G113,COUNTRY_INFO!$N113),0))))</f>
        <v>416568</v>
      </c>
      <c r="E113" s="15">
        <f>IF(AND(INTRO!$E$39="Non-endemic",INTRO!$E$37="Non-endemic"),"Not required",IF(INTRO!$E$39="Non-endemic","Treat with DEC",COUNTRY_INFO!Q113))</f>
        <v>1</v>
      </c>
      <c r="F113" s="15">
        <f>IF(INTRO!$E$39&lt;&gt;"Non-endemic",COUNTRY_INFO!R113,"Not required")</f>
        <v>1</v>
      </c>
      <c r="G113" s="14">
        <f>IF(COUNTRY_INFO!H113=1, IF($E113=1,IF(ALB_MBD!$J113&lt;&gt;" ",COUNTRY_INFO!F113+COUNTRY_INFO!G113-ALB_MBD!$J113,COUNTRY_INFO!F113+COUNTRY_INFO!G113), 0),0)</f>
        <v>416568</v>
      </c>
      <c r="H113" s="14">
        <f>IF(INTRO!$E$39&lt;&gt;"Endemic",0, IF(AND(COUNTRY_INFO!$I113=1,$F113&lt;&gt;0),IF(COUNTRY_INFO!N113&gt;=(COUNTRY_INFO!F113+COUNTRY_INFO!G113),COUNTRY_INFO!F113+COUNTRY_INFO!G113,COUNTRY_INFO!$N113), 0))</f>
        <v>140254.94556945242</v>
      </c>
      <c r="I113" s="3">
        <v>112203.95645556193</v>
      </c>
      <c r="J113" s="14">
        <f t="shared" si="13"/>
        <v>112203.95645556193</v>
      </c>
      <c r="K113" s="14">
        <f t="shared" si="14"/>
        <v>852219.32192442659</v>
      </c>
      <c r="L113" s="14">
        <f t="shared" si="15"/>
        <v>0</v>
      </c>
      <c r="M113" s="14">
        <f t="shared" si="16"/>
        <v>314171.07807557337</v>
      </c>
      <c r="N113" s="14">
        <f t="shared" si="17"/>
        <v>1166390.3999999999</v>
      </c>
      <c r="O113" s="25"/>
      <c r="P113" s="16">
        <f t="shared" si="6"/>
        <v>1166390.3999999999</v>
      </c>
      <c r="Q113" s="16">
        <f t="shared" si="7"/>
        <v>2333</v>
      </c>
    </row>
    <row r="114" spans="1:17" x14ac:dyDescent="0.25">
      <c r="A114" s="13" t="str">
        <f>IF(INTRO!$E$39="Non-endemic"," ",IF(COUNTRY_INFO!A114=0," ",COUNTRY_INFO!A114))</f>
        <v>Nigeria</v>
      </c>
      <c r="B114" s="13" t="str">
        <f>IF(INTRO!$E$39="Non-endemic"," ",IF(COUNTRY_INFO!B114=0," ",COUNTRY_INFO!B114))</f>
        <v>Bauchi</v>
      </c>
      <c r="C114" s="13" t="str">
        <f>IF(INTRO!$E$39="Non-endemic"," ",IF(COUNTRY_INFO!C114=0," ",COUNTRY_INFO!C114))</f>
        <v>Shira</v>
      </c>
      <c r="D114" s="14">
        <f>IF(INTRO!$E$39="Non-endemic",0,IF(INTRO!$E$39="Endemic but PC is not required",IF(COUNTRY_INFO!$H114=1,COUNTRY_INFO!F114+COUNTRY_INFO!G114,0),IF(COUNTRY_INFO!$H114=1,COUNTRY_INFO!F114+COUNTRY_INFO!G114,IF(COUNTRY_INFO!$I114=1,IF(COUNTRY_INFO!N114&gt;=(COUNTRY_INFO!F114+COUNTRY_INFO!G114),COUNTRY_INFO!F114+COUNTRY_INFO!G114,COUNTRY_INFO!$N114),0))))</f>
        <v>0</v>
      </c>
      <c r="E114" s="15">
        <f>IF(AND(INTRO!$E$39="Non-endemic",INTRO!$E$37="Non-endemic"),"Not required",IF(INTRO!$E$39="Non-endemic","Treat with DEC",COUNTRY_INFO!Q114))</f>
        <v>0</v>
      </c>
      <c r="F114" s="15">
        <f>IF(INTRO!$E$39&lt;&gt;"Non-endemic",COUNTRY_INFO!R114,"Not required")</f>
        <v>0</v>
      </c>
      <c r="G114" s="14">
        <f>IF(COUNTRY_INFO!H114=1, IF($E114=1,IF(ALB_MBD!$J114&lt;&gt;" ",COUNTRY_INFO!F114+COUNTRY_INFO!G114-ALB_MBD!$J114,COUNTRY_INFO!F114+COUNTRY_INFO!G114), 0),0)</f>
        <v>0</v>
      </c>
      <c r="H114" s="14">
        <f>IF(INTRO!$E$39&lt;&gt;"Endemic",0, IF(AND(COUNTRY_INFO!$I114=1,$F114&lt;&gt;0),IF(COUNTRY_INFO!N114&gt;=(COUNTRY_INFO!F114+COUNTRY_INFO!G114),COUNTRY_INFO!F114+COUNTRY_INFO!G114,COUNTRY_INFO!$N114), 0))</f>
        <v>0</v>
      </c>
      <c r="I114" s="3">
        <v>0</v>
      </c>
      <c r="J114" s="14">
        <f t="shared" si="13"/>
        <v>0</v>
      </c>
      <c r="K114" s="14">
        <f t="shared" si="14"/>
        <v>0</v>
      </c>
      <c r="L114" s="14">
        <f t="shared" si="15"/>
        <v>0</v>
      </c>
      <c r="M114" s="14">
        <f t="shared" si="16"/>
        <v>0</v>
      </c>
      <c r="N114" s="14">
        <f t="shared" si="17"/>
        <v>0</v>
      </c>
      <c r="O114" s="25"/>
      <c r="P114" s="16">
        <f t="shared" si="6"/>
        <v>0</v>
      </c>
      <c r="Q114" s="16">
        <f t="shared" si="7"/>
        <v>0</v>
      </c>
    </row>
    <row r="115" spans="1:17" x14ac:dyDescent="0.25">
      <c r="A115" s="13" t="str">
        <f>IF(INTRO!$E$39="Non-endemic"," ",IF(COUNTRY_INFO!A115=0," ",COUNTRY_INFO!A115))</f>
        <v>Nigeria</v>
      </c>
      <c r="B115" s="13" t="str">
        <f>IF(INTRO!$E$39="Non-endemic"," ",IF(COUNTRY_INFO!B115=0," ",COUNTRY_INFO!B115))</f>
        <v>Bauchi</v>
      </c>
      <c r="C115" s="13" t="str">
        <f>IF(INTRO!$E$39="Non-endemic"," ",IF(COUNTRY_INFO!C115=0," ",COUNTRY_INFO!C115))</f>
        <v>Tafawa-Balewa</v>
      </c>
      <c r="D115" s="14">
        <f>IF(INTRO!$E$39="Non-endemic",0,IF(INTRO!$E$39="Endemic but PC is not required",IF(COUNTRY_INFO!$H115=1,COUNTRY_INFO!F115+COUNTRY_INFO!G115,0),IF(COUNTRY_INFO!$H115=1,COUNTRY_INFO!F115+COUNTRY_INFO!G115,IF(COUNTRY_INFO!$I115=1,IF(COUNTRY_INFO!N115&gt;=(COUNTRY_INFO!F115+COUNTRY_INFO!G115),COUNTRY_INFO!F115+COUNTRY_INFO!G115,COUNTRY_INFO!$N115),0))))</f>
        <v>236678</v>
      </c>
      <c r="E115" s="15">
        <f>IF(AND(INTRO!$E$39="Non-endemic",INTRO!$E$37="Non-endemic"),"Not required",IF(INTRO!$E$39="Non-endemic","Treat with DEC",COUNTRY_INFO!Q115))</f>
        <v>1</v>
      </c>
      <c r="F115" s="15">
        <f>IF(INTRO!$E$39&lt;&gt;"Non-endemic",COUNTRY_INFO!R115,"Not required")</f>
        <v>1</v>
      </c>
      <c r="G115" s="14">
        <f>IF(COUNTRY_INFO!H115=1, IF($E115=1,IF(ALB_MBD!$J115&lt;&gt;" ",COUNTRY_INFO!F115+COUNTRY_INFO!G115-ALB_MBD!$J115,COUNTRY_INFO!F115+COUNTRY_INFO!G115), 0),0)</f>
        <v>236678</v>
      </c>
      <c r="H115" s="14">
        <f>IF(INTRO!$E$39&lt;&gt;"Endemic",0, IF(AND(COUNTRY_INFO!$I115=1,$F115&lt;&gt;0),IF(COUNTRY_INFO!N115&gt;=(COUNTRY_INFO!F115+COUNTRY_INFO!G115),COUNTRY_INFO!F115+COUNTRY_INFO!G115,COUNTRY_INFO!$N115), 0))</f>
        <v>195084.13707687639</v>
      </c>
      <c r="I115" s="3">
        <v>156067.30966150112</v>
      </c>
      <c r="J115" s="14">
        <f t="shared" si="13"/>
        <v>156067.30966150112</v>
      </c>
      <c r="K115" s="14">
        <f t="shared" si="14"/>
        <v>225709.93294779686</v>
      </c>
      <c r="L115" s="14">
        <f t="shared" si="15"/>
        <v>0</v>
      </c>
      <c r="M115" s="14">
        <f t="shared" si="16"/>
        <v>436988.46705220308</v>
      </c>
      <c r="N115" s="14">
        <f t="shared" si="17"/>
        <v>662698.39999999991</v>
      </c>
      <c r="O115" s="25"/>
      <c r="P115" s="16">
        <f t="shared" si="6"/>
        <v>662698.39999999991</v>
      </c>
      <c r="Q115" s="16">
        <f t="shared" si="7"/>
        <v>1326</v>
      </c>
    </row>
    <row r="116" spans="1:17" x14ac:dyDescent="0.25">
      <c r="A116" s="13" t="str">
        <f>IF(INTRO!$E$39="Non-endemic"," ",IF(COUNTRY_INFO!A116=0," ",COUNTRY_INFO!A116))</f>
        <v>Nigeria</v>
      </c>
      <c r="B116" s="13" t="str">
        <f>IF(INTRO!$E$39="Non-endemic"," ",IF(COUNTRY_INFO!B116=0," ",COUNTRY_INFO!B116))</f>
        <v>Bauchi</v>
      </c>
      <c r="C116" s="13" t="str">
        <f>IF(INTRO!$E$39="Non-endemic"," ",IF(COUNTRY_INFO!C116=0," ",COUNTRY_INFO!C116))</f>
        <v>Toro</v>
      </c>
      <c r="D116" s="14">
        <f>IF(INTRO!$E$39="Non-endemic",0,IF(INTRO!$E$39="Endemic but PC is not required",IF(COUNTRY_INFO!$H116=1,COUNTRY_INFO!F116+COUNTRY_INFO!G116,0),IF(COUNTRY_INFO!$H116=1,COUNTRY_INFO!F116+COUNTRY_INFO!G116,IF(COUNTRY_INFO!$I116=1,IF(COUNTRY_INFO!N116&gt;=(COUNTRY_INFO!F116+COUNTRY_INFO!G116),COUNTRY_INFO!F116+COUNTRY_INFO!G116,COUNTRY_INFO!$N116),0))))</f>
        <v>376989</v>
      </c>
      <c r="E116" s="15">
        <f>IF(AND(INTRO!$E$39="Non-endemic",INTRO!$E$37="Non-endemic"),"Not required",IF(INTRO!$E$39="Non-endemic","Treat with DEC",COUNTRY_INFO!Q116))</f>
        <v>1</v>
      </c>
      <c r="F116" s="15">
        <f>IF(INTRO!$E$39&lt;&gt;"Non-endemic",COUNTRY_INFO!R116,"Not required")</f>
        <v>1</v>
      </c>
      <c r="G116" s="14">
        <f>IF(COUNTRY_INFO!H116=1, IF($E116=1,IF(ALB_MBD!$J116&lt;&gt;" ",COUNTRY_INFO!F116+COUNTRY_INFO!G116-ALB_MBD!$J116,COUNTRY_INFO!F116+COUNTRY_INFO!G116), 0),0)</f>
        <v>376989</v>
      </c>
      <c r="H116" s="14">
        <f>IF(INTRO!$E$39&lt;&gt;"Endemic",0, IF(AND(COUNTRY_INFO!$I116=1,$F116&lt;&gt;0),IF(COUNTRY_INFO!N116&gt;=(COUNTRY_INFO!F116+COUNTRY_INFO!G116),COUNTRY_INFO!F116+COUNTRY_INFO!G116,COUNTRY_INFO!$N116), 0))</f>
        <v>276279.88620210497</v>
      </c>
      <c r="I116" s="3">
        <v>221023.90896168395</v>
      </c>
      <c r="J116" s="14">
        <f t="shared" si="13"/>
        <v>221023.90896168395</v>
      </c>
      <c r="K116" s="14">
        <f t="shared" si="14"/>
        <v>436702.25490728492</v>
      </c>
      <c r="L116" s="14">
        <f t="shared" si="15"/>
        <v>0</v>
      </c>
      <c r="M116" s="14">
        <f t="shared" si="16"/>
        <v>618866.94509271497</v>
      </c>
      <c r="N116" s="14">
        <f t="shared" si="17"/>
        <v>1055569.2</v>
      </c>
      <c r="O116" s="25"/>
      <c r="P116" s="16">
        <f t="shared" si="6"/>
        <v>1055569.2</v>
      </c>
      <c r="Q116" s="16">
        <f t="shared" si="7"/>
        <v>2112</v>
      </c>
    </row>
    <row r="117" spans="1:17" x14ac:dyDescent="0.25">
      <c r="A117" s="13" t="str">
        <f>IF(INTRO!$E$39="Non-endemic"," ",IF(COUNTRY_INFO!A117=0," ",COUNTRY_INFO!A117))</f>
        <v>Nigeria</v>
      </c>
      <c r="B117" s="13" t="str">
        <f>IF(INTRO!$E$39="Non-endemic"," ",IF(COUNTRY_INFO!B117=0," ",COUNTRY_INFO!B117))</f>
        <v>Bauchi</v>
      </c>
      <c r="C117" s="13" t="str">
        <f>IF(INTRO!$E$39="Non-endemic"," ",IF(COUNTRY_INFO!C117=0," ",COUNTRY_INFO!C117))</f>
        <v>Warji</v>
      </c>
      <c r="D117" s="14">
        <f>IF(INTRO!$E$39="Non-endemic",0,IF(INTRO!$E$39="Endemic but PC is not required",IF(COUNTRY_INFO!$H117=1,COUNTRY_INFO!F117+COUNTRY_INFO!G117,0),IF(COUNTRY_INFO!$H117=1,COUNTRY_INFO!F117+COUNTRY_INFO!G117,IF(COUNTRY_INFO!$I117=1,IF(COUNTRY_INFO!N117&gt;=(COUNTRY_INFO!F117+COUNTRY_INFO!G117),COUNTRY_INFO!F117+COUNTRY_INFO!G117,COUNTRY_INFO!$N117),0))))</f>
        <v>123423</v>
      </c>
      <c r="E117" s="15">
        <f>IF(AND(INTRO!$E$39="Non-endemic",INTRO!$E$37="Non-endemic"),"Not required",IF(INTRO!$E$39="Non-endemic","Treat with DEC",COUNTRY_INFO!Q117))</f>
        <v>1</v>
      </c>
      <c r="F117" s="15">
        <f>IF(INTRO!$E$39&lt;&gt;"Non-endemic",COUNTRY_INFO!R117,"Not required")</f>
        <v>1</v>
      </c>
      <c r="G117" s="14">
        <f>IF(COUNTRY_INFO!H117=1, IF($E117=1,IF(ALB_MBD!$J117&lt;&gt;" ",COUNTRY_INFO!F117+COUNTRY_INFO!G117-ALB_MBD!$J117,COUNTRY_INFO!F117+COUNTRY_INFO!G117), 0),0)</f>
        <v>123423</v>
      </c>
      <c r="H117" s="14">
        <f>IF(INTRO!$E$39&lt;&gt;"Endemic",0, IF(AND(COUNTRY_INFO!$I117=1,$F117&lt;&gt;0),IF(COUNTRY_INFO!N117&gt;=(COUNTRY_INFO!F117+COUNTRY_INFO!G117),COUNTRY_INFO!F117+COUNTRY_INFO!G117,COUNTRY_INFO!$N117), 0))</f>
        <v>123423</v>
      </c>
      <c r="I117" s="3"/>
      <c r="J117" s="14">
        <f t="shared" si="13"/>
        <v>123423</v>
      </c>
      <c r="K117" s="14">
        <f t="shared" si="14"/>
        <v>0</v>
      </c>
      <c r="L117" s="14">
        <f t="shared" si="15"/>
        <v>0</v>
      </c>
      <c r="M117" s="14">
        <f t="shared" si="16"/>
        <v>345584.39999999997</v>
      </c>
      <c r="N117" s="14">
        <f t="shared" si="17"/>
        <v>345584.39999999997</v>
      </c>
      <c r="O117" s="25"/>
      <c r="P117" s="16">
        <f t="shared" si="6"/>
        <v>345584.39999999997</v>
      </c>
      <c r="Q117" s="16">
        <f t="shared" si="7"/>
        <v>692</v>
      </c>
    </row>
    <row r="118" spans="1:17" x14ac:dyDescent="0.25">
      <c r="A118" s="13" t="str">
        <f>IF(INTRO!$E$39="Non-endemic"," ",IF(COUNTRY_INFO!A118=0," ",COUNTRY_INFO!A118))</f>
        <v>Nigeria</v>
      </c>
      <c r="B118" s="13" t="str">
        <f>IF(INTRO!$E$39="Non-endemic"," ",IF(COUNTRY_INFO!B118=0," ",COUNTRY_INFO!B118))</f>
        <v>Bauchi</v>
      </c>
      <c r="C118" s="13" t="str">
        <f>IF(INTRO!$E$39="Non-endemic"," ",IF(COUNTRY_INFO!C118=0," ",COUNTRY_INFO!C118))</f>
        <v>Zaki</v>
      </c>
      <c r="D118" s="14">
        <f>IF(INTRO!$E$39="Non-endemic",0,IF(INTRO!$E$39="Endemic but PC is not required",IF(COUNTRY_INFO!$H118=1,COUNTRY_INFO!F118+COUNTRY_INFO!G118,0),IF(COUNTRY_INFO!$H118=1,COUNTRY_INFO!F118+COUNTRY_INFO!G118,IF(COUNTRY_INFO!$I118=1,IF(COUNTRY_INFO!N118&gt;=(COUNTRY_INFO!F118+COUNTRY_INFO!G118),COUNTRY_INFO!F118+COUNTRY_INFO!G118,COUNTRY_INFO!$N118),0))))</f>
        <v>0</v>
      </c>
      <c r="E118" s="15">
        <f>IF(AND(INTRO!$E$39="Non-endemic",INTRO!$E$37="Non-endemic"),"Not required",IF(INTRO!$E$39="Non-endemic","Treat with DEC",COUNTRY_INFO!Q118))</f>
        <v>0</v>
      </c>
      <c r="F118" s="15">
        <f>IF(INTRO!$E$39&lt;&gt;"Non-endemic",COUNTRY_INFO!R118,"Not required")</f>
        <v>0</v>
      </c>
      <c r="G118" s="14">
        <f>IF(COUNTRY_INFO!H118=1, IF($E118=1,IF(ALB_MBD!$J118&lt;&gt;" ",COUNTRY_INFO!F118+COUNTRY_INFO!G118-ALB_MBD!$J118,COUNTRY_INFO!F118+COUNTRY_INFO!G118), 0),0)</f>
        <v>0</v>
      </c>
      <c r="H118" s="14">
        <f>IF(INTRO!$E$39&lt;&gt;"Endemic",0, IF(AND(COUNTRY_INFO!$I118=1,$F118&lt;&gt;0),IF(COUNTRY_INFO!N118&gt;=(COUNTRY_INFO!F118+COUNTRY_INFO!G118),COUNTRY_INFO!F118+COUNTRY_INFO!G118,COUNTRY_INFO!$N118), 0))</f>
        <v>0</v>
      </c>
      <c r="I118" s="3"/>
      <c r="J118" s="14">
        <f t="shared" si="13"/>
        <v>0</v>
      </c>
      <c r="K118" s="14">
        <f t="shared" si="14"/>
        <v>0</v>
      </c>
      <c r="L118" s="14">
        <f t="shared" si="15"/>
        <v>0</v>
      </c>
      <c r="M118" s="14">
        <f t="shared" si="16"/>
        <v>0</v>
      </c>
      <c r="N118" s="14">
        <f t="shared" si="17"/>
        <v>0</v>
      </c>
      <c r="O118" s="25"/>
      <c r="P118" s="16">
        <f t="shared" si="6"/>
        <v>0</v>
      </c>
      <c r="Q118" s="16">
        <f t="shared" si="7"/>
        <v>0</v>
      </c>
    </row>
    <row r="119" spans="1:17" x14ac:dyDescent="0.25">
      <c r="A119" s="13" t="str">
        <f>IF(INTRO!$E$39="Non-endemic"," ",IF(COUNTRY_INFO!A119=0," ",COUNTRY_INFO!A119))</f>
        <v>Nigeria</v>
      </c>
      <c r="B119" s="13" t="str">
        <f>IF(INTRO!$E$39="Non-endemic"," ",IF(COUNTRY_INFO!B119=0," ",COUNTRY_INFO!B119))</f>
        <v>Bayelsa</v>
      </c>
      <c r="C119" s="13" t="str">
        <f>IF(INTRO!$E$39="Non-endemic"," ",IF(COUNTRY_INFO!C119=0," ",COUNTRY_INFO!C119))</f>
        <v>Brass</v>
      </c>
      <c r="D119" s="14">
        <f>IF(INTRO!$E$39="Non-endemic",0,IF(INTRO!$E$39="Endemic but PC is not required",IF(COUNTRY_INFO!$H119=1,COUNTRY_INFO!F119+COUNTRY_INFO!G119,0),IF(COUNTRY_INFO!$H119=1,COUNTRY_INFO!F119+COUNTRY_INFO!G119,IF(COUNTRY_INFO!$I119=1,IF(COUNTRY_INFO!N119&gt;=(COUNTRY_INFO!F119+COUNTRY_INFO!G119),COUNTRY_INFO!F119+COUNTRY_INFO!G119,COUNTRY_INFO!$N119),0))))</f>
        <v>199097</v>
      </c>
      <c r="E119" s="15">
        <f>IF(AND(INTRO!$E$39="Non-endemic",INTRO!$E$37="Non-endemic"),"Not required",IF(INTRO!$E$39="Non-endemic","Treat with DEC",COUNTRY_INFO!Q119))</f>
        <v>1</v>
      </c>
      <c r="F119" s="15">
        <f>IF(INTRO!$E$39&lt;&gt;"Non-endemic",COUNTRY_INFO!R119,"Not required")</f>
        <v>0</v>
      </c>
      <c r="G119" s="14">
        <f>IF(COUNTRY_INFO!H119=1, IF($E119=1,IF(ALB_MBD!$J119&lt;&gt;" ",COUNTRY_INFO!F119+COUNTRY_INFO!G119-ALB_MBD!$J119,COUNTRY_INFO!F119+COUNTRY_INFO!G119), 0),0)</f>
        <v>199097</v>
      </c>
      <c r="H119" s="14">
        <f>IF(INTRO!$E$39&lt;&gt;"Endemic",0, IF(AND(COUNTRY_INFO!$I119=1,$F119&lt;&gt;0),IF(COUNTRY_INFO!N119&gt;=(COUNTRY_INFO!F119+COUNTRY_INFO!G119),COUNTRY_INFO!F119+COUNTRY_INFO!G119,COUNTRY_INFO!$N119), 0))</f>
        <v>0</v>
      </c>
      <c r="I119" s="3">
        <v>0</v>
      </c>
      <c r="J119" s="14">
        <f t="shared" si="13"/>
        <v>0</v>
      </c>
      <c r="K119" s="14">
        <f t="shared" si="14"/>
        <v>557471.6</v>
      </c>
      <c r="L119" s="14">
        <f t="shared" si="15"/>
        <v>0</v>
      </c>
      <c r="M119" s="14">
        <f t="shared" si="16"/>
        <v>0</v>
      </c>
      <c r="N119" s="14">
        <f t="shared" si="17"/>
        <v>557471.6</v>
      </c>
      <c r="O119" s="25"/>
      <c r="P119" s="16">
        <f t="shared" si="6"/>
        <v>557471.6</v>
      </c>
      <c r="Q119" s="16">
        <f t="shared" si="7"/>
        <v>1115</v>
      </c>
    </row>
    <row r="120" spans="1:17" x14ac:dyDescent="0.25">
      <c r="A120" s="13" t="str">
        <f>IF(INTRO!$E$39="Non-endemic"," ",IF(COUNTRY_INFO!A120=0," ",COUNTRY_INFO!A120))</f>
        <v>Nigeria</v>
      </c>
      <c r="B120" s="13" t="str">
        <f>IF(INTRO!$E$39="Non-endemic"," ",IF(COUNTRY_INFO!B120=0," ",COUNTRY_INFO!B120))</f>
        <v>Bayelsa</v>
      </c>
      <c r="C120" s="13" t="str">
        <f>IF(INTRO!$E$39="Non-endemic"," ",IF(COUNTRY_INFO!C120=0," ",COUNTRY_INFO!C120))</f>
        <v>Ekeremo</v>
      </c>
      <c r="D120" s="14">
        <f>IF(INTRO!$E$39="Non-endemic",0,IF(INTRO!$E$39="Endemic but PC is not required",IF(COUNTRY_INFO!$H120=1,COUNTRY_INFO!F120+COUNTRY_INFO!G120,0),IF(COUNTRY_INFO!$H120=1,COUNTRY_INFO!F120+COUNTRY_INFO!G120,IF(COUNTRY_INFO!$I120=1,IF(COUNTRY_INFO!N120&gt;=(COUNTRY_INFO!F120+COUNTRY_INFO!G120),COUNTRY_INFO!F120+COUNTRY_INFO!G120,COUNTRY_INFO!$N120),0))))</f>
        <v>0</v>
      </c>
      <c r="E120" s="15">
        <f>IF(AND(INTRO!$E$39="Non-endemic",INTRO!$E$37="Non-endemic"),"Not required",IF(INTRO!$E$39="Non-endemic","Treat with DEC",COUNTRY_INFO!Q120))</f>
        <v>0</v>
      </c>
      <c r="F120" s="15">
        <f>IF(INTRO!$E$39&lt;&gt;"Non-endemic",COUNTRY_INFO!R120,"Not required")</f>
        <v>0</v>
      </c>
      <c r="G120" s="14">
        <f>IF(COUNTRY_INFO!H120=1, IF($E120=1,IF(ALB_MBD!$J120&lt;&gt;" ",COUNTRY_INFO!F120+COUNTRY_INFO!G120-ALB_MBD!$J120,COUNTRY_INFO!F120+COUNTRY_INFO!G120), 0),0)</f>
        <v>0</v>
      </c>
      <c r="H120" s="14">
        <f>IF(INTRO!$E$39&lt;&gt;"Endemic",0, IF(AND(COUNTRY_INFO!$I120=1,$F120&lt;&gt;0),IF(COUNTRY_INFO!N120&gt;=(COUNTRY_INFO!F120+COUNTRY_INFO!G120),COUNTRY_INFO!F120+COUNTRY_INFO!G120,COUNTRY_INFO!$N120), 0))</f>
        <v>0</v>
      </c>
      <c r="I120" s="3">
        <v>0</v>
      </c>
      <c r="J120" s="14">
        <f t="shared" si="13"/>
        <v>0</v>
      </c>
      <c r="K120" s="14">
        <f t="shared" si="14"/>
        <v>0</v>
      </c>
      <c r="L120" s="14">
        <f t="shared" si="15"/>
        <v>0</v>
      </c>
      <c r="M120" s="14">
        <f t="shared" si="16"/>
        <v>0</v>
      </c>
      <c r="N120" s="14">
        <f t="shared" si="17"/>
        <v>0</v>
      </c>
      <c r="O120" s="25"/>
      <c r="P120" s="16">
        <f t="shared" si="6"/>
        <v>0</v>
      </c>
      <c r="Q120" s="16">
        <f t="shared" si="7"/>
        <v>0</v>
      </c>
    </row>
    <row r="121" spans="1:17" x14ac:dyDescent="0.25">
      <c r="A121" s="13" t="str">
        <f>IF(INTRO!$E$39="Non-endemic"," ",IF(COUNTRY_INFO!A121=0," ",COUNTRY_INFO!A121))</f>
        <v>Nigeria</v>
      </c>
      <c r="B121" s="13" t="str">
        <f>IF(INTRO!$E$39="Non-endemic"," ",IF(COUNTRY_INFO!B121=0," ",COUNTRY_INFO!B121))</f>
        <v>Bayelsa</v>
      </c>
      <c r="C121" s="13" t="str">
        <f>IF(INTRO!$E$39="Non-endemic"," ",IF(COUNTRY_INFO!C121=0," ",COUNTRY_INFO!C121))</f>
        <v>Kolokuma/Opokuma</v>
      </c>
      <c r="D121" s="14">
        <f>IF(INTRO!$E$39="Non-endemic",0,IF(INTRO!$E$39="Endemic but PC is not required",IF(COUNTRY_INFO!$H121=1,COUNTRY_INFO!F121+COUNTRY_INFO!G121,0),IF(COUNTRY_INFO!$H121=1,COUNTRY_INFO!F121+COUNTRY_INFO!G121,IF(COUNTRY_INFO!$I121=1,IF(COUNTRY_INFO!N121&gt;=(COUNTRY_INFO!F121+COUNTRY_INFO!G121),COUNTRY_INFO!F121+COUNTRY_INFO!G121,COUNTRY_INFO!$N121),0))))</f>
        <v>83160</v>
      </c>
      <c r="E121" s="15">
        <f>IF(AND(INTRO!$E$39="Non-endemic",INTRO!$E$37="Non-endemic"),"Not required",IF(INTRO!$E$39="Non-endemic","Treat with DEC",COUNTRY_INFO!Q121))</f>
        <v>1</v>
      </c>
      <c r="F121" s="15">
        <f>IF(INTRO!$E$39&lt;&gt;"Non-endemic",COUNTRY_INFO!R121,"Not required")</f>
        <v>0</v>
      </c>
      <c r="G121" s="14">
        <f>IF(COUNTRY_INFO!H121=1, IF($E121=1,IF(ALB_MBD!$J121&lt;&gt;" ",COUNTRY_INFO!F121+COUNTRY_INFO!G121-ALB_MBD!$J121,COUNTRY_INFO!F121+COUNTRY_INFO!G121), 0),0)</f>
        <v>83160</v>
      </c>
      <c r="H121" s="14">
        <f>IF(INTRO!$E$39&lt;&gt;"Endemic",0, IF(AND(COUNTRY_INFO!$I121=1,$F121&lt;&gt;0),IF(COUNTRY_INFO!N121&gt;=(COUNTRY_INFO!F121+COUNTRY_INFO!G121),COUNTRY_INFO!F121+COUNTRY_INFO!G121,COUNTRY_INFO!$N121), 0))</f>
        <v>0</v>
      </c>
      <c r="I121" s="3">
        <v>0</v>
      </c>
      <c r="J121" s="14">
        <f t="shared" si="13"/>
        <v>0</v>
      </c>
      <c r="K121" s="14">
        <f t="shared" si="14"/>
        <v>232847.99999999997</v>
      </c>
      <c r="L121" s="14">
        <f t="shared" si="15"/>
        <v>0</v>
      </c>
      <c r="M121" s="14">
        <f t="shared" si="16"/>
        <v>0</v>
      </c>
      <c r="N121" s="14">
        <f t="shared" si="17"/>
        <v>232847.99999999997</v>
      </c>
      <c r="O121" s="25"/>
      <c r="P121" s="16">
        <f t="shared" si="6"/>
        <v>232847.99999999997</v>
      </c>
      <c r="Q121" s="16">
        <f t="shared" si="7"/>
        <v>466</v>
      </c>
    </row>
    <row r="122" spans="1:17" x14ac:dyDescent="0.25">
      <c r="A122" s="13" t="str">
        <f>IF(INTRO!$E$39="Non-endemic"," ",IF(COUNTRY_INFO!A122=0," ",COUNTRY_INFO!A122))</f>
        <v>Nigeria</v>
      </c>
      <c r="B122" s="13" t="str">
        <f>IF(INTRO!$E$39="Non-endemic"," ",IF(COUNTRY_INFO!B122=0," ",COUNTRY_INFO!B122))</f>
        <v>Bayelsa</v>
      </c>
      <c r="C122" s="13" t="str">
        <f>IF(INTRO!$E$39="Non-endemic"," ",IF(COUNTRY_INFO!C122=0," ",COUNTRY_INFO!C122))</f>
        <v>Nembe</v>
      </c>
      <c r="D122" s="14">
        <f>IF(INTRO!$E$39="Non-endemic",0,IF(INTRO!$E$39="Endemic but PC is not required",IF(COUNTRY_INFO!$H122=1,COUNTRY_INFO!F122+COUNTRY_INFO!G122,0),IF(COUNTRY_INFO!$H122=1,COUNTRY_INFO!F122+COUNTRY_INFO!G122,IF(COUNTRY_INFO!$I122=1,IF(COUNTRY_INFO!N122&gt;=(COUNTRY_INFO!F122+COUNTRY_INFO!G122),COUNTRY_INFO!F122+COUNTRY_INFO!G122,COUNTRY_INFO!$N122),0))))</f>
        <v>140871</v>
      </c>
      <c r="E122" s="15">
        <f>IF(AND(INTRO!$E$39="Non-endemic",INTRO!$E$37="Non-endemic"),"Not required",IF(INTRO!$E$39="Non-endemic","Treat with DEC",COUNTRY_INFO!Q122))</f>
        <v>1</v>
      </c>
      <c r="F122" s="15">
        <f>IF(INTRO!$E$39&lt;&gt;"Non-endemic",COUNTRY_INFO!R122,"Not required")</f>
        <v>0</v>
      </c>
      <c r="G122" s="14">
        <f>IF(COUNTRY_INFO!H122=1, IF($E122=1,IF(ALB_MBD!$J122&lt;&gt;" ",COUNTRY_INFO!F122+COUNTRY_INFO!G122-ALB_MBD!$J122,COUNTRY_INFO!F122+COUNTRY_INFO!G122), 0),0)</f>
        <v>140871</v>
      </c>
      <c r="H122" s="14">
        <f>IF(INTRO!$E$39&lt;&gt;"Endemic",0, IF(AND(COUNTRY_INFO!$I122=1,$F122&lt;&gt;0),IF(COUNTRY_INFO!N122&gt;=(COUNTRY_INFO!F122+COUNTRY_INFO!G122),COUNTRY_INFO!F122+COUNTRY_INFO!G122,COUNTRY_INFO!$N122), 0))</f>
        <v>0</v>
      </c>
      <c r="I122" s="3">
        <v>0</v>
      </c>
      <c r="J122" s="14">
        <f t="shared" si="13"/>
        <v>0</v>
      </c>
      <c r="K122" s="14">
        <f t="shared" si="14"/>
        <v>394438.8</v>
      </c>
      <c r="L122" s="14">
        <f t="shared" si="15"/>
        <v>0</v>
      </c>
      <c r="M122" s="14">
        <f t="shared" si="16"/>
        <v>0</v>
      </c>
      <c r="N122" s="14">
        <f t="shared" si="17"/>
        <v>394438.8</v>
      </c>
      <c r="O122" s="25"/>
      <c r="P122" s="16">
        <f t="shared" si="6"/>
        <v>394438.8</v>
      </c>
      <c r="Q122" s="16">
        <f t="shared" si="7"/>
        <v>789</v>
      </c>
    </row>
    <row r="123" spans="1:17" x14ac:dyDescent="0.25">
      <c r="A123" s="13" t="str">
        <f>IF(INTRO!$E$39="Non-endemic"," ",IF(COUNTRY_INFO!A123=0," ",COUNTRY_INFO!A123))</f>
        <v>Nigeria</v>
      </c>
      <c r="B123" s="13" t="str">
        <f>IF(INTRO!$E$39="Non-endemic"," ",IF(COUNTRY_INFO!B123=0," ",COUNTRY_INFO!B123))</f>
        <v>Bayelsa</v>
      </c>
      <c r="C123" s="13" t="str">
        <f>IF(INTRO!$E$39="Non-endemic"," ",IF(COUNTRY_INFO!C123=0," ",COUNTRY_INFO!C123))</f>
        <v>Ogbia</v>
      </c>
      <c r="D123" s="14">
        <f>IF(INTRO!$E$39="Non-endemic",0,IF(INTRO!$E$39="Endemic but PC is not required",IF(COUNTRY_INFO!$H123=1,COUNTRY_INFO!F123+COUNTRY_INFO!G123,0),IF(COUNTRY_INFO!$H123=1,COUNTRY_INFO!F123+COUNTRY_INFO!G123,IF(COUNTRY_INFO!$I123=1,IF(COUNTRY_INFO!N123&gt;=(COUNTRY_INFO!F123+COUNTRY_INFO!G123),COUNTRY_INFO!F123+COUNTRY_INFO!G123,COUNTRY_INFO!$N123),0))))</f>
        <v>193585</v>
      </c>
      <c r="E123" s="15">
        <f>IF(AND(INTRO!$E$39="Non-endemic",INTRO!$E$37="Non-endemic"),"Not required",IF(INTRO!$E$39="Non-endemic","Treat with DEC",COUNTRY_INFO!Q123))</f>
        <v>1</v>
      </c>
      <c r="F123" s="15">
        <f>IF(INTRO!$E$39&lt;&gt;"Non-endemic",COUNTRY_INFO!R123,"Not required")</f>
        <v>0</v>
      </c>
      <c r="G123" s="14">
        <f>IF(COUNTRY_INFO!H123=1, IF($E123=1,IF(ALB_MBD!$J123&lt;&gt;" ",COUNTRY_INFO!F123+COUNTRY_INFO!G123-ALB_MBD!$J123,COUNTRY_INFO!F123+COUNTRY_INFO!G123), 0),0)</f>
        <v>193585</v>
      </c>
      <c r="H123" s="14">
        <f>IF(INTRO!$E$39&lt;&gt;"Endemic",0, IF(AND(COUNTRY_INFO!$I123=1,$F123&lt;&gt;0),IF(COUNTRY_INFO!N123&gt;=(COUNTRY_INFO!F123+COUNTRY_INFO!G123),COUNTRY_INFO!F123+COUNTRY_INFO!G123,COUNTRY_INFO!$N123), 0))</f>
        <v>0</v>
      </c>
      <c r="I123" s="3">
        <v>0</v>
      </c>
      <c r="J123" s="14">
        <f t="shared" si="13"/>
        <v>0</v>
      </c>
      <c r="K123" s="14">
        <f t="shared" si="14"/>
        <v>542038</v>
      </c>
      <c r="L123" s="14">
        <f t="shared" si="15"/>
        <v>0</v>
      </c>
      <c r="M123" s="14">
        <f t="shared" si="16"/>
        <v>0</v>
      </c>
      <c r="N123" s="14">
        <f t="shared" si="17"/>
        <v>542038</v>
      </c>
      <c r="O123" s="25"/>
      <c r="P123" s="16">
        <f t="shared" si="6"/>
        <v>542038</v>
      </c>
      <c r="Q123" s="16">
        <f t="shared" si="7"/>
        <v>1085</v>
      </c>
    </row>
    <row r="124" spans="1:17" x14ac:dyDescent="0.25">
      <c r="A124" s="13" t="str">
        <f>IF(INTRO!$E$39="Non-endemic"," ",IF(COUNTRY_INFO!A124=0," ",COUNTRY_INFO!A124))</f>
        <v>Nigeria</v>
      </c>
      <c r="B124" s="13" t="str">
        <f>IF(INTRO!$E$39="Non-endemic"," ",IF(COUNTRY_INFO!B124=0," ",COUNTRY_INFO!B124))</f>
        <v>Bayelsa</v>
      </c>
      <c r="C124" s="13" t="str">
        <f>IF(INTRO!$E$39="Non-endemic"," ",IF(COUNTRY_INFO!C124=0," ",COUNTRY_INFO!C124))</f>
        <v>Sagbama</v>
      </c>
      <c r="D124" s="14">
        <f>IF(INTRO!$E$39="Non-endemic",0,IF(INTRO!$E$39="Endemic but PC is not required",IF(COUNTRY_INFO!$H124=1,COUNTRY_INFO!F124+COUNTRY_INFO!G124,0),IF(COUNTRY_INFO!$H124=1,COUNTRY_INFO!F124+COUNTRY_INFO!G124,IF(COUNTRY_INFO!$I124=1,IF(COUNTRY_INFO!N124&gt;=(COUNTRY_INFO!F124+COUNTRY_INFO!G124),COUNTRY_INFO!F124+COUNTRY_INFO!G124,COUNTRY_INFO!$N124),0))))</f>
        <v>201352</v>
      </c>
      <c r="E124" s="15">
        <f>IF(AND(INTRO!$E$39="Non-endemic",INTRO!$E$37="Non-endemic"),"Not required",IF(INTRO!$E$39="Non-endemic","Treat with DEC",COUNTRY_INFO!Q124))</f>
        <v>1</v>
      </c>
      <c r="F124" s="15">
        <f>IF(INTRO!$E$39&lt;&gt;"Non-endemic",COUNTRY_INFO!R124,"Not required")</f>
        <v>0</v>
      </c>
      <c r="G124" s="14">
        <f>IF(COUNTRY_INFO!H124=1, IF($E124=1,IF(ALB_MBD!$J124&lt;&gt;" ",COUNTRY_INFO!F124+COUNTRY_INFO!G124-ALB_MBD!$J124,COUNTRY_INFO!F124+COUNTRY_INFO!G124), 0),0)</f>
        <v>201352</v>
      </c>
      <c r="H124" s="14">
        <f>IF(INTRO!$E$39&lt;&gt;"Endemic",0, IF(AND(COUNTRY_INFO!$I124=1,$F124&lt;&gt;0),IF(COUNTRY_INFO!N124&gt;=(COUNTRY_INFO!F124+COUNTRY_INFO!G124),COUNTRY_INFO!F124+COUNTRY_INFO!G124,COUNTRY_INFO!$N124), 0))</f>
        <v>0</v>
      </c>
      <c r="I124" s="3">
        <v>0</v>
      </c>
      <c r="J124" s="14">
        <f t="shared" si="13"/>
        <v>0</v>
      </c>
      <c r="K124" s="14">
        <f t="shared" si="14"/>
        <v>563785.6</v>
      </c>
      <c r="L124" s="14">
        <f t="shared" si="15"/>
        <v>0</v>
      </c>
      <c r="M124" s="14">
        <f t="shared" si="16"/>
        <v>0</v>
      </c>
      <c r="N124" s="14">
        <f t="shared" si="17"/>
        <v>563785.6</v>
      </c>
      <c r="O124" s="25"/>
      <c r="P124" s="16">
        <f t="shared" si="6"/>
        <v>563785.6</v>
      </c>
      <c r="Q124" s="16">
        <f t="shared" si="7"/>
        <v>1128</v>
      </c>
    </row>
    <row r="125" spans="1:17" x14ac:dyDescent="0.25">
      <c r="A125" s="13" t="str">
        <f>IF(INTRO!$E$39="Non-endemic"," ",IF(COUNTRY_INFO!A125=0," ",COUNTRY_INFO!A125))</f>
        <v>Nigeria</v>
      </c>
      <c r="B125" s="13" t="str">
        <f>IF(INTRO!$E$39="Non-endemic"," ",IF(COUNTRY_INFO!B125=0," ",COUNTRY_INFO!B125))</f>
        <v>Bayelsa</v>
      </c>
      <c r="C125" s="13" t="str">
        <f>IF(INTRO!$E$39="Non-endemic"," ",IF(COUNTRY_INFO!C125=0," ",COUNTRY_INFO!C125))</f>
        <v>Southern Ijaw</v>
      </c>
      <c r="D125" s="14">
        <f>IF(INTRO!$E$39="Non-endemic",0,IF(INTRO!$E$39="Endemic but PC is not required",IF(COUNTRY_INFO!$H125=1,COUNTRY_INFO!F125+COUNTRY_INFO!G125,0),IF(COUNTRY_INFO!$H125=1,COUNTRY_INFO!F125+COUNTRY_INFO!G125,IF(COUNTRY_INFO!$I125=1,IF(COUNTRY_INFO!N125&gt;=(COUNTRY_INFO!F125+COUNTRY_INFO!G125),COUNTRY_INFO!F125+COUNTRY_INFO!G125,COUNTRY_INFO!$N125),0))))</f>
        <v>343660</v>
      </c>
      <c r="E125" s="15">
        <f>IF(AND(INTRO!$E$39="Non-endemic",INTRO!$E$37="Non-endemic"),"Not required",IF(INTRO!$E$39="Non-endemic","Treat with DEC",COUNTRY_INFO!Q125))</f>
        <v>1</v>
      </c>
      <c r="F125" s="15">
        <f>IF(INTRO!$E$39&lt;&gt;"Non-endemic",COUNTRY_INFO!R125,"Not required")</f>
        <v>0</v>
      </c>
      <c r="G125" s="14">
        <f>IF(COUNTRY_INFO!H125=1, IF($E125=1,IF(ALB_MBD!$J125&lt;&gt;" ",COUNTRY_INFO!F125+COUNTRY_INFO!G125-ALB_MBD!$J125,COUNTRY_INFO!F125+COUNTRY_INFO!G125), 0),0)</f>
        <v>343660</v>
      </c>
      <c r="H125" s="14">
        <f>IF(INTRO!$E$39&lt;&gt;"Endemic",0, IF(AND(COUNTRY_INFO!$I125=1,$F125&lt;&gt;0),IF(COUNTRY_INFO!N125&gt;=(COUNTRY_INFO!F125+COUNTRY_INFO!G125),COUNTRY_INFO!F125+COUNTRY_INFO!G125,COUNTRY_INFO!$N125), 0))</f>
        <v>0</v>
      </c>
      <c r="I125" s="3">
        <v>0</v>
      </c>
      <c r="J125" s="14">
        <f t="shared" si="13"/>
        <v>0</v>
      </c>
      <c r="K125" s="14">
        <f t="shared" si="14"/>
        <v>962247.99999999988</v>
      </c>
      <c r="L125" s="14">
        <f t="shared" si="15"/>
        <v>0</v>
      </c>
      <c r="M125" s="14">
        <f t="shared" si="16"/>
        <v>0</v>
      </c>
      <c r="N125" s="14">
        <f t="shared" si="17"/>
        <v>962247.99999999988</v>
      </c>
      <c r="O125" s="25"/>
      <c r="P125" s="16">
        <f t="shared" si="6"/>
        <v>962247.99999999988</v>
      </c>
      <c r="Q125" s="16">
        <f t="shared" si="7"/>
        <v>1925</v>
      </c>
    </row>
    <row r="126" spans="1:17" x14ac:dyDescent="0.25">
      <c r="A126" s="13" t="str">
        <f>IF(INTRO!$E$39="Non-endemic"," ",IF(COUNTRY_INFO!A126=0," ",COUNTRY_INFO!A126))</f>
        <v>Nigeria</v>
      </c>
      <c r="B126" s="13" t="str">
        <f>IF(INTRO!$E$39="Non-endemic"," ",IF(COUNTRY_INFO!B126=0," ",COUNTRY_INFO!B126))</f>
        <v>Bayelsa</v>
      </c>
      <c r="C126" s="13" t="str">
        <f>IF(INTRO!$E$39="Non-endemic"," ",IF(COUNTRY_INFO!C126=0," ",COUNTRY_INFO!C126))</f>
        <v>Yenegoa</v>
      </c>
      <c r="D126" s="14">
        <f>IF(INTRO!$E$39="Non-endemic",0,IF(INTRO!$E$39="Endemic but PC is not required",IF(COUNTRY_INFO!$H126=1,COUNTRY_INFO!F126+COUNTRY_INFO!G126,0),IF(COUNTRY_INFO!$H126=1,COUNTRY_INFO!F126+COUNTRY_INFO!G126,IF(COUNTRY_INFO!$I126=1,IF(COUNTRY_INFO!N126&gt;=(COUNTRY_INFO!F126+COUNTRY_INFO!G126),COUNTRY_INFO!F126+COUNTRY_INFO!G126,COUNTRY_INFO!$N126),0))))</f>
        <v>380166</v>
      </c>
      <c r="E126" s="15">
        <f>IF(AND(INTRO!$E$39="Non-endemic",INTRO!$E$37="Non-endemic"),"Not required",IF(INTRO!$E$39="Non-endemic","Treat with DEC",COUNTRY_INFO!Q126))</f>
        <v>1</v>
      </c>
      <c r="F126" s="15">
        <f>IF(INTRO!$E$39&lt;&gt;"Non-endemic",COUNTRY_INFO!R126,"Not required")</f>
        <v>0</v>
      </c>
      <c r="G126" s="14">
        <f>IF(COUNTRY_INFO!H126=1, IF($E126=1,IF(ALB_MBD!$J126&lt;&gt;" ",COUNTRY_INFO!F126+COUNTRY_INFO!G126-ALB_MBD!$J126,COUNTRY_INFO!F126+COUNTRY_INFO!G126), 0),0)</f>
        <v>380166</v>
      </c>
      <c r="H126" s="14">
        <f>IF(INTRO!$E$39&lt;&gt;"Endemic",0, IF(AND(COUNTRY_INFO!$I126=1,$F126&lt;&gt;0),IF(COUNTRY_INFO!N126&gt;=(COUNTRY_INFO!F126+COUNTRY_INFO!G126),COUNTRY_INFO!F126+COUNTRY_INFO!G126,COUNTRY_INFO!$N126), 0))</f>
        <v>0</v>
      </c>
      <c r="I126" s="3">
        <v>0</v>
      </c>
      <c r="J126" s="14">
        <f t="shared" si="13"/>
        <v>0</v>
      </c>
      <c r="K126" s="14">
        <f t="shared" si="14"/>
        <v>1064464.8</v>
      </c>
      <c r="L126" s="14">
        <f t="shared" si="15"/>
        <v>0</v>
      </c>
      <c r="M126" s="14">
        <f t="shared" si="16"/>
        <v>0</v>
      </c>
      <c r="N126" s="14">
        <f t="shared" si="17"/>
        <v>1064464.8</v>
      </c>
      <c r="O126" s="25"/>
      <c r="P126" s="16">
        <f t="shared" si="6"/>
        <v>1064464.8</v>
      </c>
      <c r="Q126" s="16">
        <f t="shared" si="7"/>
        <v>2129</v>
      </c>
    </row>
    <row r="127" spans="1:17" x14ac:dyDescent="0.25">
      <c r="A127" s="13" t="str">
        <f>IF(INTRO!$E$39="Non-endemic"," ",IF(COUNTRY_INFO!A127=0," ",COUNTRY_INFO!A127))</f>
        <v>Nigeria</v>
      </c>
      <c r="B127" s="13" t="str">
        <f>IF(INTRO!$E$39="Non-endemic"," ",IF(COUNTRY_INFO!B127=0," ",COUNTRY_INFO!B127))</f>
        <v>Benue</v>
      </c>
      <c r="C127" s="13" t="str">
        <f>IF(INTRO!$E$39="Non-endemic"," ",IF(COUNTRY_INFO!C127=0," ",COUNTRY_INFO!C127))</f>
        <v>Ado</v>
      </c>
      <c r="D127" s="14">
        <f>IF(INTRO!$E$39="Non-endemic",0,IF(INTRO!$E$39="Endemic but PC is not required",IF(COUNTRY_INFO!$H127=1,COUNTRY_INFO!F127+COUNTRY_INFO!G127,0),IF(COUNTRY_INFO!$H127=1,COUNTRY_INFO!F127+COUNTRY_INFO!G127,IF(COUNTRY_INFO!$I127=1,IF(COUNTRY_INFO!N127&gt;=(COUNTRY_INFO!F127+COUNTRY_INFO!G127),COUNTRY_INFO!F127+COUNTRY_INFO!G127,COUNTRY_INFO!$N127),0))))</f>
        <v>192461</v>
      </c>
      <c r="E127" s="15">
        <f>IF(AND(INTRO!$E$39="Non-endemic",INTRO!$E$37="Non-endemic"),"Not required",IF(INTRO!$E$39="Non-endemic","Treat with DEC",COUNTRY_INFO!Q127))</f>
        <v>1</v>
      </c>
      <c r="F127" s="15">
        <f>IF(INTRO!$E$39&lt;&gt;"Non-endemic",COUNTRY_INFO!R127,"Not required")</f>
        <v>1</v>
      </c>
      <c r="G127" s="14">
        <f>IF(COUNTRY_INFO!H127=1, IF($E127=1,IF(ALB_MBD!$J127&lt;&gt;" ",COUNTRY_INFO!F127+COUNTRY_INFO!G127-ALB_MBD!$J127,COUNTRY_INFO!F127+COUNTRY_INFO!G127), 0),0)</f>
        <v>192461</v>
      </c>
      <c r="H127" s="14">
        <f>IF(INTRO!$E$39&lt;&gt;"Endemic",0, IF(AND(COUNTRY_INFO!$I127=1,$F127&lt;&gt;0),IF(COUNTRY_INFO!N127&gt;=(COUNTRY_INFO!F127+COUNTRY_INFO!G127),COUNTRY_INFO!F127+COUNTRY_INFO!G127,COUNTRY_INFO!$N127), 0))</f>
        <v>160994.42153632807</v>
      </c>
      <c r="I127" s="3">
        <v>128795.53722906245</v>
      </c>
      <c r="J127" s="14">
        <f t="shared" si="13"/>
        <v>128795.53722906245</v>
      </c>
      <c r="K127" s="14">
        <f t="shared" si="14"/>
        <v>178263.29575862511</v>
      </c>
      <c r="L127" s="14">
        <f t="shared" si="15"/>
        <v>0</v>
      </c>
      <c r="M127" s="14">
        <f t="shared" si="16"/>
        <v>360627.50424137485</v>
      </c>
      <c r="N127" s="14">
        <f t="shared" si="17"/>
        <v>538890.79999999993</v>
      </c>
      <c r="O127" s="25"/>
      <c r="P127" s="16">
        <f t="shared" si="6"/>
        <v>538890.79999999993</v>
      </c>
      <c r="Q127" s="16">
        <f t="shared" si="7"/>
        <v>1078</v>
      </c>
    </row>
    <row r="128" spans="1:17" x14ac:dyDescent="0.25">
      <c r="A128" s="13" t="str">
        <f>IF(INTRO!$E$39="Non-endemic"," ",IF(COUNTRY_INFO!A128=0," ",COUNTRY_INFO!A128))</f>
        <v>Nigeria</v>
      </c>
      <c r="B128" s="13" t="str">
        <f>IF(INTRO!$E$39="Non-endemic"," ",IF(COUNTRY_INFO!B128=0," ",COUNTRY_INFO!B128))</f>
        <v>Benue</v>
      </c>
      <c r="C128" s="13" t="str">
        <f>IF(INTRO!$E$39="Non-endemic"," ",IF(COUNTRY_INFO!C128=0," ",COUNTRY_INFO!C128))</f>
        <v>Agatu</v>
      </c>
      <c r="D128" s="14">
        <f>IF(INTRO!$E$39="Non-endemic",0,IF(INTRO!$E$39="Endemic but PC is not required",IF(COUNTRY_INFO!$H128=1,COUNTRY_INFO!F128+COUNTRY_INFO!G128,0),IF(COUNTRY_INFO!$H128=1,COUNTRY_INFO!F128+COUNTRY_INFO!G128,IF(COUNTRY_INFO!$I128=1,IF(COUNTRY_INFO!N128&gt;=(COUNTRY_INFO!F128+COUNTRY_INFO!G128),COUNTRY_INFO!F128+COUNTRY_INFO!G128,COUNTRY_INFO!$N128),0))))</f>
        <v>123203.17959999996</v>
      </c>
      <c r="E128" s="15">
        <f>IF(AND(INTRO!$E$39="Non-endemic",INTRO!$E$37="Non-endemic"),"Not required",IF(INTRO!$E$39="Non-endemic","Treat with DEC",COUNTRY_INFO!Q128))</f>
        <v>0</v>
      </c>
      <c r="F128" s="15">
        <f>IF(INTRO!$E$39&lt;&gt;"Non-endemic",COUNTRY_INFO!R128,"Not required")</f>
        <v>1</v>
      </c>
      <c r="G128" s="14">
        <f>IF(COUNTRY_INFO!H128=1, IF($E128=1,IF(ALB_MBD!$J128&lt;&gt;" ",COUNTRY_INFO!F128+COUNTRY_INFO!G128-ALB_MBD!$J128,COUNTRY_INFO!F128+COUNTRY_INFO!G128), 0),0)</f>
        <v>0</v>
      </c>
      <c r="H128" s="14">
        <f>IF(INTRO!$E$39&lt;&gt;"Endemic",0, IF(AND(COUNTRY_INFO!$I128=1,$F128&lt;&gt;0),IF(COUNTRY_INFO!N128&gt;=(COUNTRY_INFO!F128+COUNTRY_INFO!G128),COUNTRY_INFO!F128+COUNTRY_INFO!G128,COUNTRY_INFO!$N128), 0))</f>
        <v>123203.17959999996</v>
      </c>
      <c r="I128" s="3">
        <v>98562.543679999973</v>
      </c>
      <c r="J128" s="14">
        <f t="shared" si="13"/>
        <v>98562.543679999973</v>
      </c>
      <c r="K128" s="14">
        <f t="shared" si="14"/>
        <v>0</v>
      </c>
      <c r="L128" s="14">
        <f t="shared" si="15"/>
        <v>275975.1223039999</v>
      </c>
      <c r="M128" s="14">
        <f t="shared" si="16"/>
        <v>0</v>
      </c>
      <c r="N128" s="14">
        <f t="shared" si="17"/>
        <v>275975.1223039999</v>
      </c>
      <c r="O128" s="25"/>
      <c r="P128" s="16">
        <f t="shared" si="6"/>
        <v>275975.1223039999</v>
      </c>
      <c r="Q128" s="16">
        <f t="shared" si="7"/>
        <v>552</v>
      </c>
    </row>
    <row r="129" spans="1:17" x14ac:dyDescent="0.25">
      <c r="A129" s="13" t="str">
        <f>IF(INTRO!$E$39="Non-endemic"," ",IF(COUNTRY_INFO!A129=0," ",COUNTRY_INFO!A129))</f>
        <v>Nigeria</v>
      </c>
      <c r="B129" s="13" t="str">
        <f>IF(INTRO!$E$39="Non-endemic"," ",IF(COUNTRY_INFO!B129=0," ",COUNTRY_INFO!B129))</f>
        <v>Benue</v>
      </c>
      <c r="C129" s="13" t="str">
        <f>IF(INTRO!$E$39="Non-endemic"," ",IF(COUNTRY_INFO!C129=0," ",COUNTRY_INFO!C129))</f>
        <v>Apa</v>
      </c>
      <c r="D129" s="14">
        <f>IF(INTRO!$E$39="Non-endemic",0,IF(INTRO!$E$39="Endemic but PC is not required",IF(COUNTRY_INFO!$H129=1,COUNTRY_INFO!F129+COUNTRY_INFO!G129,0),IF(COUNTRY_INFO!$H129=1,COUNTRY_INFO!F129+COUNTRY_INFO!G129,IF(COUNTRY_INFO!$I129=1,IF(COUNTRY_INFO!N129&gt;=(COUNTRY_INFO!F129+COUNTRY_INFO!G129),COUNTRY_INFO!F129+COUNTRY_INFO!G129,COUNTRY_INFO!$N129),0))))</f>
        <v>104111</v>
      </c>
      <c r="E129" s="15">
        <f>IF(AND(INTRO!$E$39="Non-endemic",INTRO!$E$37="Non-endemic"),"Not required",IF(INTRO!$E$39="Non-endemic","Treat with DEC",COUNTRY_INFO!Q129))</f>
        <v>1</v>
      </c>
      <c r="F129" s="15">
        <f>IF(INTRO!$E$39&lt;&gt;"Non-endemic",COUNTRY_INFO!R129,"Not required")</f>
        <v>1</v>
      </c>
      <c r="G129" s="14">
        <f>IF(COUNTRY_INFO!H129=1, IF($E129=1,IF(ALB_MBD!$J129&lt;&gt;" ",COUNTRY_INFO!F129+COUNTRY_INFO!G129-ALB_MBD!$J129,COUNTRY_INFO!F129+COUNTRY_INFO!G129), 0),0)</f>
        <v>104111</v>
      </c>
      <c r="H129" s="14">
        <f>IF(INTRO!$E$39&lt;&gt;"Endemic",0, IF(AND(COUNTRY_INFO!$I129=1,$F129&lt;&gt;0),IF(COUNTRY_INFO!N129&gt;=(COUNTRY_INFO!F129+COUNTRY_INFO!G129),COUNTRY_INFO!F129+COUNTRY_INFO!G129,COUNTRY_INFO!$N129), 0))</f>
        <v>97412.591410546855</v>
      </c>
      <c r="I129" s="3">
        <v>77930.073128437478</v>
      </c>
      <c r="J129" s="14">
        <f t="shared" si="13"/>
        <v>77930.073128437478</v>
      </c>
      <c r="K129" s="14">
        <f t="shared" si="14"/>
        <v>73306.595240375056</v>
      </c>
      <c r="L129" s="14">
        <f t="shared" si="15"/>
        <v>0</v>
      </c>
      <c r="M129" s="14">
        <f t="shared" si="16"/>
        <v>218204.20475962493</v>
      </c>
      <c r="N129" s="14">
        <f t="shared" si="17"/>
        <v>291510.8</v>
      </c>
      <c r="O129" s="25"/>
      <c r="P129" s="16">
        <f t="shared" si="6"/>
        <v>291510.8</v>
      </c>
      <c r="Q129" s="16">
        <f t="shared" si="7"/>
        <v>584</v>
      </c>
    </row>
    <row r="130" spans="1:17" x14ac:dyDescent="0.25">
      <c r="A130" s="13" t="str">
        <f>IF(INTRO!$E$39="Non-endemic"," ",IF(COUNTRY_INFO!A130=0," ",COUNTRY_INFO!A130))</f>
        <v>Nigeria</v>
      </c>
      <c r="B130" s="13" t="str">
        <f>IF(INTRO!$E$39="Non-endemic"," ",IF(COUNTRY_INFO!B130=0," ",COUNTRY_INFO!B130))</f>
        <v>Benue</v>
      </c>
      <c r="C130" s="13" t="str">
        <f>IF(INTRO!$E$39="Non-endemic"," ",IF(COUNTRY_INFO!C130=0," ",COUNTRY_INFO!C130))</f>
        <v>Buruku</v>
      </c>
      <c r="D130" s="14">
        <f>IF(INTRO!$E$39="Non-endemic",0,IF(INTRO!$E$39="Endemic but PC is not required",IF(COUNTRY_INFO!$H130=1,COUNTRY_INFO!F130+COUNTRY_INFO!G130,0),IF(COUNTRY_INFO!$H130=1,COUNTRY_INFO!F130+COUNTRY_INFO!G130,IF(COUNTRY_INFO!$I130=1,IF(COUNTRY_INFO!N130&gt;=(COUNTRY_INFO!F130+COUNTRY_INFO!G130),COUNTRY_INFO!F130+COUNTRY_INFO!G130,COUNTRY_INFO!$N130),0))))</f>
        <v>219186</v>
      </c>
      <c r="E130" s="15">
        <f>IF(AND(INTRO!$E$39="Non-endemic",INTRO!$E$37="Non-endemic"),"Not required",IF(INTRO!$E$39="Non-endemic","Treat with DEC",COUNTRY_INFO!Q130))</f>
        <v>0</v>
      </c>
      <c r="F130" s="15">
        <f>IF(INTRO!$E$39&lt;&gt;"Non-endemic",COUNTRY_INFO!R130,"Not required")</f>
        <v>1</v>
      </c>
      <c r="G130" s="14">
        <f>IF(COUNTRY_INFO!H130=1, IF($E130=1,IF(ALB_MBD!$J130&lt;&gt;" ",COUNTRY_INFO!F130+COUNTRY_INFO!G130-ALB_MBD!$J130,COUNTRY_INFO!F130+COUNTRY_INFO!G130), 0),0)</f>
        <v>0</v>
      </c>
      <c r="H130" s="14">
        <f>IF(INTRO!$E$39&lt;&gt;"Endemic",0, IF(AND(COUNTRY_INFO!$I130=1,$F130&lt;&gt;0),IF(COUNTRY_INFO!N130&gt;=(COUNTRY_INFO!F130+COUNTRY_INFO!G130),COUNTRY_INFO!F130+COUNTRY_INFO!G130,COUNTRY_INFO!$N130), 0))</f>
        <v>219186</v>
      </c>
      <c r="I130" s="3">
        <v>178541.29353343748</v>
      </c>
      <c r="J130" s="14">
        <f t="shared" si="13"/>
        <v>178541.29353343748</v>
      </c>
      <c r="K130" s="14">
        <f t="shared" si="14"/>
        <v>0</v>
      </c>
      <c r="L130" s="14">
        <f t="shared" si="15"/>
        <v>499915.62189362489</v>
      </c>
      <c r="M130" s="14">
        <f t="shared" si="16"/>
        <v>0</v>
      </c>
      <c r="N130" s="14">
        <f t="shared" si="17"/>
        <v>499915.62189362489</v>
      </c>
      <c r="O130" s="25"/>
      <c r="P130" s="16">
        <f t="shared" si="6"/>
        <v>499915.62189362489</v>
      </c>
      <c r="Q130" s="16">
        <f t="shared" si="7"/>
        <v>1000</v>
      </c>
    </row>
    <row r="131" spans="1:17" x14ac:dyDescent="0.25">
      <c r="A131" s="13" t="str">
        <f>IF(INTRO!$E$39="Non-endemic"," ",IF(COUNTRY_INFO!A131=0," ",COUNTRY_INFO!A131))</f>
        <v>Nigeria</v>
      </c>
      <c r="B131" s="13" t="str">
        <f>IF(INTRO!$E$39="Non-endemic"," ",IF(COUNTRY_INFO!B131=0," ",COUNTRY_INFO!B131))</f>
        <v>Benue</v>
      </c>
      <c r="C131" s="13" t="str">
        <f>IF(INTRO!$E$39="Non-endemic"," ",IF(COUNTRY_INFO!C131=0," ",COUNTRY_INFO!C131))</f>
        <v>Gboko</v>
      </c>
      <c r="D131" s="14">
        <f>IF(INTRO!$E$39="Non-endemic",0,IF(INTRO!$E$39="Endemic but PC is not required",IF(COUNTRY_INFO!$H131=1,COUNTRY_INFO!F131+COUNTRY_INFO!G131,0),IF(COUNTRY_INFO!$H131=1,COUNTRY_INFO!F131+COUNTRY_INFO!G131,IF(COUNTRY_INFO!$I131=1,IF(COUNTRY_INFO!N131&gt;=(COUNTRY_INFO!F131+COUNTRY_INFO!G131),COUNTRY_INFO!F131+COUNTRY_INFO!G131,COUNTRY_INFO!$N131),0))))</f>
        <v>386183</v>
      </c>
      <c r="E131" s="15">
        <f>IF(AND(INTRO!$E$39="Non-endemic",INTRO!$E$37="Non-endemic"),"Not required",IF(INTRO!$E$39="Non-endemic","Treat with DEC",COUNTRY_INFO!Q131))</f>
        <v>1</v>
      </c>
      <c r="F131" s="15">
        <f>IF(INTRO!$E$39&lt;&gt;"Non-endemic",COUNTRY_INFO!R131,"Not required")</f>
        <v>1</v>
      </c>
      <c r="G131" s="14">
        <f>IF(COUNTRY_INFO!H131=1, IF($E131=1,IF(ALB_MBD!$J131&lt;&gt;" ",COUNTRY_INFO!F131+COUNTRY_INFO!G131-ALB_MBD!$J131,COUNTRY_INFO!F131+COUNTRY_INFO!G131), 0),0)</f>
        <v>386183</v>
      </c>
      <c r="H131" s="14">
        <f>IF(INTRO!$E$39&lt;&gt;"Endemic",0, IF(AND(COUNTRY_INFO!$I131=1,$F131&lt;&gt;0),IF(COUNTRY_INFO!N131&gt;=(COUNTRY_INFO!F131+COUNTRY_INFO!G131),COUNTRY_INFO!F131+COUNTRY_INFO!G131,COUNTRY_INFO!$N131), 0))</f>
        <v>356017.18686484365</v>
      </c>
      <c r="I131" s="3">
        <v>284813.74949187489</v>
      </c>
      <c r="J131" s="14">
        <f t="shared" si="13"/>
        <v>284813.74949187489</v>
      </c>
      <c r="K131" s="14">
        <f t="shared" si="14"/>
        <v>283833.90142275032</v>
      </c>
      <c r="L131" s="14">
        <f t="shared" si="15"/>
        <v>0</v>
      </c>
      <c r="M131" s="14">
        <f t="shared" si="16"/>
        <v>797478.49857724959</v>
      </c>
      <c r="N131" s="14">
        <f t="shared" si="17"/>
        <v>1081312.3999999999</v>
      </c>
      <c r="O131" s="25"/>
      <c r="P131" s="16">
        <f t="shared" si="6"/>
        <v>1081312.3999999999</v>
      </c>
      <c r="Q131" s="16">
        <f t="shared" si="7"/>
        <v>2163</v>
      </c>
    </row>
    <row r="132" spans="1:17" x14ac:dyDescent="0.25">
      <c r="A132" s="13" t="str">
        <f>IF(INTRO!$E$39="Non-endemic"," ",IF(COUNTRY_INFO!A132=0," ",COUNTRY_INFO!A132))</f>
        <v>Nigeria</v>
      </c>
      <c r="B132" s="13" t="str">
        <f>IF(INTRO!$E$39="Non-endemic"," ",IF(COUNTRY_INFO!B132=0," ",COUNTRY_INFO!B132))</f>
        <v>Benue</v>
      </c>
      <c r="C132" s="13" t="str">
        <f>IF(INTRO!$E$39="Non-endemic"," ",IF(COUNTRY_INFO!C132=0," ",COUNTRY_INFO!C132))</f>
        <v>Guma</v>
      </c>
      <c r="D132" s="14">
        <f>IF(INTRO!$E$39="Non-endemic",0,IF(INTRO!$E$39="Endemic but PC is not required",IF(COUNTRY_INFO!$H132=1,COUNTRY_INFO!F132+COUNTRY_INFO!G132,0),IF(COUNTRY_INFO!$H132=1,COUNTRY_INFO!F132+COUNTRY_INFO!G132,IF(COUNTRY_INFO!$I132=1,IF(COUNTRY_INFO!N132&gt;=(COUNTRY_INFO!F132+COUNTRY_INFO!G132),COUNTRY_INFO!F132+COUNTRY_INFO!G132,COUNTRY_INFO!$N132),0))))</f>
        <v>206143</v>
      </c>
      <c r="E132" s="15">
        <f>IF(AND(INTRO!$E$39="Non-endemic",INTRO!$E$37="Non-endemic"),"Not required",IF(INTRO!$E$39="Non-endemic","Treat with DEC",COUNTRY_INFO!Q132))</f>
        <v>1</v>
      </c>
      <c r="F132" s="15">
        <f>IF(INTRO!$E$39&lt;&gt;"Non-endemic",COUNTRY_INFO!R132,"Not required")</f>
        <v>1</v>
      </c>
      <c r="G132" s="14">
        <f>IF(COUNTRY_INFO!H132=1, IF($E132=1,IF(ALB_MBD!$J132&lt;&gt;" ",COUNTRY_INFO!F132+COUNTRY_INFO!G132-ALB_MBD!$J132,COUNTRY_INFO!F132+COUNTRY_INFO!G132), 0),0)</f>
        <v>206143</v>
      </c>
      <c r="H132" s="14">
        <f>IF(INTRO!$E$39&lt;&gt;"Endemic",0, IF(AND(COUNTRY_INFO!$I132=1,$F132&lt;&gt;0),IF(COUNTRY_INFO!N132&gt;=(COUNTRY_INFO!F132+COUNTRY_INFO!G132),COUNTRY_INFO!F132+COUNTRY_INFO!G132,COUNTRY_INFO!$N132), 0))</f>
        <v>153550.30740195306</v>
      </c>
      <c r="I132" s="3">
        <v>122840.24592156244</v>
      </c>
      <c r="J132" s="14">
        <f t="shared" si="13"/>
        <v>122840.24592156244</v>
      </c>
      <c r="K132" s="14">
        <f t="shared" si="14"/>
        <v>233247.71141962515</v>
      </c>
      <c r="L132" s="14">
        <f t="shared" si="15"/>
        <v>0</v>
      </c>
      <c r="M132" s="14">
        <f t="shared" si="16"/>
        <v>343952.68858037482</v>
      </c>
      <c r="N132" s="14">
        <f t="shared" si="17"/>
        <v>577200.39999999991</v>
      </c>
      <c r="O132" s="25"/>
      <c r="P132" s="16">
        <f t="shared" si="6"/>
        <v>577200.39999999991</v>
      </c>
      <c r="Q132" s="16">
        <f t="shared" si="7"/>
        <v>1155</v>
      </c>
    </row>
    <row r="133" spans="1:17" x14ac:dyDescent="0.25">
      <c r="A133" s="13" t="str">
        <f>IF(INTRO!$E$39="Non-endemic"," ",IF(COUNTRY_INFO!A133=0," ",COUNTRY_INFO!A133))</f>
        <v>Nigeria</v>
      </c>
      <c r="B133" s="13" t="str">
        <f>IF(INTRO!$E$39="Non-endemic"," ",IF(COUNTRY_INFO!B133=0," ",COUNTRY_INFO!B133))</f>
        <v>Benue</v>
      </c>
      <c r="C133" s="13" t="str">
        <f>IF(INTRO!$E$39="Non-endemic"," ",IF(COUNTRY_INFO!C133=0," ",COUNTRY_INFO!C133))</f>
        <v>Gwer East</v>
      </c>
      <c r="D133" s="14">
        <f>IF(INTRO!$E$39="Non-endemic",0,IF(INTRO!$E$39="Endemic but PC is not required",IF(COUNTRY_INFO!$H133=1,COUNTRY_INFO!F133+COUNTRY_INFO!G133,0),IF(COUNTRY_INFO!$H133=1,COUNTRY_INFO!F133+COUNTRY_INFO!G133,IF(COUNTRY_INFO!$I133=1,IF(COUNTRY_INFO!N133&gt;=(COUNTRY_INFO!F133+COUNTRY_INFO!G133),COUNTRY_INFO!F133+COUNTRY_INFO!G133,COUNTRY_INFO!$N133),0))))</f>
        <v>176069</v>
      </c>
      <c r="E133" s="15">
        <f>IF(AND(INTRO!$E$39="Non-endemic",INTRO!$E$37="Non-endemic"),"Not required",IF(INTRO!$E$39="Non-endemic","Treat with DEC",COUNTRY_INFO!Q133))</f>
        <v>1</v>
      </c>
      <c r="F133" s="15">
        <f>IF(INTRO!$E$39&lt;&gt;"Non-endemic",COUNTRY_INFO!R133,"Not required")</f>
        <v>1</v>
      </c>
      <c r="G133" s="14">
        <f>IF(COUNTRY_INFO!H133=1, IF($E133=1,IF(ALB_MBD!$J133&lt;&gt;" ",COUNTRY_INFO!F133+COUNTRY_INFO!G133-ALB_MBD!$J133,COUNTRY_INFO!F133+COUNTRY_INFO!G133), 0),0)</f>
        <v>176069</v>
      </c>
      <c r="H133" s="14">
        <f>IF(INTRO!$E$39&lt;&gt;"Endemic",0, IF(AND(COUNTRY_INFO!$I133=1,$F133&lt;&gt;0),IF(COUNTRY_INFO!N133&gt;=(COUNTRY_INFO!F133+COUNTRY_INFO!G133),COUNTRY_INFO!F133+COUNTRY_INFO!G133,COUNTRY_INFO!$N133), 0))</f>
        <v>97472.197306640577</v>
      </c>
      <c r="I133" s="3">
        <v>77977.757845312459</v>
      </c>
      <c r="J133" s="14">
        <f t="shared" si="13"/>
        <v>77977.757845312459</v>
      </c>
      <c r="K133" s="14">
        <f t="shared" si="14"/>
        <v>274655.47803312511</v>
      </c>
      <c r="L133" s="14">
        <f t="shared" si="15"/>
        <v>0</v>
      </c>
      <c r="M133" s="14">
        <f t="shared" si="16"/>
        <v>218337.72196687487</v>
      </c>
      <c r="N133" s="14">
        <f t="shared" si="17"/>
        <v>492993.19999999995</v>
      </c>
      <c r="O133" s="25"/>
      <c r="P133" s="16">
        <f t="shared" si="6"/>
        <v>492993.19999999995</v>
      </c>
      <c r="Q133" s="16">
        <f t="shared" si="7"/>
        <v>986</v>
      </c>
    </row>
    <row r="134" spans="1:17" x14ac:dyDescent="0.25">
      <c r="A134" s="13" t="str">
        <f>IF(INTRO!$E$39="Non-endemic"," ",IF(COUNTRY_INFO!A134=0," ",COUNTRY_INFO!A134))</f>
        <v>Nigeria</v>
      </c>
      <c r="B134" s="13" t="str">
        <f>IF(INTRO!$E$39="Non-endemic"," ",IF(COUNTRY_INFO!B134=0," ",COUNTRY_INFO!B134))</f>
        <v>Benue</v>
      </c>
      <c r="C134" s="13" t="str">
        <f>IF(INTRO!$E$39="Non-endemic"," ",IF(COUNTRY_INFO!C134=0," ",COUNTRY_INFO!C134))</f>
        <v>Gwer West</v>
      </c>
      <c r="D134" s="14">
        <f>IF(INTRO!$E$39="Non-endemic",0,IF(INTRO!$E$39="Endemic but PC is not required",IF(COUNTRY_INFO!$H134=1,COUNTRY_INFO!F134+COUNTRY_INFO!G134,0),IF(COUNTRY_INFO!$H134=1,COUNTRY_INFO!F134+COUNTRY_INFO!G134,IF(COUNTRY_INFO!$I134=1,IF(COUNTRY_INFO!N134&gt;=(COUNTRY_INFO!F134+COUNTRY_INFO!G134),COUNTRY_INFO!F134+COUNTRY_INFO!G134,COUNTRY_INFO!$N134),0))))</f>
        <v>110277.53065078122</v>
      </c>
      <c r="E134" s="15">
        <f>IF(AND(INTRO!$E$39="Non-endemic",INTRO!$E$37="Non-endemic"),"Not required",IF(INTRO!$E$39="Non-endemic","Treat with DEC",COUNTRY_INFO!Q134))</f>
        <v>0</v>
      </c>
      <c r="F134" s="15">
        <f>IF(INTRO!$E$39&lt;&gt;"Non-endemic",COUNTRY_INFO!R134,"Not required")</f>
        <v>1</v>
      </c>
      <c r="G134" s="14">
        <f>IF(COUNTRY_INFO!H134=1, IF($E134=1,IF(ALB_MBD!$J134&lt;&gt;" ",COUNTRY_INFO!F134+COUNTRY_INFO!G134-ALB_MBD!$J134,COUNTRY_INFO!F134+COUNTRY_INFO!G134), 0),0)</f>
        <v>0</v>
      </c>
      <c r="H134" s="14">
        <f>IF(INTRO!$E$39&lt;&gt;"Endemic",0, IF(AND(COUNTRY_INFO!$I134=1,$F134&lt;&gt;0),IF(COUNTRY_INFO!N134&gt;=(COUNTRY_INFO!F134+COUNTRY_INFO!G134),COUNTRY_INFO!F134+COUNTRY_INFO!G134,COUNTRY_INFO!$N134), 0))</f>
        <v>110277.53065078122</v>
      </c>
      <c r="I134" s="3">
        <v>88222.024520624967</v>
      </c>
      <c r="J134" s="14">
        <f t="shared" si="13"/>
        <v>88222.024520624967</v>
      </c>
      <c r="K134" s="14">
        <f t="shared" si="14"/>
        <v>0</v>
      </c>
      <c r="L134" s="14">
        <f t="shared" si="15"/>
        <v>247021.66865774989</v>
      </c>
      <c r="M134" s="14">
        <f t="shared" si="16"/>
        <v>0</v>
      </c>
      <c r="N134" s="14">
        <f t="shared" si="17"/>
        <v>247021.66865774989</v>
      </c>
      <c r="O134" s="25"/>
      <c r="P134" s="16">
        <f t="shared" si="6"/>
        <v>247021.66865774989</v>
      </c>
      <c r="Q134" s="16">
        <f t="shared" si="7"/>
        <v>495</v>
      </c>
    </row>
    <row r="135" spans="1:17" x14ac:dyDescent="0.25">
      <c r="A135" s="13" t="str">
        <f>IF(INTRO!$E$39="Non-endemic"," ",IF(COUNTRY_INFO!A135=0," ",COUNTRY_INFO!A135))</f>
        <v>Nigeria</v>
      </c>
      <c r="B135" s="13" t="str">
        <f>IF(INTRO!$E$39="Non-endemic"," ",IF(COUNTRY_INFO!B135=0," ",COUNTRY_INFO!B135))</f>
        <v>Benue</v>
      </c>
      <c r="C135" s="13" t="str">
        <f>IF(INTRO!$E$39="Non-endemic"," ",IF(COUNTRY_INFO!C135=0," ",COUNTRY_INFO!C135))</f>
        <v>Katsina-Ala</v>
      </c>
      <c r="D135" s="14">
        <f>IF(INTRO!$E$39="Non-endemic",0,IF(INTRO!$E$39="Endemic but PC is not required",IF(COUNTRY_INFO!$H135=1,COUNTRY_INFO!F135+COUNTRY_INFO!G135,0),IF(COUNTRY_INFO!$H135=1,COUNTRY_INFO!F135+COUNTRY_INFO!G135,IF(COUNTRY_INFO!$I135=1,IF(COUNTRY_INFO!N135&gt;=(COUNTRY_INFO!F135+COUNTRY_INFO!G135),COUNTRY_INFO!F135+COUNTRY_INFO!G135,COUNTRY_INFO!$N135),0))))</f>
        <v>241777</v>
      </c>
      <c r="E135" s="15">
        <f>IF(AND(INTRO!$E$39="Non-endemic",INTRO!$E$37="Non-endemic"),"Not required",IF(INTRO!$E$39="Non-endemic","Treat with DEC",COUNTRY_INFO!Q135))</f>
        <v>1</v>
      </c>
      <c r="F135" s="15">
        <f>IF(INTRO!$E$39&lt;&gt;"Non-endemic",COUNTRY_INFO!R135,"Not required")</f>
        <v>1</v>
      </c>
      <c r="G135" s="14">
        <f>IF(COUNTRY_INFO!H135=1, IF($E135=1,IF(ALB_MBD!$J135&lt;&gt;" ",COUNTRY_INFO!F135+COUNTRY_INFO!G135-ALB_MBD!$J135,COUNTRY_INFO!F135+COUNTRY_INFO!G135), 0),0)</f>
        <v>241777</v>
      </c>
      <c r="H135" s="14">
        <f>IF(INTRO!$E$39&lt;&gt;"Endemic",0, IF(AND(COUNTRY_INFO!$I135=1,$F135&lt;&gt;0),IF(COUNTRY_INFO!N135&gt;=(COUNTRY_INFO!F135+COUNTRY_INFO!G135),COUNTRY_INFO!F135+COUNTRY_INFO!G135,COUNTRY_INFO!$N135), 0))</f>
        <v>241777</v>
      </c>
      <c r="I135" s="3">
        <v>233822.00919656234</v>
      </c>
      <c r="J135" s="14">
        <f t="shared" si="13"/>
        <v>233822.00919656234</v>
      </c>
      <c r="K135" s="14">
        <f t="shared" si="14"/>
        <v>22273.974249625437</v>
      </c>
      <c r="L135" s="14">
        <f t="shared" si="15"/>
        <v>0</v>
      </c>
      <c r="M135" s="14">
        <f t="shared" si="16"/>
        <v>654701.62575037451</v>
      </c>
      <c r="N135" s="14">
        <f t="shared" si="17"/>
        <v>676975.6</v>
      </c>
      <c r="O135" s="25"/>
      <c r="P135" s="16">
        <f t="shared" si="6"/>
        <v>676975.6</v>
      </c>
      <c r="Q135" s="16">
        <f t="shared" si="7"/>
        <v>1354</v>
      </c>
    </row>
    <row r="136" spans="1:17" x14ac:dyDescent="0.25">
      <c r="A136" s="13" t="str">
        <f>IF(INTRO!$E$39="Non-endemic"," ",IF(COUNTRY_INFO!A136=0," ",COUNTRY_INFO!A136))</f>
        <v>Nigeria</v>
      </c>
      <c r="B136" s="13" t="str">
        <f>IF(INTRO!$E$39="Non-endemic"," ",IF(COUNTRY_INFO!B136=0," ",COUNTRY_INFO!B136))</f>
        <v>Benue</v>
      </c>
      <c r="C136" s="13" t="str">
        <f>IF(INTRO!$E$39="Non-endemic"," ",IF(COUNTRY_INFO!C136=0," ",COUNTRY_INFO!C136))</f>
        <v>Konshisha</v>
      </c>
      <c r="D136" s="14">
        <f>IF(INTRO!$E$39="Non-endemic",0,IF(INTRO!$E$39="Endemic but PC is not required",IF(COUNTRY_INFO!$H136=1,COUNTRY_INFO!F136+COUNTRY_INFO!G136,0),IF(COUNTRY_INFO!$H136=1,COUNTRY_INFO!F136+COUNTRY_INFO!G136,IF(COUNTRY_INFO!$I136=1,IF(COUNTRY_INFO!N136&gt;=(COUNTRY_INFO!F136+COUNTRY_INFO!G136),COUNTRY_INFO!F136+COUNTRY_INFO!G136,COUNTRY_INFO!$N136),0))))</f>
        <v>242803</v>
      </c>
      <c r="E136" s="15">
        <f>IF(AND(INTRO!$E$39="Non-endemic",INTRO!$E$37="Non-endemic"),"Not required",IF(INTRO!$E$39="Non-endemic","Treat with DEC",COUNTRY_INFO!Q136))</f>
        <v>1</v>
      </c>
      <c r="F136" s="15">
        <f>IF(INTRO!$E$39&lt;&gt;"Non-endemic",COUNTRY_INFO!R136,"Not required")</f>
        <v>1</v>
      </c>
      <c r="G136" s="14">
        <f>IF(COUNTRY_INFO!H136=1, IF($E136=1,IF(ALB_MBD!$J136&lt;&gt;" ",COUNTRY_INFO!F136+COUNTRY_INFO!G136-ALB_MBD!$J136,COUNTRY_INFO!F136+COUNTRY_INFO!G136), 0),0)</f>
        <v>242803</v>
      </c>
      <c r="H136" s="14">
        <f>IF(INTRO!$E$39&lt;&gt;"Endemic",0, IF(AND(COUNTRY_INFO!$I136=1,$F136&lt;&gt;0),IF(COUNTRY_INFO!N136&gt;=(COUNTRY_INFO!F136+COUNTRY_INFO!G136),COUNTRY_INFO!F136+COUNTRY_INFO!G136,COUNTRY_INFO!$N136), 0))</f>
        <v>233091.06430039051</v>
      </c>
      <c r="I136" s="3">
        <v>186472.85144031243</v>
      </c>
      <c r="J136" s="14">
        <f t="shared" si="13"/>
        <v>186472.85144031243</v>
      </c>
      <c r="K136" s="14">
        <f t="shared" si="14"/>
        <v>157724.41596712518</v>
      </c>
      <c r="L136" s="14">
        <f t="shared" si="15"/>
        <v>0</v>
      </c>
      <c r="M136" s="14">
        <f t="shared" si="16"/>
        <v>522123.98403287475</v>
      </c>
      <c r="N136" s="14">
        <f t="shared" si="17"/>
        <v>679848.39999999991</v>
      </c>
      <c r="O136" s="25"/>
      <c r="P136" s="16">
        <f t="shared" si="6"/>
        <v>679848.39999999991</v>
      </c>
      <c r="Q136" s="16">
        <f t="shared" si="7"/>
        <v>1360</v>
      </c>
    </row>
    <row r="137" spans="1:17" x14ac:dyDescent="0.25">
      <c r="A137" s="13" t="str">
        <f>IF(INTRO!$E$39="Non-endemic"," ",IF(COUNTRY_INFO!A137=0," ",COUNTRY_INFO!A137))</f>
        <v>Nigeria</v>
      </c>
      <c r="B137" s="13" t="str">
        <f>IF(INTRO!$E$39="Non-endemic"," ",IF(COUNTRY_INFO!B137=0," ",COUNTRY_INFO!B137))</f>
        <v>Benue</v>
      </c>
      <c r="C137" s="13" t="str">
        <f>IF(INTRO!$E$39="Non-endemic"," ",IF(COUNTRY_INFO!C137=0," ",COUNTRY_INFO!C137))</f>
        <v>Kwande</v>
      </c>
      <c r="D137" s="14">
        <f>IF(INTRO!$E$39="Non-endemic",0,IF(INTRO!$E$39="Endemic but PC is not required",IF(COUNTRY_INFO!$H137=1,COUNTRY_INFO!F137+COUNTRY_INFO!G137,0),IF(COUNTRY_INFO!$H137=1,COUNTRY_INFO!F137+COUNTRY_INFO!G137,IF(COUNTRY_INFO!$I137=1,IF(COUNTRY_INFO!N137&gt;=(COUNTRY_INFO!F137+COUNTRY_INFO!G137),COUNTRY_INFO!F137+COUNTRY_INFO!G137,COUNTRY_INFO!$N137),0))))</f>
        <v>267576</v>
      </c>
      <c r="E137" s="15">
        <f>IF(AND(INTRO!$E$39="Non-endemic",INTRO!$E$37="Non-endemic"),"Not required",IF(INTRO!$E$39="Non-endemic","Treat with DEC",COUNTRY_INFO!Q137))</f>
        <v>1</v>
      </c>
      <c r="F137" s="15">
        <f>IF(INTRO!$E$39&lt;&gt;"Non-endemic",COUNTRY_INFO!R137,"Not required")</f>
        <v>1</v>
      </c>
      <c r="G137" s="14">
        <f>IF(COUNTRY_INFO!H137=1, IF($E137=1,IF(ALB_MBD!$J137&lt;&gt;" ",COUNTRY_INFO!F137+COUNTRY_INFO!G137-ALB_MBD!$J137,COUNTRY_INFO!F137+COUNTRY_INFO!G137), 0),0)</f>
        <v>267576</v>
      </c>
      <c r="H137" s="14">
        <f>IF(INTRO!$E$39&lt;&gt;"Endemic",0, IF(AND(COUNTRY_INFO!$I137=1,$F137&lt;&gt;0),IF(COUNTRY_INFO!N137&gt;=(COUNTRY_INFO!F137+COUNTRY_INFO!G137),COUNTRY_INFO!F137+COUNTRY_INFO!G137,COUNTRY_INFO!$N137), 0))</f>
        <v>267576</v>
      </c>
      <c r="I137" s="3"/>
      <c r="J137" s="14">
        <f t="shared" si="13"/>
        <v>267576</v>
      </c>
      <c r="K137" s="14">
        <f t="shared" si="14"/>
        <v>0</v>
      </c>
      <c r="L137" s="14">
        <f t="shared" si="15"/>
        <v>0</v>
      </c>
      <c r="M137" s="14">
        <f t="shared" si="16"/>
        <v>749212.79999999993</v>
      </c>
      <c r="N137" s="14">
        <f t="shared" si="17"/>
        <v>749212.79999999993</v>
      </c>
      <c r="O137" s="25"/>
      <c r="P137" s="16">
        <f t="shared" si="6"/>
        <v>749212.79999999993</v>
      </c>
      <c r="Q137" s="16">
        <f t="shared" si="7"/>
        <v>1499</v>
      </c>
    </row>
    <row r="138" spans="1:17" x14ac:dyDescent="0.25">
      <c r="A138" s="13" t="str">
        <f>IF(INTRO!$E$39="Non-endemic"," ",IF(COUNTRY_INFO!A138=0," ",COUNTRY_INFO!A138))</f>
        <v>Nigeria</v>
      </c>
      <c r="B138" s="13" t="str">
        <f>IF(INTRO!$E$39="Non-endemic"," ",IF(COUNTRY_INFO!B138=0," ",COUNTRY_INFO!B138))</f>
        <v>Benue</v>
      </c>
      <c r="C138" s="13" t="str">
        <f>IF(INTRO!$E$39="Non-endemic"," ",IF(COUNTRY_INFO!C138=0," ",COUNTRY_INFO!C138))</f>
        <v>Logo</v>
      </c>
      <c r="D138" s="14">
        <f>IF(INTRO!$E$39="Non-endemic",0,IF(INTRO!$E$39="Endemic but PC is not required",IF(COUNTRY_INFO!$H138=1,COUNTRY_INFO!F138+COUNTRY_INFO!G138,0),IF(COUNTRY_INFO!$H138=1,COUNTRY_INFO!F138+COUNTRY_INFO!G138,IF(COUNTRY_INFO!$I138=1,IF(COUNTRY_INFO!N138&gt;=(COUNTRY_INFO!F138+COUNTRY_INFO!G138),COUNTRY_INFO!F138+COUNTRY_INFO!G138,COUNTRY_INFO!$N138),0))))</f>
        <v>181897</v>
      </c>
      <c r="E138" s="15">
        <f>IF(AND(INTRO!$E$39="Non-endemic",INTRO!$E$37="Non-endemic"),"Not required",IF(INTRO!$E$39="Non-endemic","Treat with DEC",COUNTRY_INFO!Q138))</f>
        <v>1</v>
      </c>
      <c r="F138" s="15">
        <f>IF(INTRO!$E$39&lt;&gt;"Non-endemic",COUNTRY_INFO!R138,"Not required")</f>
        <v>1</v>
      </c>
      <c r="G138" s="14">
        <f>IF(COUNTRY_INFO!H138=1, IF($E138=1,IF(ALB_MBD!$J138&lt;&gt;" ",COUNTRY_INFO!F138+COUNTRY_INFO!G138-ALB_MBD!$J138,COUNTRY_INFO!F138+COUNTRY_INFO!G138), 0),0)</f>
        <v>181897</v>
      </c>
      <c r="H138" s="14">
        <f>IF(INTRO!$E$39&lt;&gt;"Endemic",0, IF(AND(COUNTRY_INFO!$I138=1,$F138&lt;&gt;0),IF(COUNTRY_INFO!N138&gt;=(COUNTRY_INFO!F138+COUNTRY_INFO!G138),COUNTRY_INFO!F138+COUNTRY_INFO!G138,COUNTRY_INFO!$N138), 0))</f>
        <v>155287.70889179682</v>
      </c>
      <c r="I138" s="3">
        <v>124230.16711343746</v>
      </c>
      <c r="J138" s="14">
        <f t="shared" ref="J138:J201" si="18">IF(I138=0,H138,IF(I138&gt;H138,H138,I138))</f>
        <v>124230.16711343746</v>
      </c>
      <c r="K138" s="14">
        <f t="shared" ref="K138:K201" si="19">IF(G138&lt;J138,0,IF($E138=1, (G138-J138)*2.8, 0))</f>
        <v>161467.13208237509</v>
      </c>
      <c r="L138" s="14">
        <f t="shared" ref="L138:L201" si="20">IF($E138&lt;$F138, J138*(F138-E138)*2.8, 0)</f>
        <v>0</v>
      </c>
      <c r="M138" s="14">
        <f t="shared" ref="M138:M201" si="21">IF(AND($E138=1, $F138&lt;&gt;0), J138*2.8, 0)</f>
        <v>347844.46791762486</v>
      </c>
      <c r="N138" s="14">
        <f t="shared" ref="N138:N201" si="22">SUM(K138:M138)</f>
        <v>509311.6</v>
      </c>
      <c r="O138" s="25"/>
      <c r="P138" s="16">
        <f t="shared" si="6"/>
        <v>509311.6</v>
      </c>
      <c r="Q138" s="16">
        <f t="shared" si="7"/>
        <v>1019</v>
      </c>
    </row>
    <row r="139" spans="1:17" x14ac:dyDescent="0.25">
      <c r="A139" s="13" t="str">
        <f>IF(INTRO!$E$39="Non-endemic"," ",IF(COUNTRY_INFO!A139=0," ",COUNTRY_INFO!A139))</f>
        <v>Nigeria</v>
      </c>
      <c r="B139" s="13" t="str">
        <f>IF(INTRO!$E$39="Non-endemic"," ",IF(COUNTRY_INFO!B139=0," ",COUNTRY_INFO!B139))</f>
        <v>Benue</v>
      </c>
      <c r="C139" s="13" t="str">
        <f>IF(INTRO!$E$39="Non-endemic"," ",IF(COUNTRY_INFO!C139=0," ",COUNTRY_INFO!C139))</f>
        <v>Makurdi</v>
      </c>
      <c r="D139" s="14">
        <f>IF(INTRO!$E$39="Non-endemic",0,IF(INTRO!$E$39="Endemic but PC is not required",IF(COUNTRY_INFO!$H139=1,COUNTRY_INFO!F139+COUNTRY_INFO!G139,0),IF(COUNTRY_INFO!$H139=1,COUNTRY_INFO!F139+COUNTRY_INFO!G139,IF(COUNTRY_INFO!$I139=1,IF(COUNTRY_INFO!N139&gt;=(COUNTRY_INFO!F139+COUNTRY_INFO!G139),COUNTRY_INFO!F139+COUNTRY_INFO!G139,COUNTRY_INFO!$N139),0))))</f>
        <v>319974</v>
      </c>
      <c r="E139" s="15">
        <f>IF(AND(INTRO!$E$39="Non-endemic",INTRO!$E$37="Non-endemic"),"Not required",IF(INTRO!$E$39="Non-endemic","Treat with DEC",COUNTRY_INFO!Q139))</f>
        <v>1</v>
      </c>
      <c r="F139" s="15">
        <f>IF(INTRO!$E$39&lt;&gt;"Non-endemic",COUNTRY_INFO!R139,"Not required")</f>
        <v>1</v>
      </c>
      <c r="G139" s="14">
        <f>IF(COUNTRY_INFO!H139=1, IF($E139=1,IF(ALB_MBD!$J139&lt;&gt;" ",COUNTRY_INFO!F139+COUNTRY_INFO!G139-ALB_MBD!$J139,COUNTRY_INFO!F139+COUNTRY_INFO!G139), 0),0)</f>
        <v>319974</v>
      </c>
      <c r="H139" s="14">
        <f>IF(INTRO!$E$39&lt;&gt;"Endemic",0, IF(AND(COUNTRY_INFO!$I139=1,$F139&lt;&gt;0),IF(COUNTRY_INFO!N139&gt;=(COUNTRY_INFO!F139+COUNTRY_INFO!G139),COUNTRY_INFO!F139+COUNTRY_INFO!G139,COUNTRY_INFO!$N139), 0))</f>
        <v>39921.600815234364</v>
      </c>
      <c r="I139" s="3">
        <v>31937.280652187488</v>
      </c>
      <c r="J139" s="14">
        <f t="shared" si="18"/>
        <v>31937.280652187488</v>
      </c>
      <c r="K139" s="14">
        <f t="shared" si="19"/>
        <v>806502.81417387503</v>
      </c>
      <c r="L139" s="14">
        <f t="shared" si="20"/>
        <v>0</v>
      </c>
      <c r="M139" s="14">
        <f t="shared" si="21"/>
        <v>89424.385826124955</v>
      </c>
      <c r="N139" s="14">
        <f t="shared" si="22"/>
        <v>895927.2</v>
      </c>
      <c r="O139" s="25"/>
      <c r="P139" s="16">
        <f t="shared" si="6"/>
        <v>895927.2</v>
      </c>
      <c r="Q139" s="16">
        <f t="shared" si="7"/>
        <v>1792</v>
      </c>
    </row>
    <row r="140" spans="1:17" x14ac:dyDescent="0.25">
      <c r="A140" s="13" t="str">
        <f>IF(INTRO!$E$39="Non-endemic"," ",IF(COUNTRY_INFO!A140=0," ",COUNTRY_INFO!A140))</f>
        <v>Nigeria</v>
      </c>
      <c r="B140" s="13" t="str">
        <f>IF(INTRO!$E$39="Non-endemic"," ",IF(COUNTRY_INFO!B140=0," ",COUNTRY_INFO!B140))</f>
        <v>Benue</v>
      </c>
      <c r="C140" s="13" t="str">
        <f>IF(INTRO!$E$39="Non-endemic"," ",IF(COUNTRY_INFO!C140=0," ",COUNTRY_INFO!C140))</f>
        <v>Obi</v>
      </c>
      <c r="D140" s="14">
        <f>IF(INTRO!$E$39="Non-endemic",0,IF(INTRO!$E$39="Endemic but PC is not required",IF(COUNTRY_INFO!$H140=1,COUNTRY_INFO!F140+COUNTRY_INFO!G140,0),IF(COUNTRY_INFO!$H140=1,COUNTRY_INFO!F140+COUNTRY_INFO!G140,IF(COUNTRY_INFO!$I140=1,IF(COUNTRY_INFO!N140&gt;=(COUNTRY_INFO!F140+COUNTRY_INFO!G140),COUNTRY_INFO!F140+COUNTRY_INFO!G140,COUNTRY_INFO!$N140),0))))</f>
        <v>106359</v>
      </c>
      <c r="E140" s="15">
        <f>IF(AND(INTRO!$E$39="Non-endemic",INTRO!$E$37="Non-endemic"),"Not required",IF(INTRO!$E$39="Non-endemic","Treat with DEC",COUNTRY_INFO!Q140))</f>
        <v>1</v>
      </c>
      <c r="F140" s="15">
        <f>IF(INTRO!$E$39&lt;&gt;"Non-endemic",COUNTRY_INFO!R140,"Not required")</f>
        <v>1</v>
      </c>
      <c r="G140" s="14">
        <f>IF(COUNTRY_INFO!H140=1, IF($E140=1,IF(ALB_MBD!$J140&lt;&gt;" ",COUNTRY_INFO!F140+COUNTRY_INFO!G140-ALB_MBD!$J140,COUNTRY_INFO!F140+COUNTRY_INFO!G140), 0),0)</f>
        <v>106359</v>
      </c>
      <c r="H140" s="14">
        <f>IF(INTRO!$E$39&lt;&gt;"Endemic",0, IF(AND(COUNTRY_INFO!$I140=1,$F140&lt;&gt;0),IF(COUNTRY_INFO!N140&gt;=(COUNTRY_INFO!F140+COUNTRY_INFO!G140),COUNTRY_INFO!F140+COUNTRY_INFO!G140,COUNTRY_INFO!$N140), 0))</f>
        <v>106359</v>
      </c>
      <c r="I140" s="3">
        <v>86235.161317499995</v>
      </c>
      <c r="J140" s="14">
        <f t="shared" si="18"/>
        <v>86235.161317499995</v>
      </c>
      <c r="K140" s="14">
        <f t="shared" si="19"/>
        <v>56346.74831100001</v>
      </c>
      <c r="L140" s="14">
        <f t="shared" si="20"/>
        <v>0</v>
      </c>
      <c r="M140" s="14">
        <f t="shared" si="21"/>
        <v>241458.45168899998</v>
      </c>
      <c r="N140" s="14">
        <f t="shared" si="22"/>
        <v>297805.2</v>
      </c>
      <c r="O140" s="25"/>
      <c r="P140" s="16">
        <f t="shared" si="6"/>
        <v>297805.2</v>
      </c>
      <c r="Q140" s="16">
        <f t="shared" si="7"/>
        <v>596</v>
      </c>
    </row>
    <row r="141" spans="1:17" x14ac:dyDescent="0.25">
      <c r="A141" s="13" t="str">
        <f>IF(INTRO!$E$39="Non-endemic"," ",IF(COUNTRY_INFO!A141=0," ",COUNTRY_INFO!A141))</f>
        <v>Nigeria</v>
      </c>
      <c r="B141" s="13" t="str">
        <f>IF(INTRO!$E$39="Non-endemic"," ",IF(COUNTRY_INFO!B141=0," ",COUNTRY_INFO!B141))</f>
        <v>Benue</v>
      </c>
      <c r="C141" s="13" t="str">
        <f>IF(INTRO!$E$39="Non-endemic"," ",IF(COUNTRY_INFO!C141=0," ",COUNTRY_INFO!C141))</f>
        <v>Ogbadibo</v>
      </c>
      <c r="D141" s="14">
        <f>IF(INTRO!$E$39="Non-endemic",0,IF(INTRO!$E$39="Endemic but PC is not required",IF(COUNTRY_INFO!$H141=1,COUNTRY_INFO!F141+COUNTRY_INFO!G141,0),IF(COUNTRY_INFO!$H141=1,COUNTRY_INFO!F141+COUNTRY_INFO!G141,IF(COUNTRY_INFO!$I141=1,IF(COUNTRY_INFO!N141&gt;=(COUNTRY_INFO!F141+COUNTRY_INFO!G141),COUNTRY_INFO!F141+COUNTRY_INFO!G141,COUNTRY_INFO!$N141),0))))</f>
        <v>138477</v>
      </c>
      <c r="E141" s="15">
        <f>IF(AND(INTRO!$E$39="Non-endemic",INTRO!$E$37="Non-endemic"),"Not required",IF(INTRO!$E$39="Non-endemic","Treat with DEC",COUNTRY_INFO!Q141))</f>
        <v>0</v>
      </c>
      <c r="F141" s="15">
        <f>IF(INTRO!$E$39&lt;&gt;"Non-endemic",COUNTRY_INFO!R141,"Not required")</f>
        <v>1</v>
      </c>
      <c r="G141" s="14">
        <f>IF(COUNTRY_INFO!H141=1, IF($E141=1,IF(ALB_MBD!$J141&lt;&gt;" ",COUNTRY_INFO!F141+COUNTRY_INFO!G141-ALB_MBD!$J141,COUNTRY_INFO!F141+COUNTRY_INFO!G141), 0),0)</f>
        <v>0</v>
      </c>
      <c r="H141" s="14">
        <f>IF(INTRO!$E$39&lt;&gt;"Endemic",0, IF(AND(COUNTRY_INFO!$I141=1,$F141&lt;&gt;0),IF(COUNTRY_INFO!N141&gt;=(COUNTRY_INFO!F141+COUNTRY_INFO!G141),COUNTRY_INFO!F141+COUNTRY_INFO!G141,COUNTRY_INFO!$N141), 0))</f>
        <v>138477</v>
      </c>
      <c r="I141" s="3">
        <v>138477.2847218145</v>
      </c>
      <c r="J141" s="14">
        <f t="shared" si="18"/>
        <v>138477</v>
      </c>
      <c r="K141" s="14">
        <f t="shared" si="19"/>
        <v>0</v>
      </c>
      <c r="L141" s="14">
        <f t="shared" si="20"/>
        <v>387735.6</v>
      </c>
      <c r="M141" s="14">
        <f t="shared" si="21"/>
        <v>0</v>
      </c>
      <c r="N141" s="14">
        <f t="shared" si="22"/>
        <v>387735.6</v>
      </c>
      <c r="O141" s="25"/>
      <c r="P141" s="16">
        <f t="shared" si="6"/>
        <v>387735.6</v>
      </c>
      <c r="Q141" s="16">
        <f t="shared" si="7"/>
        <v>776</v>
      </c>
    </row>
    <row r="142" spans="1:17" x14ac:dyDescent="0.25">
      <c r="A142" s="13" t="str">
        <f>IF(INTRO!$E$39="Non-endemic"," ",IF(COUNTRY_INFO!A142=0," ",COUNTRY_INFO!A142))</f>
        <v>Nigeria</v>
      </c>
      <c r="B142" s="13" t="str">
        <f>IF(INTRO!$E$39="Non-endemic"," ",IF(COUNTRY_INFO!B142=0," ",COUNTRY_INFO!B142))</f>
        <v>Benue</v>
      </c>
      <c r="C142" s="13" t="str">
        <f>IF(INTRO!$E$39="Non-endemic"," ",IF(COUNTRY_INFO!C142=0," ",COUNTRY_INFO!C142))</f>
        <v>Ohimini</v>
      </c>
      <c r="D142" s="14">
        <f>IF(INTRO!$E$39="Non-endemic",0,IF(INTRO!$E$39="Endemic but PC is not required",IF(COUNTRY_INFO!$H142=1,COUNTRY_INFO!F142+COUNTRY_INFO!G142,0),IF(COUNTRY_INFO!$H142=1,COUNTRY_INFO!F142+COUNTRY_INFO!G142,IF(COUNTRY_INFO!$I142=1,IF(COUNTRY_INFO!N142&gt;=(COUNTRY_INFO!F142+COUNTRY_INFO!G142),COUNTRY_INFO!F142+COUNTRY_INFO!G142,COUNTRY_INFO!$N142),0))))</f>
        <v>76908</v>
      </c>
      <c r="E142" s="15">
        <f>IF(AND(INTRO!$E$39="Non-endemic",INTRO!$E$37="Non-endemic"),"Not required",IF(INTRO!$E$39="Non-endemic","Treat with DEC",COUNTRY_INFO!Q142))</f>
        <v>1</v>
      </c>
      <c r="F142" s="15">
        <f>IF(INTRO!$E$39&lt;&gt;"Non-endemic",COUNTRY_INFO!R142,"Not required")</f>
        <v>1</v>
      </c>
      <c r="G142" s="14">
        <f>IF(COUNTRY_INFO!H142=1, IF($E142=1,IF(ALB_MBD!$J142&lt;&gt;" ",COUNTRY_INFO!F142+COUNTRY_INFO!G142-ALB_MBD!$J142,COUNTRY_INFO!F142+COUNTRY_INFO!G142), 0),0)</f>
        <v>76908</v>
      </c>
      <c r="H142" s="14">
        <f>IF(INTRO!$E$39&lt;&gt;"Endemic",0, IF(AND(COUNTRY_INFO!$I142=1,$F142&lt;&gt;0),IF(COUNTRY_INFO!N142&gt;=(COUNTRY_INFO!F142+COUNTRY_INFO!G142),COUNTRY_INFO!F142+COUNTRY_INFO!G142,COUNTRY_INFO!$N142), 0))</f>
        <v>76908</v>
      </c>
      <c r="I142" s="3"/>
      <c r="J142" s="14">
        <f t="shared" si="18"/>
        <v>76908</v>
      </c>
      <c r="K142" s="14">
        <f t="shared" si="19"/>
        <v>0</v>
      </c>
      <c r="L142" s="14">
        <f t="shared" si="20"/>
        <v>0</v>
      </c>
      <c r="M142" s="14">
        <f t="shared" si="21"/>
        <v>215342.4</v>
      </c>
      <c r="N142" s="14">
        <f t="shared" si="22"/>
        <v>215342.4</v>
      </c>
      <c r="O142" s="25"/>
      <c r="P142" s="16">
        <f t="shared" si="6"/>
        <v>215342.4</v>
      </c>
      <c r="Q142" s="16">
        <f t="shared" si="7"/>
        <v>431</v>
      </c>
    </row>
    <row r="143" spans="1:17" x14ac:dyDescent="0.25">
      <c r="A143" s="13" t="str">
        <f>IF(INTRO!$E$39="Non-endemic"," ",IF(COUNTRY_INFO!A143=0," ",COUNTRY_INFO!A143))</f>
        <v>Nigeria</v>
      </c>
      <c r="B143" s="13" t="str">
        <f>IF(INTRO!$E$39="Non-endemic"," ",IF(COUNTRY_INFO!B143=0," ",COUNTRY_INFO!B143))</f>
        <v>Benue</v>
      </c>
      <c r="C143" s="13" t="str">
        <f>IF(INTRO!$E$39="Non-endemic"," ",IF(COUNTRY_INFO!C143=0," ",COUNTRY_INFO!C143))</f>
        <v>Oju</v>
      </c>
      <c r="D143" s="14">
        <f>IF(INTRO!$E$39="Non-endemic",0,IF(INTRO!$E$39="Endemic but PC is not required",IF(COUNTRY_INFO!$H143=1,COUNTRY_INFO!F143+COUNTRY_INFO!G143,0),IF(COUNTRY_INFO!$H143=1,COUNTRY_INFO!F143+COUNTRY_INFO!G143,IF(COUNTRY_INFO!$I143=1,IF(COUNTRY_INFO!N143&gt;=(COUNTRY_INFO!F143+COUNTRY_INFO!G143),COUNTRY_INFO!F143+COUNTRY_INFO!G143,COUNTRY_INFO!$N143),0))))</f>
        <v>183159</v>
      </c>
      <c r="E143" s="15">
        <f>IF(AND(INTRO!$E$39="Non-endemic",INTRO!$E$37="Non-endemic"),"Not required",IF(INTRO!$E$39="Non-endemic","Treat with DEC",COUNTRY_INFO!Q143))</f>
        <v>1</v>
      </c>
      <c r="F143" s="15">
        <f>IF(INTRO!$E$39&lt;&gt;"Non-endemic",COUNTRY_INFO!R143,"Not required")</f>
        <v>1</v>
      </c>
      <c r="G143" s="14">
        <f>IF(COUNTRY_INFO!H143=1, IF($E143=1,IF(ALB_MBD!$J143&lt;&gt;" ",COUNTRY_INFO!F143+COUNTRY_INFO!G143-ALB_MBD!$J143,COUNTRY_INFO!F143+COUNTRY_INFO!G143), 0),0)</f>
        <v>183159</v>
      </c>
      <c r="H143" s="14">
        <f>IF(INTRO!$E$39&lt;&gt;"Endemic",0, IF(AND(COUNTRY_INFO!$I143=1,$F143&lt;&gt;0),IF(COUNTRY_INFO!N143&gt;=(COUNTRY_INFO!F143+COUNTRY_INFO!G143),COUNTRY_INFO!F143+COUNTRY_INFO!G143,COUNTRY_INFO!$N143), 0))</f>
        <v>117652.10457304685</v>
      </c>
      <c r="I143" s="3">
        <v>94121.683658437469</v>
      </c>
      <c r="J143" s="14">
        <f t="shared" si="18"/>
        <v>94121.683658437469</v>
      </c>
      <c r="K143" s="14">
        <f t="shared" si="19"/>
        <v>249304.48575637507</v>
      </c>
      <c r="L143" s="14">
        <f t="shared" si="20"/>
        <v>0</v>
      </c>
      <c r="M143" s="14">
        <f t="shared" si="21"/>
        <v>263540.71424362488</v>
      </c>
      <c r="N143" s="14">
        <f t="shared" si="22"/>
        <v>512845.19999999995</v>
      </c>
      <c r="O143" s="25"/>
      <c r="P143" s="16">
        <f t="shared" si="6"/>
        <v>512845.19999999995</v>
      </c>
      <c r="Q143" s="16">
        <f t="shared" si="7"/>
        <v>1026</v>
      </c>
    </row>
    <row r="144" spans="1:17" x14ac:dyDescent="0.25">
      <c r="A144" s="13" t="str">
        <f>IF(INTRO!$E$39="Non-endemic"," ",IF(COUNTRY_INFO!A144=0," ",COUNTRY_INFO!A144))</f>
        <v>Nigeria</v>
      </c>
      <c r="B144" s="13" t="str">
        <f>IF(INTRO!$E$39="Non-endemic"," ",IF(COUNTRY_INFO!B144=0," ",COUNTRY_INFO!B144))</f>
        <v>Benue</v>
      </c>
      <c r="C144" s="13" t="str">
        <f>IF(INTRO!$E$39="Non-endemic"," ",IF(COUNTRY_INFO!C144=0," ",COUNTRY_INFO!C144))</f>
        <v>Okpokwu</v>
      </c>
      <c r="D144" s="14">
        <f>IF(INTRO!$E$39="Non-endemic",0,IF(INTRO!$E$39="Endemic but PC is not required",IF(COUNTRY_INFO!$H144=1,COUNTRY_INFO!F144+COUNTRY_INFO!G144,0),IF(COUNTRY_INFO!$H144=1,COUNTRY_INFO!F144+COUNTRY_INFO!G144,IF(COUNTRY_INFO!$I144=1,IF(COUNTRY_INFO!N144&gt;=(COUNTRY_INFO!F144+COUNTRY_INFO!G144),COUNTRY_INFO!F144+COUNTRY_INFO!G144,COUNTRY_INFO!$N144),0))))</f>
        <v>161206.35361132809</v>
      </c>
      <c r="E144" s="15">
        <f>IF(AND(INTRO!$E$39="Non-endemic",INTRO!$E$37="Non-endemic"),"Not required",IF(INTRO!$E$39="Non-endemic","Treat with DEC",COUNTRY_INFO!Q144))</f>
        <v>0</v>
      </c>
      <c r="F144" s="15">
        <f>IF(INTRO!$E$39&lt;&gt;"Non-endemic",COUNTRY_INFO!R144,"Not required")</f>
        <v>1</v>
      </c>
      <c r="G144" s="14">
        <f>IF(COUNTRY_INFO!H144=1, IF($E144=1,IF(ALB_MBD!$J144&lt;&gt;" ",COUNTRY_INFO!F144+COUNTRY_INFO!G144-ALB_MBD!$J144,COUNTRY_INFO!F144+COUNTRY_INFO!G144), 0),0)</f>
        <v>0</v>
      </c>
      <c r="H144" s="14">
        <f>IF(INTRO!$E$39&lt;&gt;"Endemic",0, IF(AND(COUNTRY_INFO!$I144=1,$F144&lt;&gt;0),IF(COUNTRY_INFO!N144&gt;=(COUNTRY_INFO!F144+COUNTRY_INFO!G144),COUNTRY_INFO!F144+COUNTRY_INFO!G144,COUNTRY_INFO!$N144), 0))</f>
        <v>161206.35361132809</v>
      </c>
      <c r="I144" s="3">
        <v>128965.08288906247</v>
      </c>
      <c r="J144" s="14">
        <f t="shared" si="18"/>
        <v>128965.08288906247</v>
      </c>
      <c r="K144" s="14">
        <f t="shared" si="19"/>
        <v>0</v>
      </c>
      <c r="L144" s="14">
        <f t="shared" si="20"/>
        <v>361102.23208937491</v>
      </c>
      <c r="M144" s="14">
        <f t="shared" si="21"/>
        <v>0</v>
      </c>
      <c r="N144" s="14">
        <f t="shared" si="22"/>
        <v>361102.23208937491</v>
      </c>
      <c r="O144" s="25"/>
      <c r="P144" s="16">
        <f t="shared" si="6"/>
        <v>361102.23208937491</v>
      </c>
      <c r="Q144" s="16">
        <f t="shared" si="7"/>
        <v>723</v>
      </c>
    </row>
    <row r="145" spans="1:17" x14ac:dyDescent="0.25">
      <c r="A145" s="13" t="str">
        <f>IF(INTRO!$E$39="Non-endemic"," ",IF(COUNTRY_INFO!A145=0," ",COUNTRY_INFO!A145))</f>
        <v>Nigeria</v>
      </c>
      <c r="B145" s="13" t="str">
        <f>IF(INTRO!$E$39="Non-endemic"," ",IF(COUNTRY_INFO!B145=0," ",COUNTRY_INFO!B145))</f>
        <v>Benue</v>
      </c>
      <c r="C145" s="13" t="str">
        <f>IF(INTRO!$E$39="Non-endemic"," ",IF(COUNTRY_INFO!C145=0," ",COUNTRY_INFO!C145))</f>
        <v>Otorkpo</v>
      </c>
      <c r="D145" s="14">
        <f>IF(INTRO!$E$39="Non-endemic",0,IF(INTRO!$E$39="Endemic but PC is not required",IF(COUNTRY_INFO!$H145=1,COUNTRY_INFO!F145+COUNTRY_INFO!G145,0),IF(COUNTRY_INFO!$H145=1,COUNTRY_INFO!F145+COUNTRY_INFO!G145,IF(COUNTRY_INFO!$I145=1,IF(COUNTRY_INFO!N145&gt;=(COUNTRY_INFO!F145+COUNTRY_INFO!G145),COUNTRY_INFO!F145+COUNTRY_INFO!G145,COUNTRY_INFO!$N145),0))))</f>
        <v>281529</v>
      </c>
      <c r="E145" s="15">
        <f>IF(AND(INTRO!$E$39="Non-endemic",INTRO!$E$37="Non-endemic"),"Not required",IF(INTRO!$E$39="Non-endemic","Treat with DEC",COUNTRY_INFO!Q145))</f>
        <v>1</v>
      </c>
      <c r="F145" s="15">
        <f>IF(INTRO!$E$39&lt;&gt;"Non-endemic",COUNTRY_INFO!R145,"Not required")</f>
        <v>1</v>
      </c>
      <c r="G145" s="14">
        <f>IF(COUNTRY_INFO!H145=1, IF($E145=1,IF(ALB_MBD!$J145&lt;&gt;" ",COUNTRY_INFO!F145+COUNTRY_INFO!G145-ALB_MBD!$J145,COUNTRY_INFO!F145+COUNTRY_INFO!G145), 0),0)</f>
        <v>281529</v>
      </c>
      <c r="H145" s="14">
        <f>IF(INTRO!$E$39&lt;&gt;"Endemic",0, IF(AND(COUNTRY_INFO!$I145=1,$F145&lt;&gt;0),IF(COUNTRY_INFO!N145&gt;=(COUNTRY_INFO!F145+COUNTRY_INFO!G145),COUNTRY_INFO!F145+COUNTRY_INFO!G145,COUNTRY_INFO!$N145), 0))</f>
        <v>182626.94656679683</v>
      </c>
      <c r="I145" s="3">
        <v>146101.55725343747</v>
      </c>
      <c r="J145" s="14">
        <f t="shared" si="18"/>
        <v>146101.55725343747</v>
      </c>
      <c r="K145" s="14">
        <f t="shared" si="19"/>
        <v>379196.83969037508</v>
      </c>
      <c r="L145" s="14">
        <f t="shared" si="20"/>
        <v>0</v>
      </c>
      <c r="M145" s="14">
        <f t="shared" si="21"/>
        <v>409084.36030962487</v>
      </c>
      <c r="N145" s="14">
        <f t="shared" si="22"/>
        <v>788281.2</v>
      </c>
      <c r="O145" s="25"/>
      <c r="P145" s="16">
        <f t="shared" si="6"/>
        <v>788281.2</v>
      </c>
      <c r="Q145" s="16">
        <f t="shared" si="7"/>
        <v>1577</v>
      </c>
    </row>
    <row r="146" spans="1:17" x14ac:dyDescent="0.25">
      <c r="A146" s="13" t="str">
        <f>IF(INTRO!$E$39="Non-endemic"," ",IF(COUNTRY_INFO!A146=0," ",COUNTRY_INFO!A146))</f>
        <v>Nigeria</v>
      </c>
      <c r="B146" s="13" t="str">
        <f>IF(INTRO!$E$39="Non-endemic"," ",IF(COUNTRY_INFO!B146=0," ",COUNTRY_INFO!B146))</f>
        <v>Benue</v>
      </c>
      <c r="C146" s="13" t="str">
        <f>IF(INTRO!$E$39="Non-endemic"," ",IF(COUNTRY_INFO!C146=0," ",COUNTRY_INFO!C146))</f>
        <v>Tarka</v>
      </c>
      <c r="D146" s="14">
        <f>IF(INTRO!$E$39="Non-endemic",0,IF(INTRO!$E$39="Endemic but PC is not required",IF(COUNTRY_INFO!$H146=1,COUNTRY_INFO!F146+COUNTRY_INFO!G146,0),IF(COUNTRY_INFO!$H146=1,COUNTRY_INFO!F146+COUNTRY_INFO!G146,IF(COUNTRY_INFO!$I146=1,IF(COUNTRY_INFO!N146&gt;=(COUNTRY_INFO!F146+COUNTRY_INFO!G146),COUNTRY_INFO!F146+COUNTRY_INFO!G146,COUNTRY_INFO!$N146),0))))</f>
        <v>85529</v>
      </c>
      <c r="E146" s="15">
        <f>IF(AND(INTRO!$E$39="Non-endemic",INTRO!$E$37="Non-endemic"),"Not required",IF(INTRO!$E$39="Non-endemic","Treat with DEC",COUNTRY_INFO!Q146))</f>
        <v>1</v>
      </c>
      <c r="F146" s="15">
        <f>IF(INTRO!$E$39&lt;&gt;"Non-endemic",COUNTRY_INFO!R146,"Not required")</f>
        <v>1</v>
      </c>
      <c r="G146" s="14">
        <f>IF(COUNTRY_INFO!H146=1, IF($E146=1,IF(ALB_MBD!$J146&lt;&gt;" ",COUNTRY_INFO!F146+COUNTRY_INFO!G146-ALB_MBD!$J146,COUNTRY_INFO!F146+COUNTRY_INFO!G146), 0),0)</f>
        <v>85529</v>
      </c>
      <c r="H146" s="14">
        <f>IF(INTRO!$E$39&lt;&gt;"Endemic",0, IF(AND(COUNTRY_INFO!$I146=1,$F146&lt;&gt;0),IF(COUNTRY_INFO!N146&gt;=(COUNTRY_INFO!F146+COUNTRY_INFO!G146),COUNTRY_INFO!F146+COUNTRY_INFO!G146,COUNTRY_INFO!$N146), 0))</f>
        <v>80880.78574765622</v>
      </c>
      <c r="I146" s="3">
        <v>64704.628598124982</v>
      </c>
      <c r="J146" s="14">
        <f t="shared" si="18"/>
        <v>64704.628598124982</v>
      </c>
      <c r="K146" s="14">
        <f t="shared" si="19"/>
        <v>58308.239925250047</v>
      </c>
      <c r="L146" s="14">
        <f t="shared" si="20"/>
        <v>0</v>
      </c>
      <c r="M146" s="14">
        <f t="shared" si="21"/>
        <v>181172.96007474995</v>
      </c>
      <c r="N146" s="14">
        <f t="shared" si="22"/>
        <v>239481.2</v>
      </c>
      <c r="O146" s="25"/>
      <c r="P146" s="16">
        <f t="shared" si="6"/>
        <v>239481.2</v>
      </c>
      <c r="Q146" s="16">
        <f t="shared" si="7"/>
        <v>479</v>
      </c>
    </row>
    <row r="147" spans="1:17" x14ac:dyDescent="0.25">
      <c r="A147" s="13" t="str">
        <f>IF(INTRO!$E$39="Non-endemic"," ",IF(COUNTRY_INFO!A147=0," ",COUNTRY_INFO!A147))</f>
        <v>Nigeria</v>
      </c>
      <c r="B147" s="13" t="str">
        <f>IF(INTRO!$E$39="Non-endemic"," ",IF(COUNTRY_INFO!B147=0," ",COUNTRY_INFO!B147))</f>
        <v>Benue</v>
      </c>
      <c r="C147" s="13" t="str">
        <f>IF(INTRO!$E$39="Non-endemic"," ",IF(COUNTRY_INFO!C147=0," ",COUNTRY_INFO!C147))</f>
        <v>Ukum</v>
      </c>
      <c r="D147" s="14">
        <f>IF(INTRO!$E$39="Non-endemic",0,IF(INTRO!$E$39="Endemic but PC is not required",IF(COUNTRY_INFO!$H147=1,COUNTRY_INFO!F147+COUNTRY_INFO!G147,0),IF(COUNTRY_INFO!$H147=1,COUNTRY_INFO!F147+COUNTRY_INFO!G147,IF(COUNTRY_INFO!$I147=1,IF(COUNTRY_INFO!N147&gt;=(COUNTRY_INFO!F147+COUNTRY_INFO!G147),COUNTRY_INFO!F147+COUNTRY_INFO!G147,COUNTRY_INFO!$N147),0))))</f>
        <v>233397</v>
      </c>
      <c r="E147" s="15">
        <f>IF(AND(INTRO!$E$39="Non-endemic",INTRO!$E$37="Non-endemic"),"Not required",IF(INTRO!$E$39="Non-endemic","Treat with DEC",COUNTRY_INFO!Q147))</f>
        <v>1</v>
      </c>
      <c r="F147" s="15">
        <f>IF(INTRO!$E$39&lt;&gt;"Non-endemic",COUNTRY_INFO!R147,"Not required")</f>
        <v>1</v>
      </c>
      <c r="G147" s="14">
        <f>IF(COUNTRY_INFO!H147=1, IF($E147=1,IF(ALB_MBD!$J147&lt;&gt;" ",COUNTRY_INFO!F147+COUNTRY_INFO!G147-ALB_MBD!$J147,COUNTRY_INFO!F147+COUNTRY_INFO!G147), 0),0)</f>
        <v>233397</v>
      </c>
      <c r="H147" s="14">
        <f>IF(INTRO!$E$39&lt;&gt;"Endemic",0, IF(AND(COUNTRY_INFO!$I147=1,$F147&lt;&gt;0),IF(COUNTRY_INFO!N147&gt;=(COUNTRY_INFO!F147+COUNTRY_INFO!G147),COUNTRY_INFO!F147+COUNTRY_INFO!G147,COUNTRY_INFO!$N147), 0))</f>
        <v>213333.91737109367</v>
      </c>
      <c r="I147" s="3">
        <v>170667.13389687493</v>
      </c>
      <c r="J147" s="14">
        <f t="shared" si="18"/>
        <v>170667.13389687493</v>
      </c>
      <c r="K147" s="14">
        <f t="shared" si="19"/>
        <v>175643.62508875018</v>
      </c>
      <c r="L147" s="14">
        <f t="shared" si="20"/>
        <v>0</v>
      </c>
      <c r="M147" s="14">
        <f t="shared" si="21"/>
        <v>477867.97491124977</v>
      </c>
      <c r="N147" s="14">
        <f t="shared" si="22"/>
        <v>653511.6</v>
      </c>
      <c r="O147" s="25"/>
      <c r="P147" s="16">
        <f t="shared" si="6"/>
        <v>653511.6</v>
      </c>
      <c r="Q147" s="16">
        <f t="shared" si="7"/>
        <v>1308</v>
      </c>
    </row>
    <row r="148" spans="1:17" x14ac:dyDescent="0.25">
      <c r="A148" s="13" t="str">
        <f>IF(INTRO!$E$39="Non-endemic"," ",IF(COUNTRY_INFO!A148=0," ",COUNTRY_INFO!A148))</f>
        <v>Nigeria</v>
      </c>
      <c r="B148" s="13" t="str">
        <f>IF(INTRO!$E$39="Non-endemic"," ",IF(COUNTRY_INFO!B148=0," ",COUNTRY_INFO!B148))</f>
        <v>Benue</v>
      </c>
      <c r="C148" s="13" t="str">
        <f>IF(INTRO!$E$39="Non-endemic"," ",IF(COUNTRY_INFO!C148=0," ",COUNTRY_INFO!C148))</f>
        <v>Ushongo</v>
      </c>
      <c r="D148" s="14">
        <f>IF(INTRO!$E$39="Non-endemic",0,IF(INTRO!$E$39="Endemic but PC is not required",IF(COUNTRY_INFO!$H148=1,COUNTRY_INFO!F148+COUNTRY_INFO!G148,0),IF(COUNTRY_INFO!$H148=1,COUNTRY_INFO!F148+COUNTRY_INFO!G148,IF(COUNTRY_INFO!$I148=1,IF(COUNTRY_INFO!N148&gt;=(COUNTRY_INFO!F148+COUNTRY_INFO!G148),COUNTRY_INFO!F148+COUNTRY_INFO!G148,COUNTRY_INFO!$N148),0))))</f>
        <v>202638</v>
      </c>
      <c r="E148" s="15">
        <f>IF(AND(INTRO!$E$39="Non-endemic",INTRO!$E$37="Non-endemic"),"Not required",IF(INTRO!$E$39="Non-endemic","Treat with DEC",COUNTRY_INFO!Q148))</f>
        <v>0</v>
      </c>
      <c r="F148" s="15">
        <f>IF(INTRO!$E$39&lt;&gt;"Non-endemic",COUNTRY_INFO!R148,"Not required")</f>
        <v>1</v>
      </c>
      <c r="G148" s="14">
        <f>IF(COUNTRY_INFO!H148=1, IF($E148=1,IF(ALB_MBD!$J148&lt;&gt;" ",COUNTRY_INFO!F148+COUNTRY_INFO!G148-ALB_MBD!$J148,COUNTRY_INFO!F148+COUNTRY_INFO!G148), 0),0)</f>
        <v>0</v>
      </c>
      <c r="H148" s="14">
        <f>IF(INTRO!$E$39&lt;&gt;"Endemic",0, IF(AND(COUNTRY_INFO!$I148=1,$F148&lt;&gt;0),IF(COUNTRY_INFO!N148&gt;=(COUNTRY_INFO!F148+COUNTRY_INFO!G148),COUNTRY_INFO!F148+COUNTRY_INFO!G148,COUNTRY_INFO!$N148), 0))</f>
        <v>202638</v>
      </c>
      <c r="I148" s="3">
        <v>164650.91211781243</v>
      </c>
      <c r="J148" s="14">
        <f t="shared" si="18"/>
        <v>164650.91211781243</v>
      </c>
      <c r="K148" s="14">
        <f t="shared" si="19"/>
        <v>0</v>
      </c>
      <c r="L148" s="14">
        <f t="shared" si="20"/>
        <v>461022.55392987479</v>
      </c>
      <c r="M148" s="14">
        <f t="shared" si="21"/>
        <v>0</v>
      </c>
      <c r="N148" s="14">
        <f t="shared" si="22"/>
        <v>461022.55392987479</v>
      </c>
      <c r="O148" s="25"/>
      <c r="P148" s="16">
        <f t="shared" si="6"/>
        <v>461022.55392987479</v>
      </c>
      <c r="Q148" s="16">
        <f t="shared" si="7"/>
        <v>923</v>
      </c>
    </row>
    <row r="149" spans="1:17" x14ac:dyDescent="0.25">
      <c r="A149" s="13" t="str">
        <f>IF(INTRO!$E$39="Non-endemic"," ",IF(COUNTRY_INFO!A149=0," ",COUNTRY_INFO!A149))</f>
        <v>Nigeria</v>
      </c>
      <c r="B149" s="13" t="str">
        <f>IF(INTRO!$E$39="Non-endemic"," ",IF(COUNTRY_INFO!B149=0," ",COUNTRY_INFO!B149))</f>
        <v>Benue</v>
      </c>
      <c r="C149" s="13" t="str">
        <f>IF(INTRO!$E$39="Non-endemic"," ",IF(COUNTRY_INFO!C149=0," ",COUNTRY_INFO!C149))</f>
        <v>Vandeikya</v>
      </c>
      <c r="D149" s="14">
        <f>IF(INTRO!$E$39="Non-endemic",0,IF(INTRO!$E$39="Endemic but PC is not required",IF(COUNTRY_INFO!$H149=1,COUNTRY_INFO!F149+COUNTRY_INFO!G149,0),IF(COUNTRY_INFO!$H149=1,COUNTRY_INFO!F149+COUNTRY_INFO!G149,IF(COUNTRY_INFO!$I149=1,IF(COUNTRY_INFO!N149&gt;=(COUNTRY_INFO!F149+COUNTRY_INFO!G149),COUNTRY_INFO!F149+COUNTRY_INFO!G149,COUNTRY_INFO!$N149),0))))</f>
        <v>103480.25087031248</v>
      </c>
      <c r="E149" s="15">
        <f>IF(AND(INTRO!$E$39="Non-endemic",INTRO!$E$37="Non-endemic"),"Not required",IF(INTRO!$E$39="Non-endemic","Treat with DEC",COUNTRY_INFO!Q149))</f>
        <v>0</v>
      </c>
      <c r="F149" s="15">
        <f>IF(INTRO!$E$39&lt;&gt;"Non-endemic",COUNTRY_INFO!R149,"Not required")</f>
        <v>1</v>
      </c>
      <c r="G149" s="14">
        <f>IF(COUNTRY_INFO!H149=1, IF($E149=1,IF(ALB_MBD!$J149&lt;&gt;" ",COUNTRY_INFO!F149+COUNTRY_INFO!G149-ALB_MBD!$J149,COUNTRY_INFO!F149+COUNTRY_INFO!G149), 0),0)</f>
        <v>0</v>
      </c>
      <c r="H149" s="14">
        <f>IF(INTRO!$E$39&lt;&gt;"Endemic",0, IF(AND(COUNTRY_INFO!$I149=1,$F149&lt;&gt;0),IF(COUNTRY_INFO!N149&gt;=(COUNTRY_INFO!F149+COUNTRY_INFO!G149),COUNTRY_INFO!F149+COUNTRY_INFO!G149,COUNTRY_INFO!$N149), 0))</f>
        <v>103480.25087031248</v>
      </c>
      <c r="I149" s="3">
        <v>82784.200696249973</v>
      </c>
      <c r="J149" s="14">
        <f t="shared" si="18"/>
        <v>82784.200696249973</v>
      </c>
      <c r="K149" s="14">
        <f t="shared" si="19"/>
        <v>0</v>
      </c>
      <c r="L149" s="14">
        <f t="shared" si="20"/>
        <v>231795.76194949989</v>
      </c>
      <c r="M149" s="14">
        <f t="shared" si="21"/>
        <v>0</v>
      </c>
      <c r="N149" s="14">
        <f t="shared" si="22"/>
        <v>231795.76194949989</v>
      </c>
      <c r="O149" s="25"/>
      <c r="P149" s="16">
        <f t="shared" si="6"/>
        <v>231795.76194949989</v>
      </c>
      <c r="Q149" s="16">
        <f t="shared" si="7"/>
        <v>464</v>
      </c>
    </row>
    <row r="150" spans="1:17" x14ac:dyDescent="0.25">
      <c r="A150" s="13" t="str">
        <f>IF(INTRO!$E$39="Non-endemic"," ",IF(COUNTRY_INFO!A150=0," ",COUNTRY_INFO!A150))</f>
        <v>Nigeria</v>
      </c>
      <c r="B150" s="13" t="str">
        <f>IF(INTRO!$E$39="Non-endemic"," ",IF(COUNTRY_INFO!B150=0," ",COUNTRY_INFO!B150))</f>
        <v>Borno</v>
      </c>
      <c r="C150" s="13" t="str">
        <f>IF(INTRO!$E$39="Non-endemic"," ",IF(COUNTRY_INFO!C150=0," ",COUNTRY_INFO!C150))</f>
        <v>Adadara</v>
      </c>
      <c r="D150" s="14">
        <f>IF(INTRO!$E$39="Non-endemic",0,IF(INTRO!$E$39="Endemic but PC is not required",IF(COUNTRY_INFO!$H150=1,COUNTRY_INFO!F150+COUNTRY_INFO!G150,0),IF(COUNTRY_INFO!$H150=1,COUNTRY_INFO!F150+COUNTRY_INFO!G150,IF(COUNTRY_INFO!$I150=1,IF(COUNTRY_INFO!N150&gt;=(COUNTRY_INFO!F150+COUNTRY_INFO!G150),COUNTRY_INFO!F150+COUNTRY_INFO!G150,COUNTRY_INFO!$N150),0))))</f>
        <v>0</v>
      </c>
      <c r="E150" s="15">
        <f>IF(AND(INTRO!$E$39="Non-endemic",INTRO!$E$37="Non-endemic"),"Not required",IF(INTRO!$E$39="Non-endemic","Treat with DEC",COUNTRY_INFO!Q150))</f>
        <v>0</v>
      </c>
      <c r="F150" s="15">
        <f>IF(INTRO!$E$39&lt;&gt;"Non-endemic",COUNTRY_INFO!R150,"Not required")</f>
        <v>0</v>
      </c>
      <c r="G150" s="14">
        <f>IF(COUNTRY_INFO!H150=1, IF($E150=1,IF(ALB_MBD!$J150&lt;&gt;" ",COUNTRY_INFO!F150+COUNTRY_INFO!G150-ALB_MBD!$J150,COUNTRY_INFO!F150+COUNTRY_INFO!G150), 0),0)</f>
        <v>0</v>
      </c>
      <c r="H150" s="14">
        <f>IF(INTRO!$E$39&lt;&gt;"Endemic",0, IF(AND(COUNTRY_INFO!$I150=1,$F150&lt;&gt;0),IF(COUNTRY_INFO!N150&gt;=(COUNTRY_INFO!F150+COUNTRY_INFO!G150),COUNTRY_INFO!F150+COUNTRY_INFO!G150,COUNTRY_INFO!$N150), 0))</f>
        <v>0</v>
      </c>
      <c r="I150" s="3">
        <v>0</v>
      </c>
      <c r="J150" s="14">
        <f t="shared" si="18"/>
        <v>0</v>
      </c>
      <c r="K150" s="14">
        <f t="shared" si="19"/>
        <v>0</v>
      </c>
      <c r="L150" s="14">
        <f t="shared" si="20"/>
        <v>0</v>
      </c>
      <c r="M150" s="14">
        <f t="shared" si="21"/>
        <v>0</v>
      </c>
      <c r="N150" s="14">
        <f t="shared" si="22"/>
        <v>0</v>
      </c>
      <c r="O150" s="25"/>
      <c r="P150" s="16">
        <f t="shared" si="6"/>
        <v>0</v>
      </c>
      <c r="Q150" s="16">
        <f t="shared" si="7"/>
        <v>0</v>
      </c>
    </row>
    <row r="151" spans="1:17" x14ac:dyDescent="0.25">
      <c r="A151" s="13" t="str">
        <f>IF(INTRO!$E$39="Non-endemic"," ",IF(COUNTRY_INFO!A151=0," ",COUNTRY_INFO!A151))</f>
        <v>Nigeria</v>
      </c>
      <c r="B151" s="13" t="str">
        <f>IF(INTRO!$E$39="Non-endemic"," ",IF(COUNTRY_INFO!B151=0," ",COUNTRY_INFO!B151))</f>
        <v>Borno</v>
      </c>
      <c r="C151" s="13" t="str">
        <f>IF(INTRO!$E$39="Non-endemic"," ",IF(COUNTRY_INFO!C151=0," ",COUNTRY_INFO!C151))</f>
        <v>Askir/Uba</v>
      </c>
      <c r="D151" s="14">
        <f>IF(INTRO!$E$39="Non-endemic",0,IF(INTRO!$E$39="Endemic but PC is not required",IF(COUNTRY_INFO!$H151=1,COUNTRY_INFO!F151+COUNTRY_INFO!G151,0),IF(COUNTRY_INFO!$H151=1,COUNTRY_INFO!F151+COUNTRY_INFO!G151,IF(COUNTRY_INFO!$I151=1,IF(COUNTRY_INFO!N151&gt;=(COUNTRY_INFO!F151+COUNTRY_INFO!G151),COUNTRY_INFO!F151+COUNTRY_INFO!G151,COUNTRY_INFO!$N151),0))))</f>
        <v>148574</v>
      </c>
      <c r="E151" s="15">
        <f>IF(AND(INTRO!$E$39="Non-endemic",INTRO!$E$37="Non-endemic"),"Not required",IF(INTRO!$E$39="Non-endemic","Treat with DEC",COUNTRY_INFO!Q151))</f>
        <v>0</v>
      </c>
      <c r="F151" s="15">
        <f>IF(INTRO!$E$39&lt;&gt;"Non-endemic",COUNTRY_INFO!R151,"Not required")</f>
        <v>1</v>
      </c>
      <c r="G151" s="14">
        <f>IF(COUNTRY_INFO!H151=1, IF($E151=1,IF(ALB_MBD!$J151&lt;&gt;" ",COUNTRY_INFO!F151+COUNTRY_INFO!G151-ALB_MBD!$J151,COUNTRY_INFO!F151+COUNTRY_INFO!G151), 0),0)</f>
        <v>0</v>
      </c>
      <c r="H151" s="14">
        <f>IF(INTRO!$E$39&lt;&gt;"Endemic",0, IF(AND(COUNTRY_INFO!$I151=1,$F151&lt;&gt;0),IF(COUNTRY_INFO!N151&gt;=(COUNTRY_INFO!F151+COUNTRY_INFO!G151),COUNTRY_INFO!F151+COUNTRY_INFO!G151,COUNTRY_INFO!$N151), 0))</f>
        <v>148574</v>
      </c>
      <c r="I151" s="3"/>
      <c r="J151" s="14">
        <f t="shared" si="18"/>
        <v>148574</v>
      </c>
      <c r="K151" s="14">
        <f t="shared" si="19"/>
        <v>0</v>
      </c>
      <c r="L151" s="14">
        <f t="shared" si="20"/>
        <v>416007.19999999995</v>
      </c>
      <c r="M151" s="14">
        <f t="shared" si="21"/>
        <v>0</v>
      </c>
      <c r="N151" s="14">
        <f t="shared" si="22"/>
        <v>416007.19999999995</v>
      </c>
      <c r="O151" s="25"/>
      <c r="P151" s="16">
        <f t="shared" si="6"/>
        <v>416007.19999999995</v>
      </c>
      <c r="Q151" s="16">
        <f t="shared" si="7"/>
        <v>833</v>
      </c>
    </row>
    <row r="152" spans="1:17" x14ac:dyDescent="0.25">
      <c r="A152" s="13" t="str">
        <f>IF(INTRO!$E$39="Non-endemic"," ",IF(COUNTRY_INFO!A152=0," ",COUNTRY_INFO!A152))</f>
        <v>Nigeria</v>
      </c>
      <c r="B152" s="13" t="str">
        <f>IF(INTRO!$E$39="Non-endemic"," ",IF(COUNTRY_INFO!B152=0," ",COUNTRY_INFO!B152))</f>
        <v>Borno</v>
      </c>
      <c r="C152" s="13" t="str">
        <f>IF(INTRO!$E$39="Non-endemic"," ",IF(COUNTRY_INFO!C152=0," ",COUNTRY_INFO!C152))</f>
        <v>Bama</v>
      </c>
      <c r="D152" s="14">
        <f>IF(INTRO!$E$39="Non-endemic",0,IF(INTRO!$E$39="Endemic but PC is not required",IF(COUNTRY_INFO!$H152=1,COUNTRY_INFO!F152+COUNTRY_INFO!G152,0),IF(COUNTRY_INFO!$H152=1,COUNTRY_INFO!F152+COUNTRY_INFO!G152,IF(COUNTRY_INFO!$I152=1,IF(COUNTRY_INFO!N152&gt;=(COUNTRY_INFO!F152+COUNTRY_INFO!G152),COUNTRY_INFO!F152+COUNTRY_INFO!G152,COUNTRY_INFO!$N152),0))))</f>
        <v>123221.36864274149</v>
      </c>
      <c r="E152" s="15">
        <f>IF(AND(INTRO!$E$39="Non-endemic",INTRO!$E$37="Non-endemic"),"Not required",IF(INTRO!$E$39="Non-endemic","Treat with DEC",COUNTRY_INFO!Q152))</f>
        <v>0</v>
      </c>
      <c r="F152" s="15">
        <f>IF(INTRO!$E$39&lt;&gt;"Non-endemic",COUNTRY_INFO!R152,"Not required")</f>
        <v>1</v>
      </c>
      <c r="G152" s="14">
        <f>IF(COUNTRY_INFO!H152=1, IF($E152=1,IF(ALB_MBD!$J152&lt;&gt;" ",COUNTRY_INFO!F152+COUNTRY_INFO!G152-ALB_MBD!$J152,COUNTRY_INFO!F152+COUNTRY_INFO!G152), 0),0)</f>
        <v>0</v>
      </c>
      <c r="H152" s="14">
        <f>IF(INTRO!$E$39&lt;&gt;"Endemic",0, IF(AND(COUNTRY_INFO!$I152=1,$F152&lt;&gt;0),IF(COUNTRY_INFO!N152&gt;=(COUNTRY_INFO!F152+COUNTRY_INFO!G152),COUNTRY_INFO!F152+COUNTRY_INFO!G152,COUNTRY_INFO!$N152), 0))</f>
        <v>123221.36864274149</v>
      </c>
      <c r="I152" s="3">
        <v>98577.094914193192</v>
      </c>
      <c r="J152" s="14">
        <f t="shared" si="18"/>
        <v>98577.094914193192</v>
      </c>
      <c r="K152" s="14">
        <f t="shared" si="19"/>
        <v>0</v>
      </c>
      <c r="L152" s="14">
        <f t="shared" si="20"/>
        <v>276015.86575974093</v>
      </c>
      <c r="M152" s="14">
        <f t="shared" si="21"/>
        <v>0</v>
      </c>
      <c r="N152" s="14">
        <f t="shared" si="22"/>
        <v>276015.86575974093</v>
      </c>
      <c r="O152" s="25"/>
      <c r="P152" s="16">
        <f t="shared" si="6"/>
        <v>276015.86575974093</v>
      </c>
      <c r="Q152" s="16">
        <f t="shared" si="7"/>
        <v>553</v>
      </c>
    </row>
    <row r="153" spans="1:17" x14ac:dyDescent="0.25">
      <c r="A153" s="13" t="str">
        <f>IF(INTRO!$E$39="Non-endemic"," ",IF(COUNTRY_INFO!A153=0," ",COUNTRY_INFO!A153))</f>
        <v>Nigeria</v>
      </c>
      <c r="B153" s="13" t="str">
        <f>IF(INTRO!$E$39="Non-endemic"," ",IF(COUNTRY_INFO!B153=0," ",COUNTRY_INFO!B153))</f>
        <v>Borno</v>
      </c>
      <c r="C153" s="13" t="str">
        <f>IF(INTRO!$E$39="Non-endemic"," ",IF(COUNTRY_INFO!C153=0," ",COUNTRY_INFO!C153))</f>
        <v>Bayo</v>
      </c>
      <c r="D153" s="14">
        <f>IF(INTRO!$E$39="Non-endemic",0,IF(INTRO!$E$39="Endemic but PC is not required",IF(COUNTRY_INFO!$H153=1,COUNTRY_INFO!F153+COUNTRY_INFO!G153,0),IF(COUNTRY_INFO!$H153=1,COUNTRY_INFO!F153+COUNTRY_INFO!G153,IF(COUNTRY_INFO!$I153=1,IF(COUNTRY_INFO!N153&gt;=(COUNTRY_INFO!F153+COUNTRY_INFO!G153),COUNTRY_INFO!F153+COUNTRY_INFO!G153,COUNTRY_INFO!$N153),0))))</f>
        <v>84974</v>
      </c>
      <c r="E153" s="15">
        <f>IF(AND(INTRO!$E$39="Non-endemic",INTRO!$E$37="Non-endemic"),"Not required",IF(INTRO!$E$39="Non-endemic","Treat with DEC",COUNTRY_INFO!Q153))</f>
        <v>0</v>
      </c>
      <c r="F153" s="15">
        <f>IF(INTRO!$E$39&lt;&gt;"Non-endemic",COUNTRY_INFO!R153,"Not required")</f>
        <v>1</v>
      </c>
      <c r="G153" s="14">
        <f>IF(COUNTRY_INFO!H153=1, IF($E153=1,IF(ALB_MBD!$J153&lt;&gt;" ",COUNTRY_INFO!F153+COUNTRY_INFO!G153-ALB_MBD!$J153,COUNTRY_INFO!F153+COUNTRY_INFO!G153), 0),0)</f>
        <v>0</v>
      </c>
      <c r="H153" s="14">
        <f>IF(INTRO!$E$39&lt;&gt;"Endemic",0, IF(AND(COUNTRY_INFO!$I153=1,$F153&lt;&gt;0),IF(COUNTRY_INFO!N153&gt;=(COUNTRY_INFO!F153+COUNTRY_INFO!G153),COUNTRY_INFO!F153+COUNTRY_INFO!G153,COUNTRY_INFO!$N153), 0))</f>
        <v>84974</v>
      </c>
      <c r="I153" s="3"/>
      <c r="J153" s="14">
        <f t="shared" si="18"/>
        <v>84974</v>
      </c>
      <c r="K153" s="14">
        <f t="shared" si="19"/>
        <v>0</v>
      </c>
      <c r="L153" s="14">
        <f t="shared" si="20"/>
        <v>237927.19999999998</v>
      </c>
      <c r="M153" s="14">
        <f t="shared" si="21"/>
        <v>0</v>
      </c>
      <c r="N153" s="14">
        <f t="shared" si="22"/>
        <v>237927.19999999998</v>
      </c>
      <c r="O153" s="25"/>
      <c r="P153" s="16">
        <f t="shared" si="6"/>
        <v>237927.19999999998</v>
      </c>
      <c r="Q153" s="16">
        <f t="shared" si="7"/>
        <v>476</v>
      </c>
    </row>
    <row r="154" spans="1:17" x14ac:dyDescent="0.25">
      <c r="A154" s="13" t="str">
        <f>IF(INTRO!$E$39="Non-endemic"," ",IF(COUNTRY_INFO!A154=0," ",COUNTRY_INFO!A154))</f>
        <v>Nigeria</v>
      </c>
      <c r="B154" s="13" t="str">
        <f>IF(INTRO!$E$39="Non-endemic"," ",IF(COUNTRY_INFO!B154=0," ",COUNTRY_INFO!B154))</f>
        <v>Borno</v>
      </c>
      <c r="C154" s="13" t="str">
        <f>IF(INTRO!$E$39="Non-endemic"," ",IF(COUNTRY_INFO!C154=0," ",COUNTRY_INFO!C154))</f>
        <v>Biu</v>
      </c>
      <c r="D154" s="14">
        <f>IF(INTRO!$E$39="Non-endemic",0,IF(INTRO!$E$39="Endemic but PC is not required",IF(COUNTRY_INFO!$H154=1,COUNTRY_INFO!F154+COUNTRY_INFO!G154,0),IF(COUNTRY_INFO!$H154=1,COUNTRY_INFO!F154+COUNTRY_INFO!G154,IF(COUNTRY_INFO!$I154=1,IF(COUNTRY_INFO!N154&gt;=(COUNTRY_INFO!F154+COUNTRY_INFO!G154),COUNTRY_INFO!F154+COUNTRY_INFO!G154,COUNTRY_INFO!$N154),0))))</f>
        <v>189438</v>
      </c>
      <c r="E154" s="15">
        <f>IF(AND(INTRO!$E$39="Non-endemic",INTRO!$E$37="Non-endemic"),"Not required",IF(INTRO!$E$39="Non-endemic","Treat with DEC",COUNTRY_INFO!Q154))</f>
        <v>0</v>
      </c>
      <c r="F154" s="15">
        <f>IF(INTRO!$E$39&lt;&gt;"Non-endemic",COUNTRY_INFO!R154,"Not required")</f>
        <v>1</v>
      </c>
      <c r="G154" s="14">
        <f>IF(COUNTRY_INFO!H154=1, IF($E154=1,IF(ALB_MBD!$J154&lt;&gt;" ",COUNTRY_INFO!F154+COUNTRY_INFO!G154-ALB_MBD!$J154,COUNTRY_INFO!F154+COUNTRY_INFO!G154), 0),0)</f>
        <v>0</v>
      </c>
      <c r="H154" s="14">
        <f>IF(INTRO!$E$39&lt;&gt;"Endemic",0, IF(AND(COUNTRY_INFO!$I154=1,$F154&lt;&gt;0),IF(COUNTRY_INFO!N154&gt;=(COUNTRY_INFO!F154+COUNTRY_INFO!G154),COUNTRY_INFO!F154+COUNTRY_INFO!G154,COUNTRY_INFO!$N154), 0))</f>
        <v>189438</v>
      </c>
      <c r="I154" s="3">
        <v>173251.82216156245</v>
      </c>
      <c r="J154" s="14">
        <f t="shared" si="18"/>
        <v>173251.82216156245</v>
      </c>
      <c r="K154" s="14">
        <f t="shared" si="19"/>
        <v>0</v>
      </c>
      <c r="L154" s="14">
        <f t="shared" si="20"/>
        <v>485105.1020523748</v>
      </c>
      <c r="M154" s="14">
        <f t="shared" si="21"/>
        <v>0</v>
      </c>
      <c r="N154" s="14">
        <f t="shared" si="22"/>
        <v>485105.1020523748</v>
      </c>
      <c r="O154" s="25"/>
      <c r="P154" s="16">
        <f t="shared" si="6"/>
        <v>485105.1020523748</v>
      </c>
      <c r="Q154" s="16">
        <f t="shared" si="7"/>
        <v>971</v>
      </c>
    </row>
    <row r="155" spans="1:17" x14ac:dyDescent="0.25">
      <c r="A155" s="13" t="str">
        <f>IF(INTRO!$E$39="Non-endemic"," ",IF(COUNTRY_INFO!A155=0," ",COUNTRY_INFO!A155))</f>
        <v>Nigeria</v>
      </c>
      <c r="B155" s="13" t="str">
        <f>IF(INTRO!$E$39="Non-endemic"," ",IF(COUNTRY_INFO!B155=0," ",COUNTRY_INFO!B155))</f>
        <v>Borno</v>
      </c>
      <c r="C155" s="13" t="str">
        <f>IF(INTRO!$E$39="Non-endemic"," ",IF(COUNTRY_INFO!C155=0," ",COUNTRY_INFO!C155))</f>
        <v>Chibok</v>
      </c>
      <c r="D155" s="14">
        <f>IF(INTRO!$E$39="Non-endemic",0,IF(INTRO!$E$39="Endemic but PC is not required",IF(COUNTRY_INFO!$H155=1,COUNTRY_INFO!F155+COUNTRY_INFO!G155,0),IF(COUNTRY_INFO!$H155=1,COUNTRY_INFO!F155+COUNTRY_INFO!G155,IF(COUNTRY_INFO!$I155=1,IF(COUNTRY_INFO!N155&gt;=(COUNTRY_INFO!F155+COUNTRY_INFO!G155),COUNTRY_INFO!F155+COUNTRY_INFO!G155,COUNTRY_INFO!$N155),0))))</f>
        <v>71123</v>
      </c>
      <c r="E155" s="15">
        <f>IF(AND(INTRO!$E$39="Non-endemic",INTRO!$E$37="Non-endemic"),"Not required",IF(INTRO!$E$39="Non-endemic","Treat with DEC",COUNTRY_INFO!Q155))</f>
        <v>0</v>
      </c>
      <c r="F155" s="15">
        <f>IF(INTRO!$E$39&lt;&gt;"Non-endemic",COUNTRY_INFO!R155,"Not required")</f>
        <v>1</v>
      </c>
      <c r="G155" s="14">
        <f>IF(COUNTRY_INFO!H155=1, IF($E155=1,IF(ALB_MBD!$J155&lt;&gt;" ",COUNTRY_INFO!F155+COUNTRY_INFO!G155-ALB_MBD!$J155,COUNTRY_INFO!F155+COUNTRY_INFO!G155), 0),0)</f>
        <v>0</v>
      </c>
      <c r="H155" s="14">
        <f>IF(INTRO!$E$39&lt;&gt;"Endemic",0, IF(AND(COUNTRY_INFO!$I155=1,$F155&lt;&gt;0),IF(COUNTRY_INFO!N155&gt;=(COUNTRY_INFO!F155+COUNTRY_INFO!G155),COUNTRY_INFO!F155+COUNTRY_INFO!G155,COUNTRY_INFO!$N155), 0))</f>
        <v>71123</v>
      </c>
      <c r="I155" s="3"/>
      <c r="J155" s="14">
        <f t="shared" si="18"/>
        <v>71123</v>
      </c>
      <c r="K155" s="14">
        <f t="shared" si="19"/>
        <v>0</v>
      </c>
      <c r="L155" s="14">
        <f t="shared" si="20"/>
        <v>199144.4</v>
      </c>
      <c r="M155" s="14">
        <f t="shared" si="21"/>
        <v>0</v>
      </c>
      <c r="N155" s="14">
        <f t="shared" si="22"/>
        <v>199144.4</v>
      </c>
      <c r="O155" s="25"/>
      <c r="P155" s="16">
        <f t="shared" si="6"/>
        <v>199144.4</v>
      </c>
      <c r="Q155" s="16">
        <f t="shared" si="7"/>
        <v>399</v>
      </c>
    </row>
    <row r="156" spans="1:17" x14ac:dyDescent="0.25">
      <c r="A156" s="13" t="str">
        <f>IF(INTRO!$E$39="Non-endemic"," ",IF(COUNTRY_INFO!A156=0," ",COUNTRY_INFO!A156))</f>
        <v>Nigeria</v>
      </c>
      <c r="B156" s="13" t="str">
        <f>IF(INTRO!$E$39="Non-endemic"," ",IF(COUNTRY_INFO!B156=0," ",COUNTRY_INFO!B156))</f>
        <v>Borno</v>
      </c>
      <c r="C156" s="13" t="str">
        <f>IF(INTRO!$E$39="Non-endemic"," ",IF(COUNTRY_INFO!C156=0," ",COUNTRY_INFO!C156))</f>
        <v>Damboa</v>
      </c>
      <c r="D156" s="14">
        <f>IF(INTRO!$E$39="Non-endemic",0,IF(INTRO!$E$39="Endemic but PC is not required",IF(COUNTRY_INFO!$H156=1,COUNTRY_INFO!F156+COUNTRY_INFO!G156,0),IF(COUNTRY_INFO!$H156=1,COUNTRY_INFO!F156+COUNTRY_INFO!G156,IF(COUNTRY_INFO!$I156=1,IF(COUNTRY_INFO!N156&gt;=(COUNTRY_INFO!F156+COUNTRY_INFO!G156),COUNTRY_INFO!F156+COUNTRY_INFO!G156,COUNTRY_INFO!$N156),0))))</f>
        <v>249152</v>
      </c>
      <c r="E156" s="15">
        <f>IF(AND(INTRO!$E$39="Non-endemic",INTRO!$E$37="Non-endemic"),"Not required",IF(INTRO!$E$39="Non-endemic","Treat with DEC",COUNTRY_INFO!Q156))</f>
        <v>1</v>
      </c>
      <c r="F156" s="15">
        <f>IF(INTRO!$E$39&lt;&gt;"Non-endemic",COUNTRY_INFO!R156,"Not required")</f>
        <v>1</v>
      </c>
      <c r="G156" s="14">
        <f>IF(COUNTRY_INFO!H156=1, IF($E156=1,IF(ALB_MBD!$J156&lt;&gt;" ",COUNTRY_INFO!F156+COUNTRY_INFO!G156-ALB_MBD!$J156,COUNTRY_INFO!F156+COUNTRY_INFO!G156), 0),0)</f>
        <v>249152</v>
      </c>
      <c r="H156" s="14">
        <f>IF(INTRO!$E$39&lt;&gt;"Endemic",0, IF(AND(COUNTRY_INFO!$I156=1,$F156&lt;&gt;0),IF(COUNTRY_INFO!N156&gt;=(COUNTRY_INFO!F156+COUNTRY_INFO!G156),COUNTRY_INFO!F156+COUNTRY_INFO!G156,COUNTRY_INFO!$N156), 0))</f>
        <v>108596.42361835933</v>
      </c>
      <c r="I156" s="3">
        <v>86877.138894687465</v>
      </c>
      <c r="J156" s="14">
        <f t="shared" si="18"/>
        <v>86877.138894687465</v>
      </c>
      <c r="K156" s="14">
        <f t="shared" si="19"/>
        <v>454369.61109487509</v>
      </c>
      <c r="L156" s="14">
        <f t="shared" si="20"/>
        <v>0</v>
      </c>
      <c r="M156" s="14">
        <f t="shared" si="21"/>
        <v>243255.98890512489</v>
      </c>
      <c r="N156" s="14">
        <f t="shared" si="22"/>
        <v>697625.59999999998</v>
      </c>
      <c r="O156" s="25"/>
      <c r="P156" s="16">
        <f t="shared" si="6"/>
        <v>697625.59999999998</v>
      </c>
      <c r="Q156" s="16">
        <f t="shared" si="7"/>
        <v>1396</v>
      </c>
    </row>
    <row r="157" spans="1:17" x14ac:dyDescent="0.25">
      <c r="A157" s="13" t="str">
        <f>IF(INTRO!$E$39="Non-endemic"," ",IF(COUNTRY_INFO!A157=0," ",COUNTRY_INFO!A157))</f>
        <v>Nigeria</v>
      </c>
      <c r="B157" s="13" t="str">
        <f>IF(INTRO!$E$39="Non-endemic"," ",IF(COUNTRY_INFO!B157=0," ",COUNTRY_INFO!B157))</f>
        <v>Borno</v>
      </c>
      <c r="C157" s="13" t="str">
        <f>IF(INTRO!$E$39="Non-endemic"," ",IF(COUNTRY_INFO!C157=0," ",COUNTRY_INFO!C157))</f>
        <v>Dikwa</v>
      </c>
      <c r="D157" s="14">
        <f>IF(INTRO!$E$39="Non-endemic",0,IF(INTRO!$E$39="Endemic but PC is not required",IF(COUNTRY_INFO!$H157=1,COUNTRY_INFO!F157+COUNTRY_INFO!G157,0),IF(COUNTRY_INFO!$H157=1,COUNTRY_INFO!F157+COUNTRY_INFO!G157,IF(COUNTRY_INFO!$I157=1,IF(COUNTRY_INFO!N157&gt;=(COUNTRY_INFO!F157+COUNTRY_INFO!G157),COUNTRY_INFO!F157+COUNTRY_INFO!G157,COUNTRY_INFO!$N157),0))))</f>
        <v>69331.389640859794</v>
      </c>
      <c r="E157" s="15">
        <f>IF(AND(INTRO!$E$39="Non-endemic",INTRO!$E$37="Non-endemic"),"Not required",IF(INTRO!$E$39="Non-endemic","Treat with DEC",COUNTRY_INFO!Q157))</f>
        <v>0</v>
      </c>
      <c r="F157" s="15">
        <f>IF(INTRO!$E$39&lt;&gt;"Non-endemic",COUNTRY_INFO!R157,"Not required")</f>
        <v>1</v>
      </c>
      <c r="G157" s="14">
        <f>IF(COUNTRY_INFO!H157=1, IF($E157=1,IF(ALB_MBD!$J157&lt;&gt;" ",COUNTRY_INFO!F157+COUNTRY_INFO!G157-ALB_MBD!$J157,COUNTRY_INFO!F157+COUNTRY_INFO!G157), 0),0)</f>
        <v>0</v>
      </c>
      <c r="H157" s="14">
        <f>IF(INTRO!$E$39&lt;&gt;"Endemic",0, IF(AND(COUNTRY_INFO!$I157=1,$F157&lt;&gt;0),IF(COUNTRY_INFO!N157&gt;=(COUNTRY_INFO!F157+COUNTRY_INFO!G157),COUNTRY_INFO!F157+COUNTRY_INFO!G157,COUNTRY_INFO!$N157), 0))</f>
        <v>69331.389640859794</v>
      </c>
      <c r="I157" s="3">
        <v>55465.111712687838</v>
      </c>
      <c r="J157" s="14">
        <f t="shared" si="18"/>
        <v>55465.111712687838</v>
      </c>
      <c r="K157" s="14">
        <f t="shared" si="19"/>
        <v>0</v>
      </c>
      <c r="L157" s="14">
        <f t="shared" si="20"/>
        <v>155302.31279552594</v>
      </c>
      <c r="M157" s="14">
        <f t="shared" si="21"/>
        <v>0</v>
      </c>
      <c r="N157" s="14">
        <f t="shared" si="22"/>
        <v>155302.31279552594</v>
      </c>
      <c r="O157" s="25"/>
      <c r="P157" s="16">
        <f t="shared" si="6"/>
        <v>155302.31279552594</v>
      </c>
      <c r="Q157" s="16">
        <f t="shared" si="7"/>
        <v>311</v>
      </c>
    </row>
    <row r="158" spans="1:17" x14ac:dyDescent="0.25">
      <c r="A158" s="13" t="str">
        <f>IF(INTRO!$E$39="Non-endemic"," ",IF(COUNTRY_INFO!A158=0," ",COUNTRY_INFO!A158))</f>
        <v>Nigeria</v>
      </c>
      <c r="B158" s="13" t="str">
        <f>IF(INTRO!$E$39="Non-endemic"," ",IF(COUNTRY_INFO!B158=0," ",COUNTRY_INFO!B158))</f>
        <v>Borno</v>
      </c>
      <c r="C158" s="13" t="str">
        <f>IF(INTRO!$E$39="Non-endemic"," ",IF(COUNTRY_INFO!C158=0," ",COUNTRY_INFO!C158))</f>
        <v>Gubio</v>
      </c>
      <c r="D158" s="14">
        <f>IF(INTRO!$E$39="Non-endemic",0,IF(INTRO!$E$39="Endemic but PC is not required",IF(COUNTRY_INFO!$H158=1,COUNTRY_INFO!F158+COUNTRY_INFO!G158,0),IF(COUNTRY_INFO!$H158=1,COUNTRY_INFO!F158+COUNTRY_INFO!G158,IF(COUNTRY_INFO!$I158=1,IF(COUNTRY_INFO!N158&gt;=(COUNTRY_INFO!F158+COUNTRY_INFO!G158),COUNTRY_INFO!F158+COUNTRY_INFO!G158,COUNTRY_INFO!$N158),0))))</f>
        <v>0</v>
      </c>
      <c r="E158" s="15">
        <f>IF(AND(INTRO!$E$39="Non-endemic",INTRO!$E$37="Non-endemic"),"Not required",IF(INTRO!$E$39="Non-endemic","Treat with DEC",COUNTRY_INFO!Q158))</f>
        <v>0</v>
      </c>
      <c r="F158" s="15">
        <f>IF(INTRO!$E$39&lt;&gt;"Non-endemic",COUNTRY_INFO!R158,"Not required")</f>
        <v>0</v>
      </c>
      <c r="G158" s="14">
        <f>IF(COUNTRY_INFO!H158=1, IF($E158=1,IF(ALB_MBD!$J158&lt;&gt;" ",COUNTRY_INFO!F158+COUNTRY_INFO!G158-ALB_MBD!$J158,COUNTRY_INFO!F158+COUNTRY_INFO!G158), 0),0)</f>
        <v>0</v>
      </c>
      <c r="H158" s="14">
        <f>IF(INTRO!$E$39&lt;&gt;"Endemic",0, IF(AND(COUNTRY_INFO!$I158=1,$F158&lt;&gt;0),IF(COUNTRY_INFO!N158&gt;=(COUNTRY_INFO!F158+COUNTRY_INFO!G158),COUNTRY_INFO!F158+COUNTRY_INFO!G158,COUNTRY_INFO!$N158), 0))</f>
        <v>0</v>
      </c>
      <c r="I158" s="3">
        <v>0</v>
      </c>
      <c r="J158" s="14">
        <f t="shared" si="18"/>
        <v>0</v>
      </c>
      <c r="K158" s="14">
        <f t="shared" si="19"/>
        <v>0</v>
      </c>
      <c r="L158" s="14">
        <f t="shared" si="20"/>
        <v>0</v>
      </c>
      <c r="M158" s="14">
        <f t="shared" si="21"/>
        <v>0</v>
      </c>
      <c r="N158" s="14">
        <f t="shared" si="22"/>
        <v>0</v>
      </c>
      <c r="O158" s="25"/>
      <c r="P158" s="16">
        <f t="shared" si="6"/>
        <v>0</v>
      </c>
      <c r="Q158" s="16">
        <f t="shared" si="7"/>
        <v>0</v>
      </c>
    </row>
    <row r="159" spans="1:17" x14ac:dyDescent="0.25">
      <c r="A159" s="13" t="str">
        <f>IF(INTRO!$E$39="Non-endemic"," ",IF(COUNTRY_INFO!A159=0," ",COUNTRY_INFO!A159))</f>
        <v>Nigeria</v>
      </c>
      <c r="B159" s="13" t="str">
        <f>IF(INTRO!$E$39="Non-endemic"," ",IF(COUNTRY_INFO!B159=0," ",COUNTRY_INFO!B159))</f>
        <v>Borno</v>
      </c>
      <c r="C159" s="13" t="str">
        <f>IF(INTRO!$E$39="Non-endemic"," ",IF(COUNTRY_INFO!C159=0," ",COUNTRY_INFO!C159))</f>
        <v>Guzamala</v>
      </c>
      <c r="D159" s="14">
        <f>IF(INTRO!$E$39="Non-endemic",0,IF(INTRO!$E$39="Endemic but PC is not required",IF(COUNTRY_INFO!$H159=1,COUNTRY_INFO!F159+COUNTRY_INFO!G159,0),IF(COUNTRY_INFO!$H159=1,COUNTRY_INFO!F159+COUNTRY_INFO!G159,IF(COUNTRY_INFO!$I159=1,IF(COUNTRY_INFO!N159&gt;=(COUNTRY_INFO!F159+COUNTRY_INFO!G159),COUNTRY_INFO!F159+COUNTRY_INFO!G159,COUNTRY_INFO!$N159),0))))</f>
        <v>0</v>
      </c>
      <c r="E159" s="15">
        <f>IF(AND(INTRO!$E$39="Non-endemic",INTRO!$E$37="Non-endemic"),"Not required",IF(INTRO!$E$39="Non-endemic","Treat with DEC",COUNTRY_INFO!Q159))</f>
        <v>0</v>
      </c>
      <c r="F159" s="15">
        <f>IF(INTRO!$E$39&lt;&gt;"Non-endemic",COUNTRY_INFO!R159,"Not required")</f>
        <v>0</v>
      </c>
      <c r="G159" s="14">
        <f>IF(COUNTRY_INFO!H159=1, IF($E159=1,IF(ALB_MBD!$J159&lt;&gt;" ",COUNTRY_INFO!F159+COUNTRY_INFO!G159-ALB_MBD!$J159,COUNTRY_INFO!F159+COUNTRY_INFO!G159), 0),0)</f>
        <v>0</v>
      </c>
      <c r="H159" s="14">
        <f>IF(INTRO!$E$39&lt;&gt;"Endemic",0, IF(AND(COUNTRY_INFO!$I159=1,$F159&lt;&gt;0),IF(COUNTRY_INFO!N159&gt;=(COUNTRY_INFO!F159+COUNTRY_INFO!G159),COUNTRY_INFO!F159+COUNTRY_INFO!G159,COUNTRY_INFO!$N159), 0))</f>
        <v>0</v>
      </c>
      <c r="I159" s="3">
        <v>0</v>
      </c>
      <c r="J159" s="14">
        <f t="shared" si="18"/>
        <v>0</v>
      </c>
      <c r="K159" s="14">
        <f t="shared" si="19"/>
        <v>0</v>
      </c>
      <c r="L159" s="14">
        <f t="shared" si="20"/>
        <v>0</v>
      </c>
      <c r="M159" s="14">
        <f t="shared" si="21"/>
        <v>0</v>
      </c>
      <c r="N159" s="14">
        <f t="shared" si="22"/>
        <v>0</v>
      </c>
      <c r="O159" s="25"/>
      <c r="P159" s="16">
        <f t="shared" si="6"/>
        <v>0</v>
      </c>
      <c r="Q159" s="16">
        <f t="shared" si="7"/>
        <v>0</v>
      </c>
    </row>
    <row r="160" spans="1:17" x14ac:dyDescent="0.25">
      <c r="A160" s="13" t="str">
        <f>IF(INTRO!$E$39="Non-endemic"," ",IF(COUNTRY_INFO!A160=0," ",COUNTRY_INFO!A160))</f>
        <v>Nigeria</v>
      </c>
      <c r="B160" s="13" t="str">
        <f>IF(INTRO!$E$39="Non-endemic"," ",IF(COUNTRY_INFO!B160=0," ",COUNTRY_INFO!B160))</f>
        <v>Borno</v>
      </c>
      <c r="C160" s="13" t="str">
        <f>IF(INTRO!$E$39="Non-endemic"," ",IF(COUNTRY_INFO!C160=0," ",COUNTRY_INFO!C160))</f>
        <v>Gwoza</v>
      </c>
      <c r="D160" s="14">
        <f>IF(INTRO!$E$39="Non-endemic",0,IF(INTRO!$E$39="Endemic but PC is not required",IF(COUNTRY_INFO!$H160=1,COUNTRY_INFO!F160+COUNTRY_INFO!G160,0),IF(COUNTRY_INFO!$H160=1,COUNTRY_INFO!F160+COUNTRY_INFO!G160,IF(COUNTRY_INFO!$I160=1,IF(COUNTRY_INFO!N160&gt;=(COUNTRY_INFO!F160+COUNTRY_INFO!G160),COUNTRY_INFO!F160+COUNTRY_INFO!G160,COUNTRY_INFO!$N160),0))))</f>
        <v>188650.41312518329</v>
      </c>
      <c r="E160" s="15">
        <f>IF(AND(INTRO!$E$39="Non-endemic",INTRO!$E$37="Non-endemic"),"Not required",IF(INTRO!$E$39="Non-endemic","Treat with DEC",COUNTRY_INFO!Q160))</f>
        <v>0</v>
      </c>
      <c r="F160" s="15">
        <f>IF(INTRO!$E$39&lt;&gt;"Non-endemic",COUNTRY_INFO!R160,"Not required")</f>
        <v>1</v>
      </c>
      <c r="G160" s="14">
        <f>IF(COUNTRY_INFO!H160=1, IF($E160=1,IF(ALB_MBD!$J160&lt;&gt;" ",COUNTRY_INFO!F160+COUNTRY_INFO!G160-ALB_MBD!$J160,COUNTRY_INFO!F160+COUNTRY_INFO!G160), 0),0)</f>
        <v>0</v>
      </c>
      <c r="H160" s="14">
        <f>IF(INTRO!$E$39&lt;&gt;"Endemic",0, IF(AND(COUNTRY_INFO!$I160=1,$F160&lt;&gt;0),IF(COUNTRY_INFO!N160&gt;=(COUNTRY_INFO!F160+COUNTRY_INFO!G160),COUNTRY_INFO!F160+COUNTRY_INFO!G160,COUNTRY_INFO!$N160), 0))</f>
        <v>188650.41312518329</v>
      </c>
      <c r="I160" s="3">
        <v>150920.33050014664</v>
      </c>
      <c r="J160" s="14">
        <f t="shared" si="18"/>
        <v>150920.33050014664</v>
      </c>
      <c r="K160" s="14">
        <f t="shared" si="19"/>
        <v>0</v>
      </c>
      <c r="L160" s="14">
        <f t="shared" si="20"/>
        <v>422576.92540041055</v>
      </c>
      <c r="M160" s="14">
        <f t="shared" si="21"/>
        <v>0</v>
      </c>
      <c r="N160" s="14">
        <f t="shared" si="22"/>
        <v>422576.92540041055</v>
      </c>
      <c r="O160" s="25"/>
      <c r="P160" s="16">
        <f t="shared" si="6"/>
        <v>422576.92540041055</v>
      </c>
      <c r="Q160" s="16">
        <f t="shared" si="7"/>
        <v>846</v>
      </c>
    </row>
    <row r="161" spans="1:17" x14ac:dyDescent="0.25">
      <c r="A161" s="13" t="str">
        <f>IF(INTRO!$E$39="Non-endemic"," ",IF(COUNTRY_INFO!A161=0," ",COUNTRY_INFO!A161))</f>
        <v>Nigeria</v>
      </c>
      <c r="B161" s="13" t="str">
        <f>IF(INTRO!$E$39="Non-endemic"," ",IF(COUNTRY_INFO!B161=0," ",COUNTRY_INFO!B161))</f>
        <v>Borno</v>
      </c>
      <c r="C161" s="13" t="str">
        <f>IF(INTRO!$E$39="Non-endemic"," ",IF(COUNTRY_INFO!C161=0," ",COUNTRY_INFO!C161))</f>
        <v>Hawul</v>
      </c>
      <c r="D161" s="14">
        <f>IF(INTRO!$E$39="Non-endemic",0,IF(INTRO!$E$39="Endemic but PC is not required",IF(COUNTRY_INFO!$H161=1,COUNTRY_INFO!F161+COUNTRY_INFO!G161,0),IF(COUNTRY_INFO!$H161=1,COUNTRY_INFO!F161+COUNTRY_INFO!G161,IF(COUNTRY_INFO!$I161=1,IF(COUNTRY_INFO!N161&gt;=(COUNTRY_INFO!F161+COUNTRY_INFO!G161),COUNTRY_INFO!F161+COUNTRY_INFO!G161,COUNTRY_INFO!$N161),0))))</f>
        <v>129448</v>
      </c>
      <c r="E161" s="15">
        <f>IF(AND(INTRO!$E$39="Non-endemic",INTRO!$E$37="Non-endemic"),"Not required",IF(INTRO!$E$39="Non-endemic","Treat with DEC",COUNTRY_INFO!Q161))</f>
        <v>1</v>
      </c>
      <c r="F161" s="15">
        <f>IF(INTRO!$E$39&lt;&gt;"Non-endemic",COUNTRY_INFO!R161,"Not required")</f>
        <v>1</v>
      </c>
      <c r="G161" s="14">
        <f>IF(COUNTRY_INFO!H161=1, IF($E161=1,IF(ALB_MBD!$J161&lt;&gt;" ",COUNTRY_INFO!F161+COUNTRY_INFO!G161-ALB_MBD!$J161,COUNTRY_INFO!F161+COUNTRY_INFO!G161), 0),0)</f>
        <v>129448</v>
      </c>
      <c r="H161" s="14">
        <f>IF(INTRO!$E$39&lt;&gt;"Endemic",0, IF(AND(COUNTRY_INFO!$I161=1,$F161&lt;&gt;0),IF(COUNTRY_INFO!N161&gt;=(COUNTRY_INFO!F161+COUNTRY_INFO!G161),COUNTRY_INFO!F161+COUNTRY_INFO!G161,COUNTRY_INFO!$N161), 0))</f>
        <v>95314.243105468704</v>
      </c>
      <c r="I161" s="3">
        <v>76251.394484374963</v>
      </c>
      <c r="J161" s="14">
        <f t="shared" si="18"/>
        <v>76251.394484374963</v>
      </c>
      <c r="K161" s="14">
        <f t="shared" si="19"/>
        <v>148950.49544375009</v>
      </c>
      <c r="L161" s="14">
        <f t="shared" si="20"/>
        <v>0</v>
      </c>
      <c r="M161" s="14">
        <f t="shared" si="21"/>
        <v>213503.90455624988</v>
      </c>
      <c r="N161" s="14">
        <f t="shared" si="22"/>
        <v>362454.39999999997</v>
      </c>
      <c r="O161" s="25"/>
      <c r="P161" s="16">
        <f t="shared" si="6"/>
        <v>362454.39999999997</v>
      </c>
      <c r="Q161" s="16">
        <f t="shared" si="7"/>
        <v>725</v>
      </c>
    </row>
    <row r="162" spans="1:17" x14ac:dyDescent="0.25">
      <c r="A162" s="13" t="str">
        <f>IF(INTRO!$E$39="Non-endemic"," ",IF(COUNTRY_INFO!A162=0," ",COUNTRY_INFO!A162))</f>
        <v>Nigeria</v>
      </c>
      <c r="B162" s="13" t="str">
        <f>IF(INTRO!$E$39="Non-endemic"," ",IF(COUNTRY_INFO!B162=0," ",COUNTRY_INFO!B162))</f>
        <v>Borno</v>
      </c>
      <c r="C162" s="13" t="str">
        <f>IF(INTRO!$E$39="Non-endemic"," ",IF(COUNTRY_INFO!C162=0," ",COUNTRY_INFO!C162))</f>
        <v>Jere</v>
      </c>
      <c r="D162" s="14">
        <f>IF(INTRO!$E$39="Non-endemic",0,IF(INTRO!$E$39="Endemic but PC is not required",IF(COUNTRY_INFO!$H162=1,COUNTRY_INFO!F162+COUNTRY_INFO!G162,0),IF(COUNTRY_INFO!$H162=1,COUNTRY_INFO!F162+COUNTRY_INFO!G162,IF(COUNTRY_INFO!$I162=1,IF(COUNTRY_INFO!N162&gt;=(COUNTRY_INFO!F162+COUNTRY_INFO!G162),COUNTRY_INFO!F162+COUNTRY_INFO!G162,COUNTRY_INFO!$N162),0))))</f>
        <v>0</v>
      </c>
      <c r="E162" s="15">
        <f>IF(AND(INTRO!$E$39="Non-endemic",INTRO!$E$37="Non-endemic"),"Not required",IF(INTRO!$E$39="Non-endemic","Treat with DEC",COUNTRY_INFO!Q162))</f>
        <v>0</v>
      </c>
      <c r="F162" s="15">
        <f>IF(INTRO!$E$39&lt;&gt;"Non-endemic",COUNTRY_INFO!R162,"Not required")</f>
        <v>0</v>
      </c>
      <c r="G162" s="14">
        <f>IF(COUNTRY_INFO!H162=1, IF($E162=1,IF(ALB_MBD!$J162&lt;&gt;" ",COUNTRY_INFO!F162+COUNTRY_INFO!G162-ALB_MBD!$J162,COUNTRY_INFO!F162+COUNTRY_INFO!G162), 0),0)</f>
        <v>0</v>
      </c>
      <c r="H162" s="14">
        <f>IF(INTRO!$E$39&lt;&gt;"Endemic",0, IF(AND(COUNTRY_INFO!$I162=1,$F162&lt;&gt;0),IF(COUNTRY_INFO!N162&gt;=(COUNTRY_INFO!F162+COUNTRY_INFO!G162),COUNTRY_INFO!F162+COUNTRY_INFO!G162,COUNTRY_INFO!$N162), 0))</f>
        <v>0</v>
      </c>
      <c r="I162" s="3">
        <v>0</v>
      </c>
      <c r="J162" s="14">
        <f t="shared" si="18"/>
        <v>0</v>
      </c>
      <c r="K162" s="14">
        <f t="shared" si="19"/>
        <v>0</v>
      </c>
      <c r="L162" s="14">
        <f t="shared" si="20"/>
        <v>0</v>
      </c>
      <c r="M162" s="14">
        <f t="shared" si="21"/>
        <v>0</v>
      </c>
      <c r="N162" s="14">
        <f t="shared" si="22"/>
        <v>0</v>
      </c>
      <c r="O162" s="25"/>
      <c r="P162" s="16">
        <f t="shared" si="6"/>
        <v>0</v>
      </c>
      <c r="Q162" s="16">
        <f t="shared" si="7"/>
        <v>0</v>
      </c>
    </row>
    <row r="163" spans="1:17" x14ac:dyDescent="0.25">
      <c r="A163" s="13" t="str">
        <f>IF(INTRO!$E$39="Non-endemic"," ",IF(COUNTRY_INFO!A163=0," ",COUNTRY_INFO!A163))</f>
        <v>Nigeria</v>
      </c>
      <c r="B163" s="13" t="str">
        <f>IF(INTRO!$E$39="Non-endemic"," ",IF(COUNTRY_INFO!B163=0," ",COUNTRY_INFO!B163))</f>
        <v>Borno</v>
      </c>
      <c r="C163" s="13" t="str">
        <f>IF(INTRO!$E$39="Non-endemic"," ",IF(COUNTRY_INFO!C163=0," ",COUNTRY_INFO!C163))</f>
        <v>Kaga</v>
      </c>
      <c r="D163" s="14">
        <f>IF(INTRO!$E$39="Non-endemic",0,IF(INTRO!$E$39="Endemic but PC is not required",IF(COUNTRY_INFO!$H163=1,COUNTRY_INFO!F163+COUNTRY_INFO!G163,0),IF(COUNTRY_INFO!$H163=1,COUNTRY_INFO!F163+COUNTRY_INFO!G163,IF(COUNTRY_INFO!$I163=1,IF(COUNTRY_INFO!N163&gt;=(COUNTRY_INFO!F163+COUNTRY_INFO!G163),COUNTRY_INFO!F163+COUNTRY_INFO!G163,COUNTRY_INFO!$N163),0))))</f>
        <v>0</v>
      </c>
      <c r="E163" s="15">
        <f>IF(AND(INTRO!$E$39="Non-endemic",INTRO!$E$37="Non-endemic"),"Not required",IF(INTRO!$E$39="Non-endemic","Treat with DEC",COUNTRY_INFO!Q163))</f>
        <v>0</v>
      </c>
      <c r="F163" s="15">
        <f>IF(INTRO!$E$39&lt;&gt;"Non-endemic",COUNTRY_INFO!R163,"Not required")</f>
        <v>0</v>
      </c>
      <c r="G163" s="14">
        <f>IF(COUNTRY_INFO!H163=1, IF($E163=1,IF(ALB_MBD!$J163&lt;&gt;" ",COUNTRY_INFO!F163+COUNTRY_INFO!G163-ALB_MBD!$J163,COUNTRY_INFO!F163+COUNTRY_INFO!G163), 0),0)</f>
        <v>0</v>
      </c>
      <c r="H163" s="14">
        <f>IF(INTRO!$E$39&lt;&gt;"Endemic",0, IF(AND(COUNTRY_INFO!$I163=1,$F163&lt;&gt;0),IF(COUNTRY_INFO!N163&gt;=(COUNTRY_INFO!F163+COUNTRY_INFO!G163),COUNTRY_INFO!F163+COUNTRY_INFO!G163,COUNTRY_INFO!$N163), 0))</f>
        <v>0</v>
      </c>
      <c r="I163" s="3">
        <v>0</v>
      </c>
      <c r="J163" s="14">
        <f t="shared" si="18"/>
        <v>0</v>
      </c>
      <c r="K163" s="14">
        <f t="shared" si="19"/>
        <v>0</v>
      </c>
      <c r="L163" s="14">
        <f t="shared" si="20"/>
        <v>0</v>
      </c>
      <c r="M163" s="14">
        <f t="shared" si="21"/>
        <v>0</v>
      </c>
      <c r="N163" s="14">
        <f t="shared" si="22"/>
        <v>0</v>
      </c>
      <c r="O163" s="25"/>
      <c r="P163" s="16">
        <f t="shared" si="6"/>
        <v>0</v>
      </c>
      <c r="Q163" s="16">
        <f t="shared" si="7"/>
        <v>0</v>
      </c>
    </row>
    <row r="164" spans="1:17" x14ac:dyDescent="0.25">
      <c r="A164" s="13" t="str">
        <f>IF(INTRO!$E$39="Non-endemic"," ",IF(COUNTRY_INFO!A164=0," ",COUNTRY_INFO!A164))</f>
        <v>Nigeria</v>
      </c>
      <c r="B164" s="13" t="str">
        <f>IF(INTRO!$E$39="Non-endemic"," ",IF(COUNTRY_INFO!B164=0," ",COUNTRY_INFO!B164))</f>
        <v>Borno</v>
      </c>
      <c r="C164" s="13" t="str">
        <f>IF(INTRO!$E$39="Non-endemic"," ",IF(COUNTRY_INFO!C164=0," ",COUNTRY_INFO!C164))</f>
        <v>Kala Balge</v>
      </c>
      <c r="D164" s="14">
        <f>IF(INTRO!$E$39="Non-endemic",0,IF(INTRO!$E$39="Endemic but PC is not required",IF(COUNTRY_INFO!$H164=1,COUNTRY_INFO!F164+COUNTRY_INFO!G164,0),IF(COUNTRY_INFO!$H164=1,COUNTRY_INFO!F164+COUNTRY_INFO!G164,IF(COUNTRY_INFO!$I164=1,IF(COUNTRY_INFO!N164&gt;=(COUNTRY_INFO!F164+COUNTRY_INFO!G164),COUNTRY_INFO!F164+COUNTRY_INFO!G164,COUNTRY_INFO!$N164),0))))</f>
        <v>65412</v>
      </c>
      <c r="E164" s="15">
        <f>IF(AND(INTRO!$E$39="Non-endemic",INTRO!$E$37="Non-endemic"),"Not required",IF(INTRO!$E$39="Non-endemic","Treat with DEC",COUNTRY_INFO!Q164))</f>
        <v>0</v>
      </c>
      <c r="F164" s="15">
        <f>IF(INTRO!$E$39&lt;&gt;"Non-endemic",COUNTRY_INFO!R164,"Not required")</f>
        <v>1</v>
      </c>
      <c r="G164" s="14">
        <f>IF(COUNTRY_INFO!H164=1, IF($E164=1,IF(ALB_MBD!$J164&lt;&gt;" ",COUNTRY_INFO!F164+COUNTRY_INFO!G164-ALB_MBD!$J164,COUNTRY_INFO!F164+COUNTRY_INFO!G164), 0),0)</f>
        <v>0</v>
      </c>
      <c r="H164" s="14">
        <f>IF(INTRO!$E$39&lt;&gt;"Endemic",0, IF(AND(COUNTRY_INFO!$I164=1,$F164&lt;&gt;0),IF(COUNTRY_INFO!N164&gt;=(COUNTRY_INFO!F164+COUNTRY_INFO!G164),COUNTRY_INFO!F164+COUNTRY_INFO!G164,COUNTRY_INFO!$N164), 0))</f>
        <v>65412</v>
      </c>
      <c r="I164" s="3"/>
      <c r="J164" s="14">
        <f t="shared" si="18"/>
        <v>65412</v>
      </c>
      <c r="K164" s="14">
        <f t="shared" si="19"/>
        <v>0</v>
      </c>
      <c r="L164" s="14">
        <f t="shared" si="20"/>
        <v>183153.59999999998</v>
      </c>
      <c r="M164" s="14">
        <f t="shared" si="21"/>
        <v>0</v>
      </c>
      <c r="N164" s="14">
        <f t="shared" si="22"/>
        <v>183153.59999999998</v>
      </c>
      <c r="O164" s="25"/>
      <c r="P164" s="16">
        <f t="shared" si="6"/>
        <v>183153.59999999998</v>
      </c>
      <c r="Q164" s="16">
        <f t="shared" si="7"/>
        <v>367</v>
      </c>
    </row>
    <row r="165" spans="1:17" x14ac:dyDescent="0.25">
      <c r="A165" s="13" t="str">
        <f>IF(INTRO!$E$39="Non-endemic"," ",IF(COUNTRY_INFO!A165=0," ",COUNTRY_INFO!A165))</f>
        <v>Nigeria</v>
      </c>
      <c r="B165" s="13" t="str">
        <f>IF(INTRO!$E$39="Non-endemic"," ",IF(COUNTRY_INFO!B165=0," ",COUNTRY_INFO!B165))</f>
        <v>Borno</v>
      </c>
      <c r="C165" s="13" t="str">
        <f>IF(INTRO!$E$39="Non-endemic"," ",IF(COUNTRY_INFO!C165=0," ",COUNTRY_INFO!C165))</f>
        <v>Konduga</v>
      </c>
      <c r="D165" s="14">
        <f>IF(INTRO!$E$39="Non-endemic",0,IF(INTRO!$E$39="Endemic but PC is not required",IF(COUNTRY_INFO!$H165=1,COUNTRY_INFO!F165+COUNTRY_INFO!G165,0),IF(COUNTRY_INFO!$H165=1,COUNTRY_INFO!F165+COUNTRY_INFO!G165,IF(COUNTRY_INFO!$I165=1,IF(COUNTRY_INFO!N165&gt;=(COUNTRY_INFO!F165+COUNTRY_INFO!G165),COUNTRY_INFO!F165+COUNTRY_INFO!G165,COUNTRY_INFO!$N165),0))))</f>
        <v>0</v>
      </c>
      <c r="E165" s="15">
        <f>IF(AND(INTRO!$E$39="Non-endemic",INTRO!$E$37="Non-endemic"),"Not required",IF(INTRO!$E$39="Non-endemic","Treat with DEC",COUNTRY_INFO!Q165))</f>
        <v>0</v>
      </c>
      <c r="F165" s="15">
        <f>IF(INTRO!$E$39&lt;&gt;"Non-endemic",COUNTRY_INFO!R165,"Not required")</f>
        <v>0</v>
      </c>
      <c r="G165" s="14">
        <f>IF(COUNTRY_INFO!H165=1, IF($E165=1,IF(ALB_MBD!$J165&lt;&gt;" ",COUNTRY_INFO!F165+COUNTRY_INFO!G165-ALB_MBD!$J165,COUNTRY_INFO!F165+COUNTRY_INFO!G165), 0),0)</f>
        <v>0</v>
      </c>
      <c r="H165" s="14">
        <f>IF(INTRO!$E$39&lt;&gt;"Endemic",0, IF(AND(COUNTRY_INFO!$I165=1,$F165&lt;&gt;0),IF(COUNTRY_INFO!N165&gt;=(COUNTRY_INFO!F165+COUNTRY_INFO!G165),COUNTRY_INFO!F165+COUNTRY_INFO!G165,COUNTRY_INFO!$N165), 0))</f>
        <v>0</v>
      </c>
      <c r="I165" s="3">
        <v>0</v>
      </c>
      <c r="J165" s="14">
        <f t="shared" si="18"/>
        <v>0</v>
      </c>
      <c r="K165" s="14">
        <f t="shared" si="19"/>
        <v>0</v>
      </c>
      <c r="L165" s="14">
        <f t="shared" si="20"/>
        <v>0</v>
      </c>
      <c r="M165" s="14">
        <f t="shared" si="21"/>
        <v>0</v>
      </c>
      <c r="N165" s="14">
        <f t="shared" si="22"/>
        <v>0</v>
      </c>
      <c r="O165" s="25"/>
      <c r="P165" s="16">
        <f t="shared" si="6"/>
        <v>0</v>
      </c>
      <c r="Q165" s="16">
        <f t="shared" si="7"/>
        <v>0</v>
      </c>
    </row>
    <row r="166" spans="1:17" x14ac:dyDescent="0.25">
      <c r="A166" s="13" t="str">
        <f>IF(INTRO!$E$39="Non-endemic"," ",IF(COUNTRY_INFO!A166=0," ",COUNTRY_INFO!A166))</f>
        <v>Nigeria</v>
      </c>
      <c r="B166" s="13" t="str">
        <f>IF(INTRO!$E$39="Non-endemic"," ",IF(COUNTRY_INFO!B166=0," ",COUNTRY_INFO!B166))</f>
        <v>Borno</v>
      </c>
      <c r="C166" s="13" t="str">
        <f>IF(INTRO!$E$39="Non-endemic"," ",IF(COUNTRY_INFO!C166=0," ",COUNTRY_INFO!C166))</f>
        <v>Kukawa</v>
      </c>
      <c r="D166" s="14">
        <f>IF(INTRO!$E$39="Non-endemic",0,IF(INTRO!$E$39="Endemic but PC is not required",IF(COUNTRY_INFO!$H166=1,COUNTRY_INFO!F166+COUNTRY_INFO!G166,0),IF(COUNTRY_INFO!$H166=1,COUNTRY_INFO!F166+COUNTRY_INFO!G166,IF(COUNTRY_INFO!$I166=1,IF(COUNTRY_INFO!N166&gt;=(COUNTRY_INFO!F166+COUNTRY_INFO!G166),COUNTRY_INFO!F166+COUNTRY_INFO!G166,COUNTRY_INFO!$N166),0))))</f>
        <v>0</v>
      </c>
      <c r="E166" s="15">
        <f>IF(AND(INTRO!$E$39="Non-endemic",INTRO!$E$37="Non-endemic"),"Not required",IF(INTRO!$E$39="Non-endemic","Treat with DEC",COUNTRY_INFO!Q166))</f>
        <v>0</v>
      </c>
      <c r="F166" s="15">
        <f>IF(INTRO!$E$39&lt;&gt;"Non-endemic",COUNTRY_INFO!R166,"Not required")</f>
        <v>0</v>
      </c>
      <c r="G166" s="14">
        <f>IF(COUNTRY_INFO!H166=1, IF($E166=1,IF(ALB_MBD!$J166&lt;&gt;" ",COUNTRY_INFO!F166+COUNTRY_INFO!G166-ALB_MBD!$J166,COUNTRY_INFO!F166+COUNTRY_INFO!G166), 0),0)</f>
        <v>0</v>
      </c>
      <c r="H166" s="14">
        <f>IF(INTRO!$E$39&lt;&gt;"Endemic",0, IF(AND(COUNTRY_INFO!$I166=1,$F166&lt;&gt;0),IF(COUNTRY_INFO!N166&gt;=(COUNTRY_INFO!F166+COUNTRY_INFO!G166),COUNTRY_INFO!F166+COUNTRY_INFO!G166,COUNTRY_INFO!$N166), 0))</f>
        <v>0</v>
      </c>
      <c r="I166" s="3">
        <v>0</v>
      </c>
      <c r="J166" s="14">
        <f t="shared" si="18"/>
        <v>0</v>
      </c>
      <c r="K166" s="14">
        <f t="shared" si="19"/>
        <v>0</v>
      </c>
      <c r="L166" s="14">
        <f t="shared" si="20"/>
        <v>0</v>
      </c>
      <c r="M166" s="14">
        <f t="shared" si="21"/>
        <v>0</v>
      </c>
      <c r="N166" s="14">
        <f t="shared" si="22"/>
        <v>0</v>
      </c>
      <c r="O166" s="25"/>
      <c r="P166" s="16">
        <f t="shared" si="6"/>
        <v>0</v>
      </c>
      <c r="Q166" s="16">
        <f t="shared" si="7"/>
        <v>0</v>
      </c>
    </row>
    <row r="167" spans="1:17" x14ac:dyDescent="0.25">
      <c r="A167" s="13" t="str">
        <f>IF(INTRO!$E$39="Non-endemic"," ",IF(COUNTRY_INFO!A167=0," ",COUNTRY_INFO!A167))</f>
        <v>Nigeria</v>
      </c>
      <c r="B167" s="13" t="str">
        <f>IF(INTRO!$E$39="Non-endemic"," ",IF(COUNTRY_INFO!B167=0," ",COUNTRY_INFO!B167))</f>
        <v>Borno</v>
      </c>
      <c r="C167" s="13" t="str">
        <f>IF(INTRO!$E$39="Non-endemic"," ",IF(COUNTRY_INFO!C167=0," ",COUNTRY_INFO!C167))</f>
        <v>Kwaya Kusar</v>
      </c>
      <c r="D167" s="14">
        <f>IF(INTRO!$E$39="Non-endemic",0,IF(INTRO!$E$39="Endemic but PC is not required",IF(COUNTRY_INFO!$H167=1,COUNTRY_INFO!F167+COUNTRY_INFO!G167,0),IF(COUNTRY_INFO!$H167=1,COUNTRY_INFO!F167+COUNTRY_INFO!G167,IF(COUNTRY_INFO!$I167=1,IF(COUNTRY_INFO!N167&gt;=(COUNTRY_INFO!F167+COUNTRY_INFO!G167),COUNTRY_INFO!F167+COUNTRY_INFO!G167,COUNTRY_INFO!$N167),0))))</f>
        <v>60789</v>
      </c>
      <c r="E167" s="15">
        <f>IF(AND(INTRO!$E$39="Non-endemic",INTRO!$E$37="Non-endemic"),"Not required",IF(INTRO!$E$39="Non-endemic","Treat with DEC",COUNTRY_INFO!Q167))</f>
        <v>0</v>
      </c>
      <c r="F167" s="15">
        <f>IF(INTRO!$E$39&lt;&gt;"Non-endemic",COUNTRY_INFO!R167,"Not required")</f>
        <v>1</v>
      </c>
      <c r="G167" s="14">
        <f>IF(COUNTRY_INFO!H167=1, IF($E167=1,IF(ALB_MBD!$J167&lt;&gt;" ",COUNTRY_INFO!F167+COUNTRY_INFO!G167-ALB_MBD!$J167,COUNTRY_INFO!F167+COUNTRY_INFO!G167), 0),0)</f>
        <v>0</v>
      </c>
      <c r="H167" s="14">
        <f>IF(INTRO!$E$39&lt;&gt;"Endemic",0, IF(AND(COUNTRY_INFO!$I167=1,$F167&lt;&gt;0),IF(COUNTRY_INFO!N167&gt;=(COUNTRY_INFO!F167+COUNTRY_INFO!G167),COUNTRY_INFO!F167+COUNTRY_INFO!G167,COUNTRY_INFO!$N167), 0))</f>
        <v>60789</v>
      </c>
      <c r="I167" s="3"/>
      <c r="J167" s="14">
        <f t="shared" si="18"/>
        <v>60789</v>
      </c>
      <c r="K167" s="14">
        <f t="shared" si="19"/>
        <v>0</v>
      </c>
      <c r="L167" s="14">
        <f t="shared" si="20"/>
        <v>170209.19999999998</v>
      </c>
      <c r="M167" s="14">
        <f t="shared" si="21"/>
        <v>0</v>
      </c>
      <c r="N167" s="14">
        <f t="shared" si="22"/>
        <v>170209.19999999998</v>
      </c>
      <c r="O167" s="25"/>
      <c r="P167" s="16">
        <f t="shared" si="6"/>
        <v>170209.19999999998</v>
      </c>
      <c r="Q167" s="16">
        <f t="shared" si="7"/>
        <v>341</v>
      </c>
    </row>
    <row r="168" spans="1:17" x14ac:dyDescent="0.25">
      <c r="A168" s="13" t="str">
        <f>IF(INTRO!$E$39="Non-endemic"," ",IF(COUNTRY_INFO!A168=0," ",COUNTRY_INFO!A168))</f>
        <v>Nigeria</v>
      </c>
      <c r="B168" s="13" t="str">
        <f>IF(INTRO!$E$39="Non-endemic"," ",IF(COUNTRY_INFO!B168=0," ",COUNTRY_INFO!B168))</f>
        <v>Borno</v>
      </c>
      <c r="C168" s="13" t="str">
        <f>IF(INTRO!$E$39="Non-endemic"," ",IF(COUNTRY_INFO!C168=0," ",COUNTRY_INFO!C168))</f>
        <v>Mafa</v>
      </c>
      <c r="D168" s="14">
        <f>IF(INTRO!$E$39="Non-endemic",0,IF(INTRO!$E$39="Endemic but PC is not required",IF(COUNTRY_INFO!$H168=1,COUNTRY_INFO!F168+COUNTRY_INFO!G168,0),IF(COUNTRY_INFO!$H168=1,COUNTRY_INFO!F168+COUNTRY_INFO!G168,IF(COUNTRY_INFO!$I168=1,IF(COUNTRY_INFO!N168&gt;=(COUNTRY_INFO!F168+COUNTRY_INFO!G168),COUNTRY_INFO!F168+COUNTRY_INFO!G168,COUNTRY_INFO!$N168),0))))</f>
        <v>0</v>
      </c>
      <c r="E168" s="15">
        <f>IF(AND(INTRO!$E$39="Non-endemic",INTRO!$E$37="Non-endemic"),"Not required",IF(INTRO!$E$39="Non-endemic","Treat with DEC",COUNTRY_INFO!Q168))</f>
        <v>0</v>
      </c>
      <c r="F168" s="15">
        <f>IF(INTRO!$E$39&lt;&gt;"Non-endemic",COUNTRY_INFO!R168,"Not required")</f>
        <v>0</v>
      </c>
      <c r="G168" s="14">
        <f>IF(COUNTRY_INFO!H168=1, IF($E168=1,IF(ALB_MBD!$J168&lt;&gt;" ",COUNTRY_INFO!F168+COUNTRY_INFO!G168-ALB_MBD!$J168,COUNTRY_INFO!F168+COUNTRY_INFO!G168), 0),0)</f>
        <v>0</v>
      </c>
      <c r="H168" s="14">
        <f>IF(INTRO!$E$39&lt;&gt;"Endemic",0, IF(AND(COUNTRY_INFO!$I168=1,$F168&lt;&gt;0),IF(COUNTRY_INFO!N168&gt;=(COUNTRY_INFO!F168+COUNTRY_INFO!G168),COUNTRY_INFO!F168+COUNTRY_INFO!G168,COUNTRY_INFO!$N168), 0))</f>
        <v>0</v>
      </c>
      <c r="I168" s="3">
        <v>0</v>
      </c>
      <c r="J168" s="14">
        <f t="shared" si="18"/>
        <v>0</v>
      </c>
      <c r="K168" s="14">
        <f t="shared" si="19"/>
        <v>0</v>
      </c>
      <c r="L168" s="14">
        <f t="shared" si="20"/>
        <v>0</v>
      </c>
      <c r="M168" s="14">
        <f t="shared" si="21"/>
        <v>0</v>
      </c>
      <c r="N168" s="14">
        <f t="shared" si="22"/>
        <v>0</v>
      </c>
      <c r="O168" s="25"/>
      <c r="P168" s="16">
        <f t="shared" si="6"/>
        <v>0</v>
      </c>
      <c r="Q168" s="16">
        <f t="shared" si="7"/>
        <v>0</v>
      </c>
    </row>
    <row r="169" spans="1:17" x14ac:dyDescent="0.25">
      <c r="A169" s="13" t="str">
        <f>IF(INTRO!$E$39="Non-endemic"," ",IF(COUNTRY_INFO!A169=0," ",COUNTRY_INFO!A169))</f>
        <v>Nigeria</v>
      </c>
      <c r="B169" s="13" t="str">
        <f>IF(INTRO!$E$39="Non-endemic"," ",IF(COUNTRY_INFO!B169=0," ",COUNTRY_INFO!B169))</f>
        <v>Borno</v>
      </c>
      <c r="C169" s="13" t="str">
        <f>IF(INTRO!$E$39="Non-endemic"," ",IF(COUNTRY_INFO!C169=0," ",COUNTRY_INFO!C169))</f>
        <v>Magumeri</v>
      </c>
      <c r="D169" s="14">
        <f>IF(INTRO!$E$39="Non-endemic",0,IF(INTRO!$E$39="Endemic but PC is not required",IF(COUNTRY_INFO!$H169=1,COUNTRY_INFO!F169+COUNTRY_INFO!G169,0),IF(COUNTRY_INFO!$H169=1,COUNTRY_INFO!F169+COUNTRY_INFO!G169,IF(COUNTRY_INFO!$I169=1,IF(COUNTRY_INFO!N169&gt;=(COUNTRY_INFO!F169+COUNTRY_INFO!G169),COUNTRY_INFO!F169+COUNTRY_INFO!G169,COUNTRY_INFO!$N169),0))))</f>
        <v>150876</v>
      </c>
      <c r="E169" s="15">
        <f>IF(AND(INTRO!$E$39="Non-endemic",INTRO!$E$37="Non-endemic"),"Not required",IF(INTRO!$E$39="Non-endemic","Treat with DEC",COUNTRY_INFO!Q169))</f>
        <v>1</v>
      </c>
      <c r="F169" s="15">
        <f>IF(INTRO!$E$39&lt;&gt;"Non-endemic",COUNTRY_INFO!R169,"Not required")</f>
        <v>0</v>
      </c>
      <c r="G169" s="14">
        <f>IF(COUNTRY_INFO!H169=1, IF($E169=1,IF(ALB_MBD!$J169&lt;&gt;" ",COUNTRY_INFO!F169+COUNTRY_INFO!G169-ALB_MBD!$J169,COUNTRY_INFO!F169+COUNTRY_INFO!G169), 0),0)</f>
        <v>150876</v>
      </c>
      <c r="H169" s="14">
        <f>IF(INTRO!$E$39&lt;&gt;"Endemic",0, IF(AND(COUNTRY_INFO!$I169=1,$F169&lt;&gt;0),IF(COUNTRY_INFO!N169&gt;=(COUNTRY_INFO!F169+COUNTRY_INFO!G169),COUNTRY_INFO!F169+COUNTRY_INFO!G169,COUNTRY_INFO!$N169), 0))</f>
        <v>0</v>
      </c>
      <c r="I169" s="3">
        <v>0</v>
      </c>
      <c r="J169" s="14">
        <f t="shared" si="18"/>
        <v>0</v>
      </c>
      <c r="K169" s="14">
        <f t="shared" si="19"/>
        <v>422452.8</v>
      </c>
      <c r="L169" s="14">
        <f t="shared" si="20"/>
        <v>0</v>
      </c>
      <c r="M169" s="14">
        <f t="shared" si="21"/>
        <v>0</v>
      </c>
      <c r="N169" s="14">
        <f t="shared" si="22"/>
        <v>422452.8</v>
      </c>
      <c r="O169" s="25"/>
      <c r="P169" s="16">
        <f t="shared" si="6"/>
        <v>422452.8</v>
      </c>
      <c r="Q169" s="16">
        <f t="shared" si="7"/>
        <v>845</v>
      </c>
    </row>
    <row r="170" spans="1:17" x14ac:dyDescent="0.25">
      <c r="A170" s="13" t="str">
        <f>IF(INTRO!$E$39="Non-endemic"," ",IF(COUNTRY_INFO!A170=0," ",COUNTRY_INFO!A170))</f>
        <v>Nigeria</v>
      </c>
      <c r="B170" s="13" t="str">
        <f>IF(INTRO!$E$39="Non-endemic"," ",IF(COUNTRY_INFO!B170=0," ",COUNTRY_INFO!B170))</f>
        <v>Borno</v>
      </c>
      <c r="C170" s="13" t="str">
        <f>IF(INTRO!$E$39="Non-endemic"," ",IF(COUNTRY_INFO!C170=0," ",COUNTRY_INFO!C170))</f>
        <v>Maiduguri</v>
      </c>
      <c r="D170" s="14">
        <f>IF(INTRO!$E$39="Non-endemic",0,IF(INTRO!$E$39="Endemic but PC is not required",IF(COUNTRY_INFO!$H170=1,COUNTRY_INFO!F170+COUNTRY_INFO!G170,0),IF(COUNTRY_INFO!$H170=1,COUNTRY_INFO!F170+COUNTRY_INFO!G170,IF(COUNTRY_INFO!$I170=1,IF(COUNTRY_INFO!N170&gt;=(COUNTRY_INFO!F170+COUNTRY_INFO!G170),COUNTRY_INFO!F170+COUNTRY_INFO!G170,COUNTRY_INFO!$N170),0))))</f>
        <v>561079</v>
      </c>
      <c r="E170" s="15">
        <f>IF(AND(INTRO!$E$39="Non-endemic",INTRO!$E$37="Non-endemic"),"Not required",IF(INTRO!$E$39="Non-endemic","Treat with DEC",COUNTRY_INFO!Q170))</f>
        <v>1</v>
      </c>
      <c r="F170" s="15">
        <f>IF(INTRO!$E$39&lt;&gt;"Non-endemic",COUNTRY_INFO!R170,"Not required")</f>
        <v>0</v>
      </c>
      <c r="G170" s="14">
        <f>IF(COUNTRY_INFO!H170=1, IF($E170=1,IF(ALB_MBD!$J170&lt;&gt;" ",COUNTRY_INFO!F170+COUNTRY_INFO!G170-ALB_MBD!$J170,COUNTRY_INFO!F170+COUNTRY_INFO!G170), 0),0)</f>
        <v>561079</v>
      </c>
      <c r="H170" s="14">
        <f>IF(INTRO!$E$39&lt;&gt;"Endemic",0, IF(AND(COUNTRY_INFO!$I170=1,$F170&lt;&gt;0),IF(COUNTRY_INFO!N170&gt;=(COUNTRY_INFO!F170+COUNTRY_INFO!G170),COUNTRY_INFO!F170+COUNTRY_INFO!G170,COUNTRY_INFO!$N170), 0))</f>
        <v>0</v>
      </c>
      <c r="I170" s="3">
        <v>0</v>
      </c>
      <c r="J170" s="14">
        <f t="shared" si="18"/>
        <v>0</v>
      </c>
      <c r="K170" s="14">
        <f t="shared" si="19"/>
        <v>1571021.2</v>
      </c>
      <c r="L170" s="14">
        <f t="shared" si="20"/>
        <v>0</v>
      </c>
      <c r="M170" s="14">
        <f t="shared" si="21"/>
        <v>0</v>
      </c>
      <c r="N170" s="14">
        <f t="shared" si="22"/>
        <v>1571021.2</v>
      </c>
      <c r="O170" s="25"/>
      <c r="P170" s="16">
        <f t="shared" si="6"/>
        <v>1571021.2</v>
      </c>
      <c r="Q170" s="16">
        <f t="shared" si="7"/>
        <v>3143</v>
      </c>
    </row>
    <row r="171" spans="1:17" x14ac:dyDescent="0.25">
      <c r="A171" s="13" t="str">
        <f>IF(INTRO!$E$39="Non-endemic"," ",IF(COUNTRY_INFO!A171=0," ",COUNTRY_INFO!A171))</f>
        <v>Nigeria</v>
      </c>
      <c r="B171" s="13" t="str">
        <f>IF(INTRO!$E$39="Non-endemic"," ",IF(COUNTRY_INFO!B171=0," ",COUNTRY_INFO!B171))</f>
        <v>Borno</v>
      </c>
      <c r="C171" s="13" t="str">
        <f>IF(INTRO!$E$39="Non-endemic"," ",IF(COUNTRY_INFO!C171=0," ",COUNTRY_INFO!C171))</f>
        <v>Marte</v>
      </c>
      <c r="D171" s="14">
        <f>IF(INTRO!$E$39="Non-endemic",0,IF(INTRO!$E$39="Endemic but PC is not required",IF(COUNTRY_INFO!$H171=1,COUNTRY_INFO!F171+COUNTRY_INFO!G171,0),IF(COUNTRY_INFO!$H171=1,COUNTRY_INFO!F171+COUNTRY_INFO!G171,IF(COUNTRY_INFO!$I171=1,IF(COUNTRY_INFO!N171&gt;=(COUNTRY_INFO!F171+COUNTRY_INFO!G171),COUNTRY_INFO!F171+COUNTRY_INFO!G171,COUNTRY_INFO!$N171),0))))</f>
        <v>0</v>
      </c>
      <c r="E171" s="15">
        <f>IF(AND(INTRO!$E$39="Non-endemic",INTRO!$E$37="Non-endemic"),"Not required",IF(INTRO!$E$39="Non-endemic","Treat with DEC",COUNTRY_INFO!Q171))</f>
        <v>0</v>
      </c>
      <c r="F171" s="15">
        <f>IF(INTRO!$E$39&lt;&gt;"Non-endemic",COUNTRY_INFO!R171,"Not required")</f>
        <v>0</v>
      </c>
      <c r="G171" s="14">
        <f>IF(COUNTRY_INFO!H171=1, IF($E171=1,IF(ALB_MBD!$J171&lt;&gt;" ",COUNTRY_INFO!F171+COUNTRY_INFO!G171-ALB_MBD!$J171,COUNTRY_INFO!F171+COUNTRY_INFO!G171), 0),0)</f>
        <v>0</v>
      </c>
      <c r="H171" s="14">
        <f>IF(INTRO!$E$39&lt;&gt;"Endemic",0, IF(AND(COUNTRY_INFO!$I171=1,$F171&lt;&gt;0),IF(COUNTRY_INFO!N171&gt;=(COUNTRY_INFO!F171+COUNTRY_INFO!G171),COUNTRY_INFO!F171+COUNTRY_INFO!G171,COUNTRY_INFO!$N171), 0))</f>
        <v>0</v>
      </c>
      <c r="I171" s="3">
        <v>0</v>
      </c>
      <c r="J171" s="14">
        <f t="shared" si="18"/>
        <v>0</v>
      </c>
      <c r="K171" s="14">
        <f t="shared" si="19"/>
        <v>0</v>
      </c>
      <c r="L171" s="14">
        <f t="shared" si="20"/>
        <v>0</v>
      </c>
      <c r="M171" s="14">
        <f t="shared" si="21"/>
        <v>0</v>
      </c>
      <c r="N171" s="14">
        <f t="shared" si="22"/>
        <v>0</v>
      </c>
      <c r="O171" s="25"/>
      <c r="P171" s="16">
        <f t="shared" si="6"/>
        <v>0</v>
      </c>
      <c r="Q171" s="16">
        <f t="shared" si="7"/>
        <v>0</v>
      </c>
    </row>
    <row r="172" spans="1:17" x14ac:dyDescent="0.25">
      <c r="A172" s="13" t="str">
        <f>IF(INTRO!$E$39="Non-endemic"," ",IF(COUNTRY_INFO!A172=0," ",COUNTRY_INFO!A172))</f>
        <v>Nigeria</v>
      </c>
      <c r="B172" s="13" t="str">
        <f>IF(INTRO!$E$39="Non-endemic"," ",IF(COUNTRY_INFO!B172=0," ",COUNTRY_INFO!B172))</f>
        <v>Borno</v>
      </c>
      <c r="C172" s="13" t="str">
        <f>IF(INTRO!$E$39="Non-endemic"," ",IF(COUNTRY_INFO!C172=0," ",COUNTRY_INFO!C172))</f>
        <v>Mobbar</v>
      </c>
      <c r="D172" s="14">
        <f>IF(INTRO!$E$39="Non-endemic",0,IF(INTRO!$E$39="Endemic but PC is not required",IF(COUNTRY_INFO!$H172=1,COUNTRY_INFO!F172+COUNTRY_INFO!G172,0),IF(COUNTRY_INFO!$H172=1,COUNTRY_INFO!F172+COUNTRY_INFO!G172,IF(COUNTRY_INFO!$I172=1,IF(COUNTRY_INFO!N172&gt;=(COUNTRY_INFO!F172+COUNTRY_INFO!G172),COUNTRY_INFO!F172+COUNTRY_INFO!G172,COUNTRY_INFO!$N172),0))))</f>
        <v>125509</v>
      </c>
      <c r="E172" s="15">
        <f>IF(AND(INTRO!$E$39="Non-endemic",INTRO!$E$37="Non-endemic"),"Not required",IF(INTRO!$E$39="Non-endemic","Treat with DEC",COUNTRY_INFO!Q172))</f>
        <v>1</v>
      </c>
      <c r="F172" s="15">
        <f>IF(INTRO!$E$39&lt;&gt;"Non-endemic",COUNTRY_INFO!R172,"Not required")</f>
        <v>1</v>
      </c>
      <c r="G172" s="14">
        <f>IF(COUNTRY_INFO!H172=1, IF($E172=1,IF(ALB_MBD!$J172&lt;&gt;" ",COUNTRY_INFO!F172+COUNTRY_INFO!G172-ALB_MBD!$J172,COUNTRY_INFO!F172+COUNTRY_INFO!G172), 0),0)</f>
        <v>125509</v>
      </c>
      <c r="H172" s="14">
        <f>IF(INTRO!$E$39&lt;&gt;"Endemic",0, IF(AND(COUNTRY_INFO!$I172=1,$F172&lt;&gt;0),IF(COUNTRY_INFO!N172&gt;=(COUNTRY_INFO!F172+COUNTRY_INFO!G172),COUNTRY_INFO!F172+COUNTRY_INFO!G172,COUNTRY_INFO!$N172), 0))</f>
        <v>72842.820278124971</v>
      </c>
      <c r="I172" s="3">
        <v>58274.256222499978</v>
      </c>
      <c r="J172" s="14">
        <f t="shared" si="18"/>
        <v>58274.256222499978</v>
      </c>
      <c r="K172" s="14">
        <f t="shared" si="19"/>
        <v>188257.28257700006</v>
      </c>
      <c r="L172" s="14">
        <f t="shared" si="20"/>
        <v>0</v>
      </c>
      <c r="M172" s="14">
        <f t="shared" si="21"/>
        <v>163167.91742299992</v>
      </c>
      <c r="N172" s="14">
        <f t="shared" si="22"/>
        <v>351425.19999999995</v>
      </c>
      <c r="O172" s="25"/>
      <c r="P172" s="16">
        <f t="shared" si="6"/>
        <v>351425.19999999995</v>
      </c>
      <c r="Q172" s="16">
        <f t="shared" si="7"/>
        <v>703</v>
      </c>
    </row>
    <row r="173" spans="1:17" x14ac:dyDescent="0.25">
      <c r="A173" s="13" t="str">
        <f>IF(INTRO!$E$39="Non-endemic"," ",IF(COUNTRY_INFO!A173=0," ",COUNTRY_INFO!A173))</f>
        <v>Nigeria</v>
      </c>
      <c r="B173" s="13" t="str">
        <f>IF(INTRO!$E$39="Non-endemic"," ",IF(COUNTRY_INFO!B173=0," ",COUNTRY_INFO!B173))</f>
        <v>Borno</v>
      </c>
      <c r="C173" s="13" t="str">
        <f>IF(INTRO!$E$39="Non-endemic"," ",IF(COUNTRY_INFO!C173=0," ",COUNTRY_INFO!C173))</f>
        <v>Monguno</v>
      </c>
      <c r="D173" s="14">
        <f>IF(INTRO!$E$39="Non-endemic",0,IF(INTRO!$E$39="Endemic but PC is not required",IF(COUNTRY_INFO!$H173=1,COUNTRY_INFO!F173+COUNTRY_INFO!G173,0),IF(COUNTRY_INFO!$H173=1,COUNTRY_INFO!F173+COUNTRY_INFO!G173,IF(COUNTRY_INFO!$I173=1,IF(COUNTRY_INFO!N173&gt;=(COUNTRY_INFO!F173+COUNTRY_INFO!G173),COUNTRY_INFO!F173+COUNTRY_INFO!G173,COUNTRY_INFO!$N173),0))))</f>
        <v>118189</v>
      </c>
      <c r="E173" s="15">
        <f>IF(AND(INTRO!$E$39="Non-endemic",INTRO!$E$37="Non-endemic"),"Not required",IF(INTRO!$E$39="Non-endemic","Treat with DEC",COUNTRY_INFO!Q173))</f>
        <v>1</v>
      </c>
      <c r="F173" s="15">
        <f>IF(INTRO!$E$39&lt;&gt;"Non-endemic",COUNTRY_INFO!R173,"Not required")</f>
        <v>0</v>
      </c>
      <c r="G173" s="14">
        <f>IF(COUNTRY_INFO!H173=1, IF($E173=1,IF(ALB_MBD!$J173&lt;&gt;" ",COUNTRY_INFO!F173+COUNTRY_INFO!G173-ALB_MBD!$J173,COUNTRY_INFO!F173+COUNTRY_INFO!G173), 0),0)</f>
        <v>118189</v>
      </c>
      <c r="H173" s="14">
        <f>IF(INTRO!$E$39&lt;&gt;"Endemic",0, IF(AND(COUNTRY_INFO!$I173=1,$F173&lt;&gt;0),IF(COUNTRY_INFO!N173&gt;=(COUNTRY_INFO!F173+COUNTRY_INFO!G173),COUNTRY_INFO!F173+COUNTRY_INFO!G173,COUNTRY_INFO!$N173), 0))</f>
        <v>0</v>
      </c>
      <c r="I173" s="3">
        <v>0</v>
      </c>
      <c r="J173" s="14">
        <f t="shared" si="18"/>
        <v>0</v>
      </c>
      <c r="K173" s="14">
        <f t="shared" si="19"/>
        <v>330929.19999999995</v>
      </c>
      <c r="L173" s="14">
        <f t="shared" si="20"/>
        <v>0</v>
      </c>
      <c r="M173" s="14">
        <f t="shared" si="21"/>
        <v>0</v>
      </c>
      <c r="N173" s="14">
        <f t="shared" si="22"/>
        <v>330929.19999999995</v>
      </c>
      <c r="O173" s="25"/>
      <c r="P173" s="16">
        <f t="shared" si="6"/>
        <v>330929.19999999995</v>
      </c>
      <c r="Q173" s="16">
        <f t="shared" si="7"/>
        <v>662</v>
      </c>
    </row>
    <row r="174" spans="1:17" x14ac:dyDescent="0.25">
      <c r="A174" s="13" t="str">
        <f>IF(INTRO!$E$39="Non-endemic"," ",IF(COUNTRY_INFO!A174=0," ",COUNTRY_INFO!A174))</f>
        <v>Nigeria</v>
      </c>
      <c r="B174" s="13" t="str">
        <f>IF(INTRO!$E$39="Non-endemic"," ",IF(COUNTRY_INFO!B174=0," ",COUNTRY_INFO!B174))</f>
        <v>Borno</v>
      </c>
      <c r="C174" s="13" t="str">
        <f>IF(INTRO!$E$39="Non-endemic"," ",IF(COUNTRY_INFO!C174=0," ",COUNTRY_INFO!C174))</f>
        <v>Ngala</v>
      </c>
      <c r="D174" s="14">
        <f>IF(INTRO!$E$39="Non-endemic",0,IF(INTRO!$E$39="Endemic but PC is not required",IF(COUNTRY_INFO!$H174=1,COUNTRY_INFO!F174+COUNTRY_INFO!G174,0),IF(COUNTRY_INFO!$H174=1,COUNTRY_INFO!F174+COUNTRY_INFO!G174,IF(COUNTRY_INFO!$I174=1,IF(COUNTRY_INFO!N174&gt;=(COUNTRY_INFO!F174+COUNTRY_INFO!G174),COUNTRY_INFO!F174+COUNTRY_INFO!G174,COUNTRY_INFO!$N174),0))))</f>
        <v>0</v>
      </c>
      <c r="E174" s="15">
        <f>IF(AND(INTRO!$E$39="Non-endemic",INTRO!$E$37="Non-endemic"),"Not required",IF(INTRO!$E$39="Non-endemic","Treat with DEC",COUNTRY_INFO!Q174))</f>
        <v>0</v>
      </c>
      <c r="F174" s="15">
        <f>IF(INTRO!$E$39&lt;&gt;"Non-endemic",COUNTRY_INFO!R174,"Not required")</f>
        <v>0</v>
      </c>
      <c r="G174" s="14">
        <f>IF(COUNTRY_INFO!H174=1, IF($E174=1,IF(ALB_MBD!$J174&lt;&gt;" ",COUNTRY_INFO!F174+COUNTRY_INFO!G174-ALB_MBD!$J174,COUNTRY_INFO!F174+COUNTRY_INFO!G174), 0),0)</f>
        <v>0</v>
      </c>
      <c r="H174" s="14">
        <f>IF(INTRO!$E$39&lt;&gt;"Endemic",0, IF(AND(COUNTRY_INFO!$I174=1,$F174&lt;&gt;0),IF(COUNTRY_INFO!N174&gt;=(COUNTRY_INFO!F174+COUNTRY_INFO!G174),COUNTRY_INFO!F174+COUNTRY_INFO!G174,COUNTRY_INFO!$N174), 0))</f>
        <v>0</v>
      </c>
      <c r="I174" s="3">
        <v>0</v>
      </c>
      <c r="J174" s="14">
        <f t="shared" si="18"/>
        <v>0</v>
      </c>
      <c r="K174" s="14">
        <f t="shared" si="19"/>
        <v>0</v>
      </c>
      <c r="L174" s="14">
        <f t="shared" si="20"/>
        <v>0</v>
      </c>
      <c r="M174" s="14">
        <f t="shared" si="21"/>
        <v>0</v>
      </c>
      <c r="N174" s="14">
        <f t="shared" si="22"/>
        <v>0</v>
      </c>
      <c r="O174" s="25"/>
      <c r="P174" s="16">
        <f t="shared" si="6"/>
        <v>0</v>
      </c>
      <c r="Q174" s="16">
        <f t="shared" si="7"/>
        <v>0</v>
      </c>
    </row>
    <row r="175" spans="1:17" x14ac:dyDescent="0.25">
      <c r="A175" s="13" t="str">
        <f>IF(INTRO!$E$39="Non-endemic"," ",IF(COUNTRY_INFO!A175=0," ",COUNTRY_INFO!A175))</f>
        <v>Nigeria</v>
      </c>
      <c r="B175" s="13" t="str">
        <f>IF(INTRO!$E$39="Non-endemic"," ",IF(COUNTRY_INFO!B175=0," ",COUNTRY_INFO!B175))</f>
        <v>Borno</v>
      </c>
      <c r="C175" s="13" t="str">
        <f>IF(INTRO!$E$39="Non-endemic"," ",IF(COUNTRY_INFO!C175=0," ",COUNTRY_INFO!C175))</f>
        <v>Nganzai</v>
      </c>
      <c r="D175" s="14">
        <f>IF(INTRO!$E$39="Non-endemic",0,IF(INTRO!$E$39="Endemic but PC is not required",IF(COUNTRY_INFO!$H175=1,COUNTRY_INFO!F175+COUNTRY_INFO!G175,0),IF(COUNTRY_INFO!$H175=1,COUNTRY_INFO!F175+COUNTRY_INFO!G175,IF(COUNTRY_INFO!$I175=1,IF(COUNTRY_INFO!N175&gt;=(COUNTRY_INFO!F175+COUNTRY_INFO!G175),COUNTRY_INFO!F175+COUNTRY_INFO!G175,COUNTRY_INFO!$N175),0))))</f>
        <v>0</v>
      </c>
      <c r="E175" s="15">
        <f>IF(AND(INTRO!$E$39="Non-endemic",INTRO!$E$37="Non-endemic"),"Not required",IF(INTRO!$E$39="Non-endemic","Treat with DEC",COUNTRY_INFO!Q175))</f>
        <v>0</v>
      </c>
      <c r="F175" s="15">
        <f>IF(INTRO!$E$39&lt;&gt;"Non-endemic",COUNTRY_INFO!R175,"Not required")</f>
        <v>0</v>
      </c>
      <c r="G175" s="14">
        <f>IF(COUNTRY_INFO!H175=1, IF($E175=1,IF(ALB_MBD!$J175&lt;&gt;" ",COUNTRY_INFO!F175+COUNTRY_INFO!G175-ALB_MBD!$J175,COUNTRY_INFO!F175+COUNTRY_INFO!G175), 0),0)</f>
        <v>0</v>
      </c>
      <c r="H175" s="14">
        <f>IF(INTRO!$E$39&lt;&gt;"Endemic",0, IF(AND(COUNTRY_INFO!$I175=1,$F175&lt;&gt;0),IF(COUNTRY_INFO!N175&gt;=(COUNTRY_INFO!F175+COUNTRY_INFO!G175),COUNTRY_INFO!F175+COUNTRY_INFO!G175,COUNTRY_INFO!$N175), 0))</f>
        <v>0</v>
      </c>
      <c r="I175" s="3">
        <v>0</v>
      </c>
      <c r="J175" s="14">
        <f t="shared" si="18"/>
        <v>0</v>
      </c>
      <c r="K175" s="14">
        <f t="shared" si="19"/>
        <v>0</v>
      </c>
      <c r="L175" s="14">
        <f t="shared" si="20"/>
        <v>0</v>
      </c>
      <c r="M175" s="14">
        <f t="shared" si="21"/>
        <v>0</v>
      </c>
      <c r="N175" s="14">
        <f t="shared" si="22"/>
        <v>0</v>
      </c>
      <c r="O175" s="25"/>
      <c r="P175" s="16">
        <f t="shared" si="6"/>
        <v>0</v>
      </c>
      <c r="Q175" s="16">
        <f t="shared" si="7"/>
        <v>0</v>
      </c>
    </row>
    <row r="176" spans="1:17" x14ac:dyDescent="0.25">
      <c r="A176" s="13" t="str">
        <f>IF(INTRO!$E$39="Non-endemic"," ",IF(COUNTRY_INFO!A176=0," ",COUNTRY_INFO!A176))</f>
        <v>Nigeria</v>
      </c>
      <c r="B176" s="13" t="str">
        <f>IF(INTRO!$E$39="Non-endemic"," ",IF(COUNTRY_INFO!B176=0," ",COUNTRY_INFO!B176))</f>
        <v>Borno</v>
      </c>
      <c r="C176" s="13" t="str">
        <f>IF(INTRO!$E$39="Non-endemic"," ",IF(COUNTRY_INFO!C176=0," ",COUNTRY_INFO!C176))</f>
        <v>Shani</v>
      </c>
      <c r="D176" s="14">
        <f>IF(INTRO!$E$39="Non-endemic",0,IF(INTRO!$E$39="Endemic but PC is not required",IF(COUNTRY_INFO!$H176=1,COUNTRY_INFO!F176+COUNTRY_INFO!G176,0),IF(COUNTRY_INFO!$H176=1,COUNTRY_INFO!F176+COUNTRY_INFO!G176,IF(COUNTRY_INFO!$I176=1,IF(COUNTRY_INFO!N176&gt;=(COUNTRY_INFO!F176+COUNTRY_INFO!G176),COUNTRY_INFO!F176+COUNTRY_INFO!G176,COUNTRY_INFO!$N176),0))))</f>
        <v>110084</v>
      </c>
      <c r="E176" s="15">
        <f>IF(AND(INTRO!$E$39="Non-endemic",INTRO!$E$37="Non-endemic"),"Not required",IF(INTRO!$E$39="Non-endemic","Treat with DEC",COUNTRY_INFO!Q176))</f>
        <v>1</v>
      </c>
      <c r="F176" s="15">
        <f>IF(INTRO!$E$39&lt;&gt;"Non-endemic",COUNTRY_INFO!R176,"Not required")</f>
        <v>1</v>
      </c>
      <c r="G176" s="14">
        <f>IF(COUNTRY_INFO!H176=1, IF($E176=1,IF(ALB_MBD!$J176&lt;&gt;" ",COUNTRY_INFO!F176+COUNTRY_INFO!G176-ALB_MBD!$J176,COUNTRY_INFO!F176+COUNTRY_INFO!G176), 0),0)</f>
        <v>110084</v>
      </c>
      <c r="H176" s="14">
        <f>IF(INTRO!$E$39&lt;&gt;"Endemic",0, IF(AND(COUNTRY_INFO!$I176=1,$F176&lt;&gt;0),IF(COUNTRY_INFO!N176&gt;=(COUNTRY_INFO!F176+COUNTRY_INFO!G176),COUNTRY_INFO!F176+COUNTRY_INFO!G176,COUNTRY_INFO!$N176), 0))</f>
        <v>110084</v>
      </c>
      <c r="I176" s="3"/>
      <c r="J176" s="14">
        <f t="shared" si="18"/>
        <v>110084</v>
      </c>
      <c r="K176" s="14">
        <f t="shared" si="19"/>
        <v>0</v>
      </c>
      <c r="L176" s="14">
        <f t="shared" si="20"/>
        <v>0</v>
      </c>
      <c r="M176" s="14">
        <f t="shared" si="21"/>
        <v>308235.19999999995</v>
      </c>
      <c r="N176" s="14">
        <f t="shared" si="22"/>
        <v>308235.19999999995</v>
      </c>
      <c r="O176" s="25"/>
      <c r="P176" s="16">
        <f t="shared" si="6"/>
        <v>308235.19999999995</v>
      </c>
      <c r="Q176" s="16">
        <f t="shared" si="7"/>
        <v>617</v>
      </c>
    </row>
    <row r="177" spans="1:17" x14ac:dyDescent="0.25">
      <c r="A177" s="13" t="str">
        <f>IF(INTRO!$E$39="Non-endemic"," ",IF(COUNTRY_INFO!A177=0," ",COUNTRY_INFO!A177))</f>
        <v>Nigeria</v>
      </c>
      <c r="B177" s="13" t="str">
        <f>IF(INTRO!$E$39="Non-endemic"," ",IF(COUNTRY_INFO!B177=0," ",COUNTRY_INFO!B177))</f>
        <v>Cross River</v>
      </c>
      <c r="C177" s="13" t="str">
        <f>IF(INTRO!$E$39="Non-endemic"," ",IF(COUNTRY_INFO!C177=0," ",COUNTRY_INFO!C177))</f>
        <v>Abi</v>
      </c>
      <c r="D177" s="14">
        <f>IF(INTRO!$E$39="Non-endemic",0,IF(INTRO!$E$39="Endemic but PC is not required",IF(COUNTRY_INFO!$H177=1,COUNTRY_INFO!F177+COUNTRY_INFO!G177,0),IF(COUNTRY_INFO!$H177=1,COUNTRY_INFO!F177+COUNTRY_INFO!G177,IF(COUNTRY_INFO!$I177=1,IF(COUNTRY_INFO!N177&gt;=(COUNTRY_INFO!F177+COUNTRY_INFO!G177),COUNTRY_INFO!F177+COUNTRY_INFO!G177,COUNTRY_INFO!$N177),0))))</f>
        <v>155794</v>
      </c>
      <c r="E177" s="15">
        <f>IF(AND(INTRO!$E$39="Non-endemic",INTRO!$E$37="Non-endemic"),"Not required",IF(INTRO!$E$39="Non-endemic","Treat with DEC",COUNTRY_INFO!Q177))</f>
        <v>1</v>
      </c>
      <c r="F177" s="15">
        <f>IF(INTRO!$E$39&lt;&gt;"Non-endemic",COUNTRY_INFO!R177,"Not required")</f>
        <v>2</v>
      </c>
      <c r="G177" s="14">
        <f>IF(COUNTRY_INFO!H177=1, IF($E177=1,IF(ALB_MBD!$J177&lt;&gt;" ",COUNTRY_INFO!F177+COUNTRY_INFO!G177-ALB_MBD!$J177,COUNTRY_INFO!F177+COUNTRY_INFO!G177), 0),0)</f>
        <v>155794</v>
      </c>
      <c r="H177" s="14">
        <f>IF(INTRO!$E$39&lt;&gt;"Endemic",0, IF(AND(COUNTRY_INFO!$I177=1,$F177&lt;&gt;0),IF(COUNTRY_INFO!N177&gt;=(COUNTRY_INFO!F177+COUNTRY_INFO!G177),COUNTRY_INFO!F177+COUNTRY_INFO!G177,COUNTRY_INFO!$N177), 0))</f>
        <v>0</v>
      </c>
      <c r="I177" s="3"/>
      <c r="J177" s="14">
        <f t="shared" si="18"/>
        <v>0</v>
      </c>
      <c r="K177" s="14">
        <f t="shared" si="19"/>
        <v>436223.19999999995</v>
      </c>
      <c r="L177" s="14">
        <f t="shared" si="20"/>
        <v>0</v>
      </c>
      <c r="M177" s="14">
        <f t="shared" si="21"/>
        <v>0</v>
      </c>
      <c r="N177" s="14">
        <f t="shared" si="22"/>
        <v>436223.19999999995</v>
      </c>
      <c r="O177" s="25"/>
      <c r="P177" s="16">
        <f t="shared" si="6"/>
        <v>436223.19999999995</v>
      </c>
      <c r="Q177" s="16">
        <f t="shared" si="7"/>
        <v>873</v>
      </c>
    </row>
    <row r="178" spans="1:17" x14ac:dyDescent="0.25">
      <c r="A178" s="13" t="str">
        <f>IF(INTRO!$E$39="Non-endemic"," ",IF(COUNTRY_INFO!A178=0," ",COUNTRY_INFO!A178))</f>
        <v>Nigeria</v>
      </c>
      <c r="B178" s="13" t="str">
        <f>IF(INTRO!$E$39="Non-endemic"," ",IF(COUNTRY_INFO!B178=0," ",COUNTRY_INFO!B178))</f>
        <v>Cross River</v>
      </c>
      <c r="C178" s="13" t="str">
        <f>IF(INTRO!$E$39="Non-endemic"," ",IF(COUNTRY_INFO!C178=0," ",COUNTRY_INFO!C178))</f>
        <v>Akamkpa</v>
      </c>
      <c r="D178" s="14">
        <f>IF(INTRO!$E$39="Non-endemic",0,IF(INTRO!$E$39="Endemic but PC is not required",IF(COUNTRY_INFO!$H178=1,COUNTRY_INFO!F178+COUNTRY_INFO!G178,0),IF(COUNTRY_INFO!$H178=1,COUNTRY_INFO!F178+COUNTRY_INFO!G178,IF(COUNTRY_INFO!$I178=1,IF(COUNTRY_INFO!N178&gt;=(COUNTRY_INFO!F178+COUNTRY_INFO!G178),COUNTRY_INFO!F178+COUNTRY_INFO!G178,COUNTRY_INFO!$N178),0))))</f>
        <v>162597</v>
      </c>
      <c r="E178" s="15">
        <f>IF(AND(INTRO!$E$39="Non-endemic",INTRO!$E$37="Non-endemic"),"Not required",IF(INTRO!$E$39="Non-endemic","Treat with DEC",COUNTRY_INFO!Q178))</f>
        <v>1</v>
      </c>
      <c r="F178" s="15">
        <f>IF(INTRO!$E$39&lt;&gt;"Non-endemic",COUNTRY_INFO!R178,"Not required")</f>
        <v>2</v>
      </c>
      <c r="G178" s="14">
        <f>IF(COUNTRY_INFO!H178=1, IF($E178=1,IF(ALB_MBD!$J178&lt;&gt;" ",COUNTRY_INFO!F178+COUNTRY_INFO!G178-ALB_MBD!$J178,COUNTRY_INFO!F178+COUNTRY_INFO!G178), 0),0)</f>
        <v>162597</v>
      </c>
      <c r="H178" s="14">
        <f>IF(INTRO!$E$39&lt;&gt;"Endemic",0, IF(AND(COUNTRY_INFO!$I178=1,$F178&lt;&gt;0),IF(COUNTRY_INFO!N178&gt;=(COUNTRY_INFO!F178+COUNTRY_INFO!G178),COUNTRY_INFO!F178+COUNTRY_INFO!G178,COUNTRY_INFO!$N178), 0))</f>
        <v>162597</v>
      </c>
      <c r="I178" s="3">
        <v>131946.26074406246</v>
      </c>
      <c r="J178" s="14">
        <f t="shared" si="18"/>
        <v>131946.26074406246</v>
      </c>
      <c r="K178" s="14">
        <f t="shared" si="19"/>
        <v>85822.069916625114</v>
      </c>
      <c r="L178" s="14">
        <f t="shared" si="20"/>
        <v>369449.53008337488</v>
      </c>
      <c r="M178" s="14">
        <f t="shared" si="21"/>
        <v>369449.53008337488</v>
      </c>
      <c r="N178" s="14">
        <f t="shared" si="22"/>
        <v>824721.13008337491</v>
      </c>
      <c r="O178" s="25"/>
      <c r="P178" s="16">
        <f t="shared" si="6"/>
        <v>824721.13008337491</v>
      </c>
      <c r="Q178" s="16">
        <f t="shared" si="7"/>
        <v>1650</v>
      </c>
    </row>
    <row r="179" spans="1:17" x14ac:dyDescent="0.25">
      <c r="A179" s="13" t="str">
        <f>IF(INTRO!$E$39="Non-endemic"," ",IF(COUNTRY_INFO!A179=0," ",COUNTRY_INFO!A179))</f>
        <v>Nigeria</v>
      </c>
      <c r="B179" s="13" t="str">
        <f>IF(INTRO!$E$39="Non-endemic"," ",IF(COUNTRY_INFO!B179=0," ",COUNTRY_INFO!B179))</f>
        <v>Cross River</v>
      </c>
      <c r="C179" s="13" t="str">
        <f>IF(INTRO!$E$39="Non-endemic"," ",IF(COUNTRY_INFO!C179=0," ",COUNTRY_INFO!C179))</f>
        <v>Akpabuyo</v>
      </c>
      <c r="D179" s="14">
        <f>IF(INTRO!$E$39="Non-endemic",0,IF(INTRO!$E$39="Endemic but PC is not required",IF(COUNTRY_INFO!$H179=1,COUNTRY_INFO!F179+COUNTRY_INFO!G179,0),IF(COUNTRY_INFO!$H179=1,COUNTRY_INFO!F179+COUNTRY_INFO!G179,IF(COUNTRY_INFO!$I179=1,IF(COUNTRY_INFO!N179&gt;=(COUNTRY_INFO!F179+COUNTRY_INFO!G179),COUNTRY_INFO!F179+COUNTRY_INFO!G179,COUNTRY_INFO!$N179),0))))</f>
        <v>70224.576101562474</v>
      </c>
      <c r="E179" s="15">
        <f>IF(AND(INTRO!$E$39="Non-endemic",INTRO!$E$37="Non-endemic"),"Not required",IF(INTRO!$E$39="Non-endemic","Treat with DEC",COUNTRY_INFO!Q179))</f>
        <v>0</v>
      </c>
      <c r="F179" s="15">
        <f>IF(INTRO!$E$39&lt;&gt;"Non-endemic",COUNTRY_INFO!R179,"Not required")</f>
        <v>2</v>
      </c>
      <c r="G179" s="14">
        <f>IF(COUNTRY_INFO!H179=1, IF($E179=1,IF(ALB_MBD!$J179&lt;&gt;" ",COUNTRY_INFO!F179+COUNTRY_INFO!G179-ALB_MBD!$J179,COUNTRY_INFO!F179+COUNTRY_INFO!G179), 0),0)</f>
        <v>0</v>
      </c>
      <c r="H179" s="14">
        <f>IF(INTRO!$E$39&lt;&gt;"Endemic",0, IF(AND(COUNTRY_INFO!$I179=1,$F179&lt;&gt;0),IF(COUNTRY_INFO!N179&gt;=(COUNTRY_INFO!F179+COUNTRY_INFO!G179),COUNTRY_INFO!F179+COUNTRY_INFO!G179,COUNTRY_INFO!$N179), 0))</f>
        <v>70224.576101562474</v>
      </c>
      <c r="I179" s="3">
        <v>56179.660881249976</v>
      </c>
      <c r="J179" s="14">
        <f t="shared" si="18"/>
        <v>56179.660881249976</v>
      </c>
      <c r="K179" s="14">
        <f t="shared" si="19"/>
        <v>0</v>
      </c>
      <c r="L179" s="14">
        <f t="shared" si="20"/>
        <v>314606.10093499982</v>
      </c>
      <c r="M179" s="14">
        <f t="shared" si="21"/>
        <v>0</v>
      </c>
      <c r="N179" s="14">
        <f t="shared" si="22"/>
        <v>314606.10093499982</v>
      </c>
      <c r="O179" s="25"/>
      <c r="P179" s="16">
        <f t="shared" si="6"/>
        <v>314606.10093499982</v>
      </c>
      <c r="Q179" s="16">
        <f t="shared" si="7"/>
        <v>630</v>
      </c>
    </row>
    <row r="180" spans="1:17" x14ac:dyDescent="0.25">
      <c r="A180" s="13" t="str">
        <f>IF(INTRO!$E$39="Non-endemic"," ",IF(COUNTRY_INFO!A180=0," ",COUNTRY_INFO!A180))</f>
        <v>Nigeria</v>
      </c>
      <c r="B180" s="13" t="str">
        <f>IF(INTRO!$E$39="Non-endemic"," ",IF(COUNTRY_INFO!B180=0," ",COUNTRY_INFO!B180))</f>
        <v>Cross River</v>
      </c>
      <c r="C180" s="13" t="str">
        <f>IF(INTRO!$E$39="Non-endemic"," ",IF(COUNTRY_INFO!C180=0," ",COUNTRY_INFO!C180))</f>
        <v>Bakasi</v>
      </c>
      <c r="D180" s="14">
        <f>IF(INTRO!$E$39="Non-endemic",0,IF(INTRO!$E$39="Endemic but PC is not required",IF(COUNTRY_INFO!$H180=1,COUNTRY_INFO!F180+COUNTRY_INFO!G180,0),IF(COUNTRY_INFO!$H180=1,COUNTRY_INFO!F180+COUNTRY_INFO!G180,IF(COUNTRY_INFO!$I180=1,IF(COUNTRY_INFO!N180&gt;=(COUNTRY_INFO!F180+COUNTRY_INFO!G180),COUNTRY_INFO!F180+COUNTRY_INFO!G180,COUNTRY_INFO!$N180),0))))</f>
        <v>34843</v>
      </c>
      <c r="E180" s="15">
        <f>IF(AND(INTRO!$E$39="Non-endemic",INTRO!$E$37="Non-endemic"),"Not required",IF(INTRO!$E$39="Non-endemic","Treat with DEC",COUNTRY_INFO!Q180))</f>
        <v>0</v>
      </c>
      <c r="F180" s="15">
        <f>IF(INTRO!$E$39&lt;&gt;"Non-endemic",COUNTRY_INFO!R180,"Not required")</f>
        <v>2</v>
      </c>
      <c r="G180" s="14">
        <f>IF(COUNTRY_INFO!H180=1, IF($E180=1,IF(ALB_MBD!$J180&lt;&gt;" ",COUNTRY_INFO!F180+COUNTRY_INFO!G180-ALB_MBD!$J180,COUNTRY_INFO!F180+COUNTRY_INFO!G180), 0),0)</f>
        <v>0</v>
      </c>
      <c r="H180" s="14">
        <f>IF(INTRO!$E$39&lt;&gt;"Endemic",0, IF(AND(COUNTRY_INFO!$I180=1,$F180&lt;&gt;0),IF(COUNTRY_INFO!N180&gt;=(COUNTRY_INFO!F180+COUNTRY_INFO!G180),COUNTRY_INFO!F180+COUNTRY_INFO!G180,COUNTRY_INFO!$N180), 0))</f>
        <v>34843</v>
      </c>
      <c r="I180" s="3"/>
      <c r="J180" s="14">
        <f t="shared" si="18"/>
        <v>34843</v>
      </c>
      <c r="K180" s="14">
        <f t="shared" si="19"/>
        <v>0</v>
      </c>
      <c r="L180" s="14">
        <f t="shared" si="20"/>
        <v>195120.8</v>
      </c>
      <c r="M180" s="14">
        <f t="shared" si="21"/>
        <v>0</v>
      </c>
      <c r="N180" s="14">
        <f t="shared" si="22"/>
        <v>195120.8</v>
      </c>
      <c r="O180" s="25"/>
      <c r="P180" s="16">
        <f t="shared" si="6"/>
        <v>195120.8</v>
      </c>
      <c r="Q180" s="16">
        <f t="shared" si="7"/>
        <v>391</v>
      </c>
    </row>
    <row r="181" spans="1:17" x14ac:dyDescent="0.25">
      <c r="A181" s="13" t="str">
        <f>IF(INTRO!$E$39="Non-endemic"," ",IF(COUNTRY_INFO!A181=0," ",COUNTRY_INFO!A181))</f>
        <v>Nigeria</v>
      </c>
      <c r="B181" s="13" t="str">
        <f>IF(INTRO!$E$39="Non-endemic"," ",IF(COUNTRY_INFO!B181=0," ",COUNTRY_INFO!B181))</f>
        <v>Cross River</v>
      </c>
      <c r="C181" s="13" t="str">
        <f>IF(INTRO!$E$39="Non-endemic"," ",IF(COUNTRY_INFO!C181=0," ",COUNTRY_INFO!C181))</f>
        <v>Bekwara</v>
      </c>
      <c r="D181" s="14">
        <f>IF(INTRO!$E$39="Non-endemic",0,IF(INTRO!$E$39="Endemic but PC is not required",IF(COUNTRY_INFO!$H181=1,COUNTRY_INFO!F181+COUNTRY_INFO!G181,0),IF(COUNTRY_INFO!$H181=1,COUNTRY_INFO!F181+COUNTRY_INFO!G181,IF(COUNTRY_INFO!$I181=1,IF(COUNTRY_INFO!N181&gt;=(COUNTRY_INFO!F181+COUNTRY_INFO!G181),COUNTRY_INFO!F181+COUNTRY_INFO!G181,COUNTRY_INFO!$N181),0))))</f>
        <v>113855</v>
      </c>
      <c r="E181" s="15">
        <f>IF(AND(INTRO!$E$39="Non-endemic",INTRO!$E$37="Non-endemic"),"Not required",IF(INTRO!$E$39="Non-endemic","Treat with DEC",COUNTRY_INFO!Q181))</f>
        <v>1</v>
      </c>
      <c r="F181" s="15">
        <f>IF(INTRO!$E$39&lt;&gt;"Non-endemic",COUNTRY_INFO!R181,"Not required")</f>
        <v>2</v>
      </c>
      <c r="G181" s="14">
        <f>IF(COUNTRY_INFO!H181=1, IF($E181=1,IF(ALB_MBD!$J181&lt;&gt;" ",COUNTRY_INFO!F181+COUNTRY_INFO!G181-ALB_MBD!$J181,COUNTRY_INFO!F181+COUNTRY_INFO!G181), 0),0)</f>
        <v>113855</v>
      </c>
      <c r="H181" s="14">
        <f>IF(INTRO!$E$39&lt;&gt;"Endemic",0, IF(AND(COUNTRY_INFO!$I181=1,$F181&lt;&gt;0),IF(COUNTRY_INFO!N181&gt;=(COUNTRY_INFO!F181+COUNTRY_INFO!G181),COUNTRY_INFO!F181+COUNTRY_INFO!G181,COUNTRY_INFO!$N181), 0))</f>
        <v>105027.7965429687</v>
      </c>
      <c r="I181" s="3">
        <v>84022.237234374959</v>
      </c>
      <c r="J181" s="14">
        <f t="shared" si="18"/>
        <v>84022.237234374959</v>
      </c>
      <c r="K181" s="14">
        <f t="shared" si="19"/>
        <v>83531.735743750105</v>
      </c>
      <c r="L181" s="14">
        <f t="shared" si="20"/>
        <v>235262.26425624988</v>
      </c>
      <c r="M181" s="14">
        <f t="shared" si="21"/>
        <v>235262.26425624988</v>
      </c>
      <c r="N181" s="14">
        <f t="shared" si="22"/>
        <v>554056.26425624988</v>
      </c>
      <c r="O181" s="25"/>
      <c r="P181" s="16">
        <f t="shared" si="6"/>
        <v>554056.26425624988</v>
      </c>
      <c r="Q181" s="16">
        <f t="shared" si="7"/>
        <v>1109</v>
      </c>
    </row>
    <row r="182" spans="1:17" x14ac:dyDescent="0.25">
      <c r="A182" s="13" t="str">
        <f>IF(INTRO!$E$39="Non-endemic"," ",IF(COUNTRY_INFO!A182=0," ",COUNTRY_INFO!A182))</f>
        <v>Nigeria</v>
      </c>
      <c r="B182" s="13" t="str">
        <f>IF(INTRO!$E$39="Non-endemic"," ",IF(COUNTRY_INFO!B182=0," ",COUNTRY_INFO!B182))</f>
        <v>Cross River</v>
      </c>
      <c r="C182" s="13" t="str">
        <f>IF(INTRO!$E$39="Non-endemic"," ",IF(COUNTRY_INFO!C182=0," ",COUNTRY_INFO!C182))</f>
        <v>Biase</v>
      </c>
      <c r="D182" s="14">
        <f>IF(INTRO!$E$39="Non-endemic",0,IF(INTRO!$E$39="Endemic but PC is not required",IF(COUNTRY_INFO!$H182=1,COUNTRY_INFO!F182+COUNTRY_INFO!G182,0),IF(COUNTRY_INFO!$H182=1,COUNTRY_INFO!F182+COUNTRY_INFO!G182,IF(COUNTRY_INFO!$I182=1,IF(COUNTRY_INFO!N182&gt;=(COUNTRY_INFO!F182+COUNTRY_INFO!G182),COUNTRY_INFO!F182+COUNTRY_INFO!G182,COUNTRY_INFO!$N182),0))))</f>
        <v>182026</v>
      </c>
      <c r="E182" s="15">
        <f>IF(AND(INTRO!$E$39="Non-endemic",INTRO!$E$37="Non-endemic"),"Not required",IF(INTRO!$E$39="Non-endemic","Treat with DEC",COUNTRY_INFO!Q182))</f>
        <v>1</v>
      </c>
      <c r="F182" s="15">
        <f>IF(INTRO!$E$39&lt;&gt;"Non-endemic",COUNTRY_INFO!R182,"Not required")</f>
        <v>2</v>
      </c>
      <c r="G182" s="14">
        <f>IF(COUNTRY_INFO!H182=1, IF($E182=1,IF(ALB_MBD!$J182&lt;&gt;" ",COUNTRY_INFO!F182+COUNTRY_INFO!G182-ALB_MBD!$J182,COUNTRY_INFO!F182+COUNTRY_INFO!G182), 0),0)</f>
        <v>182026</v>
      </c>
      <c r="H182" s="14">
        <f>IF(INTRO!$E$39&lt;&gt;"Endemic",0, IF(AND(COUNTRY_INFO!$I182=1,$F182&lt;&gt;0),IF(COUNTRY_INFO!N182&gt;=(COUNTRY_INFO!F182+COUNTRY_INFO!G182),COUNTRY_INFO!F182+COUNTRY_INFO!G182,COUNTRY_INFO!$N182), 0))</f>
        <v>101437.09320976559</v>
      </c>
      <c r="I182" s="3">
        <v>81149.674567812472</v>
      </c>
      <c r="J182" s="14">
        <f t="shared" si="18"/>
        <v>81149.674567812472</v>
      </c>
      <c r="K182" s="14">
        <f t="shared" si="19"/>
        <v>282453.71121012507</v>
      </c>
      <c r="L182" s="14">
        <f t="shared" si="20"/>
        <v>227219.08878987492</v>
      </c>
      <c r="M182" s="14">
        <f t="shared" si="21"/>
        <v>227219.08878987492</v>
      </c>
      <c r="N182" s="14">
        <f t="shared" si="22"/>
        <v>736891.88878987497</v>
      </c>
      <c r="O182" s="25"/>
      <c r="P182" s="16">
        <f t="shared" si="6"/>
        <v>736891.88878987497</v>
      </c>
      <c r="Q182" s="16">
        <f t="shared" si="7"/>
        <v>1474</v>
      </c>
    </row>
    <row r="183" spans="1:17" x14ac:dyDescent="0.25">
      <c r="A183" s="13" t="str">
        <f>IF(INTRO!$E$39="Non-endemic"," ",IF(COUNTRY_INFO!A183=0," ",COUNTRY_INFO!A183))</f>
        <v>Nigeria</v>
      </c>
      <c r="B183" s="13" t="str">
        <f>IF(INTRO!$E$39="Non-endemic"," ",IF(COUNTRY_INFO!B183=0," ",COUNTRY_INFO!B183))</f>
        <v>Cross River</v>
      </c>
      <c r="C183" s="13" t="str">
        <f>IF(INTRO!$E$39="Non-endemic"," ",IF(COUNTRY_INFO!C183=0," ",COUNTRY_INFO!C183))</f>
        <v>Boki</v>
      </c>
      <c r="D183" s="14">
        <f>IF(INTRO!$E$39="Non-endemic",0,IF(INTRO!$E$39="Endemic but PC is not required",IF(COUNTRY_INFO!$H183=1,COUNTRY_INFO!F183+COUNTRY_INFO!G183,0),IF(COUNTRY_INFO!$H183=1,COUNTRY_INFO!F183+COUNTRY_INFO!G183,IF(COUNTRY_INFO!$I183=1,IF(COUNTRY_INFO!N183&gt;=(COUNTRY_INFO!F183+COUNTRY_INFO!G183),COUNTRY_INFO!F183+COUNTRY_INFO!G183,COUNTRY_INFO!$N183),0))))</f>
        <v>200271</v>
      </c>
      <c r="E183" s="15">
        <f>IF(AND(INTRO!$E$39="Non-endemic",INTRO!$E$37="Non-endemic"),"Not required",IF(INTRO!$E$39="Non-endemic","Treat with DEC",COUNTRY_INFO!Q183))</f>
        <v>1</v>
      </c>
      <c r="F183" s="15">
        <f>IF(INTRO!$E$39&lt;&gt;"Non-endemic",COUNTRY_INFO!R183,"Not required")</f>
        <v>2</v>
      </c>
      <c r="G183" s="14">
        <f>IF(COUNTRY_INFO!H183=1, IF($E183=1,IF(ALB_MBD!$J183&lt;&gt;" ",COUNTRY_INFO!F183+COUNTRY_INFO!G183-ALB_MBD!$J183,COUNTRY_INFO!F183+COUNTRY_INFO!G183), 0),0)</f>
        <v>200271</v>
      </c>
      <c r="H183" s="14">
        <f>IF(INTRO!$E$39&lt;&gt;"Endemic",0, IF(AND(COUNTRY_INFO!$I183=1,$F183&lt;&gt;0),IF(COUNTRY_INFO!N183&gt;=(COUNTRY_INFO!F183+COUNTRY_INFO!G183),COUNTRY_INFO!F183+COUNTRY_INFO!G183,COUNTRY_INFO!$N183), 0))</f>
        <v>200271</v>
      </c>
      <c r="I183" s="3"/>
      <c r="J183" s="14">
        <f t="shared" si="18"/>
        <v>200271</v>
      </c>
      <c r="K183" s="14">
        <f t="shared" si="19"/>
        <v>0</v>
      </c>
      <c r="L183" s="14">
        <f t="shared" si="20"/>
        <v>560758.79999999993</v>
      </c>
      <c r="M183" s="14">
        <f t="shared" si="21"/>
        <v>560758.79999999993</v>
      </c>
      <c r="N183" s="14">
        <f t="shared" si="22"/>
        <v>1121517.5999999999</v>
      </c>
      <c r="O183" s="25"/>
      <c r="P183" s="16">
        <f t="shared" si="6"/>
        <v>1121517.5999999999</v>
      </c>
      <c r="Q183" s="16">
        <f t="shared" si="7"/>
        <v>2244</v>
      </c>
    </row>
    <row r="184" spans="1:17" x14ac:dyDescent="0.25">
      <c r="A184" s="13" t="str">
        <f>IF(INTRO!$E$39="Non-endemic"," ",IF(COUNTRY_INFO!A184=0," ",COUNTRY_INFO!A184))</f>
        <v>Nigeria</v>
      </c>
      <c r="B184" s="13" t="str">
        <f>IF(INTRO!$E$39="Non-endemic"," ",IF(COUNTRY_INFO!B184=0," ",COUNTRY_INFO!B184))</f>
        <v>Cross River</v>
      </c>
      <c r="C184" s="13" t="str">
        <f>IF(INTRO!$E$39="Non-endemic"," ",IF(COUNTRY_INFO!C184=0," ",COUNTRY_INFO!C184))</f>
        <v>Caabar South</v>
      </c>
      <c r="D184" s="14">
        <f>IF(INTRO!$E$39="Non-endemic",0,IF(INTRO!$E$39="Endemic but PC is not required",IF(COUNTRY_INFO!$H184=1,COUNTRY_INFO!F184+COUNTRY_INFO!G184,0),IF(COUNTRY_INFO!$H184=1,COUNTRY_INFO!F184+COUNTRY_INFO!G184,IF(COUNTRY_INFO!$I184=1,IF(COUNTRY_INFO!N184&gt;=(COUNTRY_INFO!F184+COUNTRY_INFO!G184),COUNTRY_INFO!F184+COUNTRY_INFO!G184,COUNTRY_INFO!$N184),0))))</f>
        <v>206177</v>
      </c>
      <c r="E184" s="15">
        <f>IF(AND(INTRO!$E$39="Non-endemic",INTRO!$E$37="Non-endemic"),"Not required",IF(INTRO!$E$39="Non-endemic","Treat with DEC",COUNTRY_INFO!Q184))</f>
        <v>0</v>
      </c>
      <c r="F184" s="15">
        <f>IF(INTRO!$E$39&lt;&gt;"Non-endemic",COUNTRY_INFO!R184,"Not required")</f>
        <v>0</v>
      </c>
      <c r="G184" s="14">
        <f>IF(COUNTRY_INFO!H184=1, IF($E184=1,IF(ALB_MBD!$J184&lt;&gt;" ",COUNTRY_INFO!F184+COUNTRY_INFO!G184-ALB_MBD!$J184,COUNTRY_INFO!F184+COUNTRY_INFO!G184), 0),0)</f>
        <v>0</v>
      </c>
      <c r="H184" s="14">
        <f>IF(INTRO!$E$39&lt;&gt;"Endemic",0, IF(AND(COUNTRY_INFO!$I184=1,$F184&lt;&gt;0),IF(COUNTRY_INFO!N184&gt;=(COUNTRY_INFO!F184+COUNTRY_INFO!G184),COUNTRY_INFO!F184+COUNTRY_INFO!G184,COUNTRY_INFO!$N184), 0))</f>
        <v>0</v>
      </c>
      <c r="I184" s="3">
        <v>0</v>
      </c>
      <c r="J184" s="14">
        <f t="shared" si="18"/>
        <v>0</v>
      </c>
      <c r="K184" s="14">
        <f t="shared" si="19"/>
        <v>0</v>
      </c>
      <c r="L184" s="14">
        <f t="shared" si="20"/>
        <v>0</v>
      </c>
      <c r="M184" s="14">
        <f t="shared" si="21"/>
        <v>0</v>
      </c>
      <c r="N184" s="14">
        <f t="shared" si="22"/>
        <v>0</v>
      </c>
      <c r="O184" s="25"/>
      <c r="P184" s="16">
        <f t="shared" si="6"/>
        <v>0</v>
      </c>
      <c r="Q184" s="16">
        <f t="shared" si="7"/>
        <v>0</v>
      </c>
    </row>
    <row r="185" spans="1:17" x14ac:dyDescent="0.25">
      <c r="A185" s="13" t="str">
        <f>IF(INTRO!$E$39="Non-endemic"," ",IF(COUNTRY_INFO!A185=0," ",COUNTRY_INFO!A185))</f>
        <v>Nigeria</v>
      </c>
      <c r="B185" s="13" t="str">
        <f>IF(INTRO!$E$39="Non-endemic"," ",IF(COUNTRY_INFO!B185=0," ",COUNTRY_INFO!B185))</f>
        <v>Cross River</v>
      </c>
      <c r="C185" s="13" t="str">
        <f>IF(INTRO!$E$39="Non-endemic"," ",IF(COUNTRY_INFO!C185=0," ",COUNTRY_INFO!C185))</f>
        <v>Calabar Municipal</v>
      </c>
      <c r="D185" s="14">
        <f>IF(INTRO!$E$39="Non-endemic",0,IF(INTRO!$E$39="Endemic but PC is not required",IF(COUNTRY_INFO!$H185=1,COUNTRY_INFO!F185+COUNTRY_INFO!G185,0),IF(COUNTRY_INFO!$H185=1,COUNTRY_INFO!F185+COUNTRY_INFO!G185,IF(COUNTRY_INFO!$I185=1,IF(COUNTRY_INFO!N185&gt;=(COUNTRY_INFO!F185+COUNTRY_INFO!G185),COUNTRY_INFO!F185+COUNTRY_INFO!G185,COUNTRY_INFO!$N185),0))))</f>
        <v>0</v>
      </c>
      <c r="E185" s="15">
        <f>IF(AND(INTRO!$E$39="Non-endemic",INTRO!$E$37="Non-endemic"),"Not required",IF(INTRO!$E$39="Non-endemic","Treat with DEC",COUNTRY_INFO!Q185))</f>
        <v>1</v>
      </c>
      <c r="F185" s="15">
        <f>IF(INTRO!$E$39&lt;&gt;"Non-endemic",COUNTRY_INFO!R185,"Not required")</f>
        <v>0</v>
      </c>
      <c r="G185" s="14">
        <f>IF(COUNTRY_INFO!H185=1, IF($E185=1,IF(ALB_MBD!$J185&lt;&gt;" ",COUNTRY_INFO!F185+COUNTRY_INFO!G185-ALB_MBD!$J185,COUNTRY_INFO!F185+COUNTRY_INFO!G185), 0),0)</f>
        <v>0</v>
      </c>
      <c r="H185" s="14">
        <f>IF(INTRO!$E$39&lt;&gt;"Endemic",0, IF(AND(COUNTRY_INFO!$I185=1,$F185&lt;&gt;0),IF(COUNTRY_INFO!N185&gt;=(COUNTRY_INFO!F185+COUNTRY_INFO!G185),COUNTRY_INFO!F185+COUNTRY_INFO!G185,COUNTRY_INFO!$N185), 0))</f>
        <v>0</v>
      </c>
      <c r="I185" s="3">
        <v>0</v>
      </c>
      <c r="J185" s="14">
        <f t="shared" si="18"/>
        <v>0</v>
      </c>
      <c r="K185" s="14">
        <f t="shared" si="19"/>
        <v>0</v>
      </c>
      <c r="L185" s="14">
        <f t="shared" si="20"/>
        <v>0</v>
      </c>
      <c r="M185" s="14">
        <f t="shared" si="21"/>
        <v>0</v>
      </c>
      <c r="N185" s="14">
        <f t="shared" si="22"/>
        <v>0</v>
      </c>
      <c r="O185" s="25"/>
      <c r="P185" s="16">
        <f t="shared" si="6"/>
        <v>0</v>
      </c>
      <c r="Q185" s="16">
        <f t="shared" si="7"/>
        <v>0</v>
      </c>
    </row>
    <row r="186" spans="1:17" x14ac:dyDescent="0.25">
      <c r="A186" s="13" t="str">
        <f>IF(INTRO!$E$39="Non-endemic"," ",IF(COUNTRY_INFO!A186=0," ",COUNTRY_INFO!A186))</f>
        <v>Nigeria</v>
      </c>
      <c r="B186" s="13" t="str">
        <f>IF(INTRO!$E$39="Non-endemic"," ",IF(COUNTRY_INFO!B186=0," ",COUNTRY_INFO!B186))</f>
        <v>Cross River</v>
      </c>
      <c r="C186" s="13" t="str">
        <f>IF(INTRO!$E$39="Non-endemic"," ",IF(COUNTRY_INFO!C186=0," ",COUNTRY_INFO!C186))</f>
        <v>Etung</v>
      </c>
      <c r="D186" s="14">
        <f>IF(INTRO!$E$39="Non-endemic",0,IF(INTRO!$E$39="Endemic but PC is not required",IF(COUNTRY_INFO!$H186=1,COUNTRY_INFO!F186+COUNTRY_INFO!G186,0),IF(COUNTRY_INFO!$H186=1,COUNTRY_INFO!F186+COUNTRY_INFO!G186,IF(COUNTRY_INFO!$I186=1,IF(COUNTRY_INFO!N186&gt;=(COUNTRY_INFO!F186+COUNTRY_INFO!G186),COUNTRY_INFO!F186+COUNTRY_INFO!G186,COUNTRY_INFO!$N186),0))))</f>
        <v>86283</v>
      </c>
      <c r="E186" s="15">
        <f>IF(AND(INTRO!$E$39="Non-endemic",INTRO!$E$37="Non-endemic"),"Not required",IF(INTRO!$E$39="Non-endemic","Treat with DEC",COUNTRY_INFO!Q186))</f>
        <v>0</v>
      </c>
      <c r="F186" s="15">
        <f>IF(INTRO!$E$39&lt;&gt;"Non-endemic",COUNTRY_INFO!R186,"Not required")</f>
        <v>2</v>
      </c>
      <c r="G186" s="14">
        <f>IF(COUNTRY_INFO!H186=1, IF($E186=1,IF(ALB_MBD!$J186&lt;&gt;" ",COUNTRY_INFO!F186+COUNTRY_INFO!G186-ALB_MBD!$J186,COUNTRY_INFO!F186+COUNTRY_INFO!G186), 0),0)</f>
        <v>0</v>
      </c>
      <c r="H186" s="14">
        <f>IF(INTRO!$E$39&lt;&gt;"Endemic",0, IF(AND(COUNTRY_INFO!$I186=1,$F186&lt;&gt;0),IF(COUNTRY_INFO!N186&gt;=(COUNTRY_INFO!F186+COUNTRY_INFO!G186),COUNTRY_INFO!F186+COUNTRY_INFO!G186,COUNTRY_INFO!$N186), 0))</f>
        <v>86283</v>
      </c>
      <c r="I186" s="3"/>
      <c r="J186" s="14">
        <f t="shared" si="18"/>
        <v>86283</v>
      </c>
      <c r="K186" s="14">
        <f t="shared" si="19"/>
        <v>0</v>
      </c>
      <c r="L186" s="14">
        <f t="shared" si="20"/>
        <v>483184.8</v>
      </c>
      <c r="M186" s="14">
        <f t="shared" si="21"/>
        <v>0</v>
      </c>
      <c r="N186" s="14">
        <f t="shared" si="22"/>
        <v>483184.8</v>
      </c>
      <c r="O186" s="25"/>
      <c r="P186" s="16">
        <f t="shared" si="6"/>
        <v>483184.8</v>
      </c>
      <c r="Q186" s="16">
        <f t="shared" si="7"/>
        <v>967</v>
      </c>
    </row>
    <row r="187" spans="1:17" x14ac:dyDescent="0.25">
      <c r="A187" s="13" t="str">
        <f>IF(INTRO!$E$39="Non-endemic"," ",IF(COUNTRY_INFO!A187=0," ",COUNTRY_INFO!A187))</f>
        <v>Nigeria</v>
      </c>
      <c r="B187" s="13" t="str">
        <f>IF(INTRO!$E$39="Non-endemic"," ",IF(COUNTRY_INFO!B187=0," ",COUNTRY_INFO!B187))</f>
        <v>Cross River</v>
      </c>
      <c r="C187" s="13" t="str">
        <f>IF(INTRO!$E$39="Non-endemic"," ",IF(COUNTRY_INFO!C187=0," ",COUNTRY_INFO!C187))</f>
        <v>Ikom</v>
      </c>
      <c r="D187" s="14">
        <f>IF(INTRO!$E$39="Non-endemic",0,IF(INTRO!$E$39="Endemic but PC is not required",IF(COUNTRY_INFO!$H187=1,COUNTRY_INFO!F187+COUNTRY_INFO!G187,0),IF(COUNTRY_INFO!$H187=1,COUNTRY_INFO!F187+COUNTRY_INFO!G187,IF(COUNTRY_INFO!$I187=1,IF(COUNTRY_INFO!N187&gt;=(COUNTRY_INFO!F187+COUNTRY_INFO!G187),COUNTRY_INFO!F187+COUNTRY_INFO!G187,COUNTRY_INFO!$N187),0))))</f>
        <v>174709</v>
      </c>
      <c r="E187" s="15">
        <f>IF(AND(INTRO!$E$39="Non-endemic",INTRO!$E$37="Non-endemic"),"Not required",IF(INTRO!$E$39="Non-endemic","Treat with DEC",COUNTRY_INFO!Q187))</f>
        <v>1</v>
      </c>
      <c r="F187" s="15">
        <f>IF(INTRO!$E$39&lt;&gt;"Non-endemic",COUNTRY_INFO!R187,"Not required")</f>
        <v>2</v>
      </c>
      <c r="G187" s="14">
        <f>IF(COUNTRY_INFO!H187=1, IF($E187=1,IF(ALB_MBD!$J187&lt;&gt;" ",COUNTRY_INFO!F187+COUNTRY_INFO!G187-ALB_MBD!$J187,COUNTRY_INFO!F187+COUNTRY_INFO!G187), 0),0)</f>
        <v>174709</v>
      </c>
      <c r="H187" s="14">
        <f>IF(INTRO!$E$39&lt;&gt;"Endemic",0, IF(AND(COUNTRY_INFO!$I187=1,$F187&lt;&gt;0),IF(COUNTRY_INFO!N187&gt;=(COUNTRY_INFO!F187+COUNTRY_INFO!G187),COUNTRY_INFO!F187+COUNTRY_INFO!G187,COUNTRY_INFO!$N187), 0))</f>
        <v>124444.96910195309</v>
      </c>
      <c r="I187" s="3">
        <v>99555.975281562467</v>
      </c>
      <c r="J187" s="14">
        <f t="shared" si="18"/>
        <v>99555.975281562467</v>
      </c>
      <c r="K187" s="14">
        <f t="shared" si="19"/>
        <v>210428.46921162508</v>
      </c>
      <c r="L187" s="14">
        <f t="shared" si="20"/>
        <v>278756.7307883749</v>
      </c>
      <c r="M187" s="14">
        <f t="shared" si="21"/>
        <v>278756.7307883749</v>
      </c>
      <c r="N187" s="14">
        <f t="shared" si="22"/>
        <v>767941.93078837486</v>
      </c>
      <c r="O187" s="25"/>
      <c r="P187" s="16">
        <f t="shared" si="6"/>
        <v>767941.93078837486</v>
      </c>
      <c r="Q187" s="16">
        <f t="shared" si="7"/>
        <v>1536</v>
      </c>
    </row>
    <row r="188" spans="1:17" x14ac:dyDescent="0.25">
      <c r="A188" s="13" t="str">
        <f>IF(INTRO!$E$39="Non-endemic"," ",IF(COUNTRY_INFO!A188=0," ",COUNTRY_INFO!A188))</f>
        <v>Nigeria</v>
      </c>
      <c r="B188" s="13" t="str">
        <f>IF(INTRO!$E$39="Non-endemic"," ",IF(COUNTRY_INFO!B188=0," ",COUNTRY_INFO!B188))</f>
        <v>Cross River</v>
      </c>
      <c r="C188" s="13" t="str">
        <f>IF(INTRO!$E$39="Non-endemic"," ",IF(COUNTRY_INFO!C188=0," ",COUNTRY_INFO!C188))</f>
        <v>Obanliku</v>
      </c>
      <c r="D188" s="14">
        <f>IF(INTRO!$E$39="Non-endemic",0,IF(INTRO!$E$39="Endemic but PC is not required",IF(COUNTRY_INFO!$H188=1,COUNTRY_INFO!F188+COUNTRY_INFO!G188,0),IF(COUNTRY_INFO!$H188=1,COUNTRY_INFO!F188+COUNTRY_INFO!G188,IF(COUNTRY_INFO!$I188=1,IF(COUNTRY_INFO!N188&gt;=(COUNTRY_INFO!F188+COUNTRY_INFO!G188),COUNTRY_INFO!F188+COUNTRY_INFO!G188,COUNTRY_INFO!$N188),0))))</f>
        <v>59379.614451171852</v>
      </c>
      <c r="E188" s="15">
        <f>IF(AND(INTRO!$E$39="Non-endemic",INTRO!$E$37="Non-endemic"),"Not required",IF(INTRO!$E$39="Non-endemic","Treat with DEC",COUNTRY_INFO!Q188))</f>
        <v>0</v>
      </c>
      <c r="F188" s="15">
        <f>IF(INTRO!$E$39&lt;&gt;"Non-endemic",COUNTRY_INFO!R188,"Not required")</f>
        <v>2</v>
      </c>
      <c r="G188" s="14">
        <f>IF(COUNTRY_INFO!H188=1, IF($E188=1,IF(ALB_MBD!$J188&lt;&gt;" ",COUNTRY_INFO!F188+COUNTRY_INFO!G188-ALB_MBD!$J188,COUNTRY_INFO!F188+COUNTRY_INFO!G188), 0),0)</f>
        <v>0</v>
      </c>
      <c r="H188" s="14">
        <f>IF(INTRO!$E$39&lt;&gt;"Endemic",0, IF(AND(COUNTRY_INFO!$I188=1,$F188&lt;&gt;0),IF(COUNTRY_INFO!N188&gt;=(COUNTRY_INFO!F188+COUNTRY_INFO!G188),COUNTRY_INFO!F188+COUNTRY_INFO!G188,COUNTRY_INFO!$N188), 0))</f>
        <v>59379.614451171852</v>
      </c>
      <c r="I188" s="3">
        <v>47503.691560937485</v>
      </c>
      <c r="J188" s="14">
        <f t="shared" si="18"/>
        <v>47503.691560937485</v>
      </c>
      <c r="K188" s="14">
        <f t="shared" si="19"/>
        <v>0</v>
      </c>
      <c r="L188" s="14">
        <f t="shared" si="20"/>
        <v>266020.6727412499</v>
      </c>
      <c r="M188" s="14">
        <f t="shared" si="21"/>
        <v>0</v>
      </c>
      <c r="N188" s="14">
        <f t="shared" si="22"/>
        <v>266020.6727412499</v>
      </c>
      <c r="O188" s="25"/>
      <c r="P188" s="16">
        <f t="shared" si="6"/>
        <v>266020.6727412499</v>
      </c>
      <c r="Q188" s="16">
        <f t="shared" si="7"/>
        <v>533</v>
      </c>
    </row>
    <row r="189" spans="1:17" x14ac:dyDescent="0.25">
      <c r="A189" s="13" t="str">
        <f>IF(INTRO!$E$39="Non-endemic"," ",IF(COUNTRY_INFO!A189=0," ",COUNTRY_INFO!A189))</f>
        <v>Nigeria</v>
      </c>
      <c r="B189" s="13" t="str">
        <f>IF(INTRO!$E$39="Non-endemic"," ",IF(COUNTRY_INFO!B189=0," ",COUNTRY_INFO!B189))</f>
        <v>Cross River</v>
      </c>
      <c r="C189" s="13" t="str">
        <f>IF(INTRO!$E$39="Non-endemic"," ",IF(COUNTRY_INFO!C189=0," ",COUNTRY_INFO!C189))</f>
        <v>Obubra</v>
      </c>
      <c r="D189" s="14">
        <f>IF(INTRO!$E$39="Non-endemic",0,IF(INTRO!$E$39="Endemic but PC is not required",IF(COUNTRY_INFO!$H189=1,COUNTRY_INFO!F189+COUNTRY_INFO!G189,0),IF(COUNTRY_INFO!$H189=1,COUNTRY_INFO!F189+COUNTRY_INFO!G189,IF(COUNTRY_INFO!$I189=1,IF(COUNTRY_INFO!N189&gt;=(COUNTRY_INFO!F189+COUNTRY_INFO!G189),COUNTRY_INFO!F189+COUNTRY_INFO!G189,COUNTRY_INFO!$N189),0))))</f>
        <v>185534</v>
      </c>
      <c r="E189" s="15">
        <f>IF(AND(INTRO!$E$39="Non-endemic",INTRO!$E$37="Non-endemic"),"Not required",IF(INTRO!$E$39="Non-endemic","Treat with DEC",COUNTRY_INFO!Q189))</f>
        <v>1</v>
      </c>
      <c r="F189" s="15">
        <f>IF(INTRO!$E$39&lt;&gt;"Non-endemic",COUNTRY_INFO!R189,"Not required")</f>
        <v>2</v>
      </c>
      <c r="G189" s="14">
        <f>IF(COUNTRY_INFO!H189=1, IF($E189=1,IF(ALB_MBD!$J189&lt;&gt;" ",COUNTRY_INFO!F189+COUNTRY_INFO!G189-ALB_MBD!$J189,COUNTRY_INFO!F189+COUNTRY_INFO!G189), 0),0)</f>
        <v>185534</v>
      </c>
      <c r="H189" s="14">
        <f>IF(INTRO!$E$39&lt;&gt;"Endemic",0, IF(AND(COUNTRY_INFO!$I189=1,$F189&lt;&gt;0),IF(COUNTRY_INFO!N189&gt;=(COUNTRY_INFO!F189+COUNTRY_INFO!G189),COUNTRY_INFO!F189+COUNTRY_INFO!G189,COUNTRY_INFO!$N189), 0))</f>
        <v>74819.749165234345</v>
      </c>
      <c r="I189" s="3">
        <v>59855.799332187475</v>
      </c>
      <c r="J189" s="14">
        <f t="shared" si="18"/>
        <v>59855.799332187475</v>
      </c>
      <c r="K189" s="14">
        <f t="shared" si="19"/>
        <v>351898.96186987503</v>
      </c>
      <c r="L189" s="14">
        <f t="shared" si="20"/>
        <v>167596.23813012493</v>
      </c>
      <c r="M189" s="14">
        <f t="shared" si="21"/>
        <v>167596.23813012493</v>
      </c>
      <c r="N189" s="14">
        <f t="shared" si="22"/>
        <v>687091.43813012494</v>
      </c>
      <c r="O189" s="25"/>
      <c r="P189" s="16">
        <f t="shared" si="6"/>
        <v>687091.43813012494</v>
      </c>
      <c r="Q189" s="16">
        <f t="shared" si="7"/>
        <v>1375</v>
      </c>
    </row>
    <row r="190" spans="1:17" x14ac:dyDescent="0.25">
      <c r="A190" s="13" t="str">
        <f>IF(INTRO!$E$39="Non-endemic"," ",IF(COUNTRY_INFO!A190=0," ",COUNTRY_INFO!A190))</f>
        <v>Nigeria</v>
      </c>
      <c r="B190" s="13" t="str">
        <f>IF(INTRO!$E$39="Non-endemic"," ",IF(COUNTRY_INFO!B190=0," ",COUNTRY_INFO!B190))</f>
        <v>Cross River</v>
      </c>
      <c r="C190" s="13" t="str">
        <f>IF(INTRO!$E$39="Non-endemic"," ",IF(COUNTRY_INFO!C190=0," ",COUNTRY_INFO!C190))</f>
        <v>Obudu</v>
      </c>
      <c r="D190" s="14">
        <f>IF(INTRO!$E$39="Non-endemic",0,IF(INTRO!$E$39="Endemic but PC is not required",IF(COUNTRY_INFO!$H190=1,COUNTRY_INFO!F190+COUNTRY_INFO!G190,0),IF(COUNTRY_INFO!$H190=1,COUNTRY_INFO!F190+COUNTRY_INFO!G190,IF(COUNTRY_INFO!$I190=1,IF(COUNTRY_INFO!N190&gt;=(COUNTRY_INFO!F190+COUNTRY_INFO!G190),COUNTRY_INFO!F190+COUNTRY_INFO!G190,COUNTRY_INFO!$N190),0))))</f>
        <v>59156.644247265605</v>
      </c>
      <c r="E190" s="15">
        <f>IF(AND(INTRO!$E$39="Non-endemic",INTRO!$E$37="Non-endemic"),"Not required",IF(INTRO!$E$39="Non-endemic","Treat with DEC",COUNTRY_INFO!Q190))</f>
        <v>0</v>
      </c>
      <c r="F190" s="15">
        <f>IF(INTRO!$E$39&lt;&gt;"Non-endemic",COUNTRY_INFO!R190,"Not required")</f>
        <v>2</v>
      </c>
      <c r="G190" s="14">
        <f>IF(COUNTRY_INFO!H190=1, IF($E190=1,IF(ALB_MBD!$J190&lt;&gt;" ",COUNTRY_INFO!F190+COUNTRY_INFO!G190-ALB_MBD!$J190,COUNTRY_INFO!F190+COUNTRY_INFO!G190), 0),0)</f>
        <v>0</v>
      </c>
      <c r="H190" s="14">
        <f>IF(INTRO!$E$39&lt;&gt;"Endemic",0, IF(AND(COUNTRY_INFO!$I190=1,$F190&lt;&gt;0),IF(COUNTRY_INFO!N190&gt;=(COUNTRY_INFO!F190+COUNTRY_INFO!G190),COUNTRY_INFO!F190+COUNTRY_INFO!G190,COUNTRY_INFO!$N190), 0))</f>
        <v>59156.644247265605</v>
      </c>
      <c r="I190" s="3">
        <v>47325.315397812483</v>
      </c>
      <c r="J190" s="14">
        <f t="shared" si="18"/>
        <v>47325.315397812483</v>
      </c>
      <c r="K190" s="14">
        <f t="shared" si="19"/>
        <v>0</v>
      </c>
      <c r="L190" s="14">
        <f t="shared" si="20"/>
        <v>265021.76622774987</v>
      </c>
      <c r="M190" s="14">
        <f t="shared" si="21"/>
        <v>0</v>
      </c>
      <c r="N190" s="14">
        <f t="shared" si="22"/>
        <v>265021.76622774987</v>
      </c>
      <c r="O190" s="25"/>
      <c r="P190" s="16">
        <f t="shared" si="6"/>
        <v>265021.76622774987</v>
      </c>
      <c r="Q190" s="16">
        <f t="shared" si="7"/>
        <v>531</v>
      </c>
    </row>
    <row r="191" spans="1:17" x14ac:dyDescent="0.25">
      <c r="A191" s="13" t="str">
        <f>IF(INTRO!$E$39="Non-endemic"," ",IF(COUNTRY_INFO!A191=0," ",COUNTRY_INFO!A191))</f>
        <v>Nigeria</v>
      </c>
      <c r="B191" s="13" t="str">
        <f>IF(INTRO!$E$39="Non-endemic"," ",IF(COUNTRY_INFO!B191=0," ",COUNTRY_INFO!B191))</f>
        <v>Cross River</v>
      </c>
      <c r="C191" s="13" t="str">
        <f>IF(INTRO!$E$39="Non-endemic"," ",IF(COUNTRY_INFO!C191=0," ",COUNTRY_INFO!C191))</f>
        <v>Odukpani</v>
      </c>
      <c r="D191" s="14">
        <f>IF(INTRO!$E$39="Non-endemic",0,IF(INTRO!$E$39="Endemic but PC is not required",IF(COUNTRY_INFO!$H191=1,COUNTRY_INFO!F191+COUNTRY_INFO!G191,0),IF(COUNTRY_INFO!$H191=1,COUNTRY_INFO!F191+COUNTRY_INFO!G191,IF(COUNTRY_INFO!$I191=1,IF(COUNTRY_INFO!N191&gt;=(COUNTRY_INFO!F191+COUNTRY_INFO!G191),COUNTRY_INFO!F191+COUNTRY_INFO!G191,COUNTRY_INFO!$N191),0))))</f>
        <v>117167.53071406248</v>
      </c>
      <c r="E191" s="15">
        <f>IF(AND(INTRO!$E$39="Non-endemic",INTRO!$E$37="Non-endemic"),"Not required",IF(INTRO!$E$39="Non-endemic","Treat with DEC",COUNTRY_INFO!Q191))</f>
        <v>0</v>
      </c>
      <c r="F191" s="15">
        <f>IF(INTRO!$E$39&lt;&gt;"Non-endemic",COUNTRY_INFO!R191,"Not required")</f>
        <v>2</v>
      </c>
      <c r="G191" s="14">
        <f>IF(COUNTRY_INFO!H191=1, IF($E191=1,IF(ALB_MBD!$J191&lt;&gt;" ",COUNTRY_INFO!F191+COUNTRY_INFO!G191-ALB_MBD!$J191,COUNTRY_INFO!F191+COUNTRY_INFO!G191), 0),0)</f>
        <v>0</v>
      </c>
      <c r="H191" s="14">
        <f>IF(INTRO!$E$39&lt;&gt;"Endemic",0, IF(AND(COUNTRY_INFO!$I191=1,$F191&lt;&gt;0),IF(COUNTRY_INFO!N191&gt;=(COUNTRY_INFO!F191+COUNTRY_INFO!G191),COUNTRY_INFO!F191+COUNTRY_INFO!G191,COUNTRY_INFO!$N191), 0))</f>
        <v>117167.53071406248</v>
      </c>
      <c r="I191" s="3">
        <v>93734.024571249989</v>
      </c>
      <c r="J191" s="14">
        <f t="shared" si="18"/>
        <v>93734.024571249989</v>
      </c>
      <c r="K191" s="14">
        <f t="shared" si="19"/>
        <v>0</v>
      </c>
      <c r="L191" s="14">
        <f t="shared" si="20"/>
        <v>524910.53759899992</v>
      </c>
      <c r="M191" s="14">
        <f t="shared" si="21"/>
        <v>0</v>
      </c>
      <c r="N191" s="14">
        <f t="shared" si="22"/>
        <v>524910.53759899992</v>
      </c>
      <c r="O191" s="25"/>
      <c r="P191" s="16">
        <f t="shared" si="6"/>
        <v>524910.53759899992</v>
      </c>
      <c r="Q191" s="16">
        <f t="shared" si="7"/>
        <v>1050</v>
      </c>
    </row>
    <row r="192" spans="1:17" x14ac:dyDescent="0.25">
      <c r="A192" s="13" t="str">
        <f>IF(INTRO!$E$39="Non-endemic"," ",IF(COUNTRY_INFO!A192=0," ",COUNTRY_INFO!A192))</f>
        <v>Nigeria</v>
      </c>
      <c r="B192" s="13" t="str">
        <f>IF(INTRO!$E$39="Non-endemic"," ",IF(COUNTRY_INFO!B192=0," ",COUNTRY_INFO!B192))</f>
        <v>Cross River</v>
      </c>
      <c r="C192" s="13" t="str">
        <f>IF(INTRO!$E$39="Non-endemic"," ",IF(COUNTRY_INFO!C192=0," ",COUNTRY_INFO!C192))</f>
        <v>Ogoja</v>
      </c>
      <c r="D192" s="14">
        <f>IF(INTRO!$E$39="Non-endemic",0,IF(INTRO!$E$39="Endemic but PC is not required",IF(COUNTRY_INFO!$H192=1,COUNTRY_INFO!F192+COUNTRY_INFO!G192,0),IF(COUNTRY_INFO!$H192=1,COUNTRY_INFO!F192+COUNTRY_INFO!G192,IF(COUNTRY_INFO!$I192=1,IF(COUNTRY_INFO!N192&gt;=(COUNTRY_INFO!F192+COUNTRY_INFO!G192),COUNTRY_INFO!F192+COUNTRY_INFO!G192,COUNTRY_INFO!$N192),0))))</f>
        <v>184951</v>
      </c>
      <c r="E192" s="15">
        <f>IF(AND(INTRO!$E$39="Non-endemic",INTRO!$E$37="Non-endemic"),"Not required",IF(INTRO!$E$39="Non-endemic","Treat with DEC",COUNTRY_INFO!Q192))</f>
        <v>1</v>
      </c>
      <c r="F192" s="15">
        <f>IF(INTRO!$E$39&lt;&gt;"Non-endemic",COUNTRY_INFO!R192,"Not required")</f>
        <v>2</v>
      </c>
      <c r="G192" s="14">
        <f>IF(COUNTRY_INFO!H192=1, IF($E192=1,IF(ALB_MBD!$J192&lt;&gt;" ",COUNTRY_INFO!F192+COUNTRY_INFO!G192-ALB_MBD!$J192,COUNTRY_INFO!F192+COUNTRY_INFO!G192), 0),0)</f>
        <v>0</v>
      </c>
      <c r="H192" s="14">
        <f>IF(INTRO!$E$39&lt;&gt;"Endemic",0, IF(AND(COUNTRY_INFO!$I192=1,$F192&lt;&gt;0),IF(COUNTRY_INFO!N192&gt;=(COUNTRY_INFO!F192+COUNTRY_INFO!G192),COUNTRY_INFO!F192+COUNTRY_INFO!G192,COUNTRY_INFO!$N192), 0))</f>
        <v>119129.00622070307</v>
      </c>
      <c r="I192" s="3">
        <v>95303.204976562454</v>
      </c>
      <c r="J192" s="14">
        <f t="shared" si="18"/>
        <v>95303.204976562454</v>
      </c>
      <c r="K192" s="14">
        <f t="shared" si="19"/>
        <v>0</v>
      </c>
      <c r="L192" s="14">
        <f t="shared" si="20"/>
        <v>266848.97393437487</v>
      </c>
      <c r="M192" s="14">
        <f t="shared" si="21"/>
        <v>266848.97393437487</v>
      </c>
      <c r="N192" s="14">
        <f t="shared" si="22"/>
        <v>533697.94786874973</v>
      </c>
      <c r="O192" s="25"/>
      <c r="P192" s="16">
        <f t="shared" si="6"/>
        <v>533697.94786874973</v>
      </c>
      <c r="Q192" s="16">
        <f t="shared" si="7"/>
        <v>1068</v>
      </c>
    </row>
    <row r="193" spans="1:17" x14ac:dyDescent="0.25">
      <c r="A193" s="13" t="str">
        <f>IF(INTRO!$E$39="Non-endemic"," ",IF(COUNTRY_INFO!A193=0," ",COUNTRY_INFO!A193))</f>
        <v>Nigeria</v>
      </c>
      <c r="B193" s="13" t="str">
        <f>IF(INTRO!$E$39="Non-endemic"," ",IF(COUNTRY_INFO!B193=0," ",COUNTRY_INFO!B193))</f>
        <v>Cross River</v>
      </c>
      <c r="C193" s="13" t="str">
        <f>IF(INTRO!$E$39="Non-endemic"," ",IF(COUNTRY_INFO!C193=0," ",COUNTRY_INFO!C193))</f>
        <v>Yakur</v>
      </c>
      <c r="D193" s="14">
        <f>IF(INTRO!$E$39="Non-endemic",0,IF(INTRO!$E$39="Endemic but PC is not required",IF(COUNTRY_INFO!$H193=1,COUNTRY_INFO!F193+COUNTRY_INFO!G193,0),IF(COUNTRY_INFO!$H193=1,COUNTRY_INFO!F193+COUNTRY_INFO!G193,IF(COUNTRY_INFO!$I193=1,IF(COUNTRY_INFO!N193&gt;=(COUNTRY_INFO!F193+COUNTRY_INFO!G193),COUNTRY_INFO!F193+COUNTRY_INFO!G193,COUNTRY_INFO!$N193),0))))</f>
        <v>74425.687963281234</v>
      </c>
      <c r="E193" s="15">
        <f>IF(AND(INTRO!$E$39="Non-endemic",INTRO!$E$37="Non-endemic"),"Not required",IF(INTRO!$E$39="Non-endemic","Treat with DEC",COUNTRY_INFO!Q193))</f>
        <v>0</v>
      </c>
      <c r="F193" s="15">
        <f>IF(INTRO!$E$39&lt;&gt;"Non-endemic",COUNTRY_INFO!R193,"Not required")</f>
        <v>2</v>
      </c>
      <c r="G193" s="14">
        <f>IF(COUNTRY_INFO!H193=1, IF($E193=1,IF(ALB_MBD!$J193&lt;&gt;" ",COUNTRY_INFO!F193+COUNTRY_INFO!G193-ALB_MBD!$J193,COUNTRY_INFO!F193+COUNTRY_INFO!G193), 0),0)</f>
        <v>0</v>
      </c>
      <c r="H193" s="14">
        <f>IF(INTRO!$E$39&lt;&gt;"Endemic",0, IF(AND(COUNTRY_INFO!$I193=1,$F193&lt;&gt;0),IF(COUNTRY_INFO!N193&gt;=(COUNTRY_INFO!F193+COUNTRY_INFO!G193),COUNTRY_INFO!F193+COUNTRY_INFO!G193,COUNTRY_INFO!$N193), 0))</f>
        <v>74425.687963281234</v>
      </c>
      <c r="I193" s="3">
        <v>59540.550370624987</v>
      </c>
      <c r="J193" s="14">
        <f t="shared" si="18"/>
        <v>59540.550370624987</v>
      </c>
      <c r="K193" s="14">
        <f t="shared" si="19"/>
        <v>0</v>
      </c>
      <c r="L193" s="14">
        <f t="shared" si="20"/>
        <v>333427.08207549993</v>
      </c>
      <c r="M193" s="14">
        <f t="shared" si="21"/>
        <v>0</v>
      </c>
      <c r="N193" s="14">
        <f t="shared" si="22"/>
        <v>333427.08207549993</v>
      </c>
      <c r="O193" s="25"/>
      <c r="P193" s="16">
        <f t="shared" si="6"/>
        <v>333427.08207549993</v>
      </c>
      <c r="Q193" s="16">
        <f t="shared" si="7"/>
        <v>667</v>
      </c>
    </row>
    <row r="194" spans="1:17" x14ac:dyDescent="0.25">
      <c r="A194" s="13" t="str">
        <f>IF(INTRO!$E$39="Non-endemic"," ",IF(COUNTRY_INFO!A194=0," ",COUNTRY_INFO!A194))</f>
        <v>Nigeria</v>
      </c>
      <c r="B194" s="13" t="str">
        <f>IF(INTRO!$E$39="Non-endemic"," ",IF(COUNTRY_INFO!B194=0," ",COUNTRY_INFO!B194))</f>
        <v>Cross River</v>
      </c>
      <c r="C194" s="13" t="str">
        <f>IF(INTRO!$E$39="Non-endemic"," ",IF(COUNTRY_INFO!C194=0," ",COUNTRY_INFO!C194))</f>
        <v>Yala</v>
      </c>
      <c r="D194" s="14">
        <f>IF(INTRO!$E$39="Non-endemic",0,IF(INTRO!$E$39="Endemic but PC is not required",IF(COUNTRY_INFO!$H194=1,COUNTRY_INFO!F194+COUNTRY_INFO!G194,0),IF(COUNTRY_INFO!$H194=1,COUNTRY_INFO!F194+COUNTRY_INFO!G194,IF(COUNTRY_INFO!$I194=1,IF(COUNTRY_INFO!N194&gt;=(COUNTRY_INFO!F194+COUNTRY_INFO!G194),COUNTRY_INFO!F194+COUNTRY_INFO!G194,COUNTRY_INFO!$N194),0))))</f>
        <v>226848</v>
      </c>
      <c r="E194" s="15">
        <f>IF(AND(INTRO!$E$39="Non-endemic",INTRO!$E$37="Non-endemic"),"Not required",IF(INTRO!$E$39="Non-endemic","Treat with DEC",COUNTRY_INFO!Q194))</f>
        <v>1</v>
      </c>
      <c r="F194" s="15">
        <f>IF(INTRO!$E$39&lt;&gt;"Non-endemic",COUNTRY_INFO!R194,"Not required")</f>
        <v>2</v>
      </c>
      <c r="G194" s="14">
        <f>IF(COUNTRY_INFO!H194=1, IF($E194=1,IF(ALB_MBD!$J194&lt;&gt;" ",COUNTRY_INFO!F194+COUNTRY_INFO!G194-ALB_MBD!$J194,COUNTRY_INFO!F194+COUNTRY_INFO!G194), 0),0)</f>
        <v>0</v>
      </c>
      <c r="H194" s="14">
        <f>IF(INTRO!$E$39&lt;&gt;"Endemic",0, IF(AND(COUNTRY_INFO!$I194=1,$F194&lt;&gt;0),IF(COUNTRY_INFO!N194&gt;=(COUNTRY_INFO!F194+COUNTRY_INFO!G194),COUNTRY_INFO!F194+COUNTRY_INFO!G194,COUNTRY_INFO!$N194), 0))</f>
        <v>212578.9093539062</v>
      </c>
      <c r="I194" s="3">
        <v>170063.12748312496</v>
      </c>
      <c r="J194" s="14">
        <f t="shared" si="18"/>
        <v>170063.12748312496</v>
      </c>
      <c r="K194" s="14">
        <f t="shared" si="19"/>
        <v>0</v>
      </c>
      <c r="L194" s="14">
        <f t="shared" si="20"/>
        <v>476176.75695274986</v>
      </c>
      <c r="M194" s="14">
        <f t="shared" si="21"/>
        <v>476176.75695274986</v>
      </c>
      <c r="N194" s="14">
        <f t="shared" si="22"/>
        <v>952353.51390549971</v>
      </c>
      <c r="O194" s="25"/>
      <c r="P194" s="16">
        <f t="shared" si="6"/>
        <v>952353.51390549971</v>
      </c>
      <c r="Q194" s="16">
        <f t="shared" si="7"/>
        <v>1905</v>
      </c>
    </row>
    <row r="195" spans="1:17" x14ac:dyDescent="0.25">
      <c r="A195" s="13" t="str">
        <f>IF(INTRO!$E$39="Non-endemic"," ",IF(COUNTRY_INFO!A195=0," ",COUNTRY_INFO!A195))</f>
        <v>Nigeria</v>
      </c>
      <c r="B195" s="13" t="str">
        <f>IF(INTRO!$E$39="Non-endemic"," ",IF(COUNTRY_INFO!B195=0," ",COUNTRY_INFO!B195))</f>
        <v>Delta</v>
      </c>
      <c r="C195" s="13" t="str">
        <f>IF(INTRO!$E$39="Non-endemic"," ",IF(COUNTRY_INFO!C195=0," ",COUNTRY_INFO!C195))</f>
        <v>Aniocha North</v>
      </c>
      <c r="D195" s="14">
        <f>IF(INTRO!$E$39="Non-endemic",0,IF(INTRO!$E$39="Endemic but PC is not required",IF(COUNTRY_INFO!$H195=1,COUNTRY_INFO!F195+COUNTRY_INFO!G195,0),IF(COUNTRY_INFO!$H195=1,COUNTRY_INFO!F195+COUNTRY_INFO!G195,IF(COUNTRY_INFO!$I195=1,IF(COUNTRY_INFO!N195&gt;=(COUNTRY_INFO!F195+COUNTRY_INFO!G195),COUNTRY_INFO!F195+COUNTRY_INFO!G195,COUNTRY_INFO!$N195),0))))</f>
        <v>112660</v>
      </c>
      <c r="E195" s="15">
        <f>IF(AND(INTRO!$E$39="Non-endemic",INTRO!$E$37="Non-endemic"),"Not required",IF(INTRO!$E$39="Non-endemic","Treat with DEC",COUNTRY_INFO!Q195))</f>
        <v>1</v>
      </c>
      <c r="F195" s="15">
        <f>IF(INTRO!$E$39&lt;&gt;"Non-endemic",COUNTRY_INFO!R195,"Not required")</f>
        <v>1</v>
      </c>
      <c r="G195" s="14">
        <f>IF(COUNTRY_INFO!H195=1, IF($E195=1,IF(ALB_MBD!$J195&lt;&gt;" ",COUNTRY_INFO!F195+COUNTRY_INFO!G195-ALB_MBD!$J195,COUNTRY_INFO!F195+COUNTRY_INFO!G195), 0),0)</f>
        <v>112660</v>
      </c>
      <c r="H195" s="14">
        <f>IF(INTRO!$E$39&lt;&gt;"Endemic",0, IF(AND(COUNTRY_INFO!$I195=1,$F195&lt;&gt;0),IF(COUNTRY_INFO!N195&gt;=(COUNTRY_INFO!F195+COUNTRY_INFO!G195),COUNTRY_INFO!F195+COUNTRY_INFO!G195,COUNTRY_INFO!$N195), 0))</f>
        <v>80866.43618007809</v>
      </c>
      <c r="I195" s="3">
        <v>64693.148944062472</v>
      </c>
      <c r="J195" s="14">
        <f t="shared" si="18"/>
        <v>64693.148944062472</v>
      </c>
      <c r="K195" s="14">
        <f t="shared" si="19"/>
        <v>134307.18295662507</v>
      </c>
      <c r="L195" s="14">
        <f t="shared" si="20"/>
        <v>0</v>
      </c>
      <c r="M195" s="14">
        <f t="shared" si="21"/>
        <v>181140.8170433749</v>
      </c>
      <c r="N195" s="14">
        <f t="shared" si="22"/>
        <v>315448</v>
      </c>
      <c r="O195" s="25"/>
      <c r="P195" s="16">
        <f t="shared" si="6"/>
        <v>315448</v>
      </c>
      <c r="Q195" s="16">
        <f t="shared" si="7"/>
        <v>631</v>
      </c>
    </row>
    <row r="196" spans="1:17" x14ac:dyDescent="0.25">
      <c r="A196" s="13" t="str">
        <f>IF(INTRO!$E$39="Non-endemic"," ",IF(COUNTRY_INFO!A196=0," ",COUNTRY_INFO!A196))</f>
        <v>Nigeria</v>
      </c>
      <c r="B196" s="13" t="str">
        <f>IF(INTRO!$E$39="Non-endemic"," ",IF(COUNTRY_INFO!B196=0," ",COUNTRY_INFO!B196))</f>
        <v>Delta</v>
      </c>
      <c r="C196" s="13" t="str">
        <f>IF(INTRO!$E$39="Non-endemic"," ",IF(COUNTRY_INFO!C196=0," ",COUNTRY_INFO!C196))</f>
        <v>Aniocha South</v>
      </c>
      <c r="D196" s="14">
        <f>IF(INTRO!$E$39="Non-endemic",0,IF(INTRO!$E$39="Endemic but PC is not required",IF(COUNTRY_INFO!$H196=1,COUNTRY_INFO!F196+COUNTRY_INFO!G196,0),IF(COUNTRY_INFO!$H196=1,COUNTRY_INFO!F196+COUNTRY_INFO!G196,IF(COUNTRY_INFO!$I196=1,IF(COUNTRY_INFO!N196&gt;=(COUNTRY_INFO!F196+COUNTRY_INFO!G196),COUNTRY_INFO!F196+COUNTRY_INFO!G196,COUNTRY_INFO!$N196),0))))</f>
        <v>151277</v>
      </c>
      <c r="E196" s="15">
        <f>IF(AND(INTRO!$E$39="Non-endemic",INTRO!$E$37="Non-endemic"),"Not required",IF(INTRO!$E$39="Non-endemic","Treat with DEC",COUNTRY_INFO!Q196))</f>
        <v>1</v>
      </c>
      <c r="F196" s="15">
        <f>IF(INTRO!$E$39&lt;&gt;"Non-endemic",COUNTRY_INFO!R196,"Not required")</f>
        <v>1</v>
      </c>
      <c r="G196" s="14">
        <f>IF(COUNTRY_INFO!H196=1, IF($E196=1,IF(ALB_MBD!$J196&lt;&gt;" ",COUNTRY_INFO!F196+COUNTRY_INFO!G196-ALB_MBD!$J196,COUNTRY_INFO!F196+COUNTRY_INFO!G196), 0),0)</f>
        <v>151277</v>
      </c>
      <c r="H196" s="14">
        <f>IF(INTRO!$E$39&lt;&gt;"Endemic",0, IF(AND(COUNTRY_INFO!$I196=1,$F196&lt;&gt;0),IF(COUNTRY_INFO!N196&gt;=(COUNTRY_INFO!F196+COUNTRY_INFO!G196),COUNTRY_INFO!F196+COUNTRY_INFO!G196,COUNTRY_INFO!$N196), 0))</f>
        <v>78822.174706640595</v>
      </c>
      <c r="I196" s="3">
        <v>63057.739765312479</v>
      </c>
      <c r="J196" s="14">
        <f t="shared" si="18"/>
        <v>63057.739765312479</v>
      </c>
      <c r="K196" s="14">
        <f t="shared" si="19"/>
        <v>247013.92865712504</v>
      </c>
      <c r="L196" s="14">
        <f t="shared" si="20"/>
        <v>0</v>
      </c>
      <c r="M196" s="14">
        <f t="shared" si="21"/>
        <v>176561.67134287494</v>
      </c>
      <c r="N196" s="14">
        <f t="shared" si="22"/>
        <v>423575.6</v>
      </c>
      <c r="O196" s="25"/>
      <c r="P196" s="16">
        <f t="shared" si="6"/>
        <v>423575.6</v>
      </c>
      <c r="Q196" s="16">
        <f t="shared" si="7"/>
        <v>848</v>
      </c>
    </row>
    <row r="197" spans="1:17" x14ac:dyDescent="0.25">
      <c r="A197" s="13" t="str">
        <f>IF(INTRO!$E$39="Non-endemic"," ",IF(COUNTRY_INFO!A197=0," ",COUNTRY_INFO!A197))</f>
        <v>Nigeria</v>
      </c>
      <c r="B197" s="13" t="str">
        <f>IF(INTRO!$E$39="Non-endemic"," ",IF(COUNTRY_INFO!B197=0," ",COUNTRY_INFO!B197))</f>
        <v>Delta</v>
      </c>
      <c r="C197" s="13" t="str">
        <f>IF(INTRO!$E$39="Non-endemic"," ",IF(COUNTRY_INFO!C197=0," ",COUNTRY_INFO!C197))</f>
        <v>Bomadi</v>
      </c>
      <c r="D197" s="14">
        <f>IF(INTRO!$E$39="Non-endemic",0,IF(INTRO!$E$39="Endemic but PC is not required",IF(COUNTRY_INFO!$H197=1,COUNTRY_INFO!F197+COUNTRY_INFO!G197,0),IF(COUNTRY_INFO!$H197=1,COUNTRY_INFO!F197+COUNTRY_INFO!G197,IF(COUNTRY_INFO!$I197=1,IF(COUNTRY_INFO!N197&gt;=(COUNTRY_INFO!F197+COUNTRY_INFO!G197),COUNTRY_INFO!F197+COUNTRY_INFO!G197,COUNTRY_INFO!$N197),0))))</f>
        <v>93221</v>
      </c>
      <c r="E197" s="15">
        <f>IF(AND(INTRO!$E$39="Non-endemic",INTRO!$E$37="Non-endemic"),"Not required",IF(INTRO!$E$39="Non-endemic","Treat with DEC",COUNTRY_INFO!Q197))</f>
        <v>1</v>
      </c>
      <c r="F197" s="15">
        <f>IF(INTRO!$E$39&lt;&gt;"Non-endemic",COUNTRY_INFO!R197,"Not required")</f>
        <v>0</v>
      </c>
      <c r="G197" s="14">
        <f>IF(COUNTRY_INFO!H197=1, IF($E197=1,IF(ALB_MBD!$J197&lt;&gt;" ",COUNTRY_INFO!F197+COUNTRY_INFO!G197-ALB_MBD!$J197,COUNTRY_INFO!F197+COUNTRY_INFO!G197), 0),0)</f>
        <v>93221</v>
      </c>
      <c r="H197" s="14">
        <f>IF(INTRO!$E$39&lt;&gt;"Endemic",0, IF(AND(COUNTRY_INFO!$I197=1,$F197&lt;&gt;0),IF(COUNTRY_INFO!N197&gt;=(COUNTRY_INFO!F197+COUNTRY_INFO!G197),COUNTRY_INFO!F197+COUNTRY_INFO!G197,COUNTRY_INFO!$N197), 0))</f>
        <v>0</v>
      </c>
      <c r="I197" s="3">
        <v>0</v>
      </c>
      <c r="J197" s="14">
        <f t="shared" si="18"/>
        <v>0</v>
      </c>
      <c r="K197" s="14">
        <f t="shared" si="19"/>
        <v>261018.8</v>
      </c>
      <c r="L197" s="14">
        <f t="shared" si="20"/>
        <v>0</v>
      </c>
      <c r="M197" s="14">
        <f t="shared" si="21"/>
        <v>0</v>
      </c>
      <c r="N197" s="14">
        <f t="shared" si="22"/>
        <v>261018.8</v>
      </c>
      <c r="O197" s="25"/>
      <c r="P197" s="16">
        <f t="shared" si="6"/>
        <v>261018.8</v>
      </c>
      <c r="Q197" s="16">
        <f t="shared" si="7"/>
        <v>523</v>
      </c>
    </row>
    <row r="198" spans="1:17" x14ac:dyDescent="0.25">
      <c r="A198" s="13" t="str">
        <f>IF(INTRO!$E$39="Non-endemic"," ",IF(COUNTRY_INFO!A198=0," ",COUNTRY_INFO!A198))</f>
        <v>Nigeria</v>
      </c>
      <c r="B198" s="13" t="str">
        <f>IF(INTRO!$E$39="Non-endemic"," ",IF(COUNTRY_INFO!B198=0," ",COUNTRY_INFO!B198))</f>
        <v>Delta</v>
      </c>
      <c r="C198" s="13" t="str">
        <f>IF(INTRO!$E$39="Non-endemic"," ",IF(COUNTRY_INFO!C198=0," ",COUNTRY_INFO!C198))</f>
        <v>Burutu</v>
      </c>
      <c r="D198" s="14">
        <f>IF(INTRO!$E$39="Non-endemic",0,IF(INTRO!$E$39="Endemic but PC is not required",IF(COUNTRY_INFO!$H198=1,COUNTRY_INFO!F198+COUNTRY_INFO!G198,0),IF(COUNTRY_INFO!$H198=1,COUNTRY_INFO!F198+COUNTRY_INFO!G198,IF(COUNTRY_INFO!$I198=1,IF(COUNTRY_INFO!N198&gt;=(COUNTRY_INFO!F198+COUNTRY_INFO!G198),COUNTRY_INFO!F198+COUNTRY_INFO!G198,COUNTRY_INFO!$N198),0))))</f>
        <v>0</v>
      </c>
      <c r="E198" s="15">
        <f>IF(AND(INTRO!$E$39="Non-endemic",INTRO!$E$37="Non-endemic"),"Not required",IF(INTRO!$E$39="Non-endemic","Treat with DEC",COUNTRY_INFO!Q198))</f>
        <v>0</v>
      </c>
      <c r="F198" s="15">
        <f>IF(INTRO!$E$39&lt;&gt;"Non-endemic",COUNTRY_INFO!R198,"Not required")</f>
        <v>0</v>
      </c>
      <c r="G198" s="14">
        <f>IF(COUNTRY_INFO!H198=1, IF($E198=1,IF(ALB_MBD!$J198&lt;&gt;" ",COUNTRY_INFO!F198+COUNTRY_INFO!G198-ALB_MBD!$J198,COUNTRY_INFO!F198+COUNTRY_INFO!G198), 0),0)</f>
        <v>0</v>
      </c>
      <c r="H198" s="14">
        <f>IF(INTRO!$E$39&lt;&gt;"Endemic",0, IF(AND(COUNTRY_INFO!$I198=1,$F198&lt;&gt;0),IF(COUNTRY_INFO!N198&gt;=(COUNTRY_INFO!F198+COUNTRY_INFO!G198),COUNTRY_INFO!F198+COUNTRY_INFO!G198,COUNTRY_INFO!$N198), 0))</f>
        <v>0</v>
      </c>
      <c r="I198" s="3">
        <v>0</v>
      </c>
      <c r="J198" s="14">
        <f t="shared" si="18"/>
        <v>0</v>
      </c>
      <c r="K198" s="14">
        <f t="shared" si="19"/>
        <v>0</v>
      </c>
      <c r="L198" s="14">
        <f t="shared" si="20"/>
        <v>0</v>
      </c>
      <c r="M198" s="14">
        <f t="shared" si="21"/>
        <v>0</v>
      </c>
      <c r="N198" s="14">
        <f t="shared" si="22"/>
        <v>0</v>
      </c>
      <c r="O198" s="25"/>
      <c r="P198" s="16">
        <f t="shared" si="6"/>
        <v>0</v>
      </c>
      <c r="Q198" s="16">
        <f t="shared" si="7"/>
        <v>0</v>
      </c>
    </row>
    <row r="199" spans="1:17" x14ac:dyDescent="0.25">
      <c r="A199" s="13" t="str">
        <f>IF(INTRO!$E$39="Non-endemic"," ",IF(COUNTRY_INFO!A199=0," ",COUNTRY_INFO!A199))</f>
        <v>Nigeria</v>
      </c>
      <c r="B199" s="13" t="str">
        <f>IF(INTRO!$E$39="Non-endemic"," ",IF(COUNTRY_INFO!B199=0," ",COUNTRY_INFO!B199))</f>
        <v>Delta</v>
      </c>
      <c r="C199" s="13" t="str">
        <f>IF(INTRO!$E$39="Non-endemic"," ",IF(COUNTRY_INFO!C199=0," ",COUNTRY_INFO!C199))</f>
        <v>Ethiope East</v>
      </c>
      <c r="D199" s="14">
        <f>IF(INTRO!$E$39="Non-endemic",0,IF(INTRO!$E$39="Endemic but PC is not required",IF(COUNTRY_INFO!$H199=1,COUNTRY_INFO!F199+COUNTRY_INFO!G199,0),IF(COUNTRY_INFO!$H199=1,COUNTRY_INFO!F199+COUNTRY_INFO!G199,IF(COUNTRY_INFO!$I199=1,IF(COUNTRY_INFO!N199&gt;=(COUNTRY_INFO!F199+COUNTRY_INFO!G199),COUNTRY_INFO!F199+COUNTRY_INFO!G199,COUNTRY_INFO!$N199),0))))</f>
        <v>216034</v>
      </c>
      <c r="E199" s="15">
        <f>IF(AND(INTRO!$E$39="Non-endemic",INTRO!$E$37="Non-endemic"),"Not required",IF(INTRO!$E$39="Non-endemic","Treat with DEC",COUNTRY_INFO!Q199))</f>
        <v>1</v>
      </c>
      <c r="F199" s="15">
        <f>IF(INTRO!$E$39&lt;&gt;"Non-endemic",COUNTRY_INFO!R199,"Not required")</f>
        <v>1</v>
      </c>
      <c r="G199" s="14">
        <f>IF(COUNTRY_INFO!H199=1, IF($E199=1,IF(ALB_MBD!$J199&lt;&gt;" ",COUNTRY_INFO!F199+COUNTRY_INFO!G199-ALB_MBD!$J199,COUNTRY_INFO!F199+COUNTRY_INFO!G199), 0),0)</f>
        <v>216034</v>
      </c>
      <c r="H199" s="14">
        <f>IF(INTRO!$E$39&lt;&gt;"Endemic",0, IF(AND(COUNTRY_INFO!$I199=1,$F199&lt;&gt;0),IF(COUNTRY_INFO!N199&gt;=(COUNTRY_INFO!F199+COUNTRY_INFO!G199),COUNTRY_INFO!F199+COUNTRY_INFO!G199,COUNTRY_INFO!$N199), 0))</f>
        <v>128514.72722968744</v>
      </c>
      <c r="I199" s="3">
        <v>102811.78178374995</v>
      </c>
      <c r="J199" s="14">
        <f t="shared" si="18"/>
        <v>102811.78178374995</v>
      </c>
      <c r="K199" s="14">
        <f t="shared" si="19"/>
        <v>317022.21100550011</v>
      </c>
      <c r="L199" s="14">
        <f t="shared" si="20"/>
        <v>0</v>
      </c>
      <c r="M199" s="14">
        <f t="shared" si="21"/>
        <v>287872.98899449984</v>
      </c>
      <c r="N199" s="14">
        <f t="shared" si="22"/>
        <v>604895.19999999995</v>
      </c>
      <c r="O199" s="25"/>
      <c r="P199" s="16">
        <f t="shared" si="6"/>
        <v>604895.19999999995</v>
      </c>
      <c r="Q199" s="16">
        <f t="shared" si="7"/>
        <v>1210</v>
      </c>
    </row>
    <row r="200" spans="1:17" x14ac:dyDescent="0.25">
      <c r="A200" s="13" t="str">
        <f>IF(INTRO!$E$39="Non-endemic"," ",IF(COUNTRY_INFO!A200=0," ",COUNTRY_INFO!A200))</f>
        <v>Nigeria</v>
      </c>
      <c r="B200" s="13" t="str">
        <f>IF(INTRO!$E$39="Non-endemic"," ",IF(COUNTRY_INFO!B200=0," ",COUNTRY_INFO!B200))</f>
        <v>Delta</v>
      </c>
      <c r="C200" s="13" t="str">
        <f>IF(INTRO!$E$39="Non-endemic"," ",IF(COUNTRY_INFO!C200=0," ",COUNTRY_INFO!C200))</f>
        <v>Ethiope West</v>
      </c>
      <c r="D200" s="14">
        <f>IF(INTRO!$E$39="Non-endemic",0,IF(INTRO!$E$39="Endemic but PC is not required",IF(COUNTRY_INFO!$H200=1,COUNTRY_INFO!F200+COUNTRY_INFO!G200,0),IF(COUNTRY_INFO!$H200=1,COUNTRY_INFO!F200+COUNTRY_INFO!G200,IF(COUNTRY_INFO!$I200=1,IF(COUNTRY_INFO!N200&gt;=(COUNTRY_INFO!F200+COUNTRY_INFO!G200),COUNTRY_INFO!F200+COUNTRY_INFO!G200,COUNTRY_INFO!$N200),0))))</f>
        <v>219046</v>
      </c>
      <c r="E200" s="15">
        <f>IF(AND(INTRO!$E$39="Non-endemic",INTRO!$E$37="Non-endemic"),"Not required",IF(INTRO!$E$39="Non-endemic","Treat with DEC",COUNTRY_INFO!Q200))</f>
        <v>0</v>
      </c>
      <c r="F200" s="15">
        <f>IF(INTRO!$E$39&lt;&gt;"Non-endemic",COUNTRY_INFO!R200,"Not required")</f>
        <v>1</v>
      </c>
      <c r="G200" s="14">
        <f>IF(COUNTRY_INFO!H200=1, IF($E200=1,IF(ALB_MBD!$J200&lt;&gt;" ",COUNTRY_INFO!F200+COUNTRY_INFO!G200-ALB_MBD!$J200,COUNTRY_INFO!F200+COUNTRY_INFO!G200), 0),0)</f>
        <v>0</v>
      </c>
      <c r="H200" s="14">
        <f>IF(INTRO!$E$39&lt;&gt;"Endemic",0, IF(AND(COUNTRY_INFO!$I200=1,$F200&lt;&gt;0),IF(COUNTRY_INFO!N200&gt;=(COUNTRY_INFO!F200+COUNTRY_INFO!G200),COUNTRY_INFO!F200+COUNTRY_INFO!G200,COUNTRY_INFO!$N200), 0))</f>
        <v>219046</v>
      </c>
      <c r="I200" s="3"/>
      <c r="J200" s="14">
        <f t="shared" si="18"/>
        <v>219046</v>
      </c>
      <c r="K200" s="14">
        <f t="shared" si="19"/>
        <v>0</v>
      </c>
      <c r="L200" s="14">
        <f t="shared" si="20"/>
        <v>613328.79999999993</v>
      </c>
      <c r="M200" s="14">
        <f t="shared" si="21"/>
        <v>0</v>
      </c>
      <c r="N200" s="14">
        <f t="shared" si="22"/>
        <v>613328.79999999993</v>
      </c>
      <c r="O200" s="25"/>
      <c r="P200" s="16">
        <f t="shared" si="6"/>
        <v>613328.79999999993</v>
      </c>
      <c r="Q200" s="16">
        <f t="shared" si="7"/>
        <v>1227</v>
      </c>
    </row>
    <row r="201" spans="1:17" x14ac:dyDescent="0.25">
      <c r="A201" s="13" t="str">
        <f>IF(INTRO!$E$39="Non-endemic"," ",IF(COUNTRY_INFO!A201=0," ",COUNTRY_INFO!A201))</f>
        <v>Nigeria</v>
      </c>
      <c r="B201" s="13" t="str">
        <f>IF(INTRO!$E$39="Non-endemic"," ",IF(COUNTRY_INFO!B201=0," ",COUNTRY_INFO!B201))</f>
        <v>Delta</v>
      </c>
      <c r="C201" s="13" t="str">
        <f>IF(INTRO!$E$39="Non-endemic"," ",IF(COUNTRY_INFO!C201=0," ",COUNTRY_INFO!C201))</f>
        <v>Ika North East</v>
      </c>
      <c r="D201" s="14">
        <f>IF(INTRO!$E$39="Non-endemic",0,IF(INTRO!$E$39="Endemic but PC is not required",IF(COUNTRY_INFO!$H201=1,COUNTRY_INFO!F201+COUNTRY_INFO!G201,0),IF(COUNTRY_INFO!$H201=1,COUNTRY_INFO!F201+COUNTRY_INFO!G201,IF(COUNTRY_INFO!$I201=1,IF(COUNTRY_INFO!N201&gt;=(COUNTRY_INFO!F201+COUNTRY_INFO!G201),COUNTRY_INFO!F201+COUNTRY_INFO!G201,COUNTRY_INFO!$N201),0))))</f>
        <v>197599</v>
      </c>
      <c r="E201" s="15">
        <f>IF(AND(INTRO!$E$39="Non-endemic",INTRO!$E$37="Non-endemic"),"Not required",IF(INTRO!$E$39="Non-endemic","Treat with DEC",COUNTRY_INFO!Q201))</f>
        <v>1</v>
      </c>
      <c r="F201" s="15">
        <f>IF(INTRO!$E$39&lt;&gt;"Non-endemic",COUNTRY_INFO!R201,"Not required")</f>
        <v>1</v>
      </c>
      <c r="G201" s="14">
        <f>IF(COUNTRY_INFO!H201=1, IF($E201=1,IF(ALB_MBD!$J201&lt;&gt;" ",COUNTRY_INFO!F201+COUNTRY_INFO!G201-ALB_MBD!$J201,COUNTRY_INFO!F201+COUNTRY_INFO!G201), 0),0)</f>
        <v>197599</v>
      </c>
      <c r="H201" s="14">
        <f>IF(INTRO!$E$39&lt;&gt;"Endemic",0, IF(AND(COUNTRY_INFO!$I201=1,$F201&lt;&gt;0),IF(COUNTRY_INFO!N201&gt;=(COUNTRY_INFO!F201+COUNTRY_INFO!G201),COUNTRY_INFO!F201+COUNTRY_INFO!G201,COUNTRY_INFO!$N201), 0))</f>
        <v>83031.01325859371</v>
      </c>
      <c r="I201" s="3">
        <v>66424.810606874977</v>
      </c>
      <c r="J201" s="14">
        <f t="shared" si="18"/>
        <v>66424.810606874977</v>
      </c>
      <c r="K201" s="14">
        <f t="shared" si="19"/>
        <v>367287.73030075</v>
      </c>
      <c r="L201" s="14">
        <f t="shared" si="20"/>
        <v>0</v>
      </c>
      <c r="M201" s="14">
        <f t="shared" si="21"/>
        <v>185989.46969924992</v>
      </c>
      <c r="N201" s="14">
        <f t="shared" si="22"/>
        <v>553277.19999999995</v>
      </c>
      <c r="O201" s="25"/>
      <c r="P201" s="16">
        <f t="shared" si="6"/>
        <v>553277.19999999995</v>
      </c>
      <c r="Q201" s="16">
        <f t="shared" si="7"/>
        <v>1107</v>
      </c>
    </row>
    <row r="202" spans="1:17" x14ac:dyDescent="0.25">
      <c r="A202" s="13" t="str">
        <f>IF(INTRO!$E$39="Non-endemic"," ",IF(COUNTRY_INFO!A202=0," ",COUNTRY_INFO!A202))</f>
        <v>Nigeria</v>
      </c>
      <c r="B202" s="13" t="str">
        <f>IF(INTRO!$E$39="Non-endemic"," ",IF(COUNTRY_INFO!B202=0," ",COUNTRY_INFO!B202))</f>
        <v>Delta</v>
      </c>
      <c r="C202" s="13" t="str">
        <f>IF(INTRO!$E$39="Non-endemic"," ",IF(COUNTRY_INFO!C202=0," ",COUNTRY_INFO!C202))</f>
        <v>Ika South</v>
      </c>
      <c r="D202" s="14">
        <f>IF(INTRO!$E$39="Non-endemic",0,IF(INTRO!$E$39="Endemic but PC is not required",IF(COUNTRY_INFO!$H202=1,COUNTRY_INFO!F202+COUNTRY_INFO!G202,0),IF(COUNTRY_INFO!$H202=1,COUNTRY_INFO!F202+COUNTRY_INFO!G202,IF(COUNTRY_INFO!$I202=1,IF(COUNTRY_INFO!N202&gt;=(COUNTRY_INFO!F202+COUNTRY_INFO!G202),COUNTRY_INFO!F202+COUNTRY_INFO!G202,COUNTRY_INFO!$N202),0))))</f>
        <v>174937</v>
      </c>
      <c r="E202" s="15">
        <f>IF(AND(INTRO!$E$39="Non-endemic",INTRO!$E$37="Non-endemic"),"Not required",IF(INTRO!$E$39="Non-endemic","Treat with DEC",COUNTRY_INFO!Q202))</f>
        <v>1</v>
      </c>
      <c r="F202" s="15">
        <f>IF(INTRO!$E$39&lt;&gt;"Non-endemic",COUNTRY_INFO!R202,"Not required")</f>
        <v>1</v>
      </c>
      <c r="G202" s="14">
        <f>IF(COUNTRY_INFO!H202=1, IF($E202=1,IF(ALB_MBD!$J202&lt;&gt;" ",COUNTRY_INFO!F202+COUNTRY_INFO!G202-ALB_MBD!$J202,COUNTRY_INFO!F202+COUNTRY_INFO!G202), 0),0)</f>
        <v>174937</v>
      </c>
      <c r="H202" s="14">
        <f>IF(INTRO!$E$39&lt;&gt;"Endemic",0, IF(AND(COUNTRY_INFO!$I202=1,$F202&lt;&gt;0),IF(COUNTRY_INFO!N202&gt;=(COUNTRY_INFO!F202+COUNTRY_INFO!G202),COUNTRY_INFO!F202+COUNTRY_INFO!G202,COUNTRY_INFO!$N202), 0))</f>
        <v>80204.148445703089</v>
      </c>
      <c r="I202" s="3">
        <v>64163.318756562468</v>
      </c>
      <c r="J202" s="14">
        <f t="shared" ref="J202:J265" si="23">IF(I202=0,H202,IF(I202&gt;H202,H202,I202))</f>
        <v>64163.318756562468</v>
      </c>
      <c r="K202" s="14">
        <f t="shared" ref="K202:K265" si="24">IF(G202&lt;J202,0,IF($E202=1, (G202-J202)*2.8, 0))</f>
        <v>310166.30748162506</v>
      </c>
      <c r="L202" s="14">
        <f t="shared" ref="L202:L265" si="25">IF($E202&lt;$F202, J202*(F202-E202)*2.8, 0)</f>
        <v>0</v>
      </c>
      <c r="M202" s="14">
        <f t="shared" ref="M202:M265" si="26">IF(AND($E202=1, $F202&lt;&gt;0), J202*2.8, 0)</f>
        <v>179657.29251837489</v>
      </c>
      <c r="N202" s="14">
        <f t="shared" ref="N202:N265" si="27">SUM(K202:M202)</f>
        <v>489823.6</v>
      </c>
      <c r="O202" s="25"/>
      <c r="P202" s="16">
        <f t="shared" si="6"/>
        <v>489823.6</v>
      </c>
      <c r="Q202" s="16">
        <f t="shared" si="7"/>
        <v>980</v>
      </c>
    </row>
    <row r="203" spans="1:17" x14ac:dyDescent="0.25">
      <c r="A203" s="13" t="str">
        <f>IF(INTRO!$E$39="Non-endemic"," ",IF(COUNTRY_INFO!A203=0," ",COUNTRY_INFO!A203))</f>
        <v>Nigeria</v>
      </c>
      <c r="B203" s="13" t="str">
        <f>IF(INTRO!$E$39="Non-endemic"," ",IF(COUNTRY_INFO!B203=0," ",COUNTRY_INFO!B203))</f>
        <v>Delta</v>
      </c>
      <c r="C203" s="13" t="str">
        <f>IF(INTRO!$E$39="Non-endemic"," ",IF(COUNTRY_INFO!C203=0," ",COUNTRY_INFO!C203))</f>
        <v>Isoko North</v>
      </c>
      <c r="D203" s="14">
        <f>IF(INTRO!$E$39="Non-endemic",0,IF(INTRO!$E$39="Endemic but PC is not required",IF(COUNTRY_INFO!$H203=1,COUNTRY_INFO!F203+COUNTRY_INFO!G203,0),IF(COUNTRY_INFO!$H203=1,COUNTRY_INFO!F203+COUNTRY_INFO!G203,IF(COUNTRY_INFO!$I203=1,IF(COUNTRY_INFO!N203&gt;=(COUNTRY_INFO!F203+COUNTRY_INFO!G203),COUNTRY_INFO!F203+COUNTRY_INFO!G203,COUNTRY_INFO!$N203),0))))</f>
        <v>155098</v>
      </c>
      <c r="E203" s="15">
        <f>IF(AND(INTRO!$E$39="Non-endemic",INTRO!$E$37="Non-endemic"),"Not required",IF(INTRO!$E$39="Non-endemic","Treat with DEC",COUNTRY_INFO!Q203))</f>
        <v>1</v>
      </c>
      <c r="F203" s="15">
        <f>IF(INTRO!$E$39&lt;&gt;"Non-endemic",COUNTRY_INFO!R203,"Not required")</f>
        <v>1</v>
      </c>
      <c r="G203" s="14">
        <f>IF(COUNTRY_INFO!H203=1, IF($E203=1,IF(ALB_MBD!$J203&lt;&gt;" ",COUNTRY_INFO!F203+COUNTRY_INFO!G203-ALB_MBD!$J203,COUNTRY_INFO!F203+COUNTRY_INFO!G203), 0),0)</f>
        <v>155098</v>
      </c>
      <c r="H203" s="14">
        <f>IF(INTRO!$E$39&lt;&gt;"Endemic",0, IF(AND(COUNTRY_INFO!$I203=1,$F203&lt;&gt;0),IF(COUNTRY_INFO!N203&gt;=(COUNTRY_INFO!F203+COUNTRY_INFO!G203),COUNTRY_INFO!F203+COUNTRY_INFO!G203,COUNTRY_INFO!$N203), 0))</f>
        <v>92264.408088671844</v>
      </c>
      <c r="I203" s="3">
        <v>73811.526470937475</v>
      </c>
      <c r="J203" s="14">
        <f t="shared" si="23"/>
        <v>73811.526470937475</v>
      </c>
      <c r="K203" s="14">
        <f t="shared" si="24"/>
        <v>227602.12588137505</v>
      </c>
      <c r="L203" s="14">
        <f t="shared" si="25"/>
        <v>0</v>
      </c>
      <c r="M203" s="14">
        <f t="shared" si="26"/>
        <v>206672.27411862492</v>
      </c>
      <c r="N203" s="14">
        <f t="shared" si="27"/>
        <v>434274.39999999997</v>
      </c>
      <c r="O203" s="25"/>
      <c r="P203" s="16">
        <f t="shared" si="6"/>
        <v>434274.39999999997</v>
      </c>
      <c r="Q203" s="16">
        <f t="shared" si="7"/>
        <v>869</v>
      </c>
    </row>
    <row r="204" spans="1:17" x14ac:dyDescent="0.25">
      <c r="A204" s="13" t="str">
        <f>IF(INTRO!$E$39="Non-endemic"," ",IF(COUNTRY_INFO!A204=0," ",COUNTRY_INFO!A204))</f>
        <v>Nigeria</v>
      </c>
      <c r="B204" s="13" t="str">
        <f>IF(INTRO!$E$39="Non-endemic"," ",IF(COUNTRY_INFO!B204=0," ",COUNTRY_INFO!B204))</f>
        <v>Delta</v>
      </c>
      <c r="C204" s="13" t="str">
        <f>IF(INTRO!$E$39="Non-endemic"," ",IF(COUNTRY_INFO!C204=0," ",COUNTRY_INFO!C204))</f>
        <v>Isoko South</v>
      </c>
      <c r="D204" s="14">
        <f>IF(INTRO!$E$39="Non-endemic",0,IF(INTRO!$E$39="Endemic but PC is not required",IF(COUNTRY_INFO!$H204=1,COUNTRY_INFO!F204+COUNTRY_INFO!G204,0),IF(COUNTRY_INFO!$H204=1,COUNTRY_INFO!F204+COUNTRY_INFO!G204,IF(COUNTRY_INFO!$I204=1,IF(COUNTRY_INFO!N204&gt;=(COUNTRY_INFO!F204+COUNTRY_INFO!G204),COUNTRY_INFO!F204+COUNTRY_INFO!G204,COUNTRY_INFO!$N204),0))))</f>
        <v>244998</v>
      </c>
      <c r="E204" s="15">
        <f>IF(AND(INTRO!$E$39="Non-endemic",INTRO!$E$37="Non-endemic"),"Not required",IF(INTRO!$E$39="Non-endemic","Treat with DEC",COUNTRY_INFO!Q204))</f>
        <v>1</v>
      </c>
      <c r="F204" s="15">
        <f>IF(INTRO!$E$39&lt;&gt;"Non-endemic",COUNTRY_INFO!R204,"Not required")</f>
        <v>0</v>
      </c>
      <c r="G204" s="14">
        <f>IF(COUNTRY_INFO!H204=1, IF($E204=1,IF(ALB_MBD!$J204&lt;&gt;" ",COUNTRY_INFO!F204+COUNTRY_INFO!G204-ALB_MBD!$J204,COUNTRY_INFO!F204+COUNTRY_INFO!G204), 0),0)</f>
        <v>244998</v>
      </c>
      <c r="H204" s="14">
        <f>IF(INTRO!$E$39&lt;&gt;"Endemic",0, IF(AND(COUNTRY_INFO!$I204=1,$F204&lt;&gt;0),IF(COUNTRY_INFO!N204&gt;=(COUNTRY_INFO!F204+COUNTRY_INFO!G204),COUNTRY_INFO!F204+COUNTRY_INFO!G204,COUNTRY_INFO!$N204), 0))</f>
        <v>0</v>
      </c>
      <c r="I204" s="3">
        <v>0</v>
      </c>
      <c r="J204" s="14">
        <f t="shared" si="23"/>
        <v>0</v>
      </c>
      <c r="K204" s="14">
        <f t="shared" si="24"/>
        <v>685994.39999999991</v>
      </c>
      <c r="L204" s="14">
        <f t="shared" si="25"/>
        <v>0</v>
      </c>
      <c r="M204" s="14">
        <f t="shared" si="26"/>
        <v>0</v>
      </c>
      <c r="N204" s="14">
        <f t="shared" si="27"/>
        <v>685994.39999999991</v>
      </c>
      <c r="O204" s="25"/>
      <c r="P204" s="16">
        <f t="shared" si="6"/>
        <v>685994.39999999991</v>
      </c>
      <c r="Q204" s="16">
        <f t="shared" si="7"/>
        <v>1372</v>
      </c>
    </row>
    <row r="205" spans="1:17" x14ac:dyDescent="0.25">
      <c r="A205" s="13" t="str">
        <f>IF(INTRO!$E$39="Non-endemic"," ",IF(COUNTRY_INFO!A205=0," ",COUNTRY_INFO!A205))</f>
        <v>Nigeria</v>
      </c>
      <c r="B205" s="13" t="str">
        <f>IF(INTRO!$E$39="Non-endemic"," ",IF(COUNTRY_INFO!B205=0," ",COUNTRY_INFO!B205))</f>
        <v>Delta</v>
      </c>
      <c r="C205" s="13" t="str">
        <f>IF(INTRO!$E$39="Non-endemic"," ",IF(COUNTRY_INFO!C205=0," ",COUNTRY_INFO!C205))</f>
        <v>Ndokwa East</v>
      </c>
      <c r="D205" s="14">
        <f>IF(INTRO!$E$39="Non-endemic",0,IF(INTRO!$E$39="Endemic but PC is not required",IF(COUNTRY_INFO!$H205=1,COUNTRY_INFO!F205+COUNTRY_INFO!G205,0),IF(COUNTRY_INFO!$H205=1,COUNTRY_INFO!F205+COUNTRY_INFO!G205,IF(COUNTRY_INFO!$I205=1,IF(COUNTRY_INFO!N205&gt;=(COUNTRY_INFO!F205+COUNTRY_INFO!G205),COUNTRY_INFO!F205+COUNTRY_INFO!G205,COUNTRY_INFO!$N205),0))))</f>
        <v>111003</v>
      </c>
      <c r="E205" s="15">
        <f>IF(AND(INTRO!$E$39="Non-endemic",INTRO!$E$37="Non-endemic"),"Not required",IF(INTRO!$E$39="Non-endemic","Treat with DEC",COUNTRY_INFO!Q205))</f>
        <v>1</v>
      </c>
      <c r="F205" s="15">
        <f>IF(INTRO!$E$39&lt;&gt;"Non-endemic",COUNTRY_INFO!R205,"Not required")</f>
        <v>1</v>
      </c>
      <c r="G205" s="14">
        <f>IF(COUNTRY_INFO!H205=1, IF($E205=1,IF(ALB_MBD!$J205&lt;&gt;" ",COUNTRY_INFO!F205+COUNTRY_INFO!G205-ALB_MBD!$J205,COUNTRY_INFO!F205+COUNTRY_INFO!G205), 0),0)</f>
        <v>111003</v>
      </c>
      <c r="H205" s="14">
        <f>IF(INTRO!$E$39&lt;&gt;"Endemic",0, IF(AND(COUNTRY_INFO!$I205=1,$F205&lt;&gt;0),IF(COUNTRY_INFO!N205&gt;=(COUNTRY_INFO!F205+COUNTRY_INFO!G205),COUNTRY_INFO!F205+COUNTRY_INFO!G205,COUNTRY_INFO!$N205), 0))</f>
        <v>94346.199200390605</v>
      </c>
      <c r="I205" s="3">
        <v>75476.959360312481</v>
      </c>
      <c r="J205" s="14">
        <f t="shared" si="23"/>
        <v>75476.959360312481</v>
      </c>
      <c r="K205" s="14">
        <f t="shared" si="24"/>
        <v>99472.913791125044</v>
      </c>
      <c r="L205" s="14">
        <f t="shared" si="25"/>
        <v>0</v>
      </c>
      <c r="M205" s="14">
        <f t="shared" si="26"/>
        <v>211335.48620887494</v>
      </c>
      <c r="N205" s="14">
        <f t="shared" si="27"/>
        <v>310808.39999999997</v>
      </c>
      <c r="O205" s="25"/>
      <c r="P205" s="16">
        <f t="shared" si="6"/>
        <v>310808.39999999997</v>
      </c>
      <c r="Q205" s="16">
        <f t="shared" si="7"/>
        <v>622</v>
      </c>
    </row>
    <row r="206" spans="1:17" x14ac:dyDescent="0.25">
      <c r="A206" s="13" t="str">
        <f>IF(INTRO!$E$39="Non-endemic"," ",IF(COUNTRY_INFO!A206=0," ",COUNTRY_INFO!A206))</f>
        <v>Nigeria</v>
      </c>
      <c r="B206" s="13" t="str">
        <f>IF(INTRO!$E$39="Non-endemic"," ",IF(COUNTRY_INFO!B206=0," ",COUNTRY_INFO!B206))</f>
        <v>Delta</v>
      </c>
      <c r="C206" s="13" t="str">
        <f>IF(INTRO!$E$39="Non-endemic"," ",IF(COUNTRY_INFO!C206=0," ",COUNTRY_INFO!C206))</f>
        <v>Ndokwa West</v>
      </c>
      <c r="D206" s="14">
        <f>IF(INTRO!$E$39="Non-endemic",0,IF(INTRO!$E$39="Endemic but PC is not required",IF(COUNTRY_INFO!$H206=1,COUNTRY_INFO!F206+COUNTRY_INFO!G206,0),IF(COUNTRY_INFO!$H206=1,COUNTRY_INFO!F206+COUNTRY_INFO!G206,IF(COUNTRY_INFO!$I206=1,IF(COUNTRY_INFO!N206&gt;=(COUNTRY_INFO!F206+COUNTRY_INFO!G206),COUNTRY_INFO!F206+COUNTRY_INFO!G206,COUNTRY_INFO!$N206),0))))</f>
        <v>160660</v>
      </c>
      <c r="E206" s="15">
        <f>IF(AND(INTRO!$E$39="Non-endemic",INTRO!$E$37="Non-endemic"),"Not required",IF(INTRO!$E$39="Non-endemic","Treat with DEC",COUNTRY_INFO!Q206))</f>
        <v>0</v>
      </c>
      <c r="F206" s="15">
        <f>IF(INTRO!$E$39&lt;&gt;"Non-endemic",COUNTRY_INFO!R206,"Not required")</f>
        <v>1</v>
      </c>
      <c r="G206" s="14">
        <f>IF(COUNTRY_INFO!H206=1, IF($E206=1,IF(ALB_MBD!$J206&lt;&gt;" ",COUNTRY_INFO!F206+COUNTRY_INFO!G206-ALB_MBD!$J206,COUNTRY_INFO!F206+COUNTRY_INFO!G206), 0),0)</f>
        <v>0</v>
      </c>
      <c r="H206" s="14">
        <f>IF(INTRO!$E$39&lt;&gt;"Endemic",0, IF(AND(COUNTRY_INFO!$I206=1,$F206&lt;&gt;0),IF(COUNTRY_INFO!N206&gt;=(COUNTRY_INFO!F206+COUNTRY_INFO!G206),COUNTRY_INFO!F206+COUNTRY_INFO!G206,COUNTRY_INFO!$N206), 0))</f>
        <v>160660</v>
      </c>
      <c r="I206" s="3"/>
      <c r="J206" s="14">
        <f t="shared" si="23"/>
        <v>160660</v>
      </c>
      <c r="K206" s="14">
        <f t="shared" si="24"/>
        <v>0</v>
      </c>
      <c r="L206" s="14">
        <f t="shared" si="25"/>
        <v>449848</v>
      </c>
      <c r="M206" s="14">
        <f t="shared" si="26"/>
        <v>0</v>
      </c>
      <c r="N206" s="14">
        <f t="shared" si="27"/>
        <v>449848</v>
      </c>
      <c r="O206" s="25"/>
      <c r="P206" s="16">
        <f t="shared" si="6"/>
        <v>449848</v>
      </c>
      <c r="Q206" s="16">
        <f t="shared" si="7"/>
        <v>900</v>
      </c>
    </row>
    <row r="207" spans="1:17" x14ac:dyDescent="0.25">
      <c r="A207" s="13" t="str">
        <f>IF(INTRO!$E$39="Non-endemic"," ",IF(COUNTRY_INFO!A207=0," ",COUNTRY_INFO!A207))</f>
        <v>Nigeria</v>
      </c>
      <c r="B207" s="13" t="str">
        <f>IF(INTRO!$E$39="Non-endemic"," ",IF(COUNTRY_INFO!B207=0," ",COUNTRY_INFO!B207))</f>
        <v>Delta</v>
      </c>
      <c r="C207" s="13" t="str">
        <f>IF(INTRO!$E$39="Non-endemic"," ",IF(COUNTRY_INFO!C207=0," ",COUNTRY_INFO!C207))</f>
        <v>Okpe</v>
      </c>
      <c r="D207" s="14">
        <f>IF(INTRO!$E$39="Non-endemic",0,IF(INTRO!$E$39="Endemic but PC is not required",IF(COUNTRY_INFO!$H207=1,COUNTRY_INFO!F207+COUNTRY_INFO!G207,0),IF(COUNTRY_INFO!$H207=1,COUNTRY_INFO!F207+COUNTRY_INFO!G207,IF(COUNTRY_INFO!$I207=1,IF(COUNTRY_INFO!N207&gt;=(COUNTRY_INFO!F207+COUNTRY_INFO!G207),COUNTRY_INFO!F207+COUNTRY_INFO!G207,COUNTRY_INFO!$N207),0))))</f>
        <v>139900</v>
      </c>
      <c r="E207" s="15">
        <f>IF(AND(INTRO!$E$39="Non-endemic",INTRO!$E$37="Non-endemic"),"Not required",IF(INTRO!$E$39="Non-endemic","Treat with DEC",COUNTRY_INFO!Q207))</f>
        <v>0</v>
      </c>
      <c r="F207" s="15">
        <f>IF(INTRO!$E$39&lt;&gt;"Non-endemic",COUNTRY_INFO!R207,"Not required")</f>
        <v>1</v>
      </c>
      <c r="G207" s="14">
        <f>IF(COUNTRY_INFO!H207=1, IF($E207=1,IF(ALB_MBD!$J207&lt;&gt;" ",COUNTRY_INFO!F207+COUNTRY_INFO!G207-ALB_MBD!$J207,COUNTRY_INFO!F207+COUNTRY_INFO!G207), 0),0)</f>
        <v>0</v>
      </c>
      <c r="H207" s="14">
        <f>IF(INTRO!$E$39&lt;&gt;"Endemic",0, IF(AND(COUNTRY_INFO!$I207=1,$F207&lt;&gt;0),IF(COUNTRY_INFO!N207&gt;=(COUNTRY_INFO!F207+COUNTRY_INFO!G207),COUNTRY_INFO!F207+COUNTRY_INFO!G207,COUNTRY_INFO!$N207), 0))</f>
        <v>139900</v>
      </c>
      <c r="I207" s="3"/>
      <c r="J207" s="14">
        <f t="shared" si="23"/>
        <v>139900</v>
      </c>
      <c r="K207" s="14">
        <f t="shared" si="24"/>
        <v>0</v>
      </c>
      <c r="L207" s="14">
        <f t="shared" si="25"/>
        <v>391720</v>
      </c>
      <c r="M207" s="14">
        <f t="shared" si="26"/>
        <v>0</v>
      </c>
      <c r="N207" s="14">
        <f t="shared" si="27"/>
        <v>391720</v>
      </c>
      <c r="O207" s="25"/>
      <c r="P207" s="16">
        <f t="shared" si="6"/>
        <v>391720</v>
      </c>
      <c r="Q207" s="16">
        <f t="shared" si="7"/>
        <v>784</v>
      </c>
    </row>
    <row r="208" spans="1:17" x14ac:dyDescent="0.25">
      <c r="A208" s="13" t="str">
        <f>IF(INTRO!$E$39="Non-endemic"," ",IF(COUNTRY_INFO!A208=0," ",COUNTRY_INFO!A208))</f>
        <v>Nigeria</v>
      </c>
      <c r="B208" s="13" t="str">
        <f>IF(INTRO!$E$39="Non-endemic"," ",IF(COUNTRY_INFO!B208=0," ",COUNTRY_INFO!B208))</f>
        <v>Delta</v>
      </c>
      <c r="C208" s="13" t="str">
        <f>IF(INTRO!$E$39="Non-endemic"," ",IF(COUNTRY_INFO!C208=0," ",COUNTRY_INFO!C208))</f>
        <v>Oshimili North</v>
      </c>
      <c r="D208" s="14">
        <f>IF(INTRO!$E$39="Non-endemic",0,IF(INTRO!$E$39="Endemic but PC is not required",IF(COUNTRY_INFO!$H208=1,COUNTRY_INFO!F208+COUNTRY_INFO!G208,0),IF(COUNTRY_INFO!$H208=1,COUNTRY_INFO!F208+COUNTRY_INFO!G208,IF(COUNTRY_INFO!$I208=1,IF(COUNTRY_INFO!N208&gt;=(COUNTRY_INFO!F208+COUNTRY_INFO!G208),COUNTRY_INFO!F208+COUNTRY_INFO!G208,COUNTRY_INFO!$N208),0))))</f>
        <v>124069</v>
      </c>
      <c r="E208" s="15">
        <f>IF(AND(INTRO!$E$39="Non-endemic",INTRO!$E$37="Non-endemic"),"Not required",IF(INTRO!$E$39="Non-endemic","Treat with DEC",COUNTRY_INFO!Q208))</f>
        <v>1</v>
      </c>
      <c r="F208" s="15">
        <f>IF(INTRO!$E$39&lt;&gt;"Non-endemic",COUNTRY_INFO!R208,"Not required")</f>
        <v>1</v>
      </c>
      <c r="G208" s="14">
        <f>IF(COUNTRY_INFO!H208=1, IF($E208=1,IF(ALB_MBD!$J208&lt;&gt;" ",COUNTRY_INFO!F208+COUNTRY_INFO!G208-ALB_MBD!$J208,COUNTRY_INFO!F208+COUNTRY_INFO!G208), 0),0)</f>
        <v>124069</v>
      </c>
      <c r="H208" s="14">
        <f>IF(INTRO!$E$39&lt;&gt;"Endemic",0, IF(AND(COUNTRY_INFO!$I208=1,$F208&lt;&gt;0),IF(COUNTRY_INFO!N208&gt;=(COUNTRY_INFO!F208+COUNTRY_INFO!G208),COUNTRY_INFO!F208+COUNTRY_INFO!G208,COUNTRY_INFO!$N208), 0))</f>
        <v>77259.175653515602</v>
      </c>
      <c r="I208" s="3">
        <v>61807.340522812483</v>
      </c>
      <c r="J208" s="14">
        <f t="shared" si="23"/>
        <v>61807.340522812483</v>
      </c>
      <c r="K208" s="14">
        <f t="shared" si="24"/>
        <v>174332.64653612504</v>
      </c>
      <c r="L208" s="14">
        <f t="shared" si="25"/>
        <v>0</v>
      </c>
      <c r="M208" s="14">
        <f t="shared" si="26"/>
        <v>173060.55346387494</v>
      </c>
      <c r="N208" s="14">
        <f t="shared" si="27"/>
        <v>347393.19999999995</v>
      </c>
      <c r="O208" s="25"/>
      <c r="P208" s="16">
        <f t="shared" si="6"/>
        <v>347393.19999999995</v>
      </c>
      <c r="Q208" s="16">
        <f t="shared" si="7"/>
        <v>695</v>
      </c>
    </row>
    <row r="209" spans="1:17" x14ac:dyDescent="0.25">
      <c r="A209" s="13" t="str">
        <f>IF(INTRO!$E$39="Non-endemic"," ",IF(COUNTRY_INFO!A209=0," ",COUNTRY_INFO!A209))</f>
        <v>Nigeria</v>
      </c>
      <c r="B209" s="13" t="str">
        <f>IF(INTRO!$E$39="Non-endemic"," ",IF(COUNTRY_INFO!B209=0," ",COUNTRY_INFO!B209))</f>
        <v>Delta</v>
      </c>
      <c r="C209" s="13" t="str">
        <f>IF(INTRO!$E$39="Non-endemic"," ",IF(COUNTRY_INFO!C209=0," ",COUNTRY_INFO!C209))</f>
        <v>Oshimili South</v>
      </c>
      <c r="D209" s="14">
        <f>IF(INTRO!$E$39="Non-endemic",0,IF(INTRO!$E$39="Endemic but PC is not required",IF(COUNTRY_INFO!$H209=1,COUNTRY_INFO!F209+COUNTRY_INFO!G209,0),IF(COUNTRY_INFO!$H209=1,COUNTRY_INFO!F209+COUNTRY_INFO!G209,IF(COUNTRY_INFO!$I209=1,IF(COUNTRY_INFO!N209&gt;=(COUNTRY_INFO!F209+COUNTRY_INFO!G209),COUNTRY_INFO!F209+COUNTRY_INFO!G209,COUNTRY_INFO!$N209),0))))</f>
        <v>160960</v>
      </c>
      <c r="E209" s="15">
        <f>IF(AND(INTRO!$E$39="Non-endemic",INTRO!$E$37="Non-endemic"),"Not required",IF(INTRO!$E$39="Non-endemic","Treat with DEC",COUNTRY_INFO!Q209))</f>
        <v>0</v>
      </c>
      <c r="F209" s="15">
        <f>IF(INTRO!$E$39&lt;&gt;"Non-endemic",COUNTRY_INFO!R209,"Not required")</f>
        <v>1</v>
      </c>
      <c r="G209" s="14">
        <f>IF(COUNTRY_INFO!H209=1, IF($E209=1,IF(ALB_MBD!$J209&lt;&gt;" ",COUNTRY_INFO!F209+COUNTRY_INFO!G209-ALB_MBD!$J209,COUNTRY_INFO!F209+COUNTRY_INFO!G209), 0),0)</f>
        <v>0</v>
      </c>
      <c r="H209" s="14">
        <f>IF(INTRO!$E$39&lt;&gt;"Endemic",0, IF(AND(COUNTRY_INFO!$I209=1,$F209&lt;&gt;0),IF(COUNTRY_INFO!N209&gt;=(COUNTRY_INFO!F209+COUNTRY_INFO!G209),COUNTRY_INFO!F209+COUNTRY_INFO!G209,COUNTRY_INFO!$N209), 0))</f>
        <v>160960</v>
      </c>
      <c r="I209" s="3"/>
      <c r="J209" s="14">
        <f t="shared" si="23"/>
        <v>160960</v>
      </c>
      <c r="K209" s="14">
        <f t="shared" si="24"/>
        <v>0</v>
      </c>
      <c r="L209" s="14">
        <f t="shared" si="25"/>
        <v>450688</v>
      </c>
      <c r="M209" s="14">
        <f t="shared" si="26"/>
        <v>0</v>
      </c>
      <c r="N209" s="14">
        <f t="shared" si="27"/>
        <v>450688</v>
      </c>
      <c r="O209" s="25"/>
      <c r="P209" s="16">
        <f t="shared" si="6"/>
        <v>450688</v>
      </c>
      <c r="Q209" s="16">
        <f t="shared" si="7"/>
        <v>902</v>
      </c>
    </row>
    <row r="210" spans="1:17" x14ac:dyDescent="0.25">
      <c r="A210" s="13" t="str">
        <f>IF(INTRO!$E$39="Non-endemic"," ",IF(COUNTRY_INFO!A210=0," ",COUNTRY_INFO!A210))</f>
        <v>Nigeria</v>
      </c>
      <c r="B210" s="13" t="str">
        <f>IF(INTRO!$E$39="Non-endemic"," ",IF(COUNTRY_INFO!B210=0," ",COUNTRY_INFO!B210))</f>
        <v>Delta</v>
      </c>
      <c r="C210" s="13" t="str">
        <f>IF(INTRO!$E$39="Non-endemic"," ",IF(COUNTRY_INFO!C210=0," ",COUNTRY_INFO!C210))</f>
        <v>Patani</v>
      </c>
      <c r="D210" s="14">
        <f>IF(INTRO!$E$39="Non-endemic",0,IF(INTRO!$E$39="Endemic but PC is not required",IF(COUNTRY_INFO!$H210=1,COUNTRY_INFO!F210+COUNTRY_INFO!G210,0),IF(COUNTRY_INFO!$H210=1,COUNTRY_INFO!F210+COUNTRY_INFO!G210,IF(COUNTRY_INFO!$I210=1,IF(COUNTRY_INFO!N210&gt;=(COUNTRY_INFO!F210+COUNTRY_INFO!G210),COUNTRY_INFO!F210+COUNTRY_INFO!G210,COUNTRY_INFO!$N210),0))))</f>
        <v>72846</v>
      </c>
      <c r="E210" s="15">
        <f>IF(AND(INTRO!$E$39="Non-endemic",INTRO!$E$37="Non-endemic"),"Not required",IF(INTRO!$E$39="Non-endemic","Treat with DEC",COUNTRY_INFO!Q210))</f>
        <v>1</v>
      </c>
      <c r="F210" s="15">
        <f>IF(INTRO!$E$39&lt;&gt;"Non-endemic",COUNTRY_INFO!R210,"Not required")</f>
        <v>0</v>
      </c>
      <c r="G210" s="14">
        <f>IF(COUNTRY_INFO!H210=1, IF($E210=1,IF(ALB_MBD!$J210&lt;&gt;" ",COUNTRY_INFO!F210+COUNTRY_INFO!G210-ALB_MBD!$J210,COUNTRY_INFO!F210+COUNTRY_INFO!G210), 0),0)</f>
        <v>72846</v>
      </c>
      <c r="H210" s="14">
        <f>IF(INTRO!$E$39&lt;&gt;"Endemic",0, IF(AND(COUNTRY_INFO!$I210=1,$F210&lt;&gt;0),IF(COUNTRY_INFO!N210&gt;=(COUNTRY_INFO!F210+COUNTRY_INFO!G210),COUNTRY_INFO!F210+COUNTRY_INFO!G210,COUNTRY_INFO!$N210), 0))</f>
        <v>0</v>
      </c>
      <c r="I210" s="3">
        <v>0</v>
      </c>
      <c r="J210" s="14">
        <f t="shared" si="23"/>
        <v>0</v>
      </c>
      <c r="K210" s="14">
        <f t="shared" si="24"/>
        <v>203968.8</v>
      </c>
      <c r="L210" s="14">
        <f t="shared" si="25"/>
        <v>0</v>
      </c>
      <c r="M210" s="14">
        <f t="shared" si="26"/>
        <v>0</v>
      </c>
      <c r="N210" s="14">
        <f t="shared" si="27"/>
        <v>203968.8</v>
      </c>
      <c r="O210" s="25"/>
      <c r="P210" s="16">
        <f t="shared" si="6"/>
        <v>203968.8</v>
      </c>
      <c r="Q210" s="16">
        <f t="shared" si="7"/>
        <v>408</v>
      </c>
    </row>
    <row r="211" spans="1:17" x14ac:dyDescent="0.25">
      <c r="A211" s="13" t="str">
        <f>IF(INTRO!$E$39="Non-endemic"," ",IF(COUNTRY_INFO!A211=0," ",COUNTRY_INFO!A211))</f>
        <v>Nigeria</v>
      </c>
      <c r="B211" s="13" t="str">
        <f>IF(INTRO!$E$39="Non-endemic"," ",IF(COUNTRY_INFO!B211=0," ",COUNTRY_INFO!B211))</f>
        <v>Delta</v>
      </c>
      <c r="C211" s="13" t="str">
        <f>IF(INTRO!$E$39="Non-endemic"," ",IF(COUNTRY_INFO!C211=0," ",COUNTRY_INFO!C211))</f>
        <v>Sapele</v>
      </c>
      <c r="D211" s="14">
        <f>IF(INTRO!$E$39="Non-endemic",0,IF(INTRO!$E$39="Endemic but PC is not required",IF(COUNTRY_INFO!$H211=1,COUNTRY_INFO!F211+COUNTRY_INFO!G211,0),IF(COUNTRY_INFO!$H211=1,COUNTRY_INFO!F211+COUNTRY_INFO!G211,IF(COUNTRY_INFO!$I211=1,IF(COUNTRY_INFO!N211&gt;=(COUNTRY_INFO!F211+COUNTRY_INFO!G211),COUNTRY_INFO!F211+COUNTRY_INFO!G211,COUNTRY_INFO!$N211),0))))</f>
        <v>184937</v>
      </c>
      <c r="E211" s="15">
        <f>IF(AND(INTRO!$E$39="Non-endemic",INTRO!$E$37="Non-endemic"),"Not required",IF(INTRO!$E$39="Non-endemic","Treat with DEC",COUNTRY_INFO!Q211))</f>
        <v>0</v>
      </c>
      <c r="F211" s="15">
        <f>IF(INTRO!$E$39&lt;&gt;"Non-endemic",COUNTRY_INFO!R211,"Not required")</f>
        <v>1</v>
      </c>
      <c r="G211" s="14">
        <f>IF(COUNTRY_INFO!H211=1, IF($E211=1,IF(ALB_MBD!$J211&lt;&gt;" ",COUNTRY_INFO!F211+COUNTRY_INFO!G211-ALB_MBD!$J211,COUNTRY_INFO!F211+COUNTRY_INFO!G211), 0),0)</f>
        <v>0</v>
      </c>
      <c r="H211" s="14">
        <f>IF(INTRO!$E$39&lt;&gt;"Endemic",0, IF(AND(COUNTRY_INFO!$I211=1,$F211&lt;&gt;0),IF(COUNTRY_INFO!N211&gt;=(COUNTRY_INFO!F211+COUNTRY_INFO!G211),COUNTRY_INFO!F211+COUNTRY_INFO!G211,COUNTRY_INFO!$N211), 0))</f>
        <v>184937</v>
      </c>
      <c r="I211" s="3"/>
      <c r="J211" s="14">
        <f t="shared" si="23"/>
        <v>184937</v>
      </c>
      <c r="K211" s="14">
        <f t="shared" si="24"/>
        <v>0</v>
      </c>
      <c r="L211" s="14">
        <f t="shared" si="25"/>
        <v>517823.6</v>
      </c>
      <c r="M211" s="14">
        <f t="shared" si="26"/>
        <v>0</v>
      </c>
      <c r="N211" s="14">
        <f t="shared" si="27"/>
        <v>517823.6</v>
      </c>
      <c r="O211" s="25"/>
      <c r="P211" s="16">
        <f t="shared" si="6"/>
        <v>517823.6</v>
      </c>
      <c r="Q211" s="16">
        <f t="shared" si="7"/>
        <v>1036</v>
      </c>
    </row>
    <row r="212" spans="1:17" x14ac:dyDescent="0.25">
      <c r="A212" s="13" t="str">
        <f>IF(INTRO!$E$39="Non-endemic"," ",IF(COUNTRY_INFO!A212=0," ",COUNTRY_INFO!A212))</f>
        <v>Nigeria</v>
      </c>
      <c r="B212" s="13" t="str">
        <f>IF(INTRO!$E$39="Non-endemic"," ",IF(COUNTRY_INFO!B212=0," ",COUNTRY_INFO!B212))</f>
        <v>Delta</v>
      </c>
      <c r="C212" s="13" t="str">
        <f>IF(INTRO!$E$39="Non-endemic"," ",IF(COUNTRY_INFO!C212=0," ",COUNTRY_INFO!C212))</f>
        <v>Udu</v>
      </c>
      <c r="D212" s="14">
        <f>IF(INTRO!$E$39="Non-endemic",0,IF(INTRO!$E$39="Endemic but PC is not required",IF(COUNTRY_INFO!$H212=1,COUNTRY_INFO!F212+COUNTRY_INFO!G212,0),IF(COUNTRY_INFO!$H212=1,COUNTRY_INFO!F212+COUNTRY_INFO!G212,IF(COUNTRY_INFO!$I212=1,IF(COUNTRY_INFO!N212&gt;=(COUNTRY_INFO!F212+COUNTRY_INFO!G212),COUNTRY_INFO!F212+COUNTRY_INFO!G212,COUNTRY_INFO!$N212),0))))</f>
        <v>154243</v>
      </c>
      <c r="E212" s="15">
        <f>IF(AND(INTRO!$E$39="Non-endemic",INTRO!$E$37="Non-endemic"),"Not required",IF(INTRO!$E$39="Non-endemic","Treat with DEC",COUNTRY_INFO!Q212))</f>
        <v>1</v>
      </c>
      <c r="F212" s="15">
        <f>IF(INTRO!$E$39&lt;&gt;"Non-endemic",COUNTRY_INFO!R212,"Not required")</f>
        <v>0</v>
      </c>
      <c r="G212" s="14">
        <f>IF(COUNTRY_INFO!H212=1, IF($E212=1,IF(ALB_MBD!$J212&lt;&gt;" ",COUNTRY_INFO!F212+COUNTRY_INFO!G212-ALB_MBD!$J212,COUNTRY_INFO!F212+COUNTRY_INFO!G212), 0),0)</f>
        <v>154243</v>
      </c>
      <c r="H212" s="14">
        <f>IF(INTRO!$E$39&lt;&gt;"Endemic",0, IF(AND(COUNTRY_INFO!$I212=1,$F212&lt;&gt;0),IF(COUNTRY_INFO!N212&gt;=(COUNTRY_INFO!F212+COUNTRY_INFO!G212),COUNTRY_INFO!F212+COUNTRY_INFO!G212,COUNTRY_INFO!$N212), 0))</f>
        <v>0</v>
      </c>
      <c r="I212" s="3">
        <v>0</v>
      </c>
      <c r="J212" s="14">
        <f t="shared" si="23"/>
        <v>0</v>
      </c>
      <c r="K212" s="14">
        <f t="shared" si="24"/>
        <v>431880.39999999997</v>
      </c>
      <c r="L212" s="14">
        <f t="shared" si="25"/>
        <v>0</v>
      </c>
      <c r="M212" s="14">
        <f t="shared" si="26"/>
        <v>0</v>
      </c>
      <c r="N212" s="14">
        <f t="shared" si="27"/>
        <v>431880.39999999997</v>
      </c>
      <c r="O212" s="25"/>
      <c r="P212" s="16">
        <f t="shared" si="6"/>
        <v>431880.39999999997</v>
      </c>
      <c r="Q212" s="16">
        <f t="shared" si="7"/>
        <v>864</v>
      </c>
    </row>
    <row r="213" spans="1:17" x14ac:dyDescent="0.25">
      <c r="A213" s="13" t="str">
        <f>IF(INTRO!$E$39="Non-endemic"," ",IF(COUNTRY_INFO!A213=0," ",COUNTRY_INFO!A213))</f>
        <v>Nigeria</v>
      </c>
      <c r="B213" s="13" t="str">
        <f>IF(INTRO!$E$39="Non-endemic"," ",IF(COUNTRY_INFO!B213=0," ",COUNTRY_INFO!B213))</f>
        <v>Delta</v>
      </c>
      <c r="C213" s="13" t="str">
        <f>IF(INTRO!$E$39="Non-endemic"," ",IF(COUNTRY_INFO!C213=0," ",COUNTRY_INFO!C213))</f>
        <v>Ughelli North</v>
      </c>
      <c r="D213" s="14">
        <f>IF(INTRO!$E$39="Non-endemic",0,IF(INTRO!$E$39="Endemic but PC is not required",IF(COUNTRY_INFO!$H213=1,COUNTRY_INFO!F213+COUNTRY_INFO!G213,0),IF(COUNTRY_INFO!$H213=1,COUNTRY_INFO!F213+COUNTRY_INFO!G213,IF(COUNTRY_INFO!$I213=1,IF(COUNTRY_INFO!N213&gt;=(COUNTRY_INFO!F213+COUNTRY_INFO!G213),COUNTRY_INFO!F213+COUNTRY_INFO!G213,COUNTRY_INFO!$N213),0))))</f>
        <v>345397</v>
      </c>
      <c r="E213" s="15">
        <f>IF(AND(INTRO!$E$39="Non-endemic",INTRO!$E$37="Non-endemic"),"Not required",IF(INTRO!$E$39="Non-endemic","Treat with DEC",COUNTRY_INFO!Q213))</f>
        <v>0</v>
      </c>
      <c r="F213" s="15">
        <f>IF(INTRO!$E$39&lt;&gt;"Non-endemic",COUNTRY_INFO!R213,"Not required")</f>
        <v>1</v>
      </c>
      <c r="G213" s="14">
        <f>IF(COUNTRY_INFO!H213=1, IF($E213=1,IF(ALB_MBD!$J213&lt;&gt;" ",COUNTRY_INFO!F213+COUNTRY_INFO!G213-ALB_MBD!$J213,COUNTRY_INFO!F213+COUNTRY_INFO!G213), 0),0)</f>
        <v>0</v>
      </c>
      <c r="H213" s="14">
        <f>IF(INTRO!$E$39&lt;&gt;"Endemic",0, IF(AND(COUNTRY_INFO!$I213=1,$F213&lt;&gt;0),IF(COUNTRY_INFO!N213&gt;=(COUNTRY_INFO!F213+COUNTRY_INFO!G213),COUNTRY_INFO!F213+COUNTRY_INFO!G213,COUNTRY_INFO!$N213), 0))</f>
        <v>345397</v>
      </c>
      <c r="I213" s="3"/>
      <c r="J213" s="14">
        <f t="shared" si="23"/>
        <v>345397</v>
      </c>
      <c r="K213" s="14">
        <f t="shared" si="24"/>
        <v>0</v>
      </c>
      <c r="L213" s="14">
        <f t="shared" si="25"/>
        <v>967111.6</v>
      </c>
      <c r="M213" s="14">
        <f t="shared" si="26"/>
        <v>0</v>
      </c>
      <c r="N213" s="14">
        <f t="shared" si="27"/>
        <v>967111.6</v>
      </c>
      <c r="O213" s="25"/>
      <c r="P213" s="16">
        <f t="shared" si="6"/>
        <v>967111.6</v>
      </c>
      <c r="Q213" s="16">
        <f t="shared" si="7"/>
        <v>1935</v>
      </c>
    </row>
    <row r="214" spans="1:17" x14ac:dyDescent="0.25">
      <c r="A214" s="13" t="str">
        <f>IF(INTRO!$E$39="Non-endemic"," ",IF(COUNTRY_INFO!A214=0," ",COUNTRY_INFO!A214))</f>
        <v>Nigeria</v>
      </c>
      <c r="B214" s="13" t="str">
        <f>IF(INTRO!$E$39="Non-endemic"," ",IF(COUNTRY_INFO!B214=0," ",COUNTRY_INFO!B214))</f>
        <v>Delta</v>
      </c>
      <c r="C214" s="13" t="str">
        <f>IF(INTRO!$E$39="Non-endemic"," ",IF(COUNTRY_INFO!C214=0," ",COUNTRY_INFO!C214))</f>
        <v>Ughelli South</v>
      </c>
      <c r="D214" s="14">
        <f>IF(INTRO!$E$39="Non-endemic",0,IF(INTRO!$E$39="Endemic but PC is not required",IF(COUNTRY_INFO!$H214=1,COUNTRY_INFO!F214+COUNTRY_INFO!G214,0),IF(COUNTRY_INFO!$H214=1,COUNTRY_INFO!F214+COUNTRY_INFO!G214,IF(COUNTRY_INFO!$I214=1,IF(COUNTRY_INFO!N214&gt;=(COUNTRY_INFO!F214+COUNTRY_INFO!G214),COUNTRY_INFO!F214+COUNTRY_INFO!G214,COUNTRY_INFO!$N214),0))))</f>
        <v>0</v>
      </c>
      <c r="E214" s="15">
        <f>IF(AND(INTRO!$E$39="Non-endemic",INTRO!$E$37="Non-endemic"),"Not required",IF(INTRO!$E$39="Non-endemic","Treat with DEC",COUNTRY_INFO!Q214))</f>
        <v>0</v>
      </c>
      <c r="F214" s="15">
        <f>IF(INTRO!$E$39&lt;&gt;"Non-endemic",COUNTRY_INFO!R214,"Not required")</f>
        <v>0</v>
      </c>
      <c r="G214" s="14">
        <f>IF(COUNTRY_INFO!H214=1, IF($E214=1,IF(ALB_MBD!$J214&lt;&gt;" ",COUNTRY_INFO!F214+COUNTRY_INFO!G214-ALB_MBD!$J214,COUNTRY_INFO!F214+COUNTRY_INFO!G214), 0),0)</f>
        <v>0</v>
      </c>
      <c r="H214" s="14">
        <f>IF(INTRO!$E$39&lt;&gt;"Endemic",0, IF(AND(COUNTRY_INFO!$I214=1,$F214&lt;&gt;0),IF(COUNTRY_INFO!N214&gt;=(COUNTRY_INFO!F214+COUNTRY_INFO!G214),COUNTRY_INFO!F214+COUNTRY_INFO!G214,COUNTRY_INFO!$N214), 0))</f>
        <v>0</v>
      </c>
      <c r="I214" s="3">
        <v>0</v>
      </c>
      <c r="J214" s="14">
        <f t="shared" si="23"/>
        <v>0</v>
      </c>
      <c r="K214" s="14">
        <f t="shared" si="24"/>
        <v>0</v>
      </c>
      <c r="L214" s="14">
        <f t="shared" si="25"/>
        <v>0</v>
      </c>
      <c r="M214" s="14">
        <f t="shared" si="26"/>
        <v>0</v>
      </c>
      <c r="N214" s="14">
        <f t="shared" si="27"/>
        <v>0</v>
      </c>
      <c r="O214" s="25"/>
      <c r="P214" s="16">
        <f t="shared" si="6"/>
        <v>0</v>
      </c>
      <c r="Q214" s="16">
        <f t="shared" si="7"/>
        <v>0</v>
      </c>
    </row>
    <row r="215" spans="1:17" x14ac:dyDescent="0.25">
      <c r="A215" s="13" t="str">
        <f>IF(INTRO!$E$39="Non-endemic"," ",IF(COUNTRY_INFO!A215=0," ",COUNTRY_INFO!A215))</f>
        <v>Nigeria</v>
      </c>
      <c r="B215" s="13" t="str">
        <f>IF(INTRO!$E$39="Non-endemic"," ",IF(COUNTRY_INFO!B215=0," ",COUNTRY_INFO!B215))</f>
        <v>Delta</v>
      </c>
      <c r="C215" s="13" t="str">
        <f>IF(INTRO!$E$39="Non-endemic"," ",IF(COUNTRY_INFO!C215=0," ",COUNTRY_INFO!C215))</f>
        <v>Ukwuani</v>
      </c>
      <c r="D215" s="14">
        <f>IF(INTRO!$E$39="Non-endemic",0,IF(INTRO!$E$39="Endemic but PC is not required",IF(COUNTRY_INFO!$H215=1,COUNTRY_INFO!F215+COUNTRY_INFO!G215,0),IF(COUNTRY_INFO!$H215=1,COUNTRY_INFO!F215+COUNTRY_INFO!G215,IF(COUNTRY_INFO!$I215=1,IF(COUNTRY_INFO!N215&gt;=(COUNTRY_INFO!F215+COUNTRY_INFO!G215),COUNTRY_INFO!F215+COUNTRY_INFO!G215,COUNTRY_INFO!$N215),0))))</f>
        <v>129529</v>
      </c>
      <c r="E215" s="15">
        <f>IF(AND(INTRO!$E$39="Non-endemic",INTRO!$E$37="Non-endemic"),"Not required",IF(INTRO!$E$39="Non-endemic","Treat with DEC",COUNTRY_INFO!Q215))</f>
        <v>1</v>
      </c>
      <c r="F215" s="15">
        <f>IF(INTRO!$E$39&lt;&gt;"Non-endemic",COUNTRY_INFO!R215,"Not required")</f>
        <v>1</v>
      </c>
      <c r="G215" s="14">
        <f>IF(COUNTRY_INFO!H215=1, IF($E215=1,IF(ALB_MBD!$J215&lt;&gt;" ",COUNTRY_INFO!F215+COUNTRY_INFO!G215-ALB_MBD!$J215,COUNTRY_INFO!F215+COUNTRY_INFO!G215), 0),0)</f>
        <v>129529</v>
      </c>
      <c r="H215" s="14">
        <f>IF(INTRO!$E$39&lt;&gt;"Endemic",0, IF(AND(COUNTRY_INFO!$I215=1,$F215&lt;&gt;0),IF(COUNTRY_INFO!N215&gt;=(COUNTRY_INFO!F215+COUNTRY_INFO!G215),COUNTRY_INFO!F215+COUNTRY_INFO!G215,COUNTRY_INFO!$N215), 0))</f>
        <v>94905.832335937463</v>
      </c>
      <c r="I215" s="3">
        <v>75924.665868749973</v>
      </c>
      <c r="J215" s="14">
        <f t="shared" si="23"/>
        <v>75924.665868749973</v>
      </c>
      <c r="K215" s="14">
        <f t="shared" si="24"/>
        <v>150092.13556750005</v>
      </c>
      <c r="L215" s="14">
        <f t="shared" si="25"/>
        <v>0</v>
      </c>
      <c r="M215" s="14">
        <f t="shared" si="26"/>
        <v>212589.0644324999</v>
      </c>
      <c r="N215" s="14">
        <f t="shared" si="27"/>
        <v>362681.19999999995</v>
      </c>
      <c r="O215" s="25"/>
      <c r="P215" s="16">
        <f t="shared" si="6"/>
        <v>362681.19999999995</v>
      </c>
      <c r="Q215" s="16">
        <f t="shared" si="7"/>
        <v>726</v>
      </c>
    </row>
    <row r="216" spans="1:17" x14ac:dyDescent="0.25">
      <c r="A216" s="13" t="str">
        <f>IF(INTRO!$E$39="Non-endemic"," ",IF(COUNTRY_INFO!A216=0," ",COUNTRY_INFO!A216))</f>
        <v>Nigeria</v>
      </c>
      <c r="B216" s="13" t="str">
        <f>IF(INTRO!$E$39="Non-endemic"," ",IF(COUNTRY_INFO!B216=0," ",COUNTRY_INFO!B216))</f>
        <v>Delta</v>
      </c>
      <c r="C216" s="13" t="str">
        <f>IF(INTRO!$E$39="Non-endemic"," ",IF(COUNTRY_INFO!C216=0," ",COUNTRY_INFO!C216))</f>
        <v>Uvwie</v>
      </c>
      <c r="D216" s="14">
        <f>IF(INTRO!$E$39="Non-endemic",0,IF(INTRO!$E$39="Endemic but PC is not required",IF(COUNTRY_INFO!$H216=1,COUNTRY_INFO!F216+COUNTRY_INFO!G216,0),IF(COUNTRY_INFO!$H216=1,COUNTRY_INFO!F216+COUNTRY_INFO!G216,IF(COUNTRY_INFO!$I216=1,IF(COUNTRY_INFO!N216&gt;=(COUNTRY_INFO!F216+COUNTRY_INFO!G216),COUNTRY_INFO!F216+COUNTRY_INFO!G216,COUNTRY_INFO!$N216),0))))</f>
        <v>0</v>
      </c>
      <c r="E216" s="15">
        <f>IF(AND(INTRO!$E$39="Non-endemic",INTRO!$E$37="Non-endemic"),"Not required",IF(INTRO!$E$39="Non-endemic","Treat with DEC",COUNTRY_INFO!Q216))</f>
        <v>0</v>
      </c>
      <c r="F216" s="15">
        <f>IF(INTRO!$E$39&lt;&gt;"Non-endemic",COUNTRY_INFO!R216,"Not required")</f>
        <v>0</v>
      </c>
      <c r="G216" s="14">
        <f>IF(COUNTRY_INFO!H216=1, IF($E216=1,IF(ALB_MBD!$J216&lt;&gt;" ",COUNTRY_INFO!F216+COUNTRY_INFO!G216-ALB_MBD!$J216,COUNTRY_INFO!F216+COUNTRY_INFO!G216), 0),0)</f>
        <v>0</v>
      </c>
      <c r="H216" s="14">
        <f>IF(INTRO!$E$39&lt;&gt;"Endemic",0, IF(AND(COUNTRY_INFO!$I216=1,$F216&lt;&gt;0),IF(COUNTRY_INFO!N216&gt;=(COUNTRY_INFO!F216+COUNTRY_INFO!G216),COUNTRY_INFO!F216+COUNTRY_INFO!G216,COUNTRY_INFO!$N216), 0))</f>
        <v>0</v>
      </c>
      <c r="I216" s="3">
        <v>0</v>
      </c>
      <c r="J216" s="14">
        <f t="shared" si="23"/>
        <v>0</v>
      </c>
      <c r="K216" s="14">
        <f t="shared" si="24"/>
        <v>0</v>
      </c>
      <c r="L216" s="14">
        <f t="shared" si="25"/>
        <v>0</v>
      </c>
      <c r="M216" s="14">
        <f t="shared" si="26"/>
        <v>0</v>
      </c>
      <c r="N216" s="14">
        <f t="shared" si="27"/>
        <v>0</v>
      </c>
      <c r="O216" s="25"/>
      <c r="P216" s="16">
        <f t="shared" si="6"/>
        <v>0</v>
      </c>
      <c r="Q216" s="16">
        <f t="shared" si="7"/>
        <v>0</v>
      </c>
    </row>
    <row r="217" spans="1:17" x14ac:dyDescent="0.25">
      <c r="A217" s="13" t="str">
        <f>IF(INTRO!$E$39="Non-endemic"," ",IF(COUNTRY_INFO!A217=0," ",COUNTRY_INFO!A217))</f>
        <v>Nigeria</v>
      </c>
      <c r="B217" s="13" t="str">
        <f>IF(INTRO!$E$39="Non-endemic"," ",IF(COUNTRY_INFO!B217=0," ",COUNTRY_INFO!B217))</f>
        <v>Delta</v>
      </c>
      <c r="C217" s="13" t="str">
        <f>IF(INTRO!$E$39="Non-endemic"," ",IF(COUNTRY_INFO!C217=0," ",COUNTRY_INFO!C217))</f>
        <v>Warii North</v>
      </c>
      <c r="D217" s="14">
        <f>IF(INTRO!$E$39="Non-endemic",0,IF(INTRO!$E$39="Endemic but PC is not required",IF(COUNTRY_INFO!$H217=1,COUNTRY_INFO!F217+COUNTRY_INFO!G217,0),IF(COUNTRY_INFO!$H217=1,COUNTRY_INFO!F217+COUNTRY_INFO!G217,IF(COUNTRY_INFO!$I217=1,IF(COUNTRY_INFO!N217&gt;=(COUNTRY_INFO!F217+COUNTRY_INFO!G217),COUNTRY_INFO!F217+COUNTRY_INFO!G217,COUNTRY_INFO!$N217),0))))</f>
        <v>147723</v>
      </c>
      <c r="E217" s="15">
        <f>IF(AND(INTRO!$E$39="Non-endemic",INTRO!$E$37="Non-endemic"),"Not required",IF(INTRO!$E$39="Non-endemic","Treat with DEC",COUNTRY_INFO!Q217))</f>
        <v>1</v>
      </c>
      <c r="F217" s="15">
        <f>IF(INTRO!$E$39&lt;&gt;"Non-endemic",COUNTRY_INFO!R217,"Not required")</f>
        <v>0</v>
      </c>
      <c r="G217" s="14">
        <f>IF(COUNTRY_INFO!H217=1, IF($E217=1,IF(ALB_MBD!$J217&lt;&gt;" ",COUNTRY_INFO!F217+COUNTRY_INFO!G217-ALB_MBD!$J217,COUNTRY_INFO!F217+COUNTRY_INFO!G217), 0),0)</f>
        <v>147723</v>
      </c>
      <c r="H217" s="14">
        <f>IF(INTRO!$E$39&lt;&gt;"Endemic",0, IF(AND(COUNTRY_INFO!$I217=1,$F217&lt;&gt;0),IF(COUNTRY_INFO!N217&gt;=(COUNTRY_INFO!F217+COUNTRY_INFO!G217),COUNTRY_INFO!F217+COUNTRY_INFO!G217,COUNTRY_INFO!$N217), 0))</f>
        <v>0</v>
      </c>
      <c r="I217" s="3">
        <v>0</v>
      </c>
      <c r="J217" s="14">
        <f t="shared" si="23"/>
        <v>0</v>
      </c>
      <c r="K217" s="14">
        <f t="shared" si="24"/>
        <v>413624.39999999997</v>
      </c>
      <c r="L217" s="14">
        <f t="shared" si="25"/>
        <v>0</v>
      </c>
      <c r="M217" s="14">
        <f t="shared" si="26"/>
        <v>0</v>
      </c>
      <c r="N217" s="14">
        <f t="shared" si="27"/>
        <v>413624.39999999997</v>
      </c>
      <c r="O217" s="25"/>
      <c r="P217" s="16">
        <f t="shared" si="6"/>
        <v>413624.39999999997</v>
      </c>
      <c r="Q217" s="16">
        <f t="shared" si="7"/>
        <v>828</v>
      </c>
    </row>
    <row r="218" spans="1:17" x14ac:dyDescent="0.25">
      <c r="A218" s="13" t="str">
        <f>IF(INTRO!$E$39="Non-endemic"," ",IF(COUNTRY_INFO!A218=0," ",COUNTRY_INFO!A218))</f>
        <v>Nigeria</v>
      </c>
      <c r="B218" s="13" t="str">
        <f>IF(INTRO!$E$39="Non-endemic"," ",IF(COUNTRY_INFO!B218=0," ",COUNTRY_INFO!B218))</f>
        <v>Delta</v>
      </c>
      <c r="C218" s="13" t="str">
        <f>IF(INTRO!$E$39="Non-endemic"," ",IF(COUNTRY_INFO!C218=0," ",COUNTRY_INFO!C218))</f>
        <v>Warri South</v>
      </c>
      <c r="D218" s="14">
        <f>IF(INTRO!$E$39="Non-endemic",0,IF(INTRO!$E$39="Endemic but PC is not required",IF(COUNTRY_INFO!$H218=1,COUNTRY_INFO!F218+COUNTRY_INFO!G218,0),IF(COUNTRY_INFO!$H218=1,COUNTRY_INFO!F218+COUNTRY_INFO!G218,IF(COUNTRY_INFO!$I218=1,IF(COUNTRY_INFO!N218&gt;=(COUNTRY_INFO!F218+COUNTRY_INFO!G218),COUNTRY_INFO!F218+COUNTRY_INFO!G218,COUNTRY_INFO!$N218),0))))</f>
        <v>326449</v>
      </c>
      <c r="E218" s="15">
        <f>IF(AND(INTRO!$E$39="Non-endemic",INTRO!$E$37="Non-endemic"),"Not required",IF(INTRO!$E$39="Non-endemic","Treat with DEC",COUNTRY_INFO!Q218))</f>
        <v>1</v>
      </c>
      <c r="F218" s="15">
        <f>IF(INTRO!$E$39&lt;&gt;"Non-endemic",COUNTRY_INFO!R218,"Not required")</f>
        <v>0</v>
      </c>
      <c r="G218" s="14">
        <f>IF(COUNTRY_INFO!H218=1, IF($E218=1,IF(ALB_MBD!$J218&lt;&gt;" ",COUNTRY_INFO!F218+COUNTRY_INFO!G218-ALB_MBD!$J218,COUNTRY_INFO!F218+COUNTRY_INFO!G218), 0),0)</f>
        <v>326449</v>
      </c>
      <c r="H218" s="14">
        <f>IF(INTRO!$E$39&lt;&gt;"Endemic",0, IF(AND(COUNTRY_INFO!$I218=1,$F218&lt;&gt;0),IF(COUNTRY_INFO!N218&gt;=(COUNTRY_INFO!F218+COUNTRY_INFO!G218),COUNTRY_INFO!F218+COUNTRY_INFO!G218,COUNTRY_INFO!$N218), 0))</f>
        <v>0</v>
      </c>
      <c r="I218" s="3">
        <v>0</v>
      </c>
      <c r="J218" s="14">
        <f t="shared" si="23"/>
        <v>0</v>
      </c>
      <c r="K218" s="14">
        <f t="shared" si="24"/>
        <v>914057.2</v>
      </c>
      <c r="L218" s="14">
        <f t="shared" si="25"/>
        <v>0</v>
      </c>
      <c r="M218" s="14">
        <f t="shared" si="26"/>
        <v>0</v>
      </c>
      <c r="N218" s="14">
        <f t="shared" si="27"/>
        <v>914057.2</v>
      </c>
      <c r="O218" s="25"/>
      <c r="P218" s="16">
        <f t="shared" si="6"/>
        <v>914057.2</v>
      </c>
      <c r="Q218" s="16">
        <f t="shared" si="7"/>
        <v>1829</v>
      </c>
    </row>
    <row r="219" spans="1:17" x14ac:dyDescent="0.25">
      <c r="A219" s="13" t="str">
        <f>IF(INTRO!$E$39="Non-endemic"," ",IF(COUNTRY_INFO!A219=0," ",COUNTRY_INFO!A219))</f>
        <v>Nigeria</v>
      </c>
      <c r="B219" s="13" t="str">
        <f>IF(INTRO!$E$39="Non-endemic"," ",IF(COUNTRY_INFO!B219=0," ",COUNTRY_INFO!B219))</f>
        <v>Delta</v>
      </c>
      <c r="C219" s="13" t="str">
        <f>IF(INTRO!$E$39="Non-endemic"," ",IF(COUNTRY_INFO!C219=0," ",COUNTRY_INFO!C219))</f>
        <v>Warri South West</v>
      </c>
      <c r="D219" s="14">
        <f>IF(INTRO!$E$39="Non-endemic",0,IF(INTRO!$E$39="Endemic but PC is not required",IF(COUNTRY_INFO!$H219=1,COUNTRY_INFO!F219+COUNTRY_INFO!G219,0),IF(COUNTRY_INFO!$H219=1,COUNTRY_INFO!F219+COUNTRY_INFO!G219,IF(COUNTRY_INFO!$I219=1,IF(COUNTRY_INFO!N219&gt;=(COUNTRY_INFO!F219+COUNTRY_INFO!G219),COUNTRY_INFO!F219+COUNTRY_INFO!G219,COUNTRY_INFO!$N219),0))))</f>
        <v>125538</v>
      </c>
      <c r="E219" s="15">
        <f>IF(AND(INTRO!$E$39="Non-endemic",INTRO!$E$37="Non-endemic"),"Not required",IF(INTRO!$E$39="Non-endemic","Treat with DEC",COUNTRY_INFO!Q219))</f>
        <v>1</v>
      </c>
      <c r="F219" s="15">
        <f>IF(INTRO!$E$39&lt;&gt;"Non-endemic",COUNTRY_INFO!R219,"Not required")</f>
        <v>0</v>
      </c>
      <c r="G219" s="14">
        <f>IF(COUNTRY_INFO!H219=1, IF($E219=1,IF(ALB_MBD!$J219&lt;&gt;" ",COUNTRY_INFO!F219+COUNTRY_INFO!G219-ALB_MBD!$J219,COUNTRY_INFO!F219+COUNTRY_INFO!G219), 0),0)</f>
        <v>125538</v>
      </c>
      <c r="H219" s="14">
        <f>IF(INTRO!$E$39&lt;&gt;"Endemic",0, IF(AND(COUNTRY_INFO!$I219=1,$F219&lt;&gt;0),IF(COUNTRY_INFO!N219&gt;=(COUNTRY_INFO!F219+COUNTRY_INFO!G219),COUNTRY_INFO!F219+COUNTRY_INFO!G219,COUNTRY_INFO!$N219), 0))</f>
        <v>0</v>
      </c>
      <c r="I219" s="3">
        <v>0</v>
      </c>
      <c r="J219" s="14">
        <f t="shared" si="23"/>
        <v>0</v>
      </c>
      <c r="K219" s="14">
        <f t="shared" si="24"/>
        <v>351506.39999999997</v>
      </c>
      <c r="L219" s="14">
        <f t="shared" si="25"/>
        <v>0</v>
      </c>
      <c r="M219" s="14">
        <f t="shared" si="26"/>
        <v>0</v>
      </c>
      <c r="N219" s="14">
        <f t="shared" si="27"/>
        <v>351506.39999999997</v>
      </c>
      <c r="O219" s="25"/>
      <c r="P219" s="16">
        <f t="shared" si="6"/>
        <v>351506.39999999997</v>
      </c>
      <c r="Q219" s="16">
        <f t="shared" si="7"/>
        <v>704</v>
      </c>
    </row>
    <row r="220" spans="1:17" x14ac:dyDescent="0.25">
      <c r="A220" s="13" t="str">
        <f>IF(INTRO!$E$39="Non-endemic"," ",IF(COUNTRY_INFO!A220=0," ",COUNTRY_INFO!A220))</f>
        <v>Nigeria</v>
      </c>
      <c r="B220" s="13" t="str">
        <f>IF(INTRO!$E$39="Non-endemic"," ",IF(COUNTRY_INFO!B220=0," ",COUNTRY_INFO!B220))</f>
        <v>Ebonyi</v>
      </c>
      <c r="C220" s="13" t="str">
        <f>IF(INTRO!$E$39="Non-endemic"," ",IF(COUNTRY_INFO!C220=0," ",COUNTRY_INFO!C220))</f>
        <v>Abakaliki</v>
      </c>
      <c r="D220" s="14">
        <f>IF(INTRO!$E$39="Non-endemic",0,IF(INTRO!$E$39="Endemic but PC is not required",IF(COUNTRY_INFO!$H220=1,COUNTRY_INFO!F220+COUNTRY_INFO!G220,0),IF(COUNTRY_INFO!$H220=1,COUNTRY_INFO!F220+COUNTRY_INFO!G220,IF(COUNTRY_INFO!$I220=1,IF(COUNTRY_INFO!N220&gt;=(COUNTRY_INFO!F220+COUNTRY_INFO!G220),COUNTRY_INFO!F220+COUNTRY_INFO!G220,COUNTRY_INFO!$N220),0))))</f>
        <v>163240</v>
      </c>
      <c r="E220" s="15">
        <f>IF(AND(INTRO!$E$39="Non-endemic",INTRO!$E$37="Non-endemic"),"Not required",IF(INTRO!$E$39="Non-endemic","Treat with DEC",COUNTRY_INFO!Q220))</f>
        <v>1</v>
      </c>
      <c r="F220" s="15">
        <f>IF(INTRO!$E$39&lt;&gt;"Non-endemic",COUNTRY_INFO!R220,"Not required")</f>
        <v>0</v>
      </c>
      <c r="G220" s="14">
        <f>IF(COUNTRY_INFO!H220=1, IF($E220=1,IF(ALB_MBD!$J220&lt;&gt;" ",COUNTRY_INFO!F220+COUNTRY_INFO!G220-ALB_MBD!$J220,COUNTRY_INFO!F220+COUNTRY_INFO!G220), 0),0)</f>
        <v>0</v>
      </c>
      <c r="H220" s="14">
        <f>IF(INTRO!$E$39&lt;&gt;"Endemic",0, IF(AND(COUNTRY_INFO!$I220=1,$F220&lt;&gt;0),IF(COUNTRY_INFO!N220&gt;=(COUNTRY_INFO!F220+COUNTRY_INFO!G220),COUNTRY_INFO!F220+COUNTRY_INFO!G220,COUNTRY_INFO!$N220), 0))</f>
        <v>0</v>
      </c>
      <c r="I220" s="3">
        <v>0</v>
      </c>
      <c r="J220" s="14">
        <f t="shared" si="23"/>
        <v>0</v>
      </c>
      <c r="K220" s="14">
        <f t="shared" si="24"/>
        <v>0</v>
      </c>
      <c r="L220" s="14">
        <f t="shared" si="25"/>
        <v>0</v>
      </c>
      <c r="M220" s="14">
        <f t="shared" si="26"/>
        <v>0</v>
      </c>
      <c r="N220" s="14">
        <f t="shared" si="27"/>
        <v>0</v>
      </c>
      <c r="O220" s="25"/>
      <c r="P220" s="16">
        <f t="shared" si="6"/>
        <v>0</v>
      </c>
      <c r="Q220" s="16">
        <f t="shared" si="7"/>
        <v>0</v>
      </c>
    </row>
    <row r="221" spans="1:17" x14ac:dyDescent="0.25">
      <c r="A221" s="13" t="str">
        <f>IF(INTRO!$E$39="Non-endemic"," ",IF(COUNTRY_INFO!A221=0," ",COUNTRY_INFO!A221))</f>
        <v>Nigeria</v>
      </c>
      <c r="B221" s="13" t="str">
        <f>IF(INTRO!$E$39="Non-endemic"," ",IF(COUNTRY_INFO!B221=0," ",COUNTRY_INFO!B221))</f>
        <v>Ebonyi</v>
      </c>
      <c r="C221" s="13" t="str">
        <f>IF(INTRO!$E$39="Non-endemic"," ",IF(COUNTRY_INFO!C221=0," ",COUNTRY_INFO!C221))</f>
        <v xml:space="preserve">Afikpo North </v>
      </c>
      <c r="D221" s="14">
        <f>IF(INTRO!$E$39="Non-endemic",0,IF(INTRO!$E$39="Endemic but PC is not required",IF(COUNTRY_INFO!$H221=1,COUNTRY_INFO!F221+COUNTRY_INFO!G221,0),IF(COUNTRY_INFO!$H221=1,COUNTRY_INFO!F221+COUNTRY_INFO!G221,IF(COUNTRY_INFO!$I221=1,IF(COUNTRY_INFO!N221&gt;=(COUNTRY_INFO!F221+COUNTRY_INFO!G221),COUNTRY_INFO!F221+COUNTRY_INFO!G221,COUNTRY_INFO!$N221),0))))</f>
        <v>168500</v>
      </c>
      <c r="E221" s="15">
        <f>IF(AND(INTRO!$E$39="Non-endemic",INTRO!$E$37="Non-endemic"),"Not required",IF(INTRO!$E$39="Non-endemic","Treat with DEC",COUNTRY_INFO!Q221))</f>
        <v>1</v>
      </c>
      <c r="F221" s="15">
        <f>IF(INTRO!$E$39&lt;&gt;"Non-endemic",COUNTRY_INFO!R221,"Not required")</f>
        <v>1</v>
      </c>
      <c r="G221" s="14">
        <f>IF(COUNTRY_INFO!H221=1, IF($E221=1,IF(ALB_MBD!$J221&lt;&gt;" ",COUNTRY_INFO!F221+COUNTRY_INFO!G221-ALB_MBD!$J221,COUNTRY_INFO!F221+COUNTRY_INFO!G221), 0),0)</f>
        <v>168500</v>
      </c>
      <c r="H221" s="14">
        <f>IF(INTRO!$E$39&lt;&gt;"Endemic",0, IF(AND(COUNTRY_INFO!$I221=1,$F221&lt;&gt;0),IF(COUNTRY_INFO!N221&gt;=(COUNTRY_INFO!F221+COUNTRY_INFO!G221),COUNTRY_INFO!F221+COUNTRY_INFO!G221,COUNTRY_INFO!$N221), 0))</f>
        <v>50733.448078906229</v>
      </c>
      <c r="I221" s="3">
        <v>40586.758463124985</v>
      </c>
      <c r="J221" s="14">
        <f t="shared" si="23"/>
        <v>40586.758463124985</v>
      </c>
      <c r="K221" s="14">
        <f t="shared" si="24"/>
        <v>358157.07630325004</v>
      </c>
      <c r="L221" s="14">
        <f t="shared" si="25"/>
        <v>0</v>
      </c>
      <c r="M221" s="14">
        <f t="shared" si="26"/>
        <v>113642.92369674995</v>
      </c>
      <c r="N221" s="14">
        <f t="shared" si="27"/>
        <v>471800</v>
      </c>
      <c r="O221" s="25"/>
      <c r="P221" s="16">
        <f t="shared" si="6"/>
        <v>471800</v>
      </c>
      <c r="Q221" s="16">
        <f t="shared" si="7"/>
        <v>944</v>
      </c>
    </row>
    <row r="222" spans="1:17" x14ac:dyDescent="0.25">
      <c r="A222" s="13" t="str">
        <f>IF(INTRO!$E$39="Non-endemic"," ",IF(COUNTRY_INFO!A222=0," ",COUNTRY_INFO!A222))</f>
        <v>Nigeria</v>
      </c>
      <c r="B222" s="13" t="str">
        <f>IF(INTRO!$E$39="Non-endemic"," ",IF(COUNTRY_INFO!B222=0," ",COUNTRY_INFO!B222))</f>
        <v>Ebonyi</v>
      </c>
      <c r="C222" s="13" t="str">
        <f>IF(INTRO!$E$39="Non-endemic"," ",IF(COUNTRY_INFO!C222=0," ",COUNTRY_INFO!C222))</f>
        <v>Afikpo South</v>
      </c>
      <c r="D222" s="14">
        <f>IF(INTRO!$E$39="Non-endemic",0,IF(INTRO!$E$39="Endemic but PC is not required",IF(COUNTRY_INFO!$H222=1,COUNTRY_INFO!F222+COUNTRY_INFO!G222,0),IF(COUNTRY_INFO!$H222=1,COUNTRY_INFO!F222+COUNTRY_INFO!G222,IF(COUNTRY_INFO!$I222=1,IF(COUNTRY_INFO!N222&gt;=(COUNTRY_INFO!F222+COUNTRY_INFO!G222),COUNTRY_INFO!F222+COUNTRY_INFO!G222,COUNTRY_INFO!$N222),0))))</f>
        <v>0</v>
      </c>
      <c r="E222" s="15">
        <f>IF(AND(INTRO!$E$39="Non-endemic",INTRO!$E$37="Non-endemic"),"Not required",IF(INTRO!$E$39="Non-endemic","Treat with DEC",COUNTRY_INFO!Q222))</f>
        <v>0</v>
      </c>
      <c r="F222" s="15">
        <f>IF(INTRO!$E$39&lt;&gt;"Non-endemic",COUNTRY_INFO!R222,"Not required")</f>
        <v>0</v>
      </c>
      <c r="G222" s="14">
        <f>IF(COUNTRY_INFO!H222=1, IF($E222=1,IF(ALB_MBD!$J222&lt;&gt;" ",COUNTRY_INFO!F222+COUNTRY_INFO!G222-ALB_MBD!$J222,COUNTRY_INFO!F222+COUNTRY_INFO!G222), 0),0)</f>
        <v>0</v>
      </c>
      <c r="H222" s="14">
        <f>IF(INTRO!$E$39&lt;&gt;"Endemic",0, IF(AND(COUNTRY_INFO!$I222=1,$F222&lt;&gt;0),IF(COUNTRY_INFO!N222&gt;=(COUNTRY_INFO!F222+COUNTRY_INFO!G222),COUNTRY_INFO!F222+COUNTRY_INFO!G222,COUNTRY_INFO!$N222), 0))</f>
        <v>0</v>
      </c>
      <c r="I222" s="3">
        <v>0</v>
      </c>
      <c r="J222" s="14">
        <f t="shared" si="23"/>
        <v>0</v>
      </c>
      <c r="K222" s="14">
        <f t="shared" si="24"/>
        <v>0</v>
      </c>
      <c r="L222" s="14">
        <f t="shared" si="25"/>
        <v>0</v>
      </c>
      <c r="M222" s="14">
        <f t="shared" si="26"/>
        <v>0</v>
      </c>
      <c r="N222" s="14">
        <f t="shared" si="27"/>
        <v>0</v>
      </c>
      <c r="O222" s="25"/>
      <c r="P222" s="16">
        <f t="shared" si="6"/>
        <v>0</v>
      </c>
      <c r="Q222" s="16">
        <f t="shared" si="7"/>
        <v>0</v>
      </c>
    </row>
    <row r="223" spans="1:17" x14ac:dyDescent="0.25">
      <c r="A223" s="13" t="str">
        <f>IF(INTRO!$E$39="Non-endemic"," ",IF(COUNTRY_INFO!A223=0," ",COUNTRY_INFO!A223))</f>
        <v>Nigeria</v>
      </c>
      <c r="B223" s="13" t="str">
        <f>IF(INTRO!$E$39="Non-endemic"," ",IF(COUNTRY_INFO!B223=0," ",COUNTRY_INFO!B223))</f>
        <v>Ebonyi</v>
      </c>
      <c r="C223" s="13" t="str">
        <f>IF(INTRO!$E$39="Non-endemic"," ",IF(COUNTRY_INFO!C223=0," ",COUNTRY_INFO!C223))</f>
        <v>Ebonyi</v>
      </c>
      <c r="D223" s="14">
        <f>IF(INTRO!$E$39="Non-endemic",0,IF(INTRO!$E$39="Endemic but PC is not required",IF(COUNTRY_INFO!$H223=1,COUNTRY_INFO!F223+COUNTRY_INFO!G223,0),IF(COUNTRY_INFO!$H223=1,COUNTRY_INFO!F223+COUNTRY_INFO!G223,IF(COUNTRY_INFO!$I223=1,IF(COUNTRY_INFO!N223&gt;=(COUNTRY_INFO!F223+COUNTRY_INFO!G223),COUNTRY_INFO!F223+COUNTRY_INFO!G223,COUNTRY_INFO!$N223),0))))</f>
        <v>136465</v>
      </c>
      <c r="E223" s="15">
        <f>IF(AND(INTRO!$E$39="Non-endemic",INTRO!$E$37="Non-endemic"),"Not required",IF(INTRO!$E$39="Non-endemic","Treat with DEC",COUNTRY_INFO!Q223))</f>
        <v>1</v>
      </c>
      <c r="F223" s="15">
        <f>IF(INTRO!$E$39&lt;&gt;"Non-endemic",COUNTRY_INFO!R223,"Not required")</f>
        <v>1</v>
      </c>
      <c r="G223" s="14">
        <f>IF(COUNTRY_INFO!H223=1, IF($E223=1,IF(ALB_MBD!$J223&lt;&gt;" ",COUNTRY_INFO!F223+COUNTRY_INFO!G223-ALB_MBD!$J223,COUNTRY_INFO!F223+COUNTRY_INFO!G223), 0),0)</f>
        <v>136465</v>
      </c>
      <c r="H223" s="14">
        <f>IF(INTRO!$E$39&lt;&gt;"Endemic",0, IF(AND(COUNTRY_INFO!$I223=1,$F223&lt;&gt;0),IF(COUNTRY_INFO!N223&gt;=(COUNTRY_INFO!F223+COUNTRY_INFO!G223),COUNTRY_INFO!F223+COUNTRY_INFO!G223,COUNTRY_INFO!$N223), 0))</f>
        <v>55723.786157421855</v>
      </c>
      <c r="I223" s="3">
        <v>44579.028925937491</v>
      </c>
      <c r="J223" s="14">
        <f t="shared" si="23"/>
        <v>44579.028925937491</v>
      </c>
      <c r="K223" s="14">
        <f t="shared" si="24"/>
        <v>257280.71900737504</v>
      </c>
      <c r="L223" s="14">
        <f t="shared" si="25"/>
        <v>0</v>
      </c>
      <c r="M223" s="14">
        <f t="shared" si="26"/>
        <v>124821.28099262496</v>
      </c>
      <c r="N223" s="14">
        <f t="shared" si="27"/>
        <v>382102</v>
      </c>
      <c r="O223" s="25"/>
      <c r="P223" s="16">
        <f t="shared" si="6"/>
        <v>382102</v>
      </c>
      <c r="Q223" s="16">
        <f t="shared" si="7"/>
        <v>765</v>
      </c>
    </row>
    <row r="224" spans="1:17" x14ac:dyDescent="0.25">
      <c r="A224" s="13" t="str">
        <f>IF(INTRO!$E$39="Non-endemic"," ",IF(COUNTRY_INFO!A224=0," ",COUNTRY_INFO!A224))</f>
        <v>Nigeria</v>
      </c>
      <c r="B224" s="13" t="str">
        <f>IF(INTRO!$E$39="Non-endemic"," ",IF(COUNTRY_INFO!B224=0," ",COUNTRY_INFO!B224))</f>
        <v>Ebonyi</v>
      </c>
      <c r="C224" s="13" t="str">
        <f>IF(INTRO!$E$39="Non-endemic"," ",IF(COUNTRY_INFO!C224=0," ",COUNTRY_INFO!C224))</f>
        <v>Ezza North</v>
      </c>
      <c r="D224" s="14">
        <f>IF(INTRO!$E$39="Non-endemic",0,IF(INTRO!$E$39="Endemic but PC is not required",IF(COUNTRY_INFO!$H224=1,COUNTRY_INFO!F224+COUNTRY_INFO!G224,0),IF(COUNTRY_INFO!$H224=1,COUNTRY_INFO!F224+COUNTRY_INFO!G224,IF(COUNTRY_INFO!$I224=1,IF(COUNTRY_INFO!N224&gt;=(COUNTRY_INFO!F224+COUNTRY_INFO!G224),COUNTRY_INFO!F224+COUNTRY_INFO!G224,COUNTRY_INFO!$N224),0))))</f>
        <v>156674</v>
      </c>
      <c r="E224" s="15">
        <f>IF(AND(INTRO!$E$39="Non-endemic",INTRO!$E$37="Non-endemic"),"Not required",IF(INTRO!$E$39="Non-endemic","Treat with DEC",COUNTRY_INFO!Q224))</f>
        <v>1</v>
      </c>
      <c r="F224" s="15">
        <f>IF(INTRO!$E$39&lt;&gt;"Non-endemic",COUNTRY_INFO!R224,"Not required")</f>
        <v>1</v>
      </c>
      <c r="G224" s="14">
        <f>IF(COUNTRY_INFO!H224=1, IF($E224=1,IF(ALB_MBD!$J224&lt;&gt;" ",COUNTRY_INFO!F224+COUNTRY_INFO!G224-ALB_MBD!$J224,COUNTRY_INFO!F224+COUNTRY_INFO!G224), 0),0)</f>
        <v>156674</v>
      </c>
      <c r="H224" s="14">
        <f>IF(INTRO!$E$39&lt;&gt;"Endemic",0, IF(AND(COUNTRY_INFO!$I224=1,$F224&lt;&gt;0),IF(COUNTRY_INFO!N224&gt;=(COUNTRY_INFO!F224+COUNTRY_INFO!G224),COUNTRY_INFO!F224+COUNTRY_INFO!G224,COUNTRY_INFO!$N224), 0))</f>
        <v>56843.052428515599</v>
      </c>
      <c r="I224" s="3">
        <v>45474.441942812482</v>
      </c>
      <c r="J224" s="14">
        <f t="shared" si="23"/>
        <v>45474.441942812482</v>
      </c>
      <c r="K224" s="14">
        <f t="shared" si="24"/>
        <v>311358.76256012503</v>
      </c>
      <c r="L224" s="14">
        <f t="shared" si="25"/>
        <v>0</v>
      </c>
      <c r="M224" s="14">
        <f t="shared" si="26"/>
        <v>127328.43743987494</v>
      </c>
      <c r="N224" s="14">
        <f t="shared" si="27"/>
        <v>438687.19999999995</v>
      </c>
      <c r="O224" s="25"/>
      <c r="P224" s="16">
        <f t="shared" si="6"/>
        <v>438687.19999999995</v>
      </c>
      <c r="Q224" s="16">
        <f t="shared" si="7"/>
        <v>878</v>
      </c>
    </row>
    <row r="225" spans="1:17" x14ac:dyDescent="0.25">
      <c r="A225" s="13" t="str">
        <f>IF(INTRO!$E$39="Non-endemic"," ",IF(COUNTRY_INFO!A225=0," ",COUNTRY_INFO!A225))</f>
        <v>Nigeria</v>
      </c>
      <c r="B225" s="13" t="str">
        <f>IF(INTRO!$E$39="Non-endemic"," ",IF(COUNTRY_INFO!B225=0," ",COUNTRY_INFO!B225))</f>
        <v>Ebonyi</v>
      </c>
      <c r="C225" s="13" t="str">
        <f>IF(INTRO!$E$39="Non-endemic"," ",IF(COUNTRY_INFO!C225=0," ",COUNTRY_INFO!C225))</f>
        <v>Ezza south</v>
      </c>
      <c r="D225" s="14">
        <f>IF(INTRO!$E$39="Non-endemic",0,IF(INTRO!$E$39="Endemic but PC is not required",IF(COUNTRY_INFO!$H225=1,COUNTRY_INFO!F225+COUNTRY_INFO!G225,0),IF(COUNTRY_INFO!$H225=1,COUNTRY_INFO!F225+COUNTRY_INFO!G225,IF(COUNTRY_INFO!$I225=1,IF(COUNTRY_INFO!N225&gt;=(COUNTRY_INFO!F225+COUNTRY_INFO!G225),COUNTRY_INFO!F225+COUNTRY_INFO!G225,COUNTRY_INFO!$N225),0))))</f>
        <v>143317</v>
      </c>
      <c r="E225" s="15">
        <f>IF(AND(INTRO!$E$39="Non-endemic",INTRO!$E$37="Non-endemic"),"Not required",IF(INTRO!$E$39="Non-endemic","Treat with DEC",COUNTRY_INFO!Q225))</f>
        <v>0</v>
      </c>
      <c r="F225" s="15">
        <f>IF(INTRO!$E$39&lt;&gt;"Non-endemic",COUNTRY_INFO!R225,"Not required")</f>
        <v>1</v>
      </c>
      <c r="G225" s="14">
        <f>IF(COUNTRY_INFO!H225=1, IF($E225=1,IF(ALB_MBD!$J225&lt;&gt;" ",COUNTRY_INFO!F225+COUNTRY_INFO!G225-ALB_MBD!$J225,COUNTRY_INFO!F225+COUNTRY_INFO!G225), 0),0)</f>
        <v>0</v>
      </c>
      <c r="H225" s="14">
        <f>IF(INTRO!$E$39&lt;&gt;"Endemic",0, IF(AND(COUNTRY_INFO!$I225=1,$F225&lt;&gt;0),IF(COUNTRY_INFO!N225&gt;=(COUNTRY_INFO!F225+COUNTRY_INFO!G225),COUNTRY_INFO!F225+COUNTRY_INFO!G225,COUNTRY_INFO!$N225), 0))</f>
        <v>143317</v>
      </c>
      <c r="I225" s="3"/>
      <c r="J225" s="14">
        <f t="shared" si="23"/>
        <v>143317</v>
      </c>
      <c r="K225" s="14">
        <f t="shared" si="24"/>
        <v>0</v>
      </c>
      <c r="L225" s="14">
        <f t="shared" si="25"/>
        <v>401287.6</v>
      </c>
      <c r="M225" s="14">
        <f t="shared" si="26"/>
        <v>0</v>
      </c>
      <c r="N225" s="14">
        <f t="shared" si="27"/>
        <v>401287.6</v>
      </c>
      <c r="O225" s="25"/>
      <c r="P225" s="16">
        <f t="shared" si="6"/>
        <v>401287.6</v>
      </c>
      <c r="Q225" s="16">
        <f t="shared" si="7"/>
        <v>803</v>
      </c>
    </row>
    <row r="226" spans="1:17" x14ac:dyDescent="0.25">
      <c r="A226" s="13" t="str">
        <f>IF(INTRO!$E$39="Non-endemic"," ",IF(COUNTRY_INFO!A226=0," ",COUNTRY_INFO!A226))</f>
        <v>Nigeria</v>
      </c>
      <c r="B226" s="13" t="str">
        <f>IF(INTRO!$E$39="Non-endemic"," ",IF(COUNTRY_INFO!B226=0," ",COUNTRY_INFO!B226))</f>
        <v>Ebonyi</v>
      </c>
      <c r="C226" s="13" t="str">
        <f>IF(INTRO!$E$39="Non-endemic"," ",IF(COUNTRY_INFO!C226=0," ",COUNTRY_INFO!C226))</f>
        <v>Ikwo</v>
      </c>
      <c r="D226" s="14">
        <f>IF(INTRO!$E$39="Non-endemic",0,IF(INTRO!$E$39="Endemic but PC is not required",IF(COUNTRY_INFO!$H226=1,COUNTRY_INFO!F226+COUNTRY_INFO!G226,0),IF(COUNTRY_INFO!$H226=1,COUNTRY_INFO!F226+COUNTRY_INFO!G226,IF(COUNTRY_INFO!$I226=1,IF(COUNTRY_INFO!N226&gt;=(COUNTRY_INFO!F226+COUNTRY_INFO!G226),COUNTRY_INFO!F226+COUNTRY_INFO!G226,COUNTRY_INFO!$N226),0))))</f>
        <v>230895</v>
      </c>
      <c r="E226" s="15">
        <f>IF(AND(INTRO!$E$39="Non-endemic",INTRO!$E$37="Non-endemic"),"Not required",IF(INTRO!$E$39="Non-endemic","Treat with DEC",COUNTRY_INFO!Q226))</f>
        <v>1</v>
      </c>
      <c r="F226" s="15">
        <f>IF(INTRO!$E$39&lt;&gt;"Non-endemic",COUNTRY_INFO!R226,"Not required")</f>
        <v>1</v>
      </c>
      <c r="G226" s="14">
        <f>IF(COUNTRY_INFO!H226=1, IF($E226=1,IF(ALB_MBD!$J226&lt;&gt;" ",COUNTRY_INFO!F226+COUNTRY_INFO!G226-ALB_MBD!$J226,COUNTRY_INFO!F226+COUNTRY_INFO!G226), 0),0)</f>
        <v>230895</v>
      </c>
      <c r="H226" s="14">
        <f>IF(INTRO!$E$39&lt;&gt;"Endemic",0, IF(AND(COUNTRY_INFO!$I226=1,$F226&lt;&gt;0),IF(COUNTRY_INFO!N226&gt;=(COUNTRY_INFO!F226+COUNTRY_INFO!G226),COUNTRY_INFO!F226+COUNTRY_INFO!G226,COUNTRY_INFO!$N226), 0))</f>
        <v>124274.98191679684</v>
      </c>
      <c r="I226" s="3">
        <v>99419.985533437473</v>
      </c>
      <c r="J226" s="14">
        <f t="shared" si="23"/>
        <v>99419.985533437473</v>
      </c>
      <c r="K226" s="14">
        <f t="shared" si="24"/>
        <v>368130.04050637508</v>
      </c>
      <c r="L226" s="14">
        <f t="shared" si="25"/>
        <v>0</v>
      </c>
      <c r="M226" s="14">
        <f t="shared" si="26"/>
        <v>278375.95949362492</v>
      </c>
      <c r="N226" s="14">
        <f t="shared" si="27"/>
        <v>646506</v>
      </c>
      <c r="O226" s="25"/>
      <c r="P226" s="16">
        <f t="shared" si="6"/>
        <v>646506</v>
      </c>
      <c r="Q226" s="16">
        <f t="shared" si="7"/>
        <v>1294</v>
      </c>
    </row>
    <row r="227" spans="1:17" x14ac:dyDescent="0.25">
      <c r="A227" s="13" t="str">
        <f>IF(INTRO!$E$39="Non-endemic"," ",IF(COUNTRY_INFO!A227=0," ",COUNTRY_INFO!A227))</f>
        <v>Nigeria</v>
      </c>
      <c r="B227" s="13" t="str">
        <f>IF(INTRO!$E$39="Non-endemic"," ",IF(COUNTRY_INFO!B227=0," ",COUNTRY_INFO!B227))</f>
        <v>Ebonyi</v>
      </c>
      <c r="C227" s="13" t="str">
        <f>IF(INTRO!$E$39="Non-endemic"," ",IF(COUNTRY_INFO!C227=0," ",COUNTRY_INFO!C227))</f>
        <v>Ishielu</v>
      </c>
      <c r="D227" s="14">
        <f>IF(INTRO!$E$39="Non-endemic",0,IF(INTRO!$E$39="Endemic but PC is not required",IF(COUNTRY_INFO!$H227=1,COUNTRY_INFO!F227+COUNTRY_INFO!G227,0),IF(COUNTRY_INFO!$H227=1,COUNTRY_INFO!F227+COUNTRY_INFO!G227,IF(COUNTRY_INFO!$I227=1,IF(COUNTRY_INFO!N227&gt;=(COUNTRY_INFO!F227+COUNTRY_INFO!G227),COUNTRY_INFO!F227+COUNTRY_INFO!G227,COUNTRY_INFO!$N227),0))))</f>
        <v>162514</v>
      </c>
      <c r="E227" s="15">
        <f>IF(AND(INTRO!$E$39="Non-endemic",INTRO!$E$37="Non-endemic"),"Not required",IF(INTRO!$E$39="Non-endemic","Treat with DEC",COUNTRY_INFO!Q227))</f>
        <v>1</v>
      </c>
      <c r="F227" s="15">
        <f>IF(INTRO!$E$39&lt;&gt;"Non-endemic",COUNTRY_INFO!R227,"Not required")</f>
        <v>1</v>
      </c>
      <c r="G227" s="14">
        <f>IF(COUNTRY_INFO!H227=1, IF($E227=1,IF(ALB_MBD!$J227&lt;&gt;" ",COUNTRY_INFO!F227+COUNTRY_INFO!G227-ALB_MBD!$J227,COUNTRY_INFO!F227+COUNTRY_INFO!G227), 0),0)</f>
        <v>0</v>
      </c>
      <c r="H227" s="14">
        <f>IF(INTRO!$E$39&lt;&gt;"Endemic",0, IF(AND(COUNTRY_INFO!$I227=1,$F227&lt;&gt;0),IF(COUNTRY_INFO!N227&gt;=(COUNTRY_INFO!F227+COUNTRY_INFO!G227),COUNTRY_INFO!F227+COUNTRY_INFO!G227,COUNTRY_INFO!$N227), 0))</f>
        <v>72826.263084765582</v>
      </c>
      <c r="I227" s="3">
        <v>58261.010467812463</v>
      </c>
      <c r="J227" s="14">
        <f t="shared" si="23"/>
        <v>58261.010467812463</v>
      </c>
      <c r="K227" s="14">
        <f t="shared" si="24"/>
        <v>0</v>
      </c>
      <c r="L227" s="14">
        <f t="shared" si="25"/>
        <v>0</v>
      </c>
      <c r="M227" s="14">
        <f t="shared" si="26"/>
        <v>163130.82930987488</v>
      </c>
      <c r="N227" s="14">
        <f t="shared" si="27"/>
        <v>163130.82930987488</v>
      </c>
      <c r="O227" s="25"/>
      <c r="P227" s="16">
        <f t="shared" si="6"/>
        <v>163130.82930987488</v>
      </c>
      <c r="Q227" s="16">
        <f t="shared" si="7"/>
        <v>327</v>
      </c>
    </row>
    <row r="228" spans="1:17" x14ac:dyDescent="0.25">
      <c r="A228" s="13" t="str">
        <f>IF(INTRO!$E$39="Non-endemic"," ",IF(COUNTRY_INFO!A228=0," ",COUNTRY_INFO!A228))</f>
        <v>Nigeria</v>
      </c>
      <c r="B228" s="13" t="str">
        <f>IF(INTRO!$E$39="Non-endemic"," ",IF(COUNTRY_INFO!B228=0," ",COUNTRY_INFO!B228))</f>
        <v>Ebonyi</v>
      </c>
      <c r="C228" s="13" t="str">
        <f>IF(INTRO!$E$39="Non-endemic"," ",IF(COUNTRY_INFO!C228=0," ",COUNTRY_INFO!C228))</f>
        <v>Ivo</v>
      </c>
      <c r="D228" s="14">
        <f>IF(INTRO!$E$39="Non-endemic",0,IF(INTRO!$E$39="Endemic but PC is not required",IF(COUNTRY_INFO!$H228=1,COUNTRY_INFO!F228+COUNTRY_INFO!G228,0),IF(COUNTRY_INFO!$H228=1,COUNTRY_INFO!F228+COUNTRY_INFO!G228,IF(COUNTRY_INFO!$I228=1,IF(COUNTRY_INFO!N228&gt;=(COUNTRY_INFO!F228+COUNTRY_INFO!G228),COUNTRY_INFO!F228+COUNTRY_INFO!G228,COUNTRY_INFO!$N228),0))))</f>
        <v>130098</v>
      </c>
      <c r="E228" s="15">
        <f>IF(AND(INTRO!$E$39="Non-endemic",INTRO!$E$37="Non-endemic"),"Not required",IF(INTRO!$E$39="Non-endemic","Treat with DEC",COUNTRY_INFO!Q228))</f>
        <v>0</v>
      </c>
      <c r="F228" s="15">
        <f>IF(INTRO!$E$39&lt;&gt;"Non-endemic",COUNTRY_INFO!R228,"Not required")</f>
        <v>1</v>
      </c>
      <c r="G228" s="14">
        <f>IF(COUNTRY_INFO!H228=1, IF($E228=1,IF(ALB_MBD!$J228&lt;&gt;" ",COUNTRY_INFO!F228+COUNTRY_INFO!G228-ALB_MBD!$J228,COUNTRY_INFO!F228+COUNTRY_INFO!G228), 0),0)</f>
        <v>0</v>
      </c>
      <c r="H228" s="14">
        <f>IF(INTRO!$E$39&lt;&gt;"Endemic",0, IF(AND(COUNTRY_INFO!$I228=1,$F228&lt;&gt;0),IF(COUNTRY_INFO!N228&gt;=(COUNTRY_INFO!F228+COUNTRY_INFO!G228),COUNTRY_INFO!F228+COUNTRY_INFO!G228,COUNTRY_INFO!$N228), 0))</f>
        <v>130098</v>
      </c>
      <c r="I228" s="3">
        <v>130098.08939123042</v>
      </c>
      <c r="J228" s="14">
        <f t="shared" si="23"/>
        <v>130098</v>
      </c>
      <c r="K228" s="14">
        <f t="shared" si="24"/>
        <v>0</v>
      </c>
      <c r="L228" s="14">
        <f t="shared" si="25"/>
        <v>364274.39999999997</v>
      </c>
      <c r="M228" s="14">
        <f t="shared" si="26"/>
        <v>0</v>
      </c>
      <c r="N228" s="14">
        <f t="shared" si="27"/>
        <v>364274.39999999997</v>
      </c>
      <c r="O228" s="25"/>
      <c r="P228" s="16">
        <f t="shared" si="6"/>
        <v>364274.39999999997</v>
      </c>
      <c r="Q228" s="16">
        <f t="shared" si="7"/>
        <v>729</v>
      </c>
    </row>
    <row r="229" spans="1:17" x14ac:dyDescent="0.25">
      <c r="A229" s="13" t="str">
        <f>IF(INTRO!$E$39="Non-endemic"," ",IF(COUNTRY_INFO!A229=0," ",COUNTRY_INFO!A229))</f>
        <v>Nigeria</v>
      </c>
      <c r="B229" s="13" t="str">
        <f>IF(INTRO!$E$39="Non-endemic"," ",IF(COUNTRY_INFO!B229=0," ",COUNTRY_INFO!B229))</f>
        <v>Ebonyi</v>
      </c>
      <c r="C229" s="13" t="str">
        <f>IF(INTRO!$E$39="Non-endemic"," ",IF(COUNTRY_INFO!C229=0," ",COUNTRY_INFO!C229))</f>
        <v>Izzi</v>
      </c>
      <c r="D229" s="14">
        <f>IF(INTRO!$E$39="Non-endemic",0,IF(INTRO!$E$39="Endemic but PC is not required",IF(COUNTRY_INFO!$H229=1,COUNTRY_INFO!F229+COUNTRY_INFO!G229,0),IF(COUNTRY_INFO!$H229=1,COUNTRY_INFO!F229+COUNTRY_INFO!G229,IF(COUNTRY_INFO!$I229=1,IF(COUNTRY_INFO!N229&gt;=(COUNTRY_INFO!F229+COUNTRY_INFO!G229),COUNTRY_INFO!F229+COUNTRY_INFO!G229,COUNTRY_INFO!$N229),0))))</f>
        <v>251840</v>
      </c>
      <c r="E229" s="15">
        <f>IF(AND(INTRO!$E$39="Non-endemic",INTRO!$E$37="Non-endemic"),"Not required",IF(INTRO!$E$39="Non-endemic","Treat with DEC",COUNTRY_INFO!Q229))</f>
        <v>1</v>
      </c>
      <c r="F229" s="15">
        <f>IF(INTRO!$E$39&lt;&gt;"Non-endemic",COUNTRY_INFO!R229,"Not required")</f>
        <v>1</v>
      </c>
      <c r="G229" s="14">
        <f>IF(COUNTRY_INFO!H229=1, IF($E229=1,IF(ALB_MBD!$J229&lt;&gt;" ",COUNTRY_INFO!F229+COUNTRY_INFO!G229-ALB_MBD!$J229,COUNTRY_INFO!F229+COUNTRY_INFO!G229), 0),0)</f>
        <v>0</v>
      </c>
      <c r="H229" s="14">
        <f>IF(INTRO!$E$39&lt;&gt;"Endemic",0, IF(AND(COUNTRY_INFO!$I229=1,$F229&lt;&gt;0),IF(COUNTRY_INFO!N229&gt;=(COUNTRY_INFO!F229+COUNTRY_INFO!G229),COUNTRY_INFO!F229+COUNTRY_INFO!G229,COUNTRY_INFO!$N229), 0))</f>
        <v>123046.43816953122</v>
      </c>
      <c r="I229" s="3">
        <v>98437.150535624984</v>
      </c>
      <c r="J229" s="14">
        <f t="shared" si="23"/>
        <v>98437.150535624984</v>
      </c>
      <c r="K229" s="14">
        <f t="shared" si="24"/>
        <v>0</v>
      </c>
      <c r="L229" s="14">
        <f t="shared" si="25"/>
        <v>0</v>
      </c>
      <c r="M229" s="14">
        <f t="shared" si="26"/>
        <v>275624.02149974991</v>
      </c>
      <c r="N229" s="14">
        <f t="shared" si="27"/>
        <v>275624.02149974991</v>
      </c>
      <c r="O229" s="25"/>
      <c r="P229" s="16">
        <f t="shared" si="6"/>
        <v>275624.02149974991</v>
      </c>
      <c r="Q229" s="16">
        <f t="shared" si="7"/>
        <v>552</v>
      </c>
    </row>
    <row r="230" spans="1:17" x14ac:dyDescent="0.25">
      <c r="A230" s="13" t="str">
        <f>IF(INTRO!$E$39="Non-endemic"," ",IF(COUNTRY_INFO!A230=0," ",COUNTRY_INFO!A230))</f>
        <v>Nigeria</v>
      </c>
      <c r="B230" s="13" t="str">
        <f>IF(INTRO!$E$39="Non-endemic"," ",IF(COUNTRY_INFO!B230=0," ",COUNTRY_INFO!B230))</f>
        <v>Ebonyi</v>
      </c>
      <c r="C230" s="13" t="str">
        <f>IF(INTRO!$E$39="Non-endemic"," ",IF(COUNTRY_INFO!C230=0," ",COUNTRY_INFO!C230))</f>
        <v>Ohaozara</v>
      </c>
      <c r="D230" s="14">
        <f>IF(INTRO!$E$39="Non-endemic",0,IF(INTRO!$E$39="Endemic but PC is not required",IF(COUNTRY_INFO!$H230=1,COUNTRY_INFO!F230+COUNTRY_INFO!G230,0),IF(COUNTRY_INFO!$H230=1,COUNTRY_INFO!F230+COUNTRY_INFO!G230,IF(COUNTRY_INFO!$I230=1,IF(COUNTRY_INFO!N230&gt;=(COUNTRY_INFO!F230+COUNTRY_INFO!G230),COUNTRY_INFO!F230+COUNTRY_INFO!G230,COUNTRY_INFO!$N230),0))))</f>
        <v>159908</v>
      </c>
      <c r="E230" s="15">
        <f>IF(AND(INTRO!$E$39="Non-endemic",INTRO!$E$37="Non-endemic"),"Not required",IF(INTRO!$E$39="Non-endemic","Treat with DEC",COUNTRY_INFO!Q230))</f>
        <v>1</v>
      </c>
      <c r="F230" s="15">
        <f>IF(INTRO!$E$39&lt;&gt;"Non-endemic",COUNTRY_INFO!R230,"Not required")</f>
        <v>1</v>
      </c>
      <c r="G230" s="14">
        <f>IF(COUNTRY_INFO!H230=1, IF($E230=1,IF(ALB_MBD!$J230&lt;&gt;" ",COUNTRY_INFO!F230+COUNTRY_INFO!G230-ALB_MBD!$J230,COUNTRY_INFO!F230+COUNTRY_INFO!G230), 0),0)</f>
        <v>159908</v>
      </c>
      <c r="H230" s="14">
        <f>IF(INTRO!$E$39&lt;&gt;"Endemic",0, IF(AND(COUNTRY_INFO!$I230=1,$F230&lt;&gt;0),IF(COUNTRY_INFO!N230&gt;=(COUNTRY_INFO!F230+COUNTRY_INFO!G230),COUNTRY_INFO!F230+COUNTRY_INFO!G230,COUNTRY_INFO!$N230), 0))</f>
        <v>48904.430119140605</v>
      </c>
      <c r="I230" s="3">
        <v>39123.544095312485</v>
      </c>
      <c r="J230" s="14">
        <f t="shared" si="23"/>
        <v>39123.544095312485</v>
      </c>
      <c r="K230" s="14">
        <f t="shared" si="24"/>
        <v>338196.47653312504</v>
      </c>
      <c r="L230" s="14">
        <f t="shared" si="25"/>
        <v>0</v>
      </c>
      <c r="M230" s="14">
        <f t="shared" si="26"/>
        <v>109545.92346687496</v>
      </c>
      <c r="N230" s="14">
        <f t="shared" si="27"/>
        <v>447742.4</v>
      </c>
      <c r="O230" s="25"/>
      <c r="P230" s="16">
        <f t="shared" si="6"/>
        <v>447742.4</v>
      </c>
      <c r="Q230" s="16">
        <f t="shared" si="7"/>
        <v>896</v>
      </c>
    </row>
    <row r="231" spans="1:17" x14ac:dyDescent="0.25">
      <c r="A231" s="13" t="str">
        <f>IF(INTRO!$E$39="Non-endemic"," ",IF(COUNTRY_INFO!A231=0," ",COUNTRY_INFO!A231))</f>
        <v>Nigeria</v>
      </c>
      <c r="B231" s="13" t="str">
        <f>IF(INTRO!$E$39="Non-endemic"," ",IF(COUNTRY_INFO!B231=0," ",COUNTRY_INFO!B231))</f>
        <v>Ebonyi</v>
      </c>
      <c r="C231" s="13" t="str">
        <f>IF(INTRO!$E$39="Non-endemic"," ",IF(COUNTRY_INFO!C231=0," ",COUNTRY_INFO!C231))</f>
        <v>Ohaukwu</v>
      </c>
      <c r="D231" s="14">
        <f>IF(INTRO!$E$39="Non-endemic",0,IF(INTRO!$E$39="Endemic but PC is not required",IF(COUNTRY_INFO!$H231=1,COUNTRY_INFO!F231+COUNTRY_INFO!G231,0),IF(COUNTRY_INFO!$H231=1,COUNTRY_INFO!F231+COUNTRY_INFO!G231,IF(COUNTRY_INFO!$I231=1,IF(COUNTRY_INFO!N231&gt;=(COUNTRY_INFO!F231+COUNTRY_INFO!G231),COUNTRY_INFO!F231+COUNTRY_INFO!G231,COUNTRY_INFO!$N231),0))))</f>
        <v>211241</v>
      </c>
      <c r="E231" s="15">
        <f>IF(AND(INTRO!$E$39="Non-endemic",INTRO!$E$37="Non-endemic"),"Not required",IF(INTRO!$E$39="Non-endemic","Treat with DEC",COUNTRY_INFO!Q231))</f>
        <v>1</v>
      </c>
      <c r="F231" s="15">
        <f>IF(INTRO!$E$39&lt;&gt;"Non-endemic",COUNTRY_INFO!R231,"Not required")</f>
        <v>1</v>
      </c>
      <c r="G231" s="14">
        <f>IF(COUNTRY_INFO!H231=1, IF($E231=1,IF(ALB_MBD!$J231&lt;&gt;" ",COUNTRY_INFO!F231+COUNTRY_INFO!G231-ALB_MBD!$J231,COUNTRY_INFO!F231+COUNTRY_INFO!G231), 0),0)</f>
        <v>0</v>
      </c>
      <c r="H231" s="14">
        <f>IF(INTRO!$E$39&lt;&gt;"Endemic",0, IF(AND(COUNTRY_INFO!$I231=1,$F231&lt;&gt;0),IF(COUNTRY_INFO!N231&gt;=(COUNTRY_INFO!F231+COUNTRY_INFO!G231),COUNTRY_INFO!F231+COUNTRY_INFO!G231,COUNTRY_INFO!$N231), 0))</f>
        <v>131778.7019472656</v>
      </c>
      <c r="I231" s="3">
        <v>105422.96155781246</v>
      </c>
      <c r="J231" s="14">
        <f t="shared" si="23"/>
        <v>105422.96155781246</v>
      </c>
      <c r="K231" s="14">
        <f t="shared" si="24"/>
        <v>0</v>
      </c>
      <c r="L231" s="14">
        <f t="shared" si="25"/>
        <v>0</v>
      </c>
      <c r="M231" s="14">
        <f t="shared" si="26"/>
        <v>295184.29236187489</v>
      </c>
      <c r="N231" s="14">
        <f t="shared" si="27"/>
        <v>295184.29236187489</v>
      </c>
      <c r="O231" s="25"/>
      <c r="P231" s="16">
        <f t="shared" si="6"/>
        <v>295184.29236187489</v>
      </c>
      <c r="Q231" s="16">
        <f t="shared" si="7"/>
        <v>591</v>
      </c>
    </row>
    <row r="232" spans="1:17" x14ac:dyDescent="0.25">
      <c r="A232" s="13" t="str">
        <f>IF(INTRO!$E$39="Non-endemic"," ",IF(COUNTRY_INFO!A232=0," ",COUNTRY_INFO!A232))</f>
        <v>Nigeria</v>
      </c>
      <c r="B232" s="13" t="str">
        <f>IF(INTRO!$E$39="Non-endemic"," ",IF(COUNTRY_INFO!B232=0," ",COUNTRY_INFO!B232))</f>
        <v>Ebonyi</v>
      </c>
      <c r="C232" s="13" t="str">
        <f>IF(INTRO!$E$39="Non-endemic"," ",IF(COUNTRY_INFO!C232=0," ",COUNTRY_INFO!C232))</f>
        <v>Onicha</v>
      </c>
      <c r="D232" s="14">
        <f>IF(INTRO!$E$39="Non-endemic",0,IF(INTRO!$E$39="Endemic but PC is not required",IF(COUNTRY_INFO!$H232=1,COUNTRY_INFO!F232+COUNTRY_INFO!G232,0),IF(COUNTRY_INFO!$H232=1,COUNTRY_INFO!F232+COUNTRY_INFO!G232,IF(COUNTRY_INFO!$I232=1,IF(COUNTRY_INFO!N232&gt;=(COUNTRY_INFO!F232+COUNTRY_INFO!G232),COUNTRY_INFO!F232+COUNTRY_INFO!G232,COUNTRY_INFO!$N232),0))))</f>
        <v>254806</v>
      </c>
      <c r="E232" s="15">
        <f>IF(AND(INTRO!$E$39="Non-endemic",INTRO!$E$37="Non-endemic"),"Not required",IF(INTRO!$E$39="Non-endemic","Treat with DEC",COUNTRY_INFO!Q232))</f>
        <v>0</v>
      </c>
      <c r="F232" s="15">
        <f>IF(INTRO!$E$39&lt;&gt;"Non-endemic",COUNTRY_INFO!R232,"Not required")</f>
        <v>1</v>
      </c>
      <c r="G232" s="14">
        <f>IF(COUNTRY_INFO!H232=1, IF($E232=1,IF(ALB_MBD!$J232&lt;&gt;" ",COUNTRY_INFO!F232+COUNTRY_INFO!G232-ALB_MBD!$J232,COUNTRY_INFO!F232+COUNTRY_INFO!G232), 0),0)</f>
        <v>0</v>
      </c>
      <c r="H232" s="14">
        <f>IF(INTRO!$E$39&lt;&gt;"Endemic",0, IF(AND(COUNTRY_INFO!$I232=1,$F232&lt;&gt;0),IF(COUNTRY_INFO!N232&gt;=(COUNTRY_INFO!F232+COUNTRY_INFO!G232),COUNTRY_INFO!F232+COUNTRY_INFO!G232,COUNTRY_INFO!$N232), 0))</f>
        <v>254806</v>
      </c>
      <c r="I232" s="3"/>
      <c r="J232" s="14">
        <f t="shared" si="23"/>
        <v>254806</v>
      </c>
      <c r="K232" s="14">
        <f t="shared" si="24"/>
        <v>0</v>
      </c>
      <c r="L232" s="14">
        <f t="shared" si="25"/>
        <v>713456.79999999993</v>
      </c>
      <c r="M232" s="14">
        <f t="shared" si="26"/>
        <v>0</v>
      </c>
      <c r="N232" s="14">
        <f t="shared" si="27"/>
        <v>713456.79999999993</v>
      </c>
      <c r="O232" s="25"/>
      <c r="P232" s="16">
        <f t="shared" si="6"/>
        <v>713456.79999999993</v>
      </c>
      <c r="Q232" s="16">
        <f t="shared" si="7"/>
        <v>1427</v>
      </c>
    </row>
    <row r="233" spans="1:17" x14ac:dyDescent="0.25">
      <c r="A233" s="13" t="str">
        <f>IF(INTRO!$E$39="Non-endemic"," ",IF(COUNTRY_INFO!A233=0," ",COUNTRY_INFO!A233))</f>
        <v>Nigeria</v>
      </c>
      <c r="B233" s="13" t="str">
        <f>IF(INTRO!$E$39="Non-endemic"," ",IF(COUNTRY_INFO!B233=0," ",COUNTRY_INFO!B233))</f>
        <v>Edo</v>
      </c>
      <c r="C233" s="13" t="str">
        <f>IF(INTRO!$E$39="Non-endemic"," ",IF(COUNTRY_INFO!C233=0," ",COUNTRY_INFO!C233))</f>
        <v>Akoko-Edo</v>
      </c>
      <c r="D233" s="14">
        <f>IF(INTRO!$E$39="Non-endemic",0,IF(INTRO!$E$39="Endemic but PC is not required",IF(COUNTRY_INFO!$H233=1,COUNTRY_INFO!F233+COUNTRY_INFO!G233,0),IF(COUNTRY_INFO!$H233=1,COUNTRY_INFO!F233+COUNTRY_INFO!G233,IF(COUNTRY_INFO!$I233=1,IF(COUNTRY_INFO!N233&gt;=(COUNTRY_INFO!F233+COUNTRY_INFO!G233),COUNTRY_INFO!F233+COUNTRY_INFO!G233,COUNTRY_INFO!$N233),0))))</f>
        <v>282007</v>
      </c>
      <c r="E233" s="15">
        <f>IF(AND(INTRO!$E$39="Non-endemic",INTRO!$E$37="Non-endemic"),"Not required",IF(INTRO!$E$39="Non-endemic","Treat with DEC",COUNTRY_INFO!Q233))</f>
        <v>1</v>
      </c>
      <c r="F233" s="15">
        <f>IF(INTRO!$E$39&lt;&gt;"Non-endemic",COUNTRY_INFO!R233,"Not required")</f>
        <v>2</v>
      </c>
      <c r="G233" s="14">
        <f>IF(COUNTRY_INFO!H233=1, IF($E233=1,IF(ALB_MBD!$J233&lt;&gt;" ",COUNTRY_INFO!F233+COUNTRY_INFO!G233-ALB_MBD!$J233,COUNTRY_INFO!F233+COUNTRY_INFO!G233), 0),0)</f>
        <v>282007</v>
      </c>
      <c r="H233" s="14">
        <f>IF(INTRO!$E$39&lt;&gt;"Endemic",0, IF(AND(COUNTRY_INFO!$I233=1,$F233&lt;&gt;0),IF(COUNTRY_INFO!N233&gt;=(COUNTRY_INFO!F233+COUNTRY_INFO!G233),COUNTRY_INFO!F233+COUNTRY_INFO!G233,COUNTRY_INFO!$N233), 0))</f>
        <v>137016.29411328118</v>
      </c>
      <c r="I233" s="3">
        <v>109613.03529062495</v>
      </c>
      <c r="J233" s="14">
        <f t="shared" si="23"/>
        <v>109613.03529062495</v>
      </c>
      <c r="K233" s="14">
        <f t="shared" si="24"/>
        <v>482703.1011862501</v>
      </c>
      <c r="L233" s="14">
        <f t="shared" si="25"/>
        <v>306916.49881374981</v>
      </c>
      <c r="M233" s="14">
        <f t="shared" si="26"/>
        <v>306916.49881374981</v>
      </c>
      <c r="N233" s="14">
        <f t="shared" si="27"/>
        <v>1096536.0988137496</v>
      </c>
      <c r="O233" s="25"/>
      <c r="P233" s="16">
        <f t="shared" si="6"/>
        <v>1096536.0988137496</v>
      </c>
      <c r="Q233" s="16">
        <f t="shared" si="7"/>
        <v>2194</v>
      </c>
    </row>
    <row r="234" spans="1:17" x14ac:dyDescent="0.25">
      <c r="A234" s="13" t="str">
        <f>IF(INTRO!$E$39="Non-endemic"," ",IF(COUNTRY_INFO!A234=0," ",COUNTRY_INFO!A234))</f>
        <v>Nigeria</v>
      </c>
      <c r="B234" s="13" t="str">
        <f>IF(INTRO!$E$39="Non-endemic"," ",IF(COUNTRY_INFO!B234=0," ",COUNTRY_INFO!B234))</f>
        <v>Edo</v>
      </c>
      <c r="C234" s="13" t="str">
        <f>IF(INTRO!$E$39="Non-endemic"," ",IF(COUNTRY_INFO!C234=0," ",COUNTRY_INFO!C234))</f>
        <v>Egor</v>
      </c>
      <c r="D234" s="14">
        <f>IF(INTRO!$E$39="Non-endemic",0,IF(INTRO!$E$39="Endemic but PC is not required",IF(COUNTRY_INFO!$H234=1,COUNTRY_INFO!F234+COUNTRY_INFO!G234,0),IF(COUNTRY_INFO!$H234=1,COUNTRY_INFO!F234+COUNTRY_INFO!G234,IF(COUNTRY_INFO!$I234=1,IF(COUNTRY_INFO!N234&gt;=(COUNTRY_INFO!F234+COUNTRY_INFO!G234),COUNTRY_INFO!F234+COUNTRY_INFO!G234,COUNTRY_INFO!$N234),0))))</f>
        <v>0</v>
      </c>
      <c r="E234" s="15">
        <f>IF(AND(INTRO!$E$39="Non-endemic",INTRO!$E$37="Non-endemic"),"Not required",IF(INTRO!$E$39="Non-endemic","Treat with DEC",COUNTRY_INFO!Q234))</f>
        <v>0</v>
      </c>
      <c r="F234" s="15">
        <f>IF(INTRO!$E$39&lt;&gt;"Non-endemic",COUNTRY_INFO!R234,"Not required")</f>
        <v>0</v>
      </c>
      <c r="G234" s="14">
        <f>IF(COUNTRY_INFO!H234=1, IF($E234=1,IF(ALB_MBD!$J234&lt;&gt;" ",COUNTRY_INFO!F234+COUNTRY_INFO!G234-ALB_MBD!$J234,COUNTRY_INFO!F234+COUNTRY_INFO!G234), 0),0)</f>
        <v>0</v>
      </c>
      <c r="H234" s="14">
        <f>IF(INTRO!$E$39&lt;&gt;"Endemic",0, IF(AND(COUNTRY_INFO!$I234=1,$F234&lt;&gt;0),IF(COUNTRY_INFO!N234&gt;=(COUNTRY_INFO!F234+COUNTRY_INFO!G234),COUNTRY_INFO!F234+COUNTRY_INFO!G234,COUNTRY_INFO!$N234), 0))</f>
        <v>0</v>
      </c>
      <c r="I234" s="3">
        <v>0</v>
      </c>
      <c r="J234" s="14">
        <f t="shared" si="23"/>
        <v>0</v>
      </c>
      <c r="K234" s="14">
        <f t="shared" si="24"/>
        <v>0</v>
      </c>
      <c r="L234" s="14">
        <f t="shared" si="25"/>
        <v>0</v>
      </c>
      <c r="M234" s="14">
        <f t="shared" si="26"/>
        <v>0</v>
      </c>
      <c r="N234" s="14">
        <f t="shared" si="27"/>
        <v>0</v>
      </c>
      <c r="O234" s="25"/>
      <c r="P234" s="16">
        <f t="shared" si="6"/>
        <v>0</v>
      </c>
      <c r="Q234" s="16">
        <f t="shared" si="7"/>
        <v>0</v>
      </c>
    </row>
    <row r="235" spans="1:17" x14ac:dyDescent="0.25">
      <c r="A235" s="13" t="str">
        <f>IF(INTRO!$E$39="Non-endemic"," ",IF(COUNTRY_INFO!A235=0," ",COUNTRY_INFO!A235))</f>
        <v>Nigeria</v>
      </c>
      <c r="B235" s="13" t="str">
        <f>IF(INTRO!$E$39="Non-endemic"," ",IF(COUNTRY_INFO!B235=0," ",COUNTRY_INFO!B235))</f>
        <v>Edo</v>
      </c>
      <c r="C235" s="13" t="str">
        <f>IF(INTRO!$E$39="Non-endemic"," ",IF(COUNTRY_INFO!C235=0," ",COUNTRY_INFO!C235))</f>
        <v>Esan Central</v>
      </c>
      <c r="D235" s="14">
        <f>IF(INTRO!$E$39="Non-endemic",0,IF(INTRO!$E$39="Endemic but PC is not required",IF(COUNTRY_INFO!$H235=1,COUNTRY_INFO!F235+COUNTRY_INFO!G235,0),IF(COUNTRY_INFO!$H235=1,COUNTRY_INFO!F235+COUNTRY_INFO!G235,IF(COUNTRY_INFO!$I235=1,IF(COUNTRY_INFO!N235&gt;=(COUNTRY_INFO!F235+COUNTRY_INFO!G235),COUNTRY_INFO!F235+COUNTRY_INFO!G235,COUNTRY_INFO!$N235),0))))</f>
        <v>113304</v>
      </c>
      <c r="E235" s="15">
        <f>IF(AND(INTRO!$E$39="Non-endemic",INTRO!$E$37="Non-endemic"),"Not required",IF(INTRO!$E$39="Non-endemic","Treat with DEC",COUNTRY_INFO!Q235))</f>
        <v>0</v>
      </c>
      <c r="F235" s="15">
        <f>IF(INTRO!$E$39&lt;&gt;"Non-endemic",COUNTRY_INFO!R235,"Not required")</f>
        <v>1</v>
      </c>
      <c r="G235" s="14">
        <f>IF(COUNTRY_INFO!H235=1, IF($E235=1,IF(ALB_MBD!$J235&lt;&gt;" ",COUNTRY_INFO!F235+COUNTRY_INFO!G235-ALB_MBD!$J235,COUNTRY_INFO!F235+COUNTRY_INFO!G235), 0),0)</f>
        <v>0</v>
      </c>
      <c r="H235" s="14">
        <f>IF(INTRO!$E$39&lt;&gt;"Endemic",0, IF(AND(COUNTRY_INFO!$I235=1,$F235&lt;&gt;0),IF(COUNTRY_INFO!N235&gt;=(COUNTRY_INFO!F235+COUNTRY_INFO!G235),COUNTRY_INFO!F235+COUNTRY_INFO!G235,COUNTRY_INFO!$N235), 0))</f>
        <v>113304</v>
      </c>
      <c r="I235" s="3"/>
      <c r="J235" s="14">
        <f t="shared" si="23"/>
        <v>113304</v>
      </c>
      <c r="K235" s="14">
        <f t="shared" si="24"/>
        <v>0</v>
      </c>
      <c r="L235" s="14">
        <f t="shared" si="25"/>
        <v>317251.19999999995</v>
      </c>
      <c r="M235" s="14">
        <f t="shared" si="26"/>
        <v>0</v>
      </c>
      <c r="N235" s="14">
        <f t="shared" si="27"/>
        <v>317251.19999999995</v>
      </c>
      <c r="O235" s="25"/>
      <c r="P235" s="16">
        <f t="shared" si="6"/>
        <v>317251.19999999995</v>
      </c>
      <c r="Q235" s="16">
        <f t="shared" si="7"/>
        <v>635</v>
      </c>
    </row>
    <row r="236" spans="1:17" x14ac:dyDescent="0.25">
      <c r="A236" s="13" t="str">
        <f>IF(INTRO!$E$39="Non-endemic"," ",IF(COUNTRY_INFO!A236=0," ",COUNTRY_INFO!A236))</f>
        <v>Nigeria</v>
      </c>
      <c r="B236" s="13" t="str">
        <f>IF(INTRO!$E$39="Non-endemic"," ",IF(COUNTRY_INFO!B236=0," ",COUNTRY_INFO!B236))</f>
        <v>Edo</v>
      </c>
      <c r="C236" s="13" t="str">
        <f>IF(INTRO!$E$39="Non-endemic"," ",IF(COUNTRY_INFO!C236=0," ",COUNTRY_INFO!C236))</f>
        <v>Esan North East</v>
      </c>
      <c r="D236" s="14">
        <f>IF(INTRO!$E$39="Non-endemic",0,IF(INTRO!$E$39="Endemic but PC is not required",IF(COUNTRY_INFO!$H236=1,COUNTRY_INFO!F236+COUNTRY_INFO!G236,0),IF(COUNTRY_INFO!$H236=1,COUNTRY_INFO!F236+COUNTRY_INFO!G236,IF(COUNTRY_INFO!$I236=1,IF(COUNTRY_INFO!N236&gt;=(COUNTRY_INFO!F236+COUNTRY_INFO!G236),COUNTRY_INFO!F236+COUNTRY_INFO!G236,COUNTRY_INFO!$N236),0))))</f>
        <v>128406</v>
      </c>
      <c r="E236" s="15">
        <f>IF(AND(INTRO!$E$39="Non-endemic",INTRO!$E$37="Non-endemic"),"Not required",IF(INTRO!$E$39="Non-endemic","Treat with DEC",COUNTRY_INFO!Q236))</f>
        <v>1</v>
      </c>
      <c r="F236" s="15">
        <f>IF(INTRO!$E$39&lt;&gt;"Non-endemic",COUNTRY_INFO!R236,"Not required")</f>
        <v>1</v>
      </c>
      <c r="G236" s="14">
        <f>IF(COUNTRY_INFO!H236=1, IF($E236=1,IF(ALB_MBD!$J236&lt;&gt;" ",COUNTRY_INFO!F236+COUNTRY_INFO!G236-ALB_MBD!$J236,COUNTRY_INFO!F236+COUNTRY_INFO!G236), 0),0)</f>
        <v>128406</v>
      </c>
      <c r="H236" s="14">
        <f>IF(INTRO!$E$39&lt;&gt;"Endemic",0, IF(AND(COUNTRY_INFO!$I236=1,$F236&lt;&gt;0),IF(COUNTRY_INFO!N236&gt;=(COUNTRY_INFO!F236+COUNTRY_INFO!G236),COUNTRY_INFO!F236+COUNTRY_INFO!G236,COUNTRY_INFO!$N236), 0))</f>
        <v>72499.161794313419</v>
      </c>
      <c r="I236" s="3">
        <v>57999.329435450731</v>
      </c>
      <c r="J236" s="14">
        <f t="shared" si="23"/>
        <v>57999.329435450731</v>
      </c>
      <c r="K236" s="14">
        <f t="shared" si="24"/>
        <v>197138.67758073797</v>
      </c>
      <c r="L236" s="14">
        <f t="shared" si="25"/>
        <v>0</v>
      </c>
      <c r="M236" s="14">
        <f t="shared" si="26"/>
        <v>162398.12241926204</v>
      </c>
      <c r="N236" s="14">
        <f t="shared" si="27"/>
        <v>359536.80000000005</v>
      </c>
      <c r="O236" s="25"/>
      <c r="P236" s="16">
        <f t="shared" si="6"/>
        <v>359536.80000000005</v>
      </c>
      <c r="Q236" s="16">
        <f t="shared" si="7"/>
        <v>720</v>
      </c>
    </row>
    <row r="237" spans="1:17" x14ac:dyDescent="0.25">
      <c r="A237" s="13" t="str">
        <f>IF(INTRO!$E$39="Non-endemic"," ",IF(COUNTRY_INFO!A237=0," ",COUNTRY_INFO!A237))</f>
        <v>Nigeria</v>
      </c>
      <c r="B237" s="13" t="str">
        <f>IF(INTRO!$E$39="Non-endemic"," ",IF(COUNTRY_INFO!B237=0," ",COUNTRY_INFO!B237))</f>
        <v>Edo</v>
      </c>
      <c r="C237" s="13" t="str">
        <f>IF(INTRO!$E$39="Non-endemic"," ",IF(COUNTRY_INFO!C237=0," ",COUNTRY_INFO!C237))</f>
        <v>Esan South East</v>
      </c>
      <c r="D237" s="14">
        <f>IF(INTRO!$E$39="Non-endemic",0,IF(INTRO!$E$39="Endemic but PC is not required",IF(COUNTRY_INFO!$H237=1,COUNTRY_INFO!F237+COUNTRY_INFO!G237,0),IF(COUNTRY_INFO!$H237=1,COUNTRY_INFO!F237+COUNTRY_INFO!G237,IF(COUNTRY_INFO!$I237=1,IF(COUNTRY_INFO!N237&gt;=(COUNTRY_INFO!F237+COUNTRY_INFO!G237),COUNTRY_INFO!F237+COUNTRY_INFO!G237,COUNTRY_INFO!$N237),0))))</f>
        <v>180453</v>
      </c>
      <c r="E237" s="15">
        <f>IF(AND(INTRO!$E$39="Non-endemic",INTRO!$E$37="Non-endemic"),"Not required",IF(INTRO!$E$39="Non-endemic","Treat with DEC",COUNTRY_INFO!Q237))</f>
        <v>1</v>
      </c>
      <c r="F237" s="15">
        <f>IF(INTRO!$E$39&lt;&gt;"Non-endemic",COUNTRY_INFO!R237,"Not required")</f>
        <v>1</v>
      </c>
      <c r="G237" s="14">
        <f>IF(COUNTRY_INFO!H237=1, IF($E237=1,IF(ALB_MBD!$J237&lt;&gt;" ",COUNTRY_INFO!F237+COUNTRY_INFO!G237-ALB_MBD!$J237,COUNTRY_INFO!F237+COUNTRY_INFO!G237), 0),0)</f>
        <v>180453</v>
      </c>
      <c r="H237" s="14">
        <f>IF(INTRO!$E$39&lt;&gt;"Endemic",0, IF(AND(COUNTRY_INFO!$I237=1,$F237&lt;&gt;0),IF(COUNTRY_INFO!N237&gt;=(COUNTRY_INFO!F237+COUNTRY_INFO!G237),COUNTRY_INFO!F237+COUNTRY_INFO!G237,COUNTRY_INFO!$N237), 0))</f>
        <v>114881.53421757808</v>
      </c>
      <c r="I237" s="3">
        <v>91905.227374062466</v>
      </c>
      <c r="J237" s="14">
        <f t="shared" si="23"/>
        <v>91905.227374062466</v>
      </c>
      <c r="K237" s="14">
        <f t="shared" si="24"/>
        <v>247933.76335262507</v>
      </c>
      <c r="L237" s="14">
        <f t="shared" si="25"/>
        <v>0</v>
      </c>
      <c r="M237" s="14">
        <f t="shared" si="26"/>
        <v>257334.63664737489</v>
      </c>
      <c r="N237" s="14">
        <f t="shared" si="27"/>
        <v>505268.39999999997</v>
      </c>
      <c r="O237" s="25"/>
      <c r="P237" s="16">
        <f t="shared" si="6"/>
        <v>505268.39999999997</v>
      </c>
      <c r="Q237" s="16">
        <f t="shared" si="7"/>
        <v>1011</v>
      </c>
    </row>
    <row r="238" spans="1:17" x14ac:dyDescent="0.25">
      <c r="A238" s="13" t="str">
        <f>IF(INTRO!$E$39="Non-endemic"," ",IF(COUNTRY_INFO!A238=0," ",COUNTRY_INFO!A238))</f>
        <v>Nigeria</v>
      </c>
      <c r="B238" s="13" t="str">
        <f>IF(INTRO!$E$39="Non-endemic"," ",IF(COUNTRY_INFO!B238=0," ",COUNTRY_INFO!B238))</f>
        <v>Edo</v>
      </c>
      <c r="C238" s="13" t="str">
        <f>IF(INTRO!$E$39="Non-endemic"," ",IF(COUNTRY_INFO!C238=0," ",COUNTRY_INFO!C238))</f>
        <v>Esan West</v>
      </c>
      <c r="D238" s="14">
        <f>IF(INTRO!$E$39="Non-endemic",0,IF(INTRO!$E$39="Endemic but PC is not required",IF(COUNTRY_INFO!$H238=1,COUNTRY_INFO!F238+COUNTRY_INFO!G238,0),IF(COUNTRY_INFO!$H238=1,COUNTRY_INFO!F238+COUNTRY_INFO!G238,IF(COUNTRY_INFO!$I238=1,IF(COUNTRY_INFO!N238&gt;=(COUNTRY_INFO!F238+COUNTRY_INFO!G238),COUNTRY_INFO!F238+COUNTRY_INFO!G238,COUNTRY_INFO!$N238),0))))</f>
        <v>135395</v>
      </c>
      <c r="E238" s="15">
        <f>IF(AND(INTRO!$E$39="Non-endemic",INTRO!$E$37="Non-endemic"),"Not required",IF(INTRO!$E$39="Non-endemic","Treat with DEC",COUNTRY_INFO!Q238))</f>
        <v>0</v>
      </c>
      <c r="F238" s="15">
        <f>IF(INTRO!$E$39&lt;&gt;"Non-endemic",COUNTRY_INFO!R238,"Not required")</f>
        <v>1</v>
      </c>
      <c r="G238" s="14">
        <f>IF(COUNTRY_INFO!H238=1, IF($E238=1,IF(ALB_MBD!$J238&lt;&gt;" ",COUNTRY_INFO!F238+COUNTRY_INFO!G238-ALB_MBD!$J238,COUNTRY_INFO!F238+COUNTRY_INFO!G238), 0),0)</f>
        <v>0</v>
      </c>
      <c r="H238" s="14">
        <f>IF(INTRO!$E$39&lt;&gt;"Endemic",0, IF(AND(COUNTRY_INFO!$I238=1,$F238&lt;&gt;0),IF(COUNTRY_INFO!N238&gt;=(COUNTRY_INFO!F238+COUNTRY_INFO!G238),COUNTRY_INFO!F238+COUNTRY_INFO!G238,COUNTRY_INFO!$N238), 0))</f>
        <v>135395</v>
      </c>
      <c r="I238" s="3"/>
      <c r="J238" s="14">
        <f t="shared" si="23"/>
        <v>135395</v>
      </c>
      <c r="K238" s="14">
        <f t="shared" si="24"/>
        <v>0</v>
      </c>
      <c r="L238" s="14">
        <f t="shared" si="25"/>
        <v>379106</v>
      </c>
      <c r="M238" s="14">
        <f t="shared" si="26"/>
        <v>0</v>
      </c>
      <c r="N238" s="14">
        <f t="shared" si="27"/>
        <v>379106</v>
      </c>
      <c r="O238" s="25"/>
      <c r="P238" s="16">
        <f t="shared" si="6"/>
        <v>379106</v>
      </c>
      <c r="Q238" s="16">
        <f t="shared" si="7"/>
        <v>759</v>
      </c>
    </row>
    <row r="239" spans="1:17" x14ac:dyDescent="0.25">
      <c r="A239" s="13" t="str">
        <f>IF(INTRO!$E$39="Non-endemic"," ",IF(COUNTRY_INFO!A239=0," ",COUNTRY_INFO!A239))</f>
        <v>Nigeria</v>
      </c>
      <c r="B239" s="13" t="str">
        <f>IF(INTRO!$E$39="Non-endemic"," ",IF(COUNTRY_INFO!B239=0," ",COUNTRY_INFO!B239))</f>
        <v>Edo</v>
      </c>
      <c r="C239" s="13" t="str">
        <f>IF(INTRO!$E$39="Non-endemic"," ",IF(COUNTRY_INFO!C239=0," ",COUNTRY_INFO!C239))</f>
        <v>Etsako Central</v>
      </c>
      <c r="D239" s="14">
        <f>IF(INTRO!$E$39="Non-endemic",0,IF(INTRO!$E$39="Endemic but PC is not required",IF(COUNTRY_INFO!$H239=1,COUNTRY_INFO!F239+COUNTRY_INFO!G239,0),IF(COUNTRY_INFO!$H239=1,COUNTRY_INFO!F239+COUNTRY_INFO!G239,IF(COUNTRY_INFO!$I239=1,IF(COUNTRY_INFO!N239&gt;=(COUNTRY_INFO!F239+COUNTRY_INFO!G239),COUNTRY_INFO!F239+COUNTRY_INFO!G239,COUNTRY_INFO!$N239),0))))</f>
        <v>101754</v>
      </c>
      <c r="E239" s="15">
        <f>IF(AND(INTRO!$E$39="Non-endemic",INTRO!$E$37="Non-endemic"),"Not required",IF(INTRO!$E$39="Non-endemic","Treat with DEC",COUNTRY_INFO!Q239))</f>
        <v>1</v>
      </c>
      <c r="F239" s="15">
        <f>IF(INTRO!$E$39&lt;&gt;"Non-endemic",COUNTRY_INFO!R239,"Not required")</f>
        <v>1</v>
      </c>
      <c r="G239" s="14">
        <f>IF(COUNTRY_INFO!H239=1, IF($E239=1,IF(ALB_MBD!$J239&lt;&gt;" ",COUNTRY_INFO!F239+COUNTRY_INFO!G239-ALB_MBD!$J239,COUNTRY_INFO!F239+COUNTRY_INFO!G239), 0),0)</f>
        <v>101754</v>
      </c>
      <c r="H239" s="14">
        <f>IF(INTRO!$E$39&lt;&gt;"Endemic",0, IF(AND(COUNTRY_INFO!$I239=1,$F239&lt;&gt;0),IF(COUNTRY_INFO!N239&gt;=(COUNTRY_INFO!F239+COUNTRY_INFO!G239),COUNTRY_INFO!F239+COUNTRY_INFO!G239,COUNTRY_INFO!$N239), 0))</f>
        <v>84744.130864843712</v>
      </c>
      <c r="I239" s="3">
        <v>67795.304691874975</v>
      </c>
      <c r="J239" s="14">
        <f t="shared" si="23"/>
        <v>67795.304691874975</v>
      </c>
      <c r="K239" s="14">
        <f t="shared" si="24"/>
        <v>95084.34686275007</v>
      </c>
      <c r="L239" s="14">
        <f t="shared" si="25"/>
        <v>0</v>
      </c>
      <c r="M239" s="14">
        <f t="shared" si="26"/>
        <v>189826.85313724991</v>
      </c>
      <c r="N239" s="14">
        <f t="shared" si="27"/>
        <v>284911.19999999995</v>
      </c>
      <c r="O239" s="25"/>
      <c r="P239" s="16">
        <f t="shared" si="6"/>
        <v>284911.19999999995</v>
      </c>
      <c r="Q239" s="16">
        <f t="shared" si="7"/>
        <v>570</v>
      </c>
    </row>
    <row r="240" spans="1:17" x14ac:dyDescent="0.25">
      <c r="A240" s="13" t="str">
        <f>IF(INTRO!$E$39="Non-endemic"," ",IF(COUNTRY_INFO!A240=0," ",COUNTRY_INFO!A240))</f>
        <v>Nigeria</v>
      </c>
      <c r="B240" s="13" t="str">
        <f>IF(INTRO!$E$39="Non-endemic"," ",IF(COUNTRY_INFO!B240=0," ",COUNTRY_INFO!B240))</f>
        <v>Edo</v>
      </c>
      <c r="C240" s="13" t="str">
        <f>IF(INTRO!$E$39="Non-endemic"," ",IF(COUNTRY_INFO!C240=0," ",COUNTRY_INFO!C240))</f>
        <v>Etsako East</v>
      </c>
      <c r="D240" s="14">
        <f>IF(INTRO!$E$39="Non-endemic",0,IF(INTRO!$E$39="Endemic but PC is not required",IF(COUNTRY_INFO!$H240=1,COUNTRY_INFO!F240+COUNTRY_INFO!G240,0),IF(COUNTRY_INFO!$H240=1,COUNTRY_INFO!F240+COUNTRY_INFO!G240,IF(COUNTRY_INFO!$I240=1,IF(COUNTRY_INFO!N240&gt;=(COUNTRY_INFO!F240+COUNTRY_INFO!G240),COUNTRY_INFO!F240+COUNTRY_INFO!G240,COUNTRY_INFO!$N240),0))))</f>
        <v>157079</v>
      </c>
      <c r="E240" s="15">
        <f>IF(AND(INTRO!$E$39="Non-endemic",INTRO!$E$37="Non-endemic"),"Not required",IF(INTRO!$E$39="Non-endemic","Treat with DEC",COUNTRY_INFO!Q240))</f>
        <v>0</v>
      </c>
      <c r="F240" s="15">
        <f>IF(INTRO!$E$39&lt;&gt;"Non-endemic",COUNTRY_INFO!R240,"Not required")</f>
        <v>1</v>
      </c>
      <c r="G240" s="14">
        <f>IF(COUNTRY_INFO!H240=1, IF($E240=1,IF(ALB_MBD!$J240&lt;&gt;" ",COUNTRY_INFO!F240+COUNTRY_INFO!G240-ALB_MBD!$J240,COUNTRY_INFO!F240+COUNTRY_INFO!G240), 0),0)</f>
        <v>0</v>
      </c>
      <c r="H240" s="14">
        <f>IF(INTRO!$E$39&lt;&gt;"Endemic",0, IF(AND(COUNTRY_INFO!$I240=1,$F240&lt;&gt;0),IF(COUNTRY_INFO!N240&gt;=(COUNTRY_INFO!F240+COUNTRY_INFO!G240),COUNTRY_INFO!F240+COUNTRY_INFO!G240,COUNTRY_INFO!$N240), 0))</f>
        <v>157079</v>
      </c>
      <c r="I240" s="3"/>
      <c r="J240" s="14">
        <f t="shared" si="23"/>
        <v>157079</v>
      </c>
      <c r="K240" s="14">
        <f t="shared" si="24"/>
        <v>0</v>
      </c>
      <c r="L240" s="14">
        <f t="shared" si="25"/>
        <v>439821.19999999995</v>
      </c>
      <c r="M240" s="14">
        <f t="shared" si="26"/>
        <v>0</v>
      </c>
      <c r="N240" s="14">
        <f t="shared" si="27"/>
        <v>439821.19999999995</v>
      </c>
      <c r="O240" s="25"/>
      <c r="P240" s="16">
        <f t="shared" si="6"/>
        <v>439821.19999999995</v>
      </c>
      <c r="Q240" s="16">
        <f t="shared" si="7"/>
        <v>880</v>
      </c>
    </row>
    <row r="241" spans="1:17" x14ac:dyDescent="0.25">
      <c r="A241" s="13" t="str">
        <f>IF(INTRO!$E$39="Non-endemic"," ",IF(COUNTRY_INFO!A241=0," ",COUNTRY_INFO!A241))</f>
        <v>Nigeria</v>
      </c>
      <c r="B241" s="13" t="str">
        <f>IF(INTRO!$E$39="Non-endemic"," ",IF(COUNTRY_INFO!B241=0," ",COUNTRY_INFO!B241))</f>
        <v>Edo</v>
      </c>
      <c r="C241" s="13" t="str">
        <f>IF(INTRO!$E$39="Non-endemic"," ",IF(COUNTRY_INFO!C241=0," ",COUNTRY_INFO!C241))</f>
        <v>Etsako West</v>
      </c>
      <c r="D241" s="14">
        <f>IF(INTRO!$E$39="Non-endemic",0,IF(INTRO!$E$39="Endemic but PC is not required",IF(COUNTRY_INFO!$H241=1,COUNTRY_INFO!F241+COUNTRY_INFO!G241,0),IF(COUNTRY_INFO!$H241=1,COUNTRY_INFO!F241+COUNTRY_INFO!G241,IF(COUNTRY_INFO!$I241=1,IF(COUNTRY_INFO!N241&gt;=(COUNTRY_INFO!F241+COUNTRY_INFO!G241),COUNTRY_INFO!F241+COUNTRY_INFO!G241,COUNTRY_INFO!$N241),0))))</f>
        <v>212609</v>
      </c>
      <c r="E241" s="15">
        <f>IF(AND(INTRO!$E$39="Non-endemic",INTRO!$E$37="Non-endemic"),"Not required",IF(INTRO!$E$39="Non-endemic","Treat with DEC",COUNTRY_INFO!Q241))</f>
        <v>1</v>
      </c>
      <c r="F241" s="15">
        <f>IF(INTRO!$E$39&lt;&gt;"Non-endemic",COUNTRY_INFO!R241,"Not required")</f>
        <v>1</v>
      </c>
      <c r="G241" s="14">
        <f>IF(COUNTRY_INFO!H241=1, IF($E241=1,IF(ALB_MBD!$J241&lt;&gt;" ",COUNTRY_INFO!F241+COUNTRY_INFO!G241-ALB_MBD!$J241,COUNTRY_INFO!F241+COUNTRY_INFO!G241), 0),0)</f>
        <v>212609</v>
      </c>
      <c r="H241" s="14">
        <f>IF(INTRO!$E$39&lt;&gt;"Endemic",0, IF(AND(COUNTRY_INFO!$I241=1,$F241&lt;&gt;0),IF(COUNTRY_INFO!N241&gt;=(COUNTRY_INFO!F241+COUNTRY_INFO!G241),COUNTRY_INFO!F241+COUNTRY_INFO!G241,COUNTRY_INFO!$N241), 0))</f>
        <v>101369.76062343747</v>
      </c>
      <c r="I241" s="3">
        <v>81095.808498749975</v>
      </c>
      <c r="J241" s="14">
        <f t="shared" si="23"/>
        <v>81095.808498749975</v>
      </c>
      <c r="K241" s="14">
        <f t="shared" si="24"/>
        <v>368236.93620350002</v>
      </c>
      <c r="L241" s="14">
        <f t="shared" si="25"/>
        <v>0</v>
      </c>
      <c r="M241" s="14">
        <f t="shared" si="26"/>
        <v>227068.26379649993</v>
      </c>
      <c r="N241" s="14">
        <f t="shared" si="27"/>
        <v>595305.19999999995</v>
      </c>
      <c r="O241" s="25"/>
      <c r="P241" s="16">
        <f t="shared" si="6"/>
        <v>595305.19999999995</v>
      </c>
      <c r="Q241" s="16">
        <f t="shared" si="7"/>
        <v>1191</v>
      </c>
    </row>
    <row r="242" spans="1:17" x14ac:dyDescent="0.25">
      <c r="A242" s="13" t="str">
        <f>IF(INTRO!$E$39="Non-endemic"," ",IF(COUNTRY_INFO!A242=0," ",COUNTRY_INFO!A242))</f>
        <v>Nigeria</v>
      </c>
      <c r="B242" s="13" t="str">
        <f>IF(INTRO!$E$39="Non-endemic"," ",IF(COUNTRY_INFO!B242=0," ",COUNTRY_INFO!B242))</f>
        <v>Edo</v>
      </c>
      <c r="C242" s="13" t="str">
        <f>IF(INTRO!$E$39="Non-endemic"," ",IF(COUNTRY_INFO!C242=0," ",COUNTRY_INFO!C242))</f>
        <v>Igueben</v>
      </c>
      <c r="D242" s="14">
        <f>IF(INTRO!$E$39="Non-endemic",0,IF(INTRO!$E$39="Endemic but PC is not required",IF(COUNTRY_INFO!$H242=1,COUNTRY_INFO!F242+COUNTRY_INFO!G242,0),IF(COUNTRY_INFO!$H242=1,COUNTRY_INFO!F242+COUNTRY_INFO!G242,IF(COUNTRY_INFO!$I242=1,IF(COUNTRY_INFO!N242&gt;=(COUNTRY_INFO!F242+COUNTRY_INFO!G242),COUNTRY_INFO!F242+COUNTRY_INFO!G242,COUNTRY_INFO!$N242),0))))</f>
        <v>74925</v>
      </c>
      <c r="E242" s="15">
        <f>IF(AND(INTRO!$E$39="Non-endemic",INTRO!$E$37="Non-endemic"),"Not required",IF(INTRO!$E$39="Non-endemic","Treat with DEC",COUNTRY_INFO!Q242))</f>
        <v>0</v>
      </c>
      <c r="F242" s="15">
        <f>IF(INTRO!$E$39&lt;&gt;"Non-endemic",COUNTRY_INFO!R242,"Not required")</f>
        <v>1</v>
      </c>
      <c r="G242" s="14">
        <f>IF(COUNTRY_INFO!H242=1, IF($E242=1,IF(ALB_MBD!$J242&lt;&gt;" ",COUNTRY_INFO!F242+COUNTRY_INFO!G242-ALB_MBD!$J242,COUNTRY_INFO!F242+COUNTRY_INFO!G242), 0),0)</f>
        <v>0</v>
      </c>
      <c r="H242" s="14">
        <f>IF(INTRO!$E$39&lt;&gt;"Endemic",0, IF(AND(COUNTRY_INFO!$I242=1,$F242&lt;&gt;0),IF(COUNTRY_INFO!N242&gt;=(COUNTRY_INFO!F242+COUNTRY_INFO!G242),COUNTRY_INFO!F242+COUNTRY_INFO!G242,COUNTRY_INFO!$N242), 0))</f>
        <v>74925</v>
      </c>
      <c r="I242" s="3"/>
      <c r="J242" s="14">
        <f t="shared" si="23"/>
        <v>74925</v>
      </c>
      <c r="K242" s="14">
        <f t="shared" si="24"/>
        <v>0</v>
      </c>
      <c r="L242" s="14">
        <f t="shared" si="25"/>
        <v>209790</v>
      </c>
      <c r="M242" s="14">
        <f t="shared" si="26"/>
        <v>0</v>
      </c>
      <c r="N242" s="14">
        <f t="shared" si="27"/>
        <v>209790</v>
      </c>
      <c r="O242" s="25"/>
      <c r="P242" s="16">
        <f t="shared" si="6"/>
        <v>209790</v>
      </c>
      <c r="Q242" s="16">
        <f t="shared" si="7"/>
        <v>420</v>
      </c>
    </row>
    <row r="243" spans="1:17" x14ac:dyDescent="0.25">
      <c r="A243" s="13" t="str">
        <f>IF(INTRO!$E$39="Non-endemic"," ",IF(COUNTRY_INFO!A243=0," ",COUNTRY_INFO!A243))</f>
        <v>Nigeria</v>
      </c>
      <c r="B243" s="13" t="str">
        <f>IF(INTRO!$E$39="Non-endemic"," ",IF(COUNTRY_INFO!B243=0," ",COUNTRY_INFO!B243))</f>
        <v>Edo</v>
      </c>
      <c r="C243" s="13" t="str">
        <f>IF(INTRO!$E$39="Non-endemic"," ",IF(COUNTRY_INFO!C243=0," ",COUNTRY_INFO!C243))</f>
        <v>Ikpoba-Okha</v>
      </c>
      <c r="D243" s="14">
        <f>IF(INTRO!$E$39="Non-endemic",0,IF(INTRO!$E$39="Endemic but PC is not required",IF(COUNTRY_INFO!$H243=1,COUNTRY_INFO!F243+COUNTRY_INFO!G243,0),IF(COUNTRY_INFO!$H243=1,COUNTRY_INFO!F243+COUNTRY_INFO!G243,IF(COUNTRY_INFO!$I243=1,IF(COUNTRY_INFO!N243&gt;=(COUNTRY_INFO!F243+COUNTRY_INFO!G243),COUNTRY_INFO!F243+COUNTRY_INFO!G243,COUNTRY_INFO!$N243),0))))</f>
        <v>399277</v>
      </c>
      <c r="E243" s="15">
        <f>IF(AND(INTRO!$E$39="Non-endemic",INTRO!$E$37="Non-endemic"),"Not required",IF(INTRO!$E$39="Non-endemic","Treat with DEC",COUNTRY_INFO!Q243))</f>
        <v>0</v>
      </c>
      <c r="F243" s="15">
        <f>IF(INTRO!$E$39&lt;&gt;"Non-endemic",COUNTRY_INFO!R243,"Not required")</f>
        <v>1</v>
      </c>
      <c r="G243" s="14">
        <f>IF(COUNTRY_INFO!H243=1, IF($E243=1,IF(ALB_MBD!$J243&lt;&gt;" ",COUNTRY_INFO!F243+COUNTRY_INFO!G243-ALB_MBD!$J243,COUNTRY_INFO!F243+COUNTRY_INFO!G243), 0),0)</f>
        <v>0</v>
      </c>
      <c r="H243" s="14">
        <f>IF(INTRO!$E$39&lt;&gt;"Endemic",0, IF(AND(COUNTRY_INFO!$I243=1,$F243&lt;&gt;0),IF(COUNTRY_INFO!N243&gt;=(COUNTRY_INFO!F243+COUNTRY_INFO!G243),COUNTRY_INFO!F243+COUNTRY_INFO!G243,COUNTRY_INFO!$N243), 0))</f>
        <v>399277</v>
      </c>
      <c r="I243" s="3"/>
      <c r="J243" s="14">
        <f t="shared" si="23"/>
        <v>399277</v>
      </c>
      <c r="K243" s="14">
        <f t="shared" si="24"/>
        <v>0</v>
      </c>
      <c r="L243" s="14">
        <f t="shared" si="25"/>
        <v>1117975.5999999999</v>
      </c>
      <c r="M243" s="14">
        <f t="shared" si="26"/>
        <v>0</v>
      </c>
      <c r="N243" s="14">
        <f t="shared" si="27"/>
        <v>1117975.5999999999</v>
      </c>
      <c r="O243" s="25"/>
      <c r="P243" s="16">
        <f t="shared" si="6"/>
        <v>1117975.5999999999</v>
      </c>
      <c r="Q243" s="16">
        <f t="shared" si="7"/>
        <v>2236</v>
      </c>
    </row>
    <row r="244" spans="1:17" x14ac:dyDescent="0.25">
      <c r="A244" s="13" t="str">
        <f>IF(INTRO!$E$39="Non-endemic"," ",IF(COUNTRY_INFO!A244=0," ",COUNTRY_INFO!A244))</f>
        <v>Nigeria</v>
      </c>
      <c r="B244" s="13" t="str">
        <f>IF(INTRO!$E$39="Non-endemic"," ",IF(COUNTRY_INFO!B244=0," ",COUNTRY_INFO!B244))</f>
        <v>Edo</v>
      </c>
      <c r="C244" s="13" t="str">
        <f>IF(INTRO!$E$39="Non-endemic"," ",IF(COUNTRY_INFO!C244=0," ",COUNTRY_INFO!C244))</f>
        <v>Oredo</v>
      </c>
      <c r="D244" s="14">
        <f>IF(INTRO!$E$39="Non-endemic",0,IF(INTRO!$E$39="Endemic but PC is not required",IF(COUNTRY_INFO!$H244=1,COUNTRY_INFO!F244+COUNTRY_INFO!G244,0),IF(COUNTRY_INFO!$H244=1,COUNTRY_INFO!F244+COUNTRY_INFO!G244,IF(COUNTRY_INFO!$I244=1,IF(COUNTRY_INFO!N244&gt;=(COUNTRY_INFO!F244+COUNTRY_INFO!G244),COUNTRY_INFO!F244+COUNTRY_INFO!G244,COUNTRY_INFO!$N244),0))))</f>
        <v>0</v>
      </c>
      <c r="E244" s="15">
        <f>IF(AND(INTRO!$E$39="Non-endemic",INTRO!$E$37="Non-endemic"),"Not required",IF(INTRO!$E$39="Non-endemic","Treat with DEC",COUNTRY_INFO!Q244))</f>
        <v>0</v>
      </c>
      <c r="F244" s="15">
        <f>IF(INTRO!$E$39&lt;&gt;"Non-endemic",COUNTRY_INFO!R244,"Not required")</f>
        <v>0</v>
      </c>
      <c r="G244" s="14">
        <f>IF(COUNTRY_INFO!H244=1, IF($E244=1,IF(ALB_MBD!$J244&lt;&gt;" ",COUNTRY_INFO!F244+COUNTRY_INFO!G244-ALB_MBD!$J244,COUNTRY_INFO!F244+COUNTRY_INFO!G244), 0),0)</f>
        <v>0</v>
      </c>
      <c r="H244" s="14">
        <f>IF(INTRO!$E$39&lt;&gt;"Endemic",0, IF(AND(COUNTRY_INFO!$I244=1,$F244&lt;&gt;0),IF(COUNTRY_INFO!N244&gt;=(COUNTRY_INFO!F244+COUNTRY_INFO!G244),COUNTRY_INFO!F244+COUNTRY_INFO!G244,COUNTRY_INFO!$N244), 0))</f>
        <v>0</v>
      </c>
      <c r="I244" s="3">
        <v>0</v>
      </c>
      <c r="J244" s="14">
        <f t="shared" si="23"/>
        <v>0</v>
      </c>
      <c r="K244" s="14">
        <f t="shared" si="24"/>
        <v>0</v>
      </c>
      <c r="L244" s="14">
        <f t="shared" si="25"/>
        <v>0</v>
      </c>
      <c r="M244" s="14">
        <f t="shared" si="26"/>
        <v>0</v>
      </c>
      <c r="N244" s="14">
        <f t="shared" si="27"/>
        <v>0</v>
      </c>
      <c r="O244" s="25"/>
      <c r="P244" s="16">
        <f t="shared" si="6"/>
        <v>0</v>
      </c>
      <c r="Q244" s="16">
        <f t="shared" si="7"/>
        <v>0</v>
      </c>
    </row>
    <row r="245" spans="1:17" x14ac:dyDescent="0.25">
      <c r="A245" s="13" t="str">
        <f>IF(INTRO!$E$39="Non-endemic"," ",IF(COUNTRY_INFO!A245=0," ",COUNTRY_INFO!A245))</f>
        <v>Nigeria</v>
      </c>
      <c r="B245" s="13" t="str">
        <f>IF(INTRO!$E$39="Non-endemic"," ",IF(COUNTRY_INFO!B245=0," ",COUNTRY_INFO!B245))</f>
        <v>Edo</v>
      </c>
      <c r="C245" s="13" t="str">
        <f>IF(INTRO!$E$39="Non-endemic"," ",IF(COUNTRY_INFO!C245=0," ",COUNTRY_INFO!C245))</f>
        <v>Orhionmwon</v>
      </c>
      <c r="D245" s="14">
        <f>IF(INTRO!$E$39="Non-endemic",0,IF(INTRO!$E$39="Endemic but PC is not required",IF(COUNTRY_INFO!$H245=1,COUNTRY_INFO!F245+COUNTRY_INFO!G245,0),IF(COUNTRY_INFO!$H245=1,COUNTRY_INFO!F245+COUNTRY_INFO!G245,IF(COUNTRY_INFO!$I245=1,IF(COUNTRY_INFO!N245&gt;=(COUNTRY_INFO!F245+COUNTRY_INFO!G245),COUNTRY_INFO!F245+COUNTRY_INFO!G245,COUNTRY_INFO!$N245),0))))</f>
        <v>196588</v>
      </c>
      <c r="E245" s="15">
        <f>IF(AND(INTRO!$E$39="Non-endemic",INTRO!$E$37="Non-endemic"),"Not required",IF(INTRO!$E$39="Non-endemic","Treat with DEC",COUNTRY_INFO!Q245))</f>
        <v>0</v>
      </c>
      <c r="F245" s="15">
        <f>IF(INTRO!$E$39&lt;&gt;"Non-endemic",COUNTRY_INFO!R245,"Not required")</f>
        <v>1</v>
      </c>
      <c r="G245" s="14">
        <f>IF(COUNTRY_INFO!H245=1, IF($E245=1,IF(ALB_MBD!$J245&lt;&gt;" ",COUNTRY_INFO!F245+COUNTRY_INFO!G245-ALB_MBD!$J245,COUNTRY_INFO!F245+COUNTRY_INFO!G245), 0),0)</f>
        <v>0</v>
      </c>
      <c r="H245" s="14">
        <f>IF(INTRO!$E$39&lt;&gt;"Endemic",0, IF(AND(COUNTRY_INFO!$I245=1,$F245&lt;&gt;0),IF(COUNTRY_INFO!N245&gt;=(COUNTRY_INFO!F245+COUNTRY_INFO!G245),COUNTRY_INFO!F245+COUNTRY_INFO!G245,COUNTRY_INFO!$N245), 0))</f>
        <v>196588</v>
      </c>
      <c r="I245" s="3"/>
      <c r="J245" s="14">
        <f t="shared" si="23"/>
        <v>196588</v>
      </c>
      <c r="K245" s="14">
        <f t="shared" si="24"/>
        <v>0</v>
      </c>
      <c r="L245" s="14">
        <f t="shared" si="25"/>
        <v>550446.39999999991</v>
      </c>
      <c r="M245" s="14">
        <f t="shared" si="26"/>
        <v>0</v>
      </c>
      <c r="N245" s="14">
        <f t="shared" si="27"/>
        <v>550446.39999999991</v>
      </c>
      <c r="O245" s="25"/>
      <c r="P245" s="16">
        <f t="shared" si="6"/>
        <v>550446.39999999991</v>
      </c>
      <c r="Q245" s="16">
        <f t="shared" si="7"/>
        <v>1101</v>
      </c>
    </row>
    <row r="246" spans="1:17" x14ac:dyDescent="0.25">
      <c r="A246" s="13" t="str">
        <f>IF(INTRO!$E$39="Non-endemic"," ",IF(COUNTRY_INFO!A246=0," ",COUNTRY_INFO!A246))</f>
        <v>Nigeria</v>
      </c>
      <c r="B246" s="13" t="str">
        <f>IF(INTRO!$E$39="Non-endemic"," ",IF(COUNTRY_INFO!B246=0," ",COUNTRY_INFO!B246))</f>
        <v>Edo</v>
      </c>
      <c r="C246" s="13" t="str">
        <f>IF(INTRO!$E$39="Non-endemic"," ",IF(COUNTRY_INFO!C246=0," ",COUNTRY_INFO!C246))</f>
        <v>Ovia North East</v>
      </c>
      <c r="D246" s="14">
        <f>IF(INTRO!$E$39="Non-endemic",0,IF(INTRO!$E$39="Endemic but PC is not required",IF(COUNTRY_INFO!$H246=1,COUNTRY_INFO!F246+COUNTRY_INFO!G246,0),IF(COUNTRY_INFO!$H246=1,COUNTRY_INFO!F246+COUNTRY_INFO!G246,IF(COUNTRY_INFO!$I246=1,IF(COUNTRY_INFO!N246&gt;=(COUNTRY_INFO!F246+COUNTRY_INFO!G246),COUNTRY_INFO!F246+COUNTRY_INFO!G246,COUNTRY_INFO!$N246),0))))</f>
        <v>165528</v>
      </c>
      <c r="E246" s="15">
        <f>IF(AND(INTRO!$E$39="Non-endemic",INTRO!$E$37="Non-endemic"),"Not required",IF(INTRO!$E$39="Non-endemic","Treat with DEC",COUNTRY_INFO!Q246))</f>
        <v>0</v>
      </c>
      <c r="F246" s="15">
        <f>IF(INTRO!$E$39&lt;&gt;"Non-endemic",COUNTRY_INFO!R246,"Not required")</f>
        <v>2</v>
      </c>
      <c r="G246" s="14">
        <f>IF(COUNTRY_INFO!H246=1, IF($E246=1,IF(ALB_MBD!$J246&lt;&gt;" ",COUNTRY_INFO!F246+COUNTRY_INFO!G246-ALB_MBD!$J246,COUNTRY_INFO!F246+COUNTRY_INFO!G246), 0),0)</f>
        <v>0</v>
      </c>
      <c r="H246" s="14">
        <f>IF(INTRO!$E$39&lt;&gt;"Endemic",0, IF(AND(COUNTRY_INFO!$I246=1,$F246&lt;&gt;0),IF(COUNTRY_INFO!N246&gt;=(COUNTRY_INFO!F246+COUNTRY_INFO!G246),COUNTRY_INFO!F246+COUNTRY_INFO!G246,COUNTRY_INFO!$N246), 0))</f>
        <v>165528</v>
      </c>
      <c r="I246" s="3"/>
      <c r="J246" s="14">
        <f t="shared" si="23"/>
        <v>165528</v>
      </c>
      <c r="K246" s="14">
        <f t="shared" si="24"/>
        <v>0</v>
      </c>
      <c r="L246" s="14">
        <f t="shared" si="25"/>
        <v>926956.79999999993</v>
      </c>
      <c r="M246" s="14">
        <f t="shared" si="26"/>
        <v>0</v>
      </c>
      <c r="N246" s="14">
        <f t="shared" si="27"/>
        <v>926956.79999999993</v>
      </c>
      <c r="O246" s="25"/>
      <c r="P246" s="16">
        <f t="shared" si="6"/>
        <v>926956.79999999993</v>
      </c>
      <c r="Q246" s="16">
        <f t="shared" si="7"/>
        <v>1854</v>
      </c>
    </row>
    <row r="247" spans="1:17" x14ac:dyDescent="0.25">
      <c r="A247" s="13" t="str">
        <f>IF(INTRO!$E$39="Non-endemic"," ",IF(COUNTRY_INFO!A247=0," ",COUNTRY_INFO!A247))</f>
        <v>Nigeria</v>
      </c>
      <c r="B247" s="13" t="str">
        <f>IF(INTRO!$E$39="Non-endemic"," ",IF(COUNTRY_INFO!B247=0," ",COUNTRY_INFO!B247))</f>
        <v>Edo</v>
      </c>
      <c r="C247" s="13" t="str">
        <f>IF(INTRO!$E$39="Non-endemic"," ",IF(COUNTRY_INFO!C247=0," ",COUNTRY_INFO!C247))</f>
        <v>Ovia South West</v>
      </c>
      <c r="D247" s="14">
        <f>IF(INTRO!$E$39="Non-endemic",0,IF(INTRO!$E$39="Endemic but PC is not required",IF(COUNTRY_INFO!$H247=1,COUNTRY_INFO!F247+COUNTRY_INFO!G247,0),IF(COUNTRY_INFO!$H247=1,COUNTRY_INFO!F247+COUNTRY_INFO!G247,IF(COUNTRY_INFO!$I247=1,IF(COUNTRY_INFO!N247&gt;=(COUNTRY_INFO!F247+COUNTRY_INFO!G247),COUNTRY_INFO!F247+COUNTRY_INFO!G247,COUNTRY_INFO!$N247),0))))</f>
        <v>145631</v>
      </c>
      <c r="E247" s="15">
        <f>IF(AND(INTRO!$E$39="Non-endemic",INTRO!$E$37="Non-endemic"),"Not required",IF(INTRO!$E$39="Non-endemic","Treat with DEC",COUNTRY_INFO!Q247))</f>
        <v>1</v>
      </c>
      <c r="F247" s="15">
        <f>IF(INTRO!$E$39&lt;&gt;"Non-endemic",COUNTRY_INFO!R247,"Not required")</f>
        <v>1</v>
      </c>
      <c r="G247" s="14">
        <f>IF(COUNTRY_INFO!H247=1, IF($E247=1,IF(ALB_MBD!$J247&lt;&gt;" ",COUNTRY_INFO!F247+COUNTRY_INFO!G247-ALB_MBD!$J247,COUNTRY_INFO!F247+COUNTRY_INFO!G247), 0),0)</f>
        <v>145631</v>
      </c>
      <c r="H247" s="14">
        <f>IF(INTRO!$E$39&lt;&gt;"Endemic",0, IF(AND(COUNTRY_INFO!$I247=1,$F247&lt;&gt;0),IF(COUNTRY_INFO!N247&gt;=(COUNTRY_INFO!F247+COUNTRY_INFO!G247),COUNTRY_INFO!F247+COUNTRY_INFO!G247,COUNTRY_INFO!$N247), 0))</f>
        <v>93952.005623676538</v>
      </c>
      <c r="I247" s="3">
        <v>75161.604498941233</v>
      </c>
      <c r="J247" s="14">
        <f t="shared" si="23"/>
        <v>75161.604498941233</v>
      </c>
      <c r="K247" s="14">
        <f t="shared" si="24"/>
        <v>197314.30740296454</v>
      </c>
      <c r="L247" s="14">
        <f t="shared" si="25"/>
        <v>0</v>
      </c>
      <c r="M247" s="14">
        <f t="shared" si="26"/>
        <v>210452.49259703545</v>
      </c>
      <c r="N247" s="14">
        <f t="shared" si="27"/>
        <v>407766.8</v>
      </c>
      <c r="O247" s="25"/>
      <c r="P247" s="16">
        <f t="shared" si="6"/>
        <v>407766.8</v>
      </c>
      <c r="Q247" s="16">
        <f t="shared" si="7"/>
        <v>816</v>
      </c>
    </row>
    <row r="248" spans="1:17" x14ac:dyDescent="0.25">
      <c r="A248" s="13" t="str">
        <f>IF(INTRO!$E$39="Non-endemic"," ",IF(COUNTRY_INFO!A248=0," ",COUNTRY_INFO!A248))</f>
        <v>Nigeria</v>
      </c>
      <c r="B248" s="13" t="str">
        <f>IF(INTRO!$E$39="Non-endemic"," ",IF(COUNTRY_INFO!B248=0," ",COUNTRY_INFO!B248))</f>
        <v>Edo</v>
      </c>
      <c r="C248" s="13" t="str">
        <f>IF(INTRO!$E$39="Non-endemic"," ",IF(COUNTRY_INFO!C248=0," ",COUNTRY_INFO!C248))</f>
        <v>Owan East</v>
      </c>
      <c r="D248" s="14">
        <f>IF(INTRO!$E$39="Non-endemic",0,IF(INTRO!$E$39="Endemic but PC is not required",IF(COUNTRY_INFO!$H248=1,COUNTRY_INFO!F248+COUNTRY_INFO!G248,0),IF(COUNTRY_INFO!$H248=1,COUNTRY_INFO!F248+COUNTRY_INFO!G248,IF(COUNTRY_INFO!$I248=1,IF(COUNTRY_INFO!N248&gt;=(COUNTRY_INFO!F248+COUNTRY_INFO!G248),COUNTRY_INFO!F248+COUNTRY_INFO!G248,COUNTRY_INFO!$N248),0))))</f>
        <v>166105</v>
      </c>
      <c r="E248" s="15">
        <f>IF(AND(INTRO!$E$39="Non-endemic",INTRO!$E$37="Non-endemic"),"Not required",IF(INTRO!$E$39="Non-endemic","Treat with DEC",COUNTRY_INFO!Q248))</f>
        <v>1</v>
      </c>
      <c r="F248" s="15">
        <f>IF(INTRO!$E$39&lt;&gt;"Non-endemic",COUNTRY_INFO!R248,"Not required")</f>
        <v>2</v>
      </c>
      <c r="G248" s="14">
        <f>IF(COUNTRY_INFO!H248=1, IF($E248=1,IF(ALB_MBD!$J248&lt;&gt;" ",COUNTRY_INFO!F248+COUNTRY_INFO!G248-ALB_MBD!$J248,COUNTRY_INFO!F248+COUNTRY_INFO!G248), 0),0)</f>
        <v>166105</v>
      </c>
      <c r="H248" s="14">
        <f>IF(INTRO!$E$39&lt;&gt;"Endemic",0, IF(AND(COUNTRY_INFO!$I248=1,$F248&lt;&gt;0),IF(COUNTRY_INFO!N248&gt;=(COUNTRY_INFO!F248+COUNTRY_INFO!G248),COUNTRY_INFO!F248+COUNTRY_INFO!G248,COUNTRY_INFO!$N248), 0))</f>
        <v>92179.414496093712</v>
      </c>
      <c r="I248" s="3">
        <v>73743.531596874964</v>
      </c>
      <c r="J248" s="14">
        <f t="shared" si="23"/>
        <v>73743.531596874964</v>
      </c>
      <c r="K248" s="14">
        <f t="shared" si="24"/>
        <v>258612.11152875007</v>
      </c>
      <c r="L248" s="14">
        <f t="shared" si="25"/>
        <v>206481.8884712499</v>
      </c>
      <c r="M248" s="14">
        <f t="shared" si="26"/>
        <v>206481.8884712499</v>
      </c>
      <c r="N248" s="14">
        <f t="shared" si="27"/>
        <v>671575.88847124996</v>
      </c>
      <c r="O248" s="25"/>
      <c r="P248" s="16">
        <f t="shared" si="6"/>
        <v>671575.88847124996</v>
      </c>
      <c r="Q248" s="16">
        <f t="shared" si="7"/>
        <v>1344</v>
      </c>
    </row>
    <row r="249" spans="1:17" x14ac:dyDescent="0.25">
      <c r="A249" s="13" t="str">
        <f>IF(INTRO!$E$39="Non-endemic"," ",IF(COUNTRY_INFO!A249=0," ",COUNTRY_INFO!A249))</f>
        <v>Nigeria</v>
      </c>
      <c r="B249" s="13" t="str">
        <f>IF(INTRO!$E$39="Non-endemic"," ",IF(COUNTRY_INFO!B249=0," ",COUNTRY_INFO!B249))</f>
        <v>Edo</v>
      </c>
      <c r="C249" s="13" t="str">
        <f>IF(INTRO!$E$39="Non-endemic"," ",IF(COUNTRY_INFO!C249=0," ",COUNTRY_INFO!C249))</f>
        <v>Owan West</v>
      </c>
      <c r="D249" s="14">
        <f>IF(INTRO!$E$39="Non-endemic",0,IF(INTRO!$E$39="Endemic but PC is not required",IF(COUNTRY_INFO!$H249=1,COUNTRY_INFO!F249+COUNTRY_INFO!G249,0),IF(COUNTRY_INFO!$H249=1,COUNTRY_INFO!F249+COUNTRY_INFO!G249,IF(COUNTRY_INFO!$I249=1,IF(COUNTRY_INFO!N249&gt;=(COUNTRY_INFO!F249+COUNTRY_INFO!G249),COUNTRY_INFO!F249+COUNTRY_INFO!G249,COUNTRY_INFO!$N249),0))))</f>
        <v>104781</v>
      </c>
      <c r="E249" s="15">
        <f>IF(AND(INTRO!$E$39="Non-endemic",INTRO!$E$37="Non-endemic"),"Not required",IF(INTRO!$E$39="Non-endemic","Treat with DEC",COUNTRY_INFO!Q249))</f>
        <v>0</v>
      </c>
      <c r="F249" s="15">
        <f>IF(INTRO!$E$39&lt;&gt;"Non-endemic",COUNTRY_INFO!R249,"Not required")</f>
        <v>2</v>
      </c>
      <c r="G249" s="14">
        <f>IF(COUNTRY_INFO!H249=1, IF($E249=1,IF(ALB_MBD!$J249&lt;&gt;" ",COUNTRY_INFO!F249+COUNTRY_INFO!G249-ALB_MBD!$J249,COUNTRY_INFO!F249+COUNTRY_INFO!G249), 0),0)</f>
        <v>0</v>
      </c>
      <c r="H249" s="14">
        <f>IF(INTRO!$E$39&lt;&gt;"Endemic",0, IF(AND(COUNTRY_INFO!$I249=1,$F249&lt;&gt;0),IF(COUNTRY_INFO!N249&gt;=(COUNTRY_INFO!F249+COUNTRY_INFO!G249),COUNTRY_INFO!F249+COUNTRY_INFO!G249,COUNTRY_INFO!$N249), 0))</f>
        <v>104781</v>
      </c>
      <c r="I249" s="3"/>
      <c r="J249" s="14">
        <f t="shared" si="23"/>
        <v>104781</v>
      </c>
      <c r="K249" s="14">
        <f t="shared" si="24"/>
        <v>0</v>
      </c>
      <c r="L249" s="14">
        <f t="shared" si="25"/>
        <v>586773.6</v>
      </c>
      <c r="M249" s="14">
        <f t="shared" si="26"/>
        <v>0</v>
      </c>
      <c r="N249" s="14">
        <f t="shared" si="27"/>
        <v>586773.6</v>
      </c>
      <c r="O249" s="25"/>
      <c r="P249" s="16">
        <f t="shared" si="6"/>
        <v>586773.6</v>
      </c>
      <c r="Q249" s="16">
        <f t="shared" si="7"/>
        <v>1174</v>
      </c>
    </row>
    <row r="250" spans="1:17" x14ac:dyDescent="0.25">
      <c r="A250" s="13" t="str">
        <f>IF(INTRO!$E$39="Non-endemic"," ",IF(COUNTRY_INFO!A250=0," ",COUNTRY_INFO!A250))</f>
        <v>Nigeria</v>
      </c>
      <c r="B250" s="13" t="str">
        <f>IF(INTRO!$E$39="Non-endemic"," ",IF(COUNTRY_INFO!B250=0," ",COUNTRY_INFO!B250))</f>
        <v>Edo</v>
      </c>
      <c r="C250" s="13" t="str">
        <f>IF(INTRO!$E$39="Non-endemic"," ",IF(COUNTRY_INFO!C250=0," ",COUNTRY_INFO!C250))</f>
        <v>Uhunmwonde</v>
      </c>
      <c r="D250" s="14">
        <f>IF(INTRO!$E$39="Non-endemic",0,IF(INTRO!$E$39="Endemic but PC is not required",IF(COUNTRY_INFO!$H250=1,COUNTRY_INFO!F250+COUNTRY_INFO!G250,0),IF(COUNTRY_INFO!$H250=1,COUNTRY_INFO!F250+COUNTRY_INFO!G250,IF(COUNTRY_INFO!$I250=1,IF(COUNTRY_INFO!N250&gt;=(COUNTRY_INFO!F250+COUNTRY_INFO!G250),COUNTRY_INFO!F250+COUNTRY_INFO!G250,COUNTRY_INFO!$N250),0))))</f>
        <v>129984</v>
      </c>
      <c r="E250" s="15">
        <f>IF(AND(INTRO!$E$39="Non-endemic",INTRO!$E$37="Non-endemic"),"Not required",IF(INTRO!$E$39="Non-endemic","Treat with DEC",COUNTRY_INFO!Q250))</f>
        <v>0</v>
      </c>
      <c r="F250" s="15">
        <f>IF(INTRO!$E$39&lt;&gt;"Non-endemic",COUNTRY_INFO!R250,"Not required")</f>
        <v>2</v>
      </c>
      <c r="G250" s="14">
        <f>IF(COUNTRY_INFO!H250=1, IF($E250=1,IF(ALB_MBD!$J250&lt;&gt;" ",COUNTRY_INFO!F250+COUNTRY_INFO!G250-ALB_MBD!$J250,COUNTRY_INFO!F250+COUNTRY_INFO!G250), 0),0)</f>
        <v>0</v>
      </c>
      <c r="H250" s="14">
        <f>IF(INTRO!$E$39&lt;&gt;"Endemic",0, IF(AND(COUNTRY_INFO!$I250=1,$F250&lt;&gt;0),IF(COUNTRY_INFO!N250&gt;=(COUNTRY_INFO!F250+COUNTRY_INFO!G250),COUNTRY_INFO!F250+COUNTRY_INFO!G250,COUNTRY_INFO!$N250), 0))</f>
        <v>129984</v>
      </c>
      <c r="I250" s="3"/>
      <c r="J250" s="14">
        <f t="shared" si="23"/>
        <v>129984</v>
      </c>
      <c r="K250" s="14">
        <f t="shared" si="24"/>
        <v>0</v>
      </c>
      <c r="L250" s="14">
        <f t="shared" si="25"/>
        <v>727910.39999999991</v>
      </c>
      <c r="M250" s="14">
        <f t="shared" si="26"/>
        <v>0</v>
      </c>
      <c r="N250" s="14">
        <f t="shared" si="27"/>
        <v>727910.39999999991</v>
      </c>
      <c r="O250" s="25"/>
      <c r="P250" s="16">
        <f t="shared" si="6"/>
        <v>727910.39999999991</v>
      </c>
      <c r="Q250" s="16">
        <f t="shared" si="7"/>
        <v>1456</v>
      </c>
    </row>
    <row r="251" spans="1:17" x14ac:dyDescent="0.25">
      <c r="A251" s="13" t="str">
        <f>IF(INTRO!$E$39="Non-endemic"," ",IF(COUNTRY_INFO!A251=0," ",COUNTRY_INFO!A251))</f>
        <v>Nigeria</v>
      </c>
      <c r="B251" s="13" t="str">
        <f>IF(INTRO!$E$39="Non-endemic"," ",IF(COUNTRY_INFO!B251=0," ",COUNTRY_INFO!B251))</f>
        <v>Ekiti</v>
      </c>
      <c r="C251" s="13" t="str">
        <f>IF(INTRO!$E$39="Non-endemic"," ",IF(COUNTRY_INFO!C251=0," ",COUNTRY_INFO!C251))</f>
        <v>Ado Ekiti</v>
      </c>
      <c r="D251" s="14">
        <f>IF(INTRO!$E$39="Non-endemic",0,IF(INTRO!$E$39="Endemic but PC is not required",IF(COUNTRY_INFO!$H251=1,COUNTRY_INFO!F251+COUNTRY_INFO!G251,0),IF(COUNTRY_INFO!$H251=1,COUNTRY_INFO!F251+COUNTRY_INFO!G251,IF(COUNTRY_INFO!$I251=1,IF(COUNTRY_INFO!N251&gt;=(COUNTRY_INFO!F251+COUNTRY_INFO!G251),COUNTRY_INFO!F251+COUNTRY_INFO!G251,COUNTRY_INFO!$N251),0))))</f>
        <v>332036</v>
      </c>
      <c r="E251" s="15">
        <f>IF(AND(INTRO!$E$39="Non-endemic",INTRO!$E$37="Non-endemic"),"Not required",IF(INTRO!$E$39="Non-endemic","Treat with DEC",COUNTRY_INFO!Q251))</f>
        <v>1</v>
      </c>
      <c r="F251" s="15">
        <f>IF(INTRO!$E$39&lt;&gt;"Non-endemic",COUNTRY_INFO!R251,"Not required")</f>
        <v>1</v>
      </c>
      <c r="G251" s="14">
        <f>IF(COUNTRY_INFO!H251=1, IF($E251=1,IF(ALB_MBD!$J251&lt;&gt;" ",COUNTRY_INFO!F251+COUNTRY_INFO!G251-ALB_MBD!$J251,COUNTRY_INFO!F251+COUNTRY_INFO!G251), 0),0)</f>
        <v>332036</v>
      </c>
      <c r="H251" s="14">
        <f>IF(INTRO!$E$39&lt;&gt;"Endemic",0, IF(AND(COUNTRY_INFO!$I251=1,$F251&lt;&gt;0),IF(COUNTRY_INFO!N251&gt;=(COUNTRY_INFO!F251+COUNTRY_INFO!G251),COUNTRY_INFO!F251+COUNTRY_INFO!G251,COUNTRY_INFO!$N251), 0))</f>
        <v>121448.11710390622</v>
      </c>
      <c r="I251" s="3">
        <v>97158.493683124965</v>
      </c>
      <c r="J251" s="14">
        <f t="shared" si="23"/>
        <v>97158.493683124965</v>
      </c>
      <c r="K251" s="14">
        <f t="shared" si="24"/>
        <v>657657.01768725005</v>
      </c>
      <c r="L251" s="14">
        <f t="shared" si="25"/>
        <v>0</v>
      </c>
      <c r="M251" s="14">
        <f t="shared" si="26"/>
        <v>272043.78231274989</v>
      </c>
      <c r="N251" s="14">
        <f t="shared" si="27"/>
        <v>929700.79999999993</v>
      </c>
      <c r="O251" s="25"/>
      <c r="P251" s="16">
        <f t="shared" si="6"/>
        <v>929700.79999999993</v>
      </c>
      <c r="Q251" s="16">
        <f t="shared" si="7"/>
        <v>1860</v>
      </c>
    </row>
    <row r="252" spans="1:17" x14ac:dyDescent="0.25">
      <c r="A252" s="13" t="str">
        <f>IF(INTRO!$E$39="Non-endemic"," ",IF(COUNTRY_INFO!A252=0," ",COUNTRY_INFO!A252))</f>
        <v>Nigeria</v>
      </c>
      <c r="B252" s="13" t="str">
        <f>IF(INTRO!$E$39="Non-endemic"," ",IF(COUNTRY_INFO!B252=0," ",COUNTRY_INFO!B252))</f>
        <v>Ekiti</v>
      </c>
      <c r="C252" s="13" t="str">
        <f>IF(INTRO!$E$39="Non-endemic"," ",IF(COUNTRY_INFO!C252=0," ",COUNTRY_INFO!C252))</f>
        <v>Aiyekiri (Gbonyin</v>
      </c>
      <c r="D252" s="14">
        <f>IF(INTRO!$E$39="Non-endemic",0,IF(INTRO!$E$39="Endemic but PC is not required",IF(COUNTRY_INFO!$H252=1,COUNTRY_INFO!F252+COUNTRY_INFO!G252,0),IF(COUNTRY_INFO!$H252=1,COUNTRY_INFO!F252+COUNTRY_INFO!G252,IF(COUNTRY_INFO!$I252=1,IF(COUNTRY_INFO!N252&gt;=(COUNTRY_INFO!F252+COUNTRY_INFO!G252),COUNTRY_INFO!F252+COUNTRY_INFO!G252,COUNTRY_INFO!$N252),0))))</f>
        <v>159437</v>
      </c>
      <c r="E252" s="15">
        <f>IF(AND(INTRO!$E$39="Non-endemic",INTRO!$E$37="Non-endemic"),"Not required",IF(INTRO!$E$39="Non-endemic","Treat with DEC",COUNTRY_INFO!Q252))</f>
        <v>1</v>
      </c>
      <c r="F252" s="15">
        <f>IF(INTRO!$E$39&lt;&gt;"Non-endemic",COUNTRY_INFO!R252,"Not required")</f>
        <v>1</v>
      </c>
      <c r="G252" s="14">
        <f>IF(COUNTRY_INFO!H252=1, IF($E252=1,IF(ALB_MBD!$J252&lt;&gt;" ",COUNTRY_INFO!F252+COUNTRY_INFO!G252-ALB_MBD!$J252,COUNTRY_INFO!F252+COUNTRY_INFO!G252), 0),0)</f>
        <v>159437</v>
      </c>
      <c r="H252" s="14">
        <f>IF(INTRO!$E$39&lt;&gt;"Endemic",0, IF(AND(COUNTRY_INFO!$I252=1,$F252&lt;&gt;0),IF(COUNTRY_INFO!N252&gt;=(COUNTRY_INFO!F252+COUNTRY_INFO!G252),COUNTRY_INFO!F252+COUNTRY_INFO!G252,COUNTRY_INFO!$N252), 0))</f>
        <v>101762.71801249997</v>
      </c>
      <c r="I252" s="3">
        <v>81410.174409999978</v>
      </c>
      <c r="J252" s="14">
        <f t="shared" si="23"/>
        <v>81410.174409999978</v>
      </c>
      <c r="K252" s="14">
        <f t="shared" si="24"/>
        <v>218475.11165200005</v>
      </c>
      <c r="L252" s="14">
        <f t="shared" si="25"/>
        <v>0</v>
      </c>
      <c r="M252" s="14">
        <f t="shared" si="26"/>
        <v>227948.48834799993</v>
      </c>
      <c r="N252" s="14">
        <f t="shared" si="27"/>
        <v>446423.6</v>
      </c>
      <c r="O252" s="25"/>
      <c r="P252" s="16">
        <f t="shared" si="6"/>
        <v>446423.6</v>
      </c>
      <c r="Q252" s="16">
        <f t="shared" si="7"/>
        <v>893</v>
      </c>
    </row>
    <row r="253" spans="1:17" x14ac:dyDescent="0.25">
      <c r="A253" s="13" t="str">
        <f>IF(INTRO!$E$39="Non-endemic"," ",IF(COUNTRY_INFO!A253=0," ",COUNTRY_INFO!A253))</f>
        <v>Nigeria</v>
      </c>
      <c r="B253" s="13" t="str">
        <f>IF(INTRO!$E$39="Non-endemic"," ",IF(COUNTRY_INFO!B253=0," ",COUNTRY_INFO!B253))</f>
        <v>Ekiti</v>
      </c>
      <c r="C253" s="13" t="str">
        <f>IF(INTRO!$E$39="Non-endemic"," ",IF(COUNTRY_INFO!C253=0," ",COUNTRY_INFO!C253))</f>
        <v>Efon</v>
      </c>
      <c r="D253" s="14">
        <f>IF(INTRO!$E$39="Non-endemic",0,IF(INTRO!$E$39="Endemic but PC is not required",IF(COUNTRY_INFO!$H253=1,COUNTRY_INFO!F253+COUNTRY_INFO!G253,0),IF(COUNTRY_INFO!$H253=1,COUNTRY_INFO!F253+COUNTRY_INFO!G253,IF(COUNTRY_INFO!$I253=1,IF(COUNTRY_INFO!N253&gt;=(COUNTRY_INFO!F253+COUNTRY_INFO!G253),COUNTRY_INFO!F253+COUNTRY_INFO!G253,COUNTRY_INFO!$N253),0))))</f>
        <v>93537</v>
      </c>
      <c r="E253" s="15">
        <f>IF(AND(INTRO!$E$39="Non-endemic",INTRO!$E$37="Non-endemic"),"Not required",IF(INTRO!$E$39="Non-endemic","Treat with DEC",COUNTRY_INFO!Q253))</f>
        <v>1</v>
      </c>
      <c r="F253" s="15">
        <f>IF(INTRO!$E$39&lt;&gt;"Non-endemic",COUNTRY_INFO!R253,"Not required")</f>
        <v>1</v>
      </c>
      <c r="G253" s="14">
        <f>IF(COUNTRY_INFO!H253=1, IF($E253=1,IF(ALB_MBD!$J253&lt;&gt;" ",COUNTRY_INFO!F253+COUNTRY_INFO!G253-ALB_MBD!$J253,COUNTRY_INFO!F253+COUNTRY_INFO!G253), 0),0)</f>
        <v>93537</v>
      </c>
      <c r="H253" s="14">
        <f>IF(INTRO!$E$39&lt;&gt;"Endemic",0, IF(AND(COUNTRY_INFO!$I253=1,$F253&lt;&gt;0),IF(COUNTRY_INFO!N253&gt;=(COUNTRY_INFO!F253+COUNTRY_INFO!G253),COUNTRY_INFO!F253+COUNTRY_INFO!G253,COUNTRY_INFO!$N253), 0))</f>
        <v>59001.006629687479</v>
      </c>
      <c r="I253" s="3">
        <v>47200.805303749985</v>
      </c>
      <c r="J253" s="14">
        <f t="shared" si="23"/>
        <v>47200.805303749985</v>
      </c>
      <c r="K253" s="14">
        <f t="shared" si="24"/>
        <v>129741.34514950003</v>
      </c>
      <c r="L253" s="14">
        <f t="shared" si="25"/>
        <v>0</v>
      </c>
      <c r="M253" s="14">
        <f t="shared" si="26"/>
        <v>132162.25485049994</v>
      </c>
      <c r="N253" s="14">
        <f t="shared" si="27"/>
        <v>261903.59999999998</v>
      </c>
      <c r="O253" s="25"/>
      <c r="P253" s="16">
        <f t="shared" si="6"/>
        <v>261903.59999999998</v>
      </c>
      <c r="Q253" s="16">
        <f t="shared" si="7"/>
        <v>524</v>
      </c>
    </row>
    <row r="254" spans="1:17" x14ac:dyDescent="0.25">
      <c r="A254" s="13" t="str">
        <f>IF(INTRO!$E$39="Non-endemic"," ",IF(COUNTRY_INFO!A254=0," ",COUNTRY_INFO!A254))</f>
        <v>Nigeria</v>
      </c>
      <c r="B254" s="13" t="str">
        <f>IF(INTRO!$E$39="Non-endemic"," ",IF(COUNTRY_INFO!B254=0," ",COUNTRY_INFO!B254))</f>
        <v>Ekiti</v>
      </c>
      <c r="C254" s="13" t="str">
        <f>IF(INTRO!$E$39="Non-endemic"," ",IF(COUNTRY_INFO!C254=0," ",COUNTRY_INFO!C254))</f>
        <v>Ekiti East</v>
      </c>
      <c r="D254" s="14">
        <f>IF(INTRO!$E$39="Non-endemic",0,IF(INTRO!$E$39="Endemic but PC is not required",IF(COUNTRY_INFO!$H254=1,COUNTRY_INFO!F254+COUNTRY_INFO!G254,0),IF(COUNTRY_INFO!$H254=1,COUNTRY_INFO!F254+COUNTRY_INFO!G254,IF(COUNTRY_INFO!$I254=1,IF(COUNTRY_INFO!N254&gt;=(COUNTRY_INFO!F254+COUNTRY_INFO!G254),COUNTRY_INFO!F254+COUNTRY_INFO!G254,COUNTRY_INFO!$N254),0))))</f>
        <v>148422</v>
      </c>
      <c r="E254" s="15">
        <f>IF(AND(INTRO!$E$39="Non-endemic",INTRO!$E$37="Non-endemic"),"Not required",IF(INTRO!$E$39="Non-endemic","Treat with DEC",COUNTRY_INFO!Q254))</f>
        <v>1</v>
      </c>
      <c r="F254" s="15">
        <f>IF(INTRO!$E$39&lt;&gt;"Non-endemic",COUNTRY_INFO!R254,"Not required")</f>
        <v>1</v>
      </c>
      <c r="G254" s="14">
        <f>IF(COUNTRY_INFO!H254=1, IF($E254=1,IF(ALB_MBD!$J254&lt;&gt;" ",COUNTRY_INFO!F254+COUNTRY_INFO!G254-ALB_MBD!$J254,COUNTRY_INFO!F254+COUNTRY_INFO!G254), 0),0)</f>
        <v>148422</v>
      </c>
      <c r="H254" s="14">
        <f>IF(INTRO!$E$39&lt;&gt;"Endemic",0, IF(AND(COUNTRY_INFO!$I254=1,$F254&lt;&gt;0),IF(COUNTRY_INFO!N254&gt;=(COUNTRY_INFO!F254+COUNTRY_INFO!G254),COUNTRY_INFO!F254+COUNTRY_INFO!G254,COUNTRY_INFO!$N254), 0))</f>
        <v>130927.66220859371</v>
      </c>
      <c r="I254" s="3">
        <v>104742.12976687496</v>
      </c>
      <c r="J254" s="14">
        <f t="shared" si="23"/>
        <v>104742.12976687496</v>
      </c>
      <c r="K254" s="14">
        <f t="shared" si="24"/>
        <v>122303.63665275009</v>
      </c>
      <c r="L254" s="14">
        <f t="shared" si="25"/>
        <v>0</v>
      </c>
      <c r="M254" s="14">
        <f t="shared" si="26"/>
        <v>293277.9633472499</v>
      </c>
      <c r="N254" s="14">
        <f t="shared" si="27"/>
        <v>415581.6</v>
      </c>
      <c r="O254" s="25"/>
      <c r="P254" s="16">
        <f t="shared" si="6"/>
        <v>415581.6</v>
      </c>
      <c r="Q254" s="16">
        <f t="shared" si="7"/>
        <v>832</v>
      </c>
    </row>
    <row r="255" spans="1:17" x14ac:dyDescent="0.25">
      <c r="A255" s="13" t="str">
        <f>IF(INTRO!$E$39="Non-endemic"," ",IF(COUNTRY_INFO!A255=0," ",COUNTRY_INFO!A255))</f>
        <v>Nigeria</v>
      </c>
      <c r="B255" s="13" t="str">
        <f>IF(INTRO!$E$39="Non-endemic"," ",IF(COUNTRY_INFO!B255=0," ",COUNTRY_INFO!B255))</f>
        <v>Ekiti</v>
      </c>
      <c r="C255" s="13" t="str">
        <f>IF(INTRO!$E$39="Non-endemic"," ",IF(COUNTRY_INFO!C255=0," ",COUNTRY_INFO!C255))</f>
        <v>Ekiti South West</v>
      </c>
      <c r="D255" s="14">
        <f>IF(INTRO!$E$39="Non-endemic",0,IF(INTRO!$E$39="Endemic but PC is not required",IF(COUNTRY_INFO!$H255=1,COUNTRY_INFO!F255+COUNTRY_INFO!G255,0),IF(COUNTRY_INFO!$H255=1,COUNTRY_INFO!F255+COUNTRY_INFO!G255,IF(COUNTRY_INFO!$I255=1,IF(COUNTRY_INFO!N255&gt;=(COUNTRY_INFO!F255+COUNTRY_INFO!G255),COUNTRY_INFO!F255+COUNTRY_INFO!G255,COUNTRY_INFO!$N255),0))))</f>
        <v>177817</v>
      </c>
      <c r="E255" s="15">
        <f>IF(AND(INTRO!$E$39="Non-endemic",INTRO!$E$37="Non-endemic"),"Not required",IF(INTRO!$E$39="Non-endemic","Treat with DEC",COUNTRY_INFO!Q255))</f>
        <v>1</v>
      </c>
      <c r="F255" s="15">
        <f>IF(INTRO!$E$39&lt;&gt;"Non-endemic",COUNTRY_INFO!R255,"Not required")</f>
        <v>1</v>
      </c>
      <c r="G255" s="14">
        <f>IF(COUNTRY_INFO!H255=1, IF($E255=1,IF(ALB_MBD!$J255&lt;&gt;" ",COUNTRY_INFO!F255+COUNTRY_INFO!G255-ALB_MBD!$J255,COUNTRY_INFO!F255+COUNTRY_INFO!G255), 0),0)</f>
        <v>177817</v>
      </c>
      <c r="H255" s="14">
        <f>IF(INTRO!$E$39&lt;&gt;"Endemic",0, IF(AND(COUNTRY_INFO!$I255=1,$F255&lt;&gt;0),IF(COUNTRY_INFO!N255&gt;=(COUNTRY_INFO!F255+COUNTRY_INFO!G255),COUNTRY_INFO!F255+COUNTRY_INFO!G255,COUNTRY_INFO!$N255), 0))</f>
        <v>69106.413643359352</v>
      </c>
      <c r="I255" s="3">
        <v>55285.130914687477</v>
      </c>
      <c r="J255" s="14">
        <f t="shared" si="23"/>
        <v>55285.130914687477</v>
      </c>
      <c r="K255" s="14">
        <f t="shared" si="24"/>
        <v>343089.23343887506</v>
      </c>
      <c r="L255" s="14">
        <f t="shared" si="25"/>
        <v>0</v>
      </c>
      <c r="M255" s="14">
        <f t="shared" si="26"/>
        <v>154798.36656112492</v>
      </c>
      <c r="N255" s="14">
        <f t="shared" si="27"/>
        <v>497887.6</v>
      </c>
      <c r="O255" s="25"/>
      <c r="P255" s="16">
        <f t="shared" si="6"/>
        <v>497887.6</v>
      </c>
      <c r="Q255" s="16">
        <f t="shared" si="7"/>
        <v>996</v>
      </c>
    </row>
    <row r="256" spans="1:17" x14ac:dyDescent="0.25">
      <c r="A256" s="13" t="str">
        <f>IF(INTRO!$E$39="Non-endemic"," ",IF(COUNTRY_INFO!A256=0," ",COUNTRY_INFO!A256))</f>
        <v>Nigeria</v>
      </c>
      <c r="B256" s="13" t="str">
        <f>IF(INTRO!$E$39="Non-endemic"," ",IF(COUNTRY_INFO!B256=0," ",COUNTRY_INFO!B256))</f>
        <v>Ekiti</v>
      </c>
      <c r="C256" s="13" t="str">
        <f>IF(INTRO!$E$39="Non-endemic"," ",IF(COUNTRY_INFO!C256=0," ",COUNTRY_INFO!C256))</f>
        <v>Ekiti West</v>
      </c>
      <c r="D256" s="14">
        <f>IF(INTRO!$E$39="Non-endemic",0,IF(INTRO!$E$39="Endemic but PC is not required",IF(COUNTRY_INFO!$H256=1,COUNTRY_INFO!F256+COUNTRY_INFO!G256,0),IF(COUNTRY_INFO!$H256=1,COUNTRY_INFO!F256+COUNTRY_INFO!G256,IF(COUNTRY_INFO!$I256=1,IF(COUNTRY_INFO!N256&gt;=(COUNTRY_INFO!F256+COUNTRY_INFO!G256),COUNTRY_INFO!F256+COUNTRY_INFO!G256,COUNTRY_INFO!$N256),0))))</f>
        <v>193003</v>
      </c>
      <c r="E256" s="15">
        <f>IF(AND(INTRO!$E$39="Non-endemic",INTRO!$E$37="Non-endemic"),"Not required",IF(INTRO!$E$39="Non-endemic","Treat with DEC",COUNTRY_INFO!Q256))</f>
        <v>1</v>
      </c>
      <c r="F256" s="15">
        <f>IF(INTRO!$E$39&lt;&gt;"Non-endemic",COUNTRY_INFO!R256,"Not required")</f>
        <v>1</v>
      </c>
      <c r="G256" s="14">
        <f>IF(COUNTRY_INFO!H256=1, IF($E256=1,IF(ALB_MBD!$J256&lt;&gt;" ",COUNTRY_INFO!F256+COUNTRY_INFO!G256-ALB_MBD!$J256,COUNTRY_INFO!F256+COUNTRY_INFO!G256), 0),0)</f>
        <v>0</v>
      </c>
      <c r="H256" s="14">
        <f>IF(INTRO!$E$39&lt;&gt;"Endemic",0, IF(AND(COUNTRY_INFO!$I256=1,$F256&lt;&gt;0),IF(COUNTRY_INFO!N256&gt;=(COUNTRY_INFO!F256+COUNTRY_INFO!G256),COUNTRY_INFO!F256+COUNTRY_INFO!G256,COUNTRY_INFO!$N256), 0))</f>
        <v>57755.905689062492</v>
      </c>
      <c r="I256" s="3">
        <v>46204.724551249994</v>
      </c>
      <c r="J256" s="14">
        <f t="shared" si="23"/>
        <v>46204.724551249994</v>
      </c>
      <c r="K256" s="14">
        <f t="shared" si="24"/>
        <v>0</v>
      </c>
      <c r="L256" s="14">
        <f t="shared" si="25"/>
        <v>0</v>
      </c>
      <c r="M256" s="14">
        <f t="shared" si="26"/>
        <v>129373.22874349997</v>
      </c>
      <c r="N256" s="14">
        <f t="shared" si="27"/>
        <v>129373.22874349997</v>
      </c>
      <c r="O256" s="25"/>
      <c r="P256" s="16">
        <f t="shared" si="6"/>
        <v>129373.22874349997</v>
      </c>
      <c r="Q256" s="16">
        <f t="shared" si="7"/>
        <v>259</v>
      </c>
    </row>
    <row r="257" spans="1:17" x14ac:dyDescent="0.25">
      <c r="A257" s="13" t="str">
        <f>IF(INTRO!$E$39="Non-endemic"," ",IF(COUNTRY_INFO!A257=0," ",COUNTRY_INFO!A257))</f>
        <v>Nigeria</v>
      </c>
      <c r="B257" s="13" t="str">
        <f>IF(INTRO!$E$39="Non-endemic"," ",IF(COUNTRY_INFO!B257=0," ",COUNTRY_INFO!B257))</f>
        <v>Ekiti</v>
      </c>
      <c r="C257" s="13" t="str">
        <f>IF(INTRO!$E$39="Non-endemic"," ",IF(COUNTRY_INFO!C257=0," ",COUNTRY_INFO!C257))</f>
        <v>Emure</v>
      </c>
      <c r="D257" s="14">
        <f>IF(INTRO!$E$39="Non-endemic",0,IF(INTRO!$E$39="Endemic but PC is not required",IF(COUNTRY_INFO!$H257=1,COUNTRY_INFO!F257+COUNTRY_INFO!G257,0),IF(COUNTRY_INFO!$H257=1,COUNTRY_INFO!F257+COUNTRY_INFO!G257,IF(COUNTRY_INFO!$I257=1,IF(COUNTRY_INFO!N257&gt;=(COUNTRY_INFO!F257+COUNTRY_INFO!G257),COUNTRY_INFO!F257+COUNTRY_INFO!G257,COUNTRY_INFO!$N257),0))))</f>
        <v>101006</v>
      </c>
      <c r="E257" s="15">
        <f>IF(AND(INTRO!$E$39="Non-endemic",INTRO!$E$37="Non-endemic"),"Not required",IF(INTRO!$E$39="Non-endemic","Treat with DEC",COUNTRY_INFO!Q257))</f>
        <v>1</v>
      </c>
      <c r="F257" s="15">
        <f>IF(INTRO!$E$39&lt;&gt;"Non-endemic",COUNTRY_INFO!R257,"Not required")</f>
        <v>1</v>
      </c>
      <c r="G257" s="14">
        <f>IF(COUNTRY_INFO!H257=1, IF($E257=1,IF(ALB_MBD!$J257&lt;&gt;" ",COUNTRY_INFO!F257+COUNTRY_INFO!G257-ALB_MBD!$J257,COUNTRY_INFO!F257+COUNTRY_INFO!G257), 0),0)</f>
        <v>101006</v>
      </c>
      <c r="H257" s="14">
        <f>IF(INTRO!$E$39&lt;&gt;"Endemic",0, IF(AND(COUNTRY_INFO!$I257=1,$F257&lt;&gt;0),IF(COUNTRY_INFO!N257&gt;=(COUNTRY_INFO!F257+COUNTRY_INFO!G257),COUNTRY_INFO!F257+COUNTRY_INFO!G257,COUNTRY_INFO!$N257), 0))</f>
        <v>90883.538162499972</v>
      </c>
      <c r="I257" s="3">
        <v>72706.830529999977</v>
      </c>
      <c r="J257" s="14">
        <f t="shared" si="23"/>
        <v>72706.830529999977</v>
      </c>
      <c r="K257" s="14">
        <f t="shared" si="24"/>
        <v>79237.674516000057</v>
      </c>
      <c r="L257" s="14">
        <f t="shared" si="25"/>
        <v>0</v>
      </c>
      <c r="M257" s="14">
        <f t="shared" si="26"/>
        <v>203579.12548399993</v>
      </c>
      <c r="N257" s="14">
        <f t="shared" si="27"/>
        <v>282816.8</v>
      </c>
      <c r="O257" s="25"/>
      <c r="P257" s="16">
        <f t="shared" si="6"/>
        <v>282816.8</v>
      </c>
      <c r="Q257" s="16">
        <f t="shared" si="7"/>
        <v>566</v>
      </c>
    </row>
    <row r="258" spans="1:17" x14ac:dyDescent="0.25">
      <c r="A258" s="13" t="str">
        <f>IF(INTRO!$E$39="Non-endemic"," ",IF(COUNTRY_INFO!A258=0," ",COUNTRY_INFO!A258))</f>
        <v>Nigeria</v>
      </c>
      <c r="B258" s="13" t="str">
        <f>IF(INTRO!$E$39="Non-endemic"," ",IF(COUNTRY_INFO!B258=0," ",COUNTRY_INFO!B258))</f>
        <v>Ekiti</v>
      </c>
      <c r="C258" s="13" t="str">
        <f>IF(INTRO!$E$39="Non-endemic"," ",IF(COUNTRY_INFO!C258=0," ",COUNTRY_INFO!C258))</f>
        <v>Ido-Osi</v>
      </c>
      <c r="D258" s="14">
        <f>IF(INTRO!$E$39="Non-endemic",0,IF(INTRO!$E$39="Endemic but PC is not required",IF(COUNTRY_INFO!$H258=1,COUNTRY_INFO!F258+COUNTRY_INFO!G258,0),IF(COUNTRY_INFO!$H258=1,COUNTRY_INFO!F258+COUNTRY_INFO!G258,IF(COUNTRY_INFO!$I258=1,IF(COUNTRY_INFO!N258&gt;=(COUNTRY_INFO!F258+COUNTRY_INFO!G258),COUNTRY_INFO!F258+COUNTRY_INFO!G258,COUNTRY_INFO!$N258),0))))</f>
        <v>171186</v>
      </c>
      <c r="E258" s="15">
        <f>IF(AND(INTRO!$E$39="Non-endemic",INTRO!$E$37="Non-endemic"),"Not required",IF(INTRO!$E$39="Non-endemic","Treat with DEC",COUNTRY_INFO!Q258))</f>
        <v>1</v>
      </c>
      <c r="F258" s="15">
        <f>IF(INTRO!$E$39&lt;&gt;"Non-endemic",COUNTRY_INFO!R258,"Not required")</f>
        <v>1</v>
      </c>
      <c r="G258" s="14">
        <f>IF(COUNTRY_INFO!H258=1, IF($E258=1,IF(ALB_MBD!$J258&lt;&gt;" ",COUNTRY_INFO!F258+COUNTRY_INFO!G258-ALB_MBD!$J258,COUNTRY_INFO!F258+COUNTRY_INFO!G258), 0),0)</f>
        <v>171186</v>
      </c>
      <c r="H258" s="14">
        <f>IF(INTRO!$E$39&lt;&gt;"Endemic",0, IF(AND(COUNTRY_INFO!$I258=1,$F258&lt;&gt;0),IF(COUNTRY_INFO!N258&gt;=(COUNTRY_INFO!F258+COUNTRY_INFO!G258),COUNTRY_INFO!F258+COUNTRY_INFO!G258,COUNTRY_INFO!$N258), 0))</f>
        <v>88752.075470703101</v>
      </c>
      <c r="I258" s="3">
        <v>71001.660376562475</v>
      </c>
      <c r="J258" s="14">
        <f t="shared" si="23"/>
        <v>71001.660376562475</v>
      </c>
      <c r="K258" s="14">
        <f t="shared" si="24"/>
        <v>280516.15094562504</v>
      </c>
      <c r="L258" s="14">
        <f t="shared" si="25"/>
        <v>0</v>
      </c>
      <c r="M258" s="14">
        <f t="shared" si="26"/>
        <v>198804.64905437492</v>
      </c>
      <c r="N258" s="14">
        <f t="shared" si="27"/>
        <v>479320.79999999993</v>
      </c>
      <c r="O258" s="25"/>
      <c r="P258" s="16">
        <f t="shared" si="6"/>
        <v>479320.79999999993</v>
      </c>
      <c r="Q258" s="16">
        <f t="shared" si="7"/>
        <v>959</v>
      </c>
    </row>
    <row r="259" spans="1:17" x14ac:dyDescent="0.25">
      <c r="A259" s="13" t="str">
        <f>IF(INTRO!$E$39="Non-endemic"," ",IF(COUNTRY_INFO!A259=0," ",COUNTRY_INFO!A259))</f>
        <v>Nigeria</v>
      </c>
      <c r="B259" s="13" t="str">
        <f>IF(INTRO!$E$39="Non-endemic"," ",IF(COUNTRY_INFO!B259=0," ",COUNTRY_INFO!B259))</f>
        <v>Ekiti</v>
      </c>
      <c r="C259" s="13" t="str">
        <f>IF(INTRO!$E$39="Non-endemic"," ",IF(COUNTRY_INFO!C259=0," ",COUNTRY_INFO!C259))</f>
        <v>Ijero</v>
      </c>
      <c r="D259" s="14">
        <f>IF(INTRO!$E$39="Non-endemic",0,IF(INTRO!$E$39="Endemic but PC is not required",IF(COUNTRY_INFO!$H259=1,COUNTRY_INFO!F259+COUNTRY_INFO!G259,0),IF(COUNTRY_INFO!$H259=1,COUNTRY_INFO!F259+COUNTRY_INFO!G259,IF(COUNTRY_INFO!$I259=1,IF(COUNTRY_INFO!N259&gt;=(COUNTRY_INFO!F259+COUNTRY_INFO!G259),COUNTRY_INFO!F259+COUNTRY_INFO!G259,COUNTRY_INFO!$N259),0))))</f>
        <v>238203</v>
      </c>
      <c r="E259" s="15">
        <f>IF(AND(INTRO!$E$39="Non-endemic",INTRO!$E$37="Non-endemic"),"Not required",IF(INTRO!$E$39="Non-endemic","Treat with DEC",COUNTRY_INFO!Q259))</f>
        <v>1</v>
      </c>
      <c r="F259" s="15">
        <f>IF(INTRO!$E$39&lt;&gt;"Non-endemic",COUNTRY_INFO!R259,"Not required")</f>
        <v>1</v>
      </c>
      <c r="G259" s="14">
        <f>IF(COUNTRY_INFO!H259=1, IF($E259=1,IF(ALB_MBD!$J259&lt;&gt;" ",COUNTRY_INFO!F259+COUNTRY_INFO!G259-ALB_MBD!$J259,COUNTRY_INFO!F259+COUNTRY_INFO!G259), 0),0)</f>
        <v>238203</v>
      </c>
      <c r="H259" s="14">
        <f>IF(INTRO!$E$39&lt;&gt;"Endemic",0, IF(AND(COUNTRY_INFO!$I259=1,$F259&lt;&gt;0),IF(COUNTRY_INFO!N259&gt;=(COUNTRY_INFO!F259+COUNTRY_INFO!G259),COUNTRY_INFO!F259+COUNTRY_INFO!G259,COUNTRY_INFO!$N259), 0))</f>
        <v>117928.05779570309</v>
      </c>
      <c r="I259" s="3">
        <v>94342.446236562464</v>
      </c>
      <c r="J259" s="14">
        <f t="shared" si="23"/>
        <v>94342.446236562464</v>
      </c>
      <c r="K259" s="14">
        <f t="shared" si="24"/>
        <v>402809.55053762509</v>
      </c>
      <c r="L259" s="14">
        <f t="shared" si="25"/>
        <v>0</v>
      </c>
      <c r="M259" s="14">
        <f t="shared" si="26"/>
        <v>264158.84946237487</v>
      </c>
      <c r="N259" s="14">
        <f t="shared" si="27"/>
        <v>666968.39999999991</v>
      </c>
      <c r="O259" s="25"/>
      <c r="P259" s="16">
        <f t="shared" si="6"/>
        <v>666968.39999999991</v>
      </c>
      <c r="Q259" s="16">
        <f t="shared" si="7"/>
        <v>1334</v>
      </c>
    </row>
    <row r="260" spans="1:17" x14ac:dyDescent="0.25">
      <c r="A260" s="13" t="str">
        <f>IF(INTRO!$E$39="Non-endemic"," ",IF(COUNTRY_INFO!A260=0," ",COUNTRY_INFO!A260))</f>
        <v>Nigeria</v>
      </c>
      <c r="B260" s="13" t="str">
        <f>IF(INTRO!$E$39="Non-endemic"," ",IF(COUNTRY_INFO!B260=0," ",COUNTRY_INFO!B260))</f>
        <v>Ekiti</v>
      </c>
      <c r="C260" s="13" t="str">
        <f>IF(INTRO!$E$39="Non-endemic"," ",IF(COUNTRY_INFO!C260=0," ",COUNTRY_INFO!C260))</f>
        <v>Ikere</v>
      </c>
      <c r="D260" s="14">
        <f>IF(INTRO!$E$39="Non-endemic",0,IF(INTRO!$E$39="Endemic but PC is not required",IF(COUNTRY_INFO!$H260=1,COUNTRY_INFO!F260+COUNTRY_INFO!G260,0),IF(COUNTRY_INFO!$H260=1,COUNTRY_INFO!F260+COUNTRY_INFO!G260,IF(COUNTRY_INFO!$I260=1,IF(COUNTRY_INFO!N260&gt;=(COUNTRY_INFO!F260+COUNTRY_INFO!G260),COUNTRY_INFO!F260+COUNTRY_INFO!G260,COUNTRY_INFO!$N260),0))))</f>
        <v>158535</v>
      </c>
      <c r="E260" s="15">
        <f>IF(AND(INTRO!$E$39="Non-endemic",INTRO!$E$37="Non-endemic"),"Not required",IF(INTRO!$E$39="Non-endemic","Treat with DEC",COUNTRY_INFO!Q260))</f>
        <v>1</v>
      </c>
      <c r="F260" s="15">
        <f>IF(INTRO!$E$39&lt;&gt;"Non-endemic",COUNTRY_INFO!R260,"Not required")</f>
        <v>1</v>
      </c>
      <c r="G260" s="14">
        <f>IF(COUNTRY_INFO!H260=1, IF($E260=1,IF(ALB_MBD!$J260&lt;&gt;" ",COUNTRY_INFO!F260+COUNTRY_INFO!G260-ALB_MBD!$J260,COUNTRY_INFO!F260+COUNTRY_INFO!G260), 0),0)</f>
        <v>158535</v>
      </c>
      <c r="H260" s="14">
        <f>IF(INTRO!$E$39&lt;&gt;"Endemic",0, IF(AND(COUNTRY_INFO!$I260=1,$F260&lt;&gt;0),IF(COUNTRY_INFO!N260&gt;=(COUNTRY_INFO!F260+COUNTRY_INFO!G260),COUNTRY_INFO!F260+COUNTRY_INFO!G260,COUNTRY_INFO!$N260), 0))</f>
        <v>47009.183385937489</v>
      </c>
      <c r="I260" s="3">
        <v>37607.346708749988</v>
      </c>
      <c r="J260" s="14">
        <f t="shared" si="23"/>
        <v>37607.346708749988</v>
      </c>
      <c r="K260" s="14">
        <f t="shared" si="24"/>
        <v>338597.42921550001</v>
      </c>
      <c r="L260" s="14">
        <f t="shared" si="25"/>
        <v>0</v>
      </c>
      <c r="M260" s="14">
        <f t="shared" si="26"/>
        <v>105300.57078449996</v>
      </c>
      <c r="N260" s="14">
        <f t="shared" si="27"/>
        <v>443898</v>
      </c>
      <c r="O260" s="25"/>
      <c r="P260" s="16">
        <f t="shared" si="6"/>
        <v>443898</v>
      </c>
      <c r="Q260" s="16">
        <f t="shared" si="7"/>
        <v>888</v>
      </c>
    </row>
    <row r="261" spans="1:17" x14ac:dyDescent="0.25">
      <c r="A261" s="13" t="str">
        <f>IF(INTRO!$E$39="Non-endemic"," ",IF(COUNTRY_INFO!A261=0," ",COUNTRY_INFO!A261))</f>
        <v>Nigeria</v>
      </c>
      <c r="B261" s="13" t="str">
        <f>IF(INTRO!$E$39="Non-endemic"," ",IF(COUNTRY_INFO!B261=0," ",COUNTRY_INFO!B261))</f>
        <v>Ekiti</v>
      </c>
      <c r="C261" s="13" t="str">
        <f>IF(INTRO!$E$39="Non-endemic"," ",IF(COUNTRY_INFO!C261=0," ",COUNTRY_INFO!C261))</f>
        <v>Ikole</v>
      </c>
      <c r="D261" s="14">
        <f>IF(INTRO!$E$39="Non-endemic",0,IF(INTRO!$E$39="Endemic but PC is not required",IF(COUNTRY_INFO!$H261=1,COUNTRY_INFO!F261+COUNTRY_INFO!G261,0),IF(COUNTRY_INFO!$H261=1,COUNTRY_INFO!F261+COUNTRY_INFO!G261,IF(COUNTRY_INFO!$I261=1,IF(COUNTRY_INFO!N261&gt;=(COUNTRY_INFO!F261+COUNTRY_INFO!G261),COUNTRY_INFO!F261+COUNTRY_INFO!G261,COUNTRY_INFO!$N261),0))))</f>
        <v>181215</v>
      </c>
      <c r="E261" s="15">
        <f>IF(AND(INTRO!$E$39="Non-endemic",INTRO!$E$37="Non-endemic"),"Not required",IF(INTRO!$E$39="Non-endemic","Treat with DEC",COUNTRY_INFO!Q261))</f>
        <v>1</v>
      </c>
      <c r="F261" s="15">
        <f>IF(INTRO!$E$39&lt;&gt;"Non-endemic",COUNTRY_INFO!R261,"Not required")</f>
        <v>1</v>
      </c>
      <c r="G261" s="14">
        <f>IF(COUNTRY_INFO!H261=1, IF($E261=1,IF(ALB_MBD!$J261&lt;&gt;" ",COUNTRY_INFO!F261+COUNTRY_INFO!G261-ALB_MBD!$J261,COUNTRY_INFO!F261+COUNTRY_INFO!G261), 0),0)</f>
        <v>181215</v>
      </c>
      <c r="H261" s="14">
        <f>IF(INTRO!$E$39&lt;&gt;"Endemic",0, IF(AND(COUNTRY_INFO!$I261=1,$F261&lt;&gt;0),IF(COUNTRY_INFO!N261&gt;=(COUNTRY_INFO!F261+COUNTRY_INFO!G261),COUNTRY_INFO!F261+COUNTRY_INFO!G261,COUNTRY_INFO!$N261), 0))</f>
        <v>139157.69112109373</v>
      </c>
      <c r="I261" s="3">
        <v>111326.15289687498</v>
      </c>
      <c r="J261" s="14">
        <f t="shared" si="23"/>
        <v>111326.15289687498</v>
      </c>
      <c r="K261" s="14">
        <f t="shared" si="24"/>
        <v>195688.77188875005</v>
      </c>
      <c r="L261" s="14">
        <f t="shared" si="25"/>
        <v>0</v>
      </c>
      <c r="M261" s="14">
        <f t="shared" si="26"/>
        <v>311713.22811124992</v>
      </c>
      <c r="N261" s="14">
        <f t="shared" si="27"/>
        <v>507402</v>
      </c>
      <c r="O261" s="25"/>
      <c r="P261" s="16">
        <f t="shared" si="6"/>
        <v>507402</v>
      </c>
      <c r="Q261" s="16">
        <f t="shared" si="7"/>
        <v>1015</v>
      </c>
    </row>
    <row r="262" spans="1:17" x14ac:dyDescent="0.25">
      <c r="A262" s="13" t="str">
        <f>IF(INTRO!$E$39="Non-endemic"," ",IF(COUNTRY_INFO!A262=0," ",COUNTRY_INFO!A262))</f>
        <v>Nigeria</v>
      </c>
      <c r="B262" s="13" t="str">
        <f>IF(INTRO!$E$39="Non-endemic"," ",IF(COUNTRY_INFO!B262=0," ",COUNTRY_INFO!B262))</f>
        <v>Ekiti</v>
      </c>
      <c r="C262" s="13" t="str">
        <f>IF(INTRO!$E$39="Non-endemic"," ",IF(COUNTRY_INFO!C262=0," ",COUNTRY_INFO!C262))</f>
        <v>Ileyemeje</v>
      </c>
      <c r="D262" s="14">
        <f>IF(INTRO!$E$39="Non-endemic",0,IF(INTRO!$E$39="Endemic but PC is not required",IF(COUNTRY_INFO!$H262=1,COUNTRY_INFO!F262+COUNTRY_INFO!G262,0),IF(COUNTRY_INFO!$H262=1,COUNTRY_INFO!F262+COUNTRY_INFO!G262,IF(COUNTRY_INFO!$I262=1,IF(COUNTRY_INFO!N262&gt;=(COUNTRY_INFO!F262+COUNTRY_INFO!G262),COUNTRY_INFO!F262+COUNTRY_INFO!G262,COUNTRY_INFO!$N262),0))))</f>
        <v>46832</v>
      </c>
      <c r="E262" s="15">
        <f>IF(AND(INTRO!$E$39="Non-endemic",INTRO!$E$37="Non-endemic"),"Not required",IF(INTRO!$E$39="Non-endemic","Treat with DEC",COUNTRY_INFO!Q262))</f>
        <v>1</v>
      </c>
      <c r="F262" s="15">
        <f>IF(INTRO!$E$39&lt;&gt;"Non-endemic",COUNTRY_INFO!R262,"Not required")</f>
        <v>1</v>
      </c>
      <c r="G262" s="14">
        <f>IF(COUNTRY_INFO!H262=1, IF($E262=1,IF(ALB_MBD!$J262&lt;&gt;" ",COUNTRY_INFO!F262+COUNTRY_INFO!G262-ALB_MBD!$J262,COUNTRY_INFO!F262+COUNTRY_INFO!G262), 0),0)</f>
        <v>46832</v>
      </c>
      <c r="H262" s="14">
        <f>IF(INTRO!$E$39&lt;&gt;"Endemic",0, IF(AND(COUNTRY_INFO!$I262=1,$F262&lt;&gt;0),IF(COUNTRY_INFO!N262&gt;=(COUNTRY_INFO!F262+COUNTRY_INFO!G262),COUNTRY_INFO!F262+COUNTRY_INFO!G262,COUNTRY_INFO!$N262), 0))</f>
        <v>46832</v>
      </c>
      <c r="I262" s="3"/>
      <c r="J262" s="14">
        <f t="shared" si="23"/>
        <v>46832</v>
      </c>
      <c r="K262" s="14">
        <f t="shared" si="24"/>
        <v>0</v>
      </c>
      <c r="L262" s="14">
        <f t="shared" si="25"/>
        <v>0</v>
      </c>
      <c r="M262" s="14">
        <f t="shared" si="26"/>
        <v>131129.60000000001</v>
      </c>
      <c r="N262" s="14">
        <f t="shared" si="27"/>
        <v>131129.60000000001</v>
      </c>
      <c r="O262" s="25"/>
      <c r="P262" s="16">
        <f t="shared" si="6"/>
        <v>131129.60000000001</v>
      </c>
      <c r="Q262" s="16">
        <f t="shared" si="7"/>
        <v>263</v>
      </c>
    </row>
    <row r="263" spans="1:17" x14ac:dyDescent="0.25">
      <c r="A263" s="13" t="str">
        <f>IF(INTRO!$E$39="Non-endemic"," ",IF(COUNTRY_INFO!A263=0," ",COUNTRY_INFO!A263))</f>
        <v>Nigeria</v>
      </c>
      <c r="B263" s="13" t="str">
        <f>IF(INTRO!$E$39="Non-endemic"," ",IF(COUNTRY_INFO!B263=0," ",COUNTRY_INFO!B263))</f>
        <v>Ekiti</v>
      </c>
      <c r="C263" s="13" t="str">
        <f>IF(INTRO!$E$39="Non-endemic"," ",IF(COUNTRY_INFO!C263=0," ",COUNTRY_INFO!C263))</f>
        <v>Irepodun/Ifelodun</v>
      </c>
      <c r="D263" s="14">
        <f>IF(INTRO!$E$39="Non-endemic",0,IF(INTRO!$E$39="Endemic but PC is not required",IF(COUNTRY_INFO!$H263=1,COUNTRY_INFO!F263+COUNTRY_INFO!G263,0),IF(COUNTRY_INFO!$H263=1,COUNTRY_INFO!F263+COUNTRY_INFO!G263,IF(COUNTRY_INFO!$I263=1,IF(COUNTRY_INFO!N263&gt;=(COUNTRY_INFO!F263+COUNTRY_INFO!G263),COUNTRY_INFO!F263+COUNTRY_INFO!G263,COUNTRY_INFO!$N263),0))))</f>
        <v>138948</v>
      </c>
      <c r="E263" s="15">
        <f>IF(AND(INTRO!$E$39="Non-endemic",INTRO!$E$37="Non-endemic"),"Not required",IF(INTRO!$E$39="Non-endemic","Treat with DEC",COUNTRY_INFO!Q263))</f>
        <v>1</v>
      </c>
      <c r="F263" s="15">
        <f>IF(INTRO!$E$39&lt;&gt;"Non-endemic",COUNTRY_INFO!R263,"Not required")</f>
        <v>1</v>
      </c>
      <c r="G263" s="14">
        <f>IF(COUNTRY_INFO!H263=1, IF($E263=1,IF(ALB_MBD!$J263&lt;&gt;" ",COUNTRY_INFO!F263+COUNTRY_INFO!G263-ALB_MBD!$J263,COUNTRY_INFO!F263+COUNTRY_INFO!G263), 0),0)</f>
        <v>138948</v>
      </c>
      <c r="H263" s="14">
        <f>IF(INTRO!$E$39&lt;&gt;"Endemic",0, IF(AND(COUNTRY_INFO!$I263=1,$F263&lt;&gt;0),IF(COUNTRY_INFO!N263&gt;=(COUNTRY_INFO!F263+COUNTRY_INFO!G263),COUNTRY_INFO!F263+COUNTRY_INFO!G263,COUNTRY_INFO!$N263), 0))</f>
        <v>102451.49725624996</v>
      </c>
      <c r="I263" s="3">
        <v>81961.19780499996</v>
      </c>
      <c r="J263" s="14">
        <f t="shared" si="23"/>
        <v>81961.19780499996</v>
      </c>
      <c r="K263" s="14">
        <f t="shared" si="24"/>
        <v>159563.0461460001</v>
      </c>
      <c r="L263" s="14">
        <f t="shared" si="25"/>
        <v>0</v>
      </c>
      <c r="M263" s="14">
        <f t="shared" si="26"/>
        <v>229491.35385399987</v>
      </c>
      <c r="N263" s="14">
        <f t="shared" si="27"/>
        <v>389054.39999999997</v>
      </c>
      <c r="O263" s="25"/>
      <c r="P263" s="16">
        <f t="shared" si="6"/>
        <v>389054.39999999997</v>
      </c>
      <c r="Q263" s="16">
        <f t="shared" si="7"/>
        <v>779</v>
      </c>
    </row>
    <row r="264" spans="1:17" x14ac:dyDescent="0.25">
      <c r="A264" s="13" t="str">
        <f>IF(INTRO!$E$39="Non-endemic"," ",IF(COUNTRY_INFO!A264=0," ",COUNTRY_INFO!A264))</f>
        <v>Nigeria</v>
      </c>
      <c r="B264" s="13" t="str">
        <f>IF(INTRO!$E$39="Non-endemic"," ",IF(COUNTRY_INFO!B264=0," ",COUNTRY_INFO!B264))</f>
        <v>Ekiti</v>
      </c>
      <c r="C264" s="13" t="str">
        <f>IF(INTRO!$E$39="Non-endemic"," ",IF(COUNTRY_INFO!C264=0," ",COUNTRY_INFO!C264))</f>
        <v>Ise/Orun</v>
      </c>
      <c r="D264" s="14">
        <f>IF(INTRO!$E$39="Non-endemic",0,IF(INTRO!$E$39="Endemic but PC is not required",IF(COUNTRY_INFO!$H264=1,COUNTRY_INFO!F264+COUNTRY_INFO!G264,0),IF(COUNTRY_INFO!$H264=1,COUNTRY_INFO!F264+COUNTRY_INFO!G264,IF(COUNTRY_INFO!$I264=1,IF(COUNTRY_INFO!N264&gt;=(COUNTRY_INFO!F264+COUNTRY_INFO!G264),COUNTRY_INFO!F264+COUNTRY_INFO!G264,COUNTRY_INFO!$N264),0))))</f>
        <v>122385</v>
      </c>
      <c r="E264" s="15">
        <f>IF(AND(INTRO!$E$39="Non-endemic",INTRO!$E$37="Non-endemic"),"Not required",IF(INTRO!$E$39="Non-endemic","Treat with DEC",COUNTRY_INFO!Q264))</f>
        <v>1</v>
      </c>
      <c r="F264" s="15">
        <f>IF(INTRO!$E$39&lt;&gt;"Non-endemic",COUNTRY_INFO!R264,"Not required")</f>
        <v>1</v>
      </c>
      <c r="G264" s="14">
        <f>IF(COUNTRY_INFO!H264=1, IF($E264=1,IF(ALB_MBD!$J264&lt;&gt;" ",COUNTRY_INFO!F264+COUNTRY_INFO!G264-ALB_MBD!$J264,COUNTRY_INFO!F264+COUNTRY_INFO!G264), 0),0)</f>
        <v>122385</v>
      </c>
      <c r="H264" s="14">
        <f>IF(INTRO!$E$39&lt;&gt;"Endemic",0, IF(AND(COUNTRY_INFO!$I264=1,$F264&lt;&gt;0),IF(COUNTRY_INFO!N264&gt;=(COUNTRY_INFO!F264+COUNTRY_INFO!G264),COUNTRY_INFO!F264+COUNTRY_INFO!G264,COUNTRY_INFO!$N264), 0))</f>
        <v>87403.216118359342</v>
      </c>
      <c r="I264" s="3">
        <v>69922.572894687473</v>
      </c>
      <c r="J264" s="14">
        <f t="shared" si="23"/>
        <v>69922.572894687473</v>
      </c>
      <c r="K264" s="14">
        <f t="shared" si="24"/>
        <v>146894.79589487507</v>
      </c>
      <c r="L264" s="14">
        <f t="shared" si="25"/>
        <v>0</v>
      </c>
      <c r="M264" s="14">
        <f t="shared" si="26"/>
        <v>195783.20410512493</v>
      </c>
      <c r="N264" s="14">
        <f t="shared" si="27"/>
        <v>342678</v>
      </c>
      <c r="O264" s="25"/>
      <c r="P264" s="16">
        <f t="shared" ref="P264:P327" si="28">IF($N264&gt;$O264,$N264-$O264,0)</f>
        <v>342678</v>
      </c>
      <c r="Q264" s="16">
        <f t="shared" ref="Q264:Q327" si="29">ROUNDUP($N264/500,0)</f>
        <v>686</v>
      </c>
    </row>
    <row r="265" spans="1:17" x14ac:dyDescent="0.25">
      <c r="A265" s="13" t="str">
        <f>IF(INTRO!$E$39="Non-endemic"," ",IF(COUNTRY_INFO!A265=0," ",COUNTRY_INFO!A265))</f>
        <v>Nigeria</v>
      </c>
      <c r="B265" s="13" t="str">
        <f>IF(INTRO!$E$39="Non-endemic"," ",IF(COUNTRY_INFO!B265=0," ",COUNTRY_INFO!B265))</f>
        <v>Ekiti</v>
      </c>
      <c r="C265" s="13" t="str">
        <f>IF(INTRO!$E$39="Non-endemic"," ",IF(COUNTRY_INFO!C265=0," ",COUNTRY_INFO!C265))</f>
        <v>Moba</v>
      </c>
      <c r="D265" s="14">
        <f>IF(INTRO!$E$39="Non-endemic",0,IF(INTRO!$E$39="Endemic but PC is not required",IF(COUNTRY_INFO!$H265=1,COUNTRY_INFO!F265+COUNTRY_INFO!G265,0),IF(COUNTRY_INFO!$H265=1,COUNTRY_INFO!F265+COUNTRY_INFO!G265,IF(COUNTRY_INFO!$I265=1,IF(COUNTRY_INFO!N265&gt;=(COUNTRY_INFO!F265+COUNTRY_INFO!G265),COUNTRY_INFO!F265+COUNTRY_INFO!G265,COUNTRY_INFO!$N265),0))))</f>
        <v>157611</v>
      </c>
      <c r="E265" s="15">
        <f>IF(AND(INTRO!$E$39="Non-endemic",INTRO!$E$37="Non-endemic"),"Not required",IF(INTRO!$E$39="Non-endemic","Treat with DEC",COUNTRY_INFO!Q265))</f>
        <v>1</v>
      </c>
      <c r="F265" s="15">
        <f>IF(INTRO!$E$39&lt;&gt;"Non-endemic",COUNTRY_INFO!R265,"Not required")</f>
        <v>1</v>
      </c>
      <c r="G265" s="14">
        <f>IF(COUNTRY_INFO!H265=1, IF($E265=1,IF(ALB_MBD!$J265&lt;&gt;" ",COUNTRY_INFO!F265+COUNTRY_INFO!G265-ALB_MBD!$J265,COUNTRY_INFO!F265+COUNTRY_INFO!G265), 0),0)</f>
        <v>0</v>
      </c>
      <c r="H265" s="14">
        <f>IF(INTRO!$E$39&lt;&gt;"Endemic",0, IF(AND(COUNTRY_INFO!$I265=1,$F265&lt;&gt;0),IF(COUNTRY_INFO!N265&gt;=(COUNTRY_INFO!F265+COUNTRY_INFO!G265),COUNTRY_INFO!F265+COUNTRY_INFO!G265,COUNTRY_INFO!$N265), 0))</f>
        <v>116320.90622695308</v>
      </c>
      <c r="I265" s="3">
        <v>93056.724981562453</v>
      </c>
      <c r="J265" s="14">
        <f t="shared" si="23"/>
        <v>93056.724981562453</v>
      </c>
      <c r="K265" s="14">
        <f t="shared" si="24"/>
        <v>0</v>
      </c>
      <c r="L265" s="14">
        <f t="shared" si="25"/>
        <v>0</v>
      </c>
      <c r="M265" s="14">
        <f t="shared" si="26"/>
        <v>260558.82994837486</v>
      </c>
      <c r="N265" s="14">
        <f t="shared" si="27"/>
        <v>260558.82994837486</v>
      </c>
      <c r="O265" s="25"/>
      <c r="P265" s="16">
        <f t="shared" si="28"/>
        <v>260558.82994837486</v>
      </c>
      <c r="Q265" s="16">
        <f t="shared" si="29"/>
        <v>522</v>
      </c>
    </row>
    <row r="266" spans="1:17" x14ac:dyDescent="0.25">
      <c r="A266" s="13" t="str">
        <f>IF(INTRO!$E$39="Non-endemic"," ",IF(COUNTRY_INFO!A266=0," ",COUNTRY_INFO!A266))</f>
        <v>Nigeria</v>
      </c>
      <c r="B266" s="13" t="str">
        <f>IF(INTRO!$E$39="Non-endemic"," ",IF(COUNTRY_INFO!B266=0," ",COUNTRY_INFO!B266))</f>
        <v>Ekiti</v>
      </c>
      <c r="C266" s="13" t="str">
        <f>IF(INTRO!$E$39="Non-endemic"," ",IF(COUNTRY_INFO!C266=0," ",COUNTRY_INFO!C266))</f>
        <v>Oye</v>
      </c>
      <c r="D266" s="14">
        <f>IF(INTRO!$E$39="Non-endemic",0,IF(INTRO!$E$39="Endemic but PC is not required",IF(COUNTRY_INFO!$H266=1,COUNTRY_INFO!F266+COUNTRY_INFO!G266,0),IF(COUNTRY_INFO!$H266=1,COUNTRY_INFO!F266+COUNTRY_INFO!G266,IF(COUNTRY_INFO!$I266=1,IF(COUNTRY_INFO!N266&gt;=(COUNTRY_INFO!F266+COUNTRY_INFO!G266),COUNTRY_INFO!F266+COUNTRY_INFO!G266,COUNTRY_INFO!$N266),0))))</f>
        <v>144392</v>
      </c>
      <c r="E266" s="15">
        <f>IF(AND(INTRO!$E$39="Non-endemic",INTRO!$E$37="Non-endemic"),"Not required",IF(INTRO!$E$39="Non-endemic","Treat with DEC",COUNTRY_INFO!Q266))</f>
        <v>1</v>
      </c>
      <c r="F266" s="15">
        <f>IF(INTRO!$E$39&lt;&gt;"Non-endemic",COUNTRY_INFO!R266,"Not required")</f>
        <v>1</v>
      </c>
      <c r="G266" s="14">
        <f>IF(COUNTRY_INFO!H266=1, IF($E266=1,IF(ALB_MBD!$J266&lt;&gt;" ",COUNTRY_INFO!F266+COUNTRY_INFO!G266-ALB_MBD!$J266,COUNTRY_INFO!F266+COUNTRY_INFO!G266), 0),0)</f>
        <v>144392</v>
      </c>
      <c r="H266" s="14">
        <f>IF(INTRO!$E$39&lt;&gt;"Endemic",0, IF(AND(COUNTRY_INFO!$I266=1,$F266&lt;&gt;0),IF(COUNTRY_INFO!N266&gt;=(COUNTRY_INFO!F266+COUNTRY_INFO!G266),COUNTRY_INFO!F266+COUNTRY_INFO!G266,COUNTRY_INFO!$N266), 0))</f>
        <v>89245.47983281246</v>
      </c>
      <c r="I266" s="3">
        <v>71396.383866249962</v>
      </c>
      <c r="J266" s="14">
        <f t="shared" ref="J266:J329" si="30">IF(I266=0,H266,IF(I266&gt;H266,H266,I266))</f>
        <v>71396.383866249962</v>
      </c>
      <c r="K266" s="14">
        <f t="shared" ref="K266:K329" si="31">IF(G266&lt;J266,0,IF($E266=1, (G266-J266)*2.8, 0))</f>
        <v>204387.72517450008</v>
      </c>
      <c r="L266" s="14">
        <f t="shared" ref="L266:L329" si="32">IF($E266&lt;$F266, J266*(F266-E266)*2.8, 0)</f>
        <v>0</v>
      </c>
      <c r="M266" s="14">
        <f t="shared" ref="M266:M329" si="33">IF(AND($E266=1, $F266&lt;&gt;0), J266*2.8, 0)</f>
        <v>199909.87482549989</v>
      </c>
      <c r="N266" s="14">
        <f t="shared" ref="N266:N329" si="34">SUM(K266:M266)</f>
        <v>404297.6</v>
      </c>
      <c r="O266" s="25"/>
      <c r="P266" s="16">
        <f t="shared" si="28"/>
        <v>404297.6</v>
      </c>
      <c r="Q266" s="16">
        <f t="shared" si="29"/>
        <v>809</v>
      </c>
    </row>
    <row r="267" spans="1:17" x14ac:dyDescent="0.25">
      <c r="A267" s="13" t="str">
        <f>IF(INTRO!$E$39="Non-endemic"," ",IF(COUNTRY_INFO!A267=0," ",COUNTRY_INFO!A267))</f>
        <v>Nigeria</v>
      </c>
      <c r="B267" s="13" t="str">
        <f>IF(INTRO!$E$39="Non-endemic"," ",IF(COUNTRY_INFO!B267=0," ",COUNTRY_INFO!B267))</f>
        <v>Enugu</v>
      </c>
      <c r="C267" s="13" t="str">
        <f>IF(INTRO!$E$39="Non-endemic"," ",IF(COUNTRY_INFO!C267=0," ",COUNTRY_INFO!C267))</f>
        <v>Aninri</v>
      </c>
      <c r="D267" s="14">
        <f>IF(INTRO!$E$39="Non-endemic",0,IF(INTRO!$E$39="Endemic but PC is not required",IF(COUNTRY_INFO!$H267=1,COUNTRY_INFO!F267+COUNTRY_INFO!G267,0),IF(COUNTRY_INFO!$H267=1,COUNTRY_INFO!F267+COUNTRY_INFO!G267,IF(COUNTRY_INFO!$I267=1,IF(COUNTRY_INFO!N267&gt;=(COUNTRY_INFO!F267+COUNTRY_INFO!G267),COUNTRY_INFO!F267+COUNTRY_INFO!G267,COUNTRY_INFO!$N267),0))))</f>
        <v>143874</v>
      </c>
      <c r="E267" s="15">
        <f>IF(AND(INTRO!$E$39="Non-endemic",INTRO!$E$37="Non-endemic"),"Not required",IF(INTRO!$E$39="Non-endemic","Treat with DEC",COUNTRY_INFO!Q267))</f>
        <v>0</v>
      </c>
      <c r="F267" s="15">
        <f>IF(INTRO!$E$39&lt;&gt;"Non-endemic",COUNTRY_INFO!R267,"Not required")</f>
        <v>2</v>
      </c>
      <c r="G267" s="14">
        <f>IF(COUNTRY_INFO!H267=1, IF($E267=1,IF(ALB_MBD!$J267&lt;&gt;" ",COUNTRY_INFO!F267+COUNTRY_INFO!G267-ALB_MBD!$J267,COUNTRY_INFO!F267+COUNTRY_INFO!G267), 0),0)</f>
        <v>0</v>
      </c>
      <c r="H267" s="14">
        <f>IF(INTRO!$E$39&lt;&gt;"Endemic",0, IF(AND(COUNTRY_INFO!$I267=1,$F267&lt;&gt;0),IF(COUNTRY_INFO!N267&gt;=(COUNTRY_INFO!F267+COUNTRY_INFO!G267),COUNTRY_INFO!F267+COUNTRY_INFO!G267,COUNTRY_INFO!$N267), 0))</f>
        <v>143874</v>
      </c>
      <c r="I267" s="3"/>
      <c r="J267" s="14">
        <f t="shared" si="30"/>
        <v>143874</v>
      </c>
      <c r="K267" s="14">
        <f t="shared" si="31"/>
        <v>0</v>
      </c>
      <c r="L267" s="14">
        <f t="shared" si="32"/>
        <v>805694.39999999991</v>
      </c>
      <c r="M267" s="14">
        <f t="shared" si="33"/>
        <v>0</v>
      </c>
      <c r="N267" s="14">
        <f t="shared" si="34"/>
        <v>805694.39999999991</v>
      </c>
      <c r="O267" s="25"/>
      <c r="P267" s="16">
        <f t="shared" si="28"/>
        <v>805694.39999999991</v>
      </c>
      <c r="Q267" s="16">
        <f t="shared" si="29"/>
        <v>1612</v>
      </c>
    </row>
    <row r="268" spans="1:17" x14ac:dyDescent="0.25">
      <c r="A268" s="13" t="str">
        <f>IF(INTRO!$E$39="Non-endemic"," ",IF(COUNTRY_INFO!A268=0," ",COUNTRY_INFO!A268))</f>
        <v>Nigeria</v>
      </c>
      <c r="B268" s="13" t="str">
        <f>IF(INTRO!$E$39="Non-endemic"," ",IF(COUNTRY_INFO!B268=0," ",COUNTRY_INFO!B268))</f>
        <v>Enugu</v>
      </c>
      <c r="C268" s="13" t="str">
        <f>IF(INTRO!$E$39="Non-endemic"," ",IF(COUNTRY_INFO!C268=0," ",COUNTRY_INFO!C268))</f>
        <v>Awgu</v>
      </c>
      <c r="D268" s="14">
        <f>IF(INTRO!$E$39="Non-endemic",0,IF(INTRO!$E$39="Endemic but PC is not required",IF(COUNTRY_INFO!$H268=1,COUNTRY_INFO!F268+COUNTRY_INFO!G268,0),IF(COUNTRY_INFO!$H268=1,COUNTRY_INFO!F268+COUNTRY_INFO!G268,IF(COUNTRY_INFO!$I268=1,IF(COUNTRY_INFO!N268&gt;=(COUNTRY_INFO!F268+COUNTRY_INFO!G268),COUNTRY_INFO!F268+COUNTRY_INFO!G268,COUNTRY_INFO!$N268),0))))</f>
        <v>213174</v>
      </c>
      <c r="E268" s="15">
        <f>IF(AND(INTRO!$E$39="Non-endemic",INTRO!$E$37="Non-endemic"),"Not required",IF(INTRO!$E$39="Non-endemic","Treat with DEC",COUNTRY_INFO!Q268))</f>
        <v>1</v>
      </c>
      <c r="F268" s="15">
        <f>IF(INTRO!$E$39&lt;&gt;"Non-endemic",COUNTRY_INFO!R268,"Not required")</f>
        <v>2</v>
      </c>
      <c r="G268" s="14">
        <f>IF(COUNTRY_INFO!H268=1, IF($E268=1,IF(ALB_MBD!$J268&lt;&gt;" ",COUNTRY_INFO!F268+COUNTRY_INFO!G268-ALB_MBD!$J268,COUNTRY_INFO!F268+COUNTRY_INFO!G268), 0),0)</f>
        <v>213174</v>
      </c>
      <c r="H268" s="14">
        <f>IF(INTRO!$E$39&lt;&gt;"Endemic",0, IF(AND(COUNTRY_INFO!$I268=1,$F268&lt;&gt;0),IF(COUNTRY_INFO!N268&gt;=(COUNTRY_INFO!F268+COUNTRY_INFO!G268),COUNTRY_INFO!F268+COUNTRY_INFO!G268,COUNTRY_INFO!$N268), 0))</f>
        <v>91475.181871874956</v>
      </c>
      <c r="I268" s="3">
        <v>73180.145497499965</v>
      </c>
      <c r="J268" s="14">
        <f t="shared" si="30"/>
        <v>73180.145497499965</v>
      </c>
      <c r="K268" s="14">
        <f t="shared" si="31"/>
        <v>391982.7926070001</v>
      </c>
      <c r="L268" s="14">
        <f t="shared" si="32"/>
        <v>204904.40739299988</v>
      </c>
      <c r="M268" s="14">
        <f t="shared" si="33"/>
        <v>204904.40739299988</v>
      </c>
      <c r="N268" s="14">
        <f t="shared" si="34"/>
        <v>801791.60739299981</v>
      </c>
      <c r="O268" s="25"/>
      <c r="P268" s="16">
        <f t="shared" si="28"/>
        <v>801791.60739299981</v>
      </c>
      <c r="Q268" s="16">
        <f t="shared" si="29"/>
        <v>1604</v>
      </c>
    </row>
    <row r="269" spans="1:17" x14ac:dyDescent="0.25">
      <c r="A269" s="13" t="str">
        <f>IF(INTRO!$E$39="Non-endemic"," ",IF(COUNTRY_INFO!A269=0," ",COUNTRY_INFO!A269))</f>
        <v>Nigeria</v>
      </c>
      <c r="B269" s="13" t="str">
        <f>IF(INTRO!$E$39="Non-endemic"," ",IF(COUNTRY_INFO!B269=0," ",COUNTRY_INFO!B269))</f>
        <v>Enugu</v>
      </c>
      <c r="C269" s="13" t="str">
        <f>IF(INTRO!$E$39="Non-endemic"," ",IF(COUNTRY_INFO!C269=0," ",COUNTRY_INFO!C269))</f>
        <v>Enugu East</v>
      </c>
      <c r="D269" s="14">
        <f>IF(INTRO!$E$39="Non-endemic",0,IF(INTRO!$E$39="Endemic but PC is not required",IF(COUNTRY_INFO!$H269=1,COUNTRY_INFO!F269+COUNTRY_INFO!G269,0),IF(COUNTRY_INFO!$H269=1,COUNTRY_INFO!F269+COUNTRY_INFO!G269,IF(COUNTRY_INFO!$I269=1,IF(COUNTRY_INFO!N269&gt;=(COUNTRY_INFO!F269+COUNTRY_INFO!G269),COUNTRY_INFO!F269+COUNTRY_INFO!G269,COUNTRY_INFO!$N269),0))))</f>
        <v>300275</v>
      </c>
      <c r="E269" s="15">
        <f>IF(AND(INTRO!$E$39="Non-endemic",INTRO!$E$37="Non-endemic"),"Not required",IF(INTRO!$E$39="Non-endemic","Treat with DEC",COUNTRY_INFO!Q269))</f>
        <v>1</v>
      </c>
      <c r="F269" s="15">
        <f>IF(INTRO!$E$39&lt;&gt;"Non-endemic",COUNTRY_INFO!R269,"Not required")</f>
        <v>2</v>
      </c>
      <c r="G269" s="14">
        <f>IF(COUNTRY_INFO!H269=1, IF($E269=1,IF(ALB_MBD!$J269&lt;&gt;" ",COUNTRY_INFO!F269+COUNTRY_INFO!G269-ALB_MBD!$J269,COUNTRY_INFO!F269+COUNTRY_INFO!G269), 0),0)</f>
        <v>300275</v>
      </c>
      <c r="H269" s="14">
        <f>IF(INTRO!$E$39&lt;&gt;"Endemic",0, IF(AND(COUNTRY_INFO!$I269=1,$F269&lt;&gt;0),IF(COUNTRY_INFO!N269&gt;=(COUNTRY_INFO!F269+COUNTRY_INFO!G269),COUNTRY_INFO!F269+COUNTRY_INFO!G269,COUNTRY_INFO!$N269), 0))</f>
        <v>55167.464460546857</v>
      </c>
      <c r="I269" s="3">
        <v>44133.97156843749</v>
      </c>
      <c r="J269" s="14">
        <f t="shared" si="30"/>
        <v>44133.97156843749</v>
      </c>
      <c r="K269" s="14">
        <f t="shared" si="31"/>
        <v>717194.87960837502</v>
      </c>
      <c r="L269" s="14">
        <f t="shared" si="32"/>
        <v>123575.12039162497</v>
      </c>
      <c r="M269" s="14">
        <f t="shared" si="33"/>
        <v>123575.12039162497</v>
      </c>
      <c r="N269" s="14">
        <f t="shared" si="34"/>
        <v>964345.12039162498</v>
      </c>
      <c r="O269" s="25"/>
      <c r="P269" s="16">
        <f t="shared" si="28"/>
        <v>964345.12039162498</v>
      </c>
      <c r="Q269" s="16">
        <f t="shared" si="29"/>
        <v>1929</v>
      </c>
    </row>
    <row r="270" spans="1:17" x14ac:dyDescent="0.25">
      <c r="A270" s="13" t="str">
        <f>IF(INTRO!$E$39="Non-endemic"," ",IF(COUNTRY_INFO!A270=0," ",COUNTRY_INFO!A270))</f>
        <v>Nigeria</v>
      </c>
      <c r="B270" s="13" t="str">
        <f>IF(INTRO!$E$39="Non-endemic"," ",IF(COUNTRY_INFO!B270=0," ",COUNTRY_INFO!B270))</f>
        <v>Enugu</v>
      </c>
      <c r="C270" s="13" t="str">
        <f>IF(INTRO!$E$39="Non-endemic"," ",IF(COUNTRY_INFO!C270=0," ",COUNTRY_INFO!C270))</f>
        <v>Enugu North</v>
      </c>
      <c r="D270" s="14">
        <f>IF(INTRO!$E$39="Non-endemic",0,IF(INTRO!$E$39="Endemic but PC is not required",IF(COUNTRY_INFO!$H270=1,COUNTRY_INFO!F270+COUNTRY_INFO!G270,0),IF(COUNTRY_INFO!$H270=1,COUNTRY_INFO!F270+COUNTRY_INFO!G270,IF(COUNTRY_INFO!$I270=1,IF(COUNTRY_INFO!N270&gt;=(COUNTRY_INFO!F270+COUNTRY_INFO!G270),COUNTRY_INFO!F270+COUNTRY_INFO!G270,COUNTRY_INFO!$N270),0))))</f>
        <v>263439</v>
      </c>
      <c r="E270" s="15">
        <f>IF(AND(INTRO!$E$39="Non-endemic",INTRO!$E$37="Non-endemic"),"Not required",IF(INTRO!$E$39="Non-endemic","Treat with DEC",COUNTRY_INFO!Q270))</f>
        <v>1</v>
      </c>
      <c r="F270" s="15">
        <f>IF(INTRO!$E$39&lt;&gt;"Non-endemic",COUNTRY_INFO!R270,"Not required")</f>
        <v>0</v>
      </c>
      <c r="G270" s="14">
        <f>IF(COUNTRY_INFO!H270=1, IF($E270=1,IF(ALB_MBD!$J270&lt;&gt;" ",COUNTRY_INFO!F270+COUNTRY_INFO!G270-ALB_MBD!$J270,COUNTRY_INFO!F270+COUNTRY_INFO!G270), 0),0)</f>
        <v>263439</v>
      </c>
      <c r="H270" s="14">
        <f>IF(INTRO!$E$39&lt;&gt;"Endemic",0, IF(AND(COUNTRY_INFO!$I270=1,$F270&lt;&gt;0),IF(COUNTRY_INFO!N270&gt;=(COUNTRY_INFO!F270+COUNTRY_INFO!G270),COUNTRY_INFO!F270+COUNTRY_INFO!G270,COUNTRY_INFO!$N270), 0))</f>
        <v>0</v>
      </c>
      <c r="I270" s="3">
        <v>0</v>
      </c>
      <c r="J270" s="14">
        <f t="shared" si="30"/>
        <v>0</v>
      </c>
      <c r="K270" s="14">
        <f t="shared" si="31"/>
        <v>737629.2</v>
      </c>
      <c r="L270" s="14">
        <f t="shared" si="32"/>
        <v>0</v>
      </c>
      <c r="M270" s="14">
        <f t="shared" si="33"/>
        <v>0</v>
      </c>
      <c r="N270" s="14">
        <f t="shared" si="34"/>
        <v>737629.2</v>
      </c>
      <c r="O270" s="25"/>
      <c r="P270" s="16">
        <f t="shared" si="28"/>
        <v>737629.2</v>
      </c>
      <c r="Q270" s="16">
        <f t="shared" si="29"/>
        <v>1476</v>
      </c>
    </row>
    <row r="271" spans="1:17" x14ac:dyDescent="0.25">
      <c r="A271" s="13" t="str">
        <f>IF(INTRO!$E$39="Non-endemic"," ",IF(COUNTRY_INFO!A271=0," ",COUNTRY_INFO!A271))</f>
        <v>Nigeria</v>
      </c>
      <c r="B271" s="13" t="str">
        <f>IF(INTRO!$E$39="Non-endemic"," ",IF(COUNTRY_INFO!B271=0," ",COUNTRY_INFO!B271))</f>
        <v>Enugu</v>
      </c>
      <c r="C271" s="13" t="str">
        <f>IF(INTRO!$E$39="Non-endemic"," ",IF(COUNTRY_INFO!C271=0," ",COUNTRY_INFO!C271))</f>
        <v>Enugu South</v>
      </c>
      <c r="D271" s="14">
        <f>IF(INTRO!$E$39="Non-endemic",0,IF(INTRO!$E$39="Endemic but PC is not required",IF(COUNTRY_INFO!$H271=1,COUNTRY_INFO!F271+COUNTRY_INFO!G271,0),IF(COUNTRY_INFO!$H271=1,COUNTRY_INFO!F271+COUNTRY_INFO!G271,IF(COUNTRY_INFO!$I271=1,IF(COUNTRY_INFO!N271&gt;=(COUNTRY_INFO!F271+COUNTRY_INFO!G271),COUNTRY_INFO!F271+COUNTRY_INFO!G271,COUNTRY_INFO!$N271),0))))</f>
        <v>213808</v>
      </c>
      <c r="E271" s="15">
        <f>IF(AND(INTRO!$E$39="Non-endemic",INTRO!$E$37="Non-endemic"),"Not required",IF(INTRO!$E$39="Non-endemic","Treat with DEC",COUNTRY_INFO!Q271))</f>
        <v>1</v>
      </c>
      <c r="F271" s="15">
        <f>IF(INTRO!$E$39&lt;&gt;"Non-endemic",COUNTRY_INFO!R271,"Not required")</f>
        <v>0</v>
      </c>
      <c r="G271" s="14">
        <f>IF(COUNTRY_INFO!H271=1, IF($E271=1,IF(ALB_MBD!$J271&lt;&gt;" ",COUNTRY_INFO!F271+COUNTRY_INFO!G271-ALB_MBD!$J271,COUNTRY_INFO!F271+COUNTRY_INFO!G271), 0),0)</f>
        <v>213808</v>
      </c>
      <c r="H271" s="14">
        <f>IF(INTRO!$E$39&lt;&gt;"Endemic",0, IF(AND(COUNTRY_INFO!$I271=1,$F271&lt;&gt;0),IF(COUNTRY_INFO!N271&gt;=(COUNTRY_INFO!F271+COUNTRY_INFO!G271),COUNTRY_INFO!F271+COUNTRY_INFO!G271,COUNTRY_INFO!$N271), 0))</f>
        <v>0</v>
      </c>
      <c r="I271" s="3">
        <v>0</v>
      </c>
      <c r="J271" s="14">
        <f t="shared" si="30"/>
        <v>0</v>
      </c>
      <c r="K271" s="14">
        <f t="shared" si="31"/>
        <v>598662.39999999991</v>
      </c>
      <c r="L271" s="14">
        <f t="shared" si="32"/>
        <v>0</v>
      </c>
      <c r="M271" s="14">
        <f t="shared" si="33"/>
        <v>0</v>
      </c>
      <c r="N271" s="14">
        <f t="shared" si="34"/>
        <v>598662.39999999991</v>
      </c>
      <c r="O271" s="25"/>
      <c r="P271" s="16">
        <f t="shared" si="28"/>
        <v>598662.39999999991</v>
      </c>
      <c r="Q271" s="16">
        <f t="shared" si="29"/>
        <v>1198</v>
      </c>
    </row>
    <row r="272" spans="1:17" x14ac:dyDescent="0.25">
      <c r="A272" s="13" t="str">
        <f>IF(INTRO!$E$39="Non-endemic"," ",IF(COUNTRY_INFO!A272=0," ",COUNTRY_INFO!A272))</f>
        <v>Nigeria</v>
      </c>
      <c r="B272" s="13" t="str">
        <f>IF(INTRO!$E$39="Non-endemic"," ",IF(COUNTRY_INFO!B272=0," ",COUNTRY_INFO!B272))</f>
        <v>Enugu</v>
      </c>
      <c r="C272" s="13" t="str">
        <f>IF(INTRO!$E$39="Non-endemic"," ",IF(COUNTRY_INFO!C272=0," ",COUNTRY_INFO!C272))</f>
        <v>Ezeagu</v>
      </c>
      <c r="D272" s="14">
        <f>IF(INTRO!$E$39="Non-endemic",0,IF(INTRO!$E$39="Endemic but PC is not required",IF(COUNTRY_INFO!$H272=1,COUNTRY_INFO!F272+COUNTRY_INFO!G272,0),IF(COUNTRY_INFO!$H272=1,COUNTRY_INFO!F272+COUNTRY_INFO!G272,IF(COUNTRY_INFO!$I272=1,IF(COUNTRY_INFO!N272&gt;=(COUNTRY_INFO!F272+COUNTRY_INFO!G272),COUNTRY_INFO!F272+COUNTRY_INFO!G272,COUNTRY_INFO!$N272),0))))</f>
        <v>182602</v>
      </c>
      <c r="E272" s="15">
        <f>IF(AND(INTRO!$E$39="Non-endemic",INTRO!$E$37="Non-endemic"),"Not required",IF(INTRO!$E$39="Non-endemic","Treat with DEC",COUNTRY_INFO!Q272))</f>
        <v>1</v>
      </c>
      <c r="F272" s="15">
        <f>IF(INTRO!$E$39&lt;&gt;"Non-endemic",COUNTRY_INFO!R272,"Not required")</f>
        <v>2</v>
      </c>
      <c r="G272" s="14">
        <f>IF(COUNTRY_INFO!H272=1, IF($E272=1,IF(ALB_MBD!$J272&lt;&gt;" ",COUNTRY_INFO!F272+COUNTRY_INFO!G272-ALB_MBD!$J272,COUNTRY_INFO!F272+COUNTRY_INFO!G272), 0),0)</f>
        <v>182602</v>
      </c>
      <c r="H272" s="14">
        <f>IF(INTRO!$E$39&lt;&gt;"Endemic",0, IF(AND(COUNTRY_INFO!$I272=1,$F272&lt;&gt;0),IF(COUNTRY_INFO!N272&gt;=(COUNTRY_INFO!F272+COUNTRY_INFO!G272),COUNTRY_INFO!F272+COUNTRY_INFO!G272,COUNTRY_INFO!$N272), 0))</f>
        <v>95260.156273828106</v>
      </c>
      <c r="I272" s="3">
        <v>76208.125019062485</v>
      </c>
      <c r="J272" s="14">
        <f t="shared" si="30"/>
        <v>76208.125019062485</v>
      </c>
      <c r="K272" s="14">
        <f t="shared" si="31"/>
        <v>297902.84994662501</v>
      </c>
      <c r="L272" s="14">
        <f t="shared" si="32"/>
        <v>213382.75005337494</v>
      </c>
      <c r="M272" s="14">
        <f t="shared" si="33"/>
        <v>213382.75005337494</v>
      </c>
      <c r="N272" s="14">
        <f t="shared" si="34"/>
        <v>724668.35005337489</v>
      </c>
      <c r="O272" s="25"/>
      <c r="P272" s="16">
        <f t="shared" si="28"/>
        <v>724668.35005337489</v>
      </c>
      <c r="Q272" s="16">
        <f t="shared" si="29"/>
        <v>1450</v>
      </c>
    </row>
    <row r="273" spans="1:17" x14ac:dyDescent="0.25">
      <c r="A273" s="13" t="str">
        <f>IF(INTRO!$E$39="Non-endemic"," ",IF(COUNTRY_INFO!A273=0," ",COUNTRY_INFO!A273))</f>
        <v>Nigeria</v>
      </c>
      <c r="B273" s="13" t="str">
        <f>IF(INTRO!$E$39="Non-endemic"," ",IF(COUNTRY_INFO!B273=0," ",COUNTRY_INFO!B273))</f>
        <v>Enugu</v>
      </c>
      <c r="C273" s="13" t="str">
        <f>IF(INTRO!$E$39="Non-endemic"," ",IF(COUNTRY_INFO!C273=0," ",COUNTRY_INFO!C273))</f>
        <v>Igbo Ekiti</v>
      </c>
      <c r="D273" s="14">
        <f>IF(INTRO!$E$39="Non-endemic",0,IF(INTRO!$E$39="Endemic but PC is not required",IF(COUNTRY_INFO!$H273=1,COUNTRY_INFO!F273+COUNTRY_INFO!G273,0),IF(COUNTRY_INFO!$H273=1,COUNTRY_INFO!F273+COUNTRY_INFO!G273,IF(COUNTRY_INFO!$I273=1,IF(COUNTRY_INFO!N273&gt;=(COUNTRY_INFO!F273+COUNTRY_INFO!G273),COUNTRY_INFO!F273+COUNTRY_INFO!G273,COUNTRY_INFO!$N273),0))))</f>
        <v>225132</v>
      </c>
      <c r="E273" s="15">
        <f>IF(AND(INTRO!$E$39="Non-endemic",INTRO!$E$37="Non-endemic"),"Not required",IF(INTRO!$E$39="Non-endemic","Treat with DEC",COUNTRY_INFO!Q273))</f>
        <v>1</v>
      </c>
      <c r="F273" s="15">
        <f>IF(INTRO!$E$39&lt;&gt;"Non-endemic",COUNTRY_INFO!R273,"Not required")</f>
        <v>2</v>
      </c>
      <c r="G273" s="14">
        <f>IF(COUNTRY_INFO!H273=1, IF($E273=1,IF(ALB_MBD!$J273&lt;&gt;" ",COUNTRY_INFO!F273+COUNTRY_INFO!G273-ALB_MBD!$J273,COUNTRY_INFO!F273+COUNTRY_INFO!G273), 0),0)</f>
        <v>225132</v>
      </c>
      <c r="H273" s="14">
        <f>IF(INTRO!$E$39&lt;&gt;"Endemic",0, IF(AND(COUNTRY_INFO!$I273=1,$F273&lt;&gt;0),IF(COUNTRY_INFO!N273&gt;=(COUNTRY_INFO!F273+COUNTRY_INFO!G273),COUNTRY_INFO!F273+COUNTRY_INFO!G273,COUNTRY_INFO!$N273), 0))</f>
        <v>74878.251248437489</v>
      </c>
      <c r="I273" s="3">
        <v>59902.600998749993</v>
      </c>
      <c r="J273" s="14">
        <f t="shared" si="30"/>
        <v>59902.600998749993</v>
      </c>
      <c r="K273" s="14">
        <f t="shared" si="31"/>
        <v>462642.31720350002</v>
      </c>
      <c r="L273" s="14">
        <f t="shared" si="32"/>
        <v>167727.28279649996</v>
      </c>
      <c r="M273" s="14">
        <f t="shared" si="33"/>
        <v>167727.28279649996</v>
      </c>
      <c r="N273" s="14">
        <f t="shared" si="34"/>
        <v>798096.88279649988</v>
      </c>
      <c r="O273" s="25"/>
      <c r="P273" s="16">
        <f t="shared" si="28"/>
        <v>798096.88279649988</v>
      </c>
      <c r="Q273" s="16">
        <f t="shared" si="29"/>
        <v>1597</v>
      </c>
    </row>
    <row r="274" spans="1:17" x14ac:dyDescent="0.25">
      <c r="A274" s="13" t="str">
        <f>IF(INTRO!$E$39="Non-endemic"," ",IF(COUNTRY_INFO!A274=0," ",COUNTRY_INFO!A274))</f>
        <v>Nigeria</v>
      </c>
      <c r="B274" s="13" t="str">
        <f>IF(INTRO!$E$39="Non-endemic"," ",IF(COUNTRY_INFO!B274=0," ",COUNTRY_INFO!B274))</f>
        <v>Enugu</v>
      </c>
      <c r="C274" s="13" t="str">
        <f>IF(INTRO!$E$39="Non-endemic"," ",IF(COUNTRY_INFO!C274=0," ",COUNTRY_INFO!C274))</f>
        <v>Igbo-Eze North</v>
      </c>
      <c r="D274" s="14">
        <f>IF(INTRO!$E$39="Non-endemic",0,IF(INTRO!$E$39="Endemic but PC is not required",IF(COUNTRY_INFO!$H274=1,COUNTRY_INFO!F274+COUNTRY_INFO!G274,0),IF(COUNTRY_INFO!$H274=1,COUNTRY_INFO!F274+COUNTRY_INFO!G274,IF(COUNTRY_INFO!$I274=1,IF(COUNTRY_INFO!N274&gt;=(COUNTRY_INFO!F274+COUNTRY_INFO!G274),COUNTRY_INFO!F274+COUNTRY_INFO!G274,COUNTRY_INFO!$N274),0))))</f>
        <v>279125</v>
      </c>
      <c r="E274" s="15">
        <f>IF(AND(INTRO!$E$39="Non-endemic",INTRO!$E$37="Non-endemic"),"Not required",IF(INTRO!$E$39="Non-endemic","Treat with DEC",COUNTRY_INFO!Q274))</f>
        <v>0</v>
      </c>
      <c r="F274" s="15">
        <f>IF(INTRO!$E$39&lt;&gt;"Non-endemic",COUNTRY_INFO!R274,"Not required")</f>
        <v>2</v>
      </c>
      <c r="G274" s="14">
        <f>IF(COUNTRY_INFO!H274=1, IF($E274=1,IF(ALB_MBD!$J274&lt;&gt;" ",COUNTRY_INFO!F274+COUNTRY_INFO!G274-ALB_MBD!$J274,COUNTRY_INFO!F274+COUNTRY_INFO!G274), 0),0)</f>
        <v>0</v>
      </c>
      <c r="H274" s="14">
        <f>IF(INTRO!$E$39&lt;&gt;"Endemic",0, IF(AND(COUNTRY_INFO!$I274=1,$F274&lt;&gt;0),IF(COUNTRY_INFO!N274&gt;=(COUNTRY_INFO!F274+COUNTRY_INFO!G274),COUNTRY_INFO!F274+COUNTRY_INFO!G274,COUNTRY_INFO!$N274), 0))</f>
        <v>279125</v>
      </c>
      <c r="I274" s="3"/>
      <c r="J274" s="14">
        <f t="shared" si="30"/>
        <v>279125</v>
      </c>
      <c r="K274" s="14">
        <f t="shared" si="31"/>
        <v>0</v>
      </c>
      <c r="L274" s="14">
        <f t="shared" si="32"/>
        <v>1563100</v>
      </c>
      <c r="M274" s="14">
        <f t="shared" si="33"/>
        <v>0</v>
      </c>
      <c r="N274" s="14">
        <f t="shared" si="34"/>
        <v>1563100</v>
      </c>
      <c r="O274" s="25"/>
      <c r="P274" s="16">
        <f t="shared" si="28"/>
        <v>1563100</v>
      </c>
      <c r="Q274" s="16">
        <f t="shared" si="29"/>
        <v>3127</v>
      </c>
    </row>
    <row r="275" spans="1:17" x14ac:dyDescent="0.25">
      <c r="A275" s="13" t="str">
        <f>IF(INTRO!$E$39="Non-endemic"," ",IF(COUNTRY_INFO!A275=0," ",COUNTRY_INFO!A275))</f>
        <v>Nigeria</v>
      </c>
      <c r="B275" s="13" t="str">
        <f>IF(INTRO!$E$39="Non-endemic"," ",IF(COUNTRY_INFO!B275=0," ",COUNTRY_INFO!B275))</f>
        <v>Enugu</v>
      </c>
      <c r="C275" s="13" t="str">
        <f>IF(INTRO!$E$39="Non-endemic"," ",IF(COUNTRY_INFO!C275=0," ",COUNTRY_INFO!C275))</f>
        <v>Igbo-Eze South</v>
      </c>
      <c r="D275" s="14">
        <f>IF(INTRO!$E$39="Non-endemic",0,IF(INTRO!$E$39="Endemic but PC is not required",IF(COUNTRY_INFO!$H275=1,COUNTRY_INFO!F275+COUNTRY_INFO!G275,0),IF(COUNTRY_INFO!$H275=1,COUNTRY_INFO!F275+COUNTRY_INFO!G275,IF(COUNTRY_INFO!$I275=1,IF(COUNTRY_INFO!N275&gt;=(COUNTRY_INFO!F275+COUNTRY_INFO!G275),COUNTRY_INFO!F275+COUNTRY_INFO!G275,COUNTRY_INFO!$N275),0))))</f>
        <v>158512</v>
      </c>
      <c r="E275" s="15">
        <f>IF(AND(INTRO!$E$39="Non-endemic",INTRO!$E$37="Non-endemic"),"Not required",IF(INTRO!$E$39="Non-endemic","Treat with DEC",COUNTRY_INFO!Q275))</f>
        <v>1</v>
      </c>
      <c r="F275" s="15">
        <f>IF(INTRO!$E$39&lt;&gt;"Non-endemic",COUNTRY_INFO!R275,"Not required")</f>
        <v>2</v>
      </c>
      <c r="G275" s="14">
        <f>IF(COUNTRY_INFO!H275=1, IF($E275=1,IF(ALB_MBD!$J275&lt;&gt;" ",COUNTRY_INFO!F275+COUNTRY_INFO!G275-ALB_MBD!$J275,COUNTRY_INFO!F275+COUNTRY_INFO!G275), 0),0)</f>
        <v>158512</v>
      </c>
      <c r="H275" s="14">
        <f>IF(INTRO!$E$39&lt;&gt;"Endemic",0, IF(AND(COUNTRY_INFO!$I275=1,$F275&lt;&gt;0),IF(COUNTRY_INFO!N275&gt;=(COUNTRY_INFO!F275+COUNTRY_INFO!G275),COUNTRY_INFO!F275+COUNTRY_INFO!G275,COUNTRY_INFO!$N275), 0))</f>
        <v>73303.110253515595</v>
      </c>
      <c r="I275" s="3">
        <v>58642.488202812478</v>
      </c>
      <c r="J275" s="14">
        <f t="shared" si="30"/>
        <v>58642.488202812478</v>
      </c>
      <c r="K275" s="14">
        <f t="shared" si="31"/>
        <v>279634.63303212507</v>
      </c>
      <c r="L275" s="14">
        <f t="shared" si="32"/>
        <v>164198.96696787493</v>
      </c>
      <c r="M275" s="14">
        <f t="shared" si="33"/>
        <v>164198.96696787493</v>
      </c>
      <c r="N275" s="14">
        <f t="shared" si="34"/>
        <v>608032.56696787488</v>
      </c>
      <c r="O275" s="25"/>
      <c r="P275" s="16">
        <f t="shared" si="28"/>
        <v>608032.56696787488</v>
      </c>
      <c r="Q275" s="16">
        <f t="shared" si="29"/>
        <v>1217</v>
      </c>
    </row>
    <row r="276" spans="1:17" x14ac:dyDescent="0.25">
      <c r="A276" s="13" t="str">
        <f>IF(INTRO!$E$39="Non-endemic"," ",IF(COUNTRY_INFO!A276=0," ",COUNTRY_INFO!A276))</f>
        <v>Nigeria</v>
      </c>
      <c r="B276" s="13" t="str">
        <f>IF(INTRO!$E$39="Non-endemic"," ",IF(COUNTRY_INFO!B276=0," ",COUNTRY_INFO!B276))</f>
        <v>Enugu</v>
      </c>
      <c r="C276" s="13" t="str">
        <f>IF(INTRO!$E$39="Non-endemic"," ",IF(COUNTRY_INFO!C276=0," ",COUNTRY_INFO!C276))</f>
        <v>Isi-Uzo</v>
      </c>
      <c r="D276" s="14">
        <f>IF(INTRO!$E$39="Non-endemic",0,IF(INTRO!$E$39="Endemic but PC is not required",IF(COUNTRY_INFO!$H276=1,COUNTRY_INFO!F276+COUNTRY_INFO!G276,0),IF(COUNTRY_INFO!$H276=1,COUNTRY_INFO!F276+COUNTRY_INFO!G276,IF(COUNTRY_INFO!$I276=1,IF(COUNTRY_INFO!N276&gt;=(COUNTRY_INFO!F276+COUNTRY_INFO!G276),COUNTRY_INFO!F276+COUNTRY_INFO!G276,COUNTRY_INFO!$N276),0))))</f>
        <v>159681</v>
      </c>
      <c r="E276" s="15">
        <f>IF(AND(INTRO!$E$39="Non-endemic",INTRO!$E$37="Non-endemic"),"Not required",IF(INTRO!$E$39="Non-endemic","Treat with DEC",COUNTRY_INFO!Q276))</f>
        <v>1</v>
      </c>
      <c r="F276" s="15">
        <f>IF(INTRO!$E$39&lt;&gt;"Non-endemic",COUNTRY_INFO!R276,"Not required")</f>
        <v>2</v>
      </c>
      <c r="G276" s="14">
        <f>IF(COUNTRY_INFO!H276=1, IF($E276=1,IF(ALB_MBD!$J276&lt;&gt;" ",COUNTRY_INFO!F276+COUNTRY_INFO!G276-ALB_MBD!$J276,COUNTRY_INFO!F276+COUNTRY_INFO!G276), 0),0)</f>
        <v>159681</v>
      </c>
      <c r="H276" s="14">
        <f>IF(INTRO!$E$39&lt;&gt;"Endemic",0, IF(AND(COUNTRY_INFO!$I276=1,$F276&lt;&gt;0),IF(COUNTRY_INFO!N276&gt;=(COUNTRY_INFO!F276+COUNTRY_INFO!G276),COUNTRY_INFO!F276+COUNTRY_INFO!G276,COUNTRY_INFO!$N276), 0))</f>
        <v>81972.45669648434</v>
      </c>
      <c r="I276" s="3">
        <v>65577.965357187481</v>
      </c>
      <c r="J276" s="14">
        <f t="shared" si="30"/>
        <v>65577.965357187481</v>
      </c>
      <c r="K276" s="14">
        <f t="shared" si="31"/>
        <v>263488.49699987506</v>
      </c>
      <c r="L276" s="14">
        <f t="shared" si="32"/>
        <v>183618.30300012493</v>
      </c>
      <c r="M276" s="14">
        <f t="shared" si="33"/>
        <v>183618.30300012493</v>
      </c>
      <c r="N276" s="14">
        <f t="shared" si="34"/>
        <v>630725.10300012492</v>
      </c>
      <c r="O276" s="25"/>
      <c r="P276" s="16">
        <f t="shared" si="28"/>
        <v>630725.10300012492</v>
      </c>
      <c r="Q276" s="16">
        <f t="shared" si="29"/>
        <v>1262</v>
      </c>
    </row>
    <row r="277" spans="1:17" x14ac:dyDescent="0.25">
      <c r="A277" s="13" t="str">
        <f>IF(INTRO!$E$39="Non-endemic"," ",IF(COUNTRY_INFO!A277=0," ",COUNTRY_INFO!A277))</f>
        <v>Nigeria</v>
      </c>
      <c r="B277" s="13" t="str">
        <f>IF(INTRO!$E$39="Non-endemic"," ",IF(COUNTRY_INFO!B277=0," ",COUNTRY_INFO!B277))</f>
        <v>Enugu</v>
      </c>
      <c r="C277" s="13" t="str">
        <f>IF(INTRO!$E$39="Non-endemic"," ",IF(COUNTRY_INFO!C277=0," ",COUNTRY_INFO!C277))</f>
        <v>Nkanu East</v>
      </c>
      <c r="D277" s="14">
        <f>IF(INTRO!$E$39="Non-endemic",0,IF(INTRO!$E$39="Endemic but PC is not required",IF(COUNTRY_INFO!$H277=1,COUNTRY_INFO!F277+COUNTRY_INFO!G277,0),IF(COUNTRY_INFO!$H277=1,COUNTRY_INFO!F277+COUNTRY_INFO!G277,IF(COUNTRY_INFO!$I277=1,IF(COUNTRY_INFO!N277&gt;=(COUNTRY_INFO!F277+COUNTRY_INFO!G277),COUNTRY_INFO!F277+COUNTRY_INFO!G277,COUNTRY_INFO!$N277),0))))</f>
        <v>160068</v>
      </c>
      <c r="E277" s="15">
        <f>IF(AND(INTRO!$E$39="Non-endemic",INTRO!$E$37="Non-endemic"),"Not required",IF(INTRO!$E$39="Non-endemic","Treat with DEC",COUNTRY_INFO!Q277))</f>
        <v>1</v>
      </c>
      <c r="F277" s="15">
        <f>IF(INTRO!$E$39&lt;&gt;"Non-endemic",COUNTRY_INFO!R277,"Not required")</f>
        <v>2</v>
      </c>
      <c r="G277" s="14">
        <f>IF(COUNTRY_INFO!H277=1, IF($E277=1,IF(ALB_MBD!$J277&lt;&gt;" ",COUNTRY_INFO!F277+COUNTRY_INFO!G277-ALB_MBD!$J277,COUNTRY_INFO!F277+COUNTRY_INFO!G277), 0),0)</f>
        <v>160068</v>
      </c>
      <c r="H277" s="14">
        <f>IF(INTRO!$E$39&lt;&gt;"Endemic",0, IF(AND(COUNTRY_INFO!$I277=1,$F277&lt;&gt;0),IF(COUNTRY_INFO!N277&gt;=(COUNTRY_INFO!F277+COUNTRY_INFO!G277),COUNTRY_INFO!F277+COUNTRY_INFO!G277,COUNTRY_INFO!$N277), 0))</f>
        <v>77086.980842578094</v>
      </c>
      <c r="I277" s="3">
        <v>61669.584674062477</v>
      </c>
      <c r="J277" s="14">
        <f t="shared" si="30"/>
        <v>61669.584674062477</v>
      </c>
      <c r="K277" s="14">
        <f t="shared" si="31"/>
        <v>275515.56291262509</v>
      </c>
      <c r="L277" s="14">
        <f t="shared" si="32"/>
        <v>172674.83708737494</v>
      </c>
      <c r="M277" s="14">
        <f t="shared" si="33"/>
        <v>172674.83708737494</v>
      </c>
      <c r="N277" s="14">
        <f t="shared" si="34"/>
        <v>620865.23708737502</v>
      </c>
      <c r="O277" s="25"/>
      <c r="P277" s="16">
        <f t="shared" si="28"/>
        <v>620865.23708737502</v>
      </c>
      <c r="Q277" s="16">
        <f t="shared" si="29"/>
        <v>1242</v>
      </c>
    </row>
    <row r="278" spans="1:17" x14ac:dyDescent="0.25">
      <c r="A278" s="13" t="str">
        <f>IF(INTRO!$E$39="Non-endemic"," ",IF(COUNTRY_INFO!A278=0," ",COUNTRY_INFO!A278))</f>
        <v>Nigeria</v>
      </c>
      <c r="B278" s="13" t="str">
        <f>IF(INTRO!$E$39="Non-endemic"," ",IF(COUNTRY_INFO!B278=0," ",COUNTRY_INFO!B278))</f>
        <v>Enugu</v>
      </c>
      <c r="C278" s="13" t="str">
        <f>IF(INTRO!$E$39="Non-endemic"," ",IF(COUNTRY_INFO!C278=0," ",COUNTRY_INFO!C278))</f>
        <v>Nkanu West</v>
      </c>
      <c r="D278" s="14">
        <f>IF(INTRO!$E$39="Non-endemic",0,IF(INTRO!$E$39="Endemic but PC is not required",IF(COUNTRY_INFO!$H278=1,COUNTRY_INFO!F278+COUNTRY_INFO!G278,0),IF(COUNTRY_INFO!$H278=1,COUNTRY_INFO!F278+COUNTRY_INFO!G278,IF(COUNTRY_INFO!$I278=1,IF(COUNTRY_INFO!N278&gt;=(COUNTRY_INFO!F278+COUNTRY_INFO!G278),COUNTRY_INFO!F278+COUNTRY_INFO!G278,COUNTRY_INFO!$N278),0))))</f>
        <v>157831</v>
      </c>
      <c r="E278" s="15">
        <f>IF(AND(INTRO!$E$39="Non-endemic",INTRO!$E$37="Non-endemic"),"Not required",IF(INTRO!$E$39="Non-endemic","Treat with DEC",COUNTRY_INFO!Q278))</f>
        <v>1</v>
      </c>
      <c r="F278" s="15">
        <f>IF(INTRO!$E$39&lt;&gt;"Non-endemic",COUNTRY_INFO!R278,"Not required")</f>
        <v>2</v>
      </c>
      <c r="G278" s="14">
        <f>IF(COUNTRY_INFO!H278=1, IF($E278=1,IF(ALB_MBD!$J278&lt;&gt;" ",COUNTRY_INFO!F278+COUNTRY_INFO!G278-ALB_MBD!$J278,COUNTRY_INFO!F278+COUNTRY_INFO!G278), 0),0)</f>
        <v>157831</v>
      </c>
      <c r="H278" s="14">
        <f>IF(INTRO!$E$39&lt;&gt;"Endemic",0, IF(AND(COUNTRY_INFO!$I278=1,$F278&lt;&gt;0),IF(COUNTRY_INFO!N278&gt;=(COUNTRY_INFO!F278+COUNTRY_INFO!G278),COUNTRY_INFO!F278+COUNTRY_INFO!G278,COUNTRY_INFO!$N278), 0))</f>
        <v>76455.599869140613</v>
      </c>
      <c r="I278" s="3">
        <v>61164.479895312485</v>
      </c>
      <c r="J278" s="14">
        <f t="shared" si="30"/>
        <v>61164.479895312485</v>
      </c>
      <c r="K278" s="14">
        <f t="shared" si="31"/>
        <v>270666.25629312504</v>
      </c>
      <c r="L278" s="14">
        <f t="shared" si="32"/>
        <v>171260.54370687495</v>
      </c>
      <c r="M278" s="14">
        <f t="shared" si="33"/>
        <v>171260.54370687495</v>
      </c>
      <c r="N278" s="14">
        <f t="shared" si="34"/>
        <v>613187.34370687488</v>
      </c>
      <c r="O278" s="25"/>
      <c r="P278" s="16">
        <f t="shared" si="28"/>
        <v>613187.34370687488</v>
      </c>
      <c r="Q278" s="16">
        <f t="shared" si="29"/>
        <v>1227</v>
      </c>
    </row>
    <row r="279" spans="1:17" x14ac:dyDescent="0.25">
      <c r="A279" s="13" t="str">
        <f>IF(INTRO!$E$39="Non-endemic"," ",IF(COUNTRY_INFO!A279=0," ",COUNTRY_INFO!A279))</f>
        <v>Nigeria</v>
      </c>
      <c r="B279" s="13" t="str">
        <f>IF(INTRO!$E$39="Non-endemic"," ",IF(COUNTRY_INFO!B279=0," ",COUNTRY_INFO!B279))</f>
        <v>Enugu</v>
      </c>
      <c r="C279" s="13" t="str">
        <f>IF(INTRO!$E$39="Non-endemic"," ",IF(COUNTRY_INFO!C279=0," ",COUNTRY_INFO!C279))</f>
        <v>Nsuka</v>
      </c>
      <c r="D279" s="14">
        <f>IF(INTRO!$E$39="Non-endemic",0,IF(INTRO!$E$39="Endemic but PC is not required",IF(COUNTRY_INFO!$H279=1,COUNTRY_INFO!F279+COUNTRY_INFO!G279,0),IF(COUNTRY_INFO!$H279=1,COUNTRY_INFO!F279+COUNTRY_INFO!G279,IF(COUNTRY_INFO!$I279=1,IF(COUNTRY_INFO!N279&gt;=(COUNTRY_INFO!F279+COUNTRY_INFO!G279),COUNTRY_INFO!F279+COUNTRY_INFO!G279,COUNTRY_INFO!$N279),0))))</f>
        <v>333137</v>
      </c>
      <c r="E279" s="15">
        <f>IF(AND(INTRO!$E$39="Non-endemic",INTRO!$E$37="Non-endemic"),"Not required",IF(INTRO!$E$39="Non-endemic","Treat with DEC",COUNTRY_INFO!Q279))</f>
        <v>1</v>
      </c>
      <c r="F279" s="15">
        <f>IF(INTRO!$E$39&lt;&gt;"Non-endemic",COUNTRY_INFO!R279,"Not required")</f>
        <v>2</v>
      </c>
      <c r="G279" s="14">
        <f>IF(COUNTRY_INFO!H279=1, IF($E279=1,IF(ALB_MBD!$J279&lt;&gt;" ",COUNTRY_INFO!F279+COUNTRY_INFO!G279-ALB_MBD!$J279,COUNTRY_INFO!F279+COUNTRY_INFO!G279), 0),0)</f>
        <v>333137</v>
      </c>
      <c r="H279" s="14">
        <f>IF(INTRO!$E$39&lt;&gt;"Endemic",0, IF(AND(COUNTRY_INFO!$I279=1,$F279&lt;&gt;0),IF(COUNTRY_INFO!N279&gt;=(COUNTRY_INFO!F279+COUNTRY_INFO!G279),COUNTRY_INFO!F279+COUNTRY_INFO!G279,COUNTRY_INFO!$N279), 0))</f>
        <v>95178.474119921841</v>
      </c>
      <c r="I279" s="3">
        <v>76142.779295937478</v>
      </c>
      <c r="J279" s="14">
        <f t="shared" si="30"/>
        <v>76142.779295937478</v>
      </c>
      <c r="K279" s="14">
        <f t="shared" si="31"/>
        <v>719583.81797137507</v>
      </c>
      <c r="L279" s="14">
        <f t="shared" si="32"/>
        <v>213199.78202862493</v>
      </c>
      <c r="M279" s="14">
        <f t="shared" si="33"/>
        <v>213199.78202862493</v>
      </c>
      <c r="N279" s="14">
        <f t="shared" si="34"/>
        <v>1145983.3820286249</v>
      </c>
      <c r="O279" s="25"/>
      <c r="P279" s="16">
        <f t="shared" si="28"/>
        <v>1145983.3820286249</v>
      </c>
      <c r="Q279" s="16">
        <f t="shared" si="29"/>
        <v>2292</v>
      </c>
    </row>
    <row r="280" spans="1:17" x14ac:dyDescent="0.25">
      <c r="A280" s="13" t="str">
        <f>IF(INTRO!$E$39="Non-endemic"," ",IF(COUNTRY_INFO!A280=0," ",COUNTRY_INFO!A280))</f>
        <v>Nigeria</v>
      </c>
      <c r="B280" s="13" t="str">
        <f>IF(INTRO!$E$39="Non-endemic"," ",IF(COUNTRY_INFO!B280=0," ",COUNTRY_INFO!B280))</f>
        <v>Enugu</v>
      </c>
      <c r="C280" s="13" t="str">
        <f>IF(INTRO!$E$39="Non-endemic"," ",IF(COUNTRY_INFO!C280=0," ",COUNTRY_INFO!C280))</f>
        <v>Orji-River</v>
      </c>
      <c r="D280" s="14">
        <f>IF(INTRO!$E$39="Non-endemic",0,IF(INTRO!$E$39="Endemic but PC is not required",IF(COUNTRY_INFO!$H280=1,COUNTRY_INFO!F280+COUNTRY_INFO!G280,0),IF(COUNTRY_INFO!$H280=1,COUNTRY_INFO!F280+COUNTRY_INFO!G280,IF(COUNTRY_INFO!$I280=1,IF(COUNTRY_INFO!N280&gt;=(COUNTRY_INFO!F280+COUNTRY_INFO!G280),COUNTRY_INFO!F280+COUNTRY_INFO!G280,COUNTRY_INFO!$N280),0))))</f>
        <v>136197</v>
      </c>
      <c r="E280" s="15">
        <f>IF(AND(INTRO!$E$39="Non-endemic",INTRO!$E$37="Non-endemic"),"Not required",IF(INTRO!$E$39="Non-endemic","Treat with DEC",COUNTRY_INFO!Q280))</f>
        <v>1</v>
      </c>
      <c r="F280" s="15">
        <f>IF(INTRO!$E$39&lt;&gt;"Non-endemic",COUNTRY_INFO!R280,"Not required")</f>
        <v>2</v>
      </c>
      <c r="G280" s="14">
        <f>IF(COUNTRY_INFO!H280=1, IF($E280=1,IF(ALB_MBD!$J280&lt;&gt;" ",COUNTRY_INFO!F280+COUNTRY_INFO!G280-ALB_MBD!$J280,COUNTRY_INFO!F280+COUNTRY_INFO!G280), 0),0)</f>
        <v>136197</v>
      </c>
      <c r="H280" s="14">
        <f>IF(INTRO!$E$39&lt;&gt;"Endemic",0, IF(AND(COUNTRY_INFO!$I280=1,$F280&lt;&gt;0),IF(COUNTRY_INFO!N280&gt;=(COUNTRY_INFO!F280+COUNTRY_INFO!G280),COUNTRY_INFO!F280+COUNTRY_INFO!G280,COUNTRY_INFO!$N280), 0))</f>
        <v>60761.588190234354</v>
      </c>
      <c r="I280" s="3">
        <v>48609.270552187489</v>
      </c>
      <c r="J280" s="14">
        <f t="shared" si="30"/>
        <v>48609.270552187489</v>
      </c>
      <c r="K280" s="14">
        <f t="shared" si="31"/>
        <v>245245.64245387501</v>
      </c>
      <c r="L280" s="14">
        <f t="shared" si="32"/>
        <v>136105.95754612496</v>
      </c>
      <c r="M280" s="14">
        <f t="shared" si="33"/>
        <v>136105.95754612496</v>
      </c>
      <c r="N280" s="14">
        <f t="shared" si="34"/>
        <v>517457.55754612491</v>
      </c>
      <c r="O280" s="25"/>
      <c r="P280" s="16">
        <f t="shared" si="28"/>
        <v>517457.55754612491</v>
      </c>
      <c r="Q280" s="16">
        <f t="shared" si="29"/>
        <v>1035</v>
      </c>
    </row>
    <row r="281" spans="1:17" x14ac:dyDescent="0.25">
      <c r="A281" s="13" t="str">
        <f>IF(INTRO!$E$39="Non-endemic"," ",IF(COUNTRY_INFO!A281=0," ",COUNTRY_INFO!A281))</f>
        <v>Nigeria</v>
      </c>
      <c r="B281" s="13" t="str">
        <f>IF(INTRO!$E$39="Non-endemic"," ",IF(COUNTRY_INFO!B281=0," ",COUNTRY_INFO!B281))</f>
        <v>Enugu</v>
      </c>
      <c r="C281" s="13" t="str">
        <f>IF(INTRO!$E$39="Non-endemic"," ",IF(COUNTRY_INFO!C281=0," ",COUNTRY_INFO!C281))</f>
        <v>Udenu</v>
      </c>
      <c r="D281" s="14">
        <f>IF(INTRO!$E$39="Non-endemic",0,IF(INTRO!$E$39="Endemic but PC is not required",IF(COUNTRY_INFO!$H281=1,COUNTRY_INFO!F281+COUNTRY_INFO!G281,0),IF(COUNTRY_INFO!$H281=1,COUNTRY_INFO!F281+COUNTRY_INFO!G281,IF(COUNTRY_INFO!$I281=1,IF(COUNTRY_INFO!N281&gt;=(COUNTRY_INFO!F281+COUNTRY_INFO!G281),COUNTRY_INFO!F281+COUNTRY_INFO!G281,COUNTRY_INFO!$N281),0))))</f>
        <v>192014</v>
      </c>
      <c r="E281" s="15">
        <f>IF(AND(INTRO!$E$39="Non-endemic",INTRO!$E$37="Non-endemic"),"Not required",IF(INTRO!$E$39="Non-endemic","Treat with DEC",COUNTRY_INFO!Q281))</f>
        <v>1</v>
      </c>
      <c r="F281" s="15">
        <f>IF(INTRO!$E$39&lt;&gt;"Non-endemic",COUNTRY_INFO!R281,"Not required")</f>
        <v>2</v>
      </c>
      <c r="G281" s="14">
        <f>IF(COUNTRY_INFO!H281=1, IF($E281=1,IF(ALB_MBD!$J281&lt;&gt;" ",COUNTRY_INFO!F281+COUNTRY_INFO!G281-ALB_MBD!$J281,COUNTRY_INFO!F281+COUNTRY_INFO!G281), 0),0)</f>
        <v>192014</v>
      </c>
      <c r="H281" s="14">
        <f>IF(INTRO!$E$39&lt;&gt;"Endemic",0, IF(AND(COUNTRY_INFO!$I281=1,$F281&lt;&gt;0),IF(COUNTRY_INFO!N281&gt;=(COUNTRY_INFO!F281+COUNTRY_INFO!G281),COUNTRY_INFO!F281+COUNTRY_INFO!G281,COUNTRY_INFO!$N281), 0))</f>
        <v>74807.607223437459</v>
      </c>
      <c r="I281" s="3">
        <v>59846.08577874997</v>
      </c>
      <c r="J281" s="14">
        <f t="shared" si="30"/>
        <v>59846.08577874997</v>
      </c>
      <c r="K281" s="14">
        <f t="shared" si="31"/>
        <v>370070.15981950011</v>
      </c>
      <c r="L281" s="14">
        <f t="shared" si="32"/>
        <v>167569.0401804999</v>
      </c>
      <c r="M281" s="14">
        <f t="shared" si="33"/>
        <v>167569.0401804999</v>
      </c>
      <c r="N281" s="14">
        <f t="shared" si="34"/>
        <v>705208.24018049985</v>
      </c>
      <c r="O281" s="25"/>
      <c r="P281" s="16">
        <f t="shared" si="28"/>
        <v>705208.24018049985</v>
      </c>
      <c r="Q281" s="16">
        <f t="shared" si="29"/>
        <v>1411</v>
      </c>
    </row>
    <row r="282" spans="1:17" x14ac:dyDescent="0.25">
      <c r="A282" s="13" t="str">
        <f>IF(INTRO!$E$39="Non-endemic"," ",IF(COUNTRY_INFO!A282=0," ",COUNTRY_INFO!A282))</f>
        <v>Nigeria</v>
      </c>
      <c r="B282" s="13" t="str">
        <f>IF(INTRO!$E$39="Non-endemic"," ",IF(COUNTRY_INFO!B282=0," ",COUNTRY_INFO!B282))</f>
        <v>Enugu</v>
      </c>
      <c r="C282" s="13" t="str">
        <f>IF(INTRO!$E$39="Non-endemic"," ",IF(COUNTRY_INFO!C282=0," ",COUNTRY_INFO!C282))</f>
        <v>Udi</v>
      </c>
      <c r="D282" s="14">
        <f>IF(INTRO!$E$39="Non-endemic",0,IF(INTRO!$E$39="Endemic but PC is not required",IF(COUNTRY_INFO!$H282=1,COUNTRY_INFO!F282+COUNTRY_INFO!G282,0),IF(COUNTRY_INFO!$H282=1,COUNTRY_INFO!F282+COUNTRY_INFO!G282,IF(COUNTRY_INFO!$I282=1,IF(COUNTRY_INFO!N282&gt;=(COUNTRY_INFO!F282+COUNTRY_INFO!G282),COUNTRY_INFO!F282+COUNTRY_INFO!G282,COUNTRY_INFO!$N282),0))))</f>
        <v>251765</v>
      </c>
      <c r="E282" s="15">
        <f>IF(AND(INTRO!$E$39="Non-endemic",INTRO!$E$37="Non-endemic"),"Not required",IF(INTRO!$E$39="Non-endemic","Treat with DEC",COUNTRY_INFO!Q282))</f>
        <v>1</v>
      </c>
      <c r="F282" s="15">
        <f>IF(INTRO!$E$39&lt;&gt;"Non-endemic",COUNTRY_INFO!R282,"Not required")</f>
        <v>2</v>
      </c>
      <c r="G282" s="14">
        <f>IF(COUNTRY_INFO!H282=1, IF($E282=1,IF(ALB_MBD!$J282&lt;&gt;" ",COUNTRY_INFO!F282+COUNTRY_INFO!G282-ALB_MBD!$J282,COUNTRY_INFO!F282+COUNTRY_INFO!G282), 0),0)</f>
        <v>251765</v>
      </c>
      <c r="H282" s="14">
        <f>IF(INTRO!$E$39&lt;&gt;"Endemic",0, IF(AND(COUNTRY_INFO!$I282=1,$F282&lt;&gt;0),IF(COUNTRY_INFO!N282&gt;=(COUNTRY_INFO!F282+COUNTRY_INFO!G282),COUNTRY_INFO!F282+COUNTRY_INFO!G282,COUNTRY_INFO!$N282), 0))</f>
        <v>78091.450573046837</v>
      </c>
      <c r="I282" s="3">
        <v>62473.160458437465</v>
      </c>
      <c r="J282" s="14">
        <f t="shared" si="30"/>
        <v>62473.160458437465</v>
      </c>
      <c r="K282" s="14">
        <f t="shared" si="31"/>
        <v>530017.15071637509</v>
      </c>
      <c r="L282" s="14">
        <f t="shared" si="32"/>
        <v>174924.84928362491</v>
      </c>
      <c r="M282" s="14">
        <f t="shared" si="33"/>
        <v>174924.84928362491</v>
      </c>
      <c r="N282" s="14">
        <f t="shared" si="34"/>
        <v>879866.84928362491</v>
      </c>
      <c r="O282" s="25"/>
      <c r="P282" s="16">
        <f t="shared" si="28"/>
        <v>879866.84928362491</v>
      </c>
      <c r="Q282" s="16">
        <f t="shared" si="29"/>
        <v>1760</v>
      </c>
    </row>
    <row r="283" spans="1:17" x14ac:dyDescent="0.25">
      <c r="A283" s="13" t="str">
        <f>IF(INTRO!$E$39="Non-endemic"," ",IF(COUNTRY_INFO!A283=0," ",COUNTRY_INFO!A283))</f>
        <v>Nigeria</v>
      </c>
      <c r="B283" s="13" t="str">
        <f>IF(INTRO!$E$39="Non-endemic"," ",IF(COUNTRY_INFO!B283=0," ",COUNTRY_INFO!B283))</f>
        <v>Enugu</v>
      </c>
      <c r="C283" s="13" t="str">
        <f>IF(INTRO!$E$39="Non-endemic"," ",IF(COUNTRY_INFO!C283=0," ",COUNTRY_INFO!C283))</f>
        <v>Uzo-Uwani</v>
      </c>
      <c r="D283" s="14">
        <f>IF(INTRO!$E$39="Non-endemic",0,IF(INTRO!$E$39="Endemic but PC is not required",IF(COUNTRY_INFO!$H283=1,COUNTRY_INFO!F283+COUNTRY_INFO!G283,0),IF(COUNTRY_INFO!$H283=1,COUNTRY_INFO!F283+COUNTRY_INFO!G283,IF(COUNTRY_INFO!$I283=1,IF(COUNTRY_INFO!N283&gt;=(COUNTRY_INFO!F283+COUNTRY_INFO!G283),COUNTRY_INFO!F283+COUNTRY_INFO!G283,COUNTRY_INFO!$N283),0))))</f>
        <v>133929</v>
      </c>
      <c r="E283" s="15">
        <f>IF(AND(INTRO!$E$39="Non-endemic",INTRO!$E$37="Non-endemic"),"Not required",IF(INTRO!$E$39="Non-endemic","Treat with DEC",COUNTRY_INFO!Q283))</f>
        <v>0</v>
      </c>
      <c r="F283" s="15">
        <f>IF(INTRO!$E$39&lt;&gt;"Non-endemic",COUNTRY_INFO!R283,"Not required")</f>
        <v>2</v>
      </c>
      <c r="G283" s="14">
        <f>IF(COUNTRY_INFO!H283=1, IF($E283=1,IF(ALB_MBD!$J283&lt;&gt;" ",COUNTRY_INFO!F283+COUNTRY_INFO!G283-ALB_MBD!$J283,COUNTRY_INFO!F283+COUNTRY_INFO!G283), 0),0)</f>
        <v>0</v>
      </c>
      <c r="H283" s="14">
        <f>IF(INTRO!$E$39&lt;&gt;"Endemic",0, IF(AND(COUNTRY_INFO!$I283=1,$F283&lt;&gt;0),IF(COUNTRY_INFO!N283&gt;=(COUNTRY_INFO!F283+COUNTRY_INFO!G283),COUNTRY_INFO!F283+COUNTRY_INFO!G283,COUNTRY_INFO!$N283), 0))</f>
        <v>133929</v>
      </c>
      <c r="I283" s="3"/>
      <c r="J283" s="14">
        <f t="shared" si="30"/>
        <v>133929</v>
      </c>
      <c r="K283" s="14">
        <f t="shared" si="31"/>
        <v>0</v>
      </c>
      <c r="L283" s="14">
        <f t="shared" si="32"/>
        <v>750002.39999999991</v>
      </c>
      <c r="M283" s="14">
        <f t="shared" si="33"/>
        <v>0</v>
      </c>
      <c r="N283" s="14">
        <f t="shared" si="34"/>
        <v>750002.39999999991</v>
      </c>
      <c r="O283" s="25"/>
      <c r="P283" s="16">
        <f t="shared" si="28"/>
        <v>750002.39999999991</v>
      </c>
      <c r="Q283" s="16">
        <f t="shared" si="29"/>
        <v>1501</v>
      </c>
    </row>
    <row r="284" spans="1:17" x14ac:dyDescent="0.25">
      <c r="A284" s="13" t="str">
        <f>IF(INTRO!$E$39="Non-endemic"," ",IF(COUNTRY_INFO!A284=0," ",COUNTRY_INFO!A284))</f>
        <v>Nigeria</v>
      </c>
      <c r="B284" s="13" t="str">
        <f>IF(INTRO!$E$39="Non-endemic"," ",IF(COUNTRY_INFO!B284=0," ",COUNTRY_INFO!B284))</f>
        <v>FCT</v>
      </c>
      <c r="C284" s="13" t="str">
        <f>IF(INTRO!$E$39="Non-endemic"," ",IF(COUNTRY_INFO!C284=0," ",COUNTRY_INFO!C284))</f>
        <v>Abaji</v>
      </c>
      <c r="D284" s="14">
        <f>IF(INTRO!$E$39="Non-endemic",0,IF(INTRO!$E$39="Endemic but PC is not required",IF(COUNTRY_INFO!$H284=1,COUNTRY_INFO!F284+COUNTRY_INFO!G284,0),IF(COUNTRY_INFO!$H284=1,COUNTRY_INFO!F284+COUNTRY_INFO!G284,IF(COUNTRY_INFO!$I284=1,IF(COUNTRY_INFO!N284&gt;=(COUNTRY_INFO!F284+COUNTRY_INFO!G284),COUNTRY_INFO!F284+COUNTRY_INFO!G284,COUNTRY_INFO!$N284),0))))</f>
        <v>62880</v>
      </c>
      <c r="E284" s="15">
        <f>IF(AND(INTRO!$E$39="Non-endemic",INTRO!$E$37="Non-endemic"),"Not required",IF(INTRO!$E$39="Non-endemic","Treat with DEC",COUNTRY_INFO!Q284))</f>
        <v>1</v>
      </c>
      <c r="F284" s="15">
        <f>IF(INTRO!$E$39&lt;&gt;"Non-endemic",COUNTRY_INFO!R284,"Not required")</f>
        <v>1</v>
      </c>
      <c r="G284" s="14">
        <f>IF(COUNTRY_INFO!H284=1, IF($E284=1,IF(ALB_MBD!$J284&lt;&gt;" ",COUNTRY_INFO!F284+COUNTRY_INFO!G284-ALB_MBD!$J284,COUNTRY_INFO!F284+COUNTRY_INFO!G284), 0),0)</f>
        <v>62880</v>
      </c>
      <c r="H284" s="14">
        <f>IF(INTRO!$E$39&lt;&gt;"Endemic",0, IF(AND(COUNTRY_INFO!$I284=1,$F284&lt;&gt;0),IF(COUNTRY_INFO!N284&gt;=(COUNTRY_INFO!F284+COUNTRY_INFO!G284),COUNTRY_INFO!F284+COUNTRY_INFO!G284,COUNTRY_INFO!$N284), 0))</f>
        <v>62880</v>
      </c>
      <c r="I284" s="3"/>
      <c r="J284" s="14">
        <f t="shared" si="30"/>
        <v>62880</v>
      </c>
      <c r="K284" s="14">
        <f t="shared" si="31"/>
        <v>0</v>
      </c>
      <c r="L284" s="14">
        <f t="shared" si="32"/>
        <v>0</v>
      </c>
      <c r="M284" s="14">
        <f t="shared" si="33"/>
        <v>176064</v>
      </c>
      <c r="N284" s="14">
        <f t="shared" si="34"/>
        <v>176064</v>
      </c>
      <c r="O284" s="25"/>
      <c r="P284" s="16">
        <f t="shared" si="28"/>
        <v>176064</v>
      </c>
      <c r="Q284" s="16">
        <f t="shared" si="29"/>
        <v>353</v>
      </c>
    </row>
    <row r="285" spans="1:17" x14ac:dyDescent="0.25">
      <c r="A285" s="13" t="str">
        <f>IF(INTRO!$E$39="Non-endemic"," ",IF(COUNTRY_INFO!A285=0," ",COUNTRY_INFO!A285))</f>
        <v>Nigeria</v>
      </c>
      <c r="B285" s="13" t="str">
        <f>IF(INTRO!$E$39="Non-endemic"," ",IF(COUNTRY_INFO!B285=0," ",COUNTRY_INFO!B285))</f>
        <v>FCT</v>
      </c>
      <c r="C285" s="13" t="str">
        <f>IF(INTRO!$E$39="Non-endemic"," ",IF(COUNTRY_INFO!C285=0," ",COUNTRY_INFO!C285))</f>
        <v>AMAC</v>
      </c>
      <c r="D285" s="14">
        <f>IF(INTRO!$E$39="Non-endemic",0,IF(INTRO!$E$39="Endemic but PC is not required",IF(COUNTRY_INFO!$H285=1,COUNTRY_INFO!F285+COUNTRY_INFO!G285,0),IF(COUNTRY_INFO!$H285=1,COUNTRY_INFO!F285+COUNTRY_INFO!G285,IF(COUNTRY_INFO!$I285=1,IF(COUNTRY_INFO!N285&gt;=(COUNTRY_INFO!F285+COUNTRY_INFO!G285),COUNTRY_INFO!F285+COUNTRY_INFO!G285,COUNTRY_INFO!$N285),0))))</f>
        <v>138691.16857659741</v>
      </c>
      <c r="E285" s="15">
        <f>IF(AND(INTRO!$E$39="Non-endemic",INTRO!$E$37="Non-endemic"),"Not required",IF(INTRO!$E$39="Non-endemic","Treat with DEC",COUNTRY_INFO!Q285))</f>
        <v>0</v>
      </c>
      <c r="F285" s="15">
        <f>IF(INTRO!$E$39&lt;&gt;"Non-endemic",COUNTRY_INFO!R285,"Not required")</f>
        <v>1</v>
      </c>
      <c r="G285" s="14">
        <f>IF(COUNTRY_INFO!H285=1, IF($E285=1,IF(ALB_MBD!$J285&lt;&gt;" ",COUNTRY_INFO!F285+COUNTRY_INFO!G285-ALB_MBD!$J285,COUNTRY_INFO!F285+COUNTRY_INFO!G285), 0),0)</f>
        <v>0</v>
      </c>
      <c r="H285" s="14">
        <f>IF(INTRO!$E$39&lt;&gt;"Endemic",0, IF(AND(COUNTRY_INFO!$I285=1,$F285&lt;&gt;0),IF(COUNTRY_INFO!N285&gt;=(COUNTRY_INFO!F285+COUNTRY_INFO!G285),COUNTRY_INFO!F285+COUNTRY_INFO!G285,COUNTRY_INFO!$N285), 0))</f>
        <v>138691.16857659741</v>
      </c>
      <c r="I285" s="3">
        <v>110952.93486127794</v>
      </c>
      <c r="J285" s="14">
        <f t="shared" si="30"/>
        <v>110952.93486127794</v>
      </c>
      <c r="K285" s="14">
        <f t="shared" si="31"/>
        <v>0</v>
      </c>
      <c r="L285" s="14">
        <f t="shared" si="32"/>
        <v>310668.21761157823</v>
      </c>
      <c r="M285" s="14">
        <f t="shared" si="33"/>
        <v>0</v>
      </c>
      <c r="N285" s="14">
        <f t="shared" si="34"/>
        <v>310668.21761157823</v>
      </c>
      <c r="O285" s="25"/>
      <c r="P285" s="16">
        <f t="shared" si="28"/>
        <v>310668.21761157823</v>
      </c>
      <c r="Q285" s="16">
        <f t="shared" si="29"/>
        <v>622</v>
      </c>
    </row>
    <row r="286" spans="1:17" x14ac:dyDescent="0.25">
      <c r="A286" s="13" t="str">
        <f>IF(INTRO!$E$39="Non-endemic"," ",IF(COUNTRY_INFO!A286=0," ",COUNTRY_INFO!A286))</f>
        <v>Nigeria</v>
      </c>
      <c r="B286" s="13" t="str">
        <f>IF(INTRO!$E$39="Non-endemic"," ",IF(COUNTRY_INFO!B286=0," ",COUNTRY_INFO!B286))</f>
        <v>FCT</v>
      </c>
      <c r="C286" s="13" t="str">
        <f>IF(INTRO!$E$39="Non-endemic"," ",IF(COUNTRY_INFO!C286=0," ",COUNTRY_INFO!C286))</f>
        <v>Bwari</v>
      </c>
      <c r="D286" s="14">
        <f>IF(INTRO!$E$39="Non-endemic",0,IF(INTRO!$E$39="Endemic but PC is not required",IF(COUNTRY_INFO!$H286=1,COUNTRY_INFO!F286+COUNTRY_INFO!G286,0),IF(COUNTRY_INFO!$H286=1,COUNTRY_INFO!F286+COUNTRY_INFO!G286,IF(COUNTRY_INFO!$I286=1,IF(COUNTRY_INFO!N286&gt;=(COUNTRY_INFO!F286+COUNTRY_INFO!G286),COUNTRY_INFO!F286+COUNTRY_INFO!G286,COUNTRY_INFO!$N286),0))))</f>
        <v>244464</v>
      </c>
      <c r="E286" s="15">
        <f>IF(AND(INTRO!$E$39="Non-endemic",INTRO!$E$37="Non-endemic"),"Not required",IF(INTRO!$E$39="Non-endemic","Treat with DEC",COUNTRY_INFO!Q286))</f>
        <v>1</v>
      </c>
      <c r="F286" s="15">
        <f>IF(INTRO!$E$39&lt;&gt;"Non-endemic",COUNTRY_INFO!R286,"Not required")</f>
        <v>1</v>
      </c>
      <c r="G286" s="14">
        <f>IF(COUNTRY_INFO!H286=1, IF($E286=1,IF(ALB_MBD!$J286&lt;&gt;" ",COUNTRY_INFO!F286+COUNTRY_INFO!G286-ALB_MBD!$J286,COUNTRY_INFO!F286+COUNTRY_INFO!G286), 0),0)</f>
        <v>244464</v>
      </c>
      <c r="H286" s="14">
        <f>IF(INTRO!$E$39&lt;&gt;"Endemic",0, IF(AND(COUNTRY_INFO!$I286=1,$F286&lt;&gt;0),IF(COUNTRY_INFO!N286&gt;=(COUNTRY_INFO!F286+COUNTRY_INFO!G286),COUNTRY_INFO!F286+COUNTRY_INFO!G286,COUNTRY_INFO!$N286), 0))</f>
        <v>97342.160587006671</v>
      </c>
      <c r="I286" s="3">
        <v>77873.728469605339</v>
      </c>
      <c r="J286" s="14">
        <f t="shared" si="30"/>
        <v>77873.728469605339</v>
      </c>
      <c r="K286" s="14">
        <f t="shared" si="31"/>
        <v>466452.76028510503</v>
      </c>
      <c r="L286" s="14">
        <f t="shared" si="32"/>
        <v>0</v>
      </c>
      <c r="M286" s="14">
        <f t="shared" si="33"/>
        <v>218046.43971489495</v>
      </c>
      <c r="N286" s="14">
        <f t="shared" si="34"/>
        <v>684499.2</v>
      </c>
      <c r="O286" s="25"/>
      <c r="P286" s="16">
        <f t="shared" si="28"/>
        <v>684499.2</v>
      </c>
      <c r="Q286" s="16">
        <f t="shared" si="29"/>
        <v>1369</v>
      </c>
    </row>
    <row r="287" spans="1:17" x14ac:dyDescent="0.25">
      <c r="A287" s="13" t="str">
        <f>IF(INTRO!$E$39="Non-endemic"," ",IF(COUNTRY_INFO!A287=0," ",COUNTRY_INFO!A287))</f>
        <v>Nigeria</v>
      </c>
      <c r="B287" s="13" t="str">
        <f>IF(INTRO!$E$39="Non-endemic"," ",IF(COUNTRY_INFO!B287=0," ",COUNTRY_INFO!B287))</f>
        <v>FCT</v>
      </c>
      <c r="C287" s="13" t="str">
        <f>IF(INTRO!$E$39="Non-endemic"," ",IF(COUNTRY_INFO!C287=0," ",COUNTRY_INFO!C287))</f>
        <v>Gwagwalada</v>
      </c>
      <c r="D287" s="14">
        <f>IF(INTRO!$E$39="Non-endemic",0,IF(INTRO!$E$39="Endemic but PC is not required",IF(COUNTRY_INFO!$H287=1,COUNTRY_INFO!F287+COUNTRY_INFO!G287,0),IF(COUNTRY_INFO!$H287=1,COUNTRY_INFO!F287+COUNTRY_INFO!G287,IF(COUNTRY_INFO!$I287=1,IF(COUNTRY_INFO!N287&gt;=(COUNTRY_INFO!F287+COUNTRY_INFO!G287),COUNTRY_INFO!F287+COUNTRY_INFO!G287,COUNTRY_INFO!$N287),0))))</f>
        <v>169746</v>
      </c>
      <c r="E287" s="15">
        <f>IF(AND(INTRO!$E$39="Non-endemic",INTRO!$E$37="Non-endemic"),"Not required",IF(INTRO!$E$39="Non-endemic","Treat with DEC",COUNTRY_INFO!Q287))</f>
        <v>1</v>
      </c>
      <c r="F287" s="15">
        <f>IF(INTRO!$E$39&lt;&gt;"Non-endemic",COUNTRY_INFO!R287,"Not required")</f>
        <v>1</v>
      </c>
      <c r="G287" s="14">
        <f>IF(COUNTRY_INFO!H287=1, IF($E287=1,IF(ALB_MBD!$J287&lt;&gt;" ",COUNTRY_INFO!F287+COUNTRY_INFO!G287-ALB_MBD!$J287,COUNTRY_INFO!F287+COUNTRY_INFO!G287), 0),0)</f>
        <v>169746</v>
      </c>
      <c r="H287" s="14">
        <f>IF(INTRO!$E$39&lt;&gt;"Endemic",0, IF(AND(COUNTRY_INFO!$I287=1,$F287&lt;&gt;0),IF(COUNTRY_INFO!N287&gt;=(COUNTRY_INFO!F287+COUNTRY_INFO!G287),COUNTRY_INFO!F287+COUNTRY_INFO!G287,COUNTRY_INFO!$N287), 0))</f>
        <v>83028.041532136587</v>
      </c>
      <c r="I287" s="3">
        <v>66422.433225709276</v>
      </c>
      <c r="J287" s="14">
        <f t="shared" si="30"/>
        <v>66422.433225709276</v>
      </c>
      <c r="K287" s="14">
        <f t="shared" si="31"/>
        <v>289305.98696801398</v>
      </c>
      <c r="L287" s="14">
        <f t="shared" si="32"/>
        <v>0</v>
      </c>
      <c r="M287" s="14">
        <f t="shared" si="33"/>
        <v>185982.81303198595</v>
      </c>
      <c r="N287" s="14">
        <f t="shared" si="34"/>
        <v>475288.79999999993</v>
      </c>
      <c r="O287" s="25"/>
      <c r="P287" s="16">
        <f t="shared" si="28"/>
        <v>475288.79999999993</v>
      </c>
      <c r="Q287" s="16">
        <f t="shared" si="29"/>
        <v>951</v>
      </c>
    </row>
    <row r="288" spans="1:17" x14ac:dyDescent="0.25">
      <c r="A288" s="13" t="str">
        <f>IF(INTRO!$E$39="Non-endemic"," ",IF(COUNTRY_INFO!A288=0," ",COUNTRY_INFO!A288))</f>
        <v>Nigeria</v>
      </c>
      <c r="B288" s="13" t="str">
        <f>IF(INTRO!$E$39="Non-endemic"," ",IF(COUNTRY_INFO!B288=0," ",COUNTRY_INFO!B288))</f>
        <v>FCT</v>
      </c>
      <c r="C288" s="13" t="str">
        <f>IF(INTRO!$E$39="Non-endemic"," ",IF(COUNTRY_INFO!C288=0," ",COUNTRY_INFO!C288))</f>
        <v>Kuje</v>
      </c>
      <c r="D288" s="14">
        <f>IF(INTRO!$E$39="Non-endemic",0,IF(INTRO!$E$39="Endemic but PC is not required",IF(COUNTRY_INFO!$H288=1,COUNTRY_INFO!F288+COUNTRY_INFO!G288,0),IF(COUNTRY_INFO!$H288=1,COUNTRY_INFO!F288+COUNTRY_INFO!G288,IF(COUNTRY_INFO!$I288=1,IF(COUNTRY_INFO!N288&gt;=(COUNTRY_INFO!F288+COUNTRY_INFO!G288),COUNTRY_INFO!F288+COUNTRY_INFO!G288,COUNTRY_INFO!$N288),0))))</f>
        <v>104758</v>
      </c>
      <c r="E288" s="15">
        <f>IF(AND(INTRO!$E$39="Non-endemic",INTRO!$E$37="Non-endemic"),"Not required",IF(INTRO!$E$39="Non-endemic","Treat with DEC",COUNTRY_INFO!Q288))</f>
        <v>1</v>
      </c>
      <c r="F288" s="15">
        <f>IF(INTRO!$E$39&lt;&gt;"Non-endemic",COUNTRY_INFO!R288,"Not required")</f>
        <v>1</v>
      </c>
      <c r="G288" s="14">
        <f>IF(COUNTRY_INFO!H288=1, IF($E288=1,IF(ALB_MBD!$J288&lt;&gt;" ",COUNTRY_INFO!F288+COUNTRY_INFO!G288-ALB_MBD!$J288,COUNTRY_INFO!F288+COUNTRY_INFO!G288), 0),0)</f>
        <v>104758</v>
      </c>
      <c r="H288" s="14">
        <f>IF(INTRO!$E$39&lt;&gt;"Endemic",0, IF(AND(COUNTRY_INFO!$I288=1,$F288&lt;&gt;0),IF(COUNTRY_INFO!N288&gt;=(COUNTRY_INFO!F288+COUNTRY_INFO!G288),COUNTRY_INFO!F288+COUNTRY_INFO!G288,COUNTRY_INFO!$N288), 0))</f>
        <v>104758</v>
      </c>
      <c r="I288" s="3">
        <v>83845.889802076024</v>
      </c>
      <c r="J288" s="14">
        <f t="shared" si="30"/>
        <v>83845.889802076024</v>
      </c>
      <c r="K288" s="14">
        <f t="shared" si="31"/>
        <v>58553.908554187125</v>
      </c>
      <c r="L288" s="14">
        <f t="shared" si="32"/>
        <v>0</v>
      </c>
      <c r="M288" s="14">
        <f t="shared" si="33"/>
        <v>234768.49144581286</v>
      </c>
      <c r="N288" s="14">
        <f t="shared" si="34"/>
        <v>293322.39999999997</v>
      </c>
      <c r="O288" s="25"/>
      <c r="P288" s="16">
        <f t="shared" si="28"/>
        <v>293322.39999999997</v>
      </c>
      <c r="Q288" s="16">
        <f t="shared" si="29"/>
        <v>587</v>
      </c>
    </row>
    <row r="289" spans="1:17" x14ac:dyDescent="0.25">
      <c r="A289" s="13" t="str">
        <f>IF(INTRO!$E$39="Non-endemic"," ",IF(COUNTRY_INFO!A289=0," ",COUNTRY_INFO!A289))</f>
        <v>Nigeria</v>
      </c>
      <c r="B289" s="13" t="str">
        <f>IF(INTRO!$E$39="Non-endemic"," ",IF(COUNTRY_INFO!B289=0," ",COUNTRY_INFO!B289))</f>
        <v>FCT</v>
      </c>
      <c r="C289" s="13" t="str">
        <f>IF(INTRO!$E$39="Non-endemic"," ",IF(COUNTRY_INFO!C289=0," ",COUNTRY_INFO!C289))</f>
        <v>Kwali</v>
      </c>
      <c r="D289" s="14">
        <f>IF(INTRO!$E$39="Non-endemic",0,IF(INTRO!$E$39="Endemic but PC is not required",IF(COUNTRY_INFO!$H289=1,COUNTRY_INFO!F289+COUNTRY_INFO!G289,0),IF(COUNTRY_INFO!$H289=1,COUNTRY_INFO!F289+COUNTRY_INFO!G289,IF(COUNTRY_INFO!$I289=1,IF(COUNTRY_INFO!N289&gt;=(COUNTRY_INFO!F289+COUNTRY_INFO!G289),COUNTRY_INFO!F289+COUNTRY_INFO!G289,COUNTRY_INFO!$N289),0))))</f>
        <v>84634.402467308319</v>
      </c>
      <c r="E289" s="15">
        <f>IF(AND(INTRO!$E$39="Non-endemic",INTRO!$E$37="Non-endemic"),"Not required",IF(INTRO!$E$39="Non-endemic","Treat with DEC",COUNTRY_INFO!Q289))</f>
        <v>0</v>
      </c>
      <c r="F289" s="15">
        <f>IF(INTRO!$E$39&lt;&gt;"Non-endemic",COUNTRY_INFO!R289,"Not required")</f>
        <v>1</v>
      </c>
      <c r="G289" s="14">
        <f>IF(COUNTRY_INFO!H289=1, IF($E289=1,IF(ALB_MBD!$J289&lt;&gt;" ",COUNTRY_INFO!F289+COUNTRY_INFO!G289-ALB_MBD!$J289,COUNTRY_INFO!F289+COUNTRY_INFO!G289), 0),0)</f>
        <v>0</v>
      </c>
      <c r="H289" s="14">
        <f>IF(INTRO!$E$39&lt;&gt;"Endemic",0, IF(AND(COUNTRY_INFO!$I289=1,$F289&lt;&gt;0),IF(COUNTRY_INFO!N289&gt;=(COUNTRY_INFO!F289+COUNTRY_INFO!G289),COUNTRY_INFO!F289+COUNTRY_INFO!G289,COUNTRY_INFO!$N289), 0))</f>
        <v>84634.402467308319</v>
      </c>
      <c r="I289" s="3">
        <v>67707.521973846655</v>
      </c>
      <c r="J289" s="14">
        <f t="shared" si="30"/>
        <v>67707.521973846655</v>
      </c>
      <c r="K289" s="14">
        <f t="shared" si="31"/>
        <v>0</v>
      </c>
      <c r="L289" s="14">
        <f t="shared" si="32"/>
        <v>189581.06152677062</v>
      </c>
      <c r="M289" s="14">
        <f t="shared" si="33"/>
        <v>0</v>
      </c>
      <c r="N289" s="14">
        <f t="shared" si="34"/>
        <v>189581.06152677062</v>
      </c>
      <c r="O289" s="25"/>
      <c r="P289" s="16">
        <f t="shared" si="28"/>
        <v>189581.06152677062</v>
      </c>
      <c r="Q289" s="16">
        <f t="shared" si="29"/>
        <v>380</v>
      </c>
    </row>
    <row r="290" spans="1:17" x14ac:dyDescent="0.25">
      <c r="A290" s="13" t="str">
        <f>IF(INTRO!$E$39="Non-endemic"," ",IF(COUNTRY_INFO!A290=0," ",COUNTRY_INFO!A290))</f>
        <v>Nigeria</v>
      </c>
      <c r="B290" s="13" t="str">
        <f>IF(INTRO!$E$39="Non-endemic"," ",IF(COUNTRY_INFO!B290=0," ",COUNTRY_INFO!B290))</f>
        <v>Gombe</v>
      </c>
      <c r="C290" s="13" t="str">
        <f>IF(INTRO!$E$39="Non-endemic"," ",IF(COUNTRY_INFO!C290=0," ",COUNTRY_INFO!C290))</f>
        <v>Akko</v>
      </c>
      <c r="D290" s="14">
        <f>IF(INTRO!$E$39="Non-endemic",0,IF(INTRO!$E$39="Endemic but PC is not required",IF(COUNTRY_INFO!$H290=1,COUNTRY_INFO!F290+COUNTRY_INFO!G290,0),IF(COUNTRY_INFO!$H290=1,COUNTRY_INFO!F290+COUNTRY_INFO!G290,IF(COUNTRY_INFO!$I290=1,IF(COUNTRY_INFO!N290&gt;=(COUNTRY_INFO!F290+COUNTRY_INFO!G290),COUNTRY_INFO!F290+COUNTRY_INFO!G290,COUNTRY_INFO!$N290),0))))</f>
        <v>285974.73989023431</v>
      </c>
      <c r="E290" s="15">
        <f>IF(AND(INTRO!$E$39="Non-endemic",INTRO!$E$37="Non-endemic"),"Not required",IF(INTRO!$E$39="Non-endemic","Treat with DEC",COUNTRY_INFO!Q290))</f>
        <v>0</v>
      </c>
      <c r="F290" s="15">
        <f>IF(INTRO!$E$39&lt;&gt;"Non-endemic",COUNTRY_INFO!R290,"Not required")</f>
        <v>1</v>
      </c>
      <c r="G290" s="14">
        <f>IF(COUNTRY_INFO!H290=1, IF($E290=1,IF(ALB_MBD!$J290&lt;&gt;" ",COUNTRY_INFO!F290+COUNTRY_INFO!G290-ALB_MBD!$J290,COUNTRY_INFO!F290+COUNTRY_INFO!G290), 0),0)</f>
        <v>0</v>
      </c>
      <c r="H290" s="14">
        <f>IF(INTRO!$E$39&lt;&gt;"Endemic",0, IF(AND(COUNTRY_INFO!$I290=1,$F290&lt;&gt;0),IF(COUNTRY_INFO!N290&gt;=(COUNTRY_INFO!F290+COUNTRY_INFO!G290),COUNTRY_INFO!F290+COUNTRY_INFO!G290,COUNTRY_INFO!$N290), 0))</f>
        <v>285974.73989023431</v>
      </c>
      <c r="I290" s="3">
        <v>228779.79191218744</v>
      </c>
      <c r="J290" s="14">
        <f t="shared" si="30"/>
        <v>228779.79191218744</v>
      </c>
      <c r="K290" s="14">
        <f t="shared" si="31"/>
        <v>0</v>
      </c>
      <c r="L290" s="14">
        <f t="shared" si="32"/>
        <v>640583.41735412483</v>
      </c>
      <c r="M290" s="14">
        <f t="shared" si="33"/>
        <v>0</v>
      </c>
      <c r="N290" s="14">
        <f t="shared" si="34"/>
        <v>640583.41735412483</v>
      </c>
      <c r="O290" s="25"/>
      <c r="P290" s="16">
        <f t="shared" si="28"/>
        <v>640583.41735412483</v>
      </c>
      <c r="Q290" s="16">
        <f t="shared" si="29"/>
        <v>1282</v>
      </c>
    </row>
    <row r="291" spans="1:17" x14ac:dyDescent="0.25">
      <c r="A291" s="13" t="str">
        <f>IF(INTRO!$E$39="Non-endemic"," ",IF(COUNTRY_INFO!A291=0," ",COUNTRY_INFO!A291))</f>
        <v>Nigeria</v>
      </c>
      <c r="B291" s="13" t="str">
        <f>IF(INTRO!$E$39="Non-endemic"," ",IF(COUNTRY_INFO!B291=0," ",COUNTRY_INFO!B291))</f>
        <v>Gombe</v>
      </c>
      <c r="C291" s="13" t="str">
        <f>IF(INTRO!$E$39="Non-endemic"," ",IF(COUNTRY_INFO!C291=0," ",COUNTRY_INFO!C291))</f>
        <v>Balanga</v>
      </c>
      <c r="D291" s="14">
        <f>IF(INTRO!$E$39="Non-endemic",0,IF(INTRO!$E$39="Endemic but PC is not required",IF(COUNTRY_INFO!$H291=1,COUNTRY_INFO!F291+COUNTRY_INFO!G291,0),IF(COUNTRY_INFO!$H291=1,COUNTRY_INFO!F291+COUNTRY_INFO!G291,IF(COUNTRY_INFO!$I291=1,IF(COUNTRY_INFO!N291&gt;=(COUNTRY_INFO!F291+COUNTRY_INFO!G291),COUNTRY_INFO!F291+COUNTRY_INFO!G291,COUNTRY_INFO!$N291),0))))</f>
        <v>228683</v>
      </c>
      <c r="E291" s="15">
        <f>IF(AND(INTRO!$E$39="Non-endemic",INTRO!$E$37="Non-endemic"),"Not required",IF(INTRO!$E$39="Non-endemic","Treat with DEC",COUNTRY_INFO!Q291))</f>
        <v>1</v>
      </c>
      <c r="F291" s="15">
        <f>IF(INTRO!$E$39&lt;&gt;"Non-endemic",COUNTRY_INFO!R291,"Not required")</f>
        <v>1</v>
      </c>
      <c r="G291" s="14">
        <f>IF(COUNTRY_INFO!H291=1, IF($E291=1,IF(ALB_MBD!$J291&lt;&gt;" ",COUNTRY_INFO!F291+COUNTRY_INFO!G291-ALB_MBD!$J291,COUNTRY_INFO!F291+COUNTRY_INFO!G291), 0),0)</f>
        <v>228683</v>
      </c>
      <c r="H291" s="14">
        <f>IF(INTRO!$E$39&lt;&gt;"Endemic",0, IF(AND(COUNTRY_INFO!$I291=1,$F291&lt;&gt;0),IF(COUNTRY_INFO!N291&gt;=(COUNTRY_INFO!F291+COUNTRY_INFO!G291),COUNTRY_INFO!F291+COUNTRY_INFO!G291,COUNTRY_INFO!$N291), 0))</f>
        <v>228683</v>
      </c>
      <c r="I291" s="3"/>
      <c r="J291" s="14">
        <f t="shared" si="30"/>
        <v>228683</v>
      </c>
      <c r="K291" s="14">
        <f t="shared" si="31"/>
        <v>0</v>
      </c>
      <c r="L291" s="14">
        <f t="shared" si="32"/>
        <v>0</v>
      </c>
      <c r="M291" s="14">
        <f t="shared" si="33"/>
        <v>640312.39999999991</v>
      </c>
      <c r="N291" s="14">
        <f t="shared" si="34"/>
        <v>640312.39999999991</v>
      </c>
      <c r="O291" s="25"/>
      <c r="P291" s="16">
        <f t="shared" si="28"/>
        <v>640312.39999999991</v>
      </c>
      <c r="Q291" s="16">
        <f t="shared" si="29"/>
        <v>1281</v>
      </c>
    </row>
    <row r="292" spans="1:17" x14ac:dyDescent="0.25">
      <c r="A292" s="13" t="str">
        <f>IF(INTRO!$E$39="Non-endemic"," ",IF(COUNTRY_INFO!A292=0," ",COUNTRY_INFO!A292))</f>
        <v>Nigeria</v>
      </c>
      <c r="B292" s="13" t="str">
        <f>IF(INTRO!$E$39="Non-endemic"," ",IF(COUNTRY_INFO!B292=0," ",COUNTRY_INFO!B292))</f>
        <v>Gombe</v>
      </c>
      <c r="C292" s="13" t="str">
        <f>IF(INTRO!$E$39="Non-endemic"," ",IF(COUNTRY_INFO!C292=0," ",COUNTRY_INFO!C292))</f>
        <v>Billiri</v>
      </c>
      <c r="D292" s="14">
        <f>IF(INTRO!$E$39="Non-endemic",0,IF(INTRO!$E$39="Endemic but PC is not required",IF(COUNTRY_INFO!$H292=1,COUNTRY_INFO!F292+COUNTRY_INFO!G292,0),IF(COUNTRY_INFO!$H292=1,COUNTRY_INFO!F292+COUNTRY_INFO!G292,IF(COUNTRY_INFO!$I292=1,IF(COUNTRY_INFO!N292&gt;=(COUNTRY_INFO!F292+COUNTRY_INFO!G292),COUNTRY_INFO!F292+COUNTRY_INFO!G292,COUNTRY_INFO!$N292),0))))</f>
        <v>217489</v>
      </c>
      <c r="E292" s="15">
        <f>IF(AND(INTRO!$E$39="Non-endemic",INTRO!$E$37="Non-endemic"),"Not required",IF(INTRO!$E$39="Non-endemic","Treat with DEC",COUNTRY_INFO!Q292))</f>
        <v>1</v>
      </c>
      <c r="F292" s="15">
        <f>IF(INTRO!$E$39&lt;&gt;"Non-endemic",COUNTRY_INFO!R292,"Not required")</f>
        <v>1</v>
      </c>
      <c r="G292" s="14">
        <f>IF(COUNTRY_INFO!H292=1, IF($E292=1,IF(ALB_MBD!$J292&lt;&gt;" ",COUNTRY_INFO!F292+COUNTRY_INFO!G292-ALB_MBD!$J292,COUNTRY_INFO!F292+COUNTRY_INFO!G292), 0),0)</f>
        <v>217489</v>
      </c>
      <c r="H292" s="14">
        <f>IF(INTRO!$E$39&lt;&gt;"Endemic",0, IF(AND(COUNTRY_INFO!$I292=1,$F292&lt;&gt;0),IF(COUNTRY_INFO!N292&gt;=(COUNTRY_INFO!F292+COUNTRY_INFO!G292),COUNTRY_INFO!F292+COUNTRY_INFO!G292,COUNTRY_INFO!$N292), 0))</f>
        <v>200603.64330351556</v>
      </c>
      <c r="I292" s="3">
        <v>160482.91464281245</v>
      </c>
      <c r="J292" s="14">
        <f t="shared" si="30"/>
        <v>160482.91464281245</v>
      </c>
      <c r="K292" s="14">
        <f t="shared" si="31"/>
        <v>159617.03900012514</v>
      </c>
      <c r="L292" s="14">
        <f t="shared" si="32"/>
        <v>0</v>
      </c>
      <c r="M292" s="14">
        <f t="shared" si="33"/>
        <v>449352.16099987482</v>
      </c>
      <c r="N292" s="14">
        <f t="shared" si="34"/>
        <v>608969.19999999995</v>
      </c>
      <c r="O292" s="25"/>
      <c r="P292" s="16">
        <f t="shared" si="28"/>
        <v>608969.19999999995</v>
      </c>
      <c r="Q292" s="16">
        <f t="shared" si="29"/>
        <v>1218</v>
      </c>
    </row>
    <row r="293" spans="1:17" x14ac:dyDescent="0.25">
      <c r="A293" s="13" t="str">
        <f>IF(INTRO!$E$39="Non-endemic"," ",IF(COUNTRY_INFO!A293=0," ",COUNTRY_INFO!A293))</f>
        <v>Nigeria</v>
      </c>
      <c r="B293" s="13" t="str">
        <f>IF(INTRO!$E$39="Non-endemic"," ",IF(COUNTRY_INFO!B293=0," ",COUNTRY_INFO!B293))</f>
        <v>Gombe</v>
      </c>
      <c r="C293" s="13" t="str">
        <f>IF(INTRO!$E$39="Non-endemic"," ",IF(COUNTRY_INFO!C293=0," ",COUNTRY_INFO!C293))</f>
        <v>Dukku</v>
      </c>
      <c r="D293" s="14">
        <f>IF(INTRO!$E$39="Non-endemic",0,IF(INTRO!$E$39="Endemic but PC is not required",IF(COUNTRY_INFO!$H293=1,COUNTRY_INFO!F293+COUNTRY_INFO!G293,0),IF(COUNTRY_INFO!$H293=1,COUNTRY_INFO!F293+COUNTRY_INFO!G293,IF(COUNTRY_INFO!$I293=1,IF(COUNTRY_INFO!N293&gt;=(COUNTRY_INFO!F293+COUNTRY_INFO!G293),COUNTRY_INFO!F293+COUNTRY_INFO!G293,COUNTRY_INFO!$N293),0))))</f>
        <v>222918</v>
      </c>
      <c r="E293" s="15">
        <f>IF(AND(INTRO!$E$39="Non-endemic",INTRO!$E$37="Non-endemic"),"Not required",IF(INTRO!$E$39="Non-endemic","Treat with DEC",COUNTRY_INFO!Q293))</f>
        <v>1</v>
      </c>
      <c r="F293" s="15">
        <f>IF(INTRO!$E$39&lt;&gt;"Non-endemic",COUNTRY_INFO!R293,"Not required")</f>
        <v>1</v>
      </c>
      <c r="G293" s="14">
        <f>IF(COUNTRY_INFO!H293=1, IF($E293=1,IF(ALB_MBD!$J293&lt;&gt;" ",COUNTRY_INFO!F293+COUNTRY_INFO!G293-ALB_MBD!$J293,COUNTRY_INFO!F293+COUNTRY_INFO!G293), 0),0)</f>
        <v>222918</v>
      </c>
      <c r="H293" s="14">
        <f>IF(INTRO!$E$39&lt;&gt;"Endemic",0, IF(AND(COUNTRY_INFO!$I293=1,$F293&lt;&gt;0),IF(COUNTRY_INFO!N293&gt;=(COUNTRY_INFO!F293+COUNTRY_INFO!G293),COUNTRY_INFO!F293+COUNTRY_INFO!G293,COUNTRY_INFO!$N293), 0))</f>
        <v>222918</v>
      </c>
      <c r="I293" s="3">
        <v>184608.73223062494</v>
      </c>
      <c r="J293" s="14">
        <f t="shared" si="30"/>
        <v>184608.73223062494</v>
      </c>
      <c r="K293" s="14">
        <f t="shared" si="31"/>
        <v>107265.94975425016</v>
      </c>
      <c r="L293" s="14">
        <f t="shared" si="32"/>
        <v>0</v>
      </c>
      <c r="M293" s="14">
        <f t="shared" si="33"/>
        <v>516904.45024574979</v>
      </c>
      <c r="N293" s="14">
        <f t="shared" si="34"/>
        <v>624170.39999999991</v>
      </c>
      <c r="O293" s="25"/>
      <c r="P293" s="16">
        <f t="shared" si="28"/>
        <v>624170.39999999991</v>
      </c>
      <c r="Q293" s="16">
        <f t="shared" si="29"/>
        <v>1249</v>
      </c>
    </row>
    <row r="294" spans="1:17" x14ac:dyDescent="0.25">
      <c r="A294" s="13" t="str">
        <f>IF(INTRO!$E$39="Non-endemic"," ",IF(COUNTRY_INFO!A294=0," ",COUNTRY_INFO!A294))</f>
        <v>Nigeria</v>
      </c>
      <c r="B294" s="13" t="str">
        <f>IF(INTRO!$E$39="Non-endemic"," ",IF(COUNTRY_INFO!B294=0," ",COUNTRY_INFO!B294))</f>
        <v>Gombe</v>
      </c>
      <c r="C294" s="13" t="str">
        <f>IF(INTRO!$E$39="Non-endemic"," ",IF(COUNTRY_INFO!C294=0," ",COUNTRY_INFO!C294))</f>
        <v>Funakaye</v>
      </c>
      <c r="D294" s="14">
        <f>IF(INTRO!$E$39="Non-endemic",0,IF(INTRO!$E$39="Endemic but PC is not required",IF(COUNTRY_INFO!$H294=1,COUNTRY_INFO!F294+COUNTRY_INFO!G294,0),IF(COUNTRY_INFO!$H294=1,COUNTRY_INFO!F294+COUNTRY_INFO!G294,IF(COUNTRY_INFO!$I294=1,IF(COUNTRY_INFO!N294&gt;=(COUNTRY_INFO!F294+COUNTRY_INFO!G294),COUNTRY_INFO!F294+COUNTRY_INFO!G294,COUNTRY_INFO!$N294),0))))</f>
        <v>254009</v>
      </c>
      <c r="E294" s="15">
        <f>IF(AND(INTRO!$E$39="Non-endemic",INTRO!$E$37="Non-endemic"),"Not required",IF(INTRO!$E$39="Non-endemic","Treat with DEC",COUNTRY_INFO!Q294))</f>
        <v>1</v>
      </c>
      <c r="F294" s="15">
        <f>IF(INTRO!$E$39&lt;&gt;"Non-endemic",COUNTRY_INFO!R294,"Not required")</f>
        <v>1</v>
      </c>
      <c r="G294" s="14">
        <f>IF(COUNTRY_INFO!H294=1, IF($E294=1,IF(ALB_MBD!$J294&lt;&gt;" ",COUNTRY_INFO!F294+COUNTRY_INFO!G294-ALB_MBD!$J294,COUNTRY_INFO!F294+COUNTRY_INFO!G294), 0),0)</f>
        <v>254009</v>
      </c>
      <c r="H294" s="14">
        <f>IF(INTRO!$E$39&lt;&gt;"Endemic",0, IF(AND(COUNTRY_INFO!$I294=1,$F294&lt;&gt;0),IF(COUNTRY_INFO!N294&gt;=(COUNTRY_INFO!F294+COUNTRY_INFO!G294),COUNTRY_INFO!F294+COUNTRY_INFO!G294,COUNTRY_INFO!$N294), 0))</f>
        <v>218258.02667617181</v>
      </c>
      <c r="I294" s="3">
        <v>174606.42134093746</v>
      </c>
      <c r="J294" s="14">
        <f t="shared" si="30"/>
        <v>174606.42134093746</v>
      </c>
      <c r="K294" s="14">
        <f t="shared" si="31"/>
        <v>222327.22024537509</v>
      </c>
      <c r="L294" s="14">
        <f t="shared" si="32"/>
        <v>0</v>
      </c>
      <c r="M294" s="14">
        <f t="shared" si="33"/>
        <v>488897.97975462489</v>
      </c>
      <c r="N294" s="14">
        <f t="shared" si="34"/>
        <v>711225.2</v>
      </c>
      <c r="O294" s="25"/>
      <c r="P294" s="16">
        <f t="shared" si="28"/>
        <v>711225.2</v>
      </c>
      <c r="Q294" s="16">
        <f t="shared" si="29"/>
        <v>1423</v>
      </c>
    </row>
    <row r="295" spans="1:17" x14ac:dyDescent="0.25">
      <c r="A295" s="13" t="str">
        <f>IF(INTRO!$E$39="Non-endemic"," ",IF(COUNTRY_INFO!A295=0," ",COUNTRY_INFO!A295))</f>
        <v>Nigeria</v>
      </c>
      <c r="B295" s="13" t="str">
        <f>IF(INTRO!$E$39="Non-endemic"," ",IF(COUNTRY_INFO!B295=0," ",COUNTRY_INFO!B295))</f>
        <v>Gombe</v>
      </c>
      <c r="C295" s="13" t="str">
        <f>IF(INTRO!$E$39="Non-endemic"," ",IF(COUNTRY_INFO!C295=0," ",COUNTRY_INFO!C295))</f>
        <v>Gombe</v>
      </c>
      <c r="D295" s="14">
        <f>IF(INTRO!$E$39="Non-endemic",0,IF(INTRO!$E$39="Endemic but PC is not required",IF(COUNTRY_INFO!$H295=1,COUNTRY_INFO!F295+COUNTRY_INFO!G295,0),IF(COUNTRY_INFO!$H295=1,COUNTRY_INFO!F295+COUNTRY_INFO!G295,IF(COUNTRY_INFO!$I295=1,IF(COUNTRY_INFO!N295&gt;=(COUNTRY_INFO!F295+COUNTRY_INFO!G295),COUNTRY_INFO!F295+COUNTRY_INFO!G295,COUNTRY_INFO!$N295),0))))</f>
        <v>288344</v>
      </c>
      <c r="E295" s="15">
        <f>IF(AND(INTRO!$E$39="Non-endemic",INTRO!$E$37="Non-endemic"),"Not required",IF(INTRO!$E$39="Non-endemic","Treat with DEC",COUNTRY_INFO!Q295))</f>
        <v>1</v>
      </c>
      <c r="F295" s="15">
        <f>IF(INTRO!$E$39&lt;&gt;"Non-endemic",COUNTRY_INFO!R295,"Not required")</f>
        <v>0</v>
      </c>
      <c r="G295" s="14">
        <f>IF(COUNTRY_INFO!H295=1, IF($E295=1,IF(ALB_MBD!$J295&lt;&gt;" ",COUNTRY_INFO!F295+COUNTRY_INFO!G295-ALB_MBD!$J295,COUNTRY_INFO!F295+COUNTRY_INFO!G295), 0),0)</f>
        <v>288344</v>
      </c>
      <c r="H295" s="14">
        <f>IF(INTRO!$E$39&lt;&gt;"Endemic",0, IF(AND(COUNTRY_INFO!$I295=1,$F295&lt;&gt;0),IF(COUNTRY_INFO!N295&gt;=(COUNTRY_INFO!F295+COUNTRY_INFO!G295),COUNTRY_INFO!F295+COUNTRY_INFO!G295,COUNTRY_INFO!$N295), 0))</f>
        <v>0</v>
      </c>
      <c r="I295" s="3">
        <v>0</v>
      </c>
      <c r="J295" s="14">
        <f t="shared" si="30"/>
        <v>0</v>
      </c>
      <c r="K295" s="14">
        <f t="shared" si="31"/>
        <v>807363.2</v>
      </c>
      <c r="L295" s="14">
        <f t="shared" si="32"/>
        <v>0</v>
      </c>
      <c r="M295" s="14">
        <f t="shared" si="33"/>
        <v>0</v>
      </c>
      <c r="N295" s="14">
        <f t="shared" si="34"/>
        <v>807363.2</v>
      </c>
      <c r="O295" s="25"/>
      <c r="P295" s="16">
        <f t="shared" si="28"/>
        <v>807363.2</v>
      </c>
      <c r="Q295" s="16">
        <f t="shared" si="29"/>
        <v>1615</v>
      </c>
    </row>
    <row r="296" spans="1:17" x14ac:dyDescent="0.25">
      <c r="A296" s="13" t="str">
        <f>IF(INTRO!$E$39="Non-endemic"," ",IF(COUNTRY_INFO!A296=0," ",COUNTRY_INFO!A296))</f>
        <v>Nigeria</v>
      </c>
      <c r="B296" s="13" t="str">
        <f>IF(INTRO!$E$39="Non-endemic"," ",IF(COUNTRY_INFO!B296=0," ",COUNTRY_INFO!B296))</f>
        <v>Gombe</v>
      </c>
      <c r="C296" s="13" t="str">
        <f>IF(INTRO!$E$39="Non-endemic"," ",IF(COUNTRY_INFO!C296=0," ",COUNTRY_INFO!C296))</f>
        <v>Kaltungo</v>
      </c>
      <c r="D296" s="14">
        <f>IF(INTRO!$E$39="Non-endemic",0,IF(INTRO!$E$39="Endemic but PC is not required",IF(COUNTRY_INFO!$H296=1,COUNTRY_INFO!F296+COUNTRY_INFO!G296,0),IF(COUNTRY_INFO!$H296=1,COUNTRY_INFO!F296+COUNTRY_INFO!G296,IF(COUNTRY_INFO!$I296=1,IF(COUNTRY_INFO!N296&gt;=(COUNTRY_INFO!F296+COUNTRY_INFO!G296),COUNTRY_INFO!F296+COUNTRY_INFO!G296,COUNTRY_INFO!$N296),0))))</f>
        <v>161177</v>
      </c>
      <c r="E296" s="15">
        <f>IF(AND(INTRO!$E$39="Non-endemic",INTRO!$E$37="Non-endemic"),"Not required",IF(INTRO!$E$39="Non-endemic","Treat with DEC",COUNTRY_INFO!Q296))</f>
        <v>1</v>
      </c>
      <c r="F296" s="15">
        <f>IF(INTRO!$E$39&lt;&gt;"Non-endemic",COUNTRY_INFO!R296,"Not required")</f>
        <v>1</v>
      </c>
      <c r="G296" s="14">
        <f>IF(COUNTRY_INFO!H296=1, IF($E296=1,IF(ALB_MBD!$J296&lt;&gt;" ",COUNTRY_INFO!F296+COUNTRY_INFO!G296-ALB_MBD!$J296,COUNTRY_INFO!F296+COUNTRY_INFO!G296), 0),0)</f>
        <v>161177</v>
      </c>
      <c r="H296" s="14">
        <f>IF(INTRO!$E$39&lt;&gt;"Endemic",0, IF(AND(COUNTRY_INFO!$I296=1,$F296&lt;&gt;0),IF(COUNTRY_INFO!N296&gt;=(COUNTRY_INFO!F296+COUNTRY_INFO!G296),COUNTRY_INFO!F296+COUNTRY_INFO!G296,COUNTRY_INFO!$N296), 0))</f>
        <v>161177</v>
      </c>
      <c r="I296" s="3"/>
      <c r="J296" s="14">
        <f t="shared" si="30"/>
        <v>161177</v>
      </c>
      <c r="K296" s="14">
        <f t="shared" si="31"/>
        <v>0</v>
      </c>
      <c r="L296" s="14">
        <f t="shared" si="32"/>
        <v>0</v>
      </c>
      <c r="M296" s="14">
        <f t="shared" si="33"/>
        <v>451295.6</v>
      </c>
      <c r="N296" s="14">
        <f t="shared" si="34"/>
        <v>451295.6</v>
      </c>
      <c r="O296" s="25"/>
      <c r="P296" s="16">
        <f t="shared" si="28"/>
        <v>451295.6</v>
      </c>
      <c r="Q296" s="16">
        <f t="shared" si="29"/>
        <v>903</v>
      </c>
    </row>
    <row r="297" spans="1:17" x14ac:dyDescent="0.25">
      <c r="A297" s="13" t="str">
        <f>IF(INTRO!$E$39="Non-endemic"," ",IF(COUNTRY_INFO!A297=0," ",COUNTRY_INFO!A297))</f>
        <v>Nigeria</v>
      </c>
      <c r="B297" s="13" t="str">
        <f>IF(INTRO!$E$39="Non-endemic"," ",IF(COUNTRY_INFO!B297=0," ",COUNTRY_INFO!B297))</f>
        <v>Gombe</v>
      </c>
      <c r="C297" s="13" t="str">
        <f>IF(INTRO!$E$39="Non-endemic"," ",IF(COUNTRY_INFO!C297=0," ",COUNTRY_INFO!C297))</f>
        <v>Kwami</v>
      </c>
      <c r="D297" s="14">
        <f>IF(INTRO!$E$39="Non-endemic",0,IF(INTRO!$E$39="Endemic but PC is not required",IF(COUNTRY_INFO!$H297=1,COUNTRY_INFO!F297+COUNTRY_INFO!G297,0),IF(COUNTRY_INFO!$H297=1,COUNTRY_INFO!F297+COUNTRY_INFO!G297,IF(COUNTRY_INFO!$I297=1,IF(COUNTRY_INFO!N297&gt;=(COUNTRY_INFO!F297+COUNTRY_INFO!G297),COUNTRY_INFO!F297+COUNTRY_INFO!G297,COUNTRY_INFO!$N297),0))))</f>
        <v>210123</v>
      </c>
      <c r="E297" s="15">
        <f>IF(AND(INTRO!$E$39="Non-endemic",INTRO!$E$37="Non-endemic"),"Not required",IF(INTRO!$E$39="Non-endemic","Treat with DEC",COUNTRY_INFO!Q297))</f>
        <v>1</v>
      </c>
      <c r="F297" s="15">
        <f>IF(INTRO!$E$39&lt;&gt;"Non-endemic",COUNTRY_INFO!R297,"Not required")</f>
        <v>1</v>
      </c>
      <c r="G297" s="14">
        <f>IF(COUNTRY_INFO!H297=1, IF($E297=1,IF(ALB_MBD!$J297&lt;&gt;" ",COUNTRY_INFO!F297+COUNTRY_INFO!G297-ALB_MBD!$J297,COUNTRY_INFO!F297+COUNTRY_INFO!G297), 0),0)</f>
        <v>210123</v>
      </c>
      <c r="H297" s="14">
        <f>IF(INTRO!$E$39&lt;&gt;"Endemic",0, IF(AND(COUNTRY_INFO!$I297=1,$F297&lt;&gt;0),IF(COUNTRY_INFO!N297&gt;=(COUNTRY_INFO!F297+COUNTRY_INFO!G297),COUNTRY_INFO!F297+COUNTRY_INFO!G297,COUNTRY_INFO!$N297), 0))</f>
        <v>209077.61486484366</v>
      </c>
      <c r="I297" s="3">
        <v>167262.09189187494</v>
      </c>
      <c r="J297" s="14">
        <f t="shared" si="30"/>
        <v>167262.09189187494</v>
      </c>
      <c r="K297" s="14">
        <f t="shared" si="31"/>
        <v>120010.54270275017</v>
      </c>
      <c r="L297" s="14">
        <f t="shared" si="32"/>
        <v>0</v>
      </c>
      <c r="M297" s="14">
        <f t="shared" si="33"/>
        <v>468333.85729724978</v>
      </c>
      <c r="N297" s="14">
        <f t="shared" si="34"/>
        <v>588344.39999999991</v>
      </c>
      <c r="O297" s="25"/>
      <c r="P297" s="16">
        <f t="shared" si="28"/>
        <v>588344.39999999991</v>
      </c>
      <c r="Q297" s="16">
        <f t="shared" si="29"/>
        <v>1177</v>
      </c>
    </row>
    <row r="298" spans="1:17" x14ac:dyDescent="0.25">
      <c r="A298" s="13" t="str">
        <f>IF(INTRO!$E$39="Non-endemic"," ",IF(COUNTRY_INFO!A298=0," ",COUNTRY_INFO!A298))</f>
        <v>Nigeria</v>
      </c>
      <c r="B298" s="13" t="str">
        <f>IF(INTRO!$E$39="Non-endemic"," ",IF(COUNTRY_INFO!B298=0," ",COUNTRY_INFO!B298))</f>
        <v>Gombe</v>
      </c>
      <c r="C298" s="13" t="str">
        <f>IF(INTRO!$E$39="Non-endemic"," ",IF(COUNTRY_INFO!C298=0," ",COUNTRY_INFO!C298))</f>
        <v>Nafada (Bajoga)</v>
      </c>
      <c r="D298" s="14">
        <f>IF(INTRO!$E$39="Non-endemic",0,IF(INTRO!$E$39="Endemic but PC is not required",IF(COUNTRY_INFO!$H298=1,COUNTRY_INFO!F298+COUNTRY_INFO!G298,0),IF(COUNTRY_INFO!$H298=1,COUNTRY_INFO!F298+COUNTRY_INFO!G298,IF(COUNTRY_INFO!$I298=1,IF(COUNTRY_INFO!N298&gt;=(COUNTRY_INFO!F298+COUNTRY_INFO!G298),COUNTRY_INFO!F298+COUNTRY_INFO!G298,COUNTRY_INFO!$N298),0))))</f>
        <v>148675</v>
      </c>
      <c r="E298" s="15">
        <f>IF(AND(INTRO!$E$39="Non-endemic",INTRO!$E$37="Non-endemic"),"Not required",IF(INTRO!$E$39="Non-endemic","Treat with DEC",COUNTRY_INFO!Q298))</f>
        <v>1</v>
      </c>
      <c r="F298" s="15">
        <f>IF(INTRO!$E$39&lt;&gt;"Non-endemic",COUNTRY_INFO!R298,"Not required")</f>
        <v>1</v>
      </c>
      <c r="G298" s="14">
        <f>IF(COUNTRY_INFO!H298=1, IF($E298=1,IF(ALB_MBD!$J298&lt;&gt;" ",COUNTRY_INFO!F298+COUNTRY_INFO!G298-ALB_MBD!$J298,COUNTRY_INFO!F298+COUNTRY_INFO!G298), 0),0)</f>
        <v>148675</v>
      </c>
      <c r="H298" s="14">
        <f>IF(INTRO!$E$39&lt;&gt;"Endemic",0, IF(AND(COUNTRY_INFO!$I298=1,$F298&lt;&gt;0),IF(COUNTRY_INFO!N298&gt;=(COUNTRY_INFO!F298+COUNTRY_INFO!G298),COUNTRY_INFO!F298+COUNTRY_INFO!G298,COUNTRY_INFO!$N298), 0))</f>
        <v>116479.85528320307</v>
      </c>
      <c r="I298" s="3">
        <v>93183.884226562455</v>
      </c>
      <c r="J298" s="14">
        <f t="shared" si="30"/>
        <v>93183.884226562455</v>
      </c>
      <c r="K298" s="14">
        <f t="shared" si="31"/>
        <v>155375.12416562511</v>
      </c>
      <c r="L298" s="14">
        <f t="shared" si="32"/>
        <v>0</v>
      </c>
      <c r="M298" s="14">
        <f t="shared" si="33"/>
        <v>260914.87583437486</v>
      </c>
      <c r="N298" s="14">
        <f t="shared" si="34"/>
        <v>416290</v>
      </c>
      <c r="O298" s="25"/>
      <c r="P298" s="16">
        <f t="shared" si="28"/>
        <v>416290</v>
      </c>
      <c r="Q298" s="16">
        <f t="shared" si="29"/>
        <v>833</v>
      </c>
    </row>
    <row r="299" spans="1:17" x14ac:dyDescent="0.25">
      <c r="A299" s="13" t="str">
        <f>IF(INTRO!$E$39="Non-endemic"," ",IF(COUNTRY_INFO!A299=0," ",COUNTRY_INFO!A299))</f>
        <v>Nigeria</v>
      </c>
      <c r="B299" s="13" t="str">
        <f>IF(INTRO!$E$39="Non-endemic"," ",IF(COUNTRY_INFO!B299=0," ",COUNTRY_INFO!B299))</f>
        <v>Gombe</v>
      </c>
      <c r="C299" s="13" t="str">
        <f>IF(INTRO!$E$39="Non-endemic"," ",IF(COUNTRY_INFO!C299=0," ",COUNTRY_INFO!C299))</f>
        <v>Shogom</v>
      </c>
      <c r="D299" s="14">
        <f>IF(INTRO!$E$39="Non-endemic",0,IF(INTRO!$E$39="Endemic but PC is not required",IF(COUNTRY_INFO!$H299=1,COUNTRY_INFO!F299+COUNTRY_INFO!G299,0),IF(COUNTRY_INFO!$H299=1,COUNTRY_INFO!F299+COUNTRY_INFO!G299,IF(COUNTRY_INFO!$I299=1,IF(COUNTRY_INFO!N299&gt;=(COUNTRY_INFO!F299+COUNTRY_INFO!G299),COUNTRY_INFO!F299+COUNTRY_INFO!G299,COUNTRY_INFO!$N299),0))))</f>
        <v>163022</v>
      </c>
      <c r="E299" s="15">
        <f>IF(AND(INTRO!$E$39="Non-endemic",INTRO!$E$37="Non-endemic"),"Not required",IF(INTRO!$E$39="Non-endemic","Treat with DEC",COUNTRY_INFO!Q299))</f>
        <v>1</v>
      </c>
      <c r="F299" s="15">
        <f>IF(INTRO!$E$39&lt;&gt;"Non-endemic",COUNTRY_INFO!R299,"Not required")</f>
        <v>1</v>
      </c>
      <c r="G299" s="14">
        <f>IF(COUNTRY_INFO!H299=1, IF($E299=1,IF(ALB_MBD!$J299&lt;&gt;" ",COUNTRY_INFO!F299+COUNTRY_INFO!G299-ALB_MBD!$J299,COUNTRY_INFO!F299+COUNTRY_INFO!G299), 0),0)</f>
        <v>163022</v>
      </c>
      <c r="H299" s="14">
        <f>IF(INTRO!$E$39&lt;&gt;"Endemic",0, IF(AND(COUNTRY_INFO!$I299=1,$F299&lt;&gt;0),IF(COUNTRY_INFO!N299&gt;=(COUNTRY_INFO!F299+COUNTRY_INFO!G299),COUNTRY_INFO!F299+COUNTRY_INFO!G299,COUNTRY_INFO!$N299), 0))</f>
        <v>163022</v>
      </c>
      <c r="I299" s="3">
        <v>134834.71831624993</v>
      </c>
      <c r="J299" s="14">
        <f t="shared" si="30"/>
        <v>134834.71831624993</v>
      </c>
      <c r="K299" s="14">
        <f t="shared" si="31"/>
        <v>78924.388714500194</v>
      </c>
      <c r="L299" s="14">
        <f t="shared" si="32"/>
        <v>0</v>
      </c>
      <c r="M299" s="14">
        <f t="shared" si="33"/>
        <v>377537.2112854998</v>
      </c>
      <c r="N299" s="14">
        <f t="shared" si="34"/>
        <v>456461.6</v>
      </c>
      <c r="O299" s="25"/>
      <c r="P299" s="16">
        <f t="shared" si="28"/>
        <v>456461.6</v>
      </c>
      <c r="Q299" s="16">
        <f t="shared" si="29"/>
        <v>913</v>
      </c>
    </row>
    <row r="300" spans="1:17" x14ac:dyDescent="0.25">
      <c r="A300" s="13" t="str">
        <f>IF(INTRO!$E$39="Non-endemic"," ",IF(COUNTRY_INFO!A300=0," ",COUNTRY_INFO!A300))</f>
        <v>Nigeria</v>
      </c>
      <c r="B300" s="13" t="str">
        <f>IF(INTRO!$E$39="Non-endemic"," ",IF(COUNTRY_INFO!B300=0," ",COUNTRY_INFO!B300))</f>
        <v>Gombe</v>
      </c>
      <c r="C300" s="13" t="str">
        <f>IF(INTRO!$E$39="Non-endemic"," ",IF(COUNTRY_INFO!C300=0," ",COUNTRY_INFO!C300))</f>
        <v>Yamaltu/Deba</v>
      </c>
      <c r="D300" s="14">
        <f>IF(INTRO!$E$39="Non-endemic",0,IF(INTRO!$E$39="Endemic but PC is not required",IF(COUNTRY_INFO!$H300=1,COUNTRY_INFO!F300+COUNTRY_INFO!G300,0),IF(COUNTRY_INFO!$H300=1,COUNTRY_INFO!F300+COUNTRY_INFO!G300,IF(COUNTRY_INFO!$I300=1,IF(COUNTRY_INFO!N300&gt;=(COUNTRY_INFO!F300+COUNTRY_INFO!G300),COUNTRY_INFO!F300+COUNTRY_INFO!G300,COUNTRY_INFO!$N300),0))))</f>
        <v>274624</v>
      </c>
      <c r="E300" s="15">
        <f>IF(AND(INTRO!$E$39="Non-endemic",INTRO!$E$37="Non-endemic"),"Not required",IF(INTRO!$E$39="Non-endemic","Treat with DEC",COUNTRY_INFO!Q300))</f>
        <v>1</v>
      </c>
      <c r="F300" s="15">
        <f>IF(INTRO!$E$39&lt;&gt;"Non-endemic",COUNTRY_INFO!R300,"Not required")</f>
        <v>1</v>
      </c>
      <c r="G300" s="14">
        <f>IF(COUNTRY_INFO!H300=1, IF($E300=1,IF(ALB_MBD!$J300&lt;&gt;" ",COUNTRY_INFO!F300+COUNTRY_INFO!G300-ALB_MBD!$J300,COUNTRY_INFO!F300+COUNTRY_INFO!G300), 0),0)</f>
        <v>274624</v>
      </c>
      <c r="H300" s="14">
        <f>IF(INTRO!$E$39&lt;&gt;"Endemic",0, IF(AND(COUNTRY_INFO!$I300=1,$F300&lt;&gt;0),IF(COUNTRY_INFO!N300&gt;=(COUNTRY_INFO!F300+COUNTRY_INFO!G300),COUNTRY_INFO!F300+COUNTRY_INFO!G300,COUNTRY_INFO!$N300), 0))</f>
        <v>244473.58282851556</v>
      </c>
      <c r="I300" s="3">
        <v>195578.86626281246</v>
      </c>
      <c r="J300" s="14">
        <f t="shared" si="30"/>
        <v>195578.86626281246</v>
      </c>
      <c r="K300" s="14">
        <f t="shared" si="31"/>
        <v>221326.37446412511</v>
      </c>
      <c r="L300" s="14">
        <f t="shared" si="32"/>
        <v>0</v>
      </c>
      <c r="M300" s="14">
        <f t="shared" si="33"/>
        <v>547620.82553587481</v>
      </c>
      <c r="N300" s="14">
        <f t="shared" si="34"/>
        <v>768947.19999999995</v>
      </c>
      <c r="O300" s="25"/>
      <c r="P300" s="16">
        <f t="shared" si="28"/>
        <v>768947.19999999995</v>
      </c>
      <c r="Q300" s="16">
        <f t="shared" si="29"/>
        <v>1538</v>
      </c>
    </row>
    <row r="301" spans="1:17" x14ac:dyDescent="0.25">
      <c r="A301" s="13" t="str">
        <f>IF(INTRO!$E$39="Non-endemic"," ",IF(COUNTRY_INFO!A301=0," ",COUNTRY_INFO!A301))</f>
        <v>Nigeria</v>
      </c>
      <c r="B301" s="13" t="str">
        <f>IF(INTRO!$E$39="Non-endemic"," ",IF(COUNTRY_INFO!B301=0," ",COUNTRY_INFO!B301))</f>
        <v>Imo</v>
      </c>
      <c r="C301" s="13" t="str">
        <f>IF(INTRO!$E$39="Non-endemic"," ",IF(COUNTRY_INFO!C301=0," ",COUNTRY_INFO!C301))</f>
        <v>Abo-Mbaise</v>
      </c>
      <c r="D301" s="14">
        <f>IF(INTRO!$E$39="Non-endemic",0,IF(INTRO!$E$39="Endemic but PC is not required",IF(COUNTRY_INFO!$H301=1,COUNTRY_INFO!F301+COUNTRY_INFO!G301,0),IF(COUNTRY_INFO!$H301=1,COUNTRY_INFO!F301+COUNTRY_INFO!G301,IF(COUNTRY_INFO!$I301=1,IF(COUNTRY_INFO!N301&gt;=(COUNTRY_INFO!F301+COUNTRY_INFO!G301),COUNTRY_INFO!F301+COUNTRY_INFO!G301,COUNTRY_INFO!$N301),0))))</f>
        <v>210504</v>
      </c>
      <c r="E301" s="15">
        <f>IF(AND(INTRO!$E$39="Non-endemic",INTRO!$E$37="Non-endemic"),"Not required",IF(INTRO!$E$39="Non-endemic","Treat with DEC",COUNTRY_INFO!Q301))</f>
        <v>1</v>
      </c>
      <c r="F301" s="15">
        <f>IF(INTRO!$E$39&lt;&gt;"Non-endemic",COUNTRY_INFO!R301,"Not required")</f>
        <v>2</v>
      </c>
      <c r="G301" s="14">
        <f>IF(COUNTRY_INFO!H301=1, IF($E301=1,IF(ALB_MBD!$J301&lt;&gt;" ",COUNTRY_INFO!F301+COUNTRY_INFO!G301-ALB_MBD!$J301,COUNTRY_INFO!F301+COUNTRY_INFO!G301), 0),0)</f>
        <v>210504</v>
      </c>
      <c r="H301" s="14">
        <f>IF(INTRO!$E$39&lt;&gt;"Endemic",0, IF(AND(COUNTRY_INFO!$I301=1,$F301&lt;&gt;0),IF(COUNTRY_INFO!N301&gt;=(COUNTRY_INFO!F301+COUNTRY_INFO!G301),COUNTRY_INFO!F301+COUNTRY_INFO!G301,COUNTRY_INFO!$N301), 0))</f>
        <v>88742.141154687459</v>
      </c>
      <c r="I301" s="3">
        <v>70993.712923749961</v>
      </c>
      <c r="J301" s="14">
        <f t="shared" si="30"/>
        <v>70993.712923749961</v>
      </c>
      <c r="K301" s="14">
        <f t="shared" si="31"/>
        <v>390628.8038135001</v>
      </c>
      <c r="L301" s="14">
        <f t="shared" si="32"/>
        <v>198782.39618649989</v>
      </c>
      <c r="M301" s="14">
        <f t="shared" si="33"/>
        <v>198782.39618649989</v>
      </c>
      <c r="N301" s="14">
        <f t="shared" si="34"/>
        <v>788193.59618649981</v>
      </c>
      <c r="O301" s="25"/>
      <c r="P301" s="16">
        <f t="shared" si="28"/>
        <v>788193.59618649981</v>
      </c>
      <c r="Q301" s="16">
        <f t="shared" si="29"/>
        <v>1577</v>
      </c>
    </row>
    <row r="302" spans="1:17" x14ac:dyDescent="0.25">
      <c r="A302" s="13" t="str">
        <f>IF(INTRO!$E$39="Non-endemic"," ",IF(COUNTRY_INFO!A302=0," ",COUNTRY_INFO!A302))</f>
        <v>Nigeria</v>
      </c>
      <c r="B302" s="13" t="str">
        <f>IF(INTRO!$E$39="Non-endemic"," ",IF(COUNTRY_INFO!B302=0," ",COUNTRY_INFO!B302))</f>
        <v>Imo</v>
      </c>
      <c r="C302" s="13" t="str">
        <f>IF(INTRO!$E$39="Non-endemic"," ",IF(COUNTRY_INFO!C302=0," ",COUNTRY_INFO!C302))</f>
        <v>Ahiazu-Mbaise</v>
      </c>
      <c r="D302" s="14">
        <f>IF(INTRO!$E$39="Non-endemic",0,IF(INTRO!$E$39="Endemic but PC is not required",IF(COUNTRY_INFO!$H302=1,COUNTRY_INFO!F302+COUNTRY_INFO!G302,0),IF(COUNTRY_INFO!$H302=1,COUNTRY_INFO!F302+COUNTRY_INFO!G302,IF(COUNTRY_INFO!$I302=1,IF(COUNTRY_INFO!N302&gt;=(COUNTRY_INFO!F302+COUNTRY_INFO!G302),COUNTRY_INFO!F302+COUNTRY_INFO!G302,COUNTRY_INFO!$N302),0))))</f>
        <v>183875</v>
      </c>
      <c r="E302" s="15">
        <f>IF(AND(INTRO!$E$39="Non-endemic",INTRO!$E$37="Non-endemic"),"Not required",IF(INTRO!$E$39="Non-endemic","Treat with DEC",COUNTRY_INFO!Q302))</f>
        <v>1</v>
      </c>
      <c r="F302" s="15">
        <f>IF(INTRO!$E$39&lt;&gt;"Non-endemic",COUNTRY_INFO!R302,"Not required")</f>
        <v>2</v>
      </c>
      <c r="G302" s="14">
        <f>IF(COUNTRY_INFO!H302=1, IF($E302=1,IF(ALB_MBD!$J302&lt;&gt;" ",COUNTRY_INFO!F302+COUNTRY_INFO!G302-ALB_MBD!$J302,COUNTRY_INFO!F302+COUNTRY_INFO!G302), 0),0)</f>
        <v>183875</v>
      </c>
      <c r="H302" s="14">
        <f>IF(INTRO!$E$39&lt;&gt;"Endemic",0, IF(AND(COUNTRY_INFO!$I302=1,$F302&lt;&gt;0),IF(COUNTRY_INFO!N302&gt;=(COUNTRY_INFO!F302+COUNTRY_INFO!G302),COUNTRY_INFO!F302+COUNTRY_INFO!G302,COUNTRY_INFO!$N302), 0))</f>
        <v>183875</v>
      </c>
      <c r="I302" s="3"/>
      <c r="J302" s="14">
        <f t="shared" si="30"/>
        <v>183875</v>
      </c>
      <c r="K302" s="14">
        <f t="shared" si="31"/>
        <v>0</v>
      </c>
      <c r="L302" s="14">
        <f t="shared" si="32"/>
        <v>514849.99999999994</v>
      </c>
      <c r="M302" s="14">
        <f t="shared" si="33"/>
        <v>514849.99999999994</v>
      </c>
      <c r="N302" s="14">
        <f t="shared" si="34"/>
        <v>1029699.9999999999</v>
      </c>
      <c r="O302" s="25"/>
      <c r="P302" s="16">
        <f t="shared" si="28"/>
        <v>1029699.9999999999</v>
      </c>
      <c r="Q302" s="16">
        <f t="shared" si="29"/>
        <v>2060</v>
      </c>
    </row>
    <row r="303" spans="1:17" x14ac:dyDescent="0.25">
      <c r="A303" s="13" t="str">
        <f>IF(INTRO!$E$39="Non-endemic"," ",IF(COUNTRY_INFO!A303=0," ",COUNTRY_INFO!A303))</f>
        <v>Nigeria</v>
      </c>
      <c r="B303" s="13" t="str">
        <f>IF(INTRO!$E$39="Non-endemic"," ",IF(COUNTRY_INFO!B303=0," ",COUNTRY_INFO!B303))</f>
        <v>Imo</v>
      </c>
      <c r="C303" s="13" t="str">
        <f>IF(INTRO!$E$39="Non-endemic"," ",IF(COUNTRY_INFO!C303=0," ",COUNTRY_INFO!C303))</f>
        <v>Ehime-Mbano</v>
      </c>
      <c r="D303" s="14">
        <f>IF(INTRO!$E$39="Non-endemic",0,IF(INTRO!$E$39="Endemic but PC is not required",IF(COUNTRY_INFO!$H303=1,COUNTRY_INFO!F303+COUNTRY_INFO!G303,0),IF(COUNTRY_INFO!$H303=1,COUNTRY_INFO!F303+COUNTRY_INFO!G303,IF(COUNTRY_INFO!$I303=1,IF(COUNTRY_INFO!N303&gt;=(COUNTRY_INFO!F303+COUNTRY_INFO!G303),COUNTRY_INFO!F303+COUNTRY_INFO!G303,COUNTRY_INFO!$N303),0))))</f>
        <v>140871</v>
      </c>
      <c r="E303" s="15">
        <f>IF(AND(INTRO!$E$39="Non-endemic",INTRO!$E$37="Non-endemic"),"Not required",IF(INTRO!$E$39="Non-endemic","Treat with DEC",COUNTRY_INFO!Q303))</f>
        <v>1</v>
      </c>
      <c r="F303" s="15">
        <f>IF(INTRO!$E$39&lt;&gt;"Non-endemic",COUNTRY_INFO!R303,"Not required")</f>
        <v>2</v>
      </c>
      <c r="G303" s="14">
        <f>IF(COUNTRY_INFO!H303=1, IF($E303=1,IF(ALB_MBD!$J303&lt;&gt;" ",COUNTRY_INFO!F303+COUNTRY_INFO!G303-ALB_MBD!$J303,COUNTRY_INFO!F303+COUNTRY_INFO!G303), 0),0)</f>
        <v>140871</v>
      </c>
      <c r="H303" s="14">
        <f>IF(INTRO!$E$39&lt;&gt;"Endemic",0, IF(AND(COUNTRY_INFO!$I303=1,$F303&lt;&gt;0),IF(COUNTRY_INFO!N303&gt;=(COUNTRY_INFO!F303+COUNTRY_INFO!G303),COUNTRY_INFO!F303+COUNTRY_INFO!G303,COUNTRY_INFO!$N303), 0))</f>
        <v>77716.154190234345</v>
      </c>
      <c r="I303" s="3">
        <v>62172.923352187478</v>
      </c>
      <c r="J303" s="14">
        <f t="shared" si="30"/>
        <v>62172.923352187478</v>
      </c>
      <c r="K303" s="14">
        <f t="shared" si="31"/>
        <v>220354.61461387508</v>
      </c>
      <c r="L303" s="14">
        <f t="shared" si="32"/>
        <v>174084.18538612494</v>
      </c>
      <c r="M303" s="14">
        <f t="shared" si="33"/>
        <v>174084.18538612494</v>
      </c>
      <c r="N303" s="14">
        <f t="shared" si="34"/>
        <v>568522.98538612504</v>
      </c>
      <c r="O303" s="25"/>
      <c r="P303" s="16">
        <f t="shared" si="28"/>
        <v>568522.98538612504</v>
      </c>
      <c r="Q303" s="16">
        <f t="shared" si="29"/>
        <v>1138</v>
      </c>
    </row>
    <row r="304" spans="1:17" x14ac:dyDescent="0.25">
      <c r="A304" s="13" t="str">
        <f>IF(INTRO!$E$39="Non-endemic"," ",IF(COUNTRY_INFO!A304=0," ",COUNTRY_INFO!A304))</f>
        <v>Nigeria</v>
      </c>
      <c r="B304" s="13" t="str">
        <f>IF(INTRO!$E$39="Non-endemic"," ",IF(COUNTRY_INFO!B304=0," ",COUNTRY_INFO!B304))</f>
        <v>Imo</v>
      </c>
      <c r="C304" s="13" t="str">
        <f>IF(INTRO!$E$39="Non-endemic"," ",IF(COUNTRY_INFO!C304=0," ",COUNTRY_INFO!C304))</f>
        <v>Ezinihitte</v>
      </c>
      <c r="D304" s="14">
        <f>IF(INTRO!$E$39="Non-endemic",0,IF(INTRO!$E$39="Endemic but PC is not required",IF(COUNTRY_INFO!$H304=1,COUNTRY_INFO!F304+COUNTRY_INFO!G304,0),IF(COUNTRY_INFO!$H304=1,COUNTRY_INFO!F304+COUNTRY_INFO!G304,IF(COUNTRY_INFO!$I304=1,IF(COUNTRY_INFO!N304&gt;=(COUNTRY_INFO!F304+COUNTRY_INFO!G304),COUNTRY_INFO!F304+COUNTRY_INFO!G304,COUNTRY_INFO!$N304),0))))</f>
        <v>178163</v>
      </c>
      <c r="E304" s="15">
        <f>IF(AND(INTRO!$E$39="Non-endemic",INTRO!$E$37="Non-endemic"),"Not required",IF(INTRO!$E$39="Non-endemic","Treat with DEC",COUNTRY_INFO!Q304))</f>
        <v>1</v>
      </c>
      <c r="F304" s="15">
        <f>IF(INTRO!$E$39&lt;&gt;"Non-endemic",COUNTRY_INFO!R304,"Not required")</f>
        <v>2</v>
      </c>
      <c r="G304" s="14">
        <f>IF(COUNTRY_INFO!H304=1, IF($E304=1,IF(ALB_MBD!$J304&lt;&gt;" ",COUNTRY_INFO!F304+COUNTRY_INFO!G304-ALB_MBD!$J304,COUNTRY_INFO!F304+COUNTRY_INFO!G304), 0),0)</f>
        <v>178163</v>
      </c>
      <c r="H304" s="14">
        <f>IF(INTRO!$E$39&lt;&gt;"Endemic",0, IF(AND(COUNTRY_INFO!$I304=1,$F304&lt;&gt;0),IF(COUNTRY_INFO!N304&gt;=(COUNTRY_INFO!F304+COUNTRY_INFO!G304),COUNTRY_INFO!F304+COUNTRY_INFO!G304,COUNTRY_INFO!$N304), 0))</f>
        <v>75359.513668749962</v>
      </c>
      <c r="I304" s="3">
        <v>60287.610934999968</v>
      </c>
      <c r="J304" s="14">
        <f t="shared" si="30"/>
        <v>60287.610934999968</v>
      </c>
      <c r="K304" s="14">
        <f t="shared" si="31"/>
        <v>330051.08938200003</v>
      </c>
      <c r="L304" s="14">
        <f t="shared" si="32"/>
        <v>168805.3106179999</v>
      </c>
      <c r="M304" s="14">
        <f t="shared" si="33"/>
        <v>168805.3106179999</v>
      </c>
      <c r="N304" s="14">
        <f t="shared" si="34"/>
        <v>667661.71061799978</v>
      </c>
      <c r="O304" s="25"/>
      <c r="P304" s="16">
        <f t="shared" si="28"/>
        <v>667661.71061799978</v>
      </c>
      <c r="Q304" s="16">
        <f t="shared" si="29"/>
        <v>1336</v>
      </c>
    </row>
    <row r="305" spans="1:17" x14ac:dyDescent="0.25">
      <c r="A305" s="13" t="str">
        <f>IF(INTRO!$E$39="Non-endemic"," ",IF(COUNTRY_INFO!A305=0," ",COUNTRY_INFO!A305))</f>
        <v>Nigeria</v>
      </c>
      <c r="B305" s="13" t="str">
        <f>IF(INTRO!$E$39="Non-endemic"," ",IF(COUNTRY_INFO!B305=0," ",COUNTRY_INFO!B305))</f>
        <v>Imo</v>
      </c>
      <c r="C305" s="13" t="str">
        <f>IF(INTRO!$E$39="Non-endemic"," ",IF(COUNTRY_INFO!C305=0," ",COUNTRY_INFO!C305))</f>
        <v>Ideato North</v>
      </c>
      <c r="D305" s="14">
        <f>IF(INTRO!$E$39="Non-endemic",0,IF(INTRO!$E$39="Endemic but PC is not required",IF(COUNTRY_INFO!$H305=1,COUNTRY_INFO!F305+COUNTRY_INFO!G305,0),IF(COUNTRY_INFO!$H305=1,COUNTRY_INFO!F305+COUNTRY_INFO!G305,IF(COUNTRY_INFO!$I305=1,IF(COUNTRY_INFO!N305&gt;=(COUNTRY_INFO!F305+COUNTRY_INFO!G305),COUNTRY_INFO!F305+COUNTRY_INFO!G305,COUNTRY_INFO!$N305),0))))</f>
        <v>170431</v>
      </c>
      <c r="E305" s="15">
        <f>IF(AND(INTRO!$E$39="Non-endemic",INTRO!$E$37="Non-endemic"),"Not required",IF(INTRO!$E$39="Non-endemic","Treat with DEC",COUNTRY_INFO!Q305))</f>
        <v>1</v>
      </c>
      <c r="F305" s="15">
        <f>IF(INTRO!$E$39&lt;&gt;"Non-endemic",COUNTRY_INFO!R305,"Not required")</f>
        <v>2</v>
      </c>
      <c r="G305" s="14">
        <f>IF(COUNTRY_INFO!H305=1, IF($E305=1,IF(ALB_MBD!$J305&lt;&gt;" ",COUNTRY_INFO!F305+COUNTRY_INFO!G305-ALB_MBD!$J305,COUNTRY_INFO!F305+COUNTRY_INFO!G305), 0),0)</f>
        <v>170431</v>
      </c>
      <c r="H305" s="14">
        <f>IF(INTRO!$E$39&lt;&gt;"Endemic",0, IF(AND(COUNTRY_INFO!$I305=1,$F305&lt;&gt;0),IF(COUNTRY_INFO!N305&gt;=(COUNTRY_INFO!F305+COUNTRY_INFO!G305),COUNTRY_INFO!F305+COUNTRY_INFO!G305,COUNTRY_INFO!$N305), 0))</f>
        <v>66966.120448437476</v>
      </c>
      <c r="I305" s="3">
        <v>53572.896358749975</v>
      </c>
      <c r="J305" s="14">
        <f t="shared" si="30"/>
        <v>53572.896358749975</v>
      </c>
      <c r="K305" s="14">
        <f t="shared" si="31"/>
        <v>327202.69019550004</v>
      </c>
      <c r="L305" s="14">
        <f t="shared" si="32"/>
        <v>150004.10980449992</v>
      </c>
      <c r="M305" s="14">
        <f t="shared" si="33"/>
        <v>150004.10980449992</v>
      </c>
      <c r="N305" s="14">
        <f t="shared" si="34"/>
        <v>627210.90980449982</v>
      </c>
      <c r="O305" s="25"/>
      <c r="P305" s="16">
        <f t="shared" si="28"/>
        <v>627210.90980449982</v>
      </c>
      <c r="Q305" s="16">
        <f t="shared" si="29"/>
        <v>1255</v>
      </c>
    </row>
    <row r="306" spans="1:17" x14ac:dyDescent="0.25">
      <c r="A306" s="13" t="str">
        <f>IF(INTRO!$E$39="Non-endemic"," ",IF(COUNTRY_INFO!A306=0," ",COUNTRY_INFO!A306))</f>
        <v>Nigeria</v>
      </c>
      <c r="B306" s="13" t="str">
        <f>IF(INTRO!$E$39="Non-endemic"," ",IF(COUNTRY_INFO!B306=0," ",COUNTRY_INFO!B306))</f>
        <v>Imo</v>
      </c>
      <c r="C306" s="13" t="str">
        <f>IF(INTRO!$E$39="Non-endemic"," ",IF(COUNTRY_INFO!C306=0," ",COUNTRY_INFO!C306))</f>
        <v>Ideato South</v>
      </c>
      <c r="D306" s="14">
        <f>IF(INTRO!$E$39="Non-endemic",0,IF(INTRO!$E$39="Endemic but PC is not required",IF(COUNTRY_INFO!$H306=1,COUNTRY_INFO!F306+COUNTRY_INFO!G306,0),IF(COUNTRY_INFO!$H306=1,COUNTRY_INFO!F306+COUNTRY_INFO!G306,IF(COUNTRY_INFO!$I306=1,IF(COUNTRY_INFO!N306&gt;=(COUNTRY_INFO!F306+COUNTRY_INFO!G306),COUNTRY_INFO!F306+COUNTRY_INFO!G306,COUNTRY_INFO!$N306),0))))</f>
        <v>172015</v>
      </c>
      <c r="E306" s="15">
        <f>IF(AND(INTRO!$E$39="Non-endemic",INTRO!$E$37="Non-endemic"),"Not required",IF(INTRO!$E$39="Non-endemic","Treat with DEC",COUNTRY_INFO!Q306))</f>
        <v>1</v>
      </c>
      <c r="F306" s="15">
        <f>IF(INTRO!$E$39&lt;&gt;"Non-endemic",COUNTRY_INFO!R306,"Not required")</f>
        <v>2</v>
      </c>
      <c r="G306" s="14">
        <f>IF(COUNTRY_INFO!H306=1, IF($E306=1,IF(ALB_MBD!$J306&lt;&gt;" ",COUNTRY_INFO!F306+COUNTRY_INFO!G306-ALB_MBD!$J306,COUNTRY_INFO!F306+COUNTRY_INFO!G306), 0),0)</f>
        <v>172015</v>
      </c>
      <c r="H306" s="14">
        <f>IF(INTRO!$E$39&lt;&gt;"Endemic",0, IF(AND(COUNTRY_INFO!$I306=1,$F306&lt;&gt;0),IF(COUNTRY_INFO!N306&gt;=(COUNTRY_INFO!F306+COUNTRY_INFO!G306),COUNTRY_INFO!F306+COUNTRY_INFO!G306,COUNTRY_INFO!$N306), 0))</f>
        <v>54377.134430859362</v>
      </c>
      <c r="I306" s="3">
        <v>43501.707544687495</v>
      </c>
      <c r="J306" s="14">
        <f t="shared" si="30"/>
        <v>43501.707544687495</v>
      </c>
      <c r="K306" s="14">
        <f t="shared" si="31"/>
        <v>359837.21887487499</v>
      </c>
      <c r="L306" s="14">
        <f t="shared" si="32"/>
        <v>121804.78112512498</v>
      </c>
      <c r="M306" s="14">
        <f t="shared" si="33"/>
        <v>121804.78112512498</v>
      </c>
      <c r="N306" s="14">
        <f t="shared" si="34"/>
        <v>603446.78112512501</v>
      </c>
      <c r="O306" s="25"/>
      <c r="P306" s="16">
        <f t="shared" si="28"/>
        <v>603446.78112512501</v>
      </c>
      <c r="Q306" s="16">
        <f t="shared" si="29"/>
        <v>1207</v>
      </c>
    </row>
    <row r="307" spans="1:17" x14ac:dyDescent="0.25">
      <c r="A307" s="13" t="str">
        <f>IF(INTRO!$E$39="Non-endemic"," ",IF(COUNTRY_INFO!A307=0," ",COUNTRY_INFO!A307))</f>
        <v>Nigeria</v>
      </c>
      <c r="B307" s="13" t="str">
        <f>IF(INTRO!$E$39="Non-endemic"," ",IF(COUNTRY_INFO!B307=0," ",COUNTRY_INFO!B307))</f>
        <v>Imo</v>
      </c>
      <c r="C307" s="13" t="str">
        <f>IF(INTRO!$E$39="Non-endemic"," ",IF(COUNTRY_INFO!C307=0," ",COUNTRY_INFO!C307))</f>
        <v>Ihite/Uboma</v>
      </c>
      <c r="D307" s="14">
        <f>IF(INTRO!$E$39="Non-endemic",0,IF(INTRO!$E$39="Endemic but PC is not required",IF(COUNTRY_INFO!$H307=1,COUNTRY_INFO!F307+COUNTRY_INFO!G307,0),IF(COUNTRY_INFO!$H307=1,COUNTRY_INFO!F307+COUNTRY_INFO!G307,IF(COUNTRY_INFO!$I307=1,IF(COUNTRY_INFO!N307&gt;=(COUNTRY_INFO!F307+COUNTRY_INFO!G307),COUNTRY_INFO!F307+COUNTRY_INFO!G307,COUNTRY_INFO!$N307),0))))</f>
        <v>129909</v>
      </c>
      <c r="E307" s="15">
        <f>IF(AND(INTRO!$E$39="Non-endemic",INTRO!$E$37="Non-endemic"),"Not required",IF(INTRO!$E$39="Non-endemic","Treat with DEC",COUNTRY_INFO!Q307))</f>
        <v>1</v>
      </c>
      <c r="F307" s="15">
        <f>IF(INTRO!$E$39&lt;&gt;"Non-endemic",COUNTRY_INFO!R307,"Not required")</f>
        <v>2</v>
      </c>
      <c r="G307" s="14">
        <f>IF(COUNTRY_INFO!H307=1, IF($E307=1,IF(ALB_MBD!$J307&lt;&gt;" ",COUNTRY_INFO!F307+COUNTRY_INFO!G307-ALB_MBD!$J307,COUNTRY_INFO!F307+COUNTRY_INFO!G307), 0),0)</f>
        <v>129909</v>
      </c>
      <c r="H307" s="14">
        <f>IF(INTRO!$E$39&lt;&gt;"Endemic",0, IF(AND(COUNTRY_INFO!$I307=1,$F307&lt;&gt;0),IF(COUNTRY_INFO!N307&gt;=(COUNTRY_INFO!F307+COUNTRY_INFO!G307),COUNTRY_INFO!F307+COUNTRY_INFO!G307,COUNTRY_INFO!$N307), 0))</f>
        <v>42078.451203515608</v>
      </c>
      <c r="I307" s="3">
        <v>33662.760962812485</v>
      </c>
      <c r="J307" s="14">
        <f t="shared" si="30"/>
        <v>33662.760962812485</v>
      </c>
      <c r="K307" s="14">
        <f t="shared" si="31"/>
        <v>269489.469304125</v>
      </c>
      <c r="L307" s="14">
        <f t="shared" si="32"/>
        <v>94255.730695874954</v>
      </c>
      <c r="M307" s="14">
        <f t="shared" si="33"/>
        <v>94255.730695874954</v>
      </c>
      <c r="N307" s="14">
        <f t="shared" si="34"/>
        <v>458000.93069587491</v>
      </c>
      <c r="O307" s="25"/>
      <c r="P307" s="16">
        <f t="shared" si="28"/>
        <v>458000.93069587491</v>
      </c>
      <c r="Q307" s="16">
        <f t="shared" si="29"/>
        <v>917</v>
      </c>
    </row>
    <row r="308" spans="1:17" x14ac:dyDescent="0.25">
      <c r="A308" s="13" t="str">
        <f>IF(INTRO!$E$39="Non-endemic"," ",IF(COUNTRY_INFO!A308=0," ",COUNTRY_INFO!A308))</f>
        <v>Nigeria</v>
      </c>
      <c r="B308" s="13" t="str">
        <f>IF(INTRO!$E$39="Non-endemic"," ",IF(COUNTRY_INFO!B308=0," ",COUNTRY_INFO!B308))</f>
        <v>Imo</v>
      </c>
      <c r="C308" s="13" t="str">
        <f>IF(INTRO!$E$39="Non-endemic"," ",IF(COUNTRY_INFO!C308=0," ",COUNTRY_INFO!C308))</f>
        <v>Ikeduru</v>
      </c>
      <c r="D308" s="14">
        <f>IF(INTRO!$E$39="Non-endemic",0,IF(INTRO!$E$39="Endemic but PC is not required",IF(COUNTRY_INFO!$H308=1,COUNTRY_INFO!F308+COUNTRY_INFO!G308,0),IF(COUNTRY_INFO!$H308=1,COUNTRY_INFO!F308+COUNTRY_INFO!G308,IF(COUNTRY_INFO!$I308=1,IF(COUNTRY_INFO!N308&gt;=(COUNTRY_INFO!F308+COUNTRY_INFO!G308),COUNTRY_INFO!F308+COUNTRY_INFO!G308,COUNTRY_INFO!$N308),0))))</f>
        <v>160651</v>
      </c>
      <c r="E308" s="15">
        <f>IF(AND(INTRO!$E$39="Non-endemic",INTRO!$E$37="Non-endemic"),"Not required",IF(INTRO!$E$39="Non-endemic","Treat with DEC",COUNTRY_INFO!Q308))</f>
        <v>1</v>
      </c>
      <c r="F308" s="15">
        <f>IF(INTRO!$E$39&lt;&gt;"Non-endemic",COUNTRY_INFO!R308,"Not required")</f>
        <v>2</v>
      </c>
      <c r="G308" s="14">
        <f>IF(COUNTRY_INFO!H308=1, IF($E308=1,IF(ALB_MBD!$J308&lt;&gt;" ",COUNTRY_INFO!F308+COUNTRY_INFO!G308-ALB_MBD!$J308,COUNTRY_INFO!F308+COUNTRY_INFO!G308), 0),0)</f>
        <v>160651</v>
      </c>
      <c r="H308" s="14">
        <f>IF(INTRO!$E$39&lt;&gt;"Endemic",0, IF(AND(COUNTRY_INFO!$I308=1,$F308&lt;&gt;0),IF(COUNTRY_INFO!N308&gt;=(COUNTRY_INFO!F308+COUNTRY_INFO!G308),COUNTRY_INFO!F308+COUNTRY_INFO!G308,COUNTRY_INFO!$N308), 0))</f>
        <v>66831.45527578122</v>
      </c>
      <c r="I308" s="3">
        <v>53465.164220624974</v>
      </c>
      <c r="J308" s="14">
        <f t="shared" si="30"/>
        <v>53465.164220624974</v>
      </c>
      <c r="K308" s="14">
        <f t="shared" si="31"/>
        <v>300120.34018225002</v>
      </c>
      <c r="L308" s="14">
        <f t="shared" si="32"/>
        <v>149702.45981774991</v>
      </c>
      <c r="M308" s="14">
        <f t="shared" si="33"/>
        <v>149702.45981774991</v>
      </c>
      <c r="N308" s="14">
        <f t="shared" si="34"/>
        <v>599525.25981774984</v>
      </c>
      <c r="O308" s="25"/>
      <c r="P308" s="16">
        <f t="shared" si="28"/>
        <v>599525.25981774984</v>
      </c>
      <c r="Q308" s="16">
        <f t="shared" si="29"/>
        <v>1200</v>
      </c>
    </row>
    <row r="309" spans="1:17" x14ac:dyDescent="0.25">
      <c r="A309" s="13" t="str">
        <f>IF(INTRO!$E$39="Non-endemic"," ",IF(COUNTRY_INFO!A309=0," ",COUNTRY_INFO!A309))</f>
        <v>Nigeria</v>
      </c>
      <c r="B309" s="13" t="str">
        <f>IF(INTRO!$E$39="Non-endemic"," ",IF(COUNTRY_INFO!B309=0," ",COUNTRY_INFO!B309))</f>
        <v>Imo</v>
      </c>
      <c r="C309" s="13" t="str">
        <f>IF(INTRO!$E$39="Non-endemic"," ",IF(COUNTRY_INFO!C309=0," ",COUNTRY_INFO!C309))</f>
        <v>Isiala-Mbano</v>
      </c>
      <c r="D309" s="14">
        <f>IF(INTRO!$E$39="Non-endemic",0,IF(INTRO!$E$39="Endemic but PC is not required",IF(COUNTRY_INFO!$H309=1,COUNTRY_INFO!F309+COUNTRY_INFO!G309,0),IF(COUNTRY_INFO!$H309=1,COUNTRY_INFO!F309+COUNTRY_INFO!G309,IF(COUNTRY_INFO!$I309=1,IF(COUNTRY_INFO!N309&gt;=(COUNTRY_INFO!F309+COUNTRY_INFO!G309),COUNTRY_INFO!F309+COUNTRY_INFO!G309,COUNTRY_INFO!$N309),0))))</f>
        <v>213822</v>
      </c>
      <c r="E309" s="15">
        <f>IF(AND(INTRO!$E$39="Non-endemic",INTRO!$E$37="Non-endemic"),"Not required",IF(INTRO!$E$39="Non-endemic","Treat with DEC",COUNTRY_INFO!Q309))</f>
        <v>1</v>
      </c>
      <c r="F309" s="15">
        <f>IF(INTRO!$E$39&lt;&gt;"Non-endemic",COUNTRY_INFO!R309,"Not required")</f>
        <v>2</v>
      </c>
      <c r="G309" s="14">
        <f>IF(COUNTRY_INFO!H309=1, IF($E309=1,IF(ALB_MBD!$J309&lt;&gt;" ",COUNTRY_INFO!F309+COUNTRY_INFO!G309-ALB_MBD!$J309,COUNTRY_INFO!F309+COUNTRY_INFO!G309), 0),0)</f>
        <v>213822</v>
      </c>
      <c r="H309" s="14">
        <f>IF(INTRO!$E$39&lt;&gt;"Endemic",0, IF(AND(COUNTRY_INFO!$I309=1,$F309&lt;&gt;0),IF(COUNTRY_INFO!N309&gt;=(COUNTRY_INFO!F309+COUNTRY_INFO!G309),COUNTRY_INFO!F309+COUNTRY_INFO!G309,COUNTRY_INFO!$N309), 0))</f>
        <v>76186.269523828101</v>
      </c>
      <c r="I309" s="3">
        <v>60949.015619062484</v>
      </c>
      <c r="J309" s="14">
        <f t="shared" si="30"/>
        <v>60949.015619062484</v>
      </c>
      <c r="K309" s="14">
        <f t="shared" si="31"/>
        <v>428044.35626662505</v>
      </c>
      <c r="L309" s="14">
        <f t="shared" si="32"/>
        <v>170657.24373337495</v>
      </c>
      <c r="M309" s="14">
        <f t="shared" si="33"/>
        <v>170657.24373337495</v>
      </c>
      <c r="N309" s="14">
        <f t="shared" si="34"/>
        <v>769358.84373337496</v>
      </c>
      <c r="O309" s="25"/>
      <c r="P309" s="16">
        <f t="shared" si="28"/>
        <v>769358.84373337496</v>
      </c>
      <c r="Q309" s="16">
        <f t="shared" si="29"/>
        <v>1539</v>
      </c>
    </row>
    <row r="310" spans="1:17" x14ac:dyDescent="0.25">
      <c r="A310" s="13" t="str">
        <f>IF(INTRO!$E$39="Non-endemic"," ",IF(COUNTRY_INFO!A310=0," ",COUNTRY_INFO!A310))</f>
        <v>Nigeria</v>
      </c>
      <c r="B310" s="13" t="str">
        <f>IF(INTRO!$E$39="Non-endemic"," ",IF(COUNTRY_INFO!B310=0," ",COUNTRY_INFO!B310))</f>
        <v>Imo</v>
      </c>
      <c r="C310" s="13" t="str">
        <f>IF(INTRO!$E$39="Non-endemic"," ",IF(COUNTRY_INFO!C310=0," ",COUNTRY_INFO!C310))</f>
        <v>Isu</v>
      </c>
      <c r="D310" s="14">
        <f>IF(INTRO!$E$39="Non-endemic",0,IF(INTRO!$E$39="Endemic but PC is not required",IF(COUNTRY_INFO!$H310=1,COUNTRY_INFO!F310+COUNTRY_INFO!G310,0),IF(COUNTRY_INFO!$H310=1,COUNTRY_INFO!F310+COUNTRY_INFO!G310,IF(COUNTRY_INFO!$I310=1,IF(COUNTRY_INFO!N310&gt;=(COUNTRY_INFO!F310+COUNTRY_INFO!G310),COUNTRY_INFO!F310+COUNTRY_INFO!G310,COUNTRY_INFO!$N310),0))))</f>
        <v>176953</v>
      </c>
      <c r="E310" s="15">
        <f>IF(AND(INTRO!$E$39="Non-endemic",INTRO!$E$37="Non-endemic"),"Not required",IF(INTRO!$E$39="Non-endemic","Treat with DEC",COUNTRY_INFO!Q310))</f>
        <v>1</v>
      </c>
      <c r="F310" s="15">
        <f>IF(INTRO!$E$39&lt;&gt;"Non-endemic",COUNTRY_INFO!R310,"Not required")</f>
        <v>2</v>
      </c>
      <c r="G310" s="14">
        <f>IF(COUNTRY_INFO!H310=1, IF($E310=1,IF(ALB_MBD!$J310&lt;&gt;" ",COUNTRY_INFO!F310+COUNTRY_INFO!G310-ALB_MBD!$J310,COUNTRY_INFO!F310+COUNTRY_INFO!G310), 0),0)</f>
        <v>176953</v>
      </c>
      <c r="H310" s="14">
        <f>IF(INTRO!$E$39&lt;&gt;"Endemic",0, IF(AND(COUNTRY_INFO!$I310=1,$F310&lt;&gt;0),IF(COUNTRY_INFO!N310&gt;=(COUNTRY_INFO!F310+COUNTRY_INFO!G310),COUNTRY_INFO!F310+COUNTRY_INFO!G310,COUNTRY_INFO!$N310), 0))</f>
        <v>84213.196864453101</v>
      </c>
      <c r="I310" s="3">
        <v>67370.557491562475</v>
      </c>
      <c r="J310" s="14">
        <f t="shared" si="30"/>
        <v>67370.557491562475</v>
      </c>
      <c r="K310" s="14">
        <f t="shared" si="31"/>
        <v>306830.83902362507</v>
      </c>
      <c r="L310" s="14">
        <f t="shared" si="32"/>
        <v>188637.56097637492</v>
      </c>
      <c r="M310" s="14">
        <f t="shared" si="33"/>
        <v>188637.56097637492</v>
      </c>
      <c r="N310" s="14">
        <f t="shared" si="34"/>
        <v>684105.96097637492</v>
      </c>
      <c r="O310" s="25"/>
      <c r="P310" s="16">
        <f t="shared" si="28"/>
        <v>684105.96097637492</v>
      </c>
      <c r="Q310" s="16">
        <f t="shared" si="29"/>
        <v>1369</v>
      </c>
    </row>
    <row r="311" spans="1:17" x14ac:dyDescent="0.25">
      <c r="A311" s="13" t="str">
        <f>IF(INTRO!$E$39="Non-endemic"," ",IF(COUNTRY_INFO!A311=0," ",COUNTRY_INFO!A311))</f>
        <v>Nigeria</v>
      </c>
      <c r="B311" s="13" t="str">
        <f>IF(INTRO!$E$39="Non-endemic"," ",IF(COUNTRY_INFO!B311=0," ",COUNTRY_INFO!B311))</f>
        <v>Imo</v>
      </c>
      <c r="C311" s="13" t="str">
        <f>IF(INTRO!$E$39="Non-endemic"," ",IF(COUNTRY_INFO!C311=0," ",COUNTRY_INFO!C311))</f>
        <v>Mbaitoli</v>
      </c>
      <c r="D311" s="14">
        <f>IF(INTRO!$E$39="Non-endemic",0,IF(INTRO!$E$39="Endemic but PC is not required",IF(COUNTRY_INFO!$H311=1,COUNTRY_INFO!F311+COUNTRY_INFO!G311,0),IF(COUNTRY_INFO!$H311=1,COUNTRY_INFO!F311+COUNTRY_INFO!G311,IF(COUNTRY_INFO!$I311=1,IF(COUNTRY_INFO!N311&gt;=(COUNTRY_INFO!F311+COUNTRY_INFO!G311),COUNTRY_INFO!F311+COUNTRY_INFO!G311,COUNTRY_INFO!$N311),0))))</f>
        <v>255588</v>
      </c>
      <c r="E311" s="15">
        <f>IF(AND(INTRO!$E$39="Non-endemic",INTRO!$E$37="Non-endemic"),"Not required",IF(INTRO!$E$39="Non-endemic","Treat with DEC",COUNTRY_INFO!Q311))</f>
        <v>1</v>
      </c>
      <c r="F311" s="15">
        <f>IF(INTRO!$E$39&lt;&gt;"Non-endemic",COUNTRY_INFO!R311,"Not required")</f>
        <v>2</v>
      </c>
      <c r="G311" s="14">
        <f>IF(COUNTRY_INFO!H311=1, IF($E311=1,IF(ALB_MBD!$J311&lt;&gt;" ",COUNTRY_INFO!F311+COUNTRY_INFO!G311-ALB_MBD!$J311,COUNTRY_INFO!F311+COUNTRY_INFO!G311), 0),0)</f>
        <v>255588</v>
      </c>
      <c r="H311" s="14">
        <f>IF(INTRO!$E$39&lt;&gt;"Endemic",0, IF(AND(COUNTRY_INFO!$I311=1,$F311&lt;&gt;0),IF(COUNTRY_INFO!N311&gt;=(COUNTRY_INFO!F311+COUNTRY_INFO!G311),COUNTRY_INFO!F311+COUNTRY_INFO!G311,COUNTRY_INFO!$N311), 0))</f>
        <v>96069.25112265622</v>
      </c>
      <c r="I311" s="3">
        <v>76855.400898124979</v>
      </c>
      <c r="J311" s="14">
        <f t="shared" si="30"/>
        <v>76855.400898124979</v>
      </c>
      <c r="K311" s="14">
        <f t="shared" si="31"/>
        <v>500451.27748525009</v>
      </c>
      <c r="L311" s="14">
        <f t="shared" si="32"/>
        <v>215195.12251474994</v>
      </c>
      <c r="M311" s="14">
        <f t="shared" si="33"/>
        <v>215195.12251474994</v>
      </c>
      <c r="N311" s="14">
        <f t="shared" si="34"/>
        <v>930841.52251475002</v>
      </c>
      <c r="O311" s="25"/>
      <c r="P311" s="16">
        <f t="shared" si="28"/>
        <v>930841.52251475002</v>
      </c>
      <c r="Q311" s="16">
        <f t="shared" si="29"/>
        <v>1862</v>
      </c>
    </row>
    <row r="312" spans="1:17" x14ac:dyDescent="0.25">
      <c r="A312" s="13" t="str">
        <f>IF(INTRO!$E$39="Non-endemic"," ",IF(COUNTRY_INFO!A312=0," ",COUNTRY_INFO!A312))</f>
        <v>Nigeria</v>
      </c>
      <c r="B312" s="13" t="str">
        <f>IF(INTRO!$E$39="Non-endemic"," ",IF(COUNTRY_INFO!B312=0," ",COUNTRY_INFO!B312))</f>
        <v>Imo</v>
      </c>
      <c r="C312" s="13" t="str">
        <f>IF(INTRO!$E$39="Non-endemic"," ",IF(COUNTRY_INFO!C312=0," ",COUNTRY_INFO!C312))</f>
        <v>Ngor-Okpala</v>
      </c>
      <c r="D312" s="14">
        <f>IF(INTRO!$E$39="Non-endemic",0,IF(INTRO!$E$39="Endemic but PC is not required",IF(COUNTRY_INFO!$H312=1,COUNTRY_INFO!F312+COUNTRY_INFO!G312,0),IF(COUNTRY_INFO!$H312=1,COUNTRY_INFO!F312+COUNTRY_INFO!G312,IF(COUNTRY_INFO!$I312=1,IF(COUNTRY_INFO!N312&gt;=(COUNTRY_INFO!F312+COUNTRY_INFO!G312),COUNTRY_INFO!F312+COUNTRY_INFO!G312,COUNTRY_INFO!$N312),0))))</f>
        <v>172072</v>
      </c>
      <c r="E312" s="15">
        <f>IF(AND(INTRO!$E$39="Non-endemic",INTRO!$E$37="Non-endemic"),"Not required",IF(INTRO!$E$39="Non-endemic","Treat with DEC",COUNTRY_INFO!Q312))</f>
        <v>1</v>
      </c>
      <c r="F312" s="15">
        <f>IF(INTRO!$E$39&lt;&gt;"Non-endemic",COUNTRY_INFO!R312,"Not required")</f>
        <v>2</v>
      </c>
      <c r="G312" s="14">
        <f>IF(COUNTRY_INFO!H312=1, IF($E312=1,IF(ALB_MBD!$J312&lt;&gt;" ",COUNTRY_INFO!F312+COUNTRY_INFO!G312-ALB_MBD!$J312,COUNTRY_INFO!F312+COUNTRY_INFO!G312), 0),0)</f>
        <v>172072</v>
      </c>
      <c r="H312" s="14">
        <f>IF(INTRO!$E$39&lt;&gt;"Endemic",0, IF(AND(COUNTRY_INFO!$I312=1,$F312&lt;&gt;0),IF(COUNTRY_INFO!N312&gt;=(COUNTRY_INFO!F312+COUNTRY_INFO!G312),COUNTRY_INFO!F312+COUNTRY_INFO!G312,COUNTRY_INFO!$N312), 0))</f>
        <v>82596.110979687481</v>
      </c>
      <c r="I312" s="3">
        <v>66076.888783749979</v>
      </c>
      <c r="J312" s="14">
        <f t="shared" si="30"/>
        <v>66076.888783749979</v>
      </c>
      <c r="K312" s="14">
        <f t="shared" si="31"/>
        <v>296786.31140550005</v>
      </c>
      <c r="L312" s="14">
        <f t="shared" si="32"/>
        <v>185015.28859449993</v>
      </c>
      <c r="M312" s="14">
        <f t="shared" si="33"/>
        <v>185015.28859449993</v>
      </c>
      <c r="N312" s="14">
        <f t="shared" si="34"/>
        <v>666816.88859449991</v>
      </c>
      <c r="O312" s="25"/>
      <c r="P312" s="16">
        <f t="shared" si="28"/>
        <v>666816.88859449991</v>
      </c>
      <c r="Q312" s="16">
        <f t="shared" si="29"/>
        <v>1334</v>
      </c>
    </row>
    <row r="313" spans="1:17" x14ac:dyDescent="0.25">
      <c r="A313" s="13" t="str">
        <f>IF(INTRO!$E$39="Non-endemic"," ",IF(COUNTRY_INFO!A313=0," ",COUNTRY_INFO!A313))</f>
        <v>Nigeria</v>
      </c>
      <c r="B313" s="13" t="str">
        <f>IF(INTRO!$E$39="Non-endemic"," ",IF(COUNTRY_INFO!B313=0," ",COUNTRY_INFO!B313))</f>
        <v>Imo</v>
      </c>
      <c r="C313" s="13" t="str">
        <f>IF(INTRO!$E$39="Non-endemic"," ",IF(COUNTRY_INFO!C313=0," ",COUNTRY_INFO!C313))</f>
        <v>Njaba</v>
      </c>
      <c r="D313" s="14">
        <f>IF(INTRO!$E$39="Non-endemic",0,IF(INTRO!$E$39="Endemic but PC is not required",IF(COUNTRY_INFO!$H313=1,COUNTRY_INFO!F313+COUNTRY_INFO!G313,0),IF(COUNTRY_INFO!$H313=1,COUNTRY_INFO!F313+COUNTRY_INFO!G313,IF(COUNTRY_INFO!$I313=1,IF(COUNTRY_INFO!N313&gt;=(COUNTRY_INFO!F313+COUNTRY_INFO!G313),COUNTRY_INFO!F313+COUNTRY_INFO!G313,COUNTRY_INFO!$N313),0))))</f>
        <v>156126</v>
      </c>
      <c r="E313" s="15">
        <f>IF(AND(INTRO!$E$39="Non-endemic",INTRO!$E$37="Non-endemic"),"Not required",IF(INTRO!$E$39="Non-endemic","Treat with DEC",COUNTRY_INFO!Q313))</f>
        <v>1</v>
      </c>
      <c r="F313" s="15">
        <f>IF(INTRO!$E$39&lt;&gt;"Non-endemic",COUNTRY_INFO!R313,"Not required")</f>
        <v>2</v>
      </c>
      <c r="G313" s="14">
        <f>IF(COUNTRY_INFO!H313=1, IF($E313=1,IF(ALB_MBD!$J313&lt;&gt;" ",COUNTRY_INFO!F313+COUNTRY_INFO!G313-ALB_MBD!$J313,COUNTRY_INFO!F313+COUNTRY_INFO!G313), 0),0)</f>
        <v>156126</v>
      </c>
      <c r="H313" s="14">
        <f>IF(INTRO!$E$39&lt;&gt;"Endemic",0, IF(AND(COUNTRY_INFO!$I313=1,$F313&lt;&gt;0),IF(COUNTRY_INFO!N313&gt;=(COUNTRY_INFO!F313+COUNTRY_INFO!G313),COUNTRY_INFO!F313+COUNTRY_INFO!G313,COUNTRY_INFO!$N313), 0))</f>
        <v>74300.957106640606</v>
      </c>
      <c r="I313" s="3">
        <v>59440.765685312486</v>
      </c>
      <c r="J313" s="14">
        <f t="shared" si="30"/>
        <v>59440.765685312486</v>
      </c>
      <c r="K313" s="14">
        <f t="shared" si="31"/>
        <v>270718.65608112502</v>
      </c>
      <c r="L313" s="14">
        <f t="shared" si="32"/>
        <v>166434.14391887496</v>
      </c>
      <c r="M313" s="14">
        <f t="shared" si="33"/>
        <v>166434.14391887496</v>
      </c>
      <c r="N313" s="14">
        <f t="shared" si="34"/>
        <v>603586.94391887495</v>
      </c>
      <c r="O313" s="25"/>
      <c r="P313" s="16">
        <f t="shared" si="28"/>
        <v>603586.94391887495</v>
      </c>
      <c r="Q313" s="16">
        <f t="shared" si="29"/>
        <v>1208</v>
      </c>
    </row>
    <row r="314" spans="1:17" x14ac:dyDescent="0.25">
      <c r="A314" s="13" t="str">
        <f>IF(INTRO!$E$39="Non-endemic"," ",IF(COUNTRY_INFO!A314=0," ",COUNTRY_INFO!A314))</f>
        <v>Nigeria</v>
      </c>
      <c r="B314" s="13" t="str">
        <f>IF(INTRO!$E$39="Non-endemic"," ",IF(COUNTRY_INFO!B314=0," ",COUNTRY_INFO!B314))</f>
        <v>Imo</v>
      </c>
      <c r="C314" s="13" t="str">
        <f>IF(INTRO!$E$39="Non-endemic"," ",IF(COUNTRY_INFO!C314=0," ",COUNTRY_INFO!C314))</f>
        <v>Nkwere</v>
      </c>
      <c r="D314" s="14">
        <f>IF(INTRO!$E$39="Non-endemic",0,IF(INTRO!$E$39="Endemic but PC is not required",IF(COUNTRY_INFO!$H314=1,COUNTRY_INFO!F314+COUNTRY_INFO!G314,0),IF(COUNTRY_INFO!$H314=1,COUNTRY_INFO!F314+COUNTRY_INFO!G314,IF(COUNTRY_INFO!$I314=1,IF(COUNTRY_INFO!N314&gt;=(COUNTRY_INFO!F314+COUNTRY_INFO!G314),COUNTRY_INFO!F314+COUNTRY_INFO!G314,COUNTRY_INFO!$N314),0))))</f>
        <v>86237</v>
      </c>
      <c r="E314" s="15">
        <f>IF(AND(INTRO!$E$39="Non-endemic",INTRO!$E$37="Non-endemic"),"Not required",IF(INTRO!$E$39="Non-endemic","Treat with DEC",COUNTRY_INFO!Q314))</f>
        <v>1</v>
      </c>
      <c r="F314" s="15">
        <f>IF(INTRO!$E$39&lt;&gt;"Non-endemic",COUNTRY_INFO!R314,"Not required")</f>
        <v>2</v>
      </c>
      <c r="G314" s="14">
        <f>IF(COUNTRY_INFO!H314=1, IF($E314=1,IF(ALB_MBD!$J314&lt;&gt;" ",COUNTRY_INFO!F314+COUNTRY_INFO!G314-ALB_MBD!$J314,COUNTRY_INFO!F314+COUNTRY_INFO!G314), 0),0)</f>
        <v>86237</v>
      </c>
      <c r="H314" s="14">
        <f>IF(INTRO!$E$39&lt;&gt;"Endemic",0, IF(AND(COUNTRY_INFO!$I314=1,$F314&lt;&gt;0),IF(COUNTRY_INFO!N314&gt;=(COUNTRY_INFO!F314+COUNTRY_INFO!G314),COUNTRY_INFO!F314+COUNTRY_INFO!G314,COUNTRY_INFO!$N314), 0))</f>
        <v>41039.763273437486</v>
      </c>
      <c r="I314" s="3">
        <v>32831.810618749987</v>
      </c>
      <c r="J314" s="14">
        <f t="shared" si="30"/>
        <v>32831.810618749987</v>
      </c>
      <c r="K314" s="14">
        <f t="shared" si="31"/>
        <v>149534.53026750003</v>
      </c>
      <c r="L314" s="14">
        <f t="shared" si="32"/>
        <v>91929.069732499964</v>
      </c>
      <c r="M314" s="14">
        <f t="shared" si="33"/>
        <v>91929.069732499964</v>
      </c>
      <c r="N314" s="14">
        <f t="shared" si="34"/>
        <v>333392.66973249993</v>
      </c>
      <c r="O314" s="25"/>
      <c r="P314" s="16">
        <f t="shared" si="28"/>
        <v>333392.66973249993</v>
      </c>
      <c r="Q314" s="16">
        <f t="shared" si="29"/>
        <v>667</v>
      </c>
    </row>
    <row r="315" spans="1:17" x14ac:dyDescent="0.25">
      <c r="A315" s="13" t="str">
        <f>IF(INTRO!$E$39="Non-endemic"," ",IF(COUNTRY_INFO!A315=0," ",COUNTRY_INFO!A315))</f>
        <v>Nigeria</v>
      </c>
      <c r="B315" s="13" t="str">
        <f>IF(INTRO!$E$39="Non-endemic"," ",IF(COUNTRY_INFO!B315=0," ",COUNTRY_INFO!B315))</f>
        <v>Imo</v>
      </c>
      <c r="C315" s="13" t="str">
        <f>IF(INTRO!$E$39="Non-endemic"," ",IF(COUNTRY_INFO!C315=0," ",COUNTRY_INFO!C315))</f>
        <v>Nwangele</v>
      </c>
      <c r="D315" s="14">
        <f>IF(INTRO!$E$39="Non-endemic",0,IF(INTRO!$E$39="Endemic but PC is not required",IF(COUNTRY_INFO!$H315=1,COUNTRY_INFO!F315+COUNTRY_INFO!G315,0),IF(COUNTRY_INFO!$H315=1,COUNTRY_INFO!F315+COUNTRY_INFO!G315,IF(COUNTRY_INFO!$I315=1,IF(COUNTRY_INFO!N315&gt;=(COUNTRY_INFO!F315+COUNTRY_INFO!G315),COUNTRY_INFO!F315+COUNTRY_INFO!G315,COUNTRY_INFO!$N315),0))))</f>
        <v>138225</v>
      </c>
      <c r="E315" s="15">
        <f>IF(AND(INTRO!$E$39="Non-endemic",INTRO!$E$37="Non-endemic"),"Not required",IF(INTRO!$E$39="Non-endemic","Treat with DEC",COUNTRY_INFO!Q315))</f>
        <v>1</v>
      </c>
      <c r="F315" s="15">
        <f>IF(INTRO!$E$39&lt;&gt;"Non-endemic",COUNTRY_INFO!R315,"Not required")</f>
        <v>2</v>
      </c>
      <c r="G315" s="14">
        <f>IF(COUNTRY_INFO!H315=1, IF($E315=1,IF(ALB_MBD!$J315&lt;&gt;" ",COUNTRY_INFO!F315+COUNTRY_INFO!G315-ALB_MBD!$J315,COUNTRY_INFO!F315+COUNTRY_INFO!G315), 0),0)</f>
        <v>138225</v>
      </c>
      <c r="H315" s="14">
        <f>IF(INTRO!$E$39&lt;&gt;"Endemic",0, IF(AND(COUNTRY_INFO!$I315=1,$F315&lt;&gt;0),IF(COUNTRY_INFO!N315&gt;=(COUNTRY_INFO!F315+COUNTRY_INFO!G315),COUNTRY_INFO!F315+COUNTRY_INFO!G315,COUNTRY_INFO!$N315), 0))</f>
        <v>67136.107633593725</v>
      </c>
      <c r="I315" s="3">
        <v>53708.886106874983</v>
      </c>
      <c r="J315" s="14">
        <f t="shared" si="30"/>
        <v>53708.886106874983</v>
      </c>
      <c r="K315" s="14">
        <f t="shared" si="31"/>
        <v>236645.11890075004</v>
      </c>
      <c r="L315" s="14">
        <f t="shared" si="32"/>
        <v>150384.88109924993</v>
      </c>
      <c r="M315" s="14">
        <f t="shared" si="33"/>
        <v>150384.88109924993</v>
      </c>
      <c r="N315" s="14">
        <f t="shared" si="34"/>
        <v>537414.88109924993</v>
      </c>
      <c r="O315" s="25"/>
      <c r="P315" s="16">
        <f t="shared" si="28"/>
        <v>537414.88109924993</v>
      </c>
      <c r="Q315" s="16">
        <f t="shared" si="29"/>
        <v>1075</v>
      </c>
    </row>
    <row r="316" spans="1:17" x14ac:dyDescent="0.25">
      <c r="A316" s="13" t="str">
        <f>IF(INTRO!$E$39="Non-endemic"," ",IF(COUNTRY_INFO!A316=0," ",COUNTRY_INFO!A316))</f>
        <v>Nigeria</v>
      </c>
      <c r="B316" s="13" t="str">
        <f>IF(INTRO!$E$39="Non-endemic"," ",IF(COUNTRY_INFO!B316=0," ",COUNTRY_INFO!B316))</f>
        <v>Imo</v>
      </c>
      <c r="C316" s="13" t="str">
        <f>IF(INTRO!$E$39="Non-endemic"," ",IF(COUNTRY_INFO!C316=0," ",COUNTRY_INFO!C316))</f>
        <v>Obowo</v>
      </c>
      <c r="D316" s="14">
        <f>IF(INTRO!$E$39="Non-endemic",0,IF(INTRO!$E$39="Endemic but PC is not required",IF(COUNTRY_INFO!$H316=1,COUNTRY_INFO!F316+COUNTRY_INFO!G316,0),IF(COUNTRY_INFO!$H316=1,COUNTRY_INFO!F316+COUNTRY_INFO!G316,IF(COUNTRY_INFO!$I316=1,IF(COUNTRY_INFO!N316&gt;=(COUNTRY_INFO!F316+COUNTRY_INFO!G316),COUNTRY_INFO!F316+COUNTRY_INFO!G316,COUNTRY_INFO!$N316),0))))</f>
        <v>127080</v>
      </c>
      <c r="E316" s="15">
        <f>IF(AND(INTRO!$E$39="Non-endemic",INTRO!$E$37="Non-endemic"),"Not required",IF(INTRO!$E$39="Non-endemic","Treat with DEC",COUNTRY_INFO!Q316))</f>
        <v>1</v>
      </c>
      <c r="F316" s="15">
        <f>IF(INTRO!$E$39&lt;&gt;"Non-endemic",COUNTRY_INFO!R316,"Not required")</f>
        <v>2</v>
      </c>
      <c r="G316" s="14">
        <f>IF(COUNTRY_INFO!H316=1, IF($E316=1,IF(ALB_MBD!$J316&lt;&gt;" ",COUNTRY_INFO!F316+COUNTRY_INFO!G316-ALB_MBD!$J316,COUNTRY_INFO!F316+COUNTRY_INFO!G316), 0),0)</f>
        <v>127080</v>
      </c>
      <c r="H316" s="14">
        <f>IF(INTRO!$E$39&lt;&gt;"Endemic",0, IF(AND(COUNTRY_INFO!$I316=1,$F316&lt;&gt;0),IF(COUNTRY_INFO!N316&gt;=(COUNTRY_INFO!F316+COUNTRY_INFO!G316),COUNTRY_INFO!F316+COUNTRY_INFO!G316,COUNTRY_INFO!$N316), 0))</f>
        <v>55285.572439843723</v>
      </c>
      <c r="I316" s="3">
        <v>44228.457951874974</v>
      </c>
      <c r="J316" s="14">
        <f t="shared" si="30"/>
        <v>44228.457951874974</v>
      </c>
      <c r="K316" s="14">
        <f t="shared" si="31"/>
        <v>231984.31773475008</v>
      </c>
      <c r="L316" s="14">
        <f t="shared" si="32"/>
        <v>123839.68226524992</v>
      </c>
      <c r="M316" s="14">
        <f t="shared" si="33"/>
        <v>123839.68226524992</v>
      </c>
      <c r="N316" s="14">
        <f t="shared" si="34"/>
        <v>479663.6822652499</v>
      </c>
      <c r="O316" s="25"/>
      <c r="P316" s="16">
        <f t="shared" si="28"/>
        <v>479663.6822652499</v>
      </c>
      <c r="Q316" s="16">
        <f t="shared" si="29"/>
        <v>960</v>
      </c>
    </row>
    <row r="317" spans="1:17" x14ac:dyDescent="0.25">
      <c r="A317" s="13" t="str">
        <f>IF(INTRO!$E$39="Non-endemic"," ",IF(COUNTRY_INFO!A317=0," ",COUNTRY_INFO!A317))</f>
        <v>Nigeria</v>
      </c>
      <c r="B317" s="13" t="str">
        <f>IF(INTRO!$E$39="Non-endemic"," ",IF(COUNTRY_INFO!B317=0," ",COUNTRY_INFO!B317))</f>
        <v>Imo</v>
      </c>
      <c r="C317" s="13" t="str">
        <f>IF(INTRO!$E$39="Non-endemic"," ",IF(COUNTRY_INFO!C317=0," ",COUNTRY_INFO!C317))</f>
        <v>Oguta</v>
      </c>
      <c r="D317" s="14">
        <f>IF(INTRO!$E$39="Non-endemic",0,IF(INTRO!$E$39="Endemic but PC is not required",IF(COUNTRY_INFO!$H317=1,COUNTRY_INFO!F317+COUNTRY_INFO!G317,0),IF(COUNTRY_INFO!$H317=1,COUNTRY_INFO!F317+COUNTRY_INFO!G317,IF(COUNTRY_INFO!$I317=1,IF(COUNTRY_INFO!N317&gt;=(COUNTRY_INFO!F317+COUNTRY_INFO!G317),COUNTRY_INFO!F317+COUNTRY_INFO!G317,COUNTRY_INFO!$N317),0))))</f>
        <v>153864</v>
      </c>
      <c r="E317" s="15">
        <f>IF(AND(INTRO!$E$39="Non-endemic",INTRO!$E$37="Non-endemic"),"Not required",IF(INTRO!$E$39="Non-endemic","Treat with DEC",COUNTRY_INFO!Q317))</f>
        <v>1</v>
      </c>
      <c r="F317" s="15">
        <f>IF(INTRO!$E$39&lt;&gt;"Non-endemic",COUNTRY_INFO!R317,"Not required")</f>
        <v>0</v>
      </c>
      <c r="G317" s="14">
        <f>IF(COUNTRY_INFO!H317=1, IF($E317=1,IF(ALB_MBD!$J317&lt;&gt;" ",COUNTRY_INFO!F317+COUNTRY_INFO!G317-ALB_MBD!$J317,COUNTRY_INFO!F317+COUNTRY_INFO!G317), 0),0)</f>
        <v>153864</v>
      </c>
      <c r="H317" s="14">
        <f>IF(INTRO!$E$39&lt;&gt;"Endemic",0, IF(AND(COUNTRY_INFO!$I317=1,$F317&lt;&gt;0),IF(COUNTRY_INFO!N317&gt;=(COUNTRY_INFO!F317+COUNTRY_INFO!G317),COUNTRY_INFO!F317+COUNTRY_INFO!G317,COUNTRY_INFO!$N317), 0))</f>
        <v>0</v>
      </c>
      <c r="I317" s="3">
        <v>0</v>
      </c>
      <c r="J317" s="14">
        <f t="shared" si="30"/>
        <v>0</v>
      </c>
      <c r="K317" s="14">
        <f t="shared" si="31"/>
        <v>430819.19999999995</v>
      </c>
      <c r="L317" s="14">
        <f t="shared" si="32"/>
        <v>0</v>
      </c>
      <c r="M317" s="14">
        <f t="shared" si="33"/>
        <v>0</v>
      </c>
      <c r="N317" s="14">
        <f t="shared" si="34"/>
        <v>430819.19999999995</v>
      </c>
      <c r="O317" s="25"/>
      <c r="P317" s="16">
        <f t="shared" si="28"/>
        <v>430819.19999999995</v>
      </c>
      <c r="Q317" s="16">
        <f t="shared" si="29"/>
        <v>862</v>
      </c>
    </row>
    <row r="318" spans="1:17" x14ac:dyDescent="0.25">
      <c r="A318" s="13" t="str">
        <f>IF(INTRO!$E$39="Non-endemic"," ",IF(COUNTRY_INFO!A318=0," ",COUNTRY_INFO!A318))</f>
        <v>Nigeria</v>
      </c>
      <c r="B318" s="13" t="str">
        <f>IF(INTRO!$E$39="Non-endemic"," ",IF(COUNTRY_INFO!B318=0," ",COUNTRY_INFO!B318))</f>
        <v>Imo</v>
      </c>
      <c r="C318" s="13" t="str">
        <f>IF(INTRO!$E$39="Non-endemic"," ",IF(COUNTRY_INFO!C318=0," ",COUNTRY_INFO!C318))</f>
        <v>Ohaji/Egbema</v>
      </c>
      <c r="D318" s="14">
        <f>IF(INTRO!$E$39="Non-endemic",0,IF(INTRO!$E$39="Endemic but PC is not required",IF(COUNTRY_INFO!$H318=1,COUNTRY_INFO!F318+COUNTRY_INFO!G318,0),IF(COUNTRY_INFO!$H318=1,COUNTRY_INFO!F318+COUNTRY_INFO!G318,IF(COUNTRY_INFO!$I318=1,IF(COUNTRY_INFO!N318&gt;=(COUNTRY_INFO!F318+COUNTRY_INFO!G318),COUNTRY_INFO!F318+COUNTRY_INFO!G318,COUNTRY_INFO!$N318),0))))</f>
        <v>196395</v>
      </c>
      <c r="E318" s="15">
        <f>IF(AND(INTRO!$E$39="Non-endemic",INTRO!$E$37="Non-endemic"),"Not required",IF(INTRO!$E$39="Non-endemic","Treat with DEC",COUNTRY_INFO!Q318))</f>
        <v>1</v>
      </c>
      <c r="F318" s="15">
        <f>IF(INTRO!$E$39&lt;&gt;"Non-endemic",COUNTRY_INFO!R318,"Not required")</f>
        <v>0</v>
      </c>
      <c r="G318" s="14">
        <f>IF(COUNTRY_INFO!H318=1, IF($E318=1,IF(ALB_MBD!$J318&lt;&gt;" ",COUNTRY_INFO!F318+COUNTRY_INFO!G318-ALB_MBD!$J318,COUNTRY_INFO!F318+COUNTRY_INFO!G318), 0),0)</f>
        <v>196395</v>
      </c>
      <c r="H318" s="14">
        <f>IF(INTRO!$E$39&lt;&gt;"Endemic",0, IF(AND(COUNTRY_INFO!$I318=1,$F318&lt;&gt;0),IF(COUNTRY_INFO!N318&gt;=(COUNTRY_INFO!F318+COUNTRY_INFO!G318),COUNTRY_INFO!F318+COUNTRY_INFO!G318,COUNTRY_INFO!$N318), 0))</f>
        <v>0</v>
      </c>
      <c r="I318" s="3">
        <v>0</v>
      </c>
      <c r="J318" s="14">
        <f t="shared" si="30"/>
        <v>0</v>
      </c>
      <c r="K318" s="14">
        <f t="shared" si="31"/>
        <v>549906</v>
      </c>
      <c r="L318" s="14">
        <f t="shared" si="32"/>
        <v>0</v>
      </c>
      <c r="M318" s="14">
        <f t="shared" si="33"/>
        <v>0</v>
      </c>
      <c r="N318" s="14">
        <f t="shared" si="34"/>
        <v>549906</v>
      </c>
      <c r="O318" s="25"/>
      <c r="P318" s="16">
        <f t="shared" si="28"/>
        <v>549906</v>
      </c>
      <c r="Q318" s="16">
        <f t="shared" si="29"/>
        <v>1100</v>
      </c>
    </row>
    <row r="319" spans="1:17" x14ac:dyDescent="0.25">
      <c r="A319" s="13" t="str">
        <f>IF(INTRO!$E$39="Non-endemic"," ",IF(COUNTRY_INFO!A319=0," ",COUNTRY_INFO!A319))</f>
        <v>Nigeria</v>
      </c>
      <c r="B319" s="13" t="str">
        <f>IF(INTRO!$E$39="Non-endemic"," ",IF(COUNTRY_INFO!B319=0," ",COUNTRY_INFO!B319))</f>
        <v>Imo</v>
      </c>
      <c r="C319" s="13" t="str">
        <f>IF(INTRO!$E$39="Non-endemic"," ",IF(COUNTRY_INFO!C319=0," ",COUNTRY_INFO!C319))</f>
        <v>Okigwe</v>
      </c>
      <c r="D319" s="14">
        <f>IF(INTRO!$E$39="Non-endemic",0,IF(INTRO!$E$39="Endemic but PC is not required",IF(COUNTRY_INFO!$H319=1,COUNTRY_INFO!F319+COUNTRY_INFO!G319,0),IF(COUNTRY_INFO!$H319=1,COUNTRY_INFO!F319+COUNTRY_INFO!G319,IF(COUNTRY_INFO!$I319=1,IF(COUNTRY_INFO!N319&gt;=(COUNTRY_INFO!F319+COUNTRY_INFO!G319),COUNTRY_INFO!F319+COUNTRY_INFO!G319,COUNTRY_INFO!$N319),0))))</f>
        <v>142275</v>
      </c>
      <c r="E319" s="15">
        <f>IF(AND(INTRO!$E$39="Non-endemic",INTRO!$E$37="Non-endemic"),"Not required",IF(INTRO!$E$39="Non-endemic","Treat with DEC",COUNTRY_INFO!Q319))</f>
        <v>1</v>
      </c>
      <c r="F319" s="15">
        <f>IF(INTRO!$E$39&lt;&gt;"Non-endemic",COUNTRY_INFO!R319,"Not required")</f>
        <v>2</v>
      </c>
      <c r="G319" s="14">
        <f>IF(COUNTRY_INFO!H319=1, IF($E319=1,IF(ALB_MBD!$J319&lt;&gt;" ",COUNTRY_INFO!F319+COUNTRY_INFO!G319-ALB_MBD!$J319,COUNTRY_INFO!F319+COUNTRY_INFO!G319), 0),0)</f>
        <v>142275</v>
      </c>
      <c r="H319" s="14">
        <f>IF(INTRO!$E$39&lt;&gt;"Endemic",0, IF(AND(COUNTRY_INFO!$I319=1,$F319&lt;&gt;0),IF(COUNTRY_INFO!N319&gt;=(COUNTRY_INFO!F319+COUNTRY_INFO!G319),COUNTRY_INFO!F319+COUNTRY_INFO!G319,COUNTRY_INFO!$N319), 0))</f>
        <v>64348.980084765608</v>
      </c>
      <c r="I319" s="3">
        <v>51479.184067812486</v>
      </c>
      <c r="J319" s="14">
        <f t="shared" si="30"/>
        <v>51479.184067812486</v>
      </c>
      <c r="K319" s="14">
        <f t="shared" si="31"/>
        <v>254228.28461012503</v>
      </c>
      <c r="L319" s="14">
        <f t="shared" si="32"/>
        <v>144141.71538987494</v>
      </c>
      <c r="M319" s="14">
        <f t="shared" si="33"/>
        <v>144141.71538987494</v>
      </c>
      <c r="N319" s="14">
        <f t="shared" si="34"/>
        <v>542511.715389875</v>
      </c>
      <c r="O319" s="25"/>
      <c r="P319" s="16">
        <f t="shared" si="28"/>
        <v>542511.715389875</v>
      </c>
      <c r="Q319" s="16">
        <f t="shared" si="29"/>
        <v>1086</v>
      </c>
    </row>
    <row r="320" spans="1:17" x14ac:dyDescent="0.25">
      <c r="A320" s="13" t="str">
        <f>IF(INTRO!$E$39="Non-endemic"," ",IF(COUNTRY_INFO!A320=0," ",COUNTRY_INFO!A320))</f>
        <v>Nigeria</v>
      </c>
      <c r="B320" s="13" t="str">
        <f>IF(INTRO!$E$39="Non-endemic"," ",IF(COUNTRY_INFO!B320=0," ",COUNTRY_INFO!B320))</f>
        <v>Imo</v>
      </c>
      <c r="C320" s="13" t="str">
        <f>IF(INTRO!$E$39="Non-endemic"," ",IF(COUNTRY_INFO!C320=0," ",COUNTRY_INFO!C320))</f>
        <v>Onuimo</v>
      </c>
      <c r="D320" s="14">
        <f>IF(INTRO!$E$39="Non-endemic",0,IF(INTRO!$E$39="Endemic but PC is not required",IF(COUNTRY_INFO!$H320=1,COUNTRY_INFO!F320+COUNTRY_INFO!G320,0),IF(COUNTRY_INFO!$H320=1,COUNTRY_INFO!F320+COUNTRY_INFO!G320,IF(COUNTRY_INFO!$I320=1,IF(COUNTRY_INFO!N320&gt;=(COUNTRY_INFO!F320+COUNTRY_INFO!G320),COUNTRY_INFO!F320+COUNTRY_INFO!G320,COUNTRY_INFO!$N320),0))))</f>
        <v>106781</v>
      </c>
      <c r="E320" s="15">
        <f>IF(AND(INTRO!$E$39="Non-endemic",INTRO!$E$37="Non-endemic"),"Not required",IF(INTRO!$E$39="Non-endemic","Treat with DEC",COUNTRY_INFO!Q320))</f>
        <v>1</v>
      </c>
      <c r="F320" s="15">
        <f>IF(INTRO!$E$39&lt;&gt;"Non-endemic",COUNTRY_INFO!R320,"Not required")</f>
        <v>2</v>
      </c>
      <c r="G320" s="14">
        <f>IF(COUNTRY_INFO!H320=1, IF($E320=1,IF(ALB_MBD!$J320&lt;&gt;" ",COUNTRY_INFO!F320+COUNTRY_INFO!G320-ALB_MBD!$J320,COUNTRY_INFO!F320+COUNTRY_INFO!G320), 0),0)</f>
        <v>106781</v>
      </c>
      <c r="H320" s="14">
        <f>IF(INTRO!$E$39&lt;&gt;"Endemic",0, IF(AND(COUNTRY_INFO!$I320=1,$F320&lt;&gt;0),IF(COUNTRY_INFO!N320&gt;=(COUNTRY_INFO!F320+COUNTRY_INFO!G320),COUNTRY_INFO!F320+COUNTRY_INFO!G320,COUNTRY_INFO!$N320), 0))</f>
        <v>43443.867749218734</v>
      </c>
      <c r="I320" s="3">
        <v>34755.094199374988</v>
      </c>
      <c r="J320" s="14">
        <f t="shared" si="30"/>
        <v>34755.094199374988</v>
      </c>
      <c r="K320" s="14">
        <f t="shared" si="31"/>
        <v>201672.53624175003</v>
      </c>
      <c r="L320" s="14">
        <f t="shared" si="32"/>
        <v>97314.263758249959</v>
      </c>
      <c r="M320" s="14">
        <f t="shared" si="33"/>
        <v>97314.263758249959</v>
      </c>
      <c r="N320" s="14">
        <f t="shared" si="34"/>
        <v>396301.06375824998</v>
      </c>
      <c r="O320" s="25"/>
      <c r="P320" s="16">
        <f t="shared" si="28"/>
        <v>396301.06375824998</v>
      </c>
      <c r="Q320" s="16">
        <f t="shared" si="29"/>
        <v>793</v>
      </c>
    </row>
    <row r="321" spans="1:17" x14ac:dyDescent="0.25">
      <c r="A321" s="13" t="str">
        <f>IF(INTRO!$E$39="Non-endemic"," ",IF(COUNTRY_INFO!A321=0," ",COUNTRY_INFO!A321))</f>
        <v>Nigeria</v>
      </c>
      <c r="B321" s="13" t="str">
        <f>IF(INTRO!$E$39="Non-endemic"," ",IF(COUNTRY_INFO!B321=0," ",COUNTRY_INFO!B321))</f>
        <v>Imo</v>
      </c>
      <c r="C321" s="13" t="str">
        <f>IF(INTRO!$E$39="Non-endemic"," ",IF(COUNTRY_INFO!C321=0," ",COUNTRY_INFO!C321))</f>
        <v>Orlu</v>
      </c>
      <c r="D321" s="14">
        <f>IF(INTRO!$E$39="Non-endemic",0,IF(INTRO!$E$39="Endemic but PC is not required",IF(COUNTRY_INFO!$H321=1,COUNTRY_INFO!F321+COUNTRY_INFO!G321,0),IF(COUNTRY_INFO!$H321=1,COUNTRY_INFO!F321+COUNTRY_INFO!G321,IF(COUNTRY_INFO!$I321=1,IF(COUNTRY_INFO!N321&gt;=(COUNTRY_INFO!F321+COUNTRY_INFO!G321),COUNTRY_INFO!F321+COUNTRY_INFO!G321,COUNTRY_INFO!$N321),0))))</f>
        <v>153551</v>
      </c>
      <c r="E321" s="15">
        <f>IF(AND(INTRO!$E$39="Non-endemic",INTRO!$E$37="Non-endemic"),"Not required",IF(INTRO!$E$39="Non-endemic","Treat with DEC",COUNTRY_INFO!Q321))</f>
        <v>1</v>
      </c>
      <c r="F321" s="15">
        <f>IF(INTRO!$E$39&lt;&gt;"Non-endemic",COUNTRY_INFO!R321,"Not required")</f>
        <v>2</v>
      </c>
      <c r="G321" s="14">
        <f>IF(COUNTRY_INFO!H321=1, IF($E321=1,IF(ALB_MBD!$J321&lt;&gt;" ",COUNTRY_INFO!F321+COUNTRY_INFO!G321-ALB_MBD!$J321,COUNTRY_INFO!F321+COUNTRY_INFO!G321), 0),0)</f>
        <v>153551</v>
      </c>
      <c r="H321" s="14">
        <f>IF(INTRO!$E$39&lt;&gt;"Endemic",0, IF(AND(COUNTRY_INFO!$I321=1,$F321&lt;&gt;0),IF(COUNTRY_INFO!N321&gt;=(COUNTRY_INFO!F321+COUNTRY_INFO!G321),COUNTRY_INFO!F321+COUNTRY_INFO!G321,COUNTRY_INFO!$N321), 0))</f>
        <v>73075.724798046867</v>
      </c>
      <c r="I321" s="3">
        <v>58460.579838437494</v>
      </c>
      <c r="J321" s="14">
        <f t="shared" si="30"/>
        <v>58460.579838437494</v>
      </c>
      <c r="K321" s="14">
        <f t="shared" si="31"/>
        <v>266253.17645237502</v>
      </c>
      <c r="L321" s="14">
        <f t="shared" si="32"/>
        <v>163689.62354762497</v>
      </c>
      <c r="M321" s="14">
        <f t="shared" si="33"/>
        <v>163689.62354762497</v>
      </c>
      <c r="N321" s="14">
        <f t="shared" si="34"/>
        <v>593632.42354762496</v>
      </c>
      <c r="O321" s="25"/>
      <c r="P321" s="16">
        <f t="shared" si="28"/>
        <v>593632.42354762496</v>
      </c>
      <c r="Q321" s="16">
        <f t="shared" si="29"/>
        <v>1188</v>
      </c>
    </row>
    <row r="322" spans="1:17" x14ac:dyDescent="0.25">
      <c r="A322" s="13" t="str">
        <f>IF(INTRO!$E$39="Non-endemic"," ",IF(COUNTRY_INFO!A322=0," ",COUNTRY_INFO!A322))</f>
        <v>Nigeria</v>
      </c>
      <c r="B322" s="13" t="str">
        <f>IF(INTRO!$E$39="Non-endemic"," ",IF(COUNTRY_INFO!B322=0," ",COUNTRY_INFO!B322))</f>
        <v>Imo</v>
      </c>
      <c r="C322" s="13" t="str">
        <f>IF(INTRO!$E$39="Non-endemic"," ",IF(COUNTRY_INFO!C322=0," ",COUNTRY_INFO!C322))</f>
        <v>Orsu</v>
      </c>
      <c r="D322" s="14">
        <f>IF(INTRO!$E$39="Non-endemic",0,IF(INTRO!$E$39="Endemic but PC is not required",IF(COUNTRY_INFO!$H322=1,COUNTRY_INFO!F322+COUNTRY_INFO!G322,0),IF(COUNTRY_INFO!$H322=1,COUNTRY_INFO!F322+COUNTRY_INFO!G322,IF(COUNTRY_INFO!$I322=1,IF(COUNTRY_INFO!N322&gt;=(COUNTRY_INFO!F322+COUNTRY_INFO!G322),COUNTRY_INFO!F322+COUNTRY_INFO!G322,COUNTRY_INFO!$N322),0))))</f>
        <v>129112</v>
      </c>
      <c r="E322" s="15">
        <f>IF(AND(INTRO!$E$39="Non-endemic",INTRO!$E$37="Non-endemic"),"Not required",IF(INTRO!$E$39="Non-endemic","Treat with DEC",COUNTRY_INFO!Q322))</f>
        <v>1</v>
      </c>
      <c r="F322" s="15">
        <f>IF(INTRO!$E$39&lt;&gt;"Non-endemic",COUNTRY_INFO!R322,"Not required")</f>
        <v>2</v>
      </c>
      <c r="G322" s="14">
        <f>IF(COUNTRY_INFO!H322=1, IF($E322=1,IF(ALB_MBD!$J322&lt;&gt;" ",COUNTRY_INFO!F322+COUNTRY_INFO!G322-ALB_MBD!$J322,COUNTRY_INFO!F322+COUNTRY_INFO!G322), 0),0)</f>
        <v>129112</v>
      </c>
      <c r="H322" s="14">
        <f>IF(INTRO!$E$39&lt;&gt;"Endemic",0, IF(AND(COUNTRY_INFO!$I322=1,$F322&lt;&gt;0),IF(COUNTRY_INFO!N322&gt;=(COUNTRY_INFO!F322+COUNTRY_INFO!G322),COUNTRY_INFO!F322+COUNTRY_INFO!G322,COUNTRY_INFO!$N322), 0))</f>
        <v>62047.530207812481</v>
      </c>
      <c r="I322" s="3">
        <v>49638.02416624999</v>
      </c>
      <c r="J322" s="14">
        <f t="shared" si="30"/>
        <v>49638.02416624999</v>
      </c>
      <c r="K322" s="14">
        <f t="shared" si="31"/>
        <v>222527.13233450003</v>
      </c>
      <c r="L322" s="14">
        <f t="shared" si="32"/>
        <v>138986.46766549995</v>
      </c>
      <c r="M322" s="14">
        <f t="shared" si="33"/>
        <v>138986.46766549995</v>
      </c>
      <c r="N322" s="14">
        <f t="shared" si="34"/>
        <v>500500.06766549993</v>
      </c>
      <c r="O322" s="25"/>
      <c r="P322" s="16">
        <f t="shared" si="28"/>
        <v>500500.06766549993</v>
      </c>
      <c r="Q322" s="16">
        <f t="shared" si="29"/>
        <v>1002</v>
      </c>
    </row>
    <row r="323" spans="1:17" x14ac:dyDescent="0.25">
      <c r="A323" s="13" t="str">
        <f>IF(INTRO!$E$39="Non-endemic"," ",IF(COUNTRY_INFO!A323=0," ",COUNTRY_INFO!A323))</f>
        <v>Nigeria</v>
      </c>
      <c r="B323" s="13" t="str">
        <f>IF(INTRO!$E$39="Non-endemic"," ",IF(COUNTRY_INFO!B323=0," ",COUNTRY_INFO!B323))</f>
        <v>Imo</v>
      </c>
      <c r="C323" s="13" t="str">
        <f>IF(INTRO!$E$39="Non-endemic"," ",IF(COUNTRY_INFO!C323=0," ",COUNTRY_INFO!C323))</f>
        <v>Oru East</v>
      </c>
      <c r="D323" s="14">
        <f>IF(INTRO!$E$39="Non-endemic",0,IF(INTRO!$E$39="Endemic but PC is not required",IF(COUNTRY_INFO!$H323=1,COUNTRY_INFO!F323+COUNTRY_INFO!G323,0),IF(COUNTRY_INFO!$H323=1,COUNTRY_INFO!F323+COUNTRY_INFO!G323,IF(COUNTRY_INFO!$I323=1,IF(COUNTRY_INFO!N323&gt;=(COUNTRY_INFO!F323+COUNTRY_INFO!G323),COUNTRY_INFO!F323+COUNTRY_INFO!G323,COUNTRY_INFO!$N323),0))))</f>
        <v>120311</v>
      </c>
      <c r="E323" s="15">
        <f>IF(AND(INTRO!$E$39="Non-endemic",INTRO!$E$37="Non-endemic"),"Not required",IF(INTRO!$E$39="Non-endemic","Treat with DEC",COUNTRY_INFO!Q323))</f>
        <v>1</v>
      </c>
      <c r="F323" s="15">
        <f>IF(INTRO!$E$39&lt;&gt;"Non-endemic",COUNTRY_INFO!R323,"Not required")</f>
        <v>0</v>
      </c>
      <c r="G323" s="14">
        <f>IF(COUNTRY_INFO!H323=1, IF($E323=1,IF(ALB_MBD!$J323&lt;&gt;" ",COUNTRY_INFO!F323+COUNTRY_INFO!G323-ALB_MBD!$J323,COUNTRY_INFO!F323+COUNTRY_INFO!G323), 0),0)</f>
        <v>120311</v>
      </c>
      <c r="H323" s="14">
        <f>IF(INTRO!$E$39&lt;&gt;"Endemic",0, IF(AND(COUNTRY_INFO!$I323=1,$F323&lt;&gt;0),IF(COUNTRY_INFO!N323&gt;=(COUNTRY_INFO!F323+COUNTRY_INFO!G323),COUNTRY_INFO!F323+COUNTRY_INFO!G323,COUNTRY_INFO!$N323), 0))</f>
        <v>0</v>
      </c>
      <c r="I323" s="3">
        <v>0</v>
      </c>
      <c r="J323" s="14">
        <f t="shared" si="30"/>
        <v>0</v>
      </c>
      <c r="K323" s="14">
        <f t="shared" si="31"/>
        <v>336870.8</v>
      </c>
      <c r="L323" s="14">
        <f t="shared" si="32"/>
        <v>0</v>
      </c>
      <c r="M323" s="14">
        <f t="shared" si="33"/>
        <v>0</v>
      </c>
      <c r="N323" s="14">
        <f t="shared" si="34"/>
        <v>336870.8</v>
      </c>
      <c r="O323" s="25"/>
      <c r="P323" s="16">
        <f t="shared" si="28"/>
        <v>336870.8</v>
      </c>
      <c r="Q323" s="16">
        <f t="shared" si="29"/>
        <v>674</v>
      </c>
    </row>
    <row r="324" spans="1:17" x14ac:dyDescent="0.25">
      <c r="A324" s="13" t="str">
        <f>IF(INTRO!$E$39="Non-endemic"," ",IF(COUNTRY_INFO!A324=0," ",COUNTRY_INFO!A324))</f>
        <v>Nigeria</v>
      </c>
      <c r="B324" s="13" t="str">
        <f>IF(INTRO!$E$39="Non-endemic"," ",IF(COUNTRY_INFO!B324=0," ",COUNTRY_INFO!B324))</f>
        <v>Imo</v>
      </c>
      <c r="C324" s="13" t="str">
        <f>IF(INTRO!$E$39="Non-endemic"," ",IF(COUNTRY_INFO!C324=0," ",COUNTRY_INFO!C324))</f>
        <v>Oru West</v>
      </c>
      <c r="D324" s="14">
        <f>IF(INTRO!$E$39="Non-endemic",0,IF(INTRO!$E$39="Endemic but PC is not required",IF(COUNTRY_INFO!$H324=1,COUNTRY_INFO!F324+COUNTRY_INFO!G324,0),IF(COUNTRY_INFO!$H324=1,COUNTRY_INFO!F324+COUNTRY_INFO!G324,IF(COUNTRY_INFO!$I324=1,IF(COUNTRY_INFO!N324&gt;=(COUNTRY_INFO!F324+COUNTRY_INFO!G324),COUNTRY_INFO!F324+COUNTRY_INFO!G324,COUNTRY_INFO!$N324),0))))</f>
        <v>126411</v>
      </c>
      <c r="E324" s="15">
        <f>IF(AND(INTRO!$E$39="Non-endemic",INTRO!$E$37="Non-endemic"),"Not required",IF(INTRO!$E$39="Non-endemic","Treat with DEC",COUNTRY_INFO!Q324))</f>
        <v>1</v>
      </c>
      <c r="F324" s="15">
        <f>IF(INTRO!$E$39&lt;&gt;"Non-endemic",COUNTRY_INFO!R324,"Not required")</f>
        <v>0</v>
      </c>
      <c r="G324" s="14">
        <f>IF(COUNTRY_INFO!H324=1, IF($E324=1,IF(ALB_MBD!$J324&lt;&gt;" ",COUNTRY_INFO!F324+COUNTRY_INFO!G324-ALB_MBD!$J324,COUNTRY_INFO!F324+COUNTRY_INFO!G324), 0),0)</f>
        <v>126411</v>
      </c>
      <c r="H324" s="14">
        <f>IF(INTRO!$E$39&lt;&gt;"Endemic",0, IF(AND(COUNTRY_INFO!$I324=1,$F324&lt;&gt;0),IF(COUNTRY_INFO!N324&gt;=(COUNTRY_INFO!F324+COUNTRY_INFO!G324),COUNTRY_INFO!F324+COUNTRY_INFO!G324,COUNTRY_INFO!$N324), 0))</f>
        <v>0</v>
      </c>
      <c r="I324" s="3">
        <v>0</v>
      </c>
      <c r="J324" s="14">
        <f t="shared" si="30"/>
        <v>0</v>
      </c>
      <c r="K324" s="14">
        <f t="shared" si="31"/>
        <v>353950.8</v>
      </c>
      <c r="L324" s="14">
        <f t="shared" si="32"/>
        <v>0</v>
      </c>
      <c r="M324" s="14">
        <f t="shared" si="33"/>
        <v>0</v>
      </c>
      <c r="N324" s="14">
        <f t="shared" si="34"/>
        <v>353950.8</v>
      </c>
      <c r="O324" s="25"/>
      <c r="P324" s="16">
        <f t="shared" si="28"/>
        <v>353950.8</v>
      </c>
      <c r="Q324" s="16">
        <f t="shared" si="29"/>
        <v>708</v>
      </c>
    </row>
    <row r="325" spans="1:17" x14ac:dyDescent="0.25">
      <c r="A325" s="13" t="str">
        <f>IF(INTRO!$E$39="Non-endemic"," ",IF(COUNTRY_INFO!A325=0," ",COUNTRY_INFO!A325))</f>
        <v>Nigeria</v>
      </c>
      <c r="B325" s="13" t="str">
        <f>IF(INTRO!$E$39="Non-endemic"," ",IF(COUNTRY_INFO!B325=0," ",COUNTRY_INFO!B325))</f>
        <v>Imo</v>
      </c>
      <c r="C325" s="13" t="str">
        <f>IF(INTRO!$E$39="Non-endemic"," ",IF(COUNTRY_INFO!C325=0," ",COUNTRY_INFO!C325))</f>
        <v>Owerri municipal</v>
      </c>
      <c r="D325" s="14">
        <f>IF(INTRO!$E$39="Non-endemic",0,IF(INTRO!$E$39="Endemic but PC is not required",IF(COUNTRY_INFO!$H325=1,COUNTRY_INFO!F325+COUNTRY_INFO!G325,0),IF(COUNTRY_INFO!$H325=1,COUNTRY_INFO!F325+COUNTRY_INFO!G325,IF(COUNTRY_INFO!$I325=1,IF(COUNTRY_INFO!N325&gt;=(COUNTRY_INFO!F325+COUNTRY_INFO!G325),COUNTRY_INFO!F325+COUNTRY_INFO!G325,COUNTRY_INFO!$N325),0))))</f>
        <v>136869</v>
      </c>
      <c r="E325" s="15">
        <f>IF(AND(INTRO!$E$39="Non-endemic",INTRO!$E$37="Non-endemic"),"Not required",IF(INTRO!$E$39="Non-endemic","Treat with DEC",COUNTRY_INFO!Q325))</f>
        <v>1</v>
      </c>
      <c r="F325" s="15">
        <f>IF(INTRO!$E$39&lt;&gt;"Non-endemic",COUNTRY_INFO!R325,"Not required")</f>
        <v>0</v>
      </c>
      <c r="G325" s="14">
        <f>IF(COUNTRY_INFO!H325=1, IF($E325=1,IF(ALB_MBD!$J325&lt;&gt;" ",COUNTRY_INFO!F325+COUNTRY_INFO!G325-ALB_MBD!$J325,COUNTRY_INFO!F325+COUNTRY_INFO!G325), 0),0)</f>
        <v>136869</v>
      </c>
      <c r="H325" s="14">
        <f>IF(INTRO!$E$39&lt;&gt;"Endemic",0, IF(AND(COUNTRY_INFO!$I325=1,$F325&lt;&gt;0),IF(COUNTRY_INFO!N325&gt;=(COUNTRY_INFO!F325+COUNTRY_INFO!G325),COUNTRY_INFO!F325+COUNTRY_INFO!G325,COUNTRY_INFO!$N325), 0))</f>
        <v>0</v>
      </c>
      <c r="I325" s="3">
        <v>0</v>
      </c>
      <c r="J325" s="14">
        <f t="shared" si="30"/>
        <v>0</v>
      </c>
      <c r="K325" s="14">
        <f t="shared" si="31"/>
        <v>383233.19999999995</v>
      </c>
      <c r="L325" s="14">
        <f t="shared" si="32"/>
        <v>0</v>
      </c>
      <c r="M325" s="14">
        <f t="shared" si="33"/>
        <v>0</v>
      </c>
      <c r="N325" s="14">
        <f t="shared" si="34"/>
        <v>383233.19999999995</v>
      </c>
      <c r="O325" s="25"/>
      <c r="P325" s="16">
        <f t="shared" si="28"/>
        <v>383233.19999999995</v>
      </c>
      <c r="Q325" s="16">
        <f t="shared" si="29"/>
        <v>767</v>
      </c>
    </row>
    <row r="326" spans="1:17" x14ac:dyDescent="0.25">
      <c r="A326" s="13" t="str">
        <f>IF(INTRO!$E$39="Non-endemic"," ",IF(COUNTRY_INFO!A326=0," ",COUNTRY_INFO!A326))</f>
        <v>Nigeria</v>
      </c>
      <c r="B326" s="13" t="str">
        <f>IF(INTRO!$E$39="Non-endemic"," ",IF(COUNTRY_INFO!B326=0," ",COUNTRY_INFO!B326))</f>
        <v>Imo</v>
      </c>
      <c r="C326" s="13" t="str">
        <f>IF(INTRO!$E$39="Non-endemic"," ",IF(COUNTRY_INFO!C326=0," ",COUNTRY_INFO!C326))</f>
        <v>Owerri North</v>
      </c>
      <c r="D326" s="14">
        <f>IF(INTRO!$E$39="Non-endemic",0,IF(INTRO!$E$39="Endemic but PC is not required",IF(COUNTRY_INFO!$H326=1,COUNTRY_INFO!F326+COUNTRY_INFO!G326,0),IF(COUNTRY_INFO!$H326=1,COUNTRY_INFO!F326+COUNTRY_INFO!G326,IF(COUNTRY_INFO!$I326=1,IF(COUNTRY_INFO!N326&gt;=(COUNTRY_INFO!F326+COUNTRY_INFO!G326),COUNTRY_INFO!F326+COUNTRY_INFO!G326,COUNTRY_INFO!$N326),0))))</f>
        <v>188709</v>
      </c>
      <c r="E326" s="15">
        <f>IF(AND(INTRO!$E$39="Non-endemic",INTRO!$E$37="Non-endemic"),"Not required",IF(INTRO!$E$39="Non-endemic","Treat with DEC",COUNTRY_INFO!Q326))</f>
        <v>1</v>
      </c>
      <c r="F326" s="15">
        <f>IF(INTRO!$E$39&lt;&gt;"Non-endemic",COUNTRY_INFO!R326,"Not required")</f>
        <v>2</v>
      </c>
      <c r="G326" s="14">
        <f>IF(COUNTRY_INFO!H326=1, IF($E326=1,IF(ALB_MBD!$J326&lt;&gt;" ",COUNTRY_INFO!F326+COUNTRY_INFO!G326-ALB_MBD!$J326,COUNTRY_INFO!F326+COUNTRY_INFO!G326), 0),0)</f>
        <v>188709</v>
      </c>
      <c r="H326" s="14">
        <f>IF(INTRO!$E$39&lt;&gt;"Endemic",0, IF(AND(COUNTRY_INFO!$I326=1,$F326&lt;&gt;0),IF(COUNTRY_INFO!N326&gt;=(COUNTRY_INFO!F326+COUNTRY_INFO!G326),COUNTRY_INFO!F326+COUNTRY_INFO!G326,COUNTRY_INFO!$N326), 0))</f>
        <v>63670.135157031233</v>
      </c>
      <c r="I326" s="3">
        <v>50936.108125624982</v>
      </c>
      <c r="J326" s="14">
        <f t="shared" si="30"/>
        <v>50936.108125624982</v>
      </c>
      <c r="K326" s="14">
        <f t="shared" si="31"/>
        <v>385764.09724825004</v>
      </c>
      <c r="L326" s="14">
        <f t="shared" si="32"/>
        <v>142621.10275174995</v>
      </c>
      <c r="M326" s="14">
        <f t="shared" si="33"/>
        <v>142621.10275174995</v>
      </c>
      <c r="N326" s="14">
        <f t="shared" si="34"/>
        <v>671006.30275174987</v>
      </c>
      <c r="O326" s="25"/>
      <c r="P326" s="16">
        <f t="shared" si="28"/>
        <v>671006.30275174987</v>
      </c>
      <c r="Q326" s="16">
        <f t="shared" si="29"/>
        <v>1343</v>
      </c>
    </row>
    <row r="327" spans="1:17" x14ac:dyDescent="0.25">
      <c r="A327" s="13" t="str">
        <f>IF(INTRO!$E$39="Non-endemic"," ",IF(COUNTRY_INFO!A327=0," ",COUNTRY_INFO!A327))</f>
        <v>Nigeria</v>
      </c>
      <c r="B327" s="13" t="str">
        <f>IF(INTRO!$E$39="Non-endemic"," ",IF(COUNTRY_INFO!B327=0," ",COUNTRY_INFO!B327))</f>
        <v>Imo</v>
      </c>
      <c r="C327" s="13" t="str">
        <f>IF(INTRO!$E$39="Non-endemic"," ",IF(COUNTRY_INFO!C327=0," ",COUNTRY_INFO!C327))</f>
        <v>Owerri West</v>
      </c>
      <c r="D327" s="14">
        <f>IF(INTRO!$E$39="Non-endemic",0,IF(INTRO!$E$39="Endemic but PC is not required",IF(COUNTRY_INFO!$H327=1,COUNTRY_INFO!F327+COUNTRY_INFO!G327,0),IF(COUNTRY_INFO!$H327=1,COUNTRY_INFO!F327+COUNTRY_INFO!G327,IF(COUNTRY_INFO!$I327=1,IF(COUNTRY_INFO!N327&gt;=(COUNTRY_INFO!F327+COUNTRY_INFO!G327),COUNTRY_INFO!F327+COUNTRY_INFO!G327,COUNTRY_INFO!$N327),0))))</f>
        <v>106800</v>
      </c>
      <c r="E327" s="15">
        <f>IF(AND(INTRO!$E$39="Non-endemic",INTRO!$E$37="Non-endemic"),"Not required",IF(INTRO!$E$39="Non-endemic","Treat with DEC",COUNTRY_INFO!Q327))</f>
        <v>1</v>
      </c>
      <c r="F327" s="15">
        <f>IF(INTRO!$E$39&lt;&gt;"Non-endemic",COUNTRY_INFO!R327,"Not required")</f>
        <v>2</v>
      </c>
      <c r="G327" s="14">
        <f>IF(COUNTRY_INFO!H327=1, IF($E327=1,IF(ALB_MBD!$J327&lt;&gt;" ",COUNTRY_INFO!F327+COUNTRY_INFO!G327-ALB_MBD!$J327,COUNTRY_INFO!F327+COUNTRY_INFO!G327), 0),0)</f>
        <v>106800</v>
      </c>
      <c r="H327" s="14">
        <f>IF(INTRO!$E$39&lt;&gt;"Endemic",0, IF(AND(COUNTRY_INFO!$I327=1,$F327&lt;&gt;0),IF(COUNTRY_INFO!N327&gt;=(COUNTRY_INFO!F327+COUNTRY_INFO!G327),COUNTRY_INFO!F327+COUNTRY_INFO!G327,COUNTRY_INFO!$N327), 0))</f>
        <v>50826.168361718737</v>
      </c>
      <c r="I327" s="3">
        <v>40660.93468937499</v>
      </c>
      <c r="J327" s="14">
        <f t="shared" si="30"/>
        <v>40660.93468937499</v>
      </c>
      <c r="K327" s="14">
        <f t="shared" si="31"/>
        <v>185189.38286975003</v>
      </c>
      <c r="L327" s="14">
        <f t="shared" si="32"/>
        <v>113850.61713024997</v>
      </c>
      <c r="M327" s="14">
        <f t="shared" si="33"/>
        <v>113850.61713024997</v>
      </c>
      <c r="N327" s="14">
        <f t="shared" si="34"/>
        <v>412890.61713024997</v>
      </c>
      <c r="O327" s="25"/>
      <c r="P327" s="16">
        <f t="shared" si="28"/>
        <v>412890.61713024997</v>
      </c>
      <c r="Q327" s="16">
        <f t="shared" si="29"/>
        <v>826</v>
      </c>
    </row>
    <row r="328" spans="1:17" x14ac:dyDescent="0.25">
      <c r="A328" s="13" t="str">
        <f>IF(INTRO!$E$39="Non-endemic"," ",IF(COUNTRY_INFO!A328=0," ",COUNTRY_INFO!A328))</f>
        <v>Nigeria</v>
      </c>
      <c r="B328" s="13" t="str">
        <f>IF(INTRO!$E$39="Non-endemic"," ",IF(COUNTRY_INFO!B328=0," ",COUNTRY_INFO!B328))</f>
        <v>Jigawa</v>
      </c>
      <c r="C328" s="13" t="str">
        <f>IF(INTRO!$E$39="Non-endemic"," ",IF(COUNTRY_INFO!C328=0," ",COUNTRY_INFO!C328))</f>
        <v>Auyo</v>
      </c>
      <c r="D328" s="14">
        <f>IF(INTRO!$E$39="Non-endemic",0,IF(INTRO!$E$39="Endemic but PC is not required",IF(COUNTRY_INFO!$H328=1,COUNTRY_INFO!F328+COUNTRY_INFO!G328,0),IF(COUNTRY_INFO!$H328=1,COUNTRY_INFO!F328+COUNTRY_INFO!G328,IF(COUNTRY_INFO!$I328=1,IF(COUNTRY_INFO!N328&gt;=(COUNTRY_INFO!F328+COUNTRY_INFO!G328),COUNTRY_INFO!F328+COUNTRY_INFO!G328,COUNTRY_INFO!$N328),0))))</f>
        <v>142021</v>
      </c>
      <c r="E328" s="15">
        <f>IF(AND(INTRO!$E$39="Non-endemic",INTRO!$E$37="Non-endemic"),"Not required",IF(INTRO!$E$39="Non-endemic","Treat with DEC",COUNTRY_INFO!Q328))</f>
        <v>1</v>
      </c>
      <c r="F328" s="15">
        <f>IF(INTRO!$E$39&lt;&gt;"Non-endemic",COUNTRY_INFO!R328,"Not required")</f>
        <v>1</v>
      </c>
      <c r="G328" s="14">
        <f>IF(COUNTRY_INFO!H328=1, IF($E328=1,IF(ALB_MBD!$J328&lt;&gt;" ",COUNTRY_INFO!F328+COUNTRY_INFO!G328-ALB_MBD!$J328,COUNTRY_INFO!F328+COUNTRY_INFO!G328), 0),0)</f>
        <v>142021</v>
      </c>
      <c r="H328" s="14">
        <f>IF(INTRO!$E$39&lt;&gt;"Endemic",0, IF(AND(COUNTRY_INFO!$I328=1,$F328&lt;&gt;0),IF(COUNTRY_INFO!N328&gt;=(COUNTRY_INFO!F328+COUNTRY_INFO!G328),COUNTRY_INFO!F328+COUNTRY_INFO!G328,COUNTRY_INFO!$N328), 0))</f>
        <v>39265.935958203117</v>
      </c>
      <c r="I328" s="3">
        <v>31412.74876656249</v>
      </c>
      <c r="J328" s="14">
        <f t="shared" si="30"/>
        <v>31412.74876656249</v>
      </c>
      <c r="K328" s="14">
        <f t="shared" si="31"/>
        <v>309703.10345362499</v>
      </c>
      <c r="L328" s="14">
        <f t="shared" si="32"/>
        <v>0</v>
      </c>
      <c r="M328" s="14">
        <f t="shared" si="33"/>
        <v>87955.696546374966</v>
      </c>
      <c r="N328" s="14">
        <f t="shared" si="34"/>
        <v>397658.79999999993</v>
      </c>
      <c r="O328" s="25"/>
      <c r="P328" s="16">
        <f t="shared" ref="P328:P391" si="35">IF($N328&gt;$O328,$N328-$O328,0)</f>
        <v>397658.79999999993</v>
      </c>
      <c r="Q328" s="16">
        <f t="shared" ref="Q328:Q391" si="36">ROUNDUP($N328/500,0)</f>
        <v>796</v>
      </c>
    </row>
    <row r="329" spans="1:17" x14ac:dyDescent="0.25">
      <c r="A329" s="13" t="str">
        <f>IF(INTRO!$E$39="Non-endemic"," ",IF(COUNTRY_INFO!A329=0," ",COUNTRY_INFO!A329))</f>
        <v>Nigeria</v>
      </c>
      <c r="B329" s="13" t="str">
        <f>IF(INTRO!$E$39="Non-endemic"," ",IF(COUNTRY_INFO!B329=0," ",COUNTRY_INFO!B329))</f>
        <v>Jigawa</v>
      </c>
      <c r="C329" s="13" t="str">
        <f>IF(INTRO!$E$39="Non-endemic"," ",IF(COUNTRY_INFO!C329=0," ",COUNTRY_INFO!C329))</f>
        <v>Babure</v>
      </c>
      <c r="D329" s="14">
        <f>IF(INTRO!$E$39="Non-endemic",0,IF(INTRO!$E$39="Endemic but PC is not required",IF(COUNTRY_INFO!$H329=1,COUNTRY_INFO!F329+COUNTRY_INFO!G329,0),IF(COUNTRY_INFO!$H329=1,COUNTRY_INFO!F329+COUNTRY_INFO!G329,IF(COUNTRY_INFO!$I329=1,IF(COUNTRY_INFO!N329&gt;=(COUNTRY_INFO!F329+COUNTRY_INFO!G329),COUNTRY_INFO!F329+COUNTRY_INFO!G329,COUNTRY_INFO!$N329),0))))</f>
        <v>223898</v>
      </c>
      <c r="E329" s="15">
        <f>IF(AND(INTRO!$E$39="Non-endemic",INTRO!$E$37="Non-endemic"),"Not required",IF(INTRO!$E$39="Non-endemic","Treat with DEC",COUNTRY_INFO!Q329))</f>
        <v>1</v>
      </c>
      <c r="F329" s="15">
        <f>IF(INTRO!$E$39&lt;&gt;"Non-endemic",COUNTRY_INFO!R329,"Not required")</f>
        <v>0</v>
      </c>
      <c r="G329" s="14">
        <f>IF(COUNTRY_INFO!H329=1, IF($E329=1,IF(ALB_MBD!$J329&lt;&gt;" ",COUNTRY_INFO!F329+COUNTRY_INFO!G329-ALB_MBD!$J329,COUNTRY_INFO!F329+COUNTRY_INFO!G329), 0),0)</f>
        <v>223898</v>
      </c>
      <c r="H329" s="14">
        <f>IF(INTRO!$E$39&lt;&gt;"Endemic",0, IF(AND(COUNTRY_INFO!$I329=1,$F329&lt;&gt;0),IF(COUNTRY_INFO!N329&gt;=(COUNTRY_INFO!F329+COUNTRY_INFO!G329),COUNTRY_INFO!F329+COUNTRY_INFO!G329,COUNTRY_INFO!$N329), 0))</f>
        <v>0</v>
      </c>
      <c r="I329" s="3">
        <v>0</v>
      </c>
      <c r="J329" s="14">
        <f t="shared" si="30"/>
        <v>0</v>
      </c>
      <c r="K329" s="14">
        <f t="shared" si="31"/>
        <v>626914.39999999991</v>
      </c>
      <c r="L329" s="14">
        <f t="shared" si="32"/>
        <v>0</v>
      </c>
      <c r="M329" s="14">
        <f t="shared" si="33"/>
        <v>0</v>
      </c>
      <c r="N329" s="14">
        <f t="shared" si="34"/>
        <v>626914.39999999991</v>
      </c>
      <c r="O329" s="25"/>
      <c r="P329" s="16">
        <f t="shared" si="35"/>
        <v>626914.39999999991</v>
      </c>
      <c r="Q329" s="16">
        <f t="shared" si="36"/>
        <v>1254</v>
      </c>
    </row>
    <row r="330" spans="1:17" x14ac:dyDescent="0.25">
      <c r="A330" s="13" t="str">
        <f>IF(INTRO!$E$39="Non-endemic"," ",IF(COUNTRY_INFO!A330=0," ",COUNTRY_INFO!A330))</f>
        <v>Nigeria</v>
      </c>
      <c r="B330" s="13" t="str">
        <f>IF(INTRO!$E$39="Non-endemic"," ",IF(COUNTRY_INFO!B330=0," ",COUNTRY_INFO!B330))</f>
        <v>Jigawa</v>
      </c>
      <c r="C330" s="13" t="str">
        <f>IF(INTRO!$E$39="Non-endemic"," ",IF(COUNTRY_INFO!C330=0," ",COUNTRY_INFO!C330))</f>
        <v>Birinin Kudu</v>
      </c>
      <c r="D330" s="14">
        <f>IF(INTRO!$E$39="Non-endemic",0,IF(INTRO!$E$39="Endemic but PC is not required",IF(COUNTRY_INFO!$H330=1,COUNTRY_INFO!F330+COUNTRY_INFO!G330,0),IF(COUNTRY_INFO!$H330=1,COUNTRY_INFO!F330+COUNTRY_INFO!G330,IF(COUNTRY_INFO!$I330=1,IF(COUNTRY_INFO!N330&gt;=(COUNTRY_INFO!F330+COUNTRY_INFO!G330),COUNTRY_INFO!F330+COUNTRY_INFO!G330,COUNTRY_INFO!$N330),0))))</f>
        <v>337162</v>
      </c>
      <c r="E330" s="15">
        <f>IF(AND(INTRO!$E$39="Non-endemic",INTRO!$E$37="Non-endemic"),"Not required",IF(INTRO!$E$39="Non-endemic","Treat with DEC",COUNTRY_INFO!Q330))</f>
        <v>1</v>
      </c>
      <c r="F330" s="15">
        <f>IF(INTRO!$E$39&lt;&gt;"Non-endemic",COUNTRY_INFO!R330,"Not required")</f>
        <v>1</v>
      </c>
      <c r="G330" s="14">
        <f>IF(COUNTRY_INFO!H330=1, IF($E330=1,IF(ALB_MBD!$J330&lt;&gt;" ",COUNTRY_INFO!F330+COUNTRY_INFO!G330-ALB_MBD!$J330,COUNTRY_INFO!F330+COUNTRY_INFO!G330), 0),0)</f>
        <v>337162</v>
      </c>
      <c r="H330" s="14">
        <f>IF(INTRO!$E$39&lt;&gt;"Endemic",0, IF(AND(COUNTRY_INFO!$I330=1,$F330&lt;&gt;0),IF(COUNTRY_INFO!N330&gt;=(COUNTRY_INFO!F330+COUNTRY_INFO!G330),COUNTRY_INFO!F330+COUNTRY_INFO!G330,COUNTRY_INFO!$N330), 0))</f>
        <v>132333.91983124995</v>
      </c>
      <c r="I330" s="3">
        <v>105867.13586499996</v>
      </c>
      <c r="J330" s="14">
        <f t="shared" ref="J330:J393" si="37">IF(I330=0,H330,IF(I330&gt;H330,H330,I330))</f>
        <v>105867.13586499996</v>
      </c>
      <c r="K330" s="14">
        <f t="shared" ref="K330:K393" si="38">IF(G330&lt;J330,0,IF($E330=1, (G330-J330)*2.8, 0))</f>
        <v>647625.61957800004</v>
      </c>
      <c r="L330" s="14">
        <f t="shared" ref="L330:L393" si="39">IF($E330&lt;$F330, J330*(F330-E330)*2.8, 0)</f>
        <v>0</v>
      </c>
      <c r="M330" s="14">
        <f t="shared" ref="M330:M393" si="40">IF(AND($E330=1, $F330&lt;&gt;0), J330*2.8, 0)</f>
        <v>296427.98042199988</v>
      </c>
      <c r="N330" s="14">
        <f t="shared" ref="N330:N393" si="41">SUM(K330:M330)</f>
        <v>944053.59999999986</v>
      </c>
      <c r="O330" s="25"/>
      <c r="P330" s="16">
        <f t="shared" si="35"/>
        <v>944053.59999999986</v>
      </c>
      <c r="Q330" s="16">
        <f t="shared" si="36"/>
        <v>1889</v>
      </c>
    </row>
    <row r="331" spans="1:17" x14ac:dyDescent="0.25">
      <c r="A331" s="13" t="str">
        <f>IF(INTRO!$E$39="Non-endemic"," ",IF(COUNTRY_INFO!A331=0," ",COUNTRY_INFO!A331))</f>
        <v>Nigeria</v>
      </c>
      <c r="B331" s="13" t="str">
        <f>IF(INTRO!$E$39="Non-endemic"," ",IF(COUNTRY_INFO!B331=0," ",COUNTRY_INFO!B331))</f>
        <v>Jigawa</v>
      </c>
      <c r="C331" s="13" t="str">
        <f>IF(INTRO!$E$39="Non-endemic"," ",IF(COUNTRY_INFO!C331=0," ",COUNTRY_INFO!C331))</f>
        <v>Birinwa</v>
      </c>
      <c r="D331" s="14">
        <f>IF(INTRO!$E$39="Non-endemic",0,IF(INTRO!$E$39="Endemic but PC is not required",IF(COUNTRY_INFO!$H331=1,COUNTRY_INFO!F331+COUNTRY_INFO!G331,0),IF(COUNTRY_INFO!$H331=1,COUNTRY_INFO!F331+COUNTRY_INFO!G331,IF(COUNTRY_INFO!$I331=1,IF(COUNTRY_INFO!N331&gt;=(COUNTRY_INFO!F331+COUNTRY_INFO!G331),COUNTRY_INFO!F331+COUNTRY_INFO!G331,COUNTRY_INFO!$N331),0))))</f>
        <v>153134</v>
      </c>
      <c r="E331" s="15">
        <f>IF(AND(INTRO!$E$39="Non-endemic",INTRO!$E$37="Non-endemic"),"Not required",IF(INTRO!$E$39="Non-endemic","Treat with DEC",COUNTRY_INFO!Q331))</f>
        <v>1</v>
      </c>
      <c r="F331" s="15">
        <f>IF(INTRO!$E$39&lt;&gt;"Non-endemic",COUNTRY_INFO!R331,"Not required")</f>
        <v>1</v>
      </c>
      <c r="G331" s="14">
        <f>IF(COUNTRY_INFO!H331=1, IF($E331=1,IF(ALB_MBD!$J331&lt;&gt;" ",COUNTRY_INFO!F331+COUNTRY_INFO!G331-ALB_MBD!$J331,COUNTRY_INFO!F331+COUNTRY_INFO!G331), 0),0)</f>
        <v>153134</v>
      </c>
      <c r="H331" s="14">
        <f>IF(INTRO!$E$39&lt;&gt;"Endemic",0, IF(AND(COUNTRY_INFO!$I331=1,$F331&lt;&gt;0),IF(COUNTRY_INFO!N331&gt;=(COUNTRY_INFO!F331+COUNTRY_INFO!G331),COUNTRY_INFO!F331+COUNTRY_INFO!G331,COUNTRY_INFO!$N331), 0))</f>
        <v>17640.033805078117</v>
      </c>
      <c r="I331" s="3">
        <v>14112.027044062494</v>
      </c>
      <c r="J331" s="14">
        <f t="shared" si="37"/>
        <v>14112.027044062494</v>
      </c>
      <c r="K331" s="14">
        <f t="shared" si="38"/>
        <v>389261.52427662496</v>
      </c>
      <c r="L331" s="14">
        <f t="shared" si="39"/>
        <v>0</v>
      </c>
      <c r="M331" s="14">
        <f t="shared" si="40"/>
        <v>39513.675723374981</v>
      </c>
      <c r="N331" s="14">
        <f t="shared" si="41"/>
        <v>428775.19999999995</v>
      </c>
      <c r="O331" s="25"/>
      <c r="P331" s="16">
        <f t="shared" si="35"/>
        <v>428775.19999999995</v>
      </c>
      <c r="Q331" s="16">
        <f t="shared" si="36"/>
        <v>858</v>
      </c>
    </row>
    <row r="332" spans="1:17" x14ac:dyDescent="0.25">
      <c r="A332" s="13" t="str">
        <f>IF(INTRO!$E$39="Non-endemic"," ",IF(COUNTRY_INFO!A332=0," ",COUNTRY_INFO!A332))</f>
        <v>Nigeria</v>
      </c>
      <c r="B332" s="13" t="str">
        <f>IF(INTRO!$E$39="Non-endemic"," ",IF(COUNTRY_INFO!B332=0," ",COUNTRY_INFO!B332))</f>
        <v>Jigawa</v>
      </c>
      <c r="C332" s="13" t="str">
        <f>IF(INTRO!$E$39="Non-endemic"," ",IF(COUNTRY_INFO!C332=0," ",COUNTRY_INFO!C332))</f>
        <v>Buji</v>
      </c>
      <c r="D332" s="14">
        <f>IF(INTRO!$E$39="Non-endemic",0,IF(INTRO!$E$39="Endemic but PC is not required",IF(COUNTRY_INFO!$H332=1,COUNTRY_INFO!F332+COUNTRY_INFO!G332,0),IF(COUNTRY_INFO!$H332=1,COUNTRY_INFO!F332+COUNTRY_INFO!G332,IF(COUNTRY_INFO!$I332=1,IF(COUNTRY_INFO!N332&gt;=(COUNTRY_INFO!F332+COUNTRY_INFO!G332),COUNTRY_INFO!F332+COUNTRY_INFO!G332,COUNTRY_INFO!$N332),0))))</f>
        <v>104763</v>
      </c>
      <c r="E332" s="15">
        <f>IF(AND(INTRO!$E$39="Non-endemic",INTRO!$E$37="Non-endemic"),"Not required",IF(INTRO!$E$39="Non-endemic","Treat with DEC",COUNTRY_INFO!Q332))</f>
        <v>1</v>
      </c>
      <c r="F332" s="15">
        <f>IF(INTRO!$E$39&lt;&gt;"Non-endemic",COUNTRY_INFO!R332,"Not required")</f>
        <v>1</v>
      </c>
      <c r="G332" s="14">
        <f>IF(COUNTRY_INFO!H332=1, IF($E332=1,IF(ALB_MBD!$J332&lt;&gt;" ",COUNTRY_INFO!F332+COUNTRY_INFO!G332-ALB_MBD!$J332,COUNTRY_INFO!F332+COUNTRY_INFO!G332), 0),0)</f>
        <v>104763</v>
      </c>
      <c r="H332" s="14">
        <f>IF(INTRO!$E$39&lt;&gt;"Endemic",0, IF(AND(COUNTRY_INFO!$I332=1,$F332&lt;&gt;0),IF(COUNTRY_INFO!N332&gt;=(COUNTRY_INFO!F332+COUNTRY_INFO!G332),COUNTRY_INFO!F332+COUNTRY_INFO!G332,COUNTRY_INFO!$N332), 0))</f>
        <v>16899.375355468746</v>
      </c>
      <c r="I332" s="3">
        <v>13519.500284374997</v>
      </c>
      <c r="J332" s="14">
        <f t="shared" si="37"/>
        <v>13519.500284374997</v>
      </c>
      <c r="K332" s="14">
        <f t="shared" si="38"/>
        <v>255481.79920374998</v>
      </c>
      <c r="L332" s="14">
        <f t="shared" si="39"/>
        <v>0</v>
      </c>
      <c r="M332" s="14">
        <f t="shared" si="40"/>
        <v>37854.600796249986</v>
      </c>
      <c r="N332" s="14">
        <f t="shared" si="41"/>
        <v>293336.39999999997</v>
      </c>
      <c r="O332" s="25"/>
      <c r="P332" s="16">
        <f t="shared" si="35"/>
        <v>293336.39999999997</v>
      </c>
      <c r="Q332" s="16">
        <f t="shared" si="36"/>
        <v>587</v>
      </c>
    </row>
    <row r="333" spans="1:17" x14ac:dyDescent="0.25">
      <c r="A333" s="13" t="str">
        <f>IF(INTRO!$E$39="Non-endemic"," ",IF(COUNTRY_INFO!A333=0," ",COUNTRY_INFO!A333))</f>
        <v>Nigeria</v>
      </c>
      <c r="B333" s="13" t="str">
        <f>IF(INTRO!$E$39="Non-endemic"," ",IF(COUNTRY_INFO!B333=0," ",COUNTRY_INFO!B333))</f>
        <v>Jigawa</v>
      </c>
      <c r="C333" s="13" t="str">
        <f>IF(INTRO!$E$39="Non-endemic"," ",IF(COUNTRY_INFO!C333=0," ",COUNTRY_INFO!C333))</f>
        <v>Dutse</v>
      </c>
      <c r="D333" s="14">
        <f>IF(INTRO!$E$39="Non-endemic",0,IF(INTRO!$E$39="Endemic but PC is not required",IF(COUNTRY_INFO!$H333=1,COUNTRY_INFO!F333+COUNTRY_INFO!G333,0),IF(COUNTRY_INFO!$H333=1,COUNTRY_INFO!F333+COUNTRY_INFO!G333,IF(COUNTRY_INFO!$I333=1,IF(COUNTRY_INFO!N333&gt;=(COUNTRY_INFO!F333+COUNTRY_INFO!G333),COUNTRY_INFO!F333+COUNTRY_INFO!G333,COUNTRY_INFO!$N333),0))))</f>
        <v>264828</v>
      </c>
      <c r="E333" s="15">
        <f>IF(AND(INTRO!$E$39="Non-endemic",INTRO!$E$37="Non-endemic"),"Not required",IF(INTRO!$E$39="Non-endemic","Treat with DEC",COUNTRY_INFO!Q333))</f>
        <v>1</v>
      </c>
      <c r="F333" s="15">
        <f>IF(INTRO!$E$39&lt;&gt;"Non-endemic",COUNTRY_INFO!R333,"Not required")</f>
        <v>1</v>
      </c>
      <c r="G333" s="14">
        <f>IF(COUNTRY_INFO!H333=1, IF($E333=1,IF(ALB_MBD!$J333&lt;&gt;" ",COUNTRY_INFO!F333+COUNTRY_INFO!G333-ALB_MBD!$J333,COUNTRY_INFO!F333+COUNTRY_INFO!G333), 0),0)</f>
        <v>264828</v>
      </c>
      <c r="H333" s="14">
        <f>IF(INTRO!$E$39&lt;&gt;"Endemic",0, IF(AND(COUNTRY_INFO!$I333=1,$F333&lt;&gt;0),IF(COUNTRY_INFO!N333&gt;=(COUNTRY_INFO!F333+COUNTRY_INFO!G333),COUNTRY_INFO!F333+COUNTRY_INFO!G333,COUNTRY_INFO!$N333), 0))</f>
        <v>77846.404111328113</v>
      </c>
      <c r="I333" s="3">
        <v>62277.123289062496</v>
      </c>
      <c r="J333" s="14">
        <f t="shared" si="37"/>
        <v>62277.123289062496</v>
      </c>
      <c r="K333" s="14">
        <f t="shared" si="38"/>
        <v>567142.45479062502</v>
      </c>
      <c r="L333" s="14">
        <f t="shared" si="39"/>
        <v>0</v>
      </c>
      <c r="M333" s="14">
        <f t="shared" si="40"/>
        <v>174375.94520937497</v>
      </c>
      <c r="N333" s="14">
        <f t="shared" si="41"/>
        <v>741518.4</v>
      </c>
      <c r="O333" s="25"/>
      <c r="P333" s="16">
        <f t="shared" si="35"/>
        <v>741518.4</v>
      </c>
      <c r="Q333" s="16">
        <f t="shared" si="36"/>
        <v>1484</v>
      </c>
    </row>
    <row r="334" spans="1:17" x14ac:dyDescent="0.25">
      <c r="A334" s="13" t="str">
        <f>IF(INTRO!$E$39="Non-endemic"," ",IF(COUNTRY_INFO!A334=0," ",COUNTRY_INFO!A334))</f>
        <v>Nigeria</v>
      </c>
      <c r="B334" s="13" t="str">
        <f>IF(INTRO!$E$39="Non-endemic"," ",IF(COUNTRY_INFO!B334=0," ",COUNTRY_INFO!B334))</f>
        <v>Jigawa</v>
      </c>
      <c r="C334" s="13" t="str">
        <f>IF(INTRO!$E$39="Non-endemic"," ",IF(COUNTRY_INFO!C334=0," ",COUNTRY_INFO!C334))</f>
        <v>Gagarawa</v>
      </c>
      <c r="D334" s="14">
        <f>IF(INTRO!$E$39="Non-endemic",0,IF(INTRO!$E$39="Endemic but PC is not required",IF(COUNTRY_INFO!$H334=1,COUNTRY_INFO!F334+COUNTRY_INFO!G334,0),IF(COUNTRY_INFO!$H334=1,COUNTRY_INFO!F334+COUNTRY_INFO!G334,IF(COUNTRY_INFO!$I334=1,IF(COUNTRY_INFO!N334&gt;=(COUNTRY_INFO!F334+COUNTRY_INFO!G334),COUNTRY_INFO!F334+COUNTRY_INFO!G334,COUNTRY_INFO!$N334),0))))</f>
        <v>86497</v>
      </c>
      <c r="E334" s="15">
        <f>IF(AND(INTRO!$E$39="Non-endemic",INTRO!$E$37="Non-endemic"),"Not required",IF(INTRO!$E$39="Non-endemic","Treat with DEC",COUNTRY_INFO!Q334))</f>
        <v>1</v>
      </c>
      <c r="F334" s="15">
        <f>IF(INTRO!$E$39&lt;&gt;"Non-endemic",COUNTRY_INFO!R334,"Not required")</f>
        <v>0</v>
      </c>
      <c r="G334" s="14">
        <f>IF(COUNTRY_INFO!H334=1, IF($E334=1,IF(ALB_MBD!$J334&lt;&gt;" ",COUNTRY_INFO!F334+COUNTRY_INFO!G334-ALB_MBD!$J334,COUNTRY_INFO!F334+COUNTRY_INFO!G334), 0),0)</f>
        <v>86497</v>
      </c>
      <c r="H334" s="14">
        <f>IF(INTRO!$E$39&lt;&gt;"Endemic",0, IF(AND(COUNTRY_INFO!$I334=1,$F334&lt;&gt;0),IF(COUNTRY_INFO!N334&gt;=(COUNTRY_INFO!F334+COUNTRY_INFO!G334),COUNTRY_INFO!F334+COUNTRY_INFO!G334,COUNTRY_INFO!$N334), 0))</f>
        <v>0</v>
      </c>
      <c r="I334" s="3">
        <v>0</v>
      </c>
      <c r="J334" s="14">
        <f t="shared" si="37"/>
        <v>0</v>
      </c>
      <c r="K334" s="14">
        <f t="shared" si="38"/>
        <v>242191.59999999998</v>
      </c>
      <c r="L334" s="14">
        <f t="shared" si="39"/>
        <v>0</v>
      </c>
      <c r="M334" s="14">
        <f t="shared" si="40"/>
        <v>0</v>
      </c>
      <c r="N334" s="14">
        <f t="shared" si="41"/>
        <v>242191.59999999998</v>
      </c>
      <c r="O334" s="25"/>
      <c r="P334" s="16">
        <f t="shared" si="35"/>
        <v>242191.59999999998</v>
      </c>
      <c r="Q334" s="16">
        <f t="shared" si="36"/>
        <v>485</v>
      </c>
    </row>
    <row r="335" spans="1:17" x14ac:dyDescent="0.25">
      <c r="A335" s="13" t="str">
        <f>IF(INTRO!$E$39="Non-endemic"," ",IF(COUNTRY_INFO!A335=0," ",COUNTRY_INFO!A335))</f>
        <v>Nigeria</v>
      </c>
      <c r="B335" s="13" t="str">
        <f>IF(INTRO!$E$39="Non-endemic"," ",IF(COUNTRY_INFO!B335=0," ",COUNTRY_INFO!B335))</f>
        <v>Jigawa</v>
      </c>
      <c r="C335" s="13" t="str">
        <f>IF(INTRO!$E$39="Non-endemic"," ",IF(COUNTRY_INFO!C335=0," ",COUNTRY_INFO!C335))</f>
        <v>Garki</v>
      </c>
      <c r="D335" s="14">
        <f>IF(INTRO!$E$39="Non-endemic",0,IF(INTRO!$E$39="Endemic but PC is not required",IF(COUNTRY_INFO!$H335=1,COUNTRY_INFO!F335+COUNTRY_INFO!G335,0),IF(COUNTRY_INFO!$H335=1,COUNTRY_INFO!F335+COUNTRY_INFO!G335,IF(COUNTRY_INFO!$I335=1,IF(COUNTRY_INFO!N335&gt;=(COUNTRY_INFO!F335+COUNTRY_INFO!G335),COUNTRY_INFO!F335+COUNTRY_INFO!G335,COUNTRY_INFO!$N335),0))))</f>
        <v>163789</v>
      </c>
      <c r="E335" s="15">
        <f>IF(AND(INTRO!$E$39="Non-endemic",INTRO!$E$37="Non-endemic"),"Not required",IF(INTRO!$E$39="Non-endemic","Treat with DEC",COUNTRY_INFO!Q335))</f>
        <v>1</v>
      </c>
      <c r="F335" s="15">
        <f>IF(INTRO!$E$39&lt;&gt;"Non-endemic",COUNTRY_INFO!R335,"Not required")</f>
        <v>0</v>
      </c>
      <c r="G335" s="14">
        <f>IF(COUNTRY_INFO!H335=1, IF($E335=1,IF(ALB_MBD!$J335&lt;&gt;" ",COUNTRY_INFO!F335+COUNTRY_INFO!G335-ALB_MBD!$J335,COUNTRY_INFO!F335+COUNTRY_INFO!G335), 0),0)</f>
        <v>163789</v>
      </c>
      <c r="H335" s="14">
        <f>IF(INTRO!$E$39&lt;&gt;"Endemic",0, IF(AND(COUNTRY_INFO!$I335=1,$F335&lt;&gt;0),IF(COUNTRY_INFO!N335&gt;=(COUNTRY_INFO!F335+COUNTRY_INFO!G335),COUNTRY_INFO!F335+COUNTRY_INFO!G335,COUNTRY_INFO!$N335), 0))</f>
        <v>0</v>
      </c>
      <c r="I335" s="3">
        <v>0</v>
      </c>
      <c r="J335" s="14">
        <f t="shared" si="37"/>
        <v>0</v>
      </c>
      <c r="K335" s="14">
        <f t="shared" si="38"/>
        <v>458609.19999999995</v>
      </c>
      <c r="L335" s="14">
        <f t="shared" si="39"/>
        <v>0</v>
      </c>
      <c r="M335" s="14">
        <f t="shared" si="40"/>
        <v>0</v>
      </c>
      <c r="N335" s="14">
        <f t="shared" si="41"/>
        <v>458609.19999999995</v>
      </c>
      <c r="O335" s="25"/>
      <c r="P335" s="16">
        <f t="shared" si="35"/>
        <v>458609.19999999995</v>
      </c>
      <c r="Q335" s="16">
        <f t="shared" si="36"/>
        <v>918</v>
      </c>
    </row>
    <row r="336" spans="1:17" x14ac:dyDescent="0.25">
      <c r="A336" s="13" t="str">
        <f>IF(INTRO!$E$39="Non-endemic"," ",IF(COUNTRY_INFO!A336=0," ",COUNTRY_INFO!A336))</f>
        <v>Nigeria</v>
      </c>
      <c r="B336" s="13" t="str">
        <f>IF(INTRO!$E$39="Non-endemic"," ",IF(COUNTRY_INFO!B336=0," ",COUNTRY_INFO!B336))</f>
        <v>Jigawa</v>
      </c>
      <c r="C336" s="13" t="str">
        <f>IF(INTRO!$E$39="Non-endemic"," ",IF(COUNTRY_INFO!C336=0," ",COUNTRY_INFO!C336))</f>
        <v>Gumel</v>
      </c>
      <c r="D336" s="14">
        <f>IF(INTRO!$E$39="Non-endemic",0,IF(INTRO!$E$39="Endemic but PC is not required",IF(COUNTRY_INFO!$H336=1,COUNTRY_INFO!F336+COUNTRY_INFO!G336,0),IF(COUNTRY_INFO!$H336=1,COUNTRY_INFO!F336+COUNTRY_INFO!G336,IF(COUNTRY_INFO!$I336=1,IF(COUNTRY_INFO!N336&gt;=(COUNTRY_INFO!F336+COUNTRY_INFO!G336),COUNTRY_INFO!F336+COUNTRY_INFO!G336,COUNTRY_INFO!$N336),0))))</f>
        <v>115295</v>
      </c>
      <c r="E336" s="15">
        <f>IF(AND(INTRO!$E$39="Non-endemic",INTRO!$E$37="Non-endemic"),"Not required",IF(INTRO!$E$39="Non-endemic","Treat with DEC",COUNTRY_INFO!Q336))</f>
        <v>1</v>
      </c>
      <c r="F336" s="15">
        <f>IF(INTRO!$E$39&lt;&gt;"Non-endemic",COUNTRY_INFO!R336,"Not required")</f>
        <v>0</v>
      </c>
      <c r="G336" s="14">
        <f>IF(COUNTRY_INFO!H336=1, IF($E336=1,IF(ALB_MBD!$J336&lt;&gt;" ",COUNTRY_INFO!F336+COUNTRY_INFO!G336-ALB_MBD!$J336,COUNTRY_INFO!F336+COUNTRY_INFO!G336), 0),0)</f>
        <v>115295</v>
      </c>
      <c r="H336" s="14">
        <f>IF(INTRO!$E$39&lt;&gt;"Endemic",0, IF(AND(COUNTRY_INFO!$I336=1,$F336&lt;&gt;0),IF(COUNTRY_INFO!N336&gt;=(COUNTRY_INFO!F336+COUNTRY_INFO!G336),COUNTRY_INFO!F336+COUNTRY_INFO!G336,COUNTRY_INFO!$N336), 0))</f>
        <v>0</v>
      </c>
      <c r="I336" s="3">
        <v>0</v>
      </c>
      <c r="J336" s="14">
        <f t="shared" si="37"/>
        <v>0</v>
      </c>
      <c r="K336" s="14">
        <f t="shared" si="38"/>
        <v>322826</v>
      </c>
      <c r="L336" s="14">
        <f t="shared" si="39"/>
        <v>0</v>
      </c>
      <c r="M336" s="14">
        <f t="shared" si="40"/>
        <v>0</v>
      </c>
      <c r="N336" s="14">
        <f t="shared" si="41"/>
        <v>322826</v>
      </c>
      <c r="O336" s="25"/>
      <c r="P336" s="16">
        <f t="shared" si="35"/>
        <v>322826</v>
      </c>
      <c r="Q336" s="16">
        <f t="shared" si="36"/>
        <v>646</v>
      </c>
    </row>
    <row r="337" spans="1:17" x14ac:dyDescent="0.25">
      <c r="A337" s="13" t="str">
        <f>IF(INTRO!$E$39="Non-endemic"," ",IF(COUNTRY_INFO!A337=0," ",COUNTRY_INFO!A337))</f>
        <v>Nigeria</v>
      </c>
      <c r="B337" s="13" t="str">
        <f>IF(INTRO!$E$39="Non-endemic"," ",IF(COUNTRY_INFO!B337=0," ",COUNTRY_INFO!B337))</f>
        <v>Jigawa</v>
      </c>
      <c r="C337" s="13" t="str">
        <f>IF(INTRO!$E$39="Non-endemic"," ",IF(COUNTRY_INFO!C337=0," ",COUNTRY_INFO!C337))</f>
        <v>Guri</v>
      </c>
      <c r="D337" s="14">
        <f>IF(INTRO!$E$39="Non-endemic",0,IF(INTRO!$E$39="Endemic but PC is not required",IF(COUNTRY_INFO!$H337=1,COUNTRY_INFO!F337+COUNTRY_INFO!G337,0),IF(COUNTRY_INFO!$H337=1,COUNTRY_INFO!F337+COUNTRY_INFO!G337,IF(COUNTRY_INFO!$I337=1,IF(COUNTRY_INFO!N337&gt;=(COUNTRY_INFO!F337+COUNTRY_INFO!G337),COUNTRY_INFO!F337+COUNTRY_INFO!G337,COUNTRY_INFO!$N337),0))))</f>
        <v>123749</v>
      </c>
      <c r="E337" s="15">
        <f>IF(AND(INTRO!$E$39="Non-endemic",INTRO!$E$37="Non-endemic"),"Not required",IF(INTRO!$E$39="Non-endemic","Treat with DEC",COUNTRY_INFO!Q337))</f>
        <v>1</v>
      </c>
      <c r="F337" s="15">
        <f>IF(INTRO!$E$39&lt;&gt;"Non-endemic",COUNTRY_INFO!R337,"Not required")</f>
        <v>1</v>
      </c>
      <c r="G337" s="14">
        <f>IF(COUNTRY_INFO!H337=1, IF($E337=1,IF(ALB_MBD!$J337&lt;&gt;" ",COUNTRY_INFO!F337+COUNTRY_INFO!G337-ALB_MBD!$J337,COUNTRY_INFO!F337+COUNTRY_INFO!G337), 0),0)</f>
        <v>123749</v>
      </c>
      <c r="H337" s="14">
        <f>IF(INTRO!$E$39&lt;&gt;"Endemic",0, IF(AND(COUNTRY_INFO!$I337=1,$F337&lt;&gt;0),IF(COUNTRY_INFO!N337&gt;=(COUNTRY_INFO!F337+COUNTRY_INFO!G337),COUNTRY_INFO!F337+COUNTRY_INFO!G337,COUNTRY_INFO!$N337), 0))</f>
        <v>53788.802160156229</v>
      </c>
      <c r="I337" s="3">
        <v>43031.041728124983</v>
      </c>
      <c r="J337" s="14">
        <f t="shared" si="37"/>
        <v>43031.041728124983</v>
      </c>
      <c r="K337" s="14">
        <f t="shared" si="38"/>
        <v>226010.28316125003</v>
      </c>
      <c r="L337" s="14">
        <f t="shared" si="39"/>
        <v>0</v>
      </c>
      <c r="M337" s="14">
        <f t="shared" si="40"/>
        <v>120486.91683874994</v>
      </c>
      <c r="N337" s="14">
        <f t="shared" si="41"/>
        <v>346497.19999999995</v>
      </c>
      <c r="O337" s="25"/>
      <c r="P337" s="16">
        <f t="shared" si="35"/>
        <v>346497.19999999995</v>
      </c>
      <c r="Q337" s="16">
        <f t="shared" si="36"/>
        <v>693</v>
      </c>
    </row>
    <row r="338" spans="1:17" x14ac:dyDescent="0.25">
      <c r="A338" s="13" t="str">
        <f>IF(INTRO!$E$39="Non-endemic"," ",IF(COUNTRY_INFO!A338=0," ",COUNTRY_INFO!A338))</f>
        <v>Nigeria</v>
      </c>
      <c r="B338" s="13" t="str">
        <f>IF(INTRO!$E$39="Non-endemic"," ",IF(COUNTRY_INFO!B338=0," ",COUNTRY_INFO!B338))</f>
        <v>Jigawa</v>
      </c>
      <c r="C338" s="13" t="str">
        <f>IF(INTRO!$E$39="Non-endemic"," ",IF(COUNTRY_INFO!C338=0," ",COUNTRY_INFO!C338))</f>
        <v>Gwaram</v>
      </c>
      <c r="D338" s="14">
        <f>IF(INTRO!$E$39="Non-endemic",0,IF(INTRO!$E$39="Endemic but PC is not required",IF(COUNTRY_INFO!$H338=1,COUNTRY_INFO!F338+COUNTRY_INFO!G338,0),IF(COUNTRY_INFO!$H338=1,COUNTRY_INFO!F338+COUNTRY_INFO!G338,IF(COUNTRY_INFO!$I338=1,IF(COUNTRY_INFO!N338&gt;=(COUNTRY_INFO!F338+COUNTRY_INFO!G338),COUNTRY_INFO!F338+COUNTRY_INFO!G338,COUNTRY_INFO!$N338),0))))</f>
        <v>293274</v>
      </c>
      <c r="E338" s="15">
        <f>IF(AND(INTRO!$E$39="Non-endemic",INTRO!$E$37="Non-endemic"),"Not required",IF(INTRO!$E$39="Non-endemic","Treat with DEC",COUNTRY_INFO!Q338))</f>
        <v>1</v>
      </c>
      <c r="F338" s="15">
        <f>IF(INTRO!$E$39&lt;&gt;"Non-endemic",COUNTRY_INFO!R338,"Not required")</f>
        <v>1</v>
      </c>
      <c r="G338" s="14">
        <f>IF(COUNTRY_INFO!H338=1, IF($E338=1,IF(ALB_MBD!$J338&lt;&gt;" ",COUNTRY_INFO!F338+COUNTRY_INFO!G338-ALB_MBD!$J338,COUNTRY_INFO!F338+COUNTRY_INFO!G338), 0),0)</f>
        <v>293274</v>
      </c>
      <c r="H338" s="14">
        <f>IF(INTRO!$E$39&lt;&gt;"Endemic",0, IF(AND(COUNTRY_INFO!$I338=1,$F338&lt;&gt;0),IF(COUNTRY_INFO!N338&gt;=(COUNTRY_INFO!F338+COUNTRY_INFO!G338),COUNTRY_INFO!F338+COUNTRY_INFO!G338,COUNTRY_INFO!$N338), 0))</f>
        <v>77846.404111328113</v>
      </c>
      <c r="I338" s="3">
        <v>62277.123289062496</v>
      </c>
      <c r="J338" s="14">
        <f t="shared" si="37"/>
        <v>62277.123289062496</v>
      </c>
      <c r="K338" s="14">
        <f t="shared" si="38"/>
        <v>646791.25479062495</v>
      </c>
      <c r="L338" s="14">
        <f t="shared" si="39"/>
        <v>0</v>
      </c>
      <c r="M338" s="14">
        <f t="shared" si="40"/>
        <v>174375.94520937497</v>
      </c>
      <c r="N338" s="14">
        <f t="shared" si="41"/>
        <v>821167.2</v>
      </c>
      <c r="O338" s="25"/>
      <c r="P338" s="16">
        <f t="shared" si="35"/>
        <v>821167.2</v>
      </c>
      <c r="Q338" s="16">
        <f t="shared" si="36"/>
        <v>1643</v>
      </c>
    </row>
    <row r="339" spans="1:17" x14ac:dyDescent="0.25">
      <c r="A339" s="13" t="str">
        <f>IF(INTRO!$E$39="Non-endemic"," ",IF(COUNTRY_INFO!A339=0," ",COUNTRY_INFO!A339))</f>
        <v>Nigeria</v>
      </c>
      <c r="B339" s="13" t="str">
        <f>IF(INTRO!$E$39="Non-endemic"," ",IF(COUNTRY_INFO!B339=0," ",COUNTRY_INFO!B339))</f>
        <v>Jigawa</v>
      </c>
      <c r="C339" s="13" t="str">
        <f>IF(INTRO!$E$39="Non-endemic"," ",IF(COUNTRY_INFO!C339=0," ",COUNTRY_INFO!C339))</f>
        <v>Gwiwa</v>
      </c>
      <c r="D339" s="14">
        <f>IF(INTRO!$E$39="Non-endemic",0,IF(INTRO!$E$39="Endemic but PC is not required",IF(COUNTRY_INFO!$H339=1,COUNTRY_INFO!F339+COUNTRY_INFO!G339,0),IF(COUNTRY_INFO!$H339=1,COUNTRY_INFO!F339+COUNTRY_INFO!G339,IF(COUNTRY_INFO!$I339=1,IF(COUNTRY_INFO!N339&gt;=(COUNTRY_INFO!F339+COUNTRY_INFO!G339),COUNTRY_INFO!F339+COUNTRY_INFO!G339,COUNTRY_INFO!$N339),0))))</f>
        <v>133969</v>
      </c>
      <c r="E339" s="15">
        <f>IF(AND(INTRO!$E$39="Non-endemic",INTRO!$E$37="Non-endemic"),"Not required",IF(INTRO!$E$39="Non-endemic","Treat with DEC",COUNTRY_INFO!Q339))</f>
        <v>1</v>
      </c>
      <c r="F339" s="15">
        <f>IF(INTRO!$E$39&lt;&gt;"Non-endemic",COUNTRY_INFO!R339,"Not required")</f>
        <v>0</v>
      </c>
      <c r="G339" s="14">
        <f>IF(COUNTRY_INFO!H339=1, IF($E339=1,IF(ALB_MBD!$J339&lt;&gt;" ",COUNTRY_INFO!F339+COUNTRY_INFO!G339-ALB_MBD!$J339,COUNTRY_INFO!F339+COUNTRY_INFO!G339), 0),0)</f>
        <v>133969</v>
      </c>
      <c r="H339" s="14">
        <f>IF(INTRO!$E$39&lt;&gt;"Endemic",0, IF(AND(COUNTRY_INFO!$I339=1,$F339&lt;&gt;0),IF(COUNTRY_INFO!N339&gt;=(COUNTRY_INFO!F339+COUNTRY_INFO!G339),COUNTRY_INFO!F339+COUNTRY_INFO!G339,COUNTRY_INFO!$N339), 0))</f>
        <v>0</v>
      </c>
      <c r="I339" s="3">
        <v>0</v>
      </c>
      <c r="J339" s="14">
        <f t="shared" si="37"/>
        <v>0</v>
      </c>
      <c r="K339" s="14">
        <f t="shared" si="38"/>
        <v>375113.19999999995</v>
      </c>
      <c r="L339" s="14">
        <f t="shared" si="39"/>
        <v>0</v>
      </c>
      <c r="M339" s="14">
        <f t="shared" si="40"/>
        <v>0</v>
      </c>
      <c r="N339" s="14">
        <f t="shared" si="41"/>
        <v>375113.19999999995</v>
      </c>
      <c r="O339" s="25"/>
      <c r="P339" s="16">
        <f t="shared" si="35"/>
        <v>375113.19999999995</v>
      </c>
      <c r="Q339" s="16">
        <f t="shared" si="36"/>
        <v>751</v>
      </c>
    </row>
    <row r="340" spans="1:17" x14ac:dyDescent="0.25">
      <c r="A340" s="13" t="str">
        <f>IF(INTRO!$E$39="Non-endemic"," ",IF(COUNTRY_INFO!A340=0," ",COUNTRY_INFO!A340))</f>
        <v>Nigeria</v>
      </c>
      <c r="B340" s="13" t="str">
        <f>IF(INTRO!$E$39="Non-endemic"," ",IF(COUNTRY_INFO!B340=0," ",COUNTRY_INFO!B340))</f>
        <v>Jigawa</v>
      </c>
      <c r="C340" s="13" t="str">
        <f>IF(INTRO!$E$39="Non-endemic"," ",IF(COUNTRY_INFO!C340=0," ",COUNTRY_INFO!C340))</f>
        <v>Hadejia</v>
      </c>
      <c r="D340" s="14">
        <f>IF(INTRO!$E$39="Non-endemic",0,IF(INTRO!$E$39="Endemic but PC is not required",IF(COUNTRY_INFO!$H340=1,COUNTRY_INFO!F340+COUNTRY_INFO!G340,0),IF(COUNTRY_INFO!$H340=1,COUNTRY_INFO!F340+COUNTRY_INFO!G340,IF(COUNTRY_INFO!$I340=1,IF(COUNTRY_INFO!N340&gt;=(COUNTRY_INFO!F340+COUNTRY_INFO!G340),COUNTRY_INFO!F340+COUNTRY_INFO!G340,COUNTRY_INFO!$N340),0))))</f>
        <v>113646</v>
      </c>
      <c r="E340" s="15">
        <f>IF(AND(INTRO!$E$39="Non-endemic",INTRO!$E$37="Non-endemic"),"Not required",IF(INTRO!$E$39="Non-endemic","Treat with DEC",COUNTRY_INFO!Q340))</f>
        <v>1</v>
      </c>
      <c r="F340" s="15">
        <f>IF(INTRO!$E$39&lt;&gt;"Non-endemic",COUNTRY_INFO!R340,"Not required")</f>
        <v>1</v>
      </c>
      <c r="G340" s="14">
        <f>IF(COUNTRY_INFO!H340=1, IF($E340=1,IF(ALB_MBD!$J340&lt;&gt;" ",COUNTRY_INFO!F340+COUNTRY_INFO!G340-ALB_MBD!$J340,COUNTRY_INFO!F340+COUNTRY_INFO!G340), 0),0)</f>
        <v>113646</v>
      </c>
      <c r="H340" s="14">
        <f>IF(INTRO!$E$39&lt;&gt;"Endemic",0, IF(AND(COUNTRY_INFO!$I340=1,$F340&lt;&gt;0),IF(COUNTRY_INFO!N340&gt;=(COUNTRY_INFO!F340+COUNTRY_INFO!G340),COUNTRY_INFO!F340+COUNTRY_INFO!G340,COUNTRY_INFO!$N340), 0))</f>
        <v>14625.520800781243</v>
      </c>
      <c r="I340" s="3">
        <v>11700.416640624995</v>
      </c>
      <c r="J340" s="14">
        <f t="shared" si="37"/>
        <v>11700.416640624995</v>
      </c>
      <c r="K340" s="14">
        <f t="shared" si="38"/>
        <v>285447.63340624998</v>
      </c>
      <c r="L340" s="14">
        <f t="shared" si="39"/>
        <v>0</v>
      </c>
      <c r="M340" s="14">
        <f t="shared" si="40"/>
        <v>32761.166593749986</v>
      </c>
      <c r="N340" s="14">
        <f t="shared" si="41"/>
        <v>318208.8</v>
      </c>
      <c r="O340" s="25"/>
      <c r="P340" s="16">
        <f t="shared" si="35"/>
        <v>318208.8</v>
      </c>
      <c r="Q340" s="16">
        <f t="shared" si="36"/>
        <v>637</v>
      </c>
    </row>
    <row r="341" spans="1:17" x14ac:dyDescent="0.25">
      <c r="A341" s="13" t="str">
        <f>IF(INTRO!$E$39="Non-endemic"," ",IF(COUNTRY_INFO!A341=0," ",COUNTRY_INFO!A341))</f>
        <v>Nigeria</v>
      </c>
      <c r="B341" s="13" t="str">
        <f>IF(INTRO!$E$39="Non-endemic"," ",IF(COUNTRY_INFO!B341=0," ",COUNTRY_INFO!B341))</f>
        <v>Jigawa</v>
      </c>
      <c r="C341" s="13" t="str">
        <f>IF(INTRO!$E$39="Non-endemic"," ",IF(COUNTRY_INFO!C341=0," ",COUNTRY_INFO!C341))</f>
        <v>Jahun</v>
      </c>
      <c r="D341" s="14">
        <f>IF(INTRO!$E$39="Non-endemic",0,IF(INTRO!$E$39="Endemic but PC is not required",IF(COUNTRY_INFO!$H341=1,COUNTRY_INFO!F341+COUNTRY_INFO!G341,0),IF(COUNTRY_INFO!$H341=1,COUNTRY_INFO!F341+COUNTRY_INFO!G341,IF(COUNTRY_INFO!$I341=1,IF(COUNTRY_INFO!N341&gt;=(COUNTRY_INFO!F341+COUNTRY_INFO!G341),COUNTRY_INFO!F341+COUNTRY_INFO!G341,COUNTRY_INFO!$N341),0))))</f>
        <v>246485</v>
      </c>
      <c r="E341" s="15">
        <f>IF(AND(INTRO!$E$39="Non-endemic",INTRO!$E$37="Non-endemic"),"Not required",IF(INTRO!$E$39="Non-endemic","Treat with DEC",COUNTRY_INFO!Q341))</f>
        <v>1</v>
      </c>
      <c r="F341" s="15">
        <f>IF(INTRO!$E$39&lt;&gt;"Non-endemic",COUNTRY_INFO!R341,"Not required")</f>
        <v>1</v>
      </c>
      <c r="G341" s="14">
        <f>IF(COUNTRY_INFO!H341=1, IF($E341=1,IF(ALB_MBD!$J341&lt;&gt;" ",COUNTRY_INFO!F341+COUNTRY_INFO!G341-ALB_MBD!$J341,COUNTRY_INFO!F341+COUNTRY_INFO!G341), 0),0)</f>
        <v>246485</v>
      </c>
      <c r="H341" s="14">
        <f>IF(INTRO!$E$39&lt;&gt;"Endemic",0, IF(AND(COUNTRY_INFO!$I341=1,$F341&lt;&gt;0),IF(COUNTRY_INFO!N341&gt;=(COUNTRY_INFO!F341+COUNTRY_INFO!G341),COUNTRY_INFO!F341+COUNTRY_INFO!G341,COUNTRY_INFO!$N341), 0))</f>
        <v>20690.972634765621</v>
      </c>
      <c r="I341" s="3">
        <v>16552.778107812497</v>
      </c>
      <c r="J341" s="14">
        <f t="shared" si="37"/>
        <v>16552.778107812497</v>
      </c>
      <c r="K341" s="14">
        <f t="shared" si="38"/>
        <v>643810.22129812487</v>
      </c>
      <c r="L341" s="14">
        <f t="shared" si="39"/>
        <v>0</v>
      </c>
      <c r="M341" s="14">
        <f t="shared" si="40"/>
        <v>46347.778701874988</v>
      </c>
      <c r="N341" s="14">
        <f t="shared" si="41"/>
        <v>690157.99999999988</v>
      </c>
      <c r="O341" s="25"/>
      <c r="P341" s="16">
        <f t="shared" si="35"/>
        <v>690157.99999999988</v>
      </c>
      <c r="Q341" s="16">
        <f t="shared" si="36"/>
        <v>1381</v>
      </c>
    </row>
    <row r="342" spans="1:17" x14ac:dyDescent="0.25">
      <c r="A342" s="13" t="str">
        <f>IF(INTRO!$E$39="Non-endemic"," ",IF(COUNTRY_INFO!A342=0," ",COUNTRY_INFO!A342))</f>
        <v>Nigeria</v>
      </c>
      <c r="B342" s="13" t="str">
        <f>IF(INTRO!$E$39="Non-endemic"," ",IF(COUNTRY_INFO!B342=0," ",COUNTRY_INFO!B342))</f>
        <v>Jigawa</v>
      </c>
      <c r="C342" s="13" t="str">
        <f>IF(INTRO!$E$39="Non-endemic"," ",IF(COUNTRY_INFO!C342=0," ",COUNTRY_INFO!C342))</f>
        <v>Kafin Hausa</v>
      </c>
      <c r="D342" s="14">
        <f>IF(INTRO!$E$39="Non-endemic",0,IF(INTRO!$E$39="Endemic but PC is not required",IF(COUNTRY_INFO!$H342=1,COUNTRY_INFO!F342+COUNTRY_INFO!G342,0),IF(COUNTRY_INFO!$H342=1,COUNTRY_INFO!F342+COUNTRY_INFO!G342,IF(COUNTRY_INFO!$I342=1,IF(COUNTRY_INFO!N342&gt;=(COUNTRY_INFO!F342+COUNTRY_INFO!G342),COUNTRY_INFO!F342+COUNTRY_INFO!G342,COUNTRY_INFO!$N342),0))))</f>
        <v>291634</v>
      </c>
      <c r="E342" s="15">
        <f>IF(AND(INTRO!$E$39="Non-endemic",INTRO!$E$37="Non-endemic"),"Not required",IF(INTRO!$E$39="Non-endemic","Treat with DEC",COUNTRY_INFO!Q342))</f>
        <v>1</v>
      </c>
      <c r="F342" s="15">
        <f>IF(INTRO!$E$39&lt;&gt;"Non-endemic",COUNTRY_INFO!R342,"Not required")</f>
        <v>1</v>
      </c>
      <c r="G342" s="14">
        <f>IF(COUNTRY_INFO!H342=1, IF($E342=1,IF(ALB_MBD!$J342&lt;&gt;" ",COUNTRY_INFO!F342+COUNTRY_INFO!G342-ALB_MBD!$J342,COUNTRY_INFO!F342+COUNTRY_INFO!G342), 0),0)</f>
        <v>291634</v>
      </c>
      <c r="H342" s="14">
        <f>IF(INTRO!$E$39&lt;&gt;"Endemic",0, IF(AND(COUNTRY_INFO!$I342=1,$F342&lt;&gt;0),IF(COUNTRY_INFO!N342&gt;=(COUNTRY_INFO!F342+COUNTRY_INFO!G342),COUNTRY_INFO!F342+COUNTRY_INFO!G342,COUNTRY_INFO!$N342), 0))</f>
        <v>42918.452813281241</v>
      </c>
      <c r="I342" s="3">
        <v>34334.76225062499</v>
      </c>
      <c r="J342" s="14">
        <f t="shared" si="37"/>
        <v>34334.76225062499</v>
      </c>
      <c r="K342" s="14">
        <f t="shared" si="38"/>
        <v>720437.86569824989</v>
      </c>
      <c r="L342" s="14">
        <f t="shared" si="39"/>
        <v>0</v>
      </c>
      <c r="M342" s="14">
        <f t="shared" si="40"/>
        <v>96137.334301749972</v>
      </c>
      <c r="N342" s="14">
        <f t="shared" si="41"/>
        <v>816575.19999999984</v>
      </c>
      <c r="O342" s="25"/>
      <c r="P342" s="16">
        <f t="shared" si="35"/>
        <v>816575.19999999984</v>
      </c>
      <c r="Q342" s="16">
        <f t="shared" si="36"/>
        <v>1634</v>
      </c>
    </row>
    <row r="343" spans="1:17" x14ac:dyDescent="0.25">
      <c r="A343" s="13" t="str">
        <f>IF(INTRO!$E$39="Non-endemic"," ",IF(COUNTRY_INFO!A343=0," ",COUNTRY_INFO!A343))</f>
        <v>Nigeria</v>
      </c>
      <c r="B343" s="13" t="str">
        <f>IF(INTRO!$E$39="Non-endemic"," ",IF(COUNTRY_INFO!B343=0," ",COUNTRY_INFO!B343))</f>
        <v>Jigawa</v>
      </c>
      <c r="C343" s="13" t="str">
        <f>IF(INTRO!$E$39="Non-endemic"," ",IF(COUNTRY_INFO!C343=0," ",COUNTRY_INFO!C343))</f>
        <v>Kaugama</v>
      </c>
      <c r="D343" s="14">
        <f>IF(INTRO!$E$39="Non-endemic",0,IF(INTRO!$E$39="Endemic but PC is not required",IF(COUNTRY_INFO!$H343=1,COUNTRY_INFO!F343+COUNTRY_INFO!G343,0),IF(COUNTRY_INFO!$H343=1,COUNTRY_INFO!F343+COUNTRY_INFO!G343,IF(COUNTRY_INFO!$I343=1,IF(COUNTRY_INFO!N343&gt;=(COUNTRY_INFO!F343+COUNTRY_INFO!G343),COUNTRY_INFO!F343+COUNTRY_INFO!G343,COUNTRY_INFO!$N343),0))))</f>
        <v>137669</v>
      </c>
      <c r="E343" s="15">
        <f>IF(AND(INTRO!$E$39="Non-endemic",INTRO!$E$37="Non-endemic"),"Not required",IF(INTRO!$E$39="Non-endemic","Treat with DEC",COUNTRY_INFO!Q343))</f>
        <v>1</v>
      </c>
      <c r="F343" s="15">
        <f>IF(INTRO!$E$39&lt;&gt;"Non-endemic",COUNTRY_INFO!R343,"Not required")</f>
        <v>1</v>
      </c>
      <c r="G343" s="14">
        <f>IF(COUNTRY_INFO!H343=1, IF($E343=1,IF(ALB_MBD!$J343&lt;&gt;" ",COUNTRY_INFO!F343+COUNTRY_INFO!G343-ALB_MBD!$J343,COUNTRY_INFO!F343+COUNTRY_INFO!G343), 0),0)</f>
        <v>137669</v>
      </c>
      <c r="H343" s="14">
        <f>IF(INTRO!$E$39&lt;&gt;"Endemic",0, IF(AND(COUNTRY_INFO!$I343=1,$F343&lt;&gt;0),IF(COUNTRY_INFO!N343&gt;=(COUNTRY_INFO!F343+COUNTRY_INFO!G343),COUNTRY_INFO!F343+COUNTRY_INFO!G343,COUNTRY_INFO!$N343), 0))</f>
        <v>48528.029923437491</v>
      </c>
      <c r="I343" s="3">
        <v>38822.423938749991</v>
      </c>
      <c r="J343" s="14">
        <f t="shared" si="37"/>
        <v>38822.423938749991</v>
      </c>
      <c r="K343" s="14">
        <f t="shared" si="38"/>
        <v>276770.41297149996</v>
      </c>
      <c r="L343" s="14">
        <f t="shared" si="39"/>
        <v>0</v>
      </c>
      <c r="M343" s="14">
        <f t="shared" si="40"/>
        <v>108702.78702849997</v>
      </c>
      <c r="N343" s="14">
        <f t="shared" si="41"/>
        <v>385473.19999999995</v>
      </c>
      <c r="O343" s="25"/>
      <c r="P343" s="16">
        <f t="shared" si="35"/>
        <v>385473.19999999995</v>
      </c>
      <c r="Q343" s="16">
        <f t="shared" si="36"/>
        <v>771</v>
      </c>
    </row>
    <row r="344" spans="1:17" x14ac:dyDescent="0.25">
      <c r="A344" s="13" t="str">
        <f>IF(INTRO!$E$39="Non-endemic"," ",IF(COUNTRY_INFO!A344=0," ",COUNTRY_INFO!A344))</f>
        <v>Nigeria</v>
      </c>
      <c r="B344" s="13" t="str">
        <f>IF(INTRO!$E$39="Non-endemic"," ",IF(COUNTRY_INFO!B344=0," ",COUNTRY_INFO!B344))</f>
        <v>Jigawa</v>
      </c>
      <c r="C344" s="13" t="str">
        <f>IF(INTRO!$E$39="Non-endemic"," ",IF(COUNTRY_INFO!C344=0," ",COUNTRY_INFO!C344))</f>
        <v>Kazaure</v>
      </c>
      <c r="D344" s="14">
        <f>IF(INTRO!$E$39="Non-endemic",0,IF(INTRO!$E$39="Endemic but PC is not required",IF(COUNTRY_INFO!$H344=1,COUNTRY_INFO!F344+COUNTRY_INFO!G344,0),IF(COUNTRY_INFO!$H344=1,COUNTRY_INFO!F344+COUNTRY_INFO!G344,IF(COUNTRY_INFO!$I344=1,IF(COUNTRY_INFO!N344&gt;=(COUNTRY_INFO!F344+COUNTRY_INFO!G344),COUNTRY_INFO!F344+COUNTRY_INFO!G344,COUNTRY_INFO!$N344),0))))</f>
        <v>173754</v>
      </c>
      <c r="E344" s="15">
        <f>IF(AND(INTRO!$E$39="Non-endemic",INTRO!$E$37="Non-endemic"),"Not required",IF(INTRO!$E$39="Non-endemic","Treat with DEC",COUNTRY_INFO!Q344))</f>
        <v>1</v>
      </c>
      <c r="F344" s="15">
        <f>IF(INTRO!$E$39&lt;&gt;"Non-endemic",COUNTRY_INFO!R344,"Not required")</f>
        <v>1</v>
      </c>
      <c r="G344" s="14">
        <f>IF(COUNTRY_INFO!H344=1, IF($E344=1,IF(ALB_MBD!$J344&lt;&gt;" ",COUNTRY_INFO!F344+COUNTRY_INFO!G344-ALB_MBD!$J344,COUNTRY_INFO!F344+COUNTRY_INFO!G344), 0),0)</f>
        <v>173754</v>
      </c>
      <c r="H344" s="14">
        <f>IF(INTRO!$E$39&lt;&gt;"Endemic",0, IF(AND(COUNTRY_INFO!$I344=1,$F344&lt;&gt;0),IF(COUNTRY_INFO!N344&gt;=(COUNTRY_INFO!F344+COUNTRY_INFO!G344),COUNTRY_INFO!F344+COUNTRY_INFO!G344,COUNTRY_INFO!$N344), 0))</f>
        <v>23723.146645312492</v>
      </c>
      <c r="I344" s="3">
        <v>18978.517316249992</v>
      </c>
      <c r="J344" s="14">
        <f t="shared" si="37"/>
        <v>18978.517316249992</v>
      </c>
      <c r="K344" s="14">
        <f t="shared" si="38"/>
        <v>433371.35151450004</v>
      </c>
      <c r="L344" s="14">
        <f t="shared" si="39"/>
        <v>0</v>
      </c>
      <c r="M344" s="14">
        <f t="shared" si="40"/>
        <v>53139.848485499977</v>
      </c>
      <c r="N344" s="14">
        <f t="shared" si="41"/>
        <v>486511.2</v>
      </c>
      <c r="O344" s="25"/>
      <c r="P344" s="16">
        <f t="shared" si="35"/>
        <v>486511.2</v>
      </c>
      <c r="Q344" s="16">
        <f t="shared" si="36"/>
        <v>974</v>
      </c>
    </row>
    <row r="345" spans="1:17" x14ac:dyDescent="0.25">
      <c r="A345" s="13" t="str">
        <f>IF(INTRO!$E$39="Non-endemic"," ",IF(COUNTRY_INFO!A345=0," ",COUNTRY_INFO!A345))</f>
        <v>Nigeria</v>
      </c>
      <c r="B345" s="13" t="str">
        <f>IF(INTRO!$E$39="Non-endemic"," ",IF(COUNTRY_INFO!B345=0," ",COUNTRY_INFO!B345))</f>
        <v>Jigawa</v>
      </c>
      <c r="C345" s="13" t="str">
        <f>IF(INTRO!$E$39="Non-endemic"," ",IF(COUNTRY_INFO!C345=0," ",COUNTRY_INFO!C345))</f>
        <v>Kiri Kasama</v>
      </c>
      <c r="D345" s="14">
        <f>IF(INTRO!$E$39="Non-endemic",0,IF(INTRO!$E$39="Endemic but PC is not required",IF(COUNTRY_INFO!$H345=1,COUNTRY_INFO!F345+COUNTRY_INFO!G345,0),IF(COUNTRY_INFO!$H345=1,COUNTRY_INFO!F345+COUNTRY_INFO!G345,IF(COUNTRY_INFO!$I345=1,IF(COUNTRY_INFO!N345&gt;=(COUNTRY_INFO!F345+COUNTRY_INFO!G345),COUNTRY_INFO!F345+COUNTRY_INFO!G345,COUNTRY_INFO!$N345),0))))</f>
        <v>206062</v>
      </c>
      <c r="E345" s="15">
        <f>IF(AND(INTRO!$E$39="Non-endemic",INTRO!$E$37="Non-endemic"),"Not required",IF(INTRO!$E$39="Non-endemic","Treat with DEC",COUNTRY_INFO!Q345))</f>
        <v>1</v>
      </c>
      <c r="F345" s="15">
        <f>IF(INTRO!$E$39&lt;&gt;"Non-endemic",COUNTRY_INFO!R345,"Not required")</f>
        <v>1</v>
      </c>
      <c r="G345" s="14">
        <f>IF(COUNTRY_INFO!H345=1, IF($E345=1,IF(ALB_MBD!$J345&lt;&gt;" ",COUNTRY_INFO!F345+COUNTRY_INFO!G345-ALB_MBD!$J345,COUNTRY_INFO!F345+COUNTRY_INFO!G345), 0),0)</f>
        <v>206062</v>
      </c>
      <c r="H345" s="14">
        <f>IF(INTRO!$E$39&lt;&gt;"Endemic",0, IF(AND(COUNTRY_INFO!$I345=1,$F345&lt;&gt;0),IF(COUNTRY_INFO!N345&gt;=(COUNTRY_INFO!F345+COUNTRY_INFO!G345),COUNTRY_INFO!F345+COUNTRY_INFO!G345,COUNTRY_INFO!$N345), 0))</f>
        <v>52457.603814062488</v>
      </c>
      <c r="I345" s="3">
        <v>41966.083051249989</v>
      </c>
      <c r="J345" s="14">
        <f t="shared" si="37"/>
        <v>41966.083051249989</v>
      </c>
      <c r="K345" s="14">
        <f t="shared" si="38"/>
        <v>459468.56745649996</v>
      </c>
      <c r="L345" s="14">
        <f t="shared" si="39"/>
        <v>0</v>
      </c>
      <c r="M345" s="14">
        <f t="shared" si="40"/>
        <v>117505.03254349995</v>
      </c>
      <c r="N345" s="14">
        <f t="shared" si="41"/>
        <v>576973.59999999986</v>
      </c>
      <c r="O345" s="25"/>
      <c r="P345" s="16">
        <f t="shared" si="35"/>
        <v>576973.59999999986</v>
      </c>
      <c r="Q345" s="16">
        <f t="shared" si="36"/>
        <v>1154</v>
      </c>
    </row>
    <row r="346" spans="1:17" x14ac:dyDescent="0.25">
      <c r="A346" s="13" t="str">
        <f>IF(INTRO!$E$39="Non-endemic"," ",IF(COUNTRY_INFO!A346=0," ",COUNTRY_INFO!A346))</f>
        <v>Nigeria</v>
      </c>
      <c r="B346" s="13" t="str">
        <f>IF(INTRO!$E$39="Non-endemic"," ",IF(COUNTRY_INFO!B346=0," ",COUNTRY_INFO!B346))</f>
        <v>Jigawa</v>
      </c>
      <c r="C346" s="13" t="str">
        <f>IF(INTRO!$E$39="Non-endemic"," ",IF(COUNTRY_INFO!C346=0," ",COUNTRY_INFO!C346))</f>
        <v>Kiyawa</v>
      </c>
      <c r="D346" s="14">
        <f>IF(INTRO!$E$39="Non-endemic",0,IF(INTRO!$E$39="Endemic but PC is not required",IF(COUNTRY_INFO!$H346=1,COUNTRY_INFO!F346+COUNTRY_INFO!G346,0),IF(COUNTRY_INFO!$H346=1,COUNTRY_INFO!F346+COUNTRY_INFO!G346,IF(COUNTRY_INFO!$I346=1,IF(COUNTRY_INFO!N346&gt;=(COUNTRY_INFO!F346+COUNTRY_INFO!G346),COUNTRY_INFO!F346+COUNTRY_INFO!G346,COUNTRY_INFO!$N346),0))))</f>
        <v>186039</v>
      </c>
      <c r="E346" s="15">
        <f>IF(AND(INTRO!$E$39="Non-endemic",INTRO!$E$37="Non-endemic"),"Not required",IF(INTRO!$E$39="Non-endemic","Treat with DEC",COUNTRY_INFO!Q346))</f>
        <v>1</v>
      </c>
      <c r="F346" s="15">
        <f>IF(INTRO!$E$39&lt;&gt;"Non-endemic",COUNTRY_INFO!R346,"Not required")</f>
        <v>0</v>
      </c>
      <c r="G346" s="14">
        <f>IF(COUNTRY_INFO!H346=1, IF($E346=1,IF(ALB_MBD!$J346&lt;&gt;" ",COUNTRY_INFO!F346+COUNTRY_INFO!G346-ALB_MBD!$J346,COUNTRY_INFO!F346+COUNTRY_INFO!G346), 0),0)</f>
        <v>186039</v>
      </c>
      <c r="H346" s="14">
        <f>IF(INTRO!$E$39&lt;&gt;"Endemic",0, IF(AND(COUNTRY_INFO!$I346=1,$F346&lt;&gt;0),IF(COUNTRY_INFO!N346&gt;=(COUNTRY_INFO!F346+COUNTRY_INFO!G346),COUNTRY_INFO!F346+COUNTRY_INFO!G346,COUNTRY_INFO!$N346), 0))</f>
        <v>0</v>
      </c>
      <c r="I346" s="3">
        <v>0</v>
      </c>
      <c r="J346" s="14">
        <f t="shared" si="37"/>
        <v>0</v>
      </c>
      <c r="K346" s="14">
        <f t="shared" si="38"/>
        <v>520909.19999999995</v>
      </c>
      <c r="L346" s="14">
        <f t="shared" si="39"/>
        <v>0</v>
      </c>
      <c r="M346" s="14">
        <f t="shared" si="40"/>
        <v>0</v>
      </c>
      <c r="N346" s="14">
        <f t="shared" si="41"/>
        <v>520909.19999999995</v>
      </c>
      <c r="O346" s="25"/>
      <c r="P346" s="16">
        <f t="shared" si="35"/>
        <v>520909.19999999995</v>
      </c>
      <c r="Q346" s="16">
        <f t="shared" si="36"/>
        <v>1042</v>
      </c>
    </row>
    <row r="347" spans="1:17" x14ac:dyDescent="0.25">
      <c r="A347" s="13" t="str">
        <f>IF(INTRO!$E$39="Non-endemic"," ",IF(COUNTRY_INFO!A347=0," ",COUNTRY_INFO!A347))</f>
        <v>Nigeria</v>
      </c>
      <c r="B347" s="13" t="str">
        <f>IF(INTRO!$E$39="Non-endemic"," ",IF(COUNTRY_INFO!B347=0," ",COUNTRY_INFO!B347))</f>
        <v>Jigawa</v>
      </c>
      <c r="C347" s="13" t="str">
        <f>IF(INTRO!$E$39="Non-endemic"," ",IF(COUNTRY_INFO!C347=0," ",COUNTRY_INFO!C347))</f>
        <v>Maigatari</v>
      </c>
      <c r="D347" s="14">
        <f>IF(INTRO!$E$39="Non-endemic",0,IF(INTRO!$E$39="Endemic but PC is not required",IF(COUNTRY_INFO!$H347=1,COUNTRY_INFO!F347+COUNTRY_INFO!G347,0),IF(COUNTRY_INFO!$H347=1,COUNTRY_INFO!F347+COUNTRY_INFO!G347,IF(COUNTRY_INFO!$I347=1,IF(COUNTRY_INFO!N347&gt;=(COUNTRY_INFO!F347+COUNTRY_INFO!G347),COUNTRY_INFO!F347+COUNTRY_INFO!G347,COUNTRY_INFO!$N347),0))))</f>
        <v>193357</v>
      </c>
      <c r="E347" s="15">
        <f>IF(AND(INTRO!$E$39="Non-endemic",INTRO!$E$37="Non-endemic"),"Not required",IF(INTRO!$E$39="Non-endemic","Treat with DEC",COUNTRY_INFO!Q347))</f>
        <v>1</v>
      </c>
      <c r="F347" s="15">
        <f>IF(INTRO!$E$39&lt;&gt;"Non-endemic",COUNTRY_INFO!R347,"Not required")</f>
        <v>0</v>
      </c>
      <c r="G347" s="14">
        <f>IF(COUNTRY_INFO!H347=1, IF($E347=1,IF(ALB_MBD!$J347&lt;&gt;" ",COUNTRY_INFO!F347+COUNTRY_INFO!G347-ALB_MBD!$J347,COUNTRY_INFO!F347+COUNTRY_INFO!G347), 0),0)</f>
        <v>193357</v>
      </c>
      <c r="H347" s="14">
        <f>IF(INTRO!$E$39&lt;&gt;"Endemic",0, IF(AND(COUNTRY_INFO!$I347=1,$F347&lt;&gt;0),IF(COUNTRY_INFO!N347&gt;=(COUNTRY_INFO!F347+COUNTRY_INFO!G347),COUNTRY_INFO!F347+COUNTRY_INFO!G347,COUNTRY_INFO!$N347), 0))</f>
        <v>0</v>
      </c>
      <c r="I347" s="3">
        <v>0</v>
      </c>
      <c r="J347" s="14">
        <f t="shared" si="37"/>
        <v>0</v>
      </c>
      <c r="K347" s="14">
        <f t="shared" si="38"/>
        <v>541399.6</v>
      </c>
      <c r="L347" s="14">
        <f t="shared" si="39"/>
        <v>0</v>
      </c>
      <c r="M347" s="14">
        <f t="shared" si="40"/>
        <v>0</v>
      </c>
      <c r="N347" s="14">
        <f t="shared" si="41"/>
        <v>541399.6</v>
      </c>
      <c r="O347" s="25"/>
      <c r="P347" s="16">
        <f t="shared" si="35"/>
        <v>541399.6</v>
      </c>
      <c r="Q347" s="16">
        <f t="shared" si="36"/>
        <v>1083</v>
      </c>
    </row>
    <row r="348" spans="1:17" x14ac:dyDescent="0.25">
      <c r="A348" s="13" t="str">
        <f>IF(INTRO!$E$39="Non-endemic"," ",IF(COUNTRY_INFO!A348=0," ",COUNTRY_INFO!A348))</f>
        <v>Nigeria</v>
      </c>
      <c r="B348" s="13" t="str">
        <f>IF(INTRO!$E$39="Non-endemic"," ",IF(COUNTRY_INFO!B348=0," ",COUNTRY_INFO!B348))</f>
        <v>Jigawa</v>
      </c>
      <c r="C348" s="13" t="str">
        <f>IF(INTRO!$E$39="Non-endemic"," ",IF(COUNTRY_INFO!C348=0," ",COUNTRY_INFO!C348))</f>
        <v>Mallam Madori</v>
      </c>
      <c r="D348" s="14">
        <f>IF(INTRO!$E$39="Non-endemic",0,IF(INTRO!$E$39="Endemic but PC is not required",IF(COUNTRY_INFO!$H348=1,COUNTRY_INFO!F348+COUNTRY_INFO!G348,0),IF(COUNTRY_INFO!$H348=1,COUNTRY_INFO!F348+COUNTRY_INFO!G348,IF(COUNTRY_INFO!$I348=1,IF(COUNTRY_INFO!N348&gt;=(COUNTRY_INFO!F348+COUNTRY_INFO!G348),COUNTRY_INFO!F348+COUNTRY_INFO!G348,COUNTRY_INFO!$N348),0))))</f>
        <v>173666</v>
      </c>
      <c r="E348" s="15">
        <f>IF(AND(INTRO!$E$39="Non-endemic",INTRO!$E$37="Non-endemic"),"Not required",IF(INTRO!$E$39="Non-endemic","Treat with DEC",COUNTRY_INFO!Q348))</f>
        <v>1</v>
      </c>
      <c r="F348" s="15">
        <f>IF(INTRO!$E$39&lt;&gt;"Non-endemic",COUNTRY_INFO!R348,"Not required")</f>
        <v>0</v>
      </c>
      <c r="G348" s="14">
        <f>IF(COUNTRY_INFO!H348=1, IF($E348=1,IF(ALB_MBD!$J348&lt;&gt;" ",COUNTRY_INFO!F348+COUNTRY_INFO!G348-ALB_MBD!$J348,COUNTRY_INFO!F348+COUNTRY_INFO!G348), 0),0)</f>
        <v>173666</v>
      </c>
      <c r="H348" s="14">
        <f>IF(INTRO!$E$39&lt;&gt;"Endemic",0, IF(AND(COUNTRY_INFO!$I348=1,$F348&lt;&gt;0),IF(COUNTRY_INFO!N348&gt;=(COUNTRY_INFO!F348+COUNTRY_INFO!G348),COUNTRY_INFO!F348+COUNTRY_INFO!G348,COUNTRY_INFO!$N348), 0))</f>
        <v>0</v>
      </c>
      <c r="I348" s="3">
        <v>0</v>
      </c>
      <c r="J348" s="14">
        <f t="shared" si="37"/>
        <v>0</v>
      </c>
      <c r="K348" s="14">
        <f t="shared" si="38"/>
        <v>486264.8</v>
      </c>
      <c r="L348" s="14">
        <f t="shared" si="39"/>
        <v>0</v>
      </c>
      <c r="M348" s="14">
        <f t="shared" si="40"/>
        <v>0</v>
      </c>
      <c r="N348" s="14">
        <f t="shared" si="41"/>
        <v>486264.8</v>
      </c>
      <c r="O348" s="25"/>
      <c r="P348" s="16">
        <f t="shared" si="35"/>
        <v>486264.8</v>
      </c>
      <c r="Q348" s="16">
        <f t="shared" si="36"/>
        <v>973</v>
      </c>
    </row>
    <row r="349" spans="1:17" x14ac:dyDescent="0.25">
      <c r="A349" s="13" t="str">
        <f>IF(INTRO!$E$39="Non-endemic"," ",IF(COUNTRY_INFO!A349=0," ",COUNTRY_INFO!A349))</f>
        <v>Nigeria</v>
      </c>
      <c r="B349" s="13" t="str">
        <f>IF(INTRO!$E$39="Non-endemic"," ",IF(COUNTRY_INFO!B349=0," ",COUNTRY_INFO!B349))</f>
        <v>Jigawa</v>
      </c>
      <c r="C349" s="13" t="str">
        <f>IF(INTRO!$E$39="Non-endemic"," ",IF(COUNTRY_INFO!C349=0," ",COUNTRY_INFO!C349))</f>
        <v>Miga</v>
      </c>
      <c r="D349" s="14">
        <f>IF(INTRO!$E$39="Non-endemic",0,IF(INTRO!$E$39="Endemic but PC is not required",IF(COUNTRY_INFO!$H349=1,COUNTRY_INFO!F349+COUNTRY_INFO!G349,0),IF(COUNTRY_INFO!$H349=1,COUNTRY_INFO!F349+COUNTRY_INFO!G349,IF(COUNTRY_INFO!$I349=1,IF(COUNTRY_INFO!N349&gt;=(COUNTRY_INFO!F349+COUNTRY_INFO!G349),COUNTRY_INFO!F349+COUNTRY_INFO!G349,COUNTRY_INFO!$N349),0))))</f>
        <v>138172</v>
      </c>
      <c r="E349" s="15">
        <f>IF(AND(INTRO!$E$39="Non-endemic",INTRO!$E$37="Non-endemic"),"Not required",IF(INTRO!$E$39="Non-endemic","Treat with DEC",COUNTRY_INFO!Q349))</f>
        <v>1</v>
      </c>
      <c r="F349" s="15">
        <f>IF(INTRO!$E$39&lt;&gt;"Non-endemic",COUNTRY_INFO!R349,"Not required")</f>
        <v>0</v>
      </c>
      <c r="G349" s="14">
        <f>IF(COUNTRY_INFO!H349=1, IF($E349=1,IF(ALB_MBD!$J349&lt;&gt;" ",COUNTRY_INFO!F349+COUNTRY_INFO!G349-ALB_MBD!$J349,COUNTRY_INFO!F349+COUNTRY_INFO!G349), 0),0)</f>
        <v>138172</v>
      </c>
      <c r="H349" s="14">
        <f>IF(INTRO!$E$39&lt;&gt;"Endemic",0, IF(AND(COUNTRY_INFO!$I349=1,$F349&lt;&gt;0),IF(COUNTRY_INFO!N349&gt;=(COUNTRY_INFO!F349+COUNTRY_INFO!G349),COUNTRY_INFO!F349+COUNTRY_INFO!G349,COUNTRY_INFO!$N349), 0))</f>
        <v>0</v>
      </c>
      <c r="I349" s="3">
        <v>0</v>
      </c>
      <c r="J349" s="14">
        <f t="shared" si="37"/>
        <v>0</v>
      </c>
      <c r="K349" s="14">
        <f t="shared" si="38"/>
        <v>386881.6</v>
      </c>
      <c r="L349" s="14">
        <f t="shared" si="39"/>
        <v>0</v>
      </c>
      <c r="M349" s="14">
        <f t="shared" si="40"/>
        <v>0</v>
      </c>
      <c r="N349" s="14">
        <f t="shared" si="41"/>
        <v>386881.6</v>
      </c>
      <c r="O349" s="25"/>
      <c r="P349" s="16">
        <f t="shared" si="35"/>
        <v>386881.6</v>
      </c>
      <c r="Q349" s="16">
        <f t="shared" si="36"/>
        <v>774</v>
      </c>
    </row>
    <row r="350" spans="1:17" x14ac:dyDescent="0.25">
      <c r="A350" s="13" t="str">
        <f>IF(INTRO!$E$39="Non-endemic"," ",IF(COUNTRY_INFO!A350=0," ",COUNTRY_INFO!A350))</f>
        <v>Nigeria</v>
      </c>
      <c r="B350" s="13" t="str">
        <f>IF(INTRO!$E$39="Non-endemic"," ",IF(COUNTRY_INFO!B350=0," ",COUNTRY_INFO!B350))</f>
        <v>Jigawa</v>
      </c>
      <c r="C350" s="13" t="str">
        <f>IF(INTRO!$E$39="Non-endemic"," ",IF(COUNTRY_INFO!C350=0," ",COUNTRY_INFO!C350))</f>
        <v>Ringim</v>
      </c>
      <c r="D350" s="14">
        <f>IF(INTRO!$E$39="Non-endemic",0,IF(INTRO!$E$39="Endemic but PC is not required",IF(COUNTRY_INFO!$H350=1,COUNTRY_INFO!F350+COUNTRY_INFO!G350,0),IF(COUNTRY_INFO!$H350=1,COUNTRY_INFO!F350+COUNTRY_INFO!G350,IF(COUNTRY_INFO!$I350=1,IF(COUNTRY_INFO!N350&gt;=(COUNTRY_INFO!F350+COUNTRY_INFO!G350),COUNTRY_INFO!F350+COUNTRY_INFO!G350,COUNTRY_INFO!$N350),0))))</f>
        <v>206600</v>
      </c>
      <c r="E350" s="15">
        <f>IF(AND(INTRO!$E$39="Non-endemic",INTRO!$E$37="Non-endemic"),"Not required",IF(INTRO!$E$39="Non-endemic","Treat with DEC",COUNTRY_INFO!Q350))</f>
        <v>1</v>
      </c>
      <c r="F350" s="15">
        <f>IF(INTRO!$E$39&lt;&gt;"Non-endemic",COUNTRY_INFO!R350,"Not required")</f>
        <v>1</v>
      </c>
      <c r="G350" s="14">
        <f>IF(COUNTRY_INFO!H350=1, IF($E350=1,IF(ALB_MBD!$J350&lt;&gt;" ",COUNTRY_INFO!F350+COUNTRY_INFO!G350-ALB_MBD!$J350,COUNTRY_INFO!F350+COUNTRY_INFO!G350), 0),0)</f>
        <v>206600</v>
      </c>
      <c r="H350" s="14">
        <f>IF(INTRO!$E$39&lt;&gt;"Endemic",0, IF(AND(COUNTRY_INFO!$I350=1,$F350&lt;&gt;0),IF(COUNTRY_INFO!N350&gt;=(COUNTRY_INFO!F350+COUNTRY_INFO!G350),COUNTRY_INFO!F350+COUNTRY_INFO!G350,COUNTRY_INFO!$N350), 0))</f>
        <v>40088.276561718732</v>
      </c>
      <c r="I350" s="3">
        <v>32070.621249374984</v>
      </c>
      <c r="J350" s="14">
        <f t="shared" si="37"/>
        <v>32070.621249374984</v>
      </c>
      <c r="K350" s="14">
        <f t="shared" si="38"/>
        <v>488682.26050174999</v>
      </c>
      <c r="L350" s="14">
        <f t="shared" si="39"/>
        <v>0</v>
      </c>
      <c r="M350" s="14">
        <f t="shared" si="40"/>
        <v>89797.739498249954</v>
      </c>
      <c r="N350" s="14">
        <f t="shared" si="41"/>
        <v>578480</v>
      </c>
      <c r="O350" s="25"/>
      <c r="P350" s="16">
        <f t="shared" si="35"/>
        <v>578480</v>
      </c>
      <c r="Q350" s="16">
        <f t="shared" si="36"/>
        <v>1157</v>
      </c>
    </row>
    <row r="351" spans="1:17" x14ac:dyDescent="0.25">
      <c r="A351" s="13" t="str">
        <f>IF(INTRO!$E$39="Non-endemic"," ",IF(COUNTRY_INFO!A351=0," ",COUNTRY_INFO!A351))</f>
        <v>Nigeria</v>
      </c>
      <c r="B351" s="13" t="str">
        <f>IF(INTRO!$E$39="Non-endemic"," ",IF(COUNTRY_INFO!B351=0," ",COUNTRY_INFO!B351))</f>
        <v>Jigawa</v>
      </c>
      <c r="C351" s="13" t="str">
        <f>IF(INTRO!$E$39="Non-endemic"," ",IF(COUNTRY_INFO!C351=0," ",COUNTRY_INFO!C351))</f>
        <v>Roni</v>
      </c>
      <c r="D351" s="14">
        <f>IF(INTRO!$E$39="Non-endemic",0,IF(INTRO!$E$39="Endemic but PC is not required",IF(COUNTRY_INFO!$H351=1,COUNTRY_INFO!F351+COUNTRY_INFO!G351,0),IF(COUNTRY_INFO!$H351=1,COUNTRY_INFO!F351+COUNTRY_INFO!G351,IF(COUNTRY_INFO!$I351=1,IF(COUNTRY_INFO!N351&gt;=(COUNTRY_INFO!F351+COUNTRY_INFO!G351),COUNTRY_INFO!F351+COUNTRY_INFO!G351,COUNTRY_INFO!$N351),0))))</f>
        <v>83726</v>
      </c>
      <c r="E351" s="15">
        <f>IF(AND(INTRO!$E$39="Non-endemic",INTRO!$E$37="Non-endemic"),"Not required",IF(INTRO!$E$39="Non-endemic","Treat with DEC",COUNTRY_INFO!Q351))</f>
        <v>1</v>
      </c>
      <c r="F351" s="15">
        <f>IF(INTRO!$E$39&lt;&gt;"Non-endemic",COUNTRY_INFO!R351,"Not required")</f>
        <v>1</v>
      </c>
      <c r="G351" s="14">
        <f>IF(COUNTRY_INFO!H351=1, IF($E351=1,IF(ALB_MBD!$J351&lt;&gt;" ",COUNTRY_INFO!F351+COUNTRY_INFO!G351-ALB_MBD!$J351,COUNTRY_INFO!F351+COUNTRY_INFO!G351), 0),0)</f>
        <v>83726</v>
      </c>
      <c r="H351" s="14">
        <f>IF(INTRO!$E$39&lt;&gt;"Endemic",0, IF(AND(COUNTRY_INFO!$I351=1,$F351&lt;&gt;0),IF(COUNTRY_INFO!N351&gt;=(COUNTRY_INFO!F351+COUNTRY_INFO!G351),COUNTRY_INFO!F351+COUNTRY_INFO!G351,COUNTRY_INFO!$N351), 0))</f>
        <v>30639.638217968739</v>
      </c>
      <c r="I351" s="3">
        <v>24511.710574374989</v>
      </c>
      <c r="J351" s="14">
        <f t="shared" si="37"/>
        <v>24511.710574374989</v>
      </c>
      <c r="K351" s="14">
        <f t="shared" si="38"/>
        <v>165800.01039175002</v>
      </c>
      <c r="L351" s="14">
        <f t="shared" si="39"/>
        <v>0</v>
      </c>
      <c r="M351" s="14">
        <f t="shared" si="40"/>
        <v>68632.789608249965</v>
      </c>
      <c r="N351" s="14">
        <f t="shared" si="41"/>
        <v>234432.8</v>
      </c>
      <c r="O351" s="25"/>
      <c r="P351" s="16">
        <f t="shared" si="35"/>
        <v>234432.8</v>
      </c>
      <c r="Q351" s="16">
        <f t="shared" si="36"/>
        <v>469</v>
      </c>
    </row>
    <row r="352" spans="1:17" x14ac:dyDescent="0.25">
      <c r="A352" s="13" t="str">
        <f>IF(INTRO!$E$39="Non-endemic"," ",IF(COUNTRY_INFO!A352=0," ",COUNTRY_INFO!A352))</f>
        <v>Nigeria</v>
      </c>
      <c r="B352" s="13" t="str">
        <f>IF(INTRO!$E$39="Non-endemic"," ",IF(COUNTRY_INFO!B352=0," ",COUNTRY_INFO!B352))</f>
        <v>Jigawa</v>
      </c>
      <c r="C352" s="13" t="str">
        <f>IF(INTRO!$E$39="Non-endemic"," ",IF(COUNTRY_INFO!C352=0," ",COUNTRY_INFO!C352))</f>
        <v>Sule-Tankarkar</v>
      </c>
      <c r="D352" s="14">
        <f>IF(INTRO!$E$39="Non-endemic",0,IF(INTRO!$E$39="Endemic but PC is not required",IF(COUNTRY_INFO!$H352=1,COUNTRY_INFO!F352+COUNTRY_INFO!G352,0),IF(COUNTRY_INFO!$H352=1,COUNTRY_INFO!F352+COUNTRY_INFO!G352,IF(COUNTRY_INFO!$I352=1,IF(COUNTRY_INFO!N352&gt;=(COUNTRY_INFO!F352+COUNTRY_INFO!G352),COUNTRY_INFO!F352+COUNTRY_INFO!G352,COUNTRY_INFO!$N352),0))))</f>
        <v>140782</v>
      </c>
      <c r="E352" s="15">
        <f>IF(AND(INTRO!$E$39="Non-endemic",INTRO!$E$37="Non-endemic"),"Not required",IF(INTRO!$E$39="Non-endemic","Treat with DEC",COUNTRY_INFO!Q352))</f>
        <v>1</v>
      </c>
      <c r="F352" s="15">
        <f>IF(INTRO!$E$39&lt;&gt;"Non-endemic",COUNTRY_INFO!R352,"Not required")</f>
        <v>0</v>
      </c>
      <c r="G352" s="14">
        <f>IF(COUNTRY_INFO!H352=1, IF($E352=1,IF(ALB_MBD!$J352&lt;&gt;" ",COUNTRY_INFO!F352+COUNTRY_INFO!G352-ALB_MBD!$J352,COUNTRY_INFO!F352+COUNTRY_INFO!G352), 0),0)</f>
        <v>140782</v>
      </c>
      <c r="H352" s="14">
        <f>IF(INTRO!$E$39&lt;&gt;"Endemic",0, IF(AND(COUNTRY_INFO!$I352=1,$F352&lt;&gt;0),IF(COUNTRY_INFO!N352&gt;=(COUNTRY_INFO!F352+COUNTRY_INFO!G352),COUNTRY_INFO!F352+COUNTRY_INFO!G352,COUNTRY_INFO!$N352), 0))</f>
        <v>0</v>
      </c>
      <c r="I352" s="3">
        <v>0</v>
      </c>
      <c r="J352" s="14">
        <f t="shared" si="37"/>
        <v>0</v>
      </c>
      <c r="K352" s="14">
        <f t="shared" si="38"/>
        <v>394189.6</v>
      </c>
      <c r="L352" s="14">
        <f t="shared" si="39"/>
        <v>0</v>
      </c>
      <c r="M352" s="14">
        <f t="shared" si="40"/>
        <v>0</v>
      </c>
      <c r="N352" s="14">
        <f t="shared" si="41"/>
        <v>394189.6</v>
      </c>
      <c r="O352" s="25"/>
      <c r="P352" s="16">
        <f t="shared" si="35"/>
        <v>394189.6</v>
      </c>
      <c r="Q352" s="16">
        <f t="shared" si="36"/>
        <v>789</v>
      </c>
    </row>
    <row r="353" spans="1:17" x14ac:dyDescent="0.25">
      <c r="A353" s="13" t="str">
        <f>IF(INTRO!$E$39="Non-endemic"," ",IF(COUNTRY_INFO!A353=0," ",COUNTRY_INFO!A353))</f>
        <v>Nigeria</v>
      </c>
      <c r="B353" s="13" t="str">
        <f>IF(INTRO!$E$39="Non-endemic"," ",IF(COUNTRY_INFO!B353=0," ",COUNTRY_INFO!B353))</f>
        <v>Jigawa</v>
      </c>
      <c r="C353" s="13" t="str">
        <f>IF(INTRO!$E$39="Non-endemic"," ",IF(COUNTRY_INFO!C353=0," ",COUNTRY_INFO!C353))</f>
        <v>Taura</v>
      </c>
      <c r="D353" s="14">
        <f>IF(INTRO!$E$39="Non-endemic",0,IF(INTRO!$E$39="Endemic but PC is not required",IF(COUNTRY_INFO!$H353=1,COUNTRY_INFO!F353+COUNTRY_INFO!G353,0),IF(COUNTRY_INFO!$H353=1,COUNTRY_INFO!F353+COUNTRY_INFO!G353,IF(COUNTRY_INFO!$I353=1,IF(COUNTRY_INFO!N353&gt;=(COUNTRY_INFO!F353+COUNTRY_INFO!G353),COUNTRY_INFO!F353+COUNTRY_INFO!G353,COUNTRY_INFO!$N353),0))))</f>
        <v>141759</v>
      </c>
      <c r="E353" s="15">
        <f>IF(AND(INTRO!$E$39="Non-endemic",INTRO!$E$37="Non-endemic"),"Not required",IF(INTRO!$E$39="Non-endemic","Treat with DEC",COUNTRY_INFO!Q353))</f>
        <v>1</v>
      </c>
      <c r="F353" s="15">
        <f>IF(INTRO!$E$39&lt;&gt;"Non-endemic",COUNTRY_INFO!R353,"Not required")</f>
        <v>1</v>
      </c>
      <c r="G353" s="14">
        <f>IF(COUNTRY_INFO!H353=1, IF($E353=1,IF(ALB_MBD!$J353&lt;&gt;" ",COUNTRY_INFO!F353+COUNTRY_INFO!G353-ALB_MBD!$J353,COUNTRY_INFO!F353+COUNTRY_INFO!G353), 0),0)</f>
        <v>141759</v>
      </c>
      <c r="H353" s="14">
        <f>IF(INTRO!$E$39&lt;&gt;"Endemic",0, IF(AND(COUNTRY_INFO!$I353=1,$F353&lt;&gt;0),IF(COUNTRY_INFO!N353&gt;=(COUNTRY_INFO!F353+COUNTRY_INFO!G353),COUNTRY_INFO!F353+COUNTRY_INFO!G353,COUNTRY_INFO!$N353), 0))</f>
        <v>22657.967205859368</v>
      </c>
      <c r="I353" s="3">
        <v>18126.373764687494</v>
      </c>
      <c r="J353" s="14">
        <f t="shared" si="37"/>
        <v>18126.373764687494</v>
      </c>
      <c r="K353" s="14">
        <f t="shared" si="38"/>
        <v>346171.35345887498</v>
      </c>
      <c r="L353" s="14">
        <f t="shared" si="39"/>
        <v>0</v>
      </c>
      <c r="M353" s="14">
        <f t="shared" si="40"/>
        <v>50753.846541124978</v>
      </c>
      <c r="N353" s="14">
        <f t="shared" si="41"/>
        <v>396925.19999999995</v>
      </c>
      <c r="O353" s="25"/>
      <c r="P353" s="16">
        <f t="shared" si="35"/>
        <v>396925.19999999995</v>
      </c>
      <c r="Q353" s="16">
        <f t="shared" si="36"/>
        <v>794</v>
      </c>
    </row>
    <row r="354" spans="1:17" x14ac:dyDescent="0.25">
      <c r="A354" s="13" t="str">
        <f>IF(INTRO!$E$39="Non-endemic"," ",IF(COUNTRY_INFO!A354=0," ",COUNTRY_INFO!A354))</f>
        <v>Nigeria</v>
      </c>
      <c r="B354" s="13" t="str">
        <f>IF(INTRO!$E$39="Non-endemic"," ",IF(COUNTRY_INFO!B354=0," ",COUNTRY_INFO!B354))</f>
        <v>Jigawa</v>
      </c>
      <c r="C354" s="13" t="str">
        <f>IF(INTRO!$E$39="Non-endemic"," ",IF(COUNTRY_INFO!C354=0," ",COUNTRY_INFO!C354))</f>
        <v>Yankwashi</v>
      </c>
      <c r="D354" s="14">
        <f>IF(INTRO!$E$39="Non-endemic",0,IF(INTRO!$E$39="Endemic but PC is not required",IF(COUNTRY_INFO!$H354=1,COUNTRY_INFO!F354+COUNTRY_INFO!G354,0),IF(COUNTRY_INFO!$H354=1,COUNTRY_INFO!F354+COUNTRY_INFO!G354,IF(COUNTRY_INFO!$I354=1,IF(COUNTRY_INFO!N354&gt;=(COUNTRY_INFO!F354+COUNTRY_INFO!G354),COUNTRY_INFO!F354+COUNTRY_INFO!G354,COUNTRY_INFO!$N354),0))))</f>
        <v>103028</v>
      </c>
      <c r="E354" s="15">
        <f>IF(AND(INTRO!$E$39="Non-endemic",INTRO!$E$37="Non-endemic"),"Not required",IF(INTRO!$E$39="Non-endemic","Treat with DEC",COUNTRY_INFO!Q354))</f>
        <v>1</v>
      </c>
      <c r="F354" s="15">
        <f>IF(INTRO!$E$39&lt;&gt;"Non-endemic",COUNTRY_INFO!R354,"Not required")</f>
        <v>1</v>
      </c>
      <c r="G354" s="14">
        <f>IF(COUNTRY_INFO!H354=1, IF($E354=1,IF(ALB_MBD!$J354&lt;&gt;" ",COUNTRY_INFO!F354+COUNTRY_INFO!G354-ALB_MBD!$J354,COUNTRY_INFO!F354+COUNTRY_INFO!G354), 0),0)</f>
        <v>103028</v>
      </c>
      <c r="H354" s="14">
        <f>IF(INTRO!$E$39&lt;&gt;"Endemic",0, IF(AND(COUNTRY_INFO!$I354=1,$F354&lt;&gt;0),IF(COUNTRY_INFO!N354&gt;=(COUNTRY_INFO!F354+COUNTRY_INFO!G354),COUNTRY_INFO!F354+COUNTRY_INFO!G354,COUNTRY_INFO!$N354), 0))</f>
        <v>42088.385519531235</v>
      </c>
      <c r="I354" s="3">
        <v>33670.708415624991</v>
      </c>
      <c r="J354" s="14">
        <f t="shared" si="37"/>
        <v>33670.708415624991</v>
      </c>
      <c r="K354" s="14">
        <f t="shared" si="38"/>
        <v>194200.41643625</v>
      </c>
      <c r="L354" s="14">
        <f t="shared" si="39"/>
        <v>0</v>
      </c>
      <c r="M354" s="14">
        <f t="shared" si="40"/>
        <v>94277.983563749964</v>
      </c>
      <c r="N354" s="14">
        <f t="shared" si="41"/>
        <v>288478.39999999997</v>
      </c>
      <c r="O354" s="25"/>
      <c r="P354" s="16">
        <f t="shared" si="35"/>
        <v>288478.39999999997</v>
      </c>
      <c r="Q354" s="16">
        <f t="shared" si="36"/>
        <v>577</v>
      </c>
    </row>
    <row r="355" spans="1:17" x14ac:dyDescent="0.25">
      <c r="A355" s="13" t="str">
        <f>IF(INTRO!$E$39="Non-endemic"," ",IF(COUNTRY_INFO!A355=0," ",COUNTRY_INFO!A355))</f>
        <v>Nigeria</v>
      </c>
      <c r="B355" s="13" t="str">
        <f>IF(INTRO!$E$39="Non-endemic"," ",IF(COUNTRY_INFO!B355=0," ",COUNTRY_INFO!B355))</f>
        <v>Kaduna</v>
      </c>
      <c r="C355" s="13" t="str">
        <f>IF(INTRO!$E$39="Non-endemic"," ",IF(COUNTRY_INFO!C355=0," ",COUNTRY_INFO!C355))</f>
        <v>Birni-Gwari</v>
      </c>
      <c r="D355" s="14">
        <f>IF(INTRO!$E$39="Non-endemic",0,IF(INTRO!$E$39="Endemic but PC is not required",IF(COUNTRY_INFO!$H355=1,COUNTRY_INFO!F355+COUNTRY_INFO!G355,0),IF(COUNTRY_INFO!$H355=1,COUNTRY_INFO!F355+COUNTRY_INFO!G355,IF(COUNTRY_INFO!$I355=1,IF(COUNTRY_INFO!N355&gt;=(COUNTRY_INFO!F355+COUNTRY_INFO!G355),COUNTRY_INFO!F355+COUNTRY_INFO!G355,COUNTRY_INFO!$N355),0))))</f>
        <v>271520</v>
      </c>
      <c r="E355" s="15">
        <f>IF(AND(INTRO!$E$39="Non-endemic",INTRO!$E$37="Non-endemic"),"Not required",IF(INTRO!$E$39="Non-endemic","Treat with DEC",COUNTRY_INFO!Q355))</f>
        <v>1</v>
      </c>
      <c r="F355" s="15">
        <f>IF(INTRO!$E$39&lt;&gt;"Non-endemic",COUNTRY_INFO!R355,"Not required")</f>
        <v>1</v>
      </c>
      <c r="G355" s="14">
        <f>IF(COUNTRY_INFO!H355=1, IF($E355=1,IF(ALB_MBD!$J355&lt;&gt;" ",COUNTRY_INFO!F355+COUNTRY_INFO!G355-ALB_MBD!$J355,COUNTRY_INFO!F355+COUNTRY_INFO!G355), 0),0)</f>
        <v>271520</v>
      </c>
      <c r="H355" s="14">
        <f>IF(INTRO!$E$39&lt;&gt;"Endemic",0, IF(AND(COUNTRY_INFO!$I355=1,$F355&lt;&gt;0),IF(COUNTRY_INFO!N355&gt;=(COUNTRY_INFO!F355+COUNTRY_INFO!G355),COUNTRY_INFO!F355+COUNTRY_INFO!G355,COUNTRY_INFO!$N355), 0))</f>
        <v>122884.17767460932</v>
      </c>
      <c r="I355" s="3">
        <v>98307.342139687462</v>
      </c>
      <c r="J355" s="14">
        <f t="shared" si="37"/>
        <v>98307.342139687462</v>
      </c>
      <c r="K355" s="14">
        <f t="shared" si="38"/>
        <v>484995.44200887514</v>
      </c>
      <c r="L355" s="14">
        <f t="shared" si="39"/>
        <v>0</v>
      </c>
      <c r="M355" s="14">
        <f t="shared" si="40"/>
        <v>275260.55799112486</v>
      </c>
      <c r="N355" s="14">
        <f t="shared" si="41"/>
        <v>760256</v>
      </c>
      <c r="O355" s="25"/>
      <c r="P355" s="16">
        <f t="shared" si="35"/>
        <v>760256</v>
      </c>
      <c r="Q355" s="16">
        <f t="shared" si="36"/>
        <v>1521</v>
      </c>
    </row>
    <row r="356" spans="1:17" x14ac:dyDescent="0.25">
      <c r="A356" s="13" t="str">
        <f>IF(INTRO!$E$39="Non-endemic"," ",IF(COUNTRY_INFO!A356=0," ",COUNTRY_INFO!A356))</f>
        <v>Nigeria</v>
      </c>
      <c r="B356" s="13" t="str">
        <f>IF(INTRO!$E$39="Non-endemic"," ",IF(COUNTRY_INFO!B356=0," ",COUNTRY_INFO!B356))</f>
        <v>Kaduna</v>
      </c>
      <c r="C356" s="13" t="str">
        <f>IF(INTRO!$E$39="Non-endemic"," ",IF(COUNTRY_INFO!C356=0," ",COUNTRY_INFO!C356))</f>
        <v>Chikun</v>
      </c>
      <c r="D356" s="14">
        <f>IF(INTRO!$E$39="Non-endemic",0,IF(INTRO!$E$39="Endemic but PC is not required",IF(COUNTRY_INFO!$H356=1,COUNTRY_INFO!F356+COUNTRY_INFO!G356,0),IF(COUNTRY_INFO!$H356=1,COUNTRY_INFO!F356+COUNTRY_INFO!G356,IF(COUNTRY_INFO!$I356=1,IF(COUNTRY_INFO!N356&gt;=(COUNTRY_INFO!F356+COUNTRY_INFO!G356),COUNTRY_INFO!F356+COUNTRY_INFO!G356,COUNTRY_INFO!$N356),0))))</f>
        <v>115472.07411406246</v>
      </c>
      <c r="E356" s="15">
        <f>IF(AND(INTRO!$E$39="Non-endemic",INTRO!$E$37="Non-endemic"),"Not required",IF(INTRO!$E$39="Non-endemic","Treat with DEC",COUNTRY_INFO!Q356))</f>
        <v>0</v>
      </c>
      <c r="F356" s="15">
        <f>IF(INTRO!$E$39&lt;&gt;"Non-endemic",COUNTRY_INFO!R356,"Not required")</f>
        <v>1</v>
      </c>
      <c r="G356" s="14">
        <f>IF(COUNTRY_INFO!H356=1, IF($E356=1,IF(ALB_MBD!$J356&lt;&gt;" ",COUNTRY_INFO!F356+COUNTRY_INFO!G356-ALB_MBD!$J356,COUNTRY_INFO!F356+COUNTRY_INFO!G356), 0),0)</f>
        <v>0</v>
      </c>
      <c r="H356" s="14">
        <f>IF(INTRO!$E$39&lt;&gt;"Endemic",0, IF(AND(COUNTRY_INFO!$I356=1,$F356&lt;&gt;0),IF(COUNTRY_INFO!N356&gt;=(COUNTRY_INFO!F356+COUNTRY_INFO!G356),COUNTRY_INFO!F356+COUNTRY_INFO!G356,COUNTRY_INFO!$N356), 0))</f>
        <v>115472.07411406246</v>
      </c>
      <c r="I356" s="3">
        <v>92377.659291249962</v>
      </c>
      <c r="J356" s="14">
        <f t="shared" si="37"/>
        <v>92377.659291249962</v>
      </c>
      <c r="K356" s="14">
        <f t="shared" si="38"/>
        <v>0</v>
      </c>
      <c r="L356" s="14">
        <f t="shared" si="39"/>
        <v>258657.44601549988</v>
      </c>
      <c r="M356" s="14">
        <f t="shared" si="40"/>
        <v>0</v>
      </c>
      <c r="N356" s="14">
        <f t="shared" si="41"/>
        <v>258657.44601549988</v>
      </c>
      <c r="O356" s="25"/>
      <c r="P356" s="16">
        <f t="shared" si="35"/>
        <v>258657.44601549988</v>
      </c>
      <c r="Q356" s="16">
        <f t="shared" si="36"/>
        <v>518</v>
      </c>
    </row>
    <row r="357" spans="1:17" x14ac:dyDescent="0.25">
      <c r="A357" s="13" t="str">
        <f>IF(INTRO!$E$39="Non-endemic"," ",IF(COUNTRY_INFO!A357=0," ",COUNTRY_INFO!A357))</f>
        <v>Nigeria</v>
      </c>
      <c r="B357" s="13" t="str">
        <f>IF(INTRO!$E$39="Non-endemic"," ",IF(COUNTRY_INFO!B357=0," ",COUNTRY_INFO!B357))</f>
        <v>Kaduna</v>
      </c>
      <c r="C357" s="13" t="str">
        <f>IF(INTRO!$E$39="Non-endemic"," ",IF(COUNTRY_INFO!C357=0," ",COUNTRY_INFO!C357))</f>
        <v>Giwa</v>
      </c>
      <c r="D357" s="14">
        <f>IF(INTRO!$E$39="Non-endemic",0,IF(INTRO!$E$39="Endemic but PC is not required",IF(COUNTRY_INFO!$H357=1,COUNTRY_INFO!F357+COUNTRY_INFO!G357,0),IF(COUNTRY_INFO!$H357=1,COUNTRY_INFO!F357+COUNTRY_INFO!G357,IF(COUNTRY_INFO!$I357=1,IF(COUNTRY_INFO!N357&gt;=(COUNTRY_INFO!F357+COUNTRY_INFO!G357),COUNTRY_INFO!F357+COUNTRY_INFO!G357,COUNTRY_INFO!$N357),0))))</f>
        <v>308169</v>
      </c>
      <c r="E357" s="15">
        <f>IF(AND(INTRO!$E$39="Non-endemic",INTRO!$E$37="Non-endemic"),"Not required",IF(INTRO!$E$39="Non-endemic","Treat with DEC",COUNTRY_INFO!Q357))</f>
        <v>1</v>
      </c>
      <c r="F357" s="15">
        <f>IF(INTRO!$E$39&lt;&gt;"Non-endemic",COUNTRY_INFO!R357,"Not required")</f>
        <v>1</v>
      </c>
      <c r="G357" s="14">
        <f>IF(COUNTRY_INFO!H357=1, IF($E357=1,IF(ALB_MBD!$J357&lt;&gt;" ",COUNTRY_INFO!F357+COUNTRY_INFO!G357-ALB_MBD!$J357,COUNTRY_INFO!F357+COUNTRY_INFO!G357), 0),0)</f>
        <v>308169</v>
      </c>
      <c r="H357" s="14">
        <f>IF(INTRO!$E$39&lt;&gt;"Endemic",0, IF(AND(COUNTRY_INFO!$I357=1,$F357&lt;&gt;0),IF(COUNTRY_INFO!N357&gt;=(COUNTRY_INFO!F357+COUNTRY_INFO!G357),COUNTRY_INFO!F357+COUNTRY_INFO!G357,COUNTRY_INFO!$N357), 0))</f>
        <v>42344.470110156239</v>
      </c>
      <c r="I357" s="3">
        <v>33875.576088124988</v>
      </c>
      <c r="J357" s="14">
        <f t="shared" si="37"/>
        <v>33875.576088124988</v>
      </c>
      <c r="K357" s="14">
        <f t="shared" si="38"/>
        <v>768021.58695324999</v>
      </c>
      <c r="L357" s="14">
        <f t="shared" si="39"/>
        <v>0</v>
      </c>
      <c r="M357" s="14">
        <f t="shared" si="40"/>
        <v>94851.613046749961</v>
      </c>
      <c r="N357" s="14">
        <f t="shared" si="41"/>
        <v>862873.2</v>
      </c>
      <c r="O357" s="25"/>
      <c r="P357" s="16">
        <f t="shared" si="35"/>
        <v>862873.2</v>
      </c>
      <c r="Q357" s="16">
        <f t="shared" si="36"/>
        <v>1726</v>
      </c>
    </row>
    <row r="358" spans="1:17" x14ac:dyDescent="0.25">
      <c r="A358" s="13" t="str">
        <f>IF(INTRO!$E$39="Non-endemic"," ",IF(COUNTRY_INFO!A358=0," ",COUNTRY_INFO!A358))</f>
        <v>Nigeria</v>
      </c>
      <c r="B358" s="13" t="str">
        <f>IF(INTRO!$E$39="Non-endemic"," ",IF(COUNTRY_INFO!B358=0," ",COUNTRY_INFO!B358))</f>
        <v>Kaduna</v>
      </c>
      <c r="C358" s="13" t="str">
        <f>IF(INTRO!$E$39="Non-endemic"," ",IF(COUNTRY_INFO!C358=0," ",COUNTRY_INFO!C358))</f>
        <v>Igba</v>
      </c>
      <c r="D358" s="14">
        <f>IF(INTRO!$E$39="Non-endemic",0,IF(INTRO!$E$39="Endemic but PC is not required",IF(COUNTRY_INFO!$H358=1,COUNTRY_INFO!F358+COUNTRY_INFO!G358,0),IF(COUNTRY_INFO!$H358=1,COUNTRY_INFO!F358+COUNTRY_INFO!G358,IF(COUNTRY_INFO!$I358=1,IF(COUNTRY_INFO!N358&gt;=(COUNTRY_INFO!F358+COUNTRY_INFO!G358),COUNTRY_INFO!F358+COUNTRY_INFO!G358,COUNTRY_INFO!$N358),0))))</f>
        <v>462888</v>
      </c>
      <c r="E358" s="15">
        <f>IF(AND(INTRO!$E$39="Non-endemic",INTRO!$E$37="Non-endemic"),"Not required",IF(INTRO!$E$39="Non-endemic","Treat with DEC",COUNTRY_INFO!Q358))</f>
        <v>1</v>
      </c>
      <c r="F358" s="15">
        <f>IF(INTRO!$E$39&lt;&gt;"Non-endemic",COUNTRY_INFO!R358,"Not required")</f>
        <v>1</v>
      </c>
      <c r="G358" s="14">
        <f>IF(COUNTRY_INFO!H358=1, IF($E358=1,IF(ALB_MBD!$J358&lt;&gt;" ",COUNTRY_INFO!F358+COUNTRY_INFO!G358-ALB_MBD!$J358,COUNTRY_INFO!F358+COUNTRY_INFO!G358), 0),0)</f>
        <v>462888</v>
      </c>
      <c r="H358" s="14">
        <f>IF(INTRO!$E$39&lt;&gt;"Endemic",0, IF(AND(COUNTRY_INFO!$I358=1,$F358&lt;&gt;0),IF(COUNTRY_INFO!N358&gt;=(COUNTRY_INFO!F358+COUNTRY_INFO!G358),COUNTRY_INFO!F358+COUNTRY_INFO!G358,COUNTRY_INFO!$N358), 0))</f>
        <v>86730.994067968713</v>
      </c>
      <c r="I358" s="3">
        <v>69384.795254374971</v>
      </c>
      <c r="J358" s="14">
        <f t="shared" si="37"/>
        <v>69384.795254374971</v>
      </c>
      <c r="K358" s="14">
        <f t="shared" si="38"/>
        <v>1101808.97328775</v>
      </c>
      <c r="L358" s="14">
        <f t="shared" si="39"/>
        <v>0</v>
      </c>
      <c r="M358" s="14">
        <f t="shared" si="40"/>
        <v>194277.4267122499</v>
      </c>
      <c r="N358" s="14">
        <f t="shared" si="41"/>
        <v>1296086.3999999999</v>
      </c>
      <c r="O358" s="25"/>
      <c r="P358" s="16">
        <f t="shared" si="35"/>
        <v>1296086.3999999999</v>
      </c>
      <c r="Q358" s="16">
        <f t="shared" si="36"/>
        <v>2593</v>
      </c>
    </row>
    <row r="359" spans="1:17" x14ac:dyDescent="0.25">
      <c r="A359" s="13" t="str">
        <f>IF(INTRO!$E$39="Non-endemic"," ",IF(COUNTRY_INFO!A359=0," ",COUNTRY_INFO!A359))</f>
        <v>Nigeria</v>
      </c>
      <c r="B359" s="13" t="str">
        <f>IF(INTRO!$E$39="Non-endemic"," ",IF(COUNTRY_INFO!B359=0," ",COUNTRY_INFO!B359))</f>
        <v>Kaduna</v>
      </c>
      <c r="C359" s="13" t="str">
        <f>IF(INTRO!$E$39="Non-endemic"," ",IF(COUNTRY_INFO!C359=0," ",COUNTRY_INFO!C359))</f>
        <v>Ikara</v>
      </c>
      <c r="D359" s="14">
        <f>IF(INTRO!$E$39="Non-endemic",0,IF(INTRO!$E$39="Endemic but PC is not required",IF(COUNTRY_INFO!$H359=1,COUNTRY_INFO!F359+COUNTRY_INFO!G359,0),IF(COUNTRY_INFO!$H359=1,COUNTRY_INFO!F359+COUNTRY_INFO!G359,IF(COUNTRY_INFO!$I359=1,IF(COUNTRY_INFO!N359&gt;=(COUNTRY_INFO!F359+COUNTRY_INFO!G359),COUNTRY_INFO!F359+COUNTRY_INFO!G359,COUNTRY_INFO!$N359),0))))</f>
        <v>208647</v>
      </c>
      <c r="E359" s="15">
        <f>IF(AND(INTRO!$E$39="Non-endemic",INTRO!$E$37="Non-endemic"),"Not required",IF(INTRO!$E$39="Non-endemic","Treat with DEC",COUNTRY_INFO!Q359))</f>
        <v>1</v>
      </c>
      <c r="F359" s="15">
        <f>IF(INTRO!$E$39&lt;&gt;"Non-endemic",COUNTRY_INFO!R359,"Not required")</f>
        <v>1</v>
      </c>
      <c r="G359" s="14">
        <f>IF(COUNTRY_INFO!H359=1, IF($E359=1,IF(ALB_MBD!$J359&lt;&gt;" ",COUNTRY_INFO!F359+COUNTRY_INFO!G359-ALB_MBD!$J359,COUNTRY_INFO!F359+COUNTRY_INFO!G359), 0),0)</f>
        <v>208647</v>
      </c>
      <c r="H359" s="14">
        <f>IF(INTRO!$E$39&lt;&gt;"Endemic",0, IF(AND(COUNTRY_INFO!$I359=1,$F359&lt;&gt;0),IF(COUNTRY_INFO!N359&gt;=(COUNTRY_INFO!F359+COUNTRY_INFO!G359),COUNTRY_INFO!F359+COUNTRY_INFO!G359,COUNTRY_INFO!$N359), 0))</f>
        <v>47913.206143359355</v>
      </c>
      <c r="I359" s="3">
        <v>38330.564914687486</v>
      </c>
      <c r="J359" s="14">
        <f t="shared" si="37"/>
        <v>38330.564914687486</v>
      </c>
      <c r="K359" s="14">
        <f t="shared" si="38"/>
        <v>476886.01823887503</v>
      </c>
      <c r="L359" s="14">
        <f t="shared" si="39"/>
        <v>0</v>
      </c>
      <c r="M359" s="14">
        <f t="shared" si="40"/>
        <v>107325.58176112495</v>
      </c>
      <c r="N359" s="14">
        <f t="shared" si="41"/>
        <v>584211.6</v>
      </c>
      <c r="O359" s="25"/>
      <c r="P359" s="16">
        <f t="shared" si="35"/>
        <v>584211.6</v>
      </c>
      <c r="Q359" s="16">
        <f t="shared" si="36"/>
        <v>1169</v>
      </c>
    </row>
    <row r="360" spans="1:17" x14ac:dyDescent="0.25">
      <c r="A360" s="13" t="str">
        <f>IF(INTRO!$E$39="Non-endemic"," ",IF(COUNTRY_INFO!A360=0," ",COUNTRY_INFO!A360))</f>
        <v>Nigeria</v>
      </c>
      <c r="B360" s="13" t="str">
        <f>IF(INTRO!$E$39="Non-endemic"," ",IF(COUNTRY_INFO!B360=0," ",COUNTRY_INFO!B360))</f>
        <v>Kaduna</v>
      </c>
      <c r="C360" s="13" t="str">
        <f>IF(INTRO!$E$39="Non-endemic"," ",IF(COUNTRY_INFO!C360=0," ",COUNTRY_INFO!C360))</f>
        <v>Jeba</v>
      </c>
      <c r="D360" s="14">
        <f>IF(INTRO!$E$39="Non-endemic",0,IF(INTRO!$E$39="Endemic but PC is not required",IF(COUNTRY_INFO!$H360=1,COUNTRY_INFO!F360+COUNTRY_INFO!G360,0),IF(COUNTRY_INFO!$H360=1,COUNTRY_INFO!F360+COUNTRY_INFO!G360,IF(COUNTRY_INFO!$I360=1,IF(COUNTRY_INFO!N360&gt;=(COUNTRY_INFO!F360+COUNTRY_INFO!G360),COUNTRY_INFO!F360+COUNTRY_INFO!G360,COUNTRY_INFO!$N360),0))))</f>
        <v>167172</v>
      </c>
      <c r="E360" s="15">
        <f>IF(AND(INTRO!$E$39="Non-endemic",INTRO!$E$37="Non-endemic"),"Not required",IF(INTRO!$E$39="Non-endemic","Treat with DEC",COUNTRY_INFO!Q360))</f>
        <v>1</v>
      </c>
      <c r="F360" s="15">
        <f>IF(INTRO!$E$39&lt;&gt;"Non-endemic",COUNTRY_INFO!R360,"Not required")</f>
        <v>1</v>
      </c>
      <c r="G360" s="14">
        <f>IF(COUNTRY_INFO!H360=1, IF($E360=1,IF(ALB_MBD!$J360&lt;&gt;" ",COUNTRY_INFO!F360+COUNTRY_INFO!G360-ALB_MBD!$J360,COUNTRY_INFO!F360+COUNTRY_INFO!G360), 0),0)</f>
        <v>167172</v>
      </c>
      <c r="H360" s="14">
        <f>IF(INTRO!$E$39&lt;&gt;"Endemic",0, IF(AND(COUNTRY_INFO!$I360=1,$F360&lt;&gt;0),IF(COUNTRY_INFO!N360&gt;=(COUNTRY_INFO!F360+COUNTRY_INFO!G360),COUNTRY_INFO!F360+COUNTRY_INFO!G360,COUNTRY_INFO!$N360), 0))</f>
        <v>155045.97386874995</v>
      </c>
      <c r="I360" s="3">
        <v>124036.77909499995</v>
      </c>
      <c r="J360" s="14">
        <f t="shared" si="37"/>
        <v>124036.77909499995</v>
      </c>
      <c r="K360" s="14">
        <f t="shared" si="38"/>
        <v>120778.61853400014</v>
      </c>
      <c r="L360" s="14">
        <f t="shared" si="39"/>
        <v>0</v>
      </c>
      <c r="M360" s="14">
        <f t="shared" si="40"/>
        <v>347302.98146599985</v>
      </c>
      <c r="N360" s="14">
        <f t="shared" si="41"/>
        <v>468081.6</v>
      </c>
      <c r="O360" s="25"/>
      <c r="P360" s="16">
        <f t="shared" si="35"/>
        <v>468081.6</v>
      </c>
      <c r="Q360" s="16">
        <f t="shared" si="36"/>
        <v>937</v>
      </c>
    </row>
    <row r="361" spans="1:17" x14ac:dyDescent="0.25">
      <c r="A361" s="13" t="str">
        <f>IF(INTRO!$E$39="Non-endemic"," ",IF(COUNTRY_INFO!A361=0," ",COUNTRY_INFO!A361))</f>
        <v>Nigeria</v>
      </c>
      <c r="B361" s="13" t="str">
        <f>IF(INTRO!$E$39="Non-endemic"," ",IF(COUNTRY_INFO!B361=0," ",COUNTRY_INFO!B361))</f>
        <v>Kaduna</v>
      </c>
      <c r="C361" s="13" t="str">
        <f>IF(INTRO!$E$39="Non-endemic"," ",IF(COUNTRY_INFO!C361=0," ",COUNTRY_INFO!C361))</f>
        <v>Jema'a</v>
      </c>
      <c r="D361" s="14">
        <f>IF(INTRO!$E$39="Non-endemic",0,IF(INTRO!$E$39="Endemic but PC is not required",IF(COUNTRY_INFO!$H361=1,COUNTRY_INFO!F361+COUNTRY_INFO!G361,0),IF(COUNTRY_INFO!$H361=1,COUNTRY_INFO!F361+COUNTRY_INFO!G361,IF(COUNTRY_INFO!$I361=1,IF(COUNTRY_INFO!N361&gt;=(COUNTRY_INFO!F361+COUNTRY_INFO!G361),COUNTRY_INFO!F361+COUNTRY_INFO!G361,COUNTRY_INFO!$N361),0))))</f>
        <v>299894</v>
      </c>
      <c r="E361" s="15">
        <f>IF(AND(INTRO!$E$39="Non-endemic",INTRO!$E$37="Non-endemic"),"Not required",IF(INTRO!$E$39="Non-endemic","Treat with DEC",COUNTRY_INFO!Q361))</f>
        <v>1</v>
      </c>
      <c r="F361" s="15">
        <f>IF(INTRO!$E$39&lt;&gt;"Non-endemic",COUNTRY_INFO!R361,"Not required")</f>
        <v>1</v>
      </c>
      <c r="G361" s="14">
        <f>IF(COUNTRY_INFO!H361=1, IF($E361=1,IF(ALB_MBD!$J361&lt;&gt;" ",COUNTRY_INFO!F361+COUNTRY_INFO!G361-ALB_MBD!$J361,COUNTRY_INFO!F361+COUNTRY_INFO!G361), 0),0)</f>
        <v>299894</v>
      </c>
      <c r="H361" s="14">
        <f>IF(INTRO!$E$39&lt;&gt;"Endemic",0, IF(AND(COUNTRY_INFO!$I361=1,$F361&lt;&gt;0),IF(COUNTRY_INFO!N361&gt;=(COUNTRY_INFO!F361+COUNTRY_INFO!G361),COUNTRY_INFO!F361+COUNTRY_INFO!G361,COUNTRY_INFO!$N361), 0))</f>
        <v>299894</v>
      </c>
      <c r="I361" s="3">
        <v>255309.27245062494</v>
      </c>
      <c r="J361" s="14">
        <f t="shared" si="37"/>
        <v>255309.27245062494</v>
      </c>
      <c r="K361" s="14">
        <f t="shared" si="38"/>
        <v>124837.23713825017</v>
      </c>
      <c r="L361" s="14">
        <f t="shared" si="39"/>
        <v>0</v>
      </c>
      <c r="M361" s="14">
        <f t="shared" si="40"/>
        <v>714865.96286174981</v>
      </c>
      <c r="N361" s="14">
        <f t="shared" si="41"/>
        <v>839703.2</v>
      </c>
      <c r="O361" s="25"/>
      <c r="P361" s="16">
        <f t="shared" si="35"/>
        <v>839703.2</v>
      </c>
      <c r="Q361" s="16">
        <f t="shared" si="36"/>
        <v>1680</v>
      </c>
    </row>
    <row r="362" spans="1:17" x14ac:dyDescent="0.25">
      <c r="A362" s="13" t="str">
        <f>IF(INTRO!$E$39="Non-endemic"," ",IF(COUNTRY_INFO!A362=0," ",COUNTRY_INFO!A362))</f>
        <v>Nigeria</v>
      </c>
      <c r="B362" s="13" t="str">
        <f>IF(INTRO!$E$39="Non-endemic"," ",IF(COUNTRY_INFO!B362=0," ",COUNTRY_INFO!B362))</f>
        <v>Kaduna</v>
      </c>
      <c r="C362" s="13" t="str">
        <f>IF(INTRO!$E$39="Non-endemic"," ",IF(COUNTRY_INFO!C362=0," ",COUNTRY_INFO!C362))</f>
        <v>Kacha</v>
      </c>
      <c r="D362" s="14">
        <f>IF(INTRO!$E$39="Non-endemic",0,IF(INTRO!$E$39="Endemic but PC is not required",IF(COUNTRY_INFO!$H362=1,COUNTRY_INFO!F362+COUNTRY_INFO!G362,0),IF(COUNTRY_INFO!$H362=1,COUNTRY_INFO!F362+COUNTRY_INFO!G362,IF(COUNTRY_INFO!$I362=1,IF(COUNTRY_INFO!N362&gt;=(COUNTRY_INFO!F362+COUNTRY_INFO!G362),COUNTRY_INFO!F362+COUNTRY_INFO!G362,COUNTRY_INFO!$N362),0))))</f>
        <v>262817</v>
      </c>
      <c r="E362" s="15">
        <f>IF(AND(INTRO!$E$39="Non-endemic",INTRO!$E$37="Non-endemic"),"Not required",IF(INTRO!$E$39="Non-endemic","Treat with DEC",COUNTRY_INFO!Q362))</f>
        <v>1</v>
      </c>
      <c r="F362" s="15">
        <f>IF(INTRO!$E$39&lt;&gt;"Non-endemic",COUNTRY_INFO!R362,"Not required")</f>
        <v>1</v>
      </c>
      <c r="G362" s="14">
        <f>IF(COUNTRY_INFO!H362=1, IF($E362=1,IF(ALB_MBD!$J362&lt;&gt;" ",COUNTRY_INFO!F362+COUNTRY_INFO!G362-ALB_MBD!$J362,COUNTRY_INFO!F362+COUNTRY_INFO!G362), 0),0)</f>
        <v>262817</v>
      </c>
      <c r="H362" s="14">
        <f>IF(INTRO!$E$39&lt;&gt;"Endemic",0, IF(AND(COUNTRY_INFO!$I362=1,$F362&lt;&gt;0),IF(COUNTRY_INFO!N362&gt;=(COUNTRY_INFO!F362+COUNTRY_INFO!G362),COUNTRY_INFO!F362+COUNTRY_INFO!G362,COUNTRY_INFO!$N362), 0))</f>
        <v>262817</v>
      </c>
      <c r="I362" s="3">
        <v>235897.17743093742</v>
      </c>
      <c r="J362" s="14">
        <f t="shared" si="37"/>
        <v>235897.17743093742</v>
      </c>
      <c r="K362" s="14">
        <f t="shared" si="38"/>
        <v>75375.503193375233</v>
      </c>
      <c r="L362" s="14">
        <f t="shared" si="39"/>
        <v>0</v>
      </c>
      <c r="M362" s="14">
        <f t="shared" si="40"/>
        <v>660512.09680662467</v>
      </c>
      <c r="N362" s="14">
        <f t="shared" si="41"/>
        <v>735887.59999999986</v>
      </c>
      <c r="O362" s="25"/>
      <c r="P362" s="16">
        <f t="shared" si="35"/>
        <v>735887.59999999986</v>
      </c>
      <c r="Q362" s="16">
        <f t="shared" si="36"/>
        <v>1472</v>
      </c>
    </row>
    <row r="363" spans="1:17" x14ac:dyDescent="0.25">
      <c r="A363" s="13" t="str">
        <f>IF(INTRO!$E$39="Non-endemic"," ",IF(COUNTRY_INFO!A363=0," ",COUNTRY_INFO!A363))</f>
        <v>Nigeria</v>
      </c>
      <c r="B363" s="13" t="str">
        <f>IF(INTRO!$E$39="Non-endemic"," ",IF(COUNTRY_INFO!B363=0," ",COUNTRY_INFO!B363))</f>
        <v>Kaduna</v>
      </c>
      <c r="C363" s="13" t="str">
        <f>IF(INTRO!$E$39="Non-endemic"," ",IF(COUNTRY_INFO!C363=0," ",COUNTRY_INFO!C363))</f>
        <v>Kaduna North</v>
      </c>
      <c r="D363" s="14">
        <f>IF(INTRO!$E$39="Non-endemic",0,IF(INTRO!$E$39="Endemic but PC is not required",IF(COUNTRY_INFO!$H363=1,COUNTRY_INFO!F363+COUNTRY_INFO!G363,0),IF(COUNTRY_INFO!$H363=1,COUNTRY_INFO!F363+COUNTRY_INFO!G363,IF(COUNTRY_INFO!$I363=1,IF(COUNTRY_INFO!N363&gt;=(COUNTRY_INFO!F363+COUNTRY_INFO!G363),COUNTRY_INFO!F363+COUNTRY_INFO!G363,COUNTRY_INFO!$N363),0))))</f>
        <v>384847</v>
      </c>
      <c r="E363" s="15">
        <f>IF(AND(INTRO!$E$39="Non-endemic",INTRO!$E$37="Non-endemic"),"Not required",IF(INTRO!$E$39="Non-endemic","Treat with DEC",COUNTRY_INFO!Q363))</f>
        <v>1</v>
      </c>
      <c r="F363" s="15">
        <f>IF(INTRO!$E$39&lt;&gt;"Non-endemic",COUNTRY_INFO!R363,"Not required")</f>
        <v>0</v>
      </c>
      <c r="G363" s="14">
        <f>IF(COUNTRY_INFO!H363=1, IF($E363=1,IF(ALB_MBD!$J363&lt;&gt;" ",COUNTRY_INFO!F363+COUNTRY_INFO!G363-ALB_MBD!$J363,COUNTRY_INFO!F363+COUNTRY_INFO!G363), 0),0)</f>
        <v>384847</v>
      </c>
      <c r="H363" s="14">
        <f>IF(INTRO!$E$39&lt;&gt;"Endemic",0, IF(AND(COUNTRY_INFO!$I363=1,$F363&lt;&gt;0),IF(COUNTRY_INFO!N363&gt;=(COUNTRY_INFO!F363+COUNTRY_INFO!G363),COUNTRY_INFO!F363+COUNTRY_INFO!G363,COUNTRY_INFO!$N363), 0))</f>
        <v>0</v>
      </c>
      <c r="I363" s="3">
        <v>0</v>
      </c>
      <c r="J363" s="14">
        <f t="shared" si="37"/>
        <v>0</v>
      </c>
      <c r="K363" s="14">
        <f t="shared" si="38"/>
        <v>1077571.5999999999</v>
      </c>
      <c r="L363" s="14">
        <f t="shared" si="39"/>
        <v>0</v>
      </c>
      <c r="M363" s="14">
        <f t="shared" si="40"/>
        <v>0</v>
      </c>
      <c r="N363" s="14">
        <f t="shared" si="41"/>
        <v>1077571.5999999999</v>
      </c>
      <c r="O363" s="25"/>
      <c r="P363" s="16">
        <f t="shared" si="35"/>
        <v>1077571.5999999999</v>
      </c>
      <c r="Q363" s="16">
        <f t="shared" si="36"/>
        <v>2156</v>
      </c>
    </row>
    <row r="364" spans="1:17" x14ac:dyDescent="0.25">
      <c r="A364" s="13" t="str">
        <f>IF(INTRO!$E$39="Non-endemic"," ",IF(COUNTRY_INFO!A364=0," ",COUNTRY_INFO!A364))</f>
        <v>Nigeria</v>
      </c>
      <c r="B364" s="13" t="str">
        <f>IF(INTRO!$E$39="Non-endemic"," ",IF(COUNTRY_INFO!B364=0," ",COUNTRY_INFO!B364))</f>
        <v>Kaduna</v>
      </c>
      <c r="C364" s="13" t="str">
        <f>IF(INTRO!$E$39="Non-endemic"," ",IF(COUNTRY_INFO!C364=0," ",COUNTRY_INFO!C364))</f>
        <v>Kaduna South</v>
      </c>
      <c r="D364" s="14">
        <f>IF(INTRO!$E$39="Non-endemic",0,IF(INTRO!$E$39="Endemic but PC is not required",IF(COUNTRY_INFO!$H364=1,COUNTRY_INFO!F364+COUNTRY_INFO!G364,0),IF(COUNTRY_INFO!$H364=1,COUNTRY_INFO!F364+COUNTRY_INFO!G364,IF(COUNTRY_INFO!$I364=1,IF(COUNTRY_INFO!N364&gt;=(COUNTRY_INFO!F364+COUNTRY_INFO!G364),COUNTRY_INFO!F364+COUNTRY_INFO!G364,COUNTRY_INFO!$N364),0))))</f>
        <v>432936</v>
      </c>
      <c r="E364" s="15">
        <f>IF(AND(INTRO!$E$39="Non-endemic",INTRO!$E$37="Non-endemic"),"Not required",IF(INTRO!$E$39="Non-endemic","Treat with DEC",COUNTRY_INFO!Q364))</f>
        <v>1</v>
      </c>
      <c r="F364" s="15">
        <f>IF(INTRO!$E$39&lt;&gt;"Non-endemic",COUNTRY_INFO!R364,"Not required")</f>
        <v>0</v>
      </c>
      <c r="G364" s="14">
        <f>IF(COUNTRY_INFO!H364=1, IF($E364=1,IF(ALB_MBD!$J364&lt;&gt;" ",COUNTRY_INFO!F364+COUNTRY_INFO!G364-ALB_MBD!$J364,COUNTRY_INFO!F364+COUNTRY_INFO!G364), 0),0)</f>
        <v>432936</v>
      </c>
      <c r="H364" s="14">
        <f>IF(INTRO!$E$39&lt;&gt;"Endemic",0, IF(AND(COUNTRY_INFO!$I364=1,$F364&lt;&gt;0),IF(COUNTRY_INFO!N364&gt;=(COUNTRY_INFO!F364+COUNTRY_INFO!G364),COUNTRY_INFO!F364+COUNTRY_INFO!G364,COUNTRY_INFO!$N364), 0))</f>
        <v>0</v>
      </c>
      <c r="I364" s="3">
        <v>0</v>
      </c>
      <c r="J364" s="14">
        <f t="shared" si="37"/>
        <v>0</v>
      </c>
      <c r="K364" s="14">
        <f t="shared" si="38"/>
        <v>1212220.7999999998</v>
      </c>
      <c r="L364" s="14">
        <f t="shared" si="39"/>
        <v>0</v>
      </c>
      <c r="M364" s="14">
        <f t="shared" si="40"/>
        <v>0</v>
      </c>
      <c r="N364" s="14">
        <f t="shared" si="41"/>
        <v>1212220.7999999998</v>
      </c>
      <c r="O364" s="25"/>
      <c r="P364" s="16">
        <f t="shared" si="35"/>
        <v>1212220.7999999998</v>
      </c>
      <c r="Q364" s="16">
        <f t="shared" si="36"/>
        <v>2425</v>
      </c>
    </row>
    <row r="365" spans="1:17" x14ac:dyDescent="0.25">
      <c r="A365" s="13" t="str">
        <f>IF(INTRO!$E$39="Non-endemic"," ",IF(COUNTRY_INFO!A365=0," ",COUNTRY_INFO!A365))</f>
        <v>Nigeria</v>
      </c>
      <c r="B365" s="13" t="str">
        <f>IF(INTRO!$E$39="Non-endemic"," ",IF(COUNTRY_INFO!B365=0," ",COUNTRY_INFO!B365))</f>
        <v>Kaduna</v>
      </c>
      <c r="C365" s="13" t="str">
        <f>IF(INTRO!$E$39="Non-endemic"," ",IF(COUNTRY_INFO!C365=0," ",COUNTRY_INFO!C365))</f>
        <v>Kagarko</v>
      </c>
      <c r="D365" s="14">
        <f>IF(INTRO!$E$39="Non-endemic",0,IF(INTRO!$E$39="Endemic but PC is not required",IF(COUNTRY_INFO!$H365=1,COUNTRY_INFO!F365+COUNTRY_INFO!G365,0),IF(COUNTRY_INFO!$H365=1,COUNTRY_INFO!F365+COUNTRY_INFO!G365,IF(COUNTRY_INFO!$I365=1,IF(COUNTRY_INFO!N365&gt;=(COUNTRY_INFO!F365+COUNTRY_INFO!G365),COUNTRY_INFO!F365+COUNTRY_INFO!G365,COUNTRY_INFO!$N365),0))))</f>
        <v>259234</v>
      </c>
      <c r="E365" s="15">
        <f>IF(AND(INTRO!$E$39="Non-endemic",INTRO!$E$37="Non-endemic"),"Not required",IF(INTRO!$E$39="Non-endemic","Treat with DEC",COUNTRY_INFO!Q365))</f>
        <v>1</v>
      </c>
      <c r="F365" s="15">
        <f>IF(INTRO!$E$39&lt;&gt;"Non-endemic",COUNTRY_INFO!R365,"Not required")</f>
        <v>1</v>
      </c>
      <c r="G365" s="14">
        <f>IF(COUNTRY_INFO!H365=1, IF($E365=1,IF(ALB_MBD!$J365&lt;&gt;" ",COUNTRY_INFO!F365+COUNTRY_INFO!G365-ALB_MBD!$J365,COUNTRY_INFO!F365+COUNTRY_INFO!G365), 0),0)</f>
        <v>259234</v>
      </c>
      <c r="H365" s="14">
        <f>IF(INTRO!$E$39&lt;&gt;"Endemic",0, IF(AND(COUNTRY_INFO!$I365=1,$F365&lt;&gt;0),IF(COUNTRY_INFO!N365&gt;=(COUNTRY_INFO!F365+COUNTRY_INFO!G365),COUNTRY_INFO!F365+COUNTRY_INFO!G365,COUNTRY_INFO!$N365), 0))</f>
        <v>259234</v>
      </c>
      <c r="I365" s="3"/>
      <c r="J365" s="14">
        <f t="shared" si="37"/>
        <v>259234</v>
      </c>
      <c r="K365" s="14">
        <f t="shared" si="38"/>
        <v>0</v>
      </c>
      <c r="L365" s="14">
        <f t="shared" si="39"/>
        <v>0</v>
      </c>
      <c r="M365" s="14">
        <f t="shared" si="40"/>
        <v>725855.2</v>
      </c>
      <c r="N365" s="14">
        <f t="shared" si="41"/>
        <v>725855.2</v>
      </c>
      <c r="O365" s="25"/>
      <c r="P365" s="16">
        <f t="shared" si="35"/>
        <v>725855.2</v>
      </c>
      <c r="Q365" s="16">
        <f t="shared" si="36"/>
        <v>1452</v>
      </c>
    </row>
    <row r="366" spans="1:17" x14ac:dyDescent="0.25">
      <c r="A366" s="13" t="str">
        <f>IF(INTRO!$E$39="Non-endemic"," ",IF(COUNTRY_INFO!A366=0," ",COUNTRY_INFO!A366))</f>
        <v>Nigeria</v>
      </c>
      <c r="B366" s="13" t="str">
        <f>IF(INTRO!$E$39="Non-endemic"," ",IF(COUNTRY_INFO!B366=0," ",COUNTRY_INFO!B366))</f>
        <v>Kaduna</v>
      </c>
      <c r="C366" s="13" t="str">
        <f>IF(INTRO!$E$39="Non-endemic"," ",IF(COUNTRY_INFO!C366=0," ",COUNTRY_INFO!C366))</f>
        <v>Kajeru</v>
      </c>
      <c r="D366" s="14">
        <f>IF(INTRO!$E$39="Non-endemic",0,IF(INTRO!$E$39="Endemic but PC is not required",IF(COUNTRY_INFO!$H366=1,COUNTRY_INFO!F366+COUNTRY_INFO!G366,0),IF(COUNTRY_INFO!$H366=1,COUNTRY_INFO!F366+COUNTRY_INFO!G366,IF(COUNTRY_INFO!$I366=1,IF(COUNTRY_INFO!N366&gt;=(COUNTRY_INFO!F366+COUNTRY_INFO!G366),COUNTRY_INFO!F366+COUNTRY_INFO!G366,COUNTRY_INFO!$N366),0))))</f>
        <v>85379.927089843739</v>
      </c>
      <c r="E366" s="15">
        <f>IF(AND(INTRO!$E$39="Non-endemic",INTRO!$E$37="Non-endemic"),"Not required",IF(INTRO!$E$39="Non-endemic","Treat with DEC",COUNTRY_INFO!Q366))</f>
        <v>0</v>
      </c>
      <c r="F366" s="15">
        <f>IF(INTRO!$E$39&lt;&gt;"Non-endemic",COUNTRY_INFO!R366,"Not required")</f>
        <v>1</v>
      </c>
      <c r="G366" s="14">
        <f>IF(COUNTRY_INFO!H366=1, IF($E366=1,IF(ALB_MBD!$J366&lt;&gt;" ",COUNTRY_INFO!F366+COUNTRY_INFO!G366-ALB_MBD!$J366,COUNTRY_INFO!F366+COUNTRY_INFO!G366), 0),0)</f>
        <v>0</v>
      </c>
      <c r="H366" s="14">
        <f>IF(INTRO!$E$39&lt;&gt;"Endemic",0, IF(AND(COUNTRY_INFO!$I366=1,$F366&lt;&gt;0),IF(COUNTRY_INFO!N366&gt;=(COUNTRY_INFO!F366+COUNTRY_INFO!G366),COUNTRY_INFO!F366+COUNTRY_INFO!G366,COUNTRY_INFO!$N366), 0))</f>
        <v>85379.927089843739</v>
      </c>
      <c r="I366" s="3">
        <v>68303.941671874985</v>
      </c>
      <c r="J366" s="14">
        <f t="shared" si="37"/>
        <v>68303.941671874985</v>
      </c>
      <c r="K366" s="14">
        <f t="shared" si="38"/>
        <v>0</v>
      </c>
      <c r="L366" s="14">
        <f t="shared" si="39"/>
        <v>191251.03668124994</v>
      </c>
      <c r="M366" s="14">
        <f t="shared" si="40"/>
        <v>0</v>
      </c>
      <c r="N366" s="14">
        <f t="shared" si="41"/>
        <v>191251.03668124994</v>
      </c>
      <c r="O366" s="25"/>
      <c r="P366" s="16">
        <f t="shared" si="35"/>
        <v>191251.03668124994</v>
      </c>
      <c r="Q366" s="16">
        <f t="shared" si="36"/>
        <v>383</v>
      </c>
    </row>
    <row r="367" spans="1:17" x14ac:dyDescent="0.25">
      <c r="A367" s="13" t="str">
        <f>IF(INTRO!$E$39="Non-endemic"," ",IF(COUNTRY_INFO!A367=0," ",COUNTRY_INFO!A367))</f>
        <v>Nigeria</v>
      </c>
      <c r="B367" s="13" t="str">
        <f>IF(INTRO!$E$39="Non-endemic"," ",IF(COUNTRY_INFO!B367=0," ",COUNTRY_INFO!B367))</f>
        <v>Kaduna</v>
      </c>
      <c r="C367" s="13" t="str">
        <f>IF(INTRO!$E$39="Non-endemic"," ",IF(COUNTRY_INFO!C367=0," ",COUNTRY_INFO!C367))</f>
        <v>Kaura</v>
      </c>
      <c r="D367" s="14">
        <f>IF(INTRO!$E$39="Non-endemic",0,IF(INTRO!$E$39="Endemic but PC is not required",IF(COUNTRY_INFO!$H367=1,COUNTRY_INFO!F367+COUNTRY_INFO!G367,0),IF(COUNTRY_INFO!$H367=1,COUNTRY_INFO!F367+COUNTRY_INFO!G367,IF(COUNTRY_INFO!$I367=1,IF(COUNTRY_INFO!N367&gt;=(COUNTRY_INFO!F367+COUNTRY_INFO!G367),COUNTRY_INFO!F367+COUNTRY_INFO!G367,COUNTRY_INFO!$N367),0))))</f>
        <v>127855.75093398432</v>
      </c>
      <c r="E367" s="15">
        <f>IF(AND(INTRO!$E$39="Non-endemic",INTRO!$E$37="Non-endemic"),"Not required",IF(INTRO!$E$39="Non-endemic","Treat with DEC",COUNTRY_INFO!Q367))</f>
        <v>0</v>
      </c>
      <c r="F367" s="15">
        <f>IF(INTRO!$E$39&lt;&gt;"Non-endemic",COUNTRY_INFO!R367,"Not required")</f>
        <v>1</v>
      </c>
      <c r="G367" s="14">
        <f>IF(COUNTRY_INFO!H367=1, IF($E367=1,IF(ALB_MBD!$J367&lt;&gt;" ",COUNTRY_INFO!F367+COUNTRY_INFO!G367-ALB_MBD!$J367,COUNTRY_INFO!F367+COUNTRY_INFO!G367), 0),0)</f>
        <v>0</v>
      </c>
      <c r="H367" s="14">
        <f>IF(INTRO!$E$39&lt;&gt;"Endemic",0, IF(AND(COUNTRY_INFO!$I367=1,$F367&lt;&gt;0),IF(COUNTRY_INFO!N367&gt;=(COUNTRY_INFO!F367+COUNTRY_INFO!G367),COUNTRY_INFO!F367+COUNTRY_INFO!G367,COUNTRY_INFO!$N367), 0))</f>
        <v>127855.75093398432</v>
      </c>
      <c r="I367" s="3">
        <v>102284.60074718745</v>
      </c>
      <c r="J367" s="14">
        <f t="shared" si="37"/>
        <v>102284.60074718745</v>
      </c>
      <c r="K367" s="14">
        <f t="shared" si="38"/>
        <v>0</v>
      </c>
      <c r="L367" s="14">
        <f t="shared" si="39"/>
        <v>286396.88209212484</v>
      </c>
      <c r="M367" s="14">
        <f t="shared" si="40"/>
        <v>0</v>
      </c>
      <c r="N367" s="14">
        <f t="shared" si="41"/>
        <v>286396.88209212484</v>
      </c>
      <c r="O367" s="25"/>
      <c r="P367" s="16">
        <f t="shared" si="35"/>
        <v>286396.88209212484</v>
      </c>
      <c r="Q367" s="16">
        <f t="shared" si="36"/>
        <v>573</v>
      </c>
    </row>
    <row r="368" spans="1:17" x14ac:dyDescent="0.25">
      <c r="A368" s="13" t="str">
        <f>IF(INTRO!$E$39="Non-endemic"," ",IF(COUNTRY_INFO!A368=0," ",COUNTRY_INFO!A368))</f>
        <v>Nigeria</v>
      </c>
      <c r="B368" s="13" t="str">
        <f>IF(INTRO!$E$39="Non-endemic"," ",IF(COUNTRY_INFO!B368=0," ",COUNTRY_INFO!B368))</f>
        <v>Kaduna</v>
      </c>
      <c r="C368" s="13" t="str">
        <f>IF(INTRO!$E$39="Non-endemic"," ",IF(COUNTRY_INFO!C368=0," ",COUNTRY_INFO!C368))</f>
        <v>Kauru</v>
      </c>
      <c r="D368" s="14">
        <f>IF(INTRO!$E$39="Non-endemic",0,IF(INTRO!$E$39="Endemic but PC is not required",IF(COUNTRY_INFO!$H368=1,COUNTRY_INFO!F368+COUNTRY_INFO!G368,0),IF(COUNTRY_INFO!$H368=1,COUNTRY_INFO!F368+COUNTRY_INFO!G368,IF(COUNTRY_INFO!$I368=1,IF(COUNTRY_INFO!N368&gt;=(COUNTRY_INFO!F368+COUNTRY_INFO!G368),COUNTRY_INFO!F368+COUNTRY_INFO!G368,COUNTRY_INFO!$N368),0))))</f>
        <v>239475</v>
      </c>
      <c r="E368" s="15">
        <f>IF(AND(INTRO!$E$39="Non-endemic",INTRO!$E$37="Non-endemic"),"Not required",IF(INTRO!$E$39="Non-endemic","Treat with DEC",COUNTRY_INFO!Q368))</f>
        <v>1</v>
      </c>
      <c r="F368" s="15">
        <f>IF(INTRO!$E$39&lt;&gt;"Non-endemic",COUNTRY_INFO!R368,"Not required")</f>
        <v>1</v>
      </c>
      <c r="G368" s="14">
        <f>IF(COUNTRY_INFO!H368=1, IF($E368=1,IF(ALB_MBD!$J368&lt;&gt;" ",COUNTRY_INFO!F368+COUNTRY_INFO!G368-ALB_MBD!$J368,COUNTRY_INFO!F368+COUNTRY_INFO!G368), 0),0)</f>
        <v>239475</v>
      </c>
      <c r="H368" s="14">
        <f>IF(INTRO!$E$39&lt;&gt;"Endemic",0, IF(AND(COUNTRY_INFO!$I368=1,$F368&lt;&gt;0),IF(COUNTRY_INFO!N368&gt;=(COUNTRY_INFO!F368+COUNTRY_INFO!G368),COUNTRY_INFO!F368+COUNTRY_INFO!G368,COUNTRY_INFO!$N368), 0))</f>
        <v>239475</v>
      </c>
      <c r="I368" s="3"/>
      <c r="J368" s="14">
        <f t="shared" si="37"/>
        <v>239475</v>
      </c>
      <c r="K368" s="14">
        <f t="shared" si="38"/>
        <v>0</v>
      </c>
      <c r="L368" s="14">
        <f t="shared" si="39"/>
        <v>0</v>
      </c>
      <c r="M368" s="14">
        <f t="shared" si="40"/>
        <v>670530</v>
      </c>
      <c r="N368" s="14">
        <f t="shared" si="41"/>
        <v>670530</v>
      </c>
      <c r="O368" s="25"/>
      <c r="P368" s="16">
        <f t="shared" si="35"/>
        <v>670530</v>
      </c>
      <c r="Q368" s="16">
        <f t="shared" si="36"/>
        <v>1342</v>
      </c>
    </row>
    <row r="369" spans="1:17" x14ac:dyDescent="0.25">
      <c r="A369" s="13" t="str">
        <f>IF(INTRO!$E$39="Non-endemic"," ",IF(COUNTRY_INFO!A369=0," ",COUNTRY_INFO!A369))</f>
        <v>Nigeria</v>
      </c>
      <c r="B369" s="13" t="str">
        <f>IF(INTRO!$E$39="Non-endemic"," ",IF(COUNTRY_INFO!B369=0," ",COUNTRY_INFO!B369))</f>
        <v>Kaduna</v>
      </c>
      <c r="C369" s="13" t="str">
        <f>IF(INTRO!$E$39="Non-endemic"," ",IF(COUNTRY_INFO!C369=0," ",COUNTRY_INFO!C369))</f>
        <v>Kubau</v>
      </c>
      <c r="D369" s="14">
        <f>IF(INTRO!$E$39="Non-endemic",0,IF(INTRO!$E$39="Endemic but PC is not required",IF(COUNTRY_INFO!$H369=1,COUNTRY_INFO!F369+COUNTRY_INFO!G369,0),IF(COUNTRY_INFO!$H369=1,COUNTRY_INFO!F369+COUNTRY_INFO!G369,IF(COUNTRY_INFO!$I369=1,IF(COUNTRY_INFO!N369&gt;=(COUNTRY_INFO!F369+COUNTRY_INFO!G369),COUNTRY_INFO!F369+COUNTRY_INFO!G369,COUNTRY_INFO!$N369),0))))</f>
        <v>303455</v>
      </c>
      <c r="E369" s="15">
        <f>IF(AND(INTRO!$E$39="Non-endemic",INTRO!$E$37="Non-endemic"),"Not required",IF(INTRO!$E$39="Non-endemic","Treat with DEC",COUNTRY_INFO!Q369))</f>
        <v>1</v>
      </c>
      <c r="F369" s="15">
        <f>IF(INTRO!$E$39&lt;&gt;"Non-endemic",COUNTRY_INFO!R369,"Not required")</f>
        <v>1</v>
      </c>
      <c r="G369" s="14">
        <f>IF(COUNTRY_INFO!H369=1, IF($E369=1,IF(ALB_MBD!$J369&lt;&gt;" ",COUNTRY_INFO!F369+COUNTRY_INFO!G369-ALB_MBD!$J369,COUNTRY_INFO!F369+COUNTRY_INFO!G369), 0),0)</f>
        <v>303455</v>
      </c>
      <c r="H369" s="14">
        <f>IF(INTRO!$E$39&lt;&gt;"Endemic",0, IF(AND(COUNTRY_INFO!$I369=1,$F369&lt;&gt;0),IF(COUNTRY_INFO!N369&gt;=(COUNTRY_INFO!F369+COUNTRY_INFO!G369),COUNTRY_INFO!F369+COUNTRY_INFO!G369,COUNTRY_INFO!$N369), 0))</f>
        <v>87956.226376562467</v>
      </c>
      <c r="I369" s="3">
        <v>70364.981101249985</v>
      </c>
      <c r="J369" s="14">
        <f t="shared" si="37"/>
        <v>70364.981101249985</v>
      </c>
      <c r="K369" s="14">
        <f t="shared" si="38"/>
        <v>652652.05291650002</v>
      </c>
      <c r="L369" s="14">
        <f t="shared" si="39"/>
        <v>0</v>
      </c>
      <c r="M369" s="14">
        <f t="shared" si="40"/>
        <v>197021.94708349995</v>
      </c>
      <c r="N369" s="14">
        <f t="shared" si="41"/>
        <v>849674</v>
      </c>
      <c r="O369" s="25"/>
      <c r="P369" s="16">
        <f t="shared" si="35"/>
        <v>849674</v>
      </c>
      <c r="Q369" s="16">
        <f t="shared" si="36"/>
        <v>1700</v>
      </c>
    </row>
    <row r="370" spans="1:17" x14ac:dyDescent="0.25">
      <c r="A370" s="13" t="str">
        <f>IF(INTRO!$E$39="Non-endemic"," ",IF(COUNTRY_INFO!A370=0," ",COUNTRY_INFO!A370))</f>
        <v>Nigeria</v>
      </c>
      <c r="B370" s="13" t="str">
        <f>IF(INTRO!$E$39="Non-endemic"," ",IF(COUNTRY_INFO!B370=0," ",COUNTRY_INFO!B370))</f>
        <v>Kaduna</v>
      </c>
      <c r="C370" s="13" t="str">
        <f>IF(INTRO!$E$39="Non-endemic"," ",IF(COUNTRY_INFO!C370=0," ",COUNTRY_INFO!C370))</f>
        <v>Kudan</v>
      </c>
      <c r="D370" s="14">
        <f>IF(INTRO!$E$39="Non-endemic",0,IF(INTRO!$E$39="Endemic but PC is not required",IF(COUNTRY_INFO!$H370=1,COUNTRY_INFO!F370+COUNTRY_INFO!G370,0),IF(COUNTRY_INFO!$H370=1,COUNTRY_INFO!F370+COUNTRY_INFO!G370,IF(COUNTRY_INFO!$I370=1,IF(COUNTRY_INFO!N370&gt;=(COUNTRY_INFO!F370+COUNTRY_INFO!G370),COUNTRY_INFO!F370+COUNTRY_INFO!G370,COUNTRY_INFO!$N370),0))))</f>
        <v>0</v>
      </c>
      <c r="E370" s="15">
        <f>IF(AND(INTRO!$E$39="Non-endemic",INTRO!$E$37="Non-endemic"),"Not required",IF(INTRO!$E$39="Non-endemic","Treat with DEC",COUNTRY_INFO!Q370))</f>
        <v>0</v>
      </c>
      <c r="F370" s="15">
        <f>IF(INTRO!$E$39&lt;&gt;"Non-endemic",COUNTRY_INFO!R370,"Not required")</f>
        <v>0</v>
      </c>
      <c r="G370" s="14">
        <f>IF(COUNTRY_INFO!H370=1, IF($E370=1,IF(ALB_MBD!$J370&lt;&gt;" ",COUNTRY_INFO!F370+COUNTRY_INFO!G370-ALB_MBD!$J370,COUNTRY_INFO!F370+COUNTRY_INFO!G370), 0),0)</f>
        <v>0</v>
      </c>
      <c r="H370" s="14">
        <f>IF(INTRO!$E$39&lt;&gt;"Endemic",0, IF(AND(COUNTRY_INFO!$I370=1,$F370&lt;&gt;0),IF(COUNTRY_INFO!N370&gt;=(COUNTRY_INFO!F370+COUNTRY_INFO!G370),COUNTRY_INFO!F370+COUNTRY_INFO!G370,COUNTRY_INFO!$N370), 0))</f>
        <v>0</v>
      </c>
      <c r="I370" s="3">
        <v>0</v>
      </c>
      <c r="J370" s="14">
        <f t="shared" si="37"/>
        <v>0</v>
      </c>
      <c r="K370" s="14">
        <f t="shared" si="38"/>
        <v>0</v>
      </c>
      <c r="L370" s="14">
        <f t="shared" si="39"/>
        <v>0</v>
      </c>
      <c r="M370" s="14">
        <f t="shared" si="40"/>
        <v>0</v>
      </c>
      <c r="N370" s="14">
        <f t="shared" si="41"/>
        <v>0</v>
      </c>
      <c r="O370" s="25"/>
      <c r="P370" s="16">
        <f t="shared" si="35"/>
        <v>0</v>
      </c>
      <c r="Q370" s="16">
        <f t="shared" si="36"/>
        <v>0</v>
      </c>
    </row>
    <row r="371" spans="1:17" x14ac:dyDescent="0.25">
      <c r="A371" s="13" t="str">
        <f>IF(INTRO!$E$39="Non-endemic"," ",IF(COUNTRY_INFO!A371=0," ",COUNTRY_INFO!A371))</f>
        <v>Nigeria</v>
      </c>
      <c r="B371" s="13" t="str">
        <f>IF(INTRO!$E$39="Non-endemic"," ",IF(COUNTRY_INFO!B371=0," ",COUNTRY_INFO!B371))</f>
        <v>Kaduna</v>
      </c>
      <c r="C371" s="13" t="str">
        <f>IF(INTRO!$E$39="Non-endemic"," ",IF(COUNTRY_INFO!C371=0," ",COUNTRY_INFO!C371))</f>
        <v>Lere</v>
      </c>
      <c r="D371" s="14">
        <f>IF(INTRO!$E$39="Non-endemic",0,IF(INTRO!$E$39="Endemic but PC is not required",IF(COUNTRY_INFO!$H371=1,COUNTRY_INFO!F371+COUNTRY_INFO!G371,0),IF(COUNTRY_INFO!$H371=1,COUNTRY_INFO!F371+COUNTRY_INFO!G371,IF(COUNTRY_INFO!$I371=1,IF(COUNTRY_INFO!N371&gt;=(COUNTRY_INFO!F371+COUNTRY_INFO!G371),COUNTRY_INFO!F371+COUNTRY_INFO!G371,COUNTRY_INFO!$N371),0))))</f>
        <v>356300</v>
      </c>
      <c r="E371" s="15">
        <f>IF(AND(INTRO!$E$39="Non-endemic",INTRO!$E$37="Non-endemic"),"Not required",IF(INTRO!$E$39="Non-endemic","Treat with DEC",COUNTRY_INFO!Q371))</f>
        <v>1</v>
      </c>
      <c r="F371" s="15">
        <f>IF(INTRO!$E$39&lt;&gt;"Non-endemic",COUNTRY_INFO!R371,"Not required")</f>
        <v>1</v>
      </c>
      <c r="G371" s="14">
        <f>IF(COUNTRY_INFO!H371=1, IF($E371=1,IF(ALB_MBD!$J371&lt;&gt;" ",COUNTRY_INFO!F371+COUNTRY_INFO!G371-ALB_MBD!$J371,COUNTRY_INFO!F371+COUNTRY_INFO!G371), 0),0)</f>
        <v>356300</v>
      </c>
      <c r="H371" s="14">
        <f>IF(INTRO!$E$39&lt;&gt;"Endemic",0, IF(AND(COUNTRY_INFO!$I371=1,$F371&lt;&gt;0),IF(COUNTRY_INFO!N371&gt;=(COUNTRY_INFO!F371+COUNTRY_INFO!G371),COUNTRY_INFO!F371+COUNTRY_INFO!G371,COUNTRY_INFO!$N371), 0))</f>
        <v>220357.47879414057</v>
      </c>
      <c r="I371" s="3">
        <v>176285.98303531244</v>
      </c>
      <c r="J371" s="14">
        <f t="shared" si="37"/>
        <v>176285.98303531244</v>
      </c>
      <c r="K371" s="14">
        <f t="shared" si="38"/>
        <v>504039.24750112515</v>
      </c>
      <c r="L371" s="14">
        <f t="shared" si="39"/>
        <v>0</v>
      </c>
      <c r="M371" s="14">
        <f t="shared" si="40"/>
        <v>493600.75249887479</v>
      </c>
      <c r="N371" s="14">
        <f t="shared" si="41"/>
        <v>997640</v>
      </c>
      <c r="O371" s="25"/>
      <c r="P371" s="16">
        <f t="shared" si="35"/>
        <v>997640</v>
      </c>
      <c r="Q371" s="16">
        <f t="shared" si="36"/>
        <v>1996</v>
      </c>
    </row>
    <row r="372" spans="1:17" x14ac:dyDescent="0.25">
      <c r="A372" s="13" t="str">
        <f>IF(INTRO!$E$39="Non-endemic"," ",IF(COUNTRY_INFO!A372=0," ",COUNTRY_INFO!A372))</f>
        <v>Nigeria</v>
      </c>
      <c r="B372" s="13" t="str">
        <f>IF(INTRO!$E$39="Non-endemic"," ",IF(COUNTRY_INFO!B372=0," ",COUNTRY_INFO!B372))</f>
        <v>Kaduna</v>
      </c>
      <c r="C372" s="13" t="str">
        <f>IF(INTRO!$E$39="Non-endemic"," ",IF(COUNTRY_INFO!C372=0," ",COUNTRY_INFO!C372))</f>
        <v>Makarfi</v>
      </c>
      <c r="D372" s="14">
        <f>IF(INTRO!$E$39="Non-endemic",0,IF(INTRO!$E$39="Endemic but PC is not required",IF(COUNTRY_INFO!$H372=1,COUNTRY_INFO!F372+COUNTRY_INFO!G372,0),IF(COUNTRY_INFO!$H372=1,COUNTRY_INFO!F372+COUNTRY_INFO!G372,IF(COUNTRY_INFO!$I372=1,IF(COUNTRY_INFO!N372&gt;=(COUNTRY_INFO!F372+COUNTRY_INFO!G372),COUNTRY_INFO!F372+COUNTRY_INFO!G372,COUNTRY_INFO!$N372),0))))</f>
        <v>157362</v>
      </c>
      <c r="E372" s="15">
        <f>IF(AND(INTRO!$E$39="Non-endemic",INTRO!$E$37="Non-endemic"),"Not required",IF(INTRO!$E$39="Non-endemic","Treat with DEC",COUNTRY_INFO!Q372))</f>
        <v>1</v>
      </c>
      <c r="F372" s="15">
        <f>IF(INTRO!$E$39&lt;&gt;"Non-endemic",COUNTRY_INFO!R372,"Not required")</f>
        <v>0</v>
      </c>
      <c r="G372" s="14">
        <f>IF(COUNTRY_INFO!H372=1, IF($E372=1,IF(ALB_MBD!$J372&lt;&gt;" ",COUNTRY_INFO!F372+COUNTRY_INFO!G372-ALB_MBD!$J372,COUNTRY_INFO!F372+COUNTRY_INFO!G372), 0),0)</f>
        <v>157362</v>
      </c>
      <c r="H372" s="14">
        <f>IF(INTRO!$E$39&lt;&gt;"Endemic",0, IF(AND(COUNTRY_INFO!$I372=1,$F372&lt;&gt;0),IF(COUNTRY_INFO!N372&gt;=(COUNTRY_INFO!F372+COUNTRY_INFO!G372),COUNTRY_INFO!F372+COUNTRY_INFO!G372,COUNTRY_INFO!$N372), 0))</f>
        <v>0</v>
      </c>
      <c r="I372" s="3">
        <v>0</v>
      </c>
      <c r="J372" s="14">
        <f t="shared" si="37"/>
        <v>0</v>
      </c>
      <c r="K372" s="14">
        <f t="shared" si="38"/>
        <v>440613.6</v>
      </c>
      <c r="L372" s="14">
        <f t="shared" si="39"/>
        <v>0</v>
      </c>
      <c r="M372" s="14">
        <f t="shared" si="40"/>
        <v>0</v>
      </c>
      <c r="N372" s="14">
        <f t="shared" si="41"/>
        <v>440613.6</v>
      </c>
      <c r="O372" s="25"/>
      <c r="P372" s="16">
        <f t="shared" si="35"/>
        <v>440613.6</v>
      </c>
      <c r="Q372" s="16">
        <f t="shared" si="36"/>
        <v>882</v>
      </c>
    </row>
    <row r="373" spans="1:17" x14ac:dyDescent="0.25">
      <c r="A373" s="13" t="str">
        <f>IF(INTRO!$E$39="Non-endemic"," ",IF(COUNTRY_INFO!A373=0," ",COUNTRY_INFO!A373))</f>
        <v>Nigeria</v>
      </c>
      <c r="B373" s="13" t="str">
        <f>IF(INTRO!$E$39="Non-endemic"," ",IF(COUNTRY_INFO!B373=0," ",COUNTRY_INFO!B373))</f>
        <v>Kaduna</v>
      </c>
      <c r="C373" s="13" t="str">
        <f>IF(INTRO!$E$39="Non-endemic"," ",IF(COUNTRY_INFO!C373=0," ",COUNTRY_INFO!C373))</f>
        <v>Sabo-Gari</v>
      </c>
      <c r="D373" s="14">
        <f>IF(INTRO!$E$39="Non-endemic",0,IF(INTRO!$E$39="Endemic but PC is not required",IF(COUNTRY_INFO!$H373=1,COUNTRY_INFO!F373+COUNTRY_INFO!G373,0),IF(COUNTRY_INFO!$H373=1,COUNTRY_INFO!F373+COUNTRY_INFO!G373,IF(COUNTRY_INFO!$I373=1,IF(COUNTRY_INFO!N373&gt;=(COUNTRY_INFO!F373+COUNTRY_INFO!G373),COUNTRY_INFO!F373+COUNTRY_INFO!G373,COUNTRY_INFO!$N373),0))))</f>
        <v>308648</v>
      </c>
      <c r="E373" s="15">
        <f>IF(AND(INTRO!$E$39="Non-endemic",INTRO!$E$37="Non-endemic"),"Not required",IF(INTRO!$E$39="Non-endemic","Treat with DEC",COUNTRY_INFO!Q373))</f>
        <v>1</v>
      </c>
      <c r="F373" s="15">
        <f>IF(INTRO!$E$39&lt;&gt;"Non-endemic",COUNTRY_INFO!R373,"Not required")</f>
        <v>0</v>
      </c>
      <c r="G373" s="14">
        <f>IF(COUNTRY_INFO!H373=1, IF($E373=1,IF(ALB_MBD!$J373&lt;&gt;" ",COUNTRY_INFO!F373+COUNTRY_INFO!G373-ALB_MBD!$J373,COUNTRY_INFO!F373+COUNTRY_INFO!G373), 0),0)</f>
        <v>308648</v>
      </c>
      <c r="H373" s="14">
        <f>IF(INTRO!$E$39&lt;&gt;"Endemic",0, IF(AND(COUNTRY_INFO!$I373=1,$F373&lt;&gt;0),IF(COUNTRY_INFO!N373&gt;=(COUNTRY_INFO!F373+COUNTRY_INFO!G373),COUNTRY_INFO!F373+COUNTRY_INFO!G373,COUNTRY_INFO!$N373), 0))</f>
        <v>0</v>
      </c>
      <c r="I373" s="3">
        <v>0</v>
      </c>
      <c r="J373" s="14">
        <f t="shared" si="37"/>
        <v>0</v>
      </c>
      <c r="K373" s="14">
        <f t="shared" si="38"/>
        <v>864214.39999999991</v>
      </c>
      <c r="L373" s="14">
        <f t="shared" si="39"/>
        <v>0</v>
      </c>
      <c r="M373" s="14">
        <f t="shared" si="40"/>
        <v>0</v>
      </c>
      <c r="N373" s="14">
        <f t="shared" si="41"/>
        <v>864214.39999999991</v>
      </c>
      <c r="O373" s="25"/>
      <c r="P373" s="16">
        <f t="shared" si="35"/>
        <v>864214.39999999991</v>
      </c>
      <c r="Q373" s="16">
        <f t="shared" si="36"/>
        <v>1729</v>
      </c>
    </row>
    <row r="374" spans="1:17" x14ac:dyDescent="0.25">
      <c r="A374" s="13" t="str">
        <f>IF(INTRO!$E$39="Non-endemic"," ",IF(COUNTRY_INFO!A374=0," ",COUNTRY_INFO!A374))</f>
        <v>Nigeria</v>
      </c>
      <c r="B374" s="13" t="str">
        <f>IF(INTRO!$E$39="Non-endemic"," ",IF(COUNTRY_INFO!B374=0," ",COUNTRY_INFO!B374))</f>
        <v>Kaduna</v>
      </c>
      <c r="C374" s="13" t="str">
        <f>IF(INTRO!$E$39="Non-endemic"," ",IF(COUNTRY_INFO!C374=0," ",COUNTRY_INFO!C374))</f>
        <v>Sanga</v>
      </c>
      <c r="D374" s="14">
        <f>IF(INTRO!$E$39="Non-endemic",0,IF(INTRO!$E$39="Endemic but PC is not required",IF(COUNTRY_INFO!$H374=1,COUNTRY_INFO!F374+COUNTRY_INFO!G374,0),IF(COUNTRY_INFO!$H374=1,COUNTRY_INFO!F374+COUNTRY_INFO!G374,IF(COUNTRY_INFO!$I374=1,IF(COUNTRY_INFO!N374&gt;=(COUNTRY_INFO!F374+COUNTRY_INFO!G374),COUNTRY_INFO!F374+COUNTRY_INFO!G374,COUNTRY_INFO!$N374),0))))</f>
        <v>160669</v>
      </c>
      <c r="E374" s="15">
        <f>IF(AND(INTRO!$E$39="Non-endemic",INTRO!$E$37="Non-endemic"),"Not required",IF(INTRO!$E$39="Non-endemic","Treat with DEC",COUNTRY_INFO!Q374))</f>
        <v>1</v>
      </c>
      <c r="F374" s="15">
        <f>IF(INTRO!$E$39&lt;&gt;"Non-endemic",COUNTRY_INFO!R374,"Not required")</f>
        <v>1</v>
      </c>
      <c r="G374" s="14">
        <f>IF(COUNTRY_INFO!H374=1, IF($E374=1,IF(ALB_MBD!$J374&lt;&gt;" ",COUNTRY_INFO!F374+COUNTRY_INFO!G374-ALB_MBD!$J374,COUNTRY_INFO!F374+COUNTRY_INFO!G374), 0),0)</f>
        <v>160669</v>
      </c>
      <c r="H374" s="14">
        <f>IF(INTRO!$E$39&lt;&gt;"Endemic",0, IF(AND(COUNTRY_INFO!$I374=1,$F374&lt;&gt;0),IF(COUNTRY_INFO!N374&gt;=(COUNTRY_INFO!F374+COUNTRY_INFO!G374),COUNTRY_INFO!F374+COUNTRY_INFO!G374,COUNTRY_INFO!$N374), 0))</f>
        <v>160669</v>
      </c>
      <c r="I374" s="3"/>
      <c r="J374" s="14">
        <f t="shared" si="37"/>
        <v>160669</v>
      </c>
      <c r="K374" s="14">
        <f t="shared" si="38"/>
        <v>0</v>
      </c>
      <c r="L374" s="14">
        <f t="shared" si="39"/>
        <v>0</v>
      </c>
      <c r="M374" s="14">
        <f t="shared" si="40"/>
        <v>449873.19999999995</v>
      </c>
      <c r="N374" s="14">
        <f t="shared" si="41"/>
        <v>449873.19999999995</v>
      </c>
      <c r="O374" s="25"/>
      <c r="P374" s="16">
        <f t="shared" si="35"/>
        <v>449873.19999999995</v>
      </c>
      <c r="Q374" s="16">
        <f t="shared" si="36"/>
        <v>900</v>
      </c>
    </row>
    <row r="375" spans="1:17" x14ac:dyDescent="0.25">
      <c r="A375" s="13" t="str">
        <f>IF(INTRO!$E$39="Non-endemic"," ",IF(COUNTRY_INFO!A375=0," ",COUNTRY_INFO!A375))</f>
        <v>Nigeria</v>
      </c>
      <c r="B375" s="13" t="str">
        <f>IF(INTRO!$E$39="Non-endemic"," ",IF(COUNTRY_INFO!B375=0," ",COUNTRY_INFO!B375))</f>
        <v>Kaduna</v>
      </c>
      <c r="C375" s="13" t="str">
        <f>IF(INTRO!$E$39="Non-endemic"," ",IF(COUNTRY_INFO!C375=0," ",COUNTRY_INFO!C375))</f>
        <v>Soba</v>
      </c>
      <c r="D375" s="14">
        <f>IF(INTRO!$E$39="Non-endemic",0,IF(INTRO!$E$39="Endemic but PC is not required",IF(COUNTRY_INFO!$H375=1,COUNTRY_INFO!F375+COUNTRY_INFO!G375,0),IF(COUNTRY_INFO!$H375=1,COUNTRY_INFO!F375+COUNTRY_INFO!G375,IF(COUNTRY_INFO!$I375=1,IF(COUNTRY_INFO!N375&gt;=(COUNTRY_INFO!F375+COUNTRY_INFO!G375),COUNTRY_INFO!F375+COUNTRY_INFO!G375,COUNTRY_INFO!$N375),0))))</f>
        <v>315532</v>
      </c>
      <c r="E375" s="15">
        <f>IF(AND(INTRO!$E$39="Non-endemic",INTRO!$E$37="Non-endemic"),"Not required",IF(INTRO!$E$39="Non-endemic","Treat with DEC",COUNTRY_INFO!Q375))</f>
        <v>1</v>
      </c>
      <c r="F375" s="15">
        <f>IF(INTRO!$E$39&lt;&gt;"Non-endemic",COUNTRY_INFO!R375,"Not required")</f>
        <v>0</v>
      </c>
      <c r="G375" s="14">
        <f>IF(COUNTRY_INFO!H375=1, IF($E375=1,IF(ALB_MBD!$J375&lt;&gt;" ",COUNTRY_INFO!F375+COUNTRY_INFO!G375-ALB_MBD!$J375,COUNTRY_INFO!F375+COUNTRY_INFO!G375), 0),0)</f>
        <v>315532</v>
      </c>
      <c r="H375" s="14">
        <f>IF(INTRO!$E$39&lt;&gt;"Endemic",0, IF(AND(COUNTRY_INFO!$I375=1,$F375&lt;&gt;0),IF(COUNTRY_INFO!N375&gt;=(COUNTRY_INFO!F375+COUNTRY_INFO!G375),COUNTRY_INFO!F375+COUNTRY_INFO!G375,COUNTRY_INFO!$N375), 0))</f>
        <v>0</v>
      </c>
      <c r="I375" s="3">
        <v>0</v>
      </c>
      <c r="J375" s="14">
        <f t="shared" si="37"/>
        <v>0</v>
      </c>
      <c r="K375" s="14">
        <f t="shared" si="38"/>
        <v>883489.6</v>
      </c>
      <c r="L375" s="14">
        <f t="shared" si="39"/>
        <v>0</v>
      </c>
      <c r="M375" s="14">
        <f t="shared" si="40"/>
        <v>0</v>
      </c>
      <c r="N375" s="14">
        <f t="shared" si="41"/>
        <v>883489.6</v>
      </c>
      <c r="O375" s="25"/>
      <c r="P375" s="16">
        <f t="shared" si="35"/>
        <v>883489.6</v>
      </c>
      <c r="Q375" s="16">
        <f t="shared" si="36"/>
        <v>1767</v>
      </c>
    </row>
    <row r="376" spans="1:17" x14ac:dyDescent="0.25">
      <c r="A376" s="13" t="str">
        <f>IF(INTRO!$E$39="Non-endemic"," ",IF(COUNTRY_INFO!A376=0," ",COUNTRY_INFO!A376))</f>
        <v>Nigeria</v>
      </c>
      <c r="B376" s="13" t="str">
        <f>IF(INTRO!$E$39="Non-endemic"," ",IF(COUNTRY_INFO!B376=0," ",COUNTRY_INFO!B376))</f>
        <v>Kaduna</v>
      </c>
      <c r="C376" s="13" t="str">
        <f>IF(INTRO!$E$39="Non-endemic"," ",IF(COUNTRY_INFO!C376=0," ",COUNTRY_INFO!C376))</f>
        <v>Zangon-Kataf</v>
      </c>
      <c r="D376" s="14">
        <f>IF(INTRO!$E$39="Non-endemic",0,IF(INTRO!$E$39="Endemic but PC is not required",IF(COUNTRY_INFO!$H376=1,COUNTRY_INFO!F376+COUNTRY_INFO!G376,0),IF(COUNTRY_INFO!$H376=1,COUNTRY_INFO!F376+COUNTRY_INFO!G376,IF(COUNTRY_INFO!$I376=1,IF(COUNTRY_INFO!N376&gt;=(COUNTRY_INFO!F376+COUNTRY_INFO!G376),COUNTRY_INFO!F376+COUNTRY_INFO!G376,COUNTRY_INFO!$N376),0))))</f>
        <v>340386</v>
      </c>
      <c r="E376" s="15">
        <f>IF(AND(INTRO!$E$39="Non-endemic",INTRO!$E$37="Non-endemic"),"Not required",IF(INTRO!$E$39="Non-endemic","Treat with DEC",COUNTRY_INFO!Q376))</f>
        <v>1</v>
      </c>
      <c r="F376" s="15">
        <f>IF(INTRO!$E$39&lt;&gt;"Non-endemic",COUNTRY_INFO!R376,"Not required")</f>
        <v>1</v>
      </c>
      <c r="G376" s="14">
        <f>IF(COUNTRY_INFO!H376=1, IF($E376=1,IF(ALB_MBD!$J376&lt;&gt;" ",COUNTRY_INFO!F376+COUNTRY_INFO!G376-ALB_MBD!$J376,COUNTRY_INFO!F376+COUNTRY_INFO!G376), 0),0)</f>
        <v>340386</v>
      </c>
      <c r="H376" s="14">
        <f>IF(INTRO!$E$39&lt;&gt;"Endemic",0, IF(AND(COUNTRY_INFO!$I376=1,$F376&lt;&gt;0),IF(COUNTRY_INFO!N376&gt;=(COUNTRY_INFO!F376+COUNTRY_INFO!G376),COUNTRY_INFO!F376+COUNTRY_INFO!G376,COUNTRY_INFO!$N376), 0))</f>
        <v>330047.78098710923</v>
      </c>
      <c r="I376" s="3">
        <v>264038.22478968737</v>
      </c>
      <c r="J376" s="14">
        <f t="shared" si="37"/>
        <v>264038.22478968737</v>
      </c>
      <c r="K376" s="14">
        <f t="shared" si="38"/>
        <v>213773.77058887534</v>
      </c>
      <c r="L376" s="14">
        <f t="shared" si="39"/>
        <v>0</v>
      </c>
      <c r="M376" s="14">
        <f t="shared" si="40"/>
        <v>739307.02941112465</v>
      </c>
      <c r="N376" s="14">
        <f t="shared" si="41"/>
        <v>953080.8</v>
      </c>
      <c r="O376" s="25"/>
      <c r="P376" s="16">
        <f t="shared" si="35"/>
        <v>953080.8</v>
      </c>
      <c r="Q376" s="16">
        <f t="shared" si="36"/>
        <v>1907</v>
      </c>
    </row>
    <row r="377" spans="1:17" x14ac:dyDescent="0.25">
      <c r="A377" s="13" t="str">
        <f>IF(INTRO!$E$39="Non-endemic"," ",IF(COUNTRY_INFO!A377=0," ",COUNTRY_INFO!A377))</f>
        <v>Nigeria</v>
      </c>
      <c r="B377" s="13" t="str">
        <f>IF(INTRO!$E$39="Non-endemic"," ",IF(COUNTRY_INFO!B377=0," ",COUNTRY_INFO!B377))</f>
        <v>Kaduna</v>
      </c>
      <c r="C377" s="13" t="str">
        <f>IF(INTRO!$E$39="Non-endemic"," ",IF(COUNTRY_INFO!C377=0," ",COUNTRY_INFO!C377))</f>
        <v>Zaria</v>
      </c>
      <c r="D377" s="14">
        <f>IF(INTRO!$E$39="Non-endemic",0,IF(INTRO!$E$39="Endemic but PC is not required",IF(COUNTRY_INFO!$H377=1,COUNTRY_INFO!F377+COUNTRY_INFO!G377,0),IF(COUNTRY_INFO!$H377=1,COUNTRY_INFO!F377+COUNTRY_INFO!G377,IF(COUNTRY_INFO!$I377=1,IF(COUNTRY_INFO!N377&gt;=(COUNTRY_INFO!F377+COUNTRY_INFO!G377),COUNTRY_INFO!F377+COUNTRY_INFO!G377,COUNTRY_INFO!$N377),0))))</f>
        <v>0</v>
      </c>
      <c r="E377" s="15">
        <f>IF(AND(INTRO!$E$39="Non-endemic",INTRO!$E$37="Non-endemic"),"Not required",IF(INTRO!$E$39="Non-endemic","Treat with DEC",COUNTRY_INFO!Q377))</f>
        <v>0</v>
      </c>
      <c r="F377" s="15">
        <f>IF(INTRO!$E$39&lt;&gt;"Non-endemic",COUNTRY_INFO!R377,"Not required")</f>
        <v>0</v>
      </c>
      <c r="G377" s="14">
        <f>IF(COUNTRY_INFO!H377=1, IF($E377=1,IF(ALB_MBD!$J377&lt;&gt;" ",COUNTRY_INFO!F377+COUNTRY_INFO!G377-ALB_MBD!$J377,COUNTRY_INFO!F377+COUNTRY_INFO!G377), 0),0)</f>
        <v>0</v>
      </c>
      <c r="H377" s="14">
        <f>IF(INTRO!$E$39&lt;&gt;"Endemic",0, IF(AND(COUNTRY_INFO!$I377=1,$F377&lt;&gt;0),IF(COUNTRY_INFO!N377&gt;=(COUNTRY_INFO!F377+COUNTRY_INFO!G377),COUNTRY_INFO!F377+COUNTRY_INFO!G377,COUNTRY_INFO!$N377), 0))</f>
        <v>0</v>
      </c>
      <c r="I377" s="3">
        <v>0</v>
      </c>
      <c r="J377" s="14">
        <f t="shared" si="37"/>
        <v>0</v>
      </c>
      <c r="K377" s="14">
        <f t="shared" si="38"/>
        <v>0</v>
      </c>
      <c r="L377" s="14">
        <f t="shared" si="39"/>
        <v>0</v>
      </c>
      <c r="M377" s="14">
        <f t="shared" si="40"/>
        <v>0</v>
      </c>
      <c r="N377" s="14">
        <f t="shared" si="41"/>
        <v>0</v>
      </c>
      <c r="O377" s="25"/>
      <c r="P377" s="16">
        <f t="shared" si="35"/>
        <v>0</v>
      </c>
      <c r="Q377" s="16">
        <f t="shared" si="36"/>
        <v>0</v>
      </c>
    </row>
    <row r="378" spans="1:17" x14ac:dyDescent="0.25">
      <c r="A378" s="13" t="str">
        <f>IF(INTRO!$E$39="Non-endemic"," ",IF(COUNTRY_INFO!A378=0," ",COUNTRY_INFO!A378))</f>
        <v>Nigeria</v>
      </c>
      <c r="B378" s="13" t="str">
        <f>IF(INTRO!$E$39="Non-endemic"," ",IF(COUNTRY_INFO!B378=0," ",COUNTRY_INFO!B378))</f>
        <v>Kano</v>
      </c>
      <c r="C378" s="13" t="str">
        <f>IF(INTRO!$E$39="Non-endemic"," ",IF(COUNTRY_INFO!C378=0," ",COUNTRY_INFO!C378))</f>
        <v>Ajingi</v>
      </c>
      <c r="D378" s="14">
        <f>IF(INTRO!$E$39="Non-endemic",0,IF(INTRO!$E$39="Endemic but PC is not required",IF(COUNTRY_INFO!$H378=1,COUNTRY_INFO!F378+COUNTRY_INFO!G378,0),IF(COUNTRY_INFO!$H378=1,COUNTRY_INFO!F378+COUNTRY_INFO!G378,IF(COUNTRY_INFO!$I378=1,IF(COUNTRY_INFO!N378&gt;=(COUNTRY_INFO!F378+COUNTRY_INFO!G378),COUNTRY_INFO!F378+COUNTRY_INFO!G378,COUNTRY_INFO!$N378),0))))</f>
        <v>187356</v>
      </c>
      <c r="E378" s="15">
        <f>IF(AND(INTRO!$E$39="Non-endemic",INTRO!$E$37="Non-endemic"),"Not required",IF(INTRO!$E$39="Non-endemic","Treat with DEC",COUNTRY_INFO!Q378))</f>
        <v>1</v>
      </c>
      <c r="F378" s="15">
        <f>IF(INTRO!$E$39&lt;&gt;"Non-endemic",COUNTRY_INFO!R378,"Not required")</f>
        <v>1</v>
      </c>
      <c r="G378" s="14">
        <f>IF(COUNTRY_INFO!H378=1, IF($E378=1,IF(ALB_MBD!$J378&lt;&gt;" ",COUNTRY_INFO!F378+COUNTRY_INFO!G378-ALB_MBD!$J378,COUNTRY_INFO!F378+COUNTRY_INFO!G378), 0),0)</f>
        <v>187356</v>
      </c>
      <c r="H378" s="14">
        <f>IF(INTRO!$E$39&lt;&gt;"Endemic",0, IF(AND(COUNTRY_INFO!$I378=1,$F378&lt;&gt;0),IF(COUNTRY_INFO!N378&gt;=(COUNTRY_INFO!F378+COUNTRY_INFO!G378),COUNTRY_INFO!F378+COUNTRY_INFO!G378,COUNTRY_INFO!$N378), 0))</f>
        <v>50066.745092968726</v>
      </c>
      <c r="I378" s="3">
        <v>40053.396074374978</v>
      </c>
      <c r="J378" s="14">
        <f t="shared" si="37"/>
        <v>40053.396074374978</v>
      </c>
      <c r="K378" s="14">
        <f t="shared" si="38"/>
        <v>412447.29099175008</v>
      </c>
      <c r="L378" s="14">
        <f t="shared" si="39"/>
        <v>0</v>
      </c>
      <c r="M378" s="14">
        <f t="shared" si="40"/>
        <v>112149.50900824994</v>
      </c>
      <c r="N378" s="14">
        <f t="shared" si="41"/>
        <v>524596.80000000005</v>
      </c>
      <c r="O378" s="25"/>
      <c r="P378" s="16">
        <f t="shared" si="35"/>
        <v>524596.80000000005</v>
      </c>
      <c r="Q378" s="16">
        <f t="shared" si="36"/>
        <v>1050</v>
      </c>
    </row>
    <row r="379" spans="1:17" x14ac:dyDescent="0.25">
      <c r="A379" s="13" t="str">
        <f>IF(INTRO!$E$39="Non-endemic"," ",IF(COUNTRY_INFO!A379=0," ",COUNTRY_INFO!A379))</f>
        <v>Nigeria</v>
      </c>
      <c r="B379" s="13" t="str">
        <f>IF(INTRO!$E$39="Non-endemic"," ",IF(COUNTRY_INFO!B379=0," ",COUNTRY_INFO!B379))</f>
        <v>Kano</v>
      </c>
      <c r="C379" s="13" t="str">
        <f>IF(INTRO!$E$39="Non-endemic"," ",IF(COUNTRY_INFO!C379=0," ",COUNTRY_INFO!C379))</f>
        <v>Albasu</v>
      </c>
      <c r="D379" s="14">
        <f>IF(INTRO!$E$39="Non-endemic",0,IF(INTRO!$E$39="Endemic but PC is not required",IF(COUNTRY_INFO!$H379=1,COUNTRY_INFO!F379+COUNTRY_INFO!G379,0),IF(COUNTRY_INFO!$H379=1,COUNTRY_INFO!F379+COUNTRY_INFO!G379,IF(COUNTRY_INFO!$I379=1,IF(COUNTRY_INFO!N379&gt;=(COUNTRY_INFO!F379+COUNTRY_INFO!G379),COUNTRY_INFO!F379+COUNTRY_INFO!G379,COUNTRY_INFO!$N379),0))))</f>
        <v>204588</v>
      </c>
      <c r="E379" s="15">
        <f>IF(AND(INTRO!$E$39="Non-endemic",INTRO!$E$37="Non-endemic"),"Not required",IF(INTRO!$E$39="Non-endemic","Treat with DEC",COUNTRY_INFO!Q379))</f>
        <v>1</v>
      </c>
      <c r="F379" s="15">
        <f>IF(INTRO!$E$39&lt;&gt;"Non-endemic",COUNTRY_INFO!R379,"Not required")</f>
        <v>0</v>
      </c>
      <c r="G379" s="14">
        <f>IF(COUNTRY_INFO!H379=1, IF($E379=1,IF(ALB_MBD!$J379&lt;&gt;" ",COUNTRY_INFO!F379+COUNTRY_INFO!G379-ALB_MBD!$J379,COUNTRY_INFO!F379+COUNTRY_INFO!G379), 0),0)</f>
        <v>204588</v>
      </c>
      <c r="H379" s="14">
        <f>IF(INTRO!$E$39&lt;&gt;"Endemic",0, IF(AND(COUNTRY_INFO!$I379=1,$F379&lt;&gt;0),IF(COUNTRY_INFO!N379&gt;=(COUNTRY_INFO!F379+COUNTRY_INFO!G379),COUNTRY_INFO!F379+COUNTRY_INFO!G379,COUNTRY_INFO!$N379), 0))</f>
        <v>0</v>
      </c>
      <c r="I379" s="3">
        <v>0</v>
      </c>
      <c r="J379" s="14">
        <f t="shared" si="37"/>
        <v>0</v>
      </c>
      <c r="K379" s="14">
        <f t="shared" si="38"/>
        <v>572846.39999999991</v>
      </c>
      <c r="L379" s="14">
        <f t="shared" si="39"/>
        <v>0</v>
      </c>
      <c r="M379" s="14">
        <f t="shared" si="40"/>
        <v>0</v>
      </c>
      <c r="N379" s="14">
        <f t="shared" si="41"/>
        <v>572846.39999999991</v>
      </c>
      <c r="O379" s="25"/>
      <c r="P379" s="16">
        <f t="shared" si="35"/>
        <v>572846.39999999991</v>
      </c>
      <c r="Q379" s="16">
        <f t="shared" si="36"/>
        <v>1146</v>
      </c>
    </row>
    <row r="380" spans="1:17" x14ac:dyDescent="0.25">
      <c r="A380" s="13" t="str">
        <f>IF(INTRO!$E$39="Non-endemic"," ",IF(COUNTRY_INFO!A380=0," ",COUNTRY_INFO!A380))</f>
        <v>Nigeria</v>
      </c>
      <c r="B380" s="13" t="str">
        <f>IF(INTRO!$E$39="Non-endemic"," ",IF(COUNTRY_INFO!B380=0," ",COUNTRY_INFO!B380))</f>
        <v>Kano</v>
      </c>
      <c r="C380" s="13" t="str">
        <f>IF(INTRO!$E$39="Non-endemic"," ",IF(COUNTRY_INFO!C380=0," ",COUNTRY_INFO!C380))</f>
        <v>Bagwai</v>
      </c>
      <c r="D380" s="14">
        <f>IF(INTRO!$E$39="Non-endemic",0,IF(INTRO!$E$39="Endemic but PC is not required",IF(COUNTRY_INFO!$H380=1,COUNTRY_INFO!F380+COUNTRY_INFO!G380,0),IF(COUNTRY_INFO!$H380=1,COUNTRY_INFO!F380+COUNTRY_INFO!G380,IF(COUNTRY_INFO!$I380=1,IF(COUNTRY_INFO!N380&gt;=(COUNTRY_INFO!F380+COUNTRY_INFO!G380),COUNTRY_INFO!F380+COUNTRY_INFO!G380,COUNTRY_INFO!$N380),0))))</f>
        <v>175209</v>
      </c>
      <c r="E380" s="15">
        <f>IF(AND(INTRO!$E$39="Non-endemic",INTRO!$E$37="Non-endemic"),"Not required",IF(INTRO!$E$39="Non-endemic","Treat with DEC",COUNTRY_INFO!Q380))</f>
        <v>1</v>
      </c>
      <c r="F380" s="15">
        <f>IF(INTRO!$E$39&lt;&gt;"Non-endemic",COUNTRY_INFO!R380,"Not required")</f>
        <v>0</v>
      </c>
      <c r="G380" s="14">
        <f>IF(COUNTRY_INFO!H380=1, IF($E380=1,IF(ALB_MBD!$J380&lt;&gt;" ",COUNTRY_INFO!F380+COUNTRY_INFO!G380-ALB_MBD!$J380,COUNTRY_INFO!F380+COUNTRY_INFO!G380), 0),0)</f>
        <v>175209</v>
      </c>
      <c r="H380" s="14">
        <f>IF(INTRO!$E$39&lt;&gt;"Endemic",0, IF(AND(COUNTRY_INFO!$I380=1,$F380&lt;&gt;0),IF(COUNTRY_INFO!N380&gt;=(COUNTRY_INFO!F380+COUNTRY_INFO!G380),COUNTRY_INFO!F380+COUNTRY_INFO!G380,COUNTRY_INFO!$N380), 0))</f>
        <v>0</v>
      </c>
      <c r="I380" s="3">
        <v>0</v>
      </c>
      <c r="J380" s="14">
        <f t="shared" si="37"/>
        <v>0</v>
      </c>
      <c r="K380" s="14">
        <f t="shared" si="38"/>
        <v>490585.19999999995</v>
      </c>
      <c r="L380" s="14">
        <f t="shared" si="39"/>
        <v>0</v>
      </c>
      <c r="M380" s="14">
        <f t="shared" si="40"/>
        <v>0</v>
      </c>
      <c r="N380" s="14">
        <f t="shared" si="41"/>
        <v>490585.19999999995</v>
      </c>
      <c r="O380" s="25"/>
      <c r="P380" s="16">
        <f t="shared" si="35"/>
        <v>490585.19999999995</v>
      </c>
      <c r="Q380" s="16">
        <f t="shared" si="36"/>
        <v>982</v>
      </c>
    </row>
    <row r="381" spans="1:17" x14ac:dyDescent="0.25">
      <c r="A381" s="13" t="str">
        <f>IF(INTRO!$E$39="Non-endemic"," ",IF(COUNTRY_INFO!A381=0," ",COUNTRY_INFO!A381))</f>
        <v>Nigeria</v>
      </c>
      <c r="B381" s="13" t="str">
        <f>IF(INTRO!$E$39="Non-endemic"," ",IF(COUNTRY_INFO!B381=0," ",COUNTRY_INFO!B381))</f>
        <v>Kano</v>
      </c>
      <c r="C381" s="13" t="str">
        <f>IF(INTRO!$E$39="Non-endemic"," ",IF(COUNTRY_INFO!C381=0," ",COUNTRY_INFO!C381))</f>
        <v>Bebeji</v>
      </c>
      <c r="D381" s="14">
        <f>IF(INTRO!$E$39="Non-endemic",0,IF(INTRO!$E$39="Endemic but PC is not required",IF(COUNTRY_INFO!$H381=1,COUNTRY_INFO!F381+COUNTRY_INFO!G381,0),IF(COUNTRY_INFO!$H381=1,COUNTRY_INFO!F381+COUNTRY_INFO!G381,IF(COUNTRY_INFO!$I381=1,IF(COUNTRY_INFO!N381&gt;=(COUNTRY_INFO!F381+COUNTRY_INFO!G381),COUNTRY_INFO!F381+COUNTRY_INFO!G381,COUNTRY_INFO!$N381),0))))</f>
        <v>203195</v>
      </c>
      <c r="E381" s="15">
        <f>IF(AND(INTRO!$E$39="Non-endemic",INTRO!$E$37="Non-endemic"),"Not required",IF(INTRO!$E$39="Non-endemic","Treat with DEC",COUNTRY_INFO!Q381))</f>
        <v>1</v>
      </c>
      <c r="F381" s="15">
        <f>IF(INTRO!$E$39&lt;&gt;"Non-endemic",COUNTRY_INFO!R381,"Not required")</f>
        <v>1</v>
      </c>
      <c r="G381" s="14">
        <f>IF(COUNTRY_INFO!H381=1, IF($E381=1,IF(ALB_MBD!$J381&lt;&gt;" ",COUNTRY_INFO!F381+COUNTRY_INFO!G381-ALB_MBD!$J381,COUNTRY_INFO!F381+COUNTRY_INFO!G381), 0),0)</f>
        <v>203195</v>
      </c>
      <c r="H381" s="14">
        <f>IF(INTRO!$E$39&lt;&gt;"Endemic",0, IF(AND(COUNTRY_INFO!$I381=1,$F381&lt;&gt;0),IF(COUNTRY_INFO!N381&gt;=(COUNTRY_INFO!F381+COUNTRY_INFO!G381),COUNTRY_INFO!F381+COUNTRY_INFO!G381,COUNTRY_INFO!$N381), 0))</f>
        <v>98842.029103906214</v>
      </c>
      <c r="I381" s="3">
        <v>79073.62328312498</v>
      </c>
      <c r="J381" s="14">
        <f t="shared" si="37"/>
        <v>79073.62328312498</v>
      </c>
      <c r="K381" s="14">
        <f t="shared" si="38"/>
        <v>347539.85480725003</v>
      </c>
      <c r="L381" s="14">
        <f t="shared" si="39"/>
        <v>0</v>
      </c>
      <c r="M381" s="14">
        <f t="shared" si="40"/>
        <v>221406.14519274994</v>
      </c>
      <c r="N381" s="14">
        <f t="shared" si="41"/>
        <v>568946</v>
      </c>
      <c r="O381" s="25"/>
      <c r="P381" s="16">
        <f t="shared" si="35"/>
        <v>568946</v>
      </c>
      <c r="Q381" s="16">
        <f t="shared" si="36"/>
        <v>1138</v>
      </c>
    </row>
    <row r="382" spans="1:17" x14ac:dyDescent="0.25">
      <c r="A382" s="13" t="str">
        <f>IF(INTRO!$E$39="Non-endemic"," ",IF(COUNTRY_INFO!A382=0," ",COUNTRY_INFO!A382))</f>
        <v>Nigeria</v>
      </c>
      <c r="B382" s="13" t="str">
        <f>IF(INTRO!$E$39="Non-endemic"," ",IF(COUNTRY_INFO!B382=0," ",COUNTRY_INFO!B382))</f>
        <v>Kano</v>
      </c>
      <c r="C382" s="13" t="str">
        <f>IF(INTRO!$E$39="Non-endemic"," ",IF(COUNTRY_INFO!C382=0," ",COUNTRY_INFO!C382))</f>
        <v>Bichi</v>
      </c>
      <c r="D382" s="14">
        <f>IF(INTRO!$E$39="Non-endemic",0,IF(INTRO!$E$39="Endemic but PC is not required",IF(COUNTRY_INFO!$H382=1,COUNTRY_INFO!F382+COUNTRY_INFO!G382,0),IF(COUNTRY_INFO!$H382=1,COUNTRY_INFO!F382+COUNTRY_INFO!G382,IF(COUNTRY_INFO!$I382=1,IF(COUNTRY_INFO!N382&gt;=(COUNTRY_INFO!F382+COUNTRY_INFO!G382),COUNTRY_INFO!F382+COUNTRY_INFO!G382,COUNTRY_INFO!$N382),0))))</f>
        <v>298134</v>
      </c>
      <c r="E382" s="15">
        <f>IF(AND(INTRO!$E$39="Non-endemic",INTRO!$E$37="Non-endemic"),"Not required",IF(INTRO!$E$39="Non-endemic","Treat with DEC",COUNTRY_INFO!Q382))</f>
        <v>1</v>
      </c>
      <c r="F382" s="15">
        <f>IF(INTRO!$E$39&lt;&gt;"Non-endemic",COUNTRY_INFO!R382,"Not required")</f>
        <v>0</v>
      </c>
      <c r="G382" s="14">
        <f>IF(COUNTRY_INFO!H382=1, IF($E382=1,IF(ALB_MBD!$J382&lt;&gt;" ",COUNTRY_INFO!F382+COUNTRY_INFO!G382-ALB_MBD!$J382,COUNTRY_INFO!F382+COUNTRY_INFO!G382), 0),0)</f>
        <v>298134</v>
      </c>
      <c r="H382" s="14">
        <f>IF(INTRO!$E$39&lt;&gt;"Endemic",0, IF(AND(COUNTRY_INFO!$I382=1,$F382&lt;&gt;0),IF(COUNTRY_INFO!N382&gt;=(COUNTRY_INFO!F382+COUNTRY_INFO!G382),COUNTRY_INFO!F382+COUNTRY_INFO!G382,COUNTRY_INFO!$N382), 0))</f>
        <v>0</v>
      </c>
      <c r="I382" s="3">
        <v>0</v>
      </c>
      <c r="J382" s="14">
        <f t="shared" si="37"/>
        <v>0</v>
      </c>
      <c r="K382" s="14">
        <f t="shared" si="38"/>
        <v>834775.2</v>
      </c>
      <c r="L382" s="14">
        <f t="shared" si="39"/>
        <v>0</v>
      </c>
      <c r="M382" s="14">
        <f t="shared" si="40"/>
        <v>0</v>
      </c>
      <c r="N382" s="14">
        <f t="shared" si="41"/>
        <v>834775.2</v>
      </c>
      <c r="O382" s="25"/>
      <c r="P382" s="16">
        <f t="shared" si="35"/>
        <v>834775.2</v>
      </c>
      <c r="Q382" s="16">
        <f t="shared" si="36"/>
        <v>1670</v>
      </c>
    </row>
    <row r="383" spans="1:17" x14ac:dyDescent="0.25">
      <c r="A383" s="13" t="str">
        <f>IF(INTRO!$E$39="Non-endemic"," ",IF(COUNTRY_INFO!A383=0," ",COUNTRY_INFO!A383))</f>
        <v>Nigeria</v>
      </c>
      <c r="B383" s="13" t="str">
        <f>IF(INTRO!$E$39="Non-endemic"," ",IF(COUNTRY_INFO!B383=0," ",COUNTRY_INFO!B383))</f>
        <v>Kano</v>
      </c>
      <c r="C383" s="13" t="str">
        <f>IF(INTRO!$E$39="Non-endemic"," ",IF(COUNTRY_INFO!C383=0," ",COUNTRY_INFO!C383))</f>
        <v>Bunkure</v>
      </c>
      <c r="D383" s="14">
        <f>IF(INTRO!$E$39="Non-endemic",0,IF(INTRO!$E$39="Endemic but PC is not required",IF(COUNTRY_INFO!$H383=1,COUNTRY_INFO!F383+COUNTRY_INFO!G383,0),IF(COUNTRY_INFO!$H383=1,COUNTRY_INFO!F383+COUNTRY_INFO!G383,IF(COUNTRY_INFO!$I383=1,IF(COUNTRY_INFO!N383&gt;=(COUNTRY_INFO!F383+COUNTRY_INFO!G383),COUNTRY_INFO!F383+COUNTRY_INFO!G383,COUNTRY_INFO!$N383),0))))</f>
        <v>183863</v>
      </c>
      <c r="E383" s="15">
        <f>IF(AND(INTRO!$E$39="Non-endemic",INTRO!$E$37="Non-endemic"),"Not required",IF(INTRO!$E$39="Non-endemic","Treat with DEC",COUNTRY_INFO!Q383))</f>
        <v>1</v>
      </c>
      <c r="F383" s="15">
        <f>IF(INTRO!$E$39&lt;&gt;"Non-endemic",COUNTRY_INFO!R383,"Not required")</f>
        <v>0</v>
      </c>
      <c r="G383" s="14">
        <f>IF(COUNTRY_INFO!H383=1, IF($E383=1,IF(ALB_MBD!$J383&lt;&gt;" ",COUNTRY_INFO!F383+COUNTRY_INFO!G383-ALB_MBD!$J383,COUNTRY_INFO!F383+COUNTRY_INFO!G383), 0),0)</f>
        <v>183863</v>
      </c>
      <c r="H383" s="14">
        <f>IF(INTRO!$E$39&lt;&gt;"Endemic",0, IF(AND(COUNTRY_INFO!$I383=1,$F383&lt;&gt;0),IF(COUNTRY_INFO!N383&gt;=(COUNTRY_INFO!F383+COUNTRY_INFO!G383),COUNTRY_INFO!F383+COUNTRY_INFO!G383,COUNTRY_INFO!$N383), 0))</f>
        <v>0</v>
      </c>
      <c r="I383" s="3">
        <v>0</v>
      </c>
      <c r="J383" s="14">
        <f t="shared" si="37"/>
        <v>0</v>
      </c>
      <c r="K383" s="14">
        <f t="shared" si="38"/>
        <v>514816.39999999997</v>
      </c>
      <c r="L383" s="14">
        <f t="shared" si="39"/>
        <v>0</v>
      </c>
      <c r="M383" s="14">
        <f t="shared" si="40"/>
        <v>0</v>
      </c>
      <c r="N383" s="14">
        <f t="shared" si="41"/>
        <v>514816.39999999997</v>
      </c>
      <c r="O383" s="25"/>
      <c r="P383" s="16">
        <f t="shared" si="35"/>
        <v>514816.39999999997</v>
      </c>
      <c r="Q383" s="16">
        <f t="shared" si="36"/>
        <v>1030</v>
      </c>
    </row>
    <row r="384" spans="1:17" x14ac:dyDescent="0.25">
      <c r="A384" s="13" t="str">
        <f>IF(INTRO!$E$39="Non-endemic"," ",IF(COUNTRY_INFO!A384=0," ",COUNTRY_INFO!A384))</f>
        <v>Nigeria</v>
      </c>
      <c r="B384" s="13" t="str">
        <f>IF(INTRO!$E$39="Non-endemic"," ",IF(COUNTRY_INFO!B384=0," ",COUNTRY_INFO!B384))</f>
        <v>Kano</v>
      </c>
      <c r="C384" s="13" t="str">
        <f>IF(INTRO!$E$39="Non-endemic"," ",IF(COUNTRY_INFO!C384=0," ",COUNTRY_INFO!C384))</f>
        <v>Dala</v>
      </c>
      <c r="D384" s="14">
        <f>IF(INTRO!$E$39="Non-endemic",0,IF(INTRO!$E$39="Endemic but PC is not required",IF(COUNTRY_INFO!$H384=1,COUNTRY_INFO!F384+COUNTRY_INFO!G384,0),IF(COUNTRY_INFO!$H384=1,COUNTRY_INFO!F384+COUNTRY_INFO!G384,IF(COUNTRY_INFO!$I384=1,IF(COUNTRY_INFO!N384&gt;=(COUNTRY_INFO!F384+COUNTRY_INFO!G384),COUNTRY_INFO!F384+COUNTRY_INFO!G384,COUNTRY_INFO!$N384),0))))</f>
        <v>450566</v>
      </c>
      <c r="E384" s="15">
        <f>IF(AND(INTRO!$E$39="Non-endemic",INTRO!$E$37="Non-endemic"),"Not required",IF(INTRO!$E$39="Non-endemic","Treat with DEC",COUNTRY_INFO!Q384))</f>
        <v>1</v>
      </c>
      <c r="F384" s="15">
        <f>IF(INTRO!$E$39&lt;&gt;"Non-endemic",COUNTRY_INFO!R384,"Not required")</f>
        <v>0</v>
      </c>
      <c r="G384" s="14">
        <f>IF(COUNTRY_INFO!H384=1, IF($E384=1,IF(ALB_MBD!$J384&lt;&gt;" ",COUNTRY_INFO!F384+COUNTRY_INFO!G384-ALB_MBD!$J384,COUNTRY_INFO!F384+COUNTRY_INFO!G384), 0),0)</f>
        <v>450566</v>
      </c>
      <c r="H384" s="14">
        <f>IF(INTRO!$E$39&lt;&gt;"Endemic",0, IF(AND(COUNTRY_INFO!$I384=1,$F384&lt;&gt;0),IF(COUNTRY_INFO!N384&gt;=(COUNTRY_INFO!F384+COUNTRY_INFO!G384),COUNTRY_INFO!F384+COUNTRY_INFO!G384,COUNTRY_INFO!$N384), 0))</f>
        <v>0</v>
      </c>
      <c r="I384" s="3">
        <v>0</v>
      </c>
      <c r="J384" s="14">
        <f t="shared" si="37"/>
        <v>0</v>
      </c>
      <c r="K384" s="14">
        <f t="shared" si="38"/>
        <v>1261584.7999999998</v>
      </c>
      <c r="L384" s="14">
        <f t="shared" si="39"/>
        <v>0</v>
      </c>
      <c r="M384" s="14">
        <f t="shared" si="40"/>
        <v>0</v>
      </c>
      <c r="N384" s="14">
        <f t="shared" si="41"/>
        <v>1261584.7999999998</v>
      </c>
      <c r="O384" s="25"/>
      <c r="P384" s="16">
        <f t="shared" si="35"/>
        <v>1261584.7999999998</v>
      </c>
      <c r="Q384" s="16">
        <f t="shared" si="36"/>
        <v>2524</v>
      </c>
    </row>
    <row r="385" spans="1:17" x14ac:dyDescent="0.25">
      <c r="A385" s="13" t="str">
        <f>IF(INTRO!$E$39="Non-endemic"," ",IF(COUNTRY_INFO!A385=0," ",COUNTRY_INFO!A385))</f>
        <v>Nigeria</v>
      </c>
      <c r="B385" s="13" t="str">
        <f>IF(INTRO!$E$39="Non-endemic"," ",IF(COUNTRY_INFO!B385=0," ",COUNTRY_INFO!B385))</f>
        <v>Kano</v>
      </c>
      <c r="C385" s="13" t="str">
        <f>IF(INTRO!$E$39="Non-endemic"," ",IF(COUNTRY_INFO!C385=0," ",COUNTRY_INFO!C385))</f>
        <v>Dambatta</v>
      </c>
      <c r="D385" s="14">
        <f>IF(INTRO!$E$39="Non-endemic",0,IF(INTRO!$E$39="Endemic but PC is not required",IF(COUNTRY_INFO!$H385=1,COUNTRY_INFO!F385+COUNTRY_INFO!G385,0),IF(COUNTRY_INFO!$H385=1,COUNTRY_INFO!F385+COUNTRY_INFO!G385,IF(COUNTRY_INFO!$I385=1,IF(COUNTRY_INFO!N385&gt;=(COUNTRY_INFO!F385+COUNTRY_INFO!G385),COUNTRY_INFO!F385+COUNTRY_INFO!G385,COUNTRY_INFO!$N385),0))))</f>
        <v>223755</v>
      </c>
      <c r="E385" s="15">
        <f>IF(AND(INTRO!$E$39="Non-endemic",INTRO!$E$37="Non-endemic"),"Not required",IF(INTRO!$E$39="Non-endemic","Treat with DEC",COUNTRY_INFO!Q385))</f>
        <v>1</v>
      </c>
      <c r="F385" s="15">
        <f>IF(INTRO!$E$39&lt;&gt;"Non-endemic",COUNTRY_INFO!R385,"Not required")</f>
        <v>1</v>
      </c>
      <c r="G385" s="14">
        <f>IF(COUNTRY_INFO!H385=1, IF($E385=1,IF(ALB_MBD!$J385&lt;&gt;" ",COUNTRY_INFO!F385+COUNTRY_INFO!G385-ALB_MBD!$J385,COUNTRY_INFO!F385+COUNTRY_INFO!G385), 0),0)</f>
        <v>223755</v>
      </c>
      <c r="H385" s="14">
        <f>IF(INTRO!$E$39&lt;&gt;"Endemic",0, IF(AND(COUNTRY_INFO!$I385=1,$F385&lt;&gt;0),IF(COUNTRY_INFO!N385&gt;=(COUNTRY_INFO!F385+COUNTRY_INFO!G385),COUNTRY_INFO!F385+COUNTRY_INFO!G385,COUNTRY_INFO!$N385), 0))</f>
        <v>44716.56401210936</v>
      </c>
      <c r="I385" s="3">
        <v>35773.251209687485</v>
      </c>
      <c r="J385" s="14">
        <f t="shared" si="37"/>
        <v>35773.251209687485</v>
      </c>
      <c r="K385" s="14">
        <f t="shared" si="38"/>
        <v>526348.89661287493</v>
      </c>
      <c r="L385" s="14">
        <f t="shared" si="39"/>
        <v>0</v>
      </c>
      <c r="M385" s="14">
        <f t="shared" si="40"/>
        <v>100165.10338712495</v>
      </c>
      <c r="N385" s="14">
        <f t="shared" si="41"/>
        <v>626513.99999999988</v>
      </c>
      <c r="O385" s="25"/>
      <c r="P385" s="16">
        <f t="shared" si="35"/>
        <v>626513.99999999988</v>
      </c>
      <c r="Q385" s="16">
        <f t="shared" si="36"/>
        <v>1254</v>
      </c>
    </row>
    <row r="386" spans="1:17" x14ac:dyDescent="0.25">
      <c r="A386" s="13" t="str">
        <f>IF(INTRO!$E$39="Non-endemic"," ",IF(COUNTRY_INFO!A386=0," ",COUNTRY_INFO!A386))</f>
        <v>Nigeria</v>
      </c>
      <c r="B386" s="13" t="str">
        <f>IF(INTRO!$E$39="Non-endemic"," ",IF(COUNTRY_INFO!B386=0," ",COUNTRY_INFO!B386))</f>
        <v>Kano</v>
      </c>
      <c r="C386" s="13" t="str">
        <f>IF(INTRO!$E$39="Non-endemic"," ",IF(COUNTRY_INFO!C386=0," ",COUNTRY_INFO!C386))</f>
        <v>Dawakin kudi</v>
      </c>
      <c r="D386" s="14">
        <f>IF(INTRO!$E$39="Non-endemic",0,IF(INTRO!$E$39="Endemic but PC is not required",IF(COUNTRY_INFO!$H386=1,COUNTRY_INFO!F386+COUNTRY_INFO!G386,0),IF(COUNTRY_INFO!$H386=1,COUNTRY_INFO!F386+COUNTRY_INFO!G386,IF(COUNTRY_INFO!$I386=1,IF(COUNTRY_INFO!N386&gt;=(COUNTRY_INFO!F386+COUNTRY_INFO!G386),COUNTRY_INFO!F386+COUNTRY_INFO!G386,COUNTRY_INFO!$N386),0))))</f>
        <v>242498</v>
      </c>
      <c r="E386" s="15">
        <f>IF(AND(INTRO!$E$39="Non-endemic",INTRO!$E$37="Non-endemic"),"Not required",IF(INTRO!$E$39="Non-endemic","Treat with DEC",COUNTRY_INFO!Q386))</f>
        <v>1</v>
      </c>
      <c r="F386" s="15">
        <f>IF(INTRO!$E$39&lt;&gt;"Non-endemic",COUNTRY_INFO!R386,"Not required")</f>
        <v>0</v>
      </c>
      <c r="G386" s="14">
        <f>IF(COUNTRY_INFO!H386=1, IF($E386=1,IF(ALB_MBD!$J386&lt;&gt;" ",COUNTRY_INFO!F386+COUNTRY_INFO!G386-ALB_MBD!$J386,COUNTRY_INFO!F386+COUNTRY_INFO!G386), 0),0)</f>
        <v>242498</v>
      </c>
      <c r="H386" s="14">
        <f>IF(INTRO!$E$39&lt;&gt;"Endemic",0, IF(AND(COUNTRY_INFO!$I386=1,$F386&lt;&gt;0),IF(COUNTRY_INFO!N386&gt;=(COUNTRY_INFO!F386+COUNTRY_INFO!G386),COUNTRY_INFO!F386+COUNTRY_INFO!G386,COUNTRY_INFO!$N386), 0))</f>
        <v>0</v>
      </c>
      <c r="I386" s="3">
        <v>0</v>
      </c>
      <c r="J386" s="14">
        <f t="shared" si="37"/>
        <v>0</v>
      </c>
      <c r="K386" s="14">
        <f t="shared" si="38"/>
        <v>678994.39999999991</v>
      </c>
      <c r="L386" s="14">
        <f t="shared" si="39"/>
        <v>0</v>
      </c>
      <c r="M386" s="14">
        <f t="shared" si="40"/>
        <v>0</v>
      </c>
      <c r="N386" s="14">
        <f t="shared" si="41"/>
        <v>678994.39999999991</v>
      </c>
      <c r="O386" s="25"/>
      <c r="P386" s="16">
        <f t="shared" si="35"/>
        <v>678994.39999999991</v>
      </c>
      <c r="Q386" s="16">
        <f t="shared" si="36"/>
        <v>1358</v>
      </c>
    </row>
    <row r="387" spans="1:17" x14ac:dyDescent="0.25">
      <c r="A387" s="13" t="str">
        <f>IF(INTRO!$E$39="Non-endemic"," ",IF(COUNTRY_INFO!A387=0," ",COUNTRY_INFO!A387))</f>
        <v>Nigeria</v>
      </c>
      <c r="B387" s="13" t="str">
        <f>IF(INTRO!$E$39="Non-endemic"," ",IF(COUNTRY_INFO!B387=0," ",COUNTRY_INFO!B387))</f>
        <v>Kano</v>
      </c>
      <c r="C387" s="13" t="str">
        <f>IF(INTRO!$E$39="Non-endemic"," ",IF(COUNTRY_INFO!C387=0," ",COUNTRY_INFO!C387))</f>
        <v>Dawakin Tofa</v>
      </c>
      <c r="D387" s="14">
        <f>IF(INTRO!$E$39="Non-endemic",0,IF(INTRO!$E$39="Endemic but PC is not required",IF(COUNTRY_INFO!$H387=1,COUNTRY_INFO!F387+COUNTRY_INFO!G387,0),IF(COUNTRY_INFO!$H387=1,COUNTRY_INFO!F387+COUNTRY_INFO!G387,IF(COUNTRY_INFO!$I387=1,IF(COUNTRY_INFO!N387&gt;=(COUNTRY_INFO!F387+COUNTRY_INFO!G387),COUNTRY_INFO!F387+COUNTRY_INFO!G387,COUNTRY_INFO!$N387),0))))</f>
        <v>266691</v>
      </c>
      <c r="E387" s="15">
        <f>IF(AND(INTRO!$E$39="Non-endemic",INTRO!$E$37="Non-endemic"),"Not required",IF(INTRO!$E$39="Non-endemic","Treat with DEC",COUNTRY_INFO!Q387))</f>
        <v>1</v>
      </c>
      <c r="F387" s="15">
        <f>IF(INTRO!$E$39&lt;&gt;"Non-endemic",COUNTRY_INFO!R387,"Not required")</f>
        <v>1</v>
      </c>
      <c r="G387" s="14">
        <f>IF(COUNTRY_INFO!H387=1, IF($E387=1,IF(ALB_MBD!$J387&lt;&gt;" ",COUNTRY_INFO!F387+COUNTRY_INFO!G387-ALB_MBD!$J387,COUNTRY_INFO!F387+COUNTRY_INFO!G387), 0),0)</f>
        <v>266691</v>
      </c>
      <c r="H387" s="14">
        <f>IF(INTRO!$E$39&lt;&gt;"Endemic",0, IF(AND(COUNTRY_INFO!$I387=1,$F387&lt;&gt;0),IF(COUNTRY_INFO!N387&gt;=(COUNTRY_INFO!F387+COUNTRY_INFO!G387),COUNTRY_INFO!F387+COUNTRY_INFO!G387,COUNTRY_INFO!$N387), 0))</f>
        <v>97245.915664062457</v>
      </c>
      <c r="I387" s="3">
        <v>77796.732531249974</v>
      </c>
      <c r="J387" s="14">
        <f t="shared" si="37"/>
        <v>77796.732531249974</v>
      </c>
      <c r="K387" s="14">
        <f t="shared" si="38"/>
        <v>528903.94891250005</v>
      </c>
      <c r="L387" s="14">
        <f t="shared" si="39"/>
        <v>0</v>
      </c>
      <c r="M387" s="14">
        <f t="shared" si="40"/>
        <v>217830.8510874999</v>
      </c>
      <c r="N387" s="14">
        <f t="shared" si="41"/>
        <v>746734.79999999993</v>
      </c>
      <c r="O387" s="25"/>
      <c r="P387" s="16">
        <f t="shared" si="35"/>
        <v>746734.79999999993</v>
      </c>
      <c r="Q387" s="16">
        <f t="shared" si="36"/>
        <v>1494</v>
      </c>
    </row>
    <row r="388" spans="1:17" x14ac:dyDescent="0.25">
      <c r="A388" s="13" t="str">
        <f>IF(INTRO!$E$39="Non-endemic"," ",IF(COUNTRY_INFO!A388=0," ",COUNTRY_INFO!A388))</f>
        <v>Nigeria</v>
      </c>
      <c r="B388" s="13" t="str">
        <f>IF(INTRO!$E$39="Non-endemic"," ",IF(COUNTRY_INFO!B388=0," ",COUNTRY_INFO!B388))</f>
        <v>Kano</v>
      </c>
      <c r="C388" s="13" t="str">
        <f>IF(INTRO!$E$39="Non-endemic"," ",IF(COUNTRY_INFO!C388=0," ",COUNTRY_INFO!C388))</f>
        <v>Doguwa</v>
      </c>
      <c r="D388" s="14">
        <f>IF(INTRO!$E$39="Non-endemic",0,IF(INTRO!$E$39="Endemic but PC is not required",IF(COUNTRY_INFO!$H388=1,COUNTRY_INFO!F388+COUNTRY_INFO!G388,0),IF(COUNTRY_INFO!$H388=1,COUNTRY_INFO!F388+COUNTRY_INFO!G388,IF(COUNTRY_INFO!$I388=1,IF(COUNTRY_INFO!N388&gt;=(COUNTRY_INFO!F388+COUNTRY_INFO!G388),COUNTRY_INFO!F388+COUNTRY_INFO!G388,COUNTRY_INFO!$N388),0))))</f>
        <v>162657</v>
      </c>
      <c r="E388" s="15">
        <f>IF(AND(INTRO!$E$39="Non-endemic",INTRO!$E$37="Non-endemic"),"Not required",IF(INTRO!$E$39="Non-endemic","Treat with DEC",COUNTRY_INFO!Q388))</f>
        <v>1</v>
      </c>
      <c r="F388" s="15">
        <f>IF(INTRO!$E$39&lt;&gt;"Non-endemic",COUNTRY_INFO!R388,"Not required")</f>
        <v>1</v>
      </c>
      <c r="G388" s="14">
        <f>IF(COUNTRY_INFO!H388=1, IF($E388=1,IF(ALB_MBD!$J388&lt;&gt;" ",COUNTRY_INFO!F388+COUNTRY_INFO!G388-ALB_MBD!$J388,COUNTRY_INFO!F388+COUNTRY_INFO!G388), 0),0)</f>
        <v>162657</v>
      </c>
      <c r="H388" s="14">
        <f>IF(INTRO!$E$39&lt;&gt;"Endemic",0, IF(AND(COUNTRY_INFO!$I388=1,$F388&lt;&gt;0),IF(COUNTRY_INFO!N388&gt;=(COUNTRY_INFO!F388+COUNTRY_INFO!G388),COUNTRY_INFO!F388+COUNTRY_INFO!G388,COUNTRY_INFO!$N388), 0))</f>
        <v>94796.554859765602</v>
      </c>
      <c r="I388" s="3">
        <v>75837.243887812481</v>
      </c>
      <c r="J388" s="14">
        <f t="shared" si="37"/>
        <v>75837.243887812481</v>
      </c>
      <c r="K388" s="14">
        <f t="shared" si="38"/>
        <v>243095.31711412504</v>
      </c>
      <c r="L388" s="14">
        <f t="shared" si="39"/>
        <v>0</v>
      </c>
      <c r="M388" s="14">
        <f t="shared" si="40"/>
        <v>212344.28288587494</v>
      </c>
      <c r="N388" s="14">
        <f t="shared" si="41"/>
        <v>455439.6</v>
      </c>
      <c r="O388" s="25"/>
      <c r="P388" s="16">
        <f t="shared" si="35"/>
        <v>455439.6</v>
      </c>
      <c r="Q388" s="16">
        <f t="shared" si="36"/>
        <v>911</v>
      </c>
    </row>
    <row r="389" spans="1:17" x14ac:dyDescent="0.25">
      <c r="A389" s="13" t="str">
        <f>IF(INTRO!$E$39="Non-endemic"," ",IF(COUNTRY_INFO!A389=0," ",COUNTRY_INFO!A389))</f>
        <v>Nigeria</v>
      </c>
      <c r="B389" s="13" t="str">
        <f>IF(INTRO!$E$39="Non-endemic"," ",IF(COUNTRY_INFO!B389=0," ",COUNTRY_INFO!B389))</f>
        <v>Kano</v>
      </c>
      <c r="C389" s="13" t="str">
        <f>IF(INTRO!$E$39="Non-endemic"," ",IF(COUNTRY_INFO!C389=0," ",COUNTRY_INFO!C389))</f>
        <v>Fagge</v>
      </c>
      <c r="D389" s="14">
        <f>IF(INTRO!$E$39="Non-endemic",0,IF(INTRO!$E$39="Endemic but PC is not required",IF(COUNTRY_INFO!$H389=1,COUNTRY_INFO!F389+COUNTRY_INFO!G389,0),IF(COUNTRY_INFO!$H389=1,COUNTRY_INFO!F389+COUNTRY_INFO!G389,IF(COUNTRY_INFO!$I389=1,IF(COUNTRY_INFO!N389&gt;=(COUNTRY_INFO!F389+COUNTRY_INFO!G389),COUNTRY_INFO!F389+COUNTRY_INFO!G389,COUNTRY_INFO!$N389),0))))</f>
        <v>213921</v>
      </c>
      <c r="E389" s="15">
        <f>IF(AND(INTRO!$E$39="Non-endemic",INTRO!$E$37="Non-endemic"),"Not required",IF(INTRO!$E$39="Non-endemic","Treat with DEC",COUNTRY_INFO!Q389))</f>
        <v>1</v>
      </c>
      <c r="F389" s="15">
        <f>IF(INTRO!$E$39&lt;&gt;"Non-endemic",COUNTRY_INFO!R389,"Not required")</f>
        <v>0</v>
      </c>
      <c r="G389" s="14">
        <f>IF(COUNTRY_INFO!H389=1, IF($E389=1,IF(ALB_MBD!$J389&lt;&gt;" ",COUNTRY_INFO!F389+COUNTRY_INFO!G389-ALB_MBD!$J389,COUNTRY_INFO!F389+COUNTRY_INFO!G389), 0),0)</f>
        <v>213921</v>
      </c>
      <c r="H389" s="14">
        <f>IF(INTRO!$E$39&lt;&gt;"Endemic",0, IF(AND(COUNTRY_INFO!$I389=1,$F389&lt;&gt;0),IF(COUNTRY_INFO!N389&gt;=(COUNTRY_INFO!F389+COUNTRY_INFO!G389),COUNTRY_INFO!F389+COUNTRY_INFO!G389,COUNTRY_INFO!$N389), 0))</f>
        <v>0</v>
      </c>
      <c r="I389" s="3">
        <v>0</v>
      </c>
      <c r="J389" s="14">
        <f t="shared" si="37"/>
        <v>0</v>
      </c>
      <c r="K389" s="14">
        <f t="shared" si="38"/>
        <v>598978.79999999993</v>
      </c>
      <c r="L389" s="14">
        <f t="shared" si="39"/>
        <v>0</v>
      </c>
      <c r="M389" s="14">
        <f t="shared" si="40"/>
        <v>0</v>
      </c>
      <c r="N389" s="14">
        <f t="shared" si="41"/>
        <v>598978.79999999993</v>
      </c>
      <c r="O389" s="25"/>
      <c r="P389" s="16">
        <f t="shared" si="35"/>
        <v>598978.79999999993</v>
      </c>
      <c r="Q389" s="16">
        <f t="shared" si="36"/>
        <v>1198</v>
      </c>
    </row>
    <row r="390" spans="1:17" x14ac:dyDescent="0.25">
      <c r="A390" s="13" t="str">
        <f>IF(INTRO!$E$39="Non-endemic"," ",IF(COUNTRY_INFO!A390=0," ",COUNTRY_INFO!A390))</f>
        <v>Nigeria</v>
      </c>
      <c r="B390" s="13" t="str">
        <f>IF(INTRO!$E$39="Non-endemic"," ",IF(COUNTRY_INFO!B390=0," ",COUNTRY_INFO!B390))</f>
        <v>Kano</v>
      </c>
      <c r="C390" s="13" t="str">
        <f>IF(INTRO!$E$39="Non-endemic"," ",IF(COUNTRY_INFO!C390=0," ",COUNTRY_INFO!C390))</f>
        <v>Gabasawa</v>
      </c>
      <c r="D390" s="14">
        <f>IF(INTRO!$E$39="Non-endemic",0,IF(INTRO!$E$39="Endemic but PC is not required",IF(COUNTRY_INFO!$H390=1,COUNTRY_INFO!F390+COUNTRY_INFO!G390,0),IF(COUNTRY_INFO!$H390=1,COUNTRY_INFO!F390+COUNTRY_INFO!G390,IF(COUNTRY_INFO!$I390=1,IF(COUNTRY_INFO!N390&gt;=(COUNTRY_INFO!F390+COUNTRY_INFO!G390),COUNTRY_INFO!F390+COUNTRY_INFO!G390,COUNTRY_INFO!$N390),0))))</f>
        <v>227077</v>
      </c>
      <c r="E390" s="15">
        <f>IF(AND(INTRO!$E$39="Non-endemic",INTRO!$E$37="Non-endemic"),"Not required",IF(INTRO!$E$39="Non-endemic","Treat with DEC",COUNTRY_INFO!Q390))</f>
        <v>1</v>
      </c>
      <c r="F390" s="15">
        <f>IF(INTRO!$E$39&lt;&gt;"Non-endemic",COUNTRY_INFO!R390,"Not required")</f>
        <v>0</v>
      </c>
      <c r="G390" s="14">
        <f>IF(COUNTRY_INFO!H390=1, IF($E390=1,IF(ALB_MBD!$J390&lt;&gt;" ",COUNTRY_INFO!F390+COUNTRY_INFO!G390-ALB_MBD!$J390,COUNTRY_INFO!F390+COUNTRY_INFO!G390), 0),0)</f>
        <v>227077</v>
      </c>
      <c r="H390" s="14">
        <f>IF(INTRO!$E$39&lt;&gt;"Endemic",0, IF(AND(COUNTRY_INFO!$I390=1,$F390&lt;&gt;0),IF(COUNTRY_INFO!N390&gt;=(COUNTRY_INFO!F390+COUNTRY_INFO!G390),COUNTRY_INFO!F390+COUNTRY_INFO!G390,COUNTRY_INFO!$N390), 0))</f>
        <v>0</v>
      </c>
      <c r="I390" s="3">
        <v>0</v>
      </c>
      <c r="J390" s="14">
        <f t="shared" si="37"/>
        <v>0</v>
      </c>
      <c r="K390" s="14">
        <f t="shared" si="38"/>
        <v>635815.6</v>
      </c>
      <c r="L390" s="14">
        <f t="shared" si="39"/>
        <v>0</v>
      </c>
      <c r="M390" s="14">
        <f t="shared" si="40"/>
        <v>0</v>
      </c>
      <c r="N390" s="14">
        <f t="shared" si="41"/>
        <v>635815.6</v>
      </c>
      <c r="O390" s="25"/>
      <c r="P390" s="16">
        <f t="shared" si="35"/>
        <v>635815.6</v>
      </c>
      <c r="Q390" s="16">
        <f t="shared" si="36"/>
        <v>1272</v>
      </c>
    </row>
    <row r="391" spans="1:17" x14ac:dyDescent="0.25">
      <c r="A391" s="13" t="str">
        <f>IF(INTRO!$E$39="Non-endemic"," ",IF(COUNTRY_INFO!A391=0," ",COUNTRY_INFO!A391))</f>
        <v>Nigeria</v>
      </c>
      <c r="B391" s="13" t="str">
        <f>IF(INTRO!$E$39="Non-endemic"," ",IF(COUNTRY_INFO!B391=0," ",COUNTRY_INFO!B391))</f>
        <v>Kano</v>
      </c>
      <c r="C391" s="13" t="str">
        <f>IF(INTRO!$E$39="Non-endemic"," ",IF(COUNTRY_INFO!C391=0," ",COUNTRY_INFO!C391))</f>
        <v>Garko</v>
      </c>
      <c r="D391" s="14">
        <f>IF(INTRO!$E$39="Non-endemic",0,IF(INTRO!$E$39="Endemic but PC is not required",IF(COUNTRY_INFO!$H391=1,COUNTRY_INFO!F391+COUNTRY_INFO!G391,0),IF(COUNTRY_INFO!$H391=1,COUNTRY_INFO!F391+COUNTRY_INFO!G391,IF(COUNTRY_INFO!$I391=1,IF(COUNTRY_INFO!N391&gt;=(COUNTRY_INFO!F391+COUNTRY_INFO!G391),COUNTRY_INFO!F391+COUNTRY_INFO!G391,COUNTRY_INFO!$N391),0))))</f>
        <v>174835</v>
      </c>
      <c r="E391" s="15">
        <f>IF(AND(INTRO!$E$39="Non-endemic",INTRO!$E$37="Non-endemic"),"Not required",IF(INTRO!$E$39="Non-endemic","Treat with DEC",COUNTRY_INFO!Q391))</f>
        <v>1</v>
      </c>
      <c r="F391" s="15">
        <f>IF(INTRO!$E$39&lt;&gt;"Non-endemic",COUNTRY_INFO!R391,"Not required")</f>
        <v>0</v>
      </c>
      <c r="G391" s="14">
        <f>IF(COUNTRY_INFO!H391=1, IF($E391=1,IF(ALB_MBD!$J391&lt;&gt;" ",COUNTRY_INFO!F391+COUNTRY_INFO!G391-ALB_MBD!$J391,COUNTRY_INFO!F391+COUNTRY_INFO!G391), 0),0)</f>
        <v>174835</v>
      </c>
      <c r="H391" s="14">
        <f>IF(INTRO!$E$39&lt;&gt;"Endemic",0, IF(AND(COUNTRY_INFO!$I391=1,$F391&lt;&gt;0),IF(COUNTRY_INFO!N391&gt;=(COUNTRY_INFO!F391+COUNTRY_INFO!G391),COUNTRY_INFO!F391+COUNTRY_INFO!G391,COUNTRY_INFO!$N391), 0))</f>
        <v>0</v>
      </c>
      <c r="I391" s="3">
        <v>0</v>
      </c>
      <c r="J391" s="14">
        <f t="shared" si="37"/>
        <v>0</v>
      </c>
      <c r="K391" s="14">
        <f t="shared" si="38"/>
        <v>489537.99999999994</v>
      </c>
      <c r="L391" s="14">
        <f t="shared" si="39"/>
        <v>0</v>
      </c>
      <c r="M391" s="14">
        <f t="shared" si="40"/>
        <v>0</v>
      </c>
      <c r="N391" s="14">
        <f t="shared" si="41"/>
        <v>489537.99999999994</v>
      </c>
      <c r="O391" s="25"/>
      <c r="P391" s="16">
        <f t="shared" si="35"/>
        <v>489537.99999999994</v>
      </c>
      <c r="Q391" s="16">
        <f t="shared" si="36"/>
        <v>980</v>
      </c>
    </row>
    <row r="392" spans="1:17" x14ac:dyDescent="0.25">
      <c r="A392" s="13" t="str">
        <f>IF(INTRO!$E$39="Non-endemic"," ",IF(COUNTRY_INFO!A392=0," ",COUNTRY_INFO!A392))</f>
        <v>Nigeria</v>
      </c>
      <c r="B392" s="13" t="str">
        <f>IF(INTRO!$E$39="Non-endemic"," ",IF(COUNTRY_INFO!B392=0," ",COUNTRY_INFO!B392))</f>
        <v>Kano</v>
      </c>
      <c r="C392" s="13" t="str">
        <f>IF(INTRO!$E$39="Non-endemic"," ",IF(COUNTRY_INFO!C392=0," ",COUNTRY_INFO!C392))</f>
        <v>Garum Mallam</v>
      </c>
      <c r="D392" s="14">
        <f>IF(INTRO!$E$39="Non-endemic",0,IF(INTRO!$E$39="Endemic but PC is not required",IF(COUNTRY_INFO!$H392=1,COUNTRY_INFO!F392+COUNTRY_INFO!G392,0),IF(COUNTRY_INFO!$H392=1,COUNTRY_INFO!F392+COUNTRY_INFO!G392,IF(COUNTRY_INFO!$I392=1,IF(COUNTRY_INFO!N392&gt;=(COUNTRY_INFO!F392+COUNTRY_INFO!G392),COUNTRY_INFO!F392+COUNTRY_INFO!G392,COUNTRY_INFO!$N392),0))))</f>
        <v>125337</v>
      </c>
      <c r="E392" s="15">
        <f>IF(AND(INTRO!$E$39="Non-endemic",INTRO!$E$37="Non-endemic"),"Not required",IF(INTRO!$E$39="Non-endemic","Treat with DEC",COUNTRY_INFO!Q392))</f>
        <v>1</v>
      </c>
      <c r="F392" s="15">
        <f>IF(INTRO!$E$39&lt;&gt;"Non-endemic",COUNTRY_INFO!R392,"Not required")</f>
        <v>1</v>
      </c>
      <c r="G392" s="14">
        <f>IF(COUNTRY_INFO!H392=1, IF($E392=1,IF(ALB_MBD!$J392&lt;&gt;" ",COUNTRY_INFO!F392+COUNTRY_INFO!G392-ALB_MBD!$J392,COUNTRY_INFO!F392+COUNTRY_INFO!G392), 0),0)</f>
        <v>125337</v>
      </c>
      <c r="H392" s="14">
        <f>IF(INTRO!$E$39&lt;&gt;"Endemic",0, IF(AND(COUNTRY_INFO!$I392=1,$F392&lt;&gt;0),IF(COUNTRY_INFO!N392&gt;=(COUNTRY_INFO!F392+COUNTRY_INFO!G392),COUNTRY_INFO!F392+COUNTRY_INFO!G392,COUNTRY_INFO!$N392), 0))</f>
        <v>125337</v>
      </c>
      <c r="I392" s="3">
        <v>112621.58770531247</v>
      </c>
      <c r="J392" s="14">
        <f t="shared" si="37"/>
        <v>112621.58770531247</v>
      </c>
      <c r="K392" s="14">
        <f t="shared" si="38"/>
        <v>35603.154425125074</v>
      </c>
      <c r="L392" s="14">
        <f t="shared" si="39"/>
        <v>0</v>
      </c>
      <c r="M392" s="14">
        <f t="shared" si="40"/>
        <v>315340.44557487487</v>
      </c>
      <c r="N392" s="14">
        <f t="shared" si="41"/>
        <v>350943.6</v>
      </c>
      <c r="O392" s="25"/>
      <c r="P392" s="16">
        <f t="shared" ref="P392:P455" si="42">IF($N392&gt;$O392,$N392-$O392,0)</f>
        <v>350943.6</v>
      </c>
      <c r="Q392" s="16">
        <f t="shared" ref="Q392:Q455" si="43">ROUNDUP($N392/500,0)</f>
        <v>702</v>
      </c>
    </row>
    <row r="393" spans="1:17" x14ac:dyDescent="0.25">
      <c r="A393" s="13" t="str">
        <f>IF(INTRO!$E$39="Non-endemic"," ",IF(COUNTRY_INFO!A393=0," ",COUNTRY_INFO!A393))</f>
        <v>Nigeria</v>
      </c>
      <c r="B393" s="13" t="str">
        <f>IF(INTRO!$E$39="Non-endemic"," ",IF(COUNTRY_INFO!B393=0," ",COUNTRY_INFO!B393))</f>
        <v>Kano</v>
      </c>
      <c r="C393" s="13" t="str">
        <f>IF(INTRO!$E$39="Non-endemic"," ",IF(COUNTRY_INFO!C393=0," ",COUNTRY_INFO!C393))</f>
        <v>Gaya</v>
      </c>
      <c r="D393" s="14">
        <f>IF(INTRO!$E$39="Non-endemic",0,IF(INTRO!$E$39="Endemic but PC is not required",IF(COUNTRY_INFO!$H393=1,COUNTRY_INFO!F393+COUNTRY_INFO!G393,0),IF(COUNTRY_INFO!$H393=1,COUNTRY_INFO!F393+COUNTRY_INFO!G393,IF(COUNTRY_INFO!$I393=1,IF(COUNTRY_INFO!N393&gt;=(COUNTRY_INFO!F393+COUNTRY_INFO!G393),COUNTRY_INFO!F393+COUNTRY_INFO!G393,COUNTRY_INFO!$N393),0))))</f>
        <v>216275</v>
      </c>
      <c r="E393" s="15">
        <f>IF(AND(INTRO!$E$39="Non-endemic",INTRO!$E$37="Non-endemic"),"Not required",IF(INTRO!$E$39="Non-endemic","Treat with DEC",COUNTRY_INFO!Q393))</f>
        <v>1</v>
      </c>
      <c r="F393" s="15">
        <f>IF(INTRO!$E$39&lt;&gt;"Non-endemic",COUNTRY_INFO!R393,"Not required")</f>
        <v>1</v>
      </c>
      <c r="G393" s="14">
        <f>IF(COUNTRY_INFO!H393=1, IF($E393=1,IF(ALB_MBD!$J393&lt;&gt;" ",COUNTRY_INFO!F393+COUNTRY_INFO!G393-ALB_MBD!$J393,COUNTRY_INFO!F393+COUNTRY_INFO!G393), 0),0)</f>
        <v>216275</v>
      </c>
      <c r="H393" s="14">
        <f>IF(INTRO!$E$39&lt;&gt;"Endemic",0, IF(AND(COUNTRY_INFO!$I393=1,$F393&lt;&gt;0),IF(COUNTRY_INFO!N393&gt;=(COUNTRY_INFO!F393+COUNTRY_INFO!G393),COUNTRY_INFO!F393+COUNTRY_INFO!G393,COUNTRY_INFO!$N393), 0))</f>
        <v>102514.41459101559</v>
      </c>
      <c r="I393" s="3">
        <v>82011.531672812474</v>
      </c>
      <c r="J393" s="14">
        <f t="shared" si="37"/>
        <v>82011.531672812474</v>
      </c>
      <c r="K393" s="14">
        <f t="shared" si="38"/>
        <v>375937.71131612506</v>
      </c>
      <c r="L393" s="14">
        <f t="shared" si="39"/>
        <v>0</v>
      </c>
      <c r="M393" s="14">
        <f t="shared" si="40"/>
        <v>229632.28868387491</v>
      </c>
      <c r="N393" s="14">
        <f t="shared" si="41"/>
        <v>605570</v>
      </c>
      <c r="O393" s="25"/>
      <c r="P393" s="16">
        <f t="shared" si="42"/>
        <v>605570</v>
      </c>
      <c r="Q393" s="16">
        <f t="shared" si="43"/>
        <v>1212</v>
      </c>
    </row>
    <row r="394" spans="1:17" x14ac:dyDescent="0.25">
      <c r="A394" s="13" t="str">
        <f>IF(INTRO!$E$39="Non-endemic"," ",IF(COUNTRY_INFO!A394=0," ",COUNTRY_INFO!A394))</f>
        <v>Nigeria</v>
      </c>
      <c r="B394" s="13" t="str">
        <f>IF(INTRO!$E$39="Non-endemic"," ",IF(COUNTRY_INFO!B394=0," ",COUNTRY_INFO!B394))</f>
        <v>Kano</v>
      </c>
      <c r="C394" s="13" t="str">
        <f>IF(INTRO!$E$39="Non-endemic"," ",IF(COUNTRY_INFO!C394=0," ",COUNTRY_INFO!C394))</f>
        <v>Gezawa</v>
      </c>
      <c r="D394" s="14">
        <f>IF(INTRO!$E$39="Non-endemic",0,IF(INTRO!$E$39="Endemic but PC is not required",IF(COUNTRY_INFO!$H394=1,COUNTRY_INFO!F394+COUNTRY_INFO!G394,0),IF(COUNTRY_INFO!$H394=1,COUNTRY_INFO!F394+COUNTRY_INFO!G394,IF(COUNTRY_INFO!$I394=1,IF(COUNTRY_INFO!N394&gt;=(COUNTRY_INFO!F394+COUNTRY_INFO!G394),COUNTRY_INFO!F394+COUNTRY_INFO!G394,COUNTRY_INFO!$N394),0))))</f>
        <v>303481</v>
      </c>
      <c r="E394" s="15">
        <f>IF(AND(INTRO!$E$39="Non-endemic",INTRO!$E$37="Non-endemic"),"Not required",IF(INTRO!$E$39="Non-endemic","Treat with DEC",COUNTRY_INFO!Q394))</f>
        <v>1</v>
      </c>
      <c r="F394" s="15">
        <f>IF(INTRO!$E$39&lt;&gt;"Non-endemic",COUNTRY_INFO!R394,"Not required")</f>
        <v>0</v>
      </c>
      <c r="G394" s="14">
        <f>IF(COUNTRY_INFO!H394=1, IF($E394=1,IF(ALB_MBD!$J394&lt;&gt;" ",COUNTRY_INFO!F394+COUNTRY_INFO!G394-ALB_MBD!$J394,COUNTRY_INFO!F394+COUNTRY_INFO!G394), 0),0)</f>
        <v>303481</v>
      </c>
      <c r="H394" s="14">
        <f>IF(INTRO!$E$39&lt;&gt;"Endemic",0, IF(AND(COUNTRY_INFO!$I394=1,$F394&lt;&gt;0),IF(COUNTRY_INFO!N394&gt;=(COUNTRY_INFO!F394+COUNTRY_INFO!G394),COUNTRY_INFO!F394+COUNTRY_INFO!G394,COUNTRY_INFO!$N394), 0))</f>
        <v>0</v>
      </c>
      <c r="I394" s="3">
        <v>0</v>
      </c>
      <c r="J394" s="14">
        <f t="shared" ref="J394:J457" si="44">IF(I394=0,H394,IF(I394&gt;H394,H394,I394))</f>
        <v>0</v>
      </c>
      <c r="K394" s="14">
        <f t="shared" ref="K394:K457" si="45">IF(G394&lt;J394,0,IF($E394=1, (G394-J394)*2.8, 0))</f>
        <v>849746.79999999993</v>
      </c>
      <c r="L394" s="14">
        <f t="shared" ref="L394:L457" si="46">IF($E394&lt;$F394, J394*(F394-E394)*2.8, 0)</f>
        <v>0</v>
      </c>
      <c r="M394" s="14">
        <f t="shared" ref="M394:M457" si="47">IF(AND($E394=1, $F394&lt;&gt;0), J394*2.8, 0)</f>
        <v>0</v>
      </c>
      <c r="N394" s="14">
        <f t="shared" ref="N394:N457" si="48">SUM(K394:M394)</f>
        <v>849746.79999999993</v>
      </c>
      <c r="O394" s="25"/>
      <c r="P394" s="16">
        <f t="shared" si="42"/>
        <v>849746.79999999993</v>
      </c>
      <c r="Q394" s="16">
        <f t="shared" si="43"/>
        <v>1700</v>
      </c>
    </row>
    <row r="395" spans="1:17" x14ac:dyDescent="0.25">
      <c r="A395" s="13" t="str">
        <f>IF(INTRO!$E$39="Non-endemic"," ",IF(COUNTRY_INFO!A395=0," ",COUNTRY_INFO!A395))</f>
        <v>Nigeria</v>
      </c>
      <c r="B395" s="13" t="str">
        <f>IF(INTRO!$E$39="Non-endemic"," ",IF(COUNTRY_INFO!B395=0," ",COUNTRY_INFO!B395))</f>
        <v>Kano</v>
      </c>
      <c r="C395" s="13" t="str">
        <f>IF(INTRO!$E$39="Non-endemic"," ",IF(COUNTRY_INFO!C395=0," ",COUNTRY_INFO!C395))</f>
        <v>Gwale</v>
      </c>
      <c r="D395" s="14">
        <f>IF(INTRO!$E$39="Non-endemic",0,IF(INTRO!$E$39="Endemic but PC is not required",IF(COUNTRY_INFO!$H395=1,COUNTRY_INFO!F395+COUNTRY_INFO!G395,0),IF(COUNTRY_INFO!$H395=1,COUNTRY_INFO!F395+COUNTRY_INFO!G395,IF(COUNTRY_INFO!$I395=1,IF(COUNTRY_INFO!N395&gt;=(COUNTRY_INFO!F395+COUNTRY_INFO!G395),COUNTRY_INFO!F395+COUNTRY_INFO!G395,COUNTRY_INFO!$N395),0))))</f>
        <v>389543</v>
      </c>
      <c r="E395" s="15">
        <f>IF(AND(INTRO!$E$39="Non-endemic",INTRO!$E$37="Non-endemic"),"Not required",IF(INTRO!$E$39="Non-endemic","Treat with DEC",COUNTRY_INFO!Q395))</f>
        <v>1</v>
      </c>
      <c r="F395" s="15">
        <f>IF(INTRO!$E$39&lt;&gt;"Non-endemic",COUNTRY_INFO!R395,"Not required")</f>
        <v>0</v>
      </c>
      <c r="G395" s="14">
        <f>IF(COUNTRY_INFO!H395=1, IF($E395=1,IF(ALB_MBD!$J395&lt;&gt;" ",COUNTRY_INFO!F395+COUNTRY_INFO!G395-ALB_MBD!$J395,COUNTRY_INFO!F395+COUNTRY_INFO!G395), 0),0)</f>
        <v>389543</v>
      </c>
      <c r="H395" s="14">
        <f>IF(INTRO!$E$39&lt;&gt;"Endemic",0, IF(AND(COUNTRY_INFO!$I395=1,$F395&lt;&gt;0),IF(COUNTRY_INFO!N395&gt;=(COUNTRY_INFO!F395+COUNTRY_INFO!G395),COUNTRY_INFO!F395+COUNTRY_INFO!G395,COUNTRY_INFO!$N395), 0))</f>
        <v>0</v>
      </c>
      <c r="I395" s="3">
        <v>0</v>
      </c>
      <c r="J395" s="14">
        <f t="shared" si="44"/>
        <v>0</v>
      </c>
      <c r="K395" s="14">
        <f t="shared" si="45"/>
        <v>1090720.3999999999</v>
      </c>
      <c r="L395" s="14">
        <f t="shared" si="46"/>
        <v>0</v>
      </c>
      <c r="M395" s="14">
        <f t="shared" si="47"/>
        <v>0</v>
      </c>
      <c r="N395" s="14">
        <f t="shared" si="48"/>
        <v>1090720.3999999999</v>
      </c>
      <c r="O395" s="25"/>
      <c r="P395" s="16">
        <f t="shared" si="42"/>
        <v>1090720.3999999999</v>
      </c>
      <c r="Q395" s="16">
        <f t="shared" si="43"/>
        <v>2182</v>
      </c>
    </row>
    <row r="396" spans="1:17" x14ac:dyDescent="0.25">
      <c r="A396" s="13" t="str">
        <f>IF(INTRO!$E$39="Non-endemic"," ",IF(COUNTRY_INFO!A396=0," ",COUNTRY_INFO!A396))</f>
        <v>Nigeria</v>
      </c>
      <c r="B396" s="13" t="str">
        <f>IF(INTRO!$E$39="Non-endemic"," ",IF(COUNTRY_INFO!B396=0," ",COUNTRY_INFO!B396))</f>
        <v>Kano</v>
      </c>
      <c r="C396" s="13" t="str">
        <f>IF(INTRO!$E$39="Non-endemic"," ",IF(COUNTRY_INFO!C396=0," ",COUNTRY_INFO!C396))</f>
        <v>Gwarzo</v>
      </c>
      <c r="D396" s="14">
        <f>IF(INTRO!$E$39="Non-endemic",0,IF(INTRO!$E$39="Endemic but PC is not required",IF(COUNTRY_INFO!$H396=1,COUNTRY_INFO!F396+COUNTRY_INFO!G396,0),IF(COUNTRY_INFO!$H396=1,COUNTRY_INFO!F396+COUNTRY_INFO!G396,IF(COUNTRY_INFO!$I396=1,IF(COUNTRY_INFO!N396&gt;=(COUNTRY_INFO!F396+COUNTRY_INFO!G396),COUNTRY_INFO!F396+COUNTRY_INFO!G396,COUNTRY_INFO!$N396),0))))</f>
        <v>197954</v>
      </c>
      <c r="E396" s="15">
        <f>IF(AND(INTRO!$E$39="Non-endemic",INTRO!$E$37="Non-endemic"),"Not required",IF(INTRO!$E$39="Non-endemic","Treat with DEC",COUNTRY_INFO!Q396))</f>
        <v>1</v>
      </c>
      <c r="F396" s="15">
        <f>IF(INTRO!$E$39&lt;&gt;"Non-endemic",COUNTRY_INFO!R396,"Not required")</f>
        <v>1</v>
      </c>
      <c r="G396" s="14">
        <f>IF(COUNTRY_INFO!H396=1, IF($E396=1,IF(ALB_MBD!$J396&lt;&gt;" ",COUNTRY_INFO!F396+COUNTRY_INFO!G396-ALB_MBD!$J396,COUNTRY_INFO!F396+COUNTRY_INFO!G396), 0),0)</f>
        <v>197954</v>
      </c>
      <c r="H396" s="14">
        <f>IF(INTRO!$E$39&lt;&gt;"Endemic",0, IF(AND(COUNTRY_INFO!$I396=1,$F396&lt;&gt;0),IF(COUNTRY_INFO!N396&gt;=(COUNTRY_INFO!F396+COUNTRY_INFO!G396),COUNTRY_INFO!F396+COUNTRY_INFO!G396,COUNTRY_INFO!$N396), 0))</f>
        <v>74750.20895312498</v>
      </c>
      <c r="I396" s="3">
        <v>59800.167162499987</v>
      </c>
      <c r="J396" s="14">
        <f t="shared" si="44"/>
        <v>59800.167162499987</v>
      </c>
      <c r="K396" s="14">
        <f t="shared" si="45"/>
        <v>386830.73194500007</v>
      </c>
      <c r="L396" s="14">
        <f t="shared" si="46"/>
        <v>0</v>
      </c>
      <c r="M396" s="14">
        <f t="shared" si="47"/>
        <v>167440.46805499995</v>
      </c>
      <c r="N396" s="14">
        <f t="shared" si="48"/>
        <v>554271.19999999995</v>
      </c>
      <c r="O396" s="25"/>
      <c r="P396" s="16">
        <f t="shared" si="42"/>
        <v>554271.19999999995</v>
      </c>
      <c r="Q396" s="16">
        <f t="shared" si="43"/>
        <v>1109</v>
      </c>
    </row>
    <row r="397" spans="1:17" x14ac:dyDescent="0.25">
      <c r="A397" s="13" t="str">
        <f>IF(INTRO!$E$39="Non-endemic"," ",IF(COUNTRY_INFO!A397=0," ",COUNTRY_INFO!A397))</f>
        <v>Nigeria</v>
      </c>
      <c r="B397" s="13" t="str">
        <f>IF(INTRO!$E$39="Non-endemic"," ",IF(COUNTRY_INFO!B397=0," ",COUNTRY_INFO!B397))</f>
        <v>Kano</v>
      </c>
      <c r="C397" s="13" t="str">
        <f>IF(INTRO!$E$39="Non-endemic"," ",IF(COUNTRY_INFO!C397=0," ",COUNTRY_INFO!C397))</f>
        <v>Kabo</v>
      </c>
      <c r="D397" s="14">
        <f>IF(INTRO!$E$39="Non-endemic",0,IF(INTRO!$E$39="Endemic but PC is not required",IF(COUNTRY_INFO!$H397=1,COUNTRY_INFO!F397+COUNTRY_INFO!G397,0),IF(COUNTRY_INFO!$H397=1,COUNTRY_INFO!F397+COUNTRY_INFO!G397,IF(COUNTRY_INFO!$I397=1,IF(COUNTRY_INFO!N397&gt;=(COUNTRY_INFO!F397+COUNTRY_INFO!G397),COUNTRY_INFO!F397+COUNTRY_INFO!G397,COUNTRY_INFO!$N397),0))))</f>
        <v>165505</v>
      </c>
      <c r="E397" s="15">
        <f>IF(AND(INTRO!$E$39="Non-endemic",INTRO!$E$37="Non-endemic"),"Not required",IF(INTRO!$E$39="Non-endemic","Treat with DEC",COUNTRY_INFO!Q397))</f>
        <v>1</v>
      </c>
      <c r="F397" s="15">
        <f>IF(INTRO!$E$39&lt;&gt;"Non-endemic",COUNTRY_INFO!R397,"Not required")</f>
        <v>1</v>
      </c>
      <c r="G397" s="14">
        <f>IF(COUNTRY_INFO!H397=1, IF($E397=1,IF(ALB_MBD!$J397&lt;&gt;" ",COUNTRY_INFO!F397+COUNTRY_INFO!G397-ALB_MBD!$J397,COUNTRY_INFO!F397+COUNTRY_INFO!G397), 0),0)</f>
        <v>165505</v>
      </c>
      <c r="H397" s="14">
        <f>IF(INTRO!$E$39&lt;&gt;"Endemic",0, IF(AND(COUNTRY_INFO!$I397=1,$F397&lt;&gt;0),IF(COUNTRY_INFO!N397&gt;=(COUNTRY_INFO!F397+COUNTRY_INFO!G397),COUNTRY_INFO!F397+COUNTRY_INFO!G397,COUNTRY_INFO!$N397), 0))</f>
        <v>41035.348021874983</v>
      </c>
      <c r="I397" s="3">
        <v>32828.278417499991</v>
      </c>
      <c r="J397" s="14">
        <f t="shared" si="44"/>
        <v>32828.278417499991</v>
      </c>
      <c r="K397" s="14">
        <f t="shared" si="45"/>
        <v>371494.82043099997</v>
      </c>
      <c r="L397" s="14">
        <f t="shared" si="46"/>
        <v>0</v>
      </c>
      <c r="M397" s="14">
        <f t="shared" si="47"/>
        <v>91919.179568999971</v>
      </c>
      <c r="N397" s="14">
        <f t="shared" si="48"/>
        <v>463413.99999999994</v>
      </c>
      <c r="O397" s="25"/>
      <c r="P397" s="16">
        <f t="shared" si="42"/>
        <v>463413.99999999994</v>
      </c>
      <c r="Q397" s="16">
        <f t="shared" si="43"/>
        <v>927</v>
      </c>
    </row>
    <row r="398" spans="1:17" x14ac:dyDescent="0.25">
      <c r="A398" s="13" t="str">
        <f>IF(INTRO!$E$39="Non-endemic"," ",IF(COUNTRY_INFO!A398=0," ",COUNTRY_INFO!A398))</f>
        <v>Nigeria</v>
      </c>
      <c r="B398" s="13" t="str">
        <f>IF(INTRO!$E$39="Non-endemic"," ",IF(COUNTRY_INFO!B398=0," ",COUNTRY_INFO!B398))</f>
        <v>Kano</v>
      </c>
      <c r="C398" s="13" t="str">
        <f>IF(INTRO!$E$39="Non-endemic"," ",IF(COUNTRY_INFO!C398=0," ",COUNTRY_INFO!C398))</f>
        <v>Kano Municipal</v>
      </c>
      <c r="D398" s="14">
        <f>IF(INTRO!$E$39="Non-endemic",0,IF(INTRO!$E$39="Endemic but PC is not required",IF(COUNTRY_INFO!$H398=1,COUNTRY_INFO!F398+COUNTRY_INFO!G398,0),IF(COUNTRY_INFO!$H398=1,COUNTRY_INFO!F398+COUNTRY_INFO!G398,IF(COUNTRY_INFO!$I398=1,IF(COUNTRY_INFO!N398&gt;=(COUNTRY_INFO!F398+COUNTRY_INFO!G398),COUNTRY_INFO!F398+COUNTRY_INFO!G398,COUNTRY_INFO!$N398),0))))</f>
        <v>393272</v>
      </c>
      <c r="E398" s="15">
        <f>IF(AND(INTRO!$E$39="Non-endemic",INTRO!$E$37="Non-endemic"),"Not required",IF(INTRO!$E$39="Non-endemic","Treat with DEC",COUNTRY_INFO!Q398))</f>
        <v>1</v>
      </c>
      <c r="F398" s="15">
        <f>IF(INTRO!$E$39&lt;&gt;"Non-endemic",COUNTRY_INFO!R398,"Not required")</f>
        <v>0</v>
      </c>
      <c r="G398" s="14">
        <f>IF(COUNTRY_INFO!H398=1, IF($E398=1,IF(ALB_MBD!$J398&lt;&gt;" ",COUNTRY_INFO!F398+COUNTRY_INFO!G398-ALB_MBD!$J398,COUNTRY_INFO!F398+COUNTRY_INFO!G398), 0),0)</f>
        <v>393272</v>
      </c>
      <c r="H398" s="14">
        <f>IF(INTRO!$E$39&lt;&gt;"Endemic",0, IF(AND(COUNTRY_INFO!$I398=1,$F398&lt;&gt;0),IF(COUNTRY_INFO!N398&gt;=(COUNTRY_INFO!F398+COUNTRY_INFO!G398),COUNTRY_INFO!F398+COUNTRY_INFO!G398,COUNTRY_INFO!$N398), 0))</f>
        <v>0</v>
      </c>
      <c r="I398" s="3">
        <v>0</v>
      </c>
      <c r="J398" s="14">
        <f t="shared" si="44"/>
        <v>0</v>
      </c>
      <c r="K398" s="14">
        <f t="shared" si="45"/>
        <v>1101161.5999999999</v>
      </c>
      <c r="L398" s="14">
        <f t="shared" si="46"/>
        <v>0</v>
      </c>
      <c r="M398" s="14">
        <f t="shared" si="47"/>
        <v>0</v>
      </c>
      <c r="N398" s="14">
        <f t="shared" si="48"/>
        <v>1101161.5999999999</v>
      </c>
      <c r="O398" s="25"/>
      <c r="P398" s="16">
        <f t="shared" si="42"/>
        <v>1101161.5999999999</v>
      </c>
      <c r="Q398" s="16">
        <f t="shared" si="43"/>
        <v>2203</v>
      </c>
    </row>
    <row r="399" spans="1:17" x14ac:dyDescent="0.25">
      <c r="A399" s="13" t="str">
        <f>IF(INTRO!$E$39="Non-endemic"," ",IF(COUNTRY_INFO!A399=0," ",COUNTRY_INFO!A399))</f>
        <v>Nigeria</v>
      </c>
      <c r="B399" s="13" t="str">
        <f>IF(INTRO!$E$39="Non-endemic"," ",IF(COUNTRY_INFO!B399=0," ",COUNTRY_INFO!B399))</f>
        <v>Kano</v>
      </c>
      <c r="C399" s="13" t="str">
        <f>IF(INTRO!$E$39="Non-endemic"," ",IF(COUNTRY_INFO!C399=0," ",COUNTRY_INFO!C399))</f>
        <v>Karaye</v>
      </c>
      <c r="D399" s="14">
        <f>IF(INTRO!$E$39="Non-endemic",0,IF(INTRO!$E$39="Endemic but PC is not required",IF(COUNTRY_INFO!$H399=1,COUNTRY_INFO!F399+COUNTRY_INFO!G399,0),IF(COUNTRY_INFO!$H399=1,COUNTRY_INFO!F399+COUNTRY_INFO!G399,IF(COUNTRY_INFO!$I399=1,IF(COUNTRY_INFO!N399&gt;=(COUNTRY_INFO!F399+COUNTRY_INFO!G399),COUNTRY_INFO!F399+COUNTRY_INFO!G399,COUNTRY_INFO!$N399),0))))</f>
        <v>152141</v>
      </c>
      <c r="E399" s="15">
        <f>IF(AND(INTRO!$E$39="Non-endemic",INTRO!$E$37="Non-endemic"),"Not required",IF(INTRO!$E$39="Non-endemic","Treat with DEC",COUNTRY_INFO!Q399))</f>
        <v>1</v>
      </c>
      <c r="F399" s="15">
        <f>IF(INTRO!$E$39&lt;&gt;"Non-endemic",COUNTRY_INFO!R399,"Not required")</f>
        <v>1</v>
      </c>
      <c r="G399" s="14">
        <f>IF(COUNTRY_INFO!H399=1, IF($E399=1,IF(ALB_MBD!$J399&lt;&gt;" ",COUNTRY_INFO!F399+COUNTRY_INFO!G399-ALB_MBD!$J399,COUNTRY_INFO!F399+COUNTRY_INFO!G399), 0),0)</f>
        <v>152141</v>
      </c>
      <c r="H399" s="14">
        <f>IF(INTRO!$E$39&lt;&gt;"Endemic",0, IF(AND(COUNTRY_INFO!$I399=1,$F399&lt;&gt;0),IF(COUNTRY_INFO!N399&gt;=(COUNTRY_INFO!F399+COUNTRY_INFO!G399),COUNTRY_INFO!F399+COUNTRY_INFO!G399,COUNTRY_INFO!$N399), 0))</f>
        <v>58272.49012187498</v>
      </c>
      <c r="I399" s="3">
        <v>46617.992097499984</v>
      </c>
      <c r="J399" s="14">
        <f t="shared" si="44"/>
        <v>46617.992097499984</v>
      </c>
      <c r="K399" s="14">
        <f t="shared" si="45"/>
        <v>295464.422127</v>
      </c>
      <c r="L399" s="14">
        <f t="shared" si="46"/>
        <v>0</v>
      </c>
      <c r="M399" s="14">
        <f t="shared" si="47"/>
        <v>130530.37787299995</v>
      </c>
      <c r="N399" s="14">
        <f t="shared" si="48"/>
        <v>425994.79999999993</v>
      </c>
      <c r="O399" s="25"/>
      <c r="P399" s="16">
        <f t="shared" si="42"/>
        <v>425994.79999999993</v>
      </c>
      <c r="Q399" s="16">
        <f t="shared" si="43"/>
        <v>852</v>
      </c>
    </row>
    <row r="400" spans="1:17" x14ac:dyDescent="0.25">
      <c r="A400" s="13" t="str">
        <f>IF(INTRO!$E$39="Non-endemic"," ",IF(COUNTRY_INFO!A400=0," ",COUNTRY_INFO!A400))</f>
        <v>Nigeria</v>
      </c>
      <c r="B400" s="13" t="str">
        <f>IF(INTRO!$E$39="Non-endemic"," ",IF(COUNTRY_INFO!B400=0," ",COUNTRY_INFO!B400))</f>
        <v>Kano</v>
      </c>
      <c r="C400" s="13" t="str">
        <f>IF(INTRO!$E$39="Non-endemic"," ",IF(COUNTRY_INFO!C400=0," ",COUNTRY_INFO!C400))</f>
        <v>Kibiya</v>
      </c>
      <c r="D400" s="14">
        <f>IF(INTRO!$E$39="Non-endemic",0,IF(INTRO!$E$39="Endemic but PC is not required",IF(COUNTRY_INFO!$H400=1,COUNTRY_INFO!F400+COUNTRY_INFO!G400,0),IF(COUNTRY_INFO!$H400=1,COUNTRY_INFO!F400+COUNTRY_INFO!G400,IF(COUNTRY_INFO!$I400=1,IF(COUNTRY_INFO!N400&gt;=(COUNTRY_INFO!F400+COUNTRY_INFO!G400),COUNTRY_INFO!F400+COUNTRY_INFO!G400,COUNTRY_INFO!$N400),0))))</f>
        <v>147116</v>
      </c>
      <c r="E400" s="15">
        <f>IF(AND(INTRO!$E$39="Non-endemic",INTRO!$E$37="Non-endemic"),"Not required",IF(INTRO!$E$39="Non-endemic","Treat with DEC",COUNTRY_INFO!Q400))</f>
        <v>1</v>
      </c>
      <c r="F400" s="15">
        <f>IF(INTRO!$E$39&lt;&gt;"Non-endemic",COUNTRY_INFO!R400,"Not required")</f>
        <v>0</v>
      </c>
      <c r="G400" s="14">
        <f>IF(COUNTRY_INFO!H400=1, IF($E400=1,IF(ALB_MBD!$J400&lt;&gt;" ",COUNTRY_INFO!F400+COUNTRY_INFO!G400-ALB_MBD!$J400,COUNTRY_INFO!F400+COUNTRY_INFO!G400), 0),0)</f>
        <v>147116</v>
      </c>
      <c r="H400" s="14">
        <f>IF(INTRO!$E$39&lt;&gt;"Endemic",0, IF(AND(COUNTRY_INFO!$I400=1,$F400&lt;&gt;0),IF(COUNTRY_INFO!N400&gt;=(COUNTRY_INFO!F400+COUNTRY_INFO!G400),COUNTRY_INFO!F400+COUNTRY_INFO!G400,COUNTRY_INFO!$N400), 0))</f>
        <v>0</v>
      </c>
      <c r="I400" s="3">
        <v>0</v>
      </c>
      <c r="J400" s="14">
        <f t="shared" si="44"/>
        <v>0</v>
      </c>
      <c r="K400" s="14">
        <f t="shared" si="45"/>
        <v>411924.8</v>
      </c>
      <c r="L400" s="14">
        <f t="shared" si="46"/>
        <v>0</v>
      </c>
      <c r="M400" s="14">
        <f t="shared" si="47"/>
        <v>0</v>
      </c>
      <c r="N400" s="14">
        <f t="shared" si="48"/>
        <v>411924.8</v>
      </c>
      <c r="O400" s="25"/>
      <c r="P400" s="16">
        <f t="shared" si="42"/>
        <v>411924.8</v>
      </c>
      <c r="Q400" s="16">
        <f t="shared" si="43"/>
        <v>824</v>
      </c>
    </row>
    <row r="401" spans="1:17" x14ac:dyDescent="0.25">
      <c r="A401" s="13" t="str">
        <f>IF(INTRO!$E$39="Non-endemic"," ",IF(COUNTRY_INFO!A401=0," ",COUNTRY_INFO!A401))</f>
        <v>Nigeria</v>
      </c>
      <c r="B401" s="13" t="str">
        <f>IF(INTRO!$E$39="Non-endemic"," ",IF(COUNTRY_INFO!B401=0," ",COUNTRY_INFO!B401))</f>
        <v>Kano</v>
      </c>
      <c r="C401" s="13" t="str">
        <f>IF(INTRO!$E$39="Non-endemic"," ",IF(COUNTRY_INFO!C401=0," ",COUNTRY_INFO!C401))</f>
        <v>Kiru</v>
      </c>
      <c r="D401" s="14">
        <f>IF(INTRO!$E$39="Non-endemic",0,IF(INTRO!$E$39="Endemic but PC is not required",IF(COUNTRY_INFO!$H401=1,COUNTRY_INFO!F401+COUNTRY_INFO!G401,0),IF(COUNTRY_INFO!$H401=1,COUNTRY_INFO!F401+COUNTRY_INFO!G401,IF(COUNTRY_INFO!$I401=1,IF(COUNTRY_INFO!N401&gt;=(COUNTRY_INFO!F401+COUNTRY_INFO!G401),COUNTRY_INFO!F401+COUNTRY_INFO!G401,COUNTRY_INFO!$N401),0))))</f>
        <v>284881</v>
      </c>
      <c r="E401" s="15">
        <f>IF(AND(INTRO!$E$39="Non-endemic",INTRO!$E$37="Non-endemic"),"Not required",IF(INTRO!$E$39="Non-endemic","Treat with DEC",COUNTRY_INFO!Q401))</f>
        <v>1</v>
      </c>
      <c r="F401" s="15">
        <f>IF(INTRO!$E$39&lt;&gt;"Non-endemic",COUNTRY_INFO!R401,"Not required")</f>
        <v>1</v>
      </c>
      <c r="G401" s="14">
        <f>IF(COUNTRY_INFO!H401=1, IF($E401=1,IF(ALB_MBD!$J401&lt;&gt;" ",COUNTRY_INFO!F401+COUNTRY_INFO!G401-ALB_MBD!$J401,COUNTRY_INFO!F401+COUNTRY_INFO!G401), 0),0)</f>
        <v>284881</v>
      </c>
      <c r="H401" s="14">
        <f>IF(INTRO!$E$39&lt;&gt;"Endemic",0, IF(AND(COUNTRY_INFO!$I401=1,$F401&lt;&gt;0),IF(COUNTRY_INFO!N401&gt;=(COUNTRY_INFO!F401+COUNTRY_INFO!G401),COUNTRY_INFO!F401+COUNTRY_INFO!G401,COUNTRY_INFO!$N401), 0))</f>
        <v>50900.123825390612</v>
      </c>
      <c r="I401" s="3">
        <v>40720.099060312488</v>
      </c>
      <c r="J401" s="14">
        <f t="shared" si="44"/>
        <v>40720.099060312488</v>
      </c>
      <c r="K401" s="14">
        <f t="shared" si="45"/>
        <v>683650.52263112494</v>
      </c>
      <c r="L401" s="14">
        <f t="shared" si="46"/>
        <v>0</v>
      </c>
      <c r="M401" s="14">
        <f t="shared" si="47"/>
        <v>114016.27736887496</v>
      </c>
      <c r="N401" s="14">
        <f t="shared" si="48"/>
        <v>797666.79999999993</v>
      </c>
      <c r="O401" s="25"/>
      <c r="P401" s="16">
        <f t="shared" si="42"/>
        <v>797666.79999999993</v>
      </c>
      <c r="Q401" s="16">
        <f t="shared" si="43"/>
        <v>1596</v>
      </c>
    </row>
    <row r="402" spans="1:17" x14ac:dyDescent="0.25">
      <c r="A402" s="13" t="str">
        <f>IF(INTRO!$E$39="Non-endemic"," ",IF(COUNTRY_INFO!A402=0," ",COUNTRY_INFO!A402))</f>
        <v>Nigeria</v>
      </c>
      <c r="B402" s="13" t="str">
        <f>IF(INTRO!$E$39="Non-endemic"," ",IF(COUNTRY_INFO!B402=0," ",COUNTRY_INFO!B402))</f>
        <v>Kano</v>
      </c>
      <c r="C402" s="13" t="str">
        <f>IF(INTRO!$E$39="Non-endemic"," ",IF(COUNTRY_INFO!C402=0," ",COUNTRY_INFO!C402))</f>
        <v>Kumbosto</v>
      </c>
      <c r="D402" s="14">
        <f>IF(INTRO!$E$39="Non-endemic",0,IF(INTRO!$E$39="Endemic but PC is not required",IF(COUNTRY_INFO!$H402=1,COUNTRY_INFO!F402+COUNTRY_INFO!G402,0),IF(COUNTRY_INFO!$H402=1,COUNTRY_INFO!F402+COUNTRY_INFO!G402,IF(COUNTRY_INFO!$I402=1,IF(COUNTRY_INFO!N402&gt;=(COUNTRY_INFO!F402+COUNTRY_INFO!G402),COUNTRY_INFO!F402+COUNTRY_INFO!G402,COUNTRY_INFO!$N402),0))))</f>
        <v>318447</v>
      </c>
      <c r="E402" s="15">
        <f>IF(AND(INTRO!$E$39="Non-endemic",INTRO!$E$37="Non-endemic"),"Not required",IF(INTRO!$E$39="Non-endemic","Treat with DEC",COUNTRY_INFO!Q402))</f>
        <v>1</v>
      </c>
      <c r="F402" s="15">
        <f>IF(INTRO!$E$39&lt;&gt;"Non-endemic",COUNTRY_INFO!R402,"Not required")</f>
        <v>0</v>
      </c>
      <c r="G402" s="14">
        <f>IF(COUNTRY_INFO!H402=1, IF($E402=1,IF(ALB_MBD!$J402&lt;&gt;" ",COUNTRY_INFO!F402+COUNTRY_INFO!G402-ALB_MBD!$J402,COUNTRY_INFO!F402+COUNTRY_INFO!G402), 0),0)</f>
        <v>318447</v>
      </c>
      <c r="H402" s="14">
        <f>IF(INTRO!$E$39&lt;&gt;"Endemic",0, IF(AND(COUNTRY_INFO!$I402=1,$F402&lt;&gt;0),IF(COUNTRY_INFO!N402&gt;=(COUNTRY_INFO!F402+COUNTRY_INFO!G402),COUNTRY_INFO!F402+COUNTRY_INFO!G402,COUNTRY_INFO!$N402), 0))</f>
        <v>0</v>
      </c>
      <c r="I402" s="3">
        <v>0</v>
      </c>
      <c r="J402" s="14">
        <f t="shared" si="44"/>
        <v>0</v>
      </c>
      <c r="K402" s="14">
        <f t="shared" si="45"/>
        <v>891651.6</v>
      </c>
      <c r="L402" s="14">
        <f t="shared" si="46"/>
        <v>0</v>
      </c>
      <c r="M402" s="14">
        <f t="shared" si="47"/>
        <v>0</v>
      </c>
      <c r="N402" s="14">
        <f t="shared" si="48"/>
        <v>891651.6</v>
      </c>
      <c r="O402" s="25"/>
      <c r="P402" s="16">
        <f t="shared" si="42"/>
        <v>891651.6</v>
      </c>
      <c r="Q402" s="16">
        <f t="shared" si="43"/>
        <v>1784</v>
      </c>
    </row>
    <row r="403" spans="1:17" x14ac:dyDescent="0.25">
      <c r="A403" s="13" t="str">
        <f>IF(INTRO!$E$39="Non-endemic"," ",IF(COUNTRY_INFO!A403=0," ",COUNTRY_INFO!A403))</f>
        <v>Nigeria</v>
      </c>
      <c r="B403" s="13" t="str">
        <f>IF(INTRO!$E$39="Non-endemic"," ",IF(COUNTRY_INFO!B403=0," ",COUNTRY_INFO!B403))</f>
        <v>Kano</v>
      </c>
      <c r="C403" s="13" t="str">
        <f>IF(INTRO!$E$39="Non-endemic"," ",IF(COUNTRY_INFO!C403=0," ",COUNTRY_INFO!C403))</f>
        <v>Kunchi</v>
      </c>
      <c r="D403" s="14">
        <f>IF(INTRO!$E$39="Non-endemic",0,IF(INTRO!$E$39="Endemic but PC is not required",IF(COUNTRY_INFO!$H403=1,COUNTRY_INFO!F403+COUNTRY_INFO!G403,0),IF(COUNTRY_INFO!$H403=1,COUNTRY_INFO!F403+COUNTRY_INFO!G403,IF(COUNTRY_INFO!$I403=1,IF(COUNTRY_INFO!N403&gt;=(COUNTRY_INFO!F403+COUNTRY_INFO!G403),COUNTRY_INFO!F403+COUNTRY_INFO!G403,COUNTRY_INFO!$N403),0))))</f>
        <v>119446</v>
      </c>
      <c r="E403" s="15">
        <f>IF(AND(INTRO!$E$39="Non-endemic",INTRO!$E$37="Non-endemic"),"Not required",IF(INTRO!$E$39="Non-endemic","Treat with DEC",COUNTRY_INFO!Q403))</f>
        <v>1</v>
      </c>
      <c r="F403" s="15">
        <f>IF(INTRO!$E$39&lt;&gt;"Non-endemic",COUNTRY_INFO!R403,"Not required")</f>
        <v>0</v>
      </c>
      <c r="G403" s="14">
        <f>IF(COUNTRY_INFO!H403=1, IF($E403=1,IF(ALB_MBD!$J403&lt;&gt;" ",COUNTRY_INFO!F403+COUNTRY_INFO!G403-ALB_MBD!$J403,COUNTRY_INFO!F403+COUNTRY_INFO!G403), 0),0)</f>
        <v>119446</v>
      </c>
      <c r="H403" s="14">
        <f>IF(INTRO!$E$39&lt;&gt;"Endemic",0, IF(AND(COUNTRY_INFO!$I403=1,$F403&lt;&gt;0),IF(COUNTRY_INFO!N403&gt;=(COUNTRY_INFO!F403+COUNTRY_INFO!G403),COUNTRY_INFO!F403+COUNTRY_INFO!G403,COUNTRY_INFO!$N403), 0))</f>
        <v>0</v>
      </c>
      <c r="I403" s="3">
        <v>0</v>
      </c>
      <c r="J403" s="14">
        <f t="shared" si="44"/>
        <v>0</v>
      </c>
      <c r="K403" s="14">
        <f t="shared" si="45"/>
        <v>334448.8</v>
      </c>
      <c r="L403" s="14">
        <f t="shared" si="46"/>
        <v>0</v>
      </c>
      <c r="M403" s="14">
        <f t="shared" si="47"/>
        <v>0</v>
      </c>
      <c r="N403" s="14">
        <f t="shared" si="48"/>
        <v>334448.8</v>
      </c>
      <c r="O403" s="25"/>
      <c r="P403" s="16">
        <f t="shared" si="42"/>
        <v>334448.8</v>
      </c>
      <c r="Q403" s="16">
        <f t="shared" si="43"/>
        <v>669</v>
      </c>
    </row>
    <row r="404" spans="1:17" x14ac:dyDescent="0.25">
      <c r="A404" s="13" t="str">
        <f>IF(INTRO!$E$39="Non-endemic"," ",IF(COUNTRY_INFO!A404=0," ",COUNTRY_INFO!A404))</f>
        <v>Nigeria</v>
      </c>
      <c r="B404" s="13" t="str">
        <f>IF(INTRO!$E$39="Non-endemic"," ",IF(COUNTRY_INFO!B404=0," ",COUNTRY_INFO!B404))</f>
        <v>Kano</v>
      </c>
      <c r="C404" s="13" t="str">
        <f>IF(INTRO!$E$39="Non-endemic"," ",IF(COUNTRY_INFO!C404=0," ",COUNTRY_INFO!C404))</f>
        <v>Kura</v>
      </c>
      <c r="D404" s="14">
        <f>IF(INTRO!$E$39="Non-endemic",0,IF(INTRO!$E$39="Endemic but PC is not required",IF(COUNTRY_INFO!$H404=1,COUNTRY_INFO!F404+COUNTRY_INFO!G404,0),IF(COUNTRY_INFO!$H404=1,COUNTRY_INFO!F404+COUNTRY_INFO!G404,IF(COUNTRY_INFO!$I404=1,IF(COUNTRY_INFO!N404&gt;=(COUNTRY_INFO!F404+COUNTRY_INFO!G404),COUNTRY_INFO!F404+COUNTRY_INFO!G404,COUNTRY_INFO!$N404),0))))</f>
        <v>155578</v>
      </c>
      <c r="E404" s="15">
        <f>IF(AND(INTRO!$E$39="Non-endemic",INTRO!$E$37="Non-endemic"),"Not required",IF(INTRO!$E$39="Non-endemic","Treat with DEC",COUNTRY_INFO!Q404))</f>
        <v>1</v>
      </c>
      <c r="F404" s="15">
        <f>IF(INTRO!$E$39&lt;&gt;"Non-endemic",COUNTRY_INFO!R404,"Not required")</f>
        <v>1</v>
      </c>
      <c r="G404" s="14">
        <f>IF(COUNTRY_INFO!H404=1, IF($E404=1,IF(ALB_MBD!$J404&lt;&gt;" ",COUNTRY_INFO!F404+COUNTRY_INFO!G404-ALB_MBD!$J404,COUNTRY_INFO!F404+COUNTRY_INFO!G404), 0),0)</f>
        <v>155578</v>
      </c>
      <c r="H404" s="14">
        <f>IF(INTRO!$E$39&lt;&gt;"Endemic",0, IF(AND(COUNTRY_INFO!$I404=1,$F404&lt;&gt;0),IF(COUNTRY_INFO!N404&gt;=(COUNTRY_INFO!F404+COUNTRY_INFO!G404),COUNTRY_INFO!F404+COUNTRY_INFO!G404,COUNTRY_INFO!$N404), 0))</f>
        <v>108128.40695273434</v>
      </c>
      <c r="I404" s="3">
        <v>86502.725562187465</v>
      </c>
      <c r="J404" s="14">
        <f t="shared" si="44"/>
        <v>86502.725562187465</v>
      </c>
      <c r="K404" s="14">
        <f t="shared" si="45"/>
        <v>193410.76842587508</v>
      </c>
      <c r="L404" s="14">
        <f t="shared" si="46"/>
        <v>0</v>
      </c>
      <c r="M404" s="14">
        <f t="shared" si="47"/>
        <v>242207.63157412488</v>
      </c>
      <c r="N404" s="14">
        <f t="shared" si="48"/>
        <v>435618.39999999997</v>
      </c>
      <c r="O404" s="25"/>
      <c r="P404" s="16">
        <f t="shared" si="42"/>
        <v>435618.39999999997</v>
      </c>
      <c r="Q404" s="16">
        <f t="shared" si="43"/>
        <v>872</v>
      </c>
    </row>
    <row r="405" spans="1:17" x14ac:dyDescent="0.25">
      <c r="A405" s="13" t="str">
        <f>IF(INTRO!$E$39="Non-endemic"," ",IF(COUNTRY_INFO!A405=0," ",COUNTRY_INFO!A405))</f>
        <v>Nigeria</v>
      </c>
      <c r="B405" s="13" t="str">
        <f>IF(INTRO!$E$39="Non-endemic"," ",IF(COUNTRY_INFO!B405=0," ",COUNTRY_INFO!B405))</f>
        <v>Kano</v>
      </c>
      <c r="C405" s="13" t="str">
        <f>IF(INTRO!$E$39="Non-endemic"," ",IF(COUNTRY_INFO!C405=0," ",COUNTRY_INFO!C405))</f>
        <v>Madobi</v>
      </c>
      <c r="D405" s="14">
        <f>IF(INTRO!$E$39="Non-endemic",0,IF(INTRO!$E$39="Endemic but PC is not required",IF(COUNTRY_INFO!$H405=1,COUNTRY_INFO!F405+COUNTRY_INFO!G405,0),IF(COUNTRY_INFO!$H405=1,COUNTRY_INFO!F405+COUNTRY_INFO!G405,IF(COUNTRY_INFO!$I405=1,IF(COUNTRY_INFO!N405&gt;=(COUNTRY_INFO!F405+COUNTRY_INFO!G405),COUNTRY_INFO!F405+COUNTRY_INFO!G405,COUNTRY_INFO!$N405),0))))</f>
        <v>146994</v>
      </c>
      <c r="E405" s="15">
        <f>IF(AND(INTRO!$E$39="Non-endemic",INTRO!$E$37="Non-endemic"),"Not required",IF(INTRO!$E$39="Non-endemic","Treat with DEC",COUNTRY_INFO!Q405))</f>
        <v>1</v>
      </c>
      <c r="F405" s="15">
        <f>IF(INTRO!$E$39&lt;&gt;"Non-endemic",COUNTRY_INFO!R405,"Not required")</f>
        <v>1</v>
      </c>
      <c r="G405" s="14">
        <f>IF(COUNTRY_INFO!H405=1, IF($E405=1,IF(ALB_MBD!$J405&lt;&gt;" ",COUNTRY_INFO!F405+COUNTRY_INFO!G405-ALB_MBD!$J405,COUNTRY_INFO!F405+COUNTRY_INFO!G405), 0),0)</f>
        <v>146994</v>
      </c>
      <c r="H405" s="14">
        <f>IF(INTRO!$E$39&lt;&gt;"Endemic",0, IF(AND(COUNTRY_INFO!$I405=1,$F405&lt;&gt;0),IF(COUNTRY_INFO!N405&gt;=(COUNTRY_INFO!F405+COUNTRY_INFO!G405),COUNTRY_INFO!F405+COUNTRY_INFO!G405,COUNTRY_INFO!$N405), 0))</f>
        <v>50659.492615234354</v>
      </c>
      <c r="I405" s="3">
        <v>40527.594092187479</v>
      </c>
      <c r="J405" s="14">
        <f t="shared" si="44"/>
        <v>40527.594092187479</v>
      </c>
      <c r="K405" s="14">
        <f t="shared" si="45"/>
        <v>298105.93654187507</v>
      </c>
      <c r="L405" s="14">
        <f t="shared" si="46"/>
        <v>0</v>
      </c>
      <c r="M405" s="14">
        <f t="shared" si="47"/>
        <v>113477.26345812493</v>
      </c>
      <c r="N405" s="14">
        <f t="shared" si="48"/>
        <v>411583.2</v>
      </c>
      <c r="O405" s="25"/>
      <c r="P405" s="16">
        <f t="shared" si="42"/>
        <v>411583.2</v>
      </c>
      <c r="Q405" s="16">
        <f t="shared" si="43"/>
        <v>824</v>
      </c>
    </row>
    <row r="406" spans="1:17" x14ac:dyDescent="0.25">
      <c r="A406" s="13" t="str">
        <f>IF(INTRO!$E$39="Non-endemic"," ",IF(COUNTRY_INFO!A406=0," ",COUNTRY_INFO!A406))</f>
        <v>Nigeria</v>
      </c>
      <c r="B406" s="13" t="str">
        <f>IF(INTRO!$E$39="Non-endemic"," ",IF(COUNTRY_INFO!B406=0," ",COUNTRY_INFO!B406))</f>
        <v>Kano</v>
      </c>
      <c r="C406" s="13" t="str">
        <f>IF(INTRO!$E$39="Non-endemic"," ",IF(COUNTRY_INFO!C406=0," ",COUNTRY_INFO!C406))</f>
        <v>Makoda</v>
      </c>
      <c r="D406" s="14">
        <f>IF(INTRO!$E$39="Non-endemic",0,IF(INTRO!$E$39="Endemic but PC is not required",IF(COUNTRY_INFO!$H406=1,COUNTRY_INFO!F406+COUNTRY_INFO!G406,0),IF(COUNTRY_INFO!$H406=1,COUNTRY_INFO!F406+COUNTRY_INFO!G406,IF(COUNTRY_INFO!$I406=1,IF(COUNTRY_INFO!N406&gt;=(COUNTRY_INFO!F406+COUNTRY_INFO!G406),COUNTRY_INFO!F406+COUNTRY_INFO!G406,COUNTRY_INFO!$N406),0))))</f>
        <v>239282</v>
      </c>
      <c r="E406" s="15">
        <f>IF(AND(INTRO!$E$39="Non-endemic",INTRO!$E$37="Non-endemic"),"Not required",IF(INTRO!$E$39="Non-endemic","Treat with DEC",COUNTRY_INFO!Q406))</f>
        <v>1</v>
      </c>
      <c r="F406" s="15">
        <f>IF(INTRO!$E$39&lt;&gt;"Non-endemic",COUNTRY_INFO!R406,"Not required")</f>
        <v>1</v>
      </c>
      <c r="G406" s="14">
        <f>IF(COUNTRY_INFO!H406=1, IF($E406=1,IF(ALB_MBD!$J406&lt;&gt;" ",COUNTRY_INFO!F406+COUNTRY_INFO!G406-ALB_MBD!$J406,COUNTRY_INFO!F406+COUNTRY_INFO!G406), 0),0)</f>
        <v>239282</v>
      </c>
      <c r="H406" s="14">
        <f>IF(INTRO!$E$39&lt;&gt;"Endemic",0, IF(AND(COUNTRY_INFO!$I406=1,$F406&lt;&gt;0),IF(COUNTRY_INFO!N406&gt;=(COUNTRY_INFO!F406+COUNTRY_INFO!G406),COUNTRY_INFO!F406+COUNTRY_INFO!G406,COUNTRY_INFO!$N406), 0))</f>
        <v>17277.983176953119</v>
      </c>
      <c r="I406" s="3">
        <v>13822.386541562495</v>
      </c>
      <c r="J406" s="14">
        <f t="shared" si="44"/>
        <v>13822.386541562495</v>
      </c>
      <c r="K406" s="14">
        <f t="shared" si="45"/>
        <v>631286.9176836249</v>
      </c>
      <c r="L406" s="14">
        <f t="shared" si="46"/>
        <v>0</v>
      </c>
      <c r="M406" s="14">
        <f t="shared" si="47"/>
        <v>38702.682316374987</v>
      </c>
      <c r="N406" s="14">
        <f t="shared" si="48"/>
        <v>669989.59999999986</v>
      </c>
      <c r="O406" s="25"/>
      <c r="P406" s="16">
        <f t="shared" si="42"/>
        <v>669989.59999999986</v>
      </c>
      <c r="Q406" s="16">
        <f t="shared" si="43"/>
        <v>1340</v>
      </c>
    </row>
    <row r="407" spans="1:17" x14ac:dyDescent="0.25">
      <c r="A407" s="13" t="str">
        <f>IF(INTRO!$E$39="Non-endemic"," ",IF(COUNTRY_INFO!A407=0," ",COUNTRY_INFO!A407))</f>
        <v>Nigeria</v>
      </c>
      <c r="B407" s="13" t="str">
        <f>IF(INTRO!$E$39="Non-endemic"," ",IF(COUNTRY_INFO!B407=0," ",COUNTRY_INFO!B407))</f>
        <v>Kano</v>
      </c>
      <c r="C407" s="13" t="str">
        <f>IF(INTRO!$E$39="Non-endemic"," ",IF(COUNTRY_INFO!C407=0," ",COUNTRY_INFO!C407))</f>
        <v>Minjibir</v>
      </c>
      <c r="D407" s="14">
        <f>IF(INTRO!$E$39="Non-endemic",0,IF(INTRO!$E$39="Endemic but PC is not required",IF(COUNTRY_INFO!$H407=1,COUNTRY_INFO!F407+COUNTRY_INFO!G407,0),IF(COUNTRY_INFO!$H407=1,COUNTRY_INFO!F407+COUNTRY_INFO!G407,IF(COUNTRY_INFO!$I407=1,IF(COUNTRY_INFO!N407&gt;=(COUNTRY_INFO!F407+COUNTRY_INFO!G407),COUNTRY_INFO!F407+COUNTRY_INFO!G407,COUNTRY_INFO!$N407),0))))</f>
        <v>230023</v>
      </c>
      <c r="E407" s="15">
        <f>IF(AND(INTRO!$E$39="Non-endemic",INTRO!$E$37="Non-endemic"),"Not required",IF(INTRO!$E$39="Non-endemic","Treat with DEC",COUNTRY_INFO!Q407))</f>
        <v>1</v>
      </c>
      <c r="F407" s="15">
        <f>IF(INTRO!$E$39&lt;&gt;"Non-endemic",COUNTRY_INFO!R407,"Not required")</f>
        <v>0</v>
      </c>
      <c r="G407" s="14">
        <f>IF(COUNTRY_INFO!H407=1, IF($E407=1,IF(ALB_MBD!$J407&lt;&gt;" ",COUNTRY_INFO!F407+COUNTRY_INFO!G407-ALB_MBD!$J407,COUNTRY_INFO!F407+COUNTRY_INFO!G407), 0),0)</f>
        <v>230023</v>
      </c>
      <c r="H407" s="14">
        <f>IF(INTRO!$E$39&lt;&gt;"Endemic",0, IF(AND(COUNTRY_INFO!$I407=1,$F407&lt;&gt;0),IF(COUNTRY_INFO!N407&gt;=(COUNTRY_INFO!F407+COUNTRY_INFO!G407),COUNTRY_INFO!F407+COUNTRY_INFO!G407,COUNTRY_INFO!$N407), 0))</f>
        <v>0</v>
      </c>
      <c r="I407" s="3">
        <v>0</v>
      </c>
      <c r="J407" s="14">
        <f t="shared" si="44"/>
        <v>0</v>
      </c>
      <c r="K407" s="14">
        <f t="shared" si="45"/>
        <v>644064.39999999991</v>
      </c>
      <c r="L407" s="14">
        <f t="shared" si="46"/>
        <v>0</v>
      </c>
      <c r="M407" s="14">
        <f t="shared" si="47"/>
        <v>0</v>
      </c>
      <c r="N407" s="14">
        <f t="shared" si="48"/>
        <v>644064.39999999991</v>
      </c>
      <c r="O407" s="25"/>
      <c r="P407" s="16">
        <f t="shared" si="42"/>
        <v>644064.39999999991</v>
      </c>
      <c r="Q407" s="16">
        <f t="shared" si="43"/>
        <v>1289</v>
      </c>
    </row>
    <row r="408" spans="1:17" x14ac:dyDescent="0.25">
      <c r="A408" s="13" t="str">
        <f>IF(INTRO!$E$39="Non-endemic"," ",IF(COUNTRY_INFO!A408=0," ",COUNTRY_INFO!A408))</f>
        <v>Nigeria</v>
      </c>
      <c r="B408" s="13" t="str">
        <f>IF(INTRO!$E$39="Non-endemic"," ",IF(COUNTRY_INFO!B408=0," ",COUNTRY_INFO!B408))</f>
        <v>Kano</v>
      </c>
      <c r="C408" s="13" t="str">
        <f>IF(INTRO!$E$39="Non-endemic"," ",IF(COUNTRY_INFO!C408=0," ",COUNTRY_INFO!C408))</f>
        <v>Nasarawa</v>
      </c>
      <c r="D408" s="14">
        <f>IF(INTRO!$E$39="Non-endemic",0,IF(INTRO!$E$39="Endemic but PC is not required",IF(COUNTRY_INFO!$H408=1,COUNTRY_INFO!F408+COUNTRY_INFO!G408,0),IF(COUNTRY_INFO!$H408=1,COUNTRY_INFO!F408+COUNTRY_INFO!G408,IF(COUNTRY_INFO!$I408=1,IF(COUNTRY_INFO!N408&gt;=(COUNTRY_INFO!F408+COUNTRY_INFO!G408),COUNTRY_INFO!F408+COUNTRY_INFO!G408,COUNTRY_INFO!$N408),0))))</f>
        <v>641963</v>
      </c>
      <c r="E408" s="15">
        <f>IF(AND(INTRO!$E$39="Non-endemic",INTRO!$E$37="Non-endemic"),"Not required",IF(INTRO!$E$39="Non-endemic","Treat with DEC",COUNTRY_INFO!Q408))</f>
        <v>1</v>
      </c>
      <c r="F408" s="15">
        <f>IF(INTRO!$E$39&lt;&gt;"Non-endemic",COUNTRY_INFO!R408,"Not required")</f>
        <v>0</v>
      </c>
      <c r="G408" s="14">
        <f>IF(COUNTRY_INFO!H408=1, IF($E408=1,IF(ALB_MBD!$J408&lt;&gt;" ",COUNTRY_INFO!F408+COUNTRY_INFO!G408-ALB_MBD!$J408,COUNTRY_INFO!F408+COUNTRY_INFO!G408), 0),0)</f>
        <v>641963</v>
      </c>
      <c r="H408" s="14">
        <f>IF(INTRO!$E$39&lt;&gt;"Endemic",0, IF(AND(COUNTRY_INFO!$I408=1,$F408&lt;&gt;0),IF(COUNTRY_INFO!N408&gt;=(COUNTRY_INFO!F408+COUNTRY_INFO!G408),COUNTRY_INFO!F408+COUNTRY_INFO!G408,COUNTRY_INFO!$N408), 0))</f>
        <v>0</v>
      </c>
      <c r="I408" s="3">
        <v>0</v>
      </c>
      <c r="J408" s="14">
        <f t="shared" si="44"/>
        <v>0</v>
      </c>
      <c r="K408" s="14">
        <f t="shared" si="45"/>
        <v>1797496.4</v>
      </c>
      <c r="L408" s="14">
        <f t="shared" si="46"/>
        <v>0</v>
      </c>
      <c r="M408" s="14">
        <f t="shared" si="47"/>
        <v>0</v>
      </c>
      <c r="N408" s="14">
        <f t="shared" si="48"/>
        <v>1797496.4</v>
      </c>
      <c r="O408" s="25"/>
      <c r="P408" s="16">
        <f t="shared" si="42"/>
        <v>1797496.4</v>
      </c>
      <c r="Q408" s="16">
        <f t="shared" si="43"/>
        <v>3595</v>
      </c>
    </row>
    <row r="409" spans="1:17" x14ac:dyDescent="0.25">
      <c r="A409" s="13" t="str">
        <f>IF(INTRO!$E$39="Non-endemic"," ",IF(COUNTRY_INFO!A409=0," ",COUNTRY_INFO!A409))</f>
        <v>Nigeria</v>
      </c>
      <c r="B409" s="13" t="str">
        <f>IF(INTRO!$E$39="Non-endemic"," ",IF(COUNTRY_INFO!B409=0," ",COUNTRY_INFO!B409))</f>
        <v>Kano</v>
      </c>
      <c r="C409" s="13" t="str">
        <f>IF(INTRO!$E$39="Non-endemic"," ",IF(COUNTRY_INFO!C409=0," ",COUNTRY_INFO!C409))</f>
        <v>Rano</v>
      </c>
      <c r="D409" s="14">
        <f>IF(INTRO!$E$39="Non-endemic",0,IF(INTRO!$E$39="Endemic but PC is not required",IF(COUNTRY_INFO!$H409=1,COUNTRY_INFO!F409+COUNTRY_INFO!G409,0),IF(COUNTRY_INFO!$H409=1,COUNTRY_INFO!F409+COUNTRY_INFO!G409,IF(COUNTRY_INFO!$I409=1,IF(COUNTRY_INFO!N409&gt;=(COUNTRY_INFO!F409+COUNTRY_INFO!G409),COUNTRY_INFO!F409+COUNTRY_INFO!G409,COUNTRY_INFO!$N409),0))))</f>
        <v>156480</v>
      </c>
      <c r="E409" s="15">
        <f>IF(AND(INTRO!$E$39="Non-endemic",INTRO!$E$37="Non-endemic"),"Not required",IF(INTRO!$E$39="Non-endemic","Treat with DEC",COUNTRY_INFO!Q409))</f>
        <v>1</v>
      </c>
      <c r="F409" s="15">
        <f>IF(INTRO!$E$39&lt;&gt;"Non-endemic",COUNTRY_INFO!R409,"Not required")</f>
        <v>0</v>
      </c>
      <c r="G409" s="14">
        <f>IF(COUNTRY_INFO!H409=1, IF($E409=1,IF(ALB_MBD!$J409&lt;&gt;" ",COUNTRY_INFO!F409+COUNTRY_INFO!G409-ALB_MBD!$J409,COUNTRY_INFO!F409+COUNTRY_INFO!G409), 0),0)</f>
        <v>156480</v>
      </c>
      <c r="H409" s="14">
        <f>IF(INTRO!$E$39&lt;&gt;"Endemic",0, IF(AND(COUNTRY_INFO!$I409=1,$F409&lt;&gt;0),IF(COUNTRY_INFO!N409&gt;=(COUNTRY_INFO!F409+COUNTRY_INFO!G409),COUNTRY_INFO!F409+COUNTRY_INFO!G409,COUNTRY_INFO!$N409), 0))</f>
        <v>0</v>
      </c>
      <c r="I409" s="3">
        <v>0</v>
      </c>
      <c r="J409" s="14">
        <f t="shared" si="44"/>
        <v>0</v>
      </c>
      <c r="K409" s="14">
        <f t="shared" si="45"/>
        <v>438144</v>
      </c>
      <c r="L409" s="14">
        <f t="shared" si="46"/>
        <v>0</v>
      </c>
      <c r="M409" s="14">
        <f t="shared" si="47"/>
        <v>0</v>
      </c>
      <c r="N409" s="14">
        <f t="shared" si="48"/>
        <v>438144</v>
      </c>
      <c r="O409" s="25"/>
      <c r="P409" s="16">
        <f t="shared" si="42"/>
        <v>438144</v>
      </c>
      <c r="Q409" s="16">
        <f t="shared" si="43"/>
        <v>877</v>
      </c>
    </row>
    <row r="410" spans="1:17" x14ac:dyDescent="0.25">
      <c r="A410" s="13" t="str">
        <f>IF(INTRO!$E$39="Non-endemic"," ",IF(COUNTRY_INFO!A410=0," ",COUNTRY_INFO!A410))</f>
        <v>Nigeria</v>
      </c>
      <c r="B410" s="13" t="str">
        <f>IF(INTRO!$E$39="Non-endemic"," ",IF(COUNTRY_INFO!B410=0," ",COUNTRY_INFO!B410))</f>
        <v>Kano</v>
      </c>
      <c r="C410" s="13" t="str">
        <f>IF(INTRO!$E$39="Non-endemic"," ",IF(COUNTRY_INFO!C410=0," ",COUNTRY_INFO!C410))</f>
        <v>Rimin Gado</v>
      </c>
      <c r="D410" s="14">
        <f>IF(INTRO!$E$39="Non-endemic",0,IF(INTRO!$E$39="Endemic but PC is not required",IF(COUNTRY_INFO!$H410=1,COUNTRY_INFO!F410+COUNTRY_INFO!G410,0),IF(COUNTRY_INFO!$H410=1,COUNTRY_INFO!F410+COUNTRY_INFO!G410,IF(COUNTRY_INFO!$I410=1,IF(COUNTRY_INFO!N410&gt;=(COUNTRY_INFO!F410+COUNTRY_INFO!G410),COUNTRY_INFO!F410+COUNTRY_INFO!G410,COUNTRY_INFO!$N410),0))))</f>
        <v>112745</v>
      </c>
      <c r="E410" s="15">
        <f>IF(AND(INTRO!$E$39="Non-endemic",INTRO!$E$37="Non-endemic"),"Not required",IF(INTRO!$E$39="Non-endemic","Treat with DEC",COUNTRY_INFO!Q410))</f>
        <v>1</v>
      </c>
      <c r="F410" s="15">
        <f>IF(INTRO!$E$39&lt;&gt;"Non-endemic",COUNTRY_INFO!R410,"Not required")</f>
        <v>0</v>
      </c>
      <c r="G410" s="14">
        <f>IF(COUNTRY_INFO!H410=1, IF($E410=1,IF(ALB_MBD!$J410&lt;&gt;" ",COUNTRY_INFO!F410+COUNTRY_INFO!G410-ALB_MBD!$J410,COUNTRY_INFO!F410+COUNTRY_INFO!G410), 0),0)</f>
        <v>112745</v>
      </c>
      <c r="H410" s="14">
        <f>IF(INTRO!$E$39&lt;&gt;"Endemic",0, IF(AND(COUNTRY_INFO!$I410=1,$F410&lt;&gt;0),IF(COUNTRY_INFO!N410&gt;=(COUNTRY_INFO!F410+COUNTRY_INFO!G410),COUNTRY_INFO!F410+COUNTRY_INFO!G410,COUNTRY_INFO!$N410), 0))</f>
        <v>0</v>
      </c>
      <c r="I410" s="3">
        <v>0</v>
      </c>
      <c r="J410" s="14">
        <f t="shared" si="44"/>
        <v>0</v>
      </c>
      <c r="K410" s="14">
        <f t="shared" si="45"/>
        <v>315686</v>
      </c>
      <c r="L410" s="14">
        <f t="shared" si="46"/>
        <v>0</v>
      </c>
      <c r="M410" s="14">
        <f t="shared" si="47"/>
        <v>0</v>
      </c>
      <c r="N410" s="14">
        <f t="shared" si="48"/>
        <v>315686</v>
      </c>
      <c r="O410" s="25"/>
      <c r="P410" s="16">
        <f t="shared" si="42"/>
        <v>315686</v>
      </c>
      <c r="Q410" s="16">
        <f t="shared" si="43"/>
        <v>632</v>
      </c>
    </row>
    <row r="411" spans="1:17" x14ac:dyDescent="0.25">
      <c r="A411" s="13" t="str">
        <f>IF(INTRO!$E$39="Non-endemic"," ",IF(COUNTRY_INFO!A411=0," ",COUNTRY_INFO!A411))</f>
        <v>Nigeria</v>
      </c>
      <c r="B411" s="13" t="str">
        <f>IF(INTRO!$E$39="Non-endemic"," ",IF(COUNTRY_INFO!B411=0," ",COUNTRY_INFO!B411))</f>
        <v>Kano</v>
      </c>
      <c r="C411" s="13" t="str">
        <f>IF(INTRO!$E$39="Non-endemic"," ",IF(COUNTRY_INFO!C411=0," ",COUNTRY_INFO!C411))</f>
        <v>Rogo</v>
      </c>
      <c r="D411" s="14">
        <f>IF(INTRO!$E$39="Non-endemic",0,IF(INTRO!$E$39="Endemic but PC is not required",IF(COUNTRY_INFO!$H411=1,COUNTRY_INFO!F411+COUNTRY_INFO!G411,0),IF(COUNTRY_INFO!$H411=1,COUNTRY_INFO!F411+COUNTRY_INFO!G411,IF(COUNTRY_INFO!$I411=1,IF(COUNTRY_INFO!N411&gt;=(COUNTRY_INFO!F411+COUNTRY_INFO!G411),COUNTRY_INFO!F411+COUNTRY_INFO!G411,COUNTRY_INFO!$N411),0))))</f>
        <v>245031</v>
      </c>
      <c r="E411" s="15">
        <f>IF(AND(INTRO!$E$39="Non-endemic",INTRO!$E$37="Non-endemic"),"Not required",IF(INTRO!$E$39="Non-endemic","Treat with DEC",COUNTRY_INFO!Q411))</f>
        <v>1</v>
      </c>
      <c r="F411" s="15">
        <f>IF(INTRO!$E$39&lt;&gt;"Non-endemic",COUNTRY_INFO!R411,"Not required")</f>
        <v>1</v>
      </c>
      <c r="G411" s="14">
        <f>IF(COUNTRY_INFO!H411=1, IF($E411=1,IF(ALB_MBD!$J411&lt;&gt;" ",COUNTRY_INFO!F411+COUNTRY_INFO!G411-ALB_MBD!$J411,COUNTRY_INFO!F411+COUNTRY_INFO!G411), 0),0)</f>
        <v>245031</v>
      </c>
      <c r="H411" s="14">
        <f>IF(INTRO!$E$39&lt;&gt;"Endemic",0, IF(AND(COUNTRY_INFO!$I411=1,$F411&lt;&gt;0),IF(COUNTRY_INFO!N411&gt;=(COUNTRY_INFO!F411+COUNTRY_INFO!G411),COUNTRY_INFO!F411+COUNTRY_INFO!G411,COUNTRY_INFO!$N411), 0))</f>
        <v>54692.824917578109</v>
      </c>
      <c r="I411" s="3">
        <v>43754.259934062495</v>
      </c>
      <c r="J411" s="14">
        <f t="shared" si="44"/>
        <v>43754.259934062495</v>
      </c>
      <c r="K411" s="14">
        <f t="shared" si="45"/>
        <v>563574.87218462501</v>
      </c>
      <c r="L411" s="14">
        <f t="shared" si="46"/>
        <v>0</v>
      </c>
      <c r="M411" s="14">
        <f t="shared" si="47"/>
        <v>122511.92781537498</v>
      </c>
      <c r="N411" s="14">
        <f t="shared" si="48"/>
        <v>686086.8</v>
      </c>
      <c r="O411" s="25"/>
      <c r="P411" s="16">
        <f t="shared" si="42"/>
        <v>686086.8</v>
      </c>
      <c r="Q411" s="16">
        <f t="shared" si="43"/>
        <v>1373</v>
      </c>
    </row>
    <row r="412" spans="1:17" x14ac:dyDescent="0.25">
      <c r="A412" s="13" t="str">
        <f>IF(INTRO!$E$39="Non-endemic"," ",IF(COUNTRY_INFO!A412=0," ",COUNTRY_INFO!A412))</f>
        <v>Nigeria</v>
      </c>
      <c r="B412" s="13" t="str">
        <f>IF(INTRO!$E$39="Non-endemic"," ",IF(COUNTRY_INFO!B412=0," ",COUNTRY_INFO!B412))</f>
        <v>Kano</v>
      </c>
      <c r="C412" s="13" t="str">
        <f>IF(INTRO!$E$39="Non-endemic"," ",IF(COUNTRY_INFO!C412=0," ",COUNTRY_INFO!C412))</f>
        <v>Shanono</v>
      </c>
      <c r="D412" s="14">
        <f>IF(INTRO!$E$39="Non-endemic",0,IF(INTRO!$E$39="Endemic but PC is not required",IF(COUNTRY_INFO!$H412=1,COUNTRY_INFO!F412+COUNTRY_INFO!G412,0),IF(COUNTRY_INFO!$H412=1,COUNTRY_INFO!F412+COUNTRY_INFO!G412,IF(COUNTRY_INFO!$I412=1,IF(COUNTRY_INFO!N412&gt;=(COUNTRY_INFO!F412+COUNTRY_INFO!G412),COUNTRY_INFO!F412+COUNTRY_INFO!G412,COUNTRY_INFO!$N412),0))))</f>
        <v>151280</v>
      </c>
      <c r="E412" s="15">
        <f>IF(AND(INTRO!$E$39="Non-endemic",INTRO!$E$37="Non-endemic"),"Not required",IF(INTRO!$E$39="Non-endemic","Treat with DEC",COUNTRY_INFO!Q412))</f>
        <v>1</v>
      </c>
      <c r="F412" s="15">
        <f>IF(INTRO!$E$39&lt;&gt;"Non-endemic",COUNTRY_INFO!R412,"Not required")</f>
        <v>0</v>
      </c>
      <c r="G412" s="14">
        <f>IF(COUNTRY_INFO!H412=1, IF($E412=1,IF(ALB_MBD!$J412&lt;&gt;" ",COUNTRY_INFO!F412+COUNTRY_INFO!G412-ALB_MBD!$J412,COUNTRY_INFO!F412+COUNTRY_INFO!G412), 0),0)</f>
        <v>151280</v>
      </c>
      <c r="H412" s="14">
        <f>IF(INTRO!$E$39&lt;&gt;"Endemic",0, IF(AND(COUNTRY_INFO!$I412=1,$F412&lt;&gt;0),IF(COUNTRY_INFO!N412&gt;=(COUNTRY_INFO!F412+COUNTRY_INFO!G412),COUNTRY_INFO!F412+COUNTRY_INFO!G412,COUNTRY_INFO!$N412), 0))</f>
        <v>0</v>
      </c>
      <c r="I412" s="3">
        <v>0</v>
      </c>
      <c r="J412" s="14">
        <f t="shared" si="44"/>
        <v>0</v>
      </c>
      <c r="K412" s="14">
        <f t="shared" si="45"/>
        <v>423584</v>
      </c>
      <c r="L412" s="14">
        <f t="shared" si="46"/>
        <v>0</v>
      </c>
      <c r="M412" s="14">
        <f t="shared" si="47"/>
        <v>0</v>
      </c>
      <c r="N412" s="14">
        <f t="shared" si="48"/>
        <v>423584</v>
      </c>
      <c r="O412" s="25"/>
      <c r="P412" s="16">
        <f t="shared" si="42"/>
        <v>423584</v>
      </c>
      <c r="Q412" s="16">
        <f t="shared" si="43"/>
        <v>848</v>
      </c>
    </row>
    <row r="413" spans="1:17" x14ac:dyDescent="0.25">
      <c r="A413" s="13" t="str">
        <f>IF(INTRO!$E$39="Non-endemic"," ",IF(COUNTRY_INFO!A413=0," ",COUNTRY_INFO!A413))</f>
        <v>Nigeria</v>
      </c>
      <c r="B413" s="13" t="str">
        <f>IF(INTRO!$E$39="Non-endemic"," ",IF(COUNTRY_INFO!B413=0," ",COUNTRY_INFO!B413))</f>
        <v>Kano</v>
      </c>
      <c r="C413" s="13" t="str">
        <f>IF(INTRO!$E$39="Non-endemic"," ",IF(COUNTRY_INFO!C413=0," ",COUNTRY_INFO!C413))</f>
        <v>Sumaila</v>
      </c>
      <c r="D413" s="14">
        <f>IF(INTRO!$E$39="Non-endemic",0,IF(INTRO!$E$39="Endemic but PC is not required",IF(COUNTRY_INFO!$H413=1,COUNTRY_INFO!F413+COUNTRY_INFO!G413,0),IF(COUNTRY_INFO!$H413=1,COUNTRY_INFO!F413+COUNTRY_INFO!G413,IF(COUNTRY_INFO!$I413=1,IF(COUNTRY_INFO!N413&gt;=(COUNTRY_INFO!F413+COUNTRY_INFO!G413),COUNTRY_INFO!F413+COUNTRY_INFO!G413,COUNTRY_INFO!$N413),0))))</f>
        <v>272917</v>
      </c>
      <c r="E413" s="15">
        <f>IF(AND(INTRO!$E$39="Non-endemic",INTRO!$E$37="Non-endemic"),"Not required",IF(INTRO!$E$39="Non-endemic","Treat with DEC",COUNTRY_INFO!Q413))</f>
        <v>1</v>
      </c>
      <c r="F413" s="15">
        <f>IF(INTRO!$E$39&lt;&gt;"Non-endemic",COUNTRY_INFO!R413,"Not required")</f>
        <v>1</v>
      </c>
      <c r="G413" s="14">
        <f>IF(COUNTRY_INFO!H413=1, IF($E413=1,IF(ALB_MBD!$J413&lt;&gt;" ",COUNTRY_INFO!F413+COUNTRY_INFO!G413-ALB_MBD!$J413,COUNTRY_INFO!F413+COUNTRY_INFO!G413), 0),0)</f>
        <v>272917</v>
      </c>
      <c r="H413" s="14">
        <f>IF(INTRO!$E$39&lt;&gt;"Endemic",0, IF(AND(COUNTRY_INFO!$I413=1,$F413&lt;&gt;0),IF(COUNTRY_INFO!N413&gt;=(COUNTRY_INFO!F413+COUNTRY_INFO!G413),COUNTRY_INFO!F413+COUNTRY_INFO!G413,COUNTRY_INFO!$N413), 0))</f>
        <v>59791.336659374982</v>
      </c>
      <c r="I413" s="3">
        <v>47833.069327499987</v>
      </c>
      <c r="J413" s="14">
        <f t="shared" si="44"/>
        <v>47833.069327499987</v>
      </c>
      <c r="K413" s="14">
        <f t="shared" si="45"/>
        <v>630235.00588299998</v>
      </c>
      <c r="L413" s="14">
        <f t="shared" si="46"/>
        <v>0</v>
      </c>
      <c r="M413" s="14">
        <f t="shared" si="47"/>
        <v>133932.59411699994</v>
      </c>
      <c r="N413" s="14">
        <f t="shared" si="48"/>
        <v>764167.59999999986</v>
      </c>
      <c r="O413" s="25"/>
      <c r="P413" s="16">
        <f t="shared" si="42"/>
        <v>764167.59999999986</v>
      </c>
      <c r="Q413" s="16">
        <f t="shared" si="43"/>
        <v>1529</v>
      </c>
    </row>
    <row r="414" spans="1:17" x14ac:dyDescent="0.25">
      <c r="A414" s="13" t="str">
        <f>IF(INTRO!$E$39="Non-endemic"," ",IF(COUNTRY_INFO!A414=0," ",COUNTRY_INFO!A414))</f>
        <v>Nigeria</v>
      </c>
      <c r="B414" s="13" t="str">
        <f>IF(INTRO!$E$39="Non-endemic"," ",IF(COUNTRY_INFO!B414=0," ",COUNTRY_INFO!B414))</f>
        <v>Kano</v>
      </c>
      <c r="C414" s="13" t="str">
        <f>IF(INTRO!$E$39="Non-endemic"," ",IF(COUNTRY_INFO!C414=0," ",COUNTRY_INFO!C414))</f>
        <v>Takai</v>
      </c>
      <c r="D414" s="14">
        <f>IF(INTRO!$E$39="Non-endemic",0,IF(INTRO!$E$39="Endemic but PC is not required",IF(COUNTRY_INFO!$H414=1,COUNTRY_INFO!F414+COUNTRY_INFO!G414,0),IF(COUNTRY_INFO!$H414=1,COUNTRY_INFO!F414+COUNTRY_INFO!G414,IF(COUNTRY_INFO!$I414=1,IF(COUNTRY_INFO!N414&gt;=(COUNTRY_INFO!F414+COUNTRY_INFO!G414),COUNTRY_INFO!F414+COUNTRY_INFO!G414,COUNTRY_INFO!$N414),0))))</f>
        <v>218134</v>
      </c>
      <c r="E414" s="15">
        <f>IF(AND(INTRO!$E$39="Non-endemic",INTRO!$E$37="Non-endemic"),"Not required",IF(INTRO!$E$39="Non-endemic","Treat with DEC",COUNTRY_INFO!Q414))</f>
        <v>1</v>
      </c>
      <c r="F414" s="15">
        <f>IF(INTRO!$E$39&lt;&gt;"Non-endemic",COUNTRY_INFO!R414,"Not required")</f>
        <v>1</v>
      </c>
      <c r="G414" s="14">
        <f>IF(COUNTRY_INFO!H414=1, IF($E414=1,IF(ALB_MBD!$J414&lt;&gt;" ",COUNTRY_INFO!F414+COUNTRY_INFO!G414-ALB_MBD!$J414,COUNTRY_INFO!F414+COUNTRY_INFO!G414), 0),0)</f>
        <v>218134</v>
      </c>
      <c r="H414" s="14">
        <f>IF(INTRO!$E$39&lt;&gt;"Endemic",0, IF(AND(COUNTRY_INFO!$I414=1,$F414&lt;&gt;0),IF(COUNTRY_INFO!N414&gt;=(COUNTRY_INFO!F414+COUNTRY_INFO!G414),COUNTRY_INFO!F414+COUNTRY_INFO!G414,COUNTRY_INFO!$N414), 0))</f>
        <v>57058.295942187484</v>
      </c>
      <c r="I414" s="3">
        <v>45646.63675374999</v>
      </c>
      <c r="J414" s="14">
        <f t="shared" si="44"/>
        <v>45646.63675374999</v>
      </c>
      <c r="K414" s="14">
        <f t="shared" si="45"/>
        <v>482964.61708950001</v>
      </c>
      <c r="L414" s="14">
        <f t="shared" si="46"/>
        <v>0</v>
      </c>
      <c r="M414" s="14">
        <f t="shared" si="47"/>
        <v>127810.58291049996</v>
      </c>
      <c r="N414" s="14">
        <f t="shared" si="48"/>
        <v>610775.19999999995</v>
      </c>
      <c r="O414" s="25"/>
      <c r="P414" s="16">
        <f t="shared" si="42"/>
        <v>610775.19999999995</v>
      </c>
      <c r="Q414" s="16">
        <f t="shared" si="43"/>
        <v>1222</v>
      </c>
    </row>
    <row r="415" spans="1:17" x14ac:dyDescent="0.25">
      <c r="A415" s="13" t="str">
        <f>IF(INTRO!$E$39="Non-endemic"," ",IF(COUNTRY_INFO!A415=0," ",COUNTRY_INFO!A415))</f>
        <v>Nigeria</v>
      </c>
      <c r="B415" s="13" t="str">
        <f>IF(INTRO!$E$39="Non-endemic"," ",IF(COUNTRY_INFO!B415=0," ",COUNTRY_INFO!B415))</f>
        <v>Kano</v>
      </c>
      <c r="C415" s="13" t="str">
        <f>IF(INTRO!$E$39="Non-endemic"," ",IF(COUNTRY_INFO!C415=0," ",COUNTRY_INFO!C415))</f>
        <v>Tarauni</v>
      </c>
      <c r="D415" s="14">
        <f>IF(INTRO!$E$39="Non-endemic",0,IF(INTRO!$E$39="Endemic but PC is not required",IF(COUNTRY_INFO!$H415=1,COUNTRY_INFO!F415+COUNTRY_INFO!G415,0),IF(COUNTRY_INFO!$H415=1,COUNTRY_INFO!F415+COUNTRY_INFO!G415,IF(COUNTRY_INFO!$I415=1,IF(COUNTRY_INFO!N415&gt;=(COUNTRY_INFO!F415+COUNTRY_INFO!G415),COUNTRY_INFO!F415+COUNTRY_INFO!G415,COUNTRY_INFO!$N415),0))))</f>
        <v>238171</v>
      </c>
      <c r="E415" s="15">
        <f>IF(AND(INTRO!$E$39="Non-endemic",INTRO!$E$37="Non-endemic"),"Not required",IF(INTRO!$E$39="Non-endemic","Treat with DEC",COUNTRY_INFO!Q415))</f>
        <v>1</v>
      </c>
      <c r="F415" s="15">
        <f>IF(INTRO!$E$39&lt;&gt;"Non-endemic",COUNTRY_INFO!R415,"Not required")</f>
        <v>0</v>
      </c>
      <c r="G415" s="14">
        <f>IF(COUNTRY_INFO!H415=1, IF($E415=1,IF(ALB_MBD!$J415&lt;&gt;" ",COUNTRY_INFO!F415+COUNTRY_INFO!G415-ALB_MBD!$J415,COUNTRY_INFO!F415+COUNTRY_INFO!G415), 0),0)</f>
        <v>238171</v>
      </c>
      <c r="H415" s="14">
        <f>IF(INTRO!$E$39&lt;&gt;"Endemic",0, IF(AND(COUNTRY_INFO!$I415=1,$F415&lt;&gt;0),IF(COUNTRY_INFO!N415&gt;=(COUNTRY_INFO!F415+COUNTRY_INFO!G415),COUNTRY_INFO!F415+COUNTRY_INFO!G415,COUNTRY_INFO!$N415), 0))</f>
        <v>0</v>
      </c>
      <c r="I415" s="3">
        <v>0</v>
      </c>
      <c r="J415" s="14">
        <f t="shared" si="44"/>
        <v>0</v>
      </c>
      <c r="K415" s="14">
        <f t="shared" si="45"/>
        <v>666878.79999999993</v>
      </c>
      <c r="L415" s="14">
        <f t="shared" si="46"/>
        <v>0</v>
      </c>
      <c r="M415" s="14">
        <f t="shared" si="47"/>
        <v>0</v>
      </c>
      <c r="N415" s="14">
        <f t="shared" si="48"/>
        <v>666878.79999999993</v>
      </c>
      <c r="O415" s="25"/>
      <c r="P415" s="16">
        <f t="shared" si="42"/>
        <v>666878.79999999993</v>
      </c>
      <c r="Q415" s="16">
        <f t="shared" si="43"/>
        <v>1334</v>
      </c>
    </row>
    <row r="416" spans="1:17" x14ac:dyDescent="0.25">
      <c r="A416" s="13" t="str">
        <f>IF(INTRO!$E$39="Non-endemic"," ",IF(COUNTRY_INFO!A416=0," ",COUNTRY_INFO!A416))</f>
        <v>Nigeria</v>
      </c>
      <c r="B416" s="13" t="str">
        <f>IF(INTRO!$E$39="Non-endemic"," ",IF(COUNTRY_INFO!B416=0," ",COUNTRY_INFO!B416))</f>
        <v>Kano</v>
      </c>
      <c r="C416" s="13" t="str">
        <f>IF(INTRO!$E$39="Non-endemic"," ",IF(COUNTRY_INFO!C416=0," ",COUNTRY_INFO!C416))</f>
        <v>Tofa</v>
      </c>
      <c r="D416" s="14">
        <f>IF(INTRO!$E$39="Non-endemic",0,IF(INTRO!$E$39="Endemic but PC is not required",IF(COUNTRY_INFO!$H416=1,COUNTRY_INFO!F416+COUNTRY_INFO!G416,0),IF(COUNTRY_INFO!$H416=1,COUNTRY_INFO!F416+COUNTRY_INFO!G416,IF(COUNTRY_INFO!$I416=1,IF(COUNTRY_INFO!N416&gt;=(COUNTRY_INFO!F416+COUNTRY_INFO!G416),COUNTRY_INFO!F416+COUNTRY_INFO!G416,COUNTRY_INFO!$N416),0))))</f>
        <v>105154</v>
      </c>
      <c r="E416" s="15">
        <f>IF(AND(INTRO!$E$39="Non-endemic",INTRO!$E$37="Non-endemic"),"Not required",IF(INTRO!$E$39="Non-endemic","Treat with DEC",COUNTRY_INFO!Q416))</f>
        <v>1</v>
      </c>
      <c r="F416" s="15">
        <f>IF(INTRO!$E$39&lt;&gt;"Non-endemic",COUNTRY_INFO!R416,"Not required")</f>
        <v>0</v>
      </c>
      <c r="G416" s="14">
        <f>IF(COUNTRY_INFO!H416=1, IF($E416=1,IF(ALB_MBD!$J416&lt;&gt;" ",COUNTRY_INFO!F416+COUNTRY_INFO!G416-ALB_MBD!$J416,COUNTRY_INFO!F416+COUNTRY_INFO!G416), 0),0)</f>
        <v>105154</v>
      </c>
      <c r="H416" s="14">
        <f>IF(INTRO!$E$39&lt;&gt;"Endemic",0, IF(AND(COUNTRY_INFO!$I416=1,$F416&lt;&gt;0),IF(COUNTRY_INFO!N416&gt;=(COUNTRY_INFO!F416+COUNTRY_INFO!G416),COUNTRY_INFO!F416+COUNTRY_INFO!G416,COUNTRY_INFO!$N416), 0))</f>
        <v>0</v>
      </c>
      <c r="I416" s="3">
        <v>0</v>
      </c>
      <c r="J416" s="14">
        <f t="shared" si="44"/>
        <v>0</v>
      </c>
      <c r="K416" s="14">
        <f t="shared" si="45"/>
        <v>294431.19999999995</v>
      </c>
      <c r="L416" s="14">
        <f t="shared" si="46"/>
        <v>0</v>
      </c>
      <c r="M416" s="14">
        <f t="shared" si="47"/>
        <v>0</v>
      </c>
      <c r="N416" s="14">
        <f t="shared" si="48"/>
        <v>294431.19999999995</v>
      </c>
      <c r="O416" s="25"/>
      <c r="P416" s="16">
        <f t="shared" si="42"/>
        <v>294431.19999999995</v>
      </c>
      <c r="Q416" s="16">
        <f t="shared" si="43"/>
        <v>589</v>
      </c>
    </row>
    <row r="417" spans="1:17" x14ac:dyDescent="0.25">
      <c r="A417" s="13" t="str">
        <f>IF(INTRO!$E$39="Non-endemic"," ",IF(COUNTRY_INFO!A417=0," ",COUNTRY_INFO!A417))</f>
        <v>Nigeria</v>
      </c>
      <c r="B417" s="13" t="str">
        <f>IF(INTRO!$E$39="Non-endemic"," ",IF(COUNTRY_INFO!B417=0," ",COUNTRY_INFO!B417))</f>
        <v>Kano</v>
      </c>
      <c r="C417" s="13" t="str">
        <f>IF(INTRO!$E$39="Non-endemic"," ",IF(COUNTRY_INFO!C417=0," ",COUNTRY_INFO!C417))</f>
        <v>Tsanyawa</v>
      </c>
      <c r="D417" s="14">
        <f>IF(INTRO!$E$39="Non-endemic",0,IF(INTRO!$E$39="Endemic but PC is not required",IF(COUNTRY_INFO!$H417=1,COUNTRY_INFO!F417+COUNTRY_INFO!G417,0),IF(COUNTRY_INFO!$H417=1,COUNTRY_INFO!F417+COUNTRY_INFO!G417,IF(COUNTRY_INFO!$I417=1,IF(COUNTRY_INFO!N417&gt;=(COUNTRY_INFO!F417+COUNTRY_INFO!G417),COUNTRY_INFO!F417+COUNTRY_INFO!G417,COUNTRY_INFO!$N417),0))))</f>
        <v>169649</v>
      </c>
      <c r="E417" s="15">
        <f>IF(AND(INTRO!$E$39="Non-endemic",INTRO!$E$37="Non-endemic"),"Not required",IF(INTRO!$E$39="Non-endemic","Treat with DEC",COUNTRY_INFO!Q417))</f>
        <v>1</v>
      </c>
      <c r="F417" s="15">
        <f>IF(INTRO!$E$39&lt;&gt;"Non-endemic",COUNTRY_INFO!R417,"Not required")</f>
        <v>0</v>
      </c>
      <c r="G417" s="14">
        <f>IF(COUNTRY_INFO!H417=1, IF($E417=1,IF(ALB_MBD!$J417&lt;&gt;" ",COUNTRY_INFO!F417+COUNTRY_INFO!G417-ALB_MBD!$J417,COUNTRY_INFO!F417+COUNTRY_INFO!G417), 0),0)</f>
        <v>169649</v>
      </c>
      <c r="H417" s="14">
        <f>IF(INTRO!$E$39&lt;&gt;"Endemic",0, IF(AND(COUNTRY_INFO!$I417=1,$F417&lt;&gt;0),IF(COUNTRY_INFO!N417&gt;=(COUNTRY_INFO!F417+COUNTRY_INFO!G417),COUNTRY_INFO!F417+COUNTRY_INFO!G417,COUNTRY_INFO!$N417), 0))</f>
        <v>0</v>
      </c>
      <c r="I417" s="3">
        <v>0</v>
      </c>
      <c r="J417" s="14">
        <f t="shared" si="44"/>
        <v>0</v>
      </c>
      <c r="K417" s="14">
        <f t="shared" si="45"/>
        <v>475017.19999999995</v>
      </c>
      <c r="L417" s="14">
        <f t="shared" si="46"/>
        <v>0</v>
      </c>
      <c r="M417" s="14">
        <f t="shared" si="47"/>
        <v>0</v>
      </c>
      <c r="N417" s="14">
        <f t="shared" si="48"/>
        <v>475017.19999999995</v>
      </c>
      <c r="O417" s="25"/>
      <c r="P417" s="16">
        <f t="shared" si="42"/>
        <v>475017.19999999995</v>
      </c>
      <c r="Q417" s="16">
        <f t="shared" si="43"/>
        <v>951</v>
      </c>
    </row>
    <row r="418" spans="1:17" x14ac:dyDescent="0.25">
      <c r="A418" s="13" t="str">
        <f>IF(INTRO!$E$39="Non-endemic"," ",IF(COUNTRY_INFO!A418=0," ",COUNTRY_INFO!A418))</f>
        <v>Nigeria</v>
      </c>
      <c r="B418" s="13" t="str">
        <f>IF(INTRO!$E$39="Non-endemic"," ",IF(COUNTRY_INFO!B418=0," ",COUNTRY_INFO!B418))</f>
        <v>Kano</v>
      </c>
      <c r="C418" s="13" t="str">
        <f>IF(INTRO!$E$39="Non-endemic"," ",IF(COUNTRY_INFO!C418=0," ",COUNTRY_INFO!C418))</f>
        <v>Tudun wada</v>
      </c>
      <c r="D418" s="14">
        <f>IF(INTRO!$E$39="Non-endemic",0,IF(INTRO!$E$39="Endemic but PC is not required",IF(COUNTRY_INFO!$H418=1,COUNTRY_INFO!F418+COUNTRY_INFO!G418,0),IF(COUNTRY_INFO!$H418=1,COUNTRY_INFO!F418+COUNTRY_INFO!G418,IF(COUNTRY_INFO!$I418=1,IF(COUNTRY_INFO!N418&gt;=(COUNTRY_INFO!F418+COUNTRY_INFO!G418),COUNTRY_INFO!F418+COUNTRY_INFO!G418,COUNTRY_INFO!$N418),0))))</f>
        <v>249334</v>
      </c>
      <c r="E418" s="15">
        <f>IF(AND(INTRO!$E$39="Non-endemic",INTRO!$E$37="Non-endemic"),"Not required",IF(INTRO!$E$39="Non-endemic","Treat with DEC",COUNTRY_INFO!Q418))</f>
        <v>1</v>
      </c>
      <c r="F418" s="15">
        <f>IF(INTRO!$E$39&lt;&gt;"Non-endemic",COUNTRY_INFO!R418,"Not required")</f>
        <v>1</v>
      </c>
      <c r="G418" s="14">
        <f>IF(COUNTRY_INFO!H418=1, IF($E418=1,IF(ALB_MBD!$J418&lt;&gt;" ",COUNTRY_INFO!F418+COUNTRY_INFO!G418-ALB_MBD!$J418,COUNTRY_INFO!F418+COUNTRY_INFO!G418), 0),0)</f>
        <v>249334</v>
      </c>
      <c r="H418" s="14">
        <f>IF(INTRO!$E$39&lt;&gt;"Endemic",0, IF(AND(COUNTRY_INFO!$I418=1,$F418&lt;&gt;0),IF(COUNTRY_INFO!N418&gt;=(COUNTRY_INFO!F418+COUNTRY_INFO!G418),COUNTRY_INFO!F418+COUNTRY_INFO!G418,COUNTRY_INFO!$N418), 0))</f>
        <v>77369.5569425781</v>
      </c>
      <c r="I418" s="3">
        <v>61895.645554062481</v>
      </c>
      <c r="J418" s="14">
        <f t="shared" si="44"/>
        <v>61895.645554062481</v>
      </c>
      <c r="K418" s="14">
        <f t="shared" si="45"/>
        <v>524827.39244862506</v>
      </c>
      <c r="L418" s="14">
        <f t="shared" si="46"/>
        <v>0</v>
      </c>
      <c r="M418" s="14">
        <f t="shared" si="47"/>
        <v>173307.80755137495</v>
      </c>
      <c r="N418" s="14">
        <f t="shared" si="48"/>
        <v>698135.2</v>
      </c>
      <c r="O418" s="25"/>
      <c r="P418" s="16">
        <f t="shared" si="42"/>
        <v>698135.2</v>
      </c>
      <c r="Q418" s="16">
        <f t="shared" si="43"/>
        <v>1397</v>
      </c>
    </row>
    <row r="419" spans="1:17" x14ac:dyDescent="0.25">
      <c r="A419" s="13" t="str">
        <f>IF(INTRO!$E$39="Non-endemic"," ",IF(COUNTRY_INFO!A419=0," ",COUNTRY_INFO!A419))</f>
        <v>Nigeria</v>
      </c>
      <c r="B419" s="13" t="str">
        <f>IF(INTRO!$E$39="Non-endemic"," ",IF(COUNTRY_INFO!B419=0," ",COUNTRY_INFO!B419))</f>
        <v>Kano</v>
      </c>
      <c r="C419" s="13" t="str">
        <f>IF(INTRO!$E$39="Non-endemic"," ",IF(COUNTRY_INFO!C419=0," ",COUNTRY_INFO!C419))</f>
        <v>Ungogo</v>
      </c>
      <c r="D419" s="14">
        <f>IF(INTRO!$E$39="Non-endemic",0,IF(INTRO!$E$39="Endemic but PC is not required",IF(COUNTRY_INFO!$H419=1,COUNTRY_INFO!F419+COUNTRY_INFO!G419,0),IF(COUNTRY_INFO!$H419=1,COUNTRY_INFO!F419+COUNTRY_INFO!G419,IF(COUNTRY_INFO!$I419=1,IF(COUNTRY_INFO!N419&gt;=(COUNTRY_INFO!F419+COUNTRY_INFO!G419),COUNTRY_INFO!F419+COUNTRY_INFO!G419,COUNTRY_INFO!$N419),0))))</f>
        <v>397718</v>
      </c>
      <c r="E419" s="15">
        <f>IF(AND(INTRO!$E$39="Non-endemic",INTRO!$E$37="Non-endemic"),"Not required",IF(INTRO!$E$39="Non-endemic","Treat with DEC",COUNTRY_INFO!Q419))</f>
        <v>1</v>
      </c>
      <c r="F419" s="15">
        <f>IF(INTRO!$E$39&lt;&gt;"Non-endemic",COUNTRY_INFO!R419,"Not required")</f>
        <v>0</v>
      </c>
      <c r="G419" s="14">
        <f>IF(COUNTRY_INFO!H419=1, IF($E419=1,IF(ALB_MBD!$J419&lt;&gt;" ",COUNTRY_INFO!F419+COUNTRY_INFO!G419-ALB_MBD!$J419,COUNTRY_INFO!F419+COUNTRY_INFO!G419), 0),0)</f>
        <v>397718</v>
      </c>
      <c r="H419" s="14">
        <f>IF(INTRO!$E$39&lt;&gt;"Endemic",0, IF(AND(COUNTRY_INFO!$I419=1,$F419&lt;&gt;0),IF(COUNTRY_INFO!N419&gt;=(COUNTRY_INFO!F419+COUNTRY_INFO!G419),COUNTRY_INFO!F419+COUNTRY_INFO!G419,COUNTRY_INFO!$N419), 0))</f>
        <v>0</v>
      </c>
      <c r="I419" s="3">
        <v>0</v>
      </c>
      <c r="J419" s="14">
        <f t="shared" si="44"/>
        <v>0</v>
      </c>
      <c r="K419" s="14">
        <f t="shared" si="45"/>
        <v>1113610.3999999999</v>
      </c>
      <c r="L419" s="14">
        <f t="shared" si="46"/>
        <v>0</v>
      </c>
      <c r="M419" s="14">
        <f t="shared" si="47"/>
        <v>0</v>
      </c>
      <c r="N419" s="14">
        <f t="shared" si="48"/>
        <v>1113610.3999999999</v>
      </c>
      <c r="O419" s="25"/>
      <c r="P419" s="16">
        <f t="shared" si="42"/>
        <v>1113610.3999999999</v>
      </c>
      <c r="Q419" s="16">
        <f t="shared" si="43"/>
        <v>2228</v>
      </c>
    </row>
    <row r="420" spans="1:17" x14ac:dyDescent="0.25">
      <c r="A420" s="13" t="str">
        <f>IF(INTRO!$E$39="Non-endemic"," ",IF(COUNTRY_INFO!A420=0," ",COUNTRY_INFO!A420))</f>
        <v>Nigeria</v>
      </c>
      <c r="B420" s="13" t="str">
        <f>IF(INTRO!$E$39="Non-endemic"," ",IF(COUNTRY_INFO!B420=0," ",COUNTRY_INFO!B420))</f>
        <v>Kano</v>
      </c>
      <c r="C420" s="13" t="str">
        <f>IF(INTRO!$E$39="Non-endemic"," ",IF(COUNTRY_INFO!C420=0," ",COUNTRY_INFO!C420))</f>
        <v>Warawa</v>
      </c>
      <c r="D420" s="14">
        <f>IF(INTRO!$E$39="Non-endemic",0,IF(INTRO!$E$39="Endemic but PC is not required",IF(COUNTRY_INFO!$H420=1,COUNTRY_INFO!F420+COUNTRY_INFO!G420,0),IF(COUNTRY_INFO!$H420=1,COUNTRY_INFO!F420+COUNTRY_INFO!G420,IF(COUNTRY_INFO!$I420=1,IF(COUNTRY_INFO!N420&gt;=(COUNTRY_INFO!F420+COUNTRY_INFO!G420),COUNTRY_INFO!F420+COUNTRY_INFO!G420,COUNTRY_INFO!$N420),0))))</f>
        <v>138563</v>
      </c>
      <c r="E420" s="15">
        <f>IF(AND(INTRO!$E$39="Non-endemic",INTRO!$E$37="Non-endemic"),"Not required",IF(INTRO!$E$39="Non-endemic","Treat with DEC",COUNTRY_INFO!Q420))</f>
        <v>1</v>
      </c>
      <c r="F420" s="15">
        <f>IF(INTRO!$E$39&lt;&gt;"Non-endemic",COUNTRY_INFO!R420,"Not required")</f>
        <v>0</v>
      </c>
      <c r="G420" s="14">
        <f>IF(COUNTRY_INFO!H420=1, IF($E420=1,IF(ALB_MBD!$J420&lt;&gt;" ",COUNTRY_INFO!F420+COUNTRY_INFO!G420-ALB_MBD!$J420,COUNTRY_INFO!F420+COUNTRY_INFO!G420), 0),0)</f>
        <v>138563</v>
      </c>
      <c r="H420" s="14">
        <f>IF(INTRO!$E$39&lt;&gt;"Endemic",0, IF(AND(COUNTRY_INFO!$I420=1,$F420&lt;&gt;0),IF(COUNTRY_INFO!N420&gt;=(COUNTRY_INFO!F420+COUNTRY_INFO!G420),COUNTRY_INFO!F420+COUNTRY_INFO!G420,COUNTRY_INFO!$N420), 0))</f>
        <v>0</v>
      </c>
      <c r="I420" s="3">
        <v>0</v>
      </c>
      <c r="J420" s="14">
        <f t="shared" si="44"/>
        <v>0</v>
      </c>
      <c r="K420" s="14">
        <f t="shared" si="45"/>
        <v>387976.39999999997</v>
      </c>
      <c r="L420" s="14">
        <f t="shared" si="46"/>
        <v>0</v>
      </c>
      <c r="M420" s="14">
        <f t="shared" si="47"/>
        <v>0</v>
      </c>
      <c r="N420" s="14">
        <f t="shared" si="48"/>
        <v>387976.39999999997</v>
      </c>
      <c r="O420" s="25"/>
      <c r="P420" s="16">
        <f t="shared" si="42"/>
        <v>387976.39999999997</v>
      </c>
      <c r="Q420" s="16">
        <f t="shared" si="43"/>
        <v>776</v>
      </c>
    </row>
    <row r="421" spans="1:17" x14ac:dyDescent="0.25">
      <c r="A421" s="13" t="str">
        <f>IF(INTRO!$E$39="Non-endemic"," ",IF(COUNTRY_INFO!A421=0," ",COUNTRY_INFO!A421))</f>
        <v>Nigeria</v>
      </c>
      <c r="B421" s="13" t="str">
        <f>IF(INTRO!$E$39="Non-endemic"," ",IF(COUNTRY_INFO!B421=0," ",COUNTRY_INFO!B421))</f>
        <v>Kano</v>
      </c>
      <c r="C421" s="13" t="str">
        <f>IF(INTRO!$E$39="Non-endemic"," ",IF(COUNTRY_INFO!C421=0," ",COUNTRY_INFO!C421))</f>
        <v>Wudil</v>
      </c>
      <c r="D421" s="14">
        <f>IF(INTRO!$E$39="Non-endemic",0,IF(INTRO!$E$39="Endemic but PC is not required",IF(COUNTRY_INFO!$H421=1,COUNTRY_INFO!F421+COUNTRY_INFO!G421,0),IF(COUNTRY_INFO!$H421=1,COUNTRY_INFO!F421+COUNTRY_INFO!G421,IF(COUNTRY_INFO!$I421=1,IF(COUNTRY_INFO!N421&gt;=(COUNTRY_INFO!F421+COUNTRY_INFO!G421),COUNTRY_INFO!F421+COUNTRY_INFO!G421,COUNTRY_INFO!$N421),0))))</f>
        <v>199246</v>
      </c>
      <c r="E421" s="15">
        <f>IF(AND(INTRO!$E$39="Non-endemic",INTRO!$E$37="Non-endemic"),"Not required",IF(INTRO!$E$39="Non-endemic","Treat with DEC",COUNTRY_INFO!Q421))</f>
        <v>1</v>
      </c>
      <c r="F421" s="15">
        <f>IF(INTRO!$E$39&lt;&gt;"Non-endemic",COUNTRY_INFO!R421,"Not required")</f>
        <v>0</v>
      </c>
      <c r="G421" s="14">
        <f>IF(COUNTRY_INFO!H421=1, IF($E421=1,IF(ALB_MBD!$J421&lt;&gt;" ",COUNTRY_INFO!F421+COUNTRY_INFO!G421-ALB_MBD!$J421,COUNTRY_INFO!F421+COUNTRY_INFO!G421), 0),0)</f>
        <v>199246</v>
      </c>
      <c r="H421" s="14">
        <f>IF(INTRO!$E$39&lt;&gt;"Endemic",0, IF(AND(COUNTRY_INFO!$I421=1,$F421&lt;&gt;0),IF(COUNTRY_INFO!N421&gt;=(COUNTRY_INFO!F421+COUNTRY_INFO!G421),COUNTRY_INFO!F421+COUNTRY_INFO!G421,COUNTRY_INFO!$N421), 0))</f>
        <v>0</v>
      </c>
      <c r="I421" s="3">
        <v>0</v>
      </c>
      <c r="J421" s="14">
        <f t="shared" si="44"/>
        <v>0</v>
      </c>
      <c r="K421" s="14">
        <f t="shared" si="45"/>
        <v>557888.79999999993</v>
      </c>
      <c r="L421" s="14">
        <f t="shared" si="46"/>
        <v>0</v>
      </c>
      <c r="M421" s="14">
        <f t="shared" si="47"/>
        <v>0</v>
      </c>
      <c r="N421" s="14">
        <f t="shared" si="48"/>
        <v>557888.79999999993</v>
      </c>
      <c r="O421" s="25"/>
      <c r="P421" s="16">
        <f t="shared" si="42"/>
        <v>557888.79999999993</v>
      </c>
      <c r="Q421" s="16">
        <f t="shared" si="43"/>
        <v>1116</v>
      </c>
    </row>
    <row r="422" spans="1:17" x14ac:dyDescent="0.25">
      <c r="A422" s="13" t="str">
        <f>IF(INTRO!$E$39="Non-endemic"," ",IF(COUNTRY_INFO!A422=0," ",COUNTRY_INFO!A422))</f>
        <v>Nigeria</v>
      </c>
      <c r="B422" s="13" t="str">
        <f>IF(INTRO!$E$39="Non-endemic"," ",IF(COUNTRY_INFO!B422=0," ",COUNTRY_INFO!B422))</f>
        <v>Katsina</v>
      </c>
      <c r="C422" s="13" t="str">
        <f>IF(INTRO!$E$39="Non-endemic"," ",IF(COUNTRY_INFO!C422=0," ",COUNTRY_INFO!C422))</f>
        <v>Bakori</v>
      </c>
      <c r="D422" s="14">
        <f>IF(INTRO!$E$39="Non-endemic",0,IF(INTRO!$E$39="Endemic but PC is not required",IF(COUNTRY_INFO!$H422=1,COUNTRY_INFO!F422+COUNTRY_INFO!G422,0),IF(COUNTRY_INFO!$H422=1,COUNTRY_INFO!F422+COUNTRY_INFO!G422,IF(COUNTRY_INFO!$I422=1,IF(COUNTRY_INFO!N422&gt;=(COUNTRY_INFO!F422+COUNTRY_INFO!G422),COUNTRY_INFO!F422+COUNTRY_INFO!G422,COUNTRY_INFO!$N422),0))))</f>
        <v>0</v>
      </c>
      <c r="E422" s="15">
        <f>IF(AND(INTRO!$E$39="Non-endemic",INTRO!$E$37="Non-endemic"),"Not required",IF(INTRO!$E$39="Non-endemic","Treat with DEC",COUNTRY_INFO!Q422))</f>
        <v>0</v>
      </c>
      <c r="F422" s="15">
        <f>IF(INTRO!$E$39&lt;&gt;"Non-endemic",COUNTRY_INFO!R422,"Not required")</f>
        <v>0</v>
      </c>
      <c r="G422" s="14">
        <f>IF(COUNTRY_INFO!H422=1, IF($E422=1,IF(ALB_MBD!$J422&lt;&gt;" ",COUNTRY_INFO!F422+COUNTRY_INFO!G422-ALB_MBD!$J422,COUNTRY_INFO!F422+COUNTRY_INFO!G422), 0),0)</f>
        <v>0</v>
      </c>
      <c r="H422" s="14">
        <f>IF(INTRO!$E$39&lt;&gt;"Endemic",0, IF(AND(COUNTRY_INFO!$I422=1,$F422&lt;&gt;0),IF(COUNTRY_INFO!N422&gt;=(COUNTRY_INFO!F422+COUNTRY_INFO!G422),COUNTRY_INFO!F422+COUNTRY_INFO!G422,COUNTRY_INFO!$N422), 0))</f>
        <v>0</v>
      </c>
      <c r="I422" s="3">
        <v>0</v>
      </c>
      <c r="J422" s="14">
        <f t="shared" si="44"/>
        <v>0</v>
      </c>
      <c r="K422" s="14">
        <f t="shared" si="45"/>
        <v>0</v>
      </c>
      <c r="L422" s="14">
        <f t="shared" si="46"/>
        <v>0</v>
      </c>
      <c r="M422" s="14">
        <f t="shared" si="47"/>
        <v>0</v>
      </c>
      <c r="N422" s="14">
        <f t="shared" si="48"/>
        <v>0</v>
      </c>
      <c r="O422" s="25"/>
      <c r="P422" s="16">
        <f t="shared" si="42"/>
        <v>0</v>
      </c>
      <c r="Q422" s="16">
        <f t="shared" si="43"/>
        <v>0</v>
      </c>
    </row>
    <row r="423" spans="1:17" x14ac:dyDescent="0.25">
      <c r="A423" s="13" t="str">
        <f>IF(INTRO!$E$39="Non-endemic"," ",IF(COUNTRY_INFO!A423=0," ",COUNTRY_INFO!A423))</f>
        <v>Nigeria</v>
      </c>
      <c r="B423" s="13" t="str">
        <f>IF(INTRO!$E$39="Non-endemic"," ",IF(COUNTRY_INFO!B423=0," ",COUNTRY_INFO!B423))</f>
        <v>Katsina</v>
      </c>
      <c r="C423" s="13" t="str">
        <f>IF(INTRO!$E$39="Non-endemic"," ",IF(COUNTRY_INFO!C423=0," ",COUNTRY_INFO!C423))</f>
        <v>Batangarawa</v>
      </c>
      <c r="D423" s="14">
        <f>IF(INTRO!$E$39="Non-endemic",0,IF(INTRO!$E$39="Endemic but PC is not required",IF(COUNTRY_INFO!$H423=1,COUNTRY_INFO!F423+COUNTRY_INFO!G423,0),IF(COUNTRY_INFO!$H423=1,COUNTRY_INFO!F423+COUNTRY_INFO!G423,IF(COUNTRY_INFO!$I423=1,IF(COUNTRY_INFO!N423&gt;=(COUNTRY_INFO!F423+COUNTRY_INFO!G423),COUNTRY_INFO!F423+COUNTRY_INFO!G423,COUNTRY_INFO!$N423),0))))</f>
        <v>198586</v>
      </c>
      <c r="E423" s="15">
        <f>IF(AND(INTRO!$E$39="Non-endemic",INTRO!$E$37="Non-endemic"),"Not required",IF(INTRO!$E$39="Non-endemic","Treat with DEC",COUNTRY_INFO!Q423))</f>
        <v>1</v>
      </c>
      <c r="F423" s="15">
        <f>IF(INTRO!$E$39&lt;&gt;"Non-endemic",COUNTRY_INFO!R423,"Not required")</f>
        <v>0</v>
      </c>
      <c r="G423" s="14">
        <f>IF(COUNTRY_INFO!H423=1, IF($E423=1,IF(ALB_MBD!$J423&lt;&gt;" ",COUNTRY_INFO!F423+COUNTRY_INFO!G423-ALB_MBD!$J423,COUNTRY_INFO!F423+COUNTRY_INFO!G423), 0),0)</f>
        <v>198586</v>
      </c>
      <c r="H423" s="14">
        <f>IF(INTRO!$E$39&lt;&gt;"Endemic",0, IF(AND(COUNTRY_INFO!$I423=1,$F423&lt;&gt;0),IF(COUNTRY_INFO!N423&gt;=(COUNTRY_INFO!F423+COUNTRY_INFO!G423),COUNTRY_INFO!F423+COUNTRY_INFO!G423,COUNTRY_INFO!$N423), 0))</f>
        <v>0</v>
      </c>
      <c r="I423" s="3">
        <v>0</v>
      </c>
      <c r="J423" s="14">
        <f t="shared" si="44"/>
        <v>0</v>
      </c>
      <c r="K423" s="14">
        <f t="shared" si="45"/>
        <v>556040.79999999993</v>
      </c>
      <c r="L423" s="14">
        <f t="shared" si="46"/>
        <v>0</v>
      </c>
      <c r="M423" s="14">
        <f t="shared" si="47"/>
        <v>0</v>
      </c>
      <c r="N423" s="14">
        <f t="shared" si="48"/>
        <v>556040.79999999993</v>
      </c>
      <c r="O423" s="25"/>
      <c r="P423" s="16">
        <f t="shared" si="42"/>
        <v>556040.79999999993</v>
      </c>
      <c r="Q423" s="16">
        <f t="shared" si="43"/>
        <v>1113</v>
      </c>
    </row>
    <row r="424" spans="1:17" x14ac:dyDescent="0.25">
      <c r="A424" s="13" t="str">
        <f>IF(INTRO!$E$39="Non-endemic"," ",IF(COUNTRY_INFO!A424=0," ",COUNTRY_INFO!A424))</f>
        <v>Nigeria</v>
      </c>
      <c r="B424" s="13" t="str">
        <f>IF(INTRO!$E$39="Non-endemic"," ",IF(COUNTRY_INFO!B424=0," ",COUNTRY_INFO!B424))</f>
        <v>Katsina</v>
      </c>
      <c r="C424" s="13" t="str">
        <f>IF(INTRO!$E$39="Non-endemic"," ",IF(COUNTRY_INFO!C424=0," ",COUNTRY_INFO!C424))</f>
        <v>Batsari</v>
      </c>
      <c r="D424" s="14">
        <f>IF(INTRO!$E$39="Non-endemic",0,IF(INTRO!$E$39="Endemic but PC is not required",IF(COUNTRY_INFO!$H424=1,COUNTRY_INFO!F424+COUNTRY_INFO!G424,0),IF(COUNTRY_INFO!$H424=1,COUNTRY_INFO!F424+COUNTRY_INFO!G424,IF(COUNTRY_INFO!$I424=1,IF(COUNTRY_INFO!N424&gt;=(COUNTRY_INFO!F424+COUNTRY_INFO!G424),COUNTRY_INFO!F424+COUNTRY_INFO!G424,COUNTRY_INFO!$N424),0))))</f>
        <v>224842</v>
      </c>
      <c r="E424" s="15">
        <f>IF(AND(INTRO!$E$39="Non-endemic",INTRO!$E$37="Non-endemic"),"Not required",IF(INTRO!$E$39="Non-endemic","Treat with DEC",COUNTRY_INFO!Q424))</f>
        <v>1</v>
      </c>
      <c r="F424" s="15">
        <f>IF(INTRO!$E$39&lt;&gt;"Non-endemic",COUNTRY_INFO!R424,"Not required")</f>
        <v>0</v>
      </c>
      <c r="G424" s="14">
        <f>IF(COUNTRY_INFO!H424=1, IF($E424=1,IF(ALB_MBD!$J424&lt;&gt;" ",COUNTRY_INFO!F424+COUNTRY_INFO!G424-ALB_MBD!$J424,COUNTRY_INFO!F424+COUNTRY_INFO!G424), 0),0)</f>
        <v>224842</v>
      </c>
      <c r="H424" s="14">
        <f>IF(INTRO!$E$39&lt;&gt;"Endemic",0, IF(AND(COUNTRY_INFO!$I424=1,$F424&lt;&gt;0),IF(COUNTRY_INFO!N424&gt;=(COUNTRY_INFO!F424+COUNTRY_INFO!G424),COUNTRY_INFO!F424+COUNTRY_INFO!G424,COUNTRY_INFO!$N424), 0))</f>
        <v>0</v>
      </c>
      <c r="I424" s="3">
        <v>0</v>
      </c>
      <c r="J424" s="14">
        <f t="shared" si="44"/>
        <v>0</v>
      </c>
      <c r="K424" s="14">
        <f t="shared" si="45"/>
        <v>629557.6</v>
      </c>
      <c r="L424" s="14">
        <f t="shared" si="46"/>
        <v>0</v>
      </c>
      <c r="M424" s="14">
        <f t="shared" si="47"/>
        <v>0</v>
      </c>
      <c r="N424" s="14">
        <f t="shared" si="48"/>
        <v>629557.6</v>
      </c>
      <c r="O424" s="25"/>
      <c r="P424" s="16">
        <f t="shared" si="42"/>
        <v>629557.6</v>
      </c>
      <c r="Q424" s="16">
        <f t="shared" si="43"/>
        <v>1260</v>
      </c>
    </row>
    <row r="425" spans="1:17" x14ac:dyDescent="0.25">
      <c r="A425" s="13" t="str">
        <f>IF(INTRO!$E$39="Non-endemic"," ",IF(COUNTRY_INFO!A425=0," ",COUNTRY_INFO!A425))</f>
        <v>Nigeria</v>
      </c>
      <c r="B425" s="13" t="str">
        <f>IF(INTRO!$E$39="Non-endemic"," ",IF(COUNTRY_INFO!B425=0," ",COUNTRY_INFO!B425))</f>
        <v>Katsina</v>
      </c>
      <c r="C425" s="13" t="str">
        <f>IF(INTRO!$E$39="Non-endemic"," ",IF(COUNTRY_INFO!C425=0," ",COUNTRY_INFO!C425))</f>
        <v>Baure</v>
      </c>
      <c r="D425" s="14">
        <f>IF(INTRO!$E$39="Non-endemic",0,IF(INTRO!$E$39="Endemic but PC is not required",IF(COUNTRY_INFO!$H425=1,COUNTRY_INFO!F425+COUNTRY_INFO!G425,0),IF(COUNTRY_INFO!$H425=1,COUNTRY_INFO!F425+COUNTRY_INFO!G425,IF(COUNTRY_INFO!$I425=1,IF(COUNTRY_INFO!N425&gt;=(COUNTRY_INFO!F425+COUNTRY_INFO!G425),COUNTRY_INFO!F425+COUNTRY_INFO!G425,COUNTRY_INFO!$N425),0))))</f>
        <v>212412</v>
      </c>
      <c r="E425" s="15">
        <f>IF(AND(INTRO!$E$39="Non-endemic",INTRO!$E$37="Non-endemic"),"Not required",IF(INTRO!$E$39="Non-endemic","Treat with DEC",COUNTRY_INFO!Q425))</f>
        <v>1</v>
      </c>
      <c r="F425" s="15">
        <f>IF(INTRO!$E$39&lt;&gt;"Non-endemic",COUNTRY_INFO!R425,"Not required")</f>
        <v>0</v>
      </c>
      <c r="G425" s="14">
        <f>IF(COUNTRY_INFO!H425=1, IF($E425=1,IF(ALB_MBD!$J425&lt;&gt;" ",COUNTRY_INFO!F425+COUNTRY_INFO!G425-ALB_MBD!$J425,COUNTRY_INFO!F425+COUNTRY_INFO!G425), 0),0)</f>
        <v>212412</v>
      </c>
      <c r="H425" s="14">
        <f>IF(INTRO!$E$39&lt;&gt;"Endemic",0, IF(AND(COUNTRY_INFO!$I425=1,$F425&lt;&gt;0),IF(COUNTRY_INFO!N425&gt;=(COUNTRY_INFO!F425+COUNTRY_INFO!G425),COUNTRY_INFO!F425+COUNTRY_INFO!G425,COUNTRY_INFO!$N425), 0))</f>
        <v>0</v>
      </c>
      <c r="I425" s="3">
        <v>0</v>
      </c>
      <c r="J425" s="14">
        <f t="shared" si="44"/>
        <v>0</v>
      </c>
      <c r="K425" s="14">
        <f t="shared" si="45"/>
        <v>594753.6</v>
      </c>
      <c r="L425" s="14">
        <f t="shared" si="46"/>
        <v>0</v>
      </c>
      <c r="M425" s="14">
        <f t="shared" si="47"/>
        <v>0</v>
      </c>
      <c r="N425" s="14">
        <f t="shared" si="48"/>
        <v>594753.6</v>
      </c>
      <c r="O425" s="25"/>
      <c r="P425" s="16">
        <f t="shared" si="42"/>
        <v>594753.6</v>
      </c>
      <c r="Q425" s="16">
        <f t="shared" si="43"/>
        <v>1190</v>
      </c>
    </row>
    <row r="426" spans="1:17" x14ac:dyDescent="0.25">
      <c r="A426" s="13" t="str">
        <f>IF(INTRO!$E$39="Non-endemic"," ",IF(COUNTRY_INFO!A426=0," ",COUNTRY_INFO!A426))</f>
        <v>Nigeria</v>
      </c>
      <c r="B426" s="13" t="str">
        <f>IF(INTRO!$E$39="Non-endemic"," ",IF(COUNTRY_INFO!B426=0," ",COUNTRY_INFO!B426))</f>
        <v>Katsina</v>
      </c>
      <c r="C426" s="13" t="str">
        <f>IF(INTRO!$E$39="Non-endemic"," ",IF(COUNTRY_INFO!C426=0," ",COUNTRY_INFO!C426))</f>
        <v>Bindawa</v>
      </c>
      <c r="D426" s="14">
        <f>IF(INTRO!$E$39="Non-endemic",0,IF(INTRO!$E$39="Endemic but PC is not required",IF(COUNTRY_INFO!$H426=1,COUNTRY_INFO!F426+COUNTRY_INFO!G426,0),IF(COUNTRY_INFO!$H426=1,COUNTRY_INFO!F426+COUNTRY_INFO!G426,IF(COUNTRY_INFO!$I426=1,IF(COUNTRY_INFO!N426&gt;=(COUNTRY_INFO!F426+COUNTRY_INFO!G426),COUNTRY_INFO!F426+COUNTRY_INFO!G426,COUNTRY_INFO!$N426),0))))</f>
        <v>163922</v>
      </c>
      <c r="E426" s="15">
        <f>IF(AND(INTRO!$E$39="Non-endemic",INTRO!$E$37="Non-endemic"),"Not required",IF(INTRO!$E$39="Non-endemic","Treat with DEC",COUNTRY_INFO!Q426))</f>
        <v>1</v>
      </c>
      <c r="F426" s="15">
        <f>IF(INTRO!$E$39&lt;&gt;"Non-endemic",COUNTRY_INFO!R426,"Not required")</f>
        <v>0</v>
      </c>
      <c r="G426" s="14">
        <f>IF(COUNTRY_INFO!H426=1, IF($E426=1,IF(ALB_MBD!$J426&lt;&gt;" ",COUNTRY_INFO!F426+COUNTRY_INFO!G426-ALB_MBD!$J426,COUNTRY_INFO!F426+COUNTRY_INFO!G426), 0),0)</f>
        <v>163922</v>
      </c>
      <c r="H426" s="14">
        <f>IF(INTRO!$E$39&lt;&gt;"Endemic",0, IF(AND(COUNTRY_INFO!$I426=1,$F426&lt;&gt;0),IF(COUNTRY_INFO!N426&gt;=(COUNTRY_INFO!F426+COUNTRY_INFO!G426),COUNTRY_INFO!F426+COUNTRY_INFO!G426,COUNTRY_INFO!$N426), 0))</f>
        <v>0</v>
      </c>
      <c r="I426" s="3">
        <v>0</v>
      </c>
      <c r="J426" s="14">
        <f t="shared" si="44"/>
        <v>0</v>
      </c>
      <c r="K426" s="14">
        <f t="shared" si="45"/>
        <v>458981.6</v>
      </c>
      <c r="L426" s="14">
        <f t="shared" si="46"/>
        <v>0</v>
      </c>
      <c r="M426" s="14">
        <f t="shared" si="47"/>
        <v>0</v>
      </c>
      <c r="N426" s="14">
        <f t="shared" si="48"/>
        <v>458981.6</v>
      </c>
      <c r="O426" s="25"/>
      <c r="P426" s="16">
        <f t="shared" si="42"/>
        <v>458981.6</v>
      </c>
      <c r="Q426" s="16">
        <f t="shared" si="43"/>
        <v>918</v>
      </c>
    </row>
    <row r="427" spans="1:17" x14ac:dyDescent="0.25">
      <c r="A427" s="13" t="str">
        <f>IF(INTRO!$E$39="Non-endemic"," ",IF(COUNTRY_INFO!A427=0," ",COUNTRY_INFO!A427))</f>
        <v>Nigeria</v>
      </c>
      <c r="B427" s="13" t="str">
        <f>IF(INTRO!$E$39="Non-endemic"," ",IF(COUNTRY_INFO!B427=0," ",COUNTRY_INFO!B427))</f>
        <v>Katsina</v>
      </c>
      <c r="C427" s="13" t="str">
        <f>IF(INTRO!$E$39="Non-endemic"," ",IF(COUNTRY_INFO!C427=0," ",COUNTRY_INFO!C427))</f>
        <v>Charanchi</v>
      </c>
      <c r="D427" s="14">
        <f>IF(INTRO!$E$39="Non-endemic",0,IF(INTRO!$E$39="Endemic but PC is not required",IF(COUNTRY_INFO!$H427=1,COUNTRY_INFO!F427+COUNTRY_INFO!G427,0),IF(COUNTRY_INFO!$H427=1,COUNTRY_INFO!F427+COUNTRY_INFO!G427,IF(COUNTRY_INFO!$I427=1,IF(COUNTRY_INFO!N427&gt;=(COUNTRY_INFO!F427+COUNTRY_INFO!G427),COUNTRY_INFO!F427+COUNTRY_INFO!G427,COUNTRY_INFO!$N427),0))))</f>
        <v>148060</v>
      </c>
      <c r="E427" s="15">
        <f>IF(AND(INTRO!$E$39="Non-endemic",INTRO!$E$37="Non-endemic"),"Not required",IF(INTRO!$E$39="Non-endemic","Treat with DEC",COUNTRY_INFO!Q427))</f>
        <v>1</v>
      </c>
      <c r="F427" s="15">
        <f>IF(INTRO!$E$39&lt;&gt;"Non-endemic",COUNTRY_INFO!R427,"Not required")</f>
        <v>0</v>
      </c>
      <c r="G427" s="14">
        <f>IF(COUNTRY_INFO!H427=1, IF($E427=1,IF(ALB_MBD!$J427&lt;&gt;" ",COUNTRY_INFO!F427+COUNTRY_INFO!G427-ALB_MBD!$J427,COUNTRY_INFO!F427+COUNTRY_INFO!G427), 0),0)</f>
        <v>148060</v>
      </c>
      <c r="H427" s="14">
        <f>IF(INTRO!$E$39&lt;&gt;"Endemic",0, IF(AND(COUNTRY_INFO!$I427=1,$F427&lt;&gt;0),IF(COUNTRY_INFO!N427&gt;=(COUNTRY_INFO!F427+COUNTRY_INFO!G427),COUNTRY_INFO!F427+COUNTRY_INFO!G427,COUNTRY_INFO!$N427), 0))</f>
        <v>0</v>
      </c>
      <c r="I427" s="3">
        <v>0</v>
      </c>
      <c r="J427" s="14">
        <f t="shared" si="44"/>
        <v>0</v>
      </c>
      <c r="K427" s="14">
        <f t="shared" si="45"/>
        <v>414568</v>
      </c>
      <c r="L427" s="14">
        <f t="shared" si="46"/>
        <v>0</v>
      </c>
      <c r="M427" s="14">
        <f t="shared" si="47"/>
        <v>0</v>
      </c>
      <c r="N427" s="14">
        <f t="shared" si="48"/>
        <v>414568</v>
      </c>
      <c r="O427" s="25"/>
      <c r="P427" s="16">
        <f t="shared" si="42"/>
        <v>414568</v>
      </c>
      <c r="Q427" s="16">
        <f t="shared" si="43"/>
        <v>830</v>
      </c>
    </row>
    <row r="428" spans="1:17" x14ac:dyDescent="0.25">
      <c r="A428" s="13" t="str">
        <f>IF(INTRO!$E$39="Non-endemic"," ",IF(COUNTRY_INFO!A428=0," ",COUNTRY_INFO!A428))</f>
        <v>Nigeria</v>
      </c>
      <c r="B428" s="13" t="str">
        <f>IF(INTRO!$E$39="Non-endemic"," ",IF(COUNTRY_INFO!B428=0," ",COUNTRY_INFO!B428))</f>
        <v>Katsina</v>
      </c>
      <c r="C428" s="13" t="str">
        <f>IF(INTRO!$E$39="Non-endemic"," ",IF(COUNTRY_INFO!C428=0," ",COUNTRY_INFO!C428))</f>
        <v>Dan Musa</v>
      </c>
      <c r="D428" s="14">
        <f>IF(INTRO!$E$39="Non-endemic",0,IF(INTRO!$E$39="Endemic but PC is not required",IF(COUNTRY_INFO!$H428=1,COUNTRY_INFO!F428+COUNTRY_INFO!G428,0),IF(COUNTRY_INFO!$H428=1,COUNTRY_INFO!F428+COUNTRY_INFO!G428,IF(COUNTRY_INFO!$I428=1,IF(COUNTRY_INFO!N428&gt;=(COUNTRY_INFO!F428+COUNTRY_INFO!G428),COUNTRY_INFO!F428+COUNTRY_INFO!G428,COUNTRY_INFO!$N428),0))))</f>
        <v>122321</v>
      </c>
      <c r="E428" s="15">
        <f>IF(AND(INTRO!$E$39="Non-endemic",INTRO!$E$37="Non-endemic"),"Not required",IF(INTRO!$E$39="Non-endemic","Treat with DEC",COUNTRY_INFO!Q428))</f>
        <v>1</v>
      </c>
      <c r="F428" s="15">
        <f>IF(INTRO!$E$39&lt;&gt;"Non-endemic",COUNTRY_INFO!R428,"Not required")</f>
        <v>0</v>
      </c>
      <c r="G428" s="14">
        <f>IF(COUNTRY_INFO!H428=1, IF($E428=1,IF(ALB_MBD!$J428&lt;&gt;" ",COUNTRY_INFO!F428+COUNTRY_INFO!G428-ALB_MBD!$J428,COUNTRY_INFO!F428+COUNTRY_INFO!G428), 0),0)</f>
        <v>122321</v>
      </c>
      <c r="H428" s="14">
        <f>IF(INTRO!$E$39&lt;&gt;"Endemic",0, IF(AND(COUNTRY_INFO!$I428=1,$F428&lt;&gt;0),IF(COUNTRY_INFO!N428&gt;=(COUNTRY_INFO!F428+COUNTRY_INFO!G428),COUNTRY_INFO!F428+COUNTRY_INFO!G428,COUNTRY_INFO!$N428), 0))</f>
        <v>0</v>
      </c>
      <c r="I428" s="3">
        <v>0</v>
      </c>
      <c r="J428" s="14">
        <f t="shared" si="44"/>
        <v>0</v>
      </c>
      <c r="K428" s="14">
        <f t="shared" si="45"/>
        <v>342498.8</v>
      </c>
      <c r="L428" s="14">
        <f t="shared" si="46"/>
        <v>0</v>
      </c>
      <c r="M428" s="14">
        <f t="shared" si="47"/>
        <v>0</v>
      </c>
      <c r="N428" s="14">
        <f t="shared" si="48"/>
        <v>342498.8</v>
      </c>
      <c r="O428" s="25"/>
      <c r="P428" s="16">
        <f t="shared" si="42"/>
        <v>342498.8</v>
      </c>
      <c r="Q428" s="16">
        <f t="shared" si="43"/>
        <v>685</v>
      </c>
    </row>
    <row r="429" spans="1:17" x14ac:dyDescent="0.25">
      <c r="A429" s="13" t="str">
        <f>IF(INTRO!$E$39="Non-endemic"," ",IF(COUNTRY_INFO!A429=0," ",COUNTRY_INFO!A429))</f>
        <v>Nigeria</v>
      </c>
      <c r="B429" s="13" t="str">
        <f>IF(INTRO!$E$39="Non-endemic"," ",IF(COUNTRY_INFO!B429=0," ",COUNTRY_INFO!B429))</f>
        <v>Katsina</v>
      </c>
      <c r="C429" s="13" t="str">
        <f>IF(INTRO!$E$39="Non-endemic"," ",IF(COUNTRY_INFO!C429=0," ",COUNTRY_INFO!C429))</f>
        <v>Dandume</v>
      </c>
      <c r="D429" s="14">
        <f>IF(INTRO!$E$39="Non-endemic",0,IF(INTRO!$E$39="Endemic but PC is not required",IF(COUNTRY_INFO!$H429=1,COUNTRY_INFO!F429+COUNTRY_INFO!G429,0),IF(COUNTRY_INFO!$H429=1,COUNTRY_INFO!F429+COUNTRY_INFO!G429,IF(COUNTRY_INFO!$I429=1,IF(COUNTRY_INFO!N429&gt;=(COUNTRY_INFO!F429+COUNTRY_INFO!G429),COUNTRY_INFO!F429+COUNTRY_INFO!G429,COUNTRY_INFO!$N429),0))))</f>
        <v>156802</v>
      </c>
      <c r="E429" s="15">
        <f>IF(AND(INTRO!$E$39="Non-endemic",INTRO!$E$37="Non-endemic"),"Not required",IF(INTRO!$E$39="Non-endemic","Treat with DEC",COUNTRY_INFO!Q429))</f>
        <v>1</v>
      </c>
      <c r="F429" s="15">
        <f>IF(INTRO!$E$39&lt;&gt;"Non-endemic",COUNTRY_INFO!R429,"Not required")</f>
        <v>0</v>
      </c>
      <c r="G429" s="14">
        <f>IF(COUNTRY_INFO!H429=1, IF($E429=1,IF(ALB_MBD!$J429&lt;&gt;" ",COUNTRY_INFO!F429+COUNTRY_INFO!G429-ALB_MBD!$J429,COUNTRY_INFO!F429+COUNTRY_INFO!G429), 0),0)</f>
        <v>156802</v>
      </c>
      <c r="H429" s="14">
        <f>IF(INTRO!$E$39&lt;&gt;"Endemic",0, IF(AND(COUNTRY_INFO!$I429=1,$F429&lt;&gt;0),IF(COUNTRY_INFO!N429&gt;=(COUNTRY_INFO!F429+COUNTRY_INFO!G429),COUNTRY_INFO!F429+COUNTRY_INFO!G429,COUNTRY_INFO!$N429), 0))</f>
        <v>0</v>
      </c>
      <c r="I429" s="3">
        <v>0</v>
      </c>
      <c r="J429" s="14">
        <f t="shared" si="44"/>
        <v>0</v>
      </c>
      <c r="K429" s="14">
        <f t="shared" si="45"/>
        <v>439045.6</v>
      </c>
      <c r="L429" s="14">
        <f t="shared" si="46"/>
        <v>0</v>
      </c>
      <c r="M429" s="14">
        <f t="shared" si="47"/>
        <v>0</v>
      </c>
      <c r="N429" s="14">
        <f t="shared" si="48"/>
        <v>439045.6</v>
      </c>
      <c r="O429" s="25"/>
      <c r="P429" s="16">
        <f t="shared" si="42"/>
        <v>439045.6</v>
      </c>
      <c r="Q429" s="16">
        <f t="shared" si="43"/>
        <v>879</v>
      </c>
    </row>
    <row r="430" spans="1:17" x14ac:dyDescent="0.25">
      <c r="A430" s="13" t="str">
        <f>IF(INTRO!$E$39="Non-endemic"," ",IF(COUNTRY_INFO!A430=0," ",COUNTRY_INFO!A430))</f>
        <v>Nigeria</v>
      </c>
      <c r="B430" s="13" t="str">
        <f>IF(INTRO!$E$39="Non-endemic"," ",IF(COUNTRY_INFO!B430=0," ",COUNTRY_INFO!B430))</f>
        <v>Katsina</v>
      </c>
      <c r="C430" s="13" t="str">
        <f>IF(INTRO!$E$39="Non-endemic"," ",IF(COUNTRY_INFO!C430=0," ",COUNTRY_INFO!C430))</f>
        <v>Danja</v>
      </c>
      <c r="D430" s="14">
        <f>IF(INTRO!$E$39="Non-endemic",0,IF(INTRO!$E$39="Endemic but PC is not required",IF(COUNTRY_INFO!$H430=1,COUNTRY_INFO!F430+COUNTRY_INFO!G430,0),IF(COUNTRY_INFO!$H430=1,COUNTRY_INFO!F430+COUNTRY_INFO!G430,IF(COUNTRY_INFO!$I430=1,IF(COUNTRY_INFO!N430&gt;=(COUNTRY_INFO!F430+COUNTRY_INFO!G430),COUNTRY_INFO!F430+COUNTRY_INFO!G430,COUNTRY_INFO!$N430),0))))</f>
        <v>0</v>
      </c>
      <c r="E430" s="15">
        <f>IF(AND(INTRO!$E$39="Non-endemic",INTRO!$E$37="Non-endemic"),"Not required",IF(INTRO!$E$39="Non-endemic","Treat with DEC",COUNTRY_INFO!Q430))</f>
        <v>0</v>
      </c>
      <c r="F430" s="15">
        <f>IF(INTRO!$E$39&lt;&gt;"Non-endemic",COUNTRY_INFO!R430,"Not required")</f>
        <v>0</v>
      </c>
      <c r="G430" s="14">
        <f>IF(COUNTRY_INFO!H430=1, IF($E430=1,IF(ALB_MBD!$J430&lt;&gt;" ",COUNTRY_INFO!F430+COUNTRY_INFO!G430-ALB_MBD!$J430,COUNTRY_INFO!F430+COUNTRY_INFO!G430), 0),0)</f>
        <v>0</v>
      </c>
      <c r="H430" s="14">
        <f>IF(INTRO!$E$39&lt;&gt;"Endemic",0, IF(AND(COUNTRY_INFO!$I430=1,$F430&lt;&gt;0),IF(COUNTRY_INFO!N430&gt;=(COUNTRY_INFO!F430+COUNTRY_INFO!G430),COUNTRY_INFO!F430+COUNTRY_INFO!G430,COUNTRY_INFO!$N430), 0))</f>
        <v>0</v>
      </c>
      <c r="I430" s="3">
        <v>0</v>
      </c>
      <c r="J430" s="14">
        <f t="shared" si="44"/>
        <v>0</v>
      </c>
      <c r="K430" s="14">
        <f t="shared" si="45"/>
        <v>0</v>
      </c>
      <c r="L430" s="14">
        <f t="shared" si="46"/>
        <v>0</v>
      </c>
      <c r="M430" s="14">
        <f t="shared" si="47"/>
        <v>0</v>
      </c>
      <c r="N430" s="14">
        <f t="shared" si="48"/>
        <v>0</v>
      </c>
      <c r="O430" s="25"/>
      <c r="P430" s="16">
        <f t="shared" si="42"/>
        <v>0</v>
      </c>
      <c r="Q430" s="16">
        <f t="shared" si="43"/>
        <v>0</v>
      </c>
    </row>
    <row r="431" spans="1:17" x14ac:dyDescent="0.25">
      <c r="A431" s="13" t="str">
        <f>IF(INTRO!$E$39="Non-endemic"," ",IF(COUNTRY_INFO!A431=0," ",COUNTRY_INFO!A431))</f>
        <v>Nigeria</v>
      </c>
      <c r="B431" s="13" t="str">
        <f>IF(INTRO!$E$39="Non-endemic"," ",IF(COUNTRY_INFO!B431=0," ",COUNTRY_INFO!B431))</f>
        <v>Katsina</v>
      </c>
      <c r="C431" s="13" t="str">
        <f>IF(INTRO!$E$39="Non-endemic"," ",IF(COUNTRY_INFO!C431=0," ",COUNTRY_INFO!C431))</f>
        <v>Daura</v>
      </c>
      <c r="D431" s="14">
        <f>IF(INTRO!$E$39="Non-endemic",0,IF(INTRO!$E$39="Endemic but PC is not required",IF(COUNTRY_INFO!$H431=1,COUNTRY_INFO!F431+COUNTRY_INFO!G431,0),IF(COUNTRY_INFO!$H431=1,COUNTRY_INFO!F431+COUNTRY_INFO!G431,IF(COUNTRY_INFO!$I431=1,IF(COUNTRY_INFO!N431&gt;=(COUNTRY_INFO!F431+COUNTRY_INFO!G431),COUNTRY_INFO!F431+COUNTRY_INFO!G431,COUNTRY_INFO!$N431),0))))</f>
        <v>236400</v>
      </c>
      <c r="E431" s="15">
        <f>IF(AND(INTRO!$E$39="Non-endemic",INTRO!$E$37="Non-endemic"),"Not required",IF(INTRO!$E$39="Non-endemic","Treat with DEC",COUNTRY_INFO!Q431))</f>
        <v>1</v>
      </c>
      <c r="F431" s="15">
        <f>IF(INTRO!$E$39&lt;&gt;"Non-endemic",COUNTRY_INFO!R431,"Not required")</f>
        <v>0</v>
      </c>
      <c r="G431" s="14">
        <f>IF(COUNTRY_INFO!H431=1, IF($E431=1,IF(ALB_MBD!$J431&lt;&gt;" ",COUNTRY_INFO!F431+COUNTRY_INFO!G431-ALB_MBD!$J431,COUNTRY_INFO!F431+COUNTRY_INFO!G431), 0),0)</f>
        <v>236400</v>
      </c>
      <c r="H431" s="14">
        <f>IF(INTRO!$E$39&lt;&gt;"Endemic",0, IF(AND(COUNTRY_INFO!$I431=1,$F431&lt;&gt;0),IF(COUNTRY_INFO!N431&gt;=(COUNTRY_INFO!F431+COUNTRY_INFO!G431),COUNTRY_INFO!F431+COUNTRY_INFO!G431,COUNTRY_INFO!$N431), 0))</f>
        <v>0</v>
      </c>
      <c r="I431" s="3">
        <v>0</v>
      </c>
      <c r="J431" s="14">
        <f t="shared" si="44"/>
        <v>0</v>
      </c>
      <c r="K431" s="14">
        <f t="shared" si="45"/>
        <v>661920</v>
      </c>
      <c r="L431" s="14">
        <f t="shared" si="46"/>
        <v>0</v>
      </c>
      <c r="M431" s="14">
        <f t="shared" si="47"/>
        <v>0</v>
      </c>
      <c r="N431" s="14">
        <f t="shared" si="48"/>
        <v>661920</v>
      </c>
      <c r="O431" s="25"/>
      <c r="P431" s="16">
        <f t="shared" si="42"/>
        <v>661920</v>
      </c>
      <c r="Q431" s="16">
        <f t="shared" si="43"/>
        <v>1324</v>
      </c>
    </row>
    <row r="432" spans="1:17" x14ac:dyDescent="0.25">
      <c r="A432" s="13" t="str">
        <f>IF(INTRO!$E$39="Non-endemic"," ",IF(COUNTRY_INFO!A432=0," ",COUNTRY_INFO!A432))</f>
        <v>Nigeria</v>
      </c>
      <c r="B432" s="13" t="str">
        <f>IF(INTRO!$E$39="Non-endemic"," ",IF(COUNTRY_INFO!B432=0," ",COUNTRY_INFO!B432))</f>
        <v>Katsina</v>
      </c>
      <c r="C432" s="13" t="str">
        <f>IF(INTRO!$E$39="Non-endemic"," ",IF(COUNTRY_INFO!C432=0," ",COUNTRY_INFO!C432))</f>
        <v>Dutsi</v>
      </c>
      <c r="D432" s="14">
        <f>IF(INTRO!$E$39="Non-endemic",0,IF(INTRO!$E$39="Endemic but PC is not required",IF(COUNTRY_INFO!$H432=1,COUNTRY_INFO!F432+COUNTRY_INFO!G432,0),IF(COUNTRY_INFO!$H432=1,COUNTRY_INFO!F432+COUNTRY_INFO!G432,IF(COUNTRY_INFO!$I432=1,IF(COUNTRY_INFO!N432&gt;=(COUNTRY_INFO!F432+COUNTRY_INFO!G432),COUNTRY_INFO!F432+COUNTRY_INFO!G432,COUNTRY_INFO!$N432),0))))</f>
        <v>129134</v>
      </c>
      <c r="E432" s="15">
        <f>IF(AND(INTRO!$E$39="Non-endemic",INTRO!$E$37="Non-endemic"),"Not required",IF(INTRO!$E$39="Non-endemic","Treat with DEC",COUNTRY_INFO!Q432))</f>
        <v>1</v>
      </c>
      <c r="F432" s="15">
        <f>IF(INTRO!$E$39&lt;&gt;"Non-endemic",COUNTRY_INFO!R432,"Not required")</f>
        <v>0</v>
      </c>
      <c r="G432" s="14">
        <f>IF(COUNTRY_INFO!H432=1, IF($E432=1,IF(ALB_MBD!$J432&lt;&gt;" ",COUNTRY_INFO!F432+COUNTRY_INFO!G432-ALB_MBD!$J432,COUNTRY_INFO!F432+COUNTRY_INFO!G432), 0),0)</f>
        <v>129134</v>
      </c>
      <c r="H432" s="14">
        <f>IF(INTRO!$E$39&lt;&gt;"Endemic",0, IF(AND(COUNTRY_INFO!$I432=1,$F432&lt;&gt;0),IF(COUNTRY_INFO!N432&gt;=(COUNTRY_INFO!F432+COUNTRY_INFO!G432),COUNTRY_INFO!F432+COUNTRY_INFO!G432,COUNTRY_INFO!$N432), 0))</f>
        <v>0</v>
      </c>
      <c r="I432" s="3">
        <v>0</v>
      </c>
      <c r="J432" s="14">
        <f t="shared" si="44"/>
        <v>0</v>
      </c>
      <c r="K432" s="14">
        <f t="shared" si="45"/>
        <v>361575.19999999995</v>
      </c>
      <c r="L432" s="14">
        <f t="shared" si="46"/>
        <v>0</v>
      </c>
      <c r="M432" s="14">
        <f t="shared" si="47"/>
        <v>0</v>
      </c>
      <c r="N432" s="14">
        <f t="shared" si="48"/>
        <v>361575.19999999995</v>
      </c>
      <c r="O432" s="25"/>
      <c r="P432" s="16">
        <f t="shared" si="42"/>
        <v>361575.19999999995</v>
      </c>
      <c r="Q432" s="16">
        <f t="shared" si="43"/>
        <v>724</v>
      </c>
    </row>
    <row r="433" spans="1:17" x14ac:dyDescent="0.25">
      <c r="A433" s="13" t="str">
        <f>IF(INTRO!$E$39="Non-endemic"," ",IF(COUNTRY_INFO!A433=0," ",COUNTRY_INFO!A433))</f>
        <v>Nigeria</v>
      </c>
      <c r="B433" s="13" t="str">
        <f>IF(INTRO!$E$39="Non-endemic"," ",IF(COUNTRY_INFO!B433=0," ",COUNTRY_INFO!B433))</f>
        <v>Katsina</v>
      </c>
      <c r="C433" s="13" t="str">
        <f>IF(INTRO!$E$39="Non-endemic"," ",IF(COUNTRY_INFO!C433=0," ",COUNTRY_INFO!C433))</f>
        <v>Dutsin-Ma</v>
      </c>
      <c r="D433" s="14">
        <f>IF(INTRO!$E$39="Non-endemic",0,IF(INTRO!$E$39="Endemic but PC is not required",IF(COUNTRY_INFO!$H433=1,COUNTRY_INFO!F433+COUNTRY_INFO!G433,0),IF(COUNTRY_INFO!$H433=1,COUNTRY_INFO!F433+COUNTRY_INFO!G433,IF(COUNTRY_INFO!$I433=1,IF(COUNTRY_INFO!N433&gt;=(COUNTRY_INFO!F433+COUNTRY_INFO!G433),COUNTRY_INFO!F433+COUNTRY_INFO!G433,COUNTRY_INFO!$N433),0))))</f>
        <v>182551</v>
      </c>
      <c r="E433" s="15">
        <f>IF(AND(INTRO!$E$39="Non-endemic",INTRO!$E$37="Non-endemic"),"Not required",IF(INTRO!$E$39="Non-endemic","Treat with DEC",COUNTRY_INFO!Q433))</f>
        <v>1</v>
      </c>
      <c r="F433" s="15">
        <f>IF(INTRO!$E$39&lt;&gt;"Non-endemic",COUNTRY_INFO!R433,"Not required")</f>
        <v>0</v>
      </c>
      <c r="G433" s="14">
        <f>IF(COUNTRY_INFO!H433=1, IF($E433=1,IF(ALB_MBD!$J433&lt;&gt;" ",COUNTRY_INFO!F433+COUNTRY_INFO!G433-ALB_MBD!$J433,COUNTRY_INFO!F433+COUNTRY_INFO!G433), 0),0)</f>
        <v>182551</v>
      </c>
      <c r="H433" s="14">
        <f>IF(INTRO!$E$39&lt;&gt;"Endemic",0, IF(AND(COUNTRY_INFO!$I433=1,$F433&lt;&gt;0),IF(COUNTRY_INFO!N433&gt;=(COUNTRY_INFO!F433+COUNTRY_INFO!G433),COUNTRY_INFO!F433+COUNTRY_INFO!G433,COUNTRY_INFO!$N433), 0))</f>
        <v>0</v>
      </c>
      <c r="I433" s="3">
        <v>0</v>
      </c>
      <c r="J433" s="14">
        <f t="shared" si="44"/>
        <v>0</v>
      </c>
      <c r="K433" s="14">
        <f t="shared" si="45"/>
        <v>511142.8</v>
      </c>
      <c r="L433" s="14">
        <f t="shared" si="46"/>
        <v>0</v>
      </c>
      <c r="M433" s="14">
        <f t="shared" si="47"/>
        <v>0</v>
      </c>
      <c r="N433" s="14">
        <f t="shared" si="48"/>
        <v>511142.8</v>
      </c>
      <c r="O433" s="25"/>
      <c r="P433" s="16">
        <f t="shared" si="42"/>
        <v>511142.8</v>
      </c>
      <c r="Q433" s="16">
        <f t="shared" si="43"/>
        <v>1023</v>
      </c>
    </row>
    <row r="434" spans="1:17" x14ac:dyDescent="0.25">
      <c r="A434" s="13" t="str">
        <f>IF(INTRO!$E$39="Non-endemic"," ",IF(COUNTRY_INFO!A434=0," ",COUNTRY_INFO!A434))</f>
        <v>Nigeria</v>
      </c>
      <c r="B434" s="13" t="str">
        <f>IF(INTRO!$E$39="Non-endemic"," ",IF(COUNTRY_INFO!B434=0," ",COUNTRY_INFO!B434))</f>
        <v>Katsina</v>
      </c>
      <c r="C434" s="13" t="str">
        <f>IF(INTRO!$E$39="Non-endemic"," ",IF(COUNTRY_INFO!C434=0," ",COUNTRY_INFO!C434))</f>
        <v>Faskari</v>
      </c>
      <c r="D434" s="14">
        <f>IF(INTRO!$E$39="Non-endemic",0,IF(INTRO!$E$39="Endemic but PC is not required",IF(COUNTRY_INFO!$H434=1,COUNTRY_INFO!F434+COUNTRY_INFO!G434,0),IF(COUNTRY_INFO!$H434=1,COUNTRY_INFO!F434+COUNTRY_INFO!G434,IF(COUNTRY_INFO!$I434=1,IF(COUNTRY_INFO!N434&gt;=(COUNTRY_INFO!F434+COUNTRY_INFO!G434),COUNTRY_INFO!F434+COUNTRY_INFO!G434,COUNTRY_INFO!$N434),0))))</f>
        <v>210917</v>
      </c>
      <c r="E434" s="15">
        <f>IF(AND(INTRO!$E$39="Non-endemic",INTRO!$E$37="Non-endemic"),"Not required",IF(INTRO!$E$39="Non-endemic","Treat with DEC",COUNTRY_INFO!Q434))</f>
        <v>1</v>
      </c>
      <c r="F434" s="15">
        <f>IF(INTRO!$E$39&lt;&gt;"Non-endemic",COUNTRY_INFO!R434,"Not required")</f>
        <v>0</v>
      </c>
      <c r="G434" s="14">
        <f>IF(COUNTRY_INFO!H434=1, IF($E434=1,IF(ALB_MBD!$J434&lt;&gt;" ",COUNTRY_INFO!F434+COUNTRY_INFO!G434-ALB_MBD!$J434,COUNTRY_INFO!F434+COUNTRY_INFO!G434), 0),0)</f>
        <v>210917</v>
      </c>
      <c r="H434" s="14">
        <f>IF(INTRO!$E$39&lt;&gt;"Endemic",0, IF(AND(COUNTRY_INFO!$I434=1,$F434&lt;&gt;0),IF(COUNTRY_INFO!N434&gt;=(COUNTRY_INFO!F434+COUNTRY_INFO!G434),COUNTRY_INFO!F434+COUNTRY_INFO!G434,COUNTRY_INFO!$N434), 0))</f>
        <v>0</v>
      </c>
      <c r="I434" s="3">
        <v>0</v>
      </c>
      <c r="J434" s="14">
        <f t="shared" si="44"/>
        <v>0</v>
      </c>
      <c r="K434" s="14">
        <f t="shared" si="45"/>
        <v>590567.6</v>
      </c>
      <c r="L434" s="14">
        <f t="shared" si="46"/>
        <v>0</v>
      </c>
      <c r="M434" s="14">
        <f t="shared" si="47"/>
        <v>0</v>
      </c>
      <c r="N434" s="14">
        <f t="shared" si="48"/>
        <v>590567.6</v>
      </c>
      <c r="O434" s="25"/>
      <c r="P434" s="16">
        <f t="shared" si="42"/>
        <v>590567.6</v>
      </c>
      <c r="Q434" s="16">
        <f t="shared" si="43"/>
        <v>1182</v>
      </c>
    </row>
    <row r="435" spans="1:17" x14ac:dyDescent="0.25">
      <c r="A435" s="13" t="str">
        <f>IF(INTRO!$E$39="Non-endemic"," ",IF(COUNTRY_INFO!A435=0," ",COUNTRY_INFO!A435))</f>
        <v>Nigeria</v>
      </c>
      <c r="B435" s="13" t="str">
        <f>IF(INTRO!$E$39="Non-endemic"," ",IF(COUNTRY_INFO!B435=0," ",COUNTRY_INFO!B435))</f>
        <v>Katsina</v>
      </c>
      <c r="C435" s="13" t="str">
        <f>IF(INTRO!$E$39="Non-endemic"," ",IF(COUNTRY_INFO!C435=0," ",COUNTRY_INFO!C435))</f>
        <v>Funtua</v>
      </c>
      <c r="D435" s="14">
        <f>IF(INTRO!$E$39="Non-endemic",0,IF(INTRO!$E$39="Endemic but PC is not required",IF(COUNTRY_INFO!$H435=1,COUNTRY_INFO!F435+COUNTRY_INFO!G435,0),IF(COUNTRY_INFO!$H435=1,COUNTRY_INFO!F435+COUNTRY_INFO!G435,IF(COUNTRY_INFO!$I435=1,IF(COUNTRY_INFO!N435&gt;=(COUNTRY_INFO!F435+COUNTRY_INFO!G435),COUNTRY_INFO!F435+COUNTRY_INFO!G435,COUNTRY_INFO!$N435),0))))</f>
        <v>0</v>
      </c>
      <c r="E435" s="15">
        <f>IF(AND(INTRO!$E$39="Non-endemic",INTRO!$E$37="Non-endemic"),"Not required",IF(INTRO!$E$39="Non-endemic","Treat with DEC",COUNTRY_INFO!Q435))</f>
        <v>0</v>
      </c>
      <c r="F435" s="15">
        <f>IF(INTRO!$E$39&lt;&gt;"Non-endemic",COUNTRY_INFO!R435,"Not required")</f>
        <v>0</v>
      </c>
      <c r="G435" s="14">
        <f>IF(COUNTRY_INFO!H435=1, IF($E435=1,IF(ALB_MBD!$J435&lt;&gt;" ",COUNTRY_INFO!F435+COUNTRY_INFO!G435-ALB_MBD!$J435,COUNTRY_INFO!F435+COUNTRY_INFO!G435), 0),0)</f>
        <v>0</v>
      </c>
      <c r="H435" s="14">
        <f>IF(INTRO!$E$39&lt;&gt;"Endemic",0, IF(AND(COUNTRY_INFO!$I435=1,$F435&lt;&gt;0),IF(COUNTRY_INFO!N435&gt;=(COUNTRY_INFO!F435+COUNTRY_INFO!G435),COUNTRY_INFO!F435+COUNTRY_INFO!G435,COUNTRY_INFO!$N435), 0))</f>
        <v>0</v>
      </c>
      <c r="I435" s="3">
        <v>0</v>
      </c>
      <c r="J435" s="14">
        <f t="shared" si="44"/>
        <v>0</v>
      </c>
      <c r="K435" s="14">
        <f t="shared" si="45"/>
        <v>0</v>
      </c>
      <c r="L435" s="14">
        <f t="shared" si="46"/>
        <v>0</v>
      </c>
      <c r="M435" s="14">
        <f t="shared" si="47"/>
        <v>0</v>
      </c>
      <c r="N435" s="14">
        <f t="shared" si="48"/>
        <v>0</v>
      </c>
      <c r="O435" s="25"/>
      <c r="P435" s="16">
        <f t="shared" si="42"/>
        <v>0</v>
      </c>
      <c r="Q435" s="16">
        <f t="shared" si="43"/>
        <v>0</v>
      </c>
    </row>
    <row r="436" spans="1:17" x14ac:dyDescent="0.25">
      <c r="A436" s="13" t="str">
        <f>IF(INTRO!$E$39="Non-endemic"," ",IF(COUNTRY_INFO!A436=0," ",COUNTRY_INFO!A436))</f>
        <v>Nigeria</v>
      </c>
      <c r="B436" s="13" t="str">
        <f>IF(INTRO!$E$39="Non-endemic"," ",IF(COUNTRY_INFO!B436=0," ",COUNTRY_INFO!B436))</f>
        <v>Katsina</v>
      </c>
      <c r="C436" s="13" t="str">
        <f>IF(INTRO!$E$39="Non-endemic"," ",IF(COUNTRY_INFO!C436=0," ",COUNTRY_INFO!C436))</f>
        <v>Ingawa</v>
      </c>
      <c r="D436" s="14">
        <f>IF(INTRO!$E$39="Non-endemic",0,IF(INTRO!$E$39="Endemic but PC is not required",IF(COUNTRY_INFO!$H436=1,COUNTRY_INFO!F436+COUNTRY_INFO!G436,0),IF(COUNTRY_INFO!$H436=1,COUNTRY_INFO!F436+COUNTRY_INFO!G436,IF(COUNTRY_INFO!$I436=1,IF(COUNTRY_INFO!N436&gt;=(COUNTRY_INFO!F436+COUNTRY_INFO!G436),COUNTRY_INFO!F436+COUNTRY_INFO!G436,COUNTRY_INFO!$N436),0))))</f>
        <v>182639</v>
      </c>
      <c r="E436" s="15">
        <f>IF(AND(INTRO!$E$39="Non-endemic",INTRO!$E$37="Non-endemic"),"Not required",IF(INTRO!$E$39="Non-endemic","Treat with DEC",COUNTRY_INFO!Q436))</f>
        <v>1</v>
      </c>
      <c r="F436" s="15">
        <f>IF(INTRO!$E$39&lt;&gt;"Non-endemic",COUNTRY_INFO!R436,"Not required")</f>
        <v>0</v>
      </c>
      <c r="G436" s="14">
        <f>IF(COUNTRY_INFO!H436=1, IF($E436=1,IF(ALB_MBD!$J436&lt;&gt;" ",COUNTRY_INFO!F436+COUNTRY_INFO!G436-ALB_MBD!$J436,COUNTRY_INFO!F436+COUNTRY_INFO!G436), 0),0)</f>
        <v>182639</v>
      </c>
      <c r="H436" s="14">
        <f>IF(INTRO!$E$39&lt;&gt;"Endemic",0, IF(AND(COUNTRY_INFO!$I436=1,$F436&lt;&gt;0),IF(COUNTRY_INFO!N436&gt;=(COUNTRY_INFO!F436+COUNTRY_INFO!G436),COUNTRY_INFO!F436+COUNTRY_INFO!G436,COUNTRY_INFO!$N436), 0))</f>
        <v>0</v>
      </c>
      <c r="I436" s="3">
        <v>0</v>
      </c>
      <c r="J436" s="14">
        <f t="shared" si="44"/>
        <v>0</v>
      </c>
      <c r="K436" s="14">
        <f t="shared" si="45"/>
        <v>511389.19999999995</v>
      </c>
      <c r="L436" s="14">
        <f t="shared" si="46"/>
        <v>0</v>
      </c>
      <c r="M436" s="14">
        <f t="shared" si="47"/>
        <v>0</v>
      </c>
      <c r="N436" s="14">
        <f t="shared" si="48"/>
        <v>511389.19999999995</v>
      </c>
      <c r="O436" s="25"/>
      <c r="P436" s="16">
        <f t="shared" si="42"/>
        <v>511389.19999999995</v>
      </c>
      <c r="Q436" s="16">
        <f t="shared" si="43"/>
        <v>1023</v>
      </c>
    </row>
    <row r="437" spans="1:17" x14ac:dyDescent="0.25">
      <c r="A437" s="13" t="str">
        <f>IF(INTRO!$E$39="Non-endemic"," ",IF(COUNTRY_INFO!A437=0," ",COUNTRY_INFO!A437))</f>
        <v>Nigeria</v>
      </c>
      <c r="B437" s="13" t="str">
        <f>IF(INTRO!$E$39="Non-endemic"," ",IF(COUNTRY_INFO!B437=0," ",COUNTRY_INFO!B437))</f>
        <v>Katsina</v>
      </c>
      <c r="C437" s="13" t="str">
        <f>IF(INTRO!$E$39="Non-endemic"," ",IF(COUNTRY_INFO!C437=0," ",COUNTRY_INFO!C437))</f>
        <v>Jibia</v>
      </c>
      <c r="D437" s="14">
        <f>IF(INTRO!$E$39="Non-endemic",0,IF(INTRO!$E$39="Endemic but PC is not required",IF(COUNTRY_INFO!$H437=1,COUNTRY_INFO!F437+COUNTRY_INFO!G437,0),IF(COUNTRY_INFO!$H437=1,COUNTRY_INFO!F437+COUNTRY_INFO!G437,IF(COUNTRY_INFO!$I437=1,IF(COUNTRY_INFO!N437&gt;=(COUNTRY_INFO!F437+COUNTRY_INFO!G437),COUNTRY_INFO!F437+COUNTRY_INFO!G437,COUNTRY_INFO!$N437),0))))</f>
        <v>182634</v>
      </c>
      <c r="E437" s="15">
        <f>IF(AND(INTRO!$E$39="Non-endemic",INTRO!$E$37="Non-endemic"),"Not required",IF(INTRO!$E$39="Non-endemic","Treat with DEC",COUNTRY_INFO!Q437))</f>
        <v>1</v>
      </c>
      <c r="F437" s="15">
        <f>IF(INTRO!$E$39&lt;&gt;"Non-endemic",COUNTRY_INFO!R437,"Not required")</f>
        <v>0</v>
      </c>
      <c r="G437" s="14">
        <f>IF(COUNTRY_INFO!H437=1, IF($E437=1,IF(ALB_MBD!$J437&lt;&gt;" ",COUNTRY_INFO!F437+COUNTRY_INFO!G437-ALB_MBD!$J437,COUNTRY_INFO!F437+COUNTRY_INFO!G437), 0),0)</f>
        <v>182634</v>
      </c>
      <c r="H437" s="14">
        <f>IF(INTRO!$E$39&lt;&gt;"Endemic",0, IF(AND(COUNTRY_INFO!$I437=1,$F437&lt;&gt;0),IF(COUNTRY_INFO!N437&gt;=(COUNTRY_INFO!F437+COUNTRY_INFO!G437),COUNTRY_INFO!F437+COUNTRY_INFO!G437,COUNTRY_INFO!$N437), 0))</f>
        <v>0</v>
      </c>
      <c r="I437" s="3">
        <v>0</v>
      </c>
      <c r="J437" s="14">
        <f t="shared" si="44"/>
        <v>0</v>
      </c>
      <c r="K437" s="14">
        <f t="shared" si="45"/>
        <v>511375.19999999995</v>
      </c>
      <c r="L437" s="14">
        <f t="shared" si="46"/>
        <v>0</v>
      </c>
      <c r="M437" s="14">
        <f t="shared" si="47"/>
        <v>0</v>
      </c>
      <c r="N437" s="14">
        <f t="shared" si="48"/>
        <v>511375.19999999995</v>
      </c>
      <c r="O437" s="25"/>
      <c r="P437" s="16">
        <f t="shared" si="42"/>
        <v>511375.19999999995</v>
      </c>
      <c r="Q437" s="16">
        <f t="shared" si="43"/>
        <v>1023</v>
      </c>
    </row>
    <row r="438" spans="1:17" x14ac:dyDescent="0.25">
      <c r="A438" s="13" t="str">
        <f>IF(INTRO!$E$39="Non-endemic"," ",IF(COUNTRY_INFO!A438=0," ",COUNTRY_INFO!A438))</f>
        <v>Nigeria</v>
      </c>
      <c r="B438" s="13" t="str">
        <f>IF(INTRO!$E$39="Non-endemic"," ",IF(COUNTRY_INFO!B438=0," ",COUNTRY_INFO!B438))</f>
        <v>Katsina</v>
      </c>
      <c r="C438" s="13" t="str">
        <f>IF(INTRO!$E$39="Non-endemic"," ",IF(COUNTRY_INFO!C438=0," ",COUNTRY_INFO!C438))</f>
        <v>Kafur</v>
      </c>
      <c r="D438" s="14">
        <f>IF(INTRO!$E$39="Non-endemic",0,IF(INTRO!$E$39="Endemic but PC is not required",IF(COUNTRY_INFO!$H438=1,COUNTRY_INFO!F438+COUNTRY_INFO!G438,0),IF(COUNTRY_INFO!$H438=1,COUNTRY_INFO!F438+COUNTRY_INFO!G438,IF(COUNTRY_INFO!$I438=1,IF(COUNTRY_INFO!N438&gt;=(COUNTRY_INFO!F438+COUNTRY_INFO!G438),COUNTRY_INFO!F438+COUNTRY_INFO!G438,COUNTRY_INFO!$N438),0))))</f>
        <v>0</v>
      </c>
      <c r="E438" s="15">
        <f>IF(AND(INTRO!$E$39="Non-endemic",INTRO!$E$37="Non-endemic"),"Not required",IF(INTRO!$E$39="Non-endemic","Treat with DEC",COUNTRY_INFO!Q438))</f>
        <v>0</v>
      </c>
      <c r="F438" s="15">
        <f>IF(INTRO!$E$39&lt;&gt;"Non-endemic",COUNTRY_INFO!R438,"Not required")</f>
        <v>0</v>
      </c>
      <c r="G438" s="14">
        <f>IF(COUNTRY_INFO!H438=1, IF($E438=1,IF(ALB_MBD!$J438&lt;&gt;" ",COUNTRY_INFO!F438+COUNTRY_INFO!G438-ALB_MBD!$J438,COUNTRY_INFO!F438+COUNTRY_INFO!G438), 0),0)</f>
        <v>0</v>
      </c>
      <c r="H438" s="14">
        <f>IF(INTRO!$E$39&lt;&gt;"Endemic",0, IF(AND(COUNTRY_INFO!$I438=1,$F438&lt;&gt;0),IF(COUNTRY_INFO!N438&gt;=(COUNTRY_INFO!F438+COUNTRY_INFO!G438),COUNTRY_INFO!F438+COUNTRY_INFO!G438,COUNTRY_INFO!$N438), 0))</f>
        <v>0</v>
      </c>
      <c r="I438" s="3">
        <v>0</v>
      </c>
      <c r="J438" s="14">
        <f t="shared" si="44"/>
        <v>0</v>
      </c>
      <c r="K438" s="14">
        <f t="shared" si="45"/>
        <v>0</v>
      </c>
      <c r="L438" s="14">
        <f t="shared" si="46"/>
        <v>0</v>
      </c>
      <c r="M438" s="14">
        <f t="shared" si="47"/>
        <v>0</v>
      </c>
      <c r="N438" s="14">
        <f t="shared" si="48"/>
        <v>0</v>
      </c>
      <c r="O438" s="25"/>
      <c r="P438" s="16">
        <f t="shared" si="42"/>
        <v>0</v>
      </c>
      <c r="Q438" s="16">
        <f t="shared" si="43"/>
        <v>0</v>
      </c>
    </row>
    <row r="439" spans="1:17" x14ac:dyDescent="0.25">
      <c r="A439" s="13" t="str">
        <f>IF(INTRO!$E$39="Non-endemic"," ",IF(COUNTRY_INFO!A439=0," ",COUNTRY_INFO!A439))</f>
        <v>Nigeria</v>
      </c>
      <c r="B439" s="13" t="str">
        <f>IF(INTRO!$E$39="Non-endemic"," ",IF(COUNTRY_INFO!B439=0," ",COUNTRY_INFO!B439))</f>
        <v>Katsina</v>
      </c>
      <c r="C439" s="13" t="str">
        <f>IF(INTRO!$E$39="Non-endemic"," ",IF(COUNTRY_INFO!C439=0," ",COUNTRY_INFO!C439))</f>
        <v>Kaita</v>
      </c>
      <c r="D439" s="14">
        <f>IF(INTRO!$E$39="Non-endemic",0,IF(INTRO!$E$39="Endemic but PC is not required",IF(COUNTRY_INFO!$H439=1,COUNTRY_INFO!F439+COUNTRY_INFO!G439,0),IF(COUNTRY_INFO!$H439=1,COUNTRY_INFO!F439+COUNTRY_INFO!G439,IF(COUNTRY_INFO!$I439=1,IF(COUNTRY_INFO!N439&gt;=(COUNTRY_INFO!F439+COUNTRY_INFO!G439),COUNTRY_INFO!F439+COUNTRY_INFO!G439,COUNTRY_INFO!$N439),0))))</f>
        <v>198399</v>
      </c>
      <c r="E439" s="15">
        <f>IF(AND(INTRO!$E$39="Non-endemic",INTRO!$E$37="Non-endemic"),"Not required",IF(INTRO!$E$39="Non-endemic","Treat with DEC",COUNTRY_INFO!Q439))</f>
        <v>1</v>
      </c>
      <c r="F439" s="15">
        <f>IF(INTRO!$E$39&lt;&gt;"Non-endemic",COUNTRY_INFO!R439,"Not required")</f>
        <v>0</v>
      </c>
      <c r="G439" s="14">
        <f>IF(COUNTRY_INFO!H439=1, IF($E439=1,IF(ALB_MBD!$J439&lt;&gt;" ",COUNTRY_INFO!F439+COUNTRY_INFO!G439-ALB_MBD!$J439,COUNTRY_INFO!F439+COUNTRY_INFO!G439), 0),0)</f>
        <v>198399</v>
      </c>
      <c r="H439" s="14">
        <f>IF(INTRO!$E$39&lt;&gt;"Endemic",0, IF(AND(COUNTRY_INFO!$I439=1,$F439&lt;&gt;0),IF(COUNTRY_INFO!N439&gt;=(COUNTRY_INFO!F439+COUNTRY_INFO!G439),COUNTRY_INFO!F439+COUNTRY_INFO!G439,COUNTRY_INFO!$N439), 0))</f>
        <v>0</v>
      </c>
      <c r="I439" s="3">
        <v>0</v>
      </c>
      <c r="J439" s="14">
        <f t="shared" si="44"/>
        <v>0</v>
      </c>
      <c r="K439" s="14">
        <f t="shared" si="45"/>
        <v>555517.19999999995</v>
      </c>
      <c r="L439" s="14">
        <f t="shared" si="46"/>
        <v>0</v>
      </c>
      <c r="M439" s="14">
        <f t="shared" si="47"/>
        <v>0</v>
      </c>
      <c r="N439" s="14">
        <f t="shared" si="48"/>
        <v>555517.19999999995</v>
      </c>
      <c r="O439" s="25"/>
      <c r="P439" s="16">
        <f t="shared" si="42"/>
        <v>555517.19999999995</v>
      </c>
      <c r="Q439" s="16">
        <f t="shared" si="43"/>
        <v>1112</v>
      </c>
    </row>
    <row r="440" spans="1:17" x14ac:dyDescent="0.25">
      <c r="A440" s="13" t="str">
        <f>IF(INTRO!$E$39="Non-endemic"," ",IF(COUNTRY_INFO!A440=0," ",COUNTRY_INFO!A440))</f>
        <v>Nigeria</v>
      </c>
      <c r="B440" s="13" t="str">
        <f>IF(INTRO!$E$39="Non-endemic"," ",IF(COUNTRY_INFO!B440=0," ",COUNTRY_INFO!B440))</f>
        <v>Katsina</v>
      </c>
      <c r="C440" s="13" t="str">
        <f>IF(INTRO!$E$39="Non-endemic"," ",IF(COUNTRY_INFO!C440=0," ",COUNTRY_INFO!C440))</f>
        <v>Kankara</v>
      </c>
      <c r="D440" s="14">
        <f>IF(INTRO!$E$39="Non-endemic",0,IF(INTRO!$E$39="Endemic but PC is not required",IF(COUNTRY_INFO!$H440=1,COUNTRY_INFO!F440+COUNTRY_INFO!G440,0),IF(COUNTRY_INFO!$H440=1,COUNTRY_INFO!F440+COUNTRY_INFO!G440,IF(COUNTRY_INFO!$I440=1,IF(COUNTRY_INFO!N440&gt;=(COUNTRY_INFO!F440+COUNTRY_INFO!G440),COUNTRY_INFO!F440+COUNTRY_INFO!G440,COUNTRY_INFO!$N440),0))))</f>
        <v>264394</v>
      </c>
      <c r="E440" s="15">
        <f>IF(AND(INTRO!$E$39="Non-endemic",INTRO!$E$37="Non-endemic"),"Not required",IF(INTRO!$E$39="Non-endemic","Treat with DEC",COUNTRY_INFO!Q440))</f>
        <v>1</v>
      </c>
      <c r="F440" s="15">
        <f>IF(INTRO!$E$39&lt;&gt;"Non-endemic",COUNTRY_INFO!R440,"Not required")</f>
        <v>0</v>
      </c>
      <c r="G440" s="14">
        <f>IF(COUNTRY_INFO!H440=1, IF($E440=1,IF(ALB_MBD!$J440&lt;&gt;" ",COUNTRY_INFO!F440+COUNTRY_INFO!G440-ALB_MBD!$J440,COUNTRY_INFO!F440+COUNTRY_INFO!G440), 0),0)</f>
        <v>264394</v>
      </c>
      <c r="H440" s="14">
        <f>IF(INTRO!$E$39&lt;&gt;"Endemic",0, IF(AND(COUNTRY_INFO!$I440=1,$F440&lt;&gt;0),IF(COUNTRY_INFO!N440&gt;=(COUNTRY_INFO!F440+COUNTRY_INFO!G440),COUNTRY_INFO!F440+COUNTRY_INFO!G440,COUNTRY_INFO!$N440), 0))</f>
        <v>0</v>
      </c>
      <c r="I440" s="3">
        <v>0</v>
      </c>
      <c r="J440" s="14">
        <f t="shared" si="44"/>
        <v>0</v>
      </c>
      <c r="K440" s="14">
        <f t="shared" si="45"/>
        <v>740303.2</v>
      </c>
      <c r="L440" s="14">
        <f t="shared" si="46"/>
        <v>0</v>
      </c>
      <c r="M440" s="14">
        <f t="shared" si="47"/>
        <v>0</v>
      </c>
      <c r="N440" s="14">
        <f t="shared" si="48"/>
        <v>740303.2</v>
      </c>
      <c r="O440" s="25"/>
      <c r="P440" s="16">
        <f t="shared" si="42"/>
        <v>740303.2</v>
      </c>
      <c r="Q440" s="16">
        <f t="shared" si="43"/>
        <v>1481</v>
      </c>
    </row>
    <row r="441" spans="1:17" x14ac:dyDescent="0.25">
      <c r="A441" s="13" t="str">
        <f>IF(INTRO!$E$39="Non-endemic"," ",IF(COUNTRY_INFO!A441=0," ",COUNTRY_INFO!A441))</f>
        <v>Nigeria</v>
      </c>
      <c r="B441" s="13" t="str">
        <f>IF(INTRO!$E$39="Non-endemic"," ",IF(COUNTRY_INFO!B441=0," ",COUNTRY_INFO!B441))</f>
        <v>Katsina</v>
      </c>
      <c r="C441" s="13" t="str">
        <f>IF(INTRO!$E$39="Non-endemic"," ",IF(COUNTRY_INFO!C441=0," ",COUNTRY_INFO!C441))</f>
        <v>Kankia</v>
      </c>
      <c r="D441" s="14">
        <f>IF(INTRO!$E$39="Non-endemic",0,IF(INTRO!$E$39="Endemic but PC is not required",IF(COUNTRY_INFO!$H441=1,COUNTRY_INFO!F441+COUNTRY_INFO!G441,0),IF(COUNTRY_INFO!$H441=1,COUNTRY_INFO!F441+COUNTRY_INFO!G441,IF(COUNTRY_INFO!$I441=1,IF(COUNTRY_INFO!N441&gt;=(COUNTRY_INFO!F441+COUNTRY_INFO!G441),COUNTRY_INFO!F441+COUNTRY_INFO!G441,COUNTRY_INFO!$N441),0))))</f>
        <v>162929</v>
      </c>
      <c r="E441" s="15">
        <f>IF(AND(INTRO!$E$39="Non-endemic",INTRO!$E$37="Non-endemic"),"Not required",IF(INTRO!$E$39="Non-endemic","Treat with DEC",COUNTRY_INFO!Q441))</f>
        <v>1</v>
      </c>
      <c r="F441" s="15">
        <f>IF(INTRO!$E$39&lt;&gt;"Non-endemic",COUNTRY_INFO!R441,"Not required")</f>
        <v>0</v>
      </c>
      <c r="G441" s="14">
        <f>IF(COUNTRY_INFO!H441=1, IF($E441=1,IF(ALB_MBD!$J441&lt;&gt;" ",COUNTRY_INFO!F441+COUNTRY_INFO!G441-ALB_MBD!$J441,COUNTRY_INFO!F441+COUNTRY_INFO!G441), 0),0)</f>
        <v>162929</v>
      </c>
      <c r="H441" s="14">
        <f>IF(INTRO!$E$39&lt;&gt;"Endemic",0, IF(AND(COUNTRY_INFO!$I441=1,$F441&lt;&gt;0),IF(COUNTRY_INFO!N441&gt;=(COUNTRY_INFO!F441+COUNTRY_INFO!G441),COUNTRY_INFO!F441+COUNTRY_INFO!G441,COUNTRY_INFO!$N441), 0))</f>
        <v>0</v>
      </c>
      <c r="I441" s="3">
        <v>0</v>
      </c>
      <c r="J441" s="14">
        <f t="shared" si="44"/>
        <v>0</v>
      </c>
      <c r="K441" s="14">
        <f t="shared" si="45"/>
        <v>456201.19999999995</v>
      </c>
      <c r="L441" s="14">
        <f t="shared" si="46"/>
        <v>0</v>
      </c>
      <c r="M441" s="14">
        <f t="shared" si="47"/>
        <v>0</v>
      </c>
      <c r="N441" s="14">
        <f t="shared" si="48"/>
        <v>456201.19999999995</v>
      </c>
      <c r="O441" s="25"/>
      <c r="P441" s="16">
        <f t="shared" si="42"/>
        <v>456201.19999999995</v>
      </c>
      <c r="Q441" s="16">
        <f t="shared" si="43"/>
        <v>913</v>
      </c>
    </row>
    <row r="442" spans="1:17" x14ac:dyDescent="0.25">
      <c r="A442" s="13" t="str">
        <f>IF(INTRO!$E$39="Non-endemic"," ",IF(COUNTRY_INFO!A442=0," ",COUNTRY_INFO!A442))</f>
        <v>Nigeria</v>
      </c>
      <c r="B442" s="13" t="str">
        <f>IF(INTRO!$E$39="Non-endemic"," ",IF(COUNTRY_INFO!B442=0," ",COUNTRY_INFO!B442))</f>
        <v>Katsina</v>
      </c>
      <c r="C442" s="13" t="str">
        <f>IF(INTRO!$E$39="Non-endemic"," ",IF(COUNTRY_INFO!C442=0," ",COUNTRY_INFO!C442))</f>
        <v>Katsina</v>
      </c>
      <c r="D442" s="14">
        <f>IF(INTRO!$E$39="Non-endemic",0,IF(INTRO!$E$39="Endemic but PC is not required",IF(COUNTRY_INFO!$H442=1,COUNTRY_INFO!F442+COUNTRY_INFO!G442,0),IF(COUNTRY_INFO!$H442=1,COUNTRY_INFO!F442+COUNTRY_INFO!G442,IF(COUNTRY_INFO!$I442=1,IF(COUNTRY_INFO!N442&gt;=(COUNTRY_INFO!F442+COUNTRY_INFO!G442),COUNTRY_INFO!F442+COUNTRY_INFO!G442,COUNTRY_INFO!$N442),0))))</f>
        <v>342634</v>
      </c>
      <c r="E442" s="15">
        <f>IF(AND(INTRO!$E$39="Non-endemic",INTRO!$E$37="Non-endemic"),"Not required",IF(INTRO!$E$39="Non-endemic","Treat with DEC",COUNTRY_INFO!Q442))</f>
        <v>1</v>
      </c>
      <c r="F442" s="15">
        <f>IF(INTRO!$E$39&lt;&gt;"Non-endemic",COUNTRY_INFO!R442,"Not required")</f>
        <v>0</v>
      </c>
      <c r="G442" s="14">
        <f>IF(COUNTRY_INFO!H442=1, IF($E442=1,IF(ALB_MBD!$J442&lt;&gt;" ",COUNTRY_INFO!F442+COUNTRY_INFO!G442-ALB_MBD!$J442,COUNTRY_INFO!F442+COUNTRY_INFO!G442), 0),0)</f>
        <v>342634</v>
      </c>
      <c r="H442" s="14">
        <f>IF(INTRO!$E$39&lt;&gt;"Endemic",0, IF(AND(COUNTRY_INFO!$I442=1,$F442&lt;&gt;0),IF(COUNTRY_INFO!N442&gt;=(COUNTRY_INFO!F442+COUNTRY_INFO!G442),COUNTRY_INFO!F442+COUNTRY_INFO!G442,COUNTRY_INFO!$N442), 0))</f>
        <v>0</v>
      </c>
      <c r="I442" s="3">
        <v>0</v>
      </c>
      <c r="J442" s="14">
        <f t="shared" si="44"/>
        <v>0</v>
      </c>
      <c r="K442" s="14">
        <f t="shared" si="45"/>
        <v>959375.2</v>
      </c>
      <c r="L442" s="14">
        <f t="shared" si="46"/>
        <v>0</v>
      </c>
      <c r="M442" s="14">
        <f t="shared" si="47"/>
        <v>0</v>
      </c>
      <c r="N442" s="14">
        <f t="shared" si="48"/>
        <v>959375.2</v>
      </c>
      <c r="O442" s="25"/>
      <c r="P442" s="16">
        <f t="shared" si="42"/>
        <v>959375.2</v>
      </c>
      <c r="Q442" s="16">
        <f t="shared" si="43"/>
        <v>1919</v>
      </c>
    </row>
    <row r="443" spans="1:17" x14ac:dyDescent="0.25">
      <c r="A443" s="13" t="str">
        <f>IF(INTRO!$E$39="Non-endemic"," ",IF(COUNTRY_INFO!A443=0," ",COUNTRY_INFO!A443))</f>
        <v>Nigeria</v>
      </c>
      <c r="B443" s="13" t="str">
        <f>IF(INTRO!$E$39="Non-endemic"," ",IF(COUNTRY_INFO!B443=0," ",COUNTRY_INFO!B443))</f>
        <v>Katsina</v>
      </c>
      <c r="C443" s="13" t="str">
        <f>IF(INTRO!$E$39="Non-endemic"," ",IF(COUNTRY_INFO!C443=0," ",COUNTRY_INFO!C443))</f>
        <v>Kurfi</v>
      </c>
      <c r="D443" s="14">
        <f>IF(INTRO!$E$39="Non-endemic",0,IF(INTRO!$E$39="Endemic but PC is not required",IF(COUNTRY_INFO!$H443=1,COUNTRY_INFO!F443+COUNTRY_INFO!G443,0),IF(COUNTRY_INFO!$H443=1,COUNTRY_INFO!F443+COUNTRY_INFO!G443,IF(COUNTRY_INFO!$I443=1,IF(COUNTRY_INFO!N443&gt;=(COUNTRY_INFO!F443+COUNTRY_INFO!G443),COUNTRY_INFO!F443+COUNTRY_INFO!G443,COUNTRY_INFO!$N443),0))))</f>
        <v>126506</v>
      </c>
      <c r="E443" s="15">
        <f>IF(AND(INTRO!$E$39="Non-endemic",INTRO!$E$37="Non-endemic"),"Not required",IF(INTRO!$E$39="Non-endemic","Treat with DEC",COUNTRY_INFO!Q443))</f>
        <v>1</v>
      </c>
      <c r="F443" s="15">
        <f>IF(INTRO!$E$39&lt;&gt;"Non-endemic",COUNTRY_INFO!R443,"Not required")</f>
        <v>0</v>
      </c>
      <c r="G443" s="14">
        <f>IF(COUNTRY_INFO!H443=1, IF($E443=1,IF(ALB_MBD!$J443&lt;&gt;" ",COUNTRY_INFO!F443+COUNTRY_INFO!G443-ALB_MBD!$J443,COUNTRY_INFO!F443+COUNTRY_INFO!G443), 0),0)</f>
        <v>126506</v>
      </c>
      <c r="H443" s="14">
        <f>IF(INTRO!$E$39&lt;&gt;"Endemic",0, IF(AND(COUNTRY_INFO!$I443=1,$F443&lt;&gt;0),IF(COUNTRY_INFO!N443&gt;=(COUNTRY_INFO!F443+COUNTRY_INFO!G443),COUNTRY_INFO!F443+COUNTRY_INFO!G443,COUNTRY_INFO!$N443), 0))</f>
        <v>0</v>
      </c>
      <c r="I443" s="3">
        <v>0</v>
      </c>
      <c r="J443" s="14">
        <f t="shared" si="44"/>
        <v>0</v>
      </c>
      <c r="K443" s="14">
        <f t="shared" si="45"/>
        <v>354216.8</v>
      </c>
      <c r="L443" s="14">
        <f t="shared" si="46"/>
        <v>0</v>
      </c>
      <c r="M443" s="14">
        <f t="shared" si="47"/>
        <v>0</v>
      </c>
      <c r="N443" s="14">
        <f t="shared" si="48"/>
        <v>354216.8</v>
      </c>
      <c r="O443" s="25"/>
      <c r="P443" s="16">
        <f t="shared" si="42"/>
        <v>354216.8</v>
      </c>
      <c r="Q443" s="16">
        <f t="shared" si="43"/>
        <v>709</v>
      </c>
    </row>
    <row r="444" spans="1:17" x14ac:dyDescent="0.25">
      <c r="A444" s="13" t="str">
        <f>IF(INTRO!$E$39="Non-endemic"," ",IF(COUNTRY_INFO!A444=0," ",COUNTRY_INFO!A444))</f>
        <v>Nigeria</v>
      </c>
      <c r="B444" s="13" t="str">
        <f>IF(INTRO!$E$39="Non-endemic"," ",IF(COUNTRY_INFO!B444=0," ",COUNTRY_INFO!B444))</f>
        <v>Katsina</v>
      </c>
      <c r="C444" s="13" t="str">
        <f>IF(INTRO!$E$39="Non-endemic"," ",IF(COUNTRY_INFO!C444=0," ",COUNTRY_INFO!C444))</f>
        <v>Kusada</v>
      </c>
      <c r="D444" s="14">
        <f>IF(INTRO!$E$39="Non-endemic",0,IF(INTRO!$E$39="Endemic but PC is not required",IF(COUNTRY_INFO!$H444=1,COUNTRY_INFO!F444+COUNTRY_INFO!G444,0),IF(COUNTRY_INFO!$H444=1,COUNTRY_INFO!F444+COUNTRY_INFO!G444,IF(COUNTRY_INFO!$I444=1,IF(COUNTRY_INFO!N444&gt;=(COUNTRY_INFO!F444+COUNTRY_INFO!G444),COUNTRY_INFO!F444+COUNTRY_INFO!G444,COUNTRY_INFO!$N444),0))))</f>
        <v>106803</v>
      </c>
      <c r="E444" s="15">
        <f>IF(AND(INTRO!$E$39="Non-endemic",INTRO!$E$37="Non-endemic"),"Not required",IF(INTRO!$E$39="Non-endemic","Treat with DEC",COUNTRY_INFO!Q444))</f>
        <v>1</v>
      </c>
      <c r="F444" s="15">
        <f>IF(INTRO!$E$39&lt;&gt;"Non-endemic",COUNTRY_INFO!R444,"Not required")</f>
        <v>0</v>
      </c>
      <c r="G444" s="14">
        <f>IF(COUNTRY_INFO!H444=1, IF($E444=1,IF(ALB_MBD!$J444&lt;&gt;" ",COUNTRY_INFO!F444+COUNTRY_INFO!G444-ALB_MBD!$J444,COUNTRY_INFO!F444+COUNTRY_INFO!G444), 0),0)</f>
        <v>106803</v>
      </c>
      <c r="H444" s="14">
        <f>IF(INTRO!$E$39&lt;&gt;"Endemic",0, IF(AND(COUNTRY_INFO!$I444=1,$F444&lt;&gt;0),IF(COUNTRY_INFO!N444&gt;=(COUNTRY_INFO!F444+COUNTRY_INFO!G444),COUNTRY_INFO!F444+COUNTRY_INFO!G444,COUNTRY_INFO!$N444), 0))</f>
        <v>0</v>
      </c>
      <c r="I444" s="3">
        <v>0</v>
      </c>
      <c r="J444" s="14">
        <f t="shared" si="44"/>
        <v>0</v>
      </c>
      <c r="K444" s="14">
        <f t="shared" si="45"/>
        <v>299048.39999999997</v>
      </c>
      <c r="L444" s="14">
        <f t="shared" si="46"/>
        <v>0</v>
      </c>
      <c r="M444" s="14">
        <f t="shared" si="47"/>
        <v>0</v>
      </c>
      <c r="N444" s="14">
        <f t="shared" si="48"/>
        <v>299048.39999999997</v>
      </c>
      <c r="O444" s="25"/>
      <c r="P444" s="16">
        <f t="shared" si="42"/>
        <v>299048.39999999997</v>
      </c>
      <c r="Q444" s="16">
        <f t="shared" si="43"/>
        <v>599</v>
      </c>
    </row>
    <row r="445" spans="1:17" x14ac:dyDescent="0.25">
      <c r="A445" s="13" t="str">
        <f>IF(INTRO!$E$39="Non-endemic"," ",IF(COUNTRY_INFO!A445=0," ",COUNTRY_INFO!A445))</f>
        <v>Nigeria</v>
      </c>
      <c r="B445" s="13" t="str">
        <f>IF(INTRO!$E$39="Non-endemic"," ",IF(COUNTRY_INFO!B445=0," ",COUNTRY_INFO!B445))</f>
        <v>Katsina</v>
      </c>
      <c r="C445" s="13" t="str">
        <f>IF(INTRO!$E$39="Non-endemic"," ",IF(COUNTRY_INFO!C445=0," ",COUNTRY_INFO!C445))</f>
        <v>Mai'adua</v>
      </c>
      <c r="D445" s="14">
        <f>IF(INTRO!$E$39="Non-endemic",0,IF(INTRO!$E$39="Endemic but PC is not required",IF(COUNTRY_INFO!$H445=1,COUNTRY_INFO!F445+COUNTRY_INFO!G445,0),IF(COUNTRY_INFO!$H445=1,COUNTRY_INFO!F445+COUNTRY_INFO!G445,IF(COUNTRY_INFO!$I445=1,IF(COUNTRY_INFO!N445&gt;=(COUNTRY_INFO!F445+COUNTRY_INFO!G445),COUNTRY_INFO!F445+COUNTRY_INFO!G445,COUNTRY_INFO!$N445),0))))</f>
        <v>216449</v>
      </c>
      <c r="E445" s="15">
        <f>IF(AND(INTRO!$E$39="Non-endemic",INTRO!$E$37="Non-endemic"),"Not required",IF(INTRO!$E$39="Non-endemic","Treat with DEC",COUNTRY_INFO!Q445))</f>
        <v>1</v>
      </c>
      <c r="F445" s="15">
        <f>IF(INTRO!$E$39&lt;&gt;"Non-endemic",COUNTRY_INFO!R445,"Not required")</f>
        <v>0</v>
      </c>
      <c r="G445" s="14">
        <f>IF(COUNTRY_INFO!H445=1, IF($E445=1,IF(ALB_MBD!$J445&lt;&gt;" ",COUNTRY_INFO!F445+COUNTRY_INFO!G445-ALB_MBD!$J445,COUNTRY_INFO!F445+COUNTRY_INFO!G445), 0),0)</f>
        <v>216449</v>
      </c>
      <c r="H445" s="14">
        <f>IF(INTRO!$E$39&lt;&gt;"Endemic",0, IF(AND(COUNTRY_INFO!$I445=1,$F445&lt;&gt;0),IF(COUNTRY_INFO!N445&gt;=(COUNTRY_INFO!F445+COUNTRY_INFO!G445),COUNTRY_INFO!F445+COUNTRY_INFO!G445,COUNTRY_INFO!$N445), 0))</f>
        <v>0</v>
      </c>
      <c r="I445" s="3">
        <v>0</v>
      </c>
      <c r="J445" s="14">
        <f t="shared" si="44"/>
        <v>0</v>
      </c>
      <c r="K445" s="14">
        <f t="shared" si="45"/>
        <v>606057.19999999995</v>
      </c>
      <c r="L445" s="14">
        <f t="shared" si="46"/>
        <v>0</v>
      </c>
      <c r="M445" s="14">
        <f t="shared" si="47"/>
        <v>0</v>
      </c>
      <c r="N445" s="14">
        <f t="shared" si="48"/>
        <v>606057.19999999995</v>
      </c>
      <c r="O445" s="25"/>
      <c r="P445" s="16">
        <f t="shared" si="42"/>
        <v>606057.19999999995</v>
      </c>
      <c r="Q445" s="16">
        <f t="shared" si="43"/>
        <v>1213</v>
      </c>
    </row>
    <row r="446" spans="1:17" x14ac:dyDescent="0.25">
      <c r="A446" s="13" t="str">
        <f>IF(INTRO!$E$39="Non-endemic"," ",IF(COUNTRY_INFO!A446=0," ",COUNTRY_INFO!A446))</f>
        <v>Nigeria</v>
      </c>
      <c r="B446" s="13" t="str">
        <f>IF(INTRO!$E$39="Non-endemic"," ",IF(COUNTRY_INFO!B446=0," ",COUNTRY_INFO!B446))</f>
        <v>Katsina</v>
      </c>
      <c r="C446" s="13" t="str">
        <f>IF(INTRO!$E$39="Non-endemic"," ",IF(COUNTRY_INFO!C446=0," ",COUNTRY_INFO!C446))</f>
        <v>Malumfashi</v>
      </c>
      <c r="D446" s="14">
        <f>IF(INTRO!$E$39="Non-endemic",0,IF(INTRO!$E$39="Endemic but PC is not required",IF(COUNTRY_INFO!$H446=1,COUNTRY_INFO!F446+COUNTRY_INFO!G446,0),IF(COUNTRY_INFO!$H446=1,COUNTRY_INFO!F446+COUNTRY_INFO!G446,IF(COUNTRY_INFO!$I446=1,IF(COUNTRY_INFO!N446&gt;=(COUNTRY_INFO!F446+COUNTRY_INFO!G446),COUNTRY_INFO!F446+COUNTRY_INFO!G446,COUNTRY_INFO!$N446),0))))</f>
        <v>196806</v>
      </c>
      <c r="E446" s="15">
        <f>IF(AND(INTRO!$E$39="Non-endemic",INTRO!$E$37="Non-endemic"),"Not required",IF(INTRO!$E$39="Non-endemic","Treat with DEC",COUNTRY_INFO!Q446))</f>
        <v>1</v>
      </c>
      <c r="F446" s="15">
        <f>IF(INTRO!$E$39&lt;&gt;"Non-endemic",COUNTRY_INFO!R446,"Not required")</f>
        <v>0</v>
      </c>
      <c r="G446" s="14">
        <f>IF(COUNTRY_INFO!H446=1, IF($E446=1,IF(ALB_MBD!$J446&lt;&gt;" ",COUNTRY_INFO!F446+COUNTRY_INFO!G446-ALB_MBD!$J446,COUNTRY_INFO!F446+COUNTRY_INFO!G446), 0),0)</f>
        <v>196806</v>
      </c>
      <c r="H446" s="14">
        <f>IF(INTRO!$E$39&lt;&gt;"Endemic",0, IF(AND(COUNTRY_INFO!$I446=1,$F446&lt;&gt;0),IF(COUNTRY_INFO!N446&gt;=(COUNTRY_INFO!F446+COUNTRY_INFO!G446),COUNTRY_INFO!F446+COUNTRY_INFO!G446,COUNTRY_INFO!$N446), 0))</f>
        <v>0</v>
      </c>
      <c r="I446" s="3">
        <v>0</v>
      </c>
      <c r="J446" s="14">
        <f t="shared" si="44"/>
        <v>0</v>
      </c>
      <c r="K446" s="14">
        <f t="shared" si="45"/>
        <v>551056.79999999993</v>
      </c>
      <c r="L446" s="14">
        <f t="shared" si="46"/>
        <v>0</v>
      </c>
      <c r="M446" s="14">
        <f t="shared" si="47"/>
        <v>0</v>
      </c>
      <c r="N446" s="14">
        <f t="shared" si="48"/>
        <v>551056.79999999993</v>
      </c>
      <c r="O446" s="25"/>
      <c r="P446" s="16">
        <f t="shared" si="42"/>
        <v>551056.79999999993</v>
      </c>
      <c r="Q446" s="16">
        <f t="shared" si="43"/>
        <v>1103</v>
      </c>
    </row>
    <row r="447" spans="1:17" x14ac:dyDescent="0.25">
      <c r="A447" s="13" t="str">
        <f>IF(INTRO!$E$39="Non-endemic"," ",IF(COUNTRY_INFO!A447=0," ",COUNTRY_INFO!A447))</f>
        <v>Nigeria</v>
      </c>
      <c r="B447" s="13" t="str">
        <f>IF(INTRO!$E$39="Non-endemic"," ",IF(COUNTRY_INFO!B447=0," ",COUNTRY_INFO!B447))</f>
        <v>Katsina</v>
      </c>
      <c r="C447" s="13" t="str">
        <f>IF(INTRO!$E$39="Non-endemic"," ",IF(COUNTRY_INFO!C447=0," ",COUNTRY_INFO!C447))</f>
        <v>Mani</v>
      </c>
      <c r="D447" s="14">
        <f>IF(INTRO!$E$39="Non-endemic",0,IF(INTRO!$E$39="Endemic but PC is not required",IF(COUNTRY_INFO!$H447=1,COUNTRY_INFO!F447+COUNTRY_INFO!G447,0),IF(COUNTRY_INFO!$H447=1,COUNTRY_INFO!F447+COUNTRY_INFO!G447,IF(COUNTRY_INFO!$I447=1,IF(COUNTRY_INFO!N447&gt;=(COUNTRY_INFO!F447+COUNTRY_INFO!G447),COUNTRY_INFO!F447+COUNTRY_INFO!G447,COUNTRY_INFO!$N447),0))))</f>
        <v>190400</v>
      </c>
      <c r="E447" s="15">
        <f>IF(AND(INTRO!$E$39="Non-endemic",INTRO!$E$37="Non-endemic"),"Not required",IF(INTRO!$E$39="Non-endemic","Treat with DEC",COUNTRY_INFO!Q447))</f>
        <v>1</v>
      </c>
      <c r="F447" s="15">
        <f>IF(INTRO!$E$39&lt;&gt;"Non-endemic",COUNTRY_INFO!R447,"Not required")</f>
        <v>0</v>
      </c>
      <c r="G447" s="14">
        <f>IF(COUNTRY_INFO!H447=1, IF($E447=1,IF(ALB_MBD!$J447&lt;&gt;" ",COUNTRY_INFO!F447+COUNTRY_INFO!G447-ALB_MBD!$J447,COUNTRY_INFO!F447+COUNTRY_INFO!G447), 0),0)</f>
        <v>190400</v>
      </c>
      <c r="H447" s="14">
        <f>IF(INTRO!$E$39&lt;&gt;"Endemic",0, IF(AND(COUNTRY_INFO!$I447=1,$F447&lt;&gt;0),IF(COUNTRY_INFO!N447&gt;=(COUNTRY_INFO!F447+COUNTRY_INFO!G447),COUNTRY_INFO!F447+COUNTRY_INFO!G447,COUNTRY_INFO!$N447), 0))</f>
        <v>0</v>
      </c>
      <c r="I447" s="3">
        <v>0</v>
      </c>
      <c r="J447" s="14">
        <f t="shared" si="44"/>
        <v>0</v>
      </c>
      <c r="K447" s="14">
        <f t="shared" si="45"/>
        <v>533120</v>
      </c>
      <c r="L447" s="14">
        <f t="shared" si="46"/>
        <v>0</v>
      </c>
      <c r="M447" s="14">
        <f t="shared" si="47"/>
        <v>0</v>
      </c>
      <c r="N447" s="14">
        <f t="shared" si="48"/>
        <v>533120</v>
      </c>
      <c r="O447" s="25"/>
      <c r="P447" s="16">
        <f t="shared" si="42"/>
        <v>533120</v>
      </c>
      <c r="Q447" s="16">
        <f t="shared" si="43"/>
        <v>1067</v>
      </c>
    </row>
    <row r="448" spans="1:17" x14ac:dyDescent="0.25">
      <c r="A448" s="13" t="str">
        <f>IF(INTRO!$E$39="Non-endemic"," ",IF(COUNTRY_INFO!A448=0," ",COUNTRY_INFO!A448))</f>
        <v>Nigeria</v>
      </c>
      <c r="B448" s="13" t="str">
        <f>IF(INTRO!$E$39="Non-endemic"," ",IF(COUNTRY_INFO!B448=0," ",COUNTRY_INFO!B448))</f>
        <v>Katsina</v>
      </c>
      <c r="C448" s="13" t="str">
        <f>IF(INTRO!$E$39="Non-endemic"," ",IF(COUNTRY_INFO!C448=0," ",COUNTRY_INFO!C448))</f>
        <v>Mashi</v>
      </c>
      <c r="D448" s="14">
        <f>IF(INTRO!$E$39="Non-endemic",0,IF(INTRO!$E$39="Endemic but PC is not required",IF(COUNTRY_INFO!$H448=1,COUNTRY_INFO!F448+COUNTRY_INFO!G448,0),IF(COUNTRY_INFO!$H448=1,COUNTRY_INFO!F448+COUNTRY_INFO!G448,IF(COUNTRY_INFO!$I448=1,IF(COUNTRY_INFO!N448&gt;=(COUNTRY_INFO!F448+COUNTRY_INFO!G448),COUNTRY_INFO!F448+COUNTRY_INFO!G448,COUNTRY_INFO!$N448),0))))</f>
        <v>186277</v>
      </c>
      <c r="E448" s="15">
        <f>IF(AND(INTRO!$E$39="Non-endemic",INTRO!$E$37="Non-endemic"),"Not required",IF(INTRO!$E$39="Non-endemic","Treat with DEC",COUNTRY_INFO!Q448))</f>
        <v>1</v>
      </c>
      <c r="F448" s="15">
        <f>IF(INTRO!$E$39&lt;&gt;"Non-endemic",COUNTRY_INFO!R448,"Not required")</f>
        <v>0</v>
      </c>
      <c r="G448" s="14">
        <f>IF(COUNTRY_INFO!H448=1, IF($E448=1,IF(ALB_MBD!$J448&lt;&gt;" ",COUNTRY_INFO!F448+COUNTRY_INFO!G448-ALB_MBD!$J448,COUNTRY_INFO!F448+COUNTRY_INFO!G448), 0),0)</f>
        <v>186277</v>
      </c>
      <c r="H448" s="14">
        <f>IF(INTRO!$E$39&lt;&gt;"Endemic",0, IF(AND(COUNTRY_INFO!$I448=1,$F448&lt;&gt;0),IF(COUNTRY_INFO!N448&gt;=(COUNTRY_INFO!F448+COUNTRY_INFO!G448),COUNTRY_INFO!F448+COUNTRY_INFO!G448,COUNTRY_INFO!$N448), 0))</f>
        <v>0</v>
      </c>
      <c r="I448" s="3">
        <v>0</v>
      </c>
      <c r="J448" s="14">
        <f t="shared" si="44"/>
        <v>0</v>
      </c>
      <c r="K448" s="14">
        <f t="shared" si="45"/>
        <v>521575.6</v>
      </c>
      <c r="L448" s="14">
        <f t="shared" si="46"/>
        <v>0</v>
      </c>
      <c r="M448" s="14">
        <f t="shared" si="47"/>
        <v>0</v>
      </c>
      <c r="N448" s="14">
        <f t="shared" si="48"/>
        <v>521575.6</v>
      </c>
      <c r="O448" s="25"/>
      <c r="P448" s="16">
        <f t="shared" si="42"/>
        <v>521575.6</v>
      </c>
      <c r="Q448" s="16">
        <f t="shared" si="43"/>
        <v>1044</v>
      </c>
    </row>
    <row r="449" spans="1:17" x14ac:dyDescent="0.25">
      <c r="A449" s="13" t="str">
        <f>IF(INTRO!$E$39="Non-endemic"," ",IF(COUNTRY_INFO!A449=0," ",COUNTRY_INFO!A449))</f>
        <v>Nigeria</v>
      </c>
      <c r="B449" s="13" t="str">
        <f>IF(INTRO!$E$39="Non-endemic"," ",IF(COUNTRY_INFO!B449=0," ",COUNTRY_INFO!B449))</f>
        <v>Katsina</v>
      </c>
      <c r="C449" s="13" t="str">
        <f>IF(INTRO!$E$39="Non-endemic"," ",IF(COUNTRY_INFO!C449=0," ",COUNTRY_INFO!C449))</f>
        <v>Matazu</v>
      </c>
      <c r="D449" s="14">
        <f>IF(INTRO!$E$39="Non-endemic",0,IF(INTRO!$E$39="Endemic but PC is not required",IF(COUNTRY_INFO!$H449=1,COUNTRY_INFO!F449+COUNTRY_INFO!G449,0),IF(COUNTRY_INFO!$H449=1,COUNTRY_INFO!F449+COUNTRY_INFO!G449,IF(COUNTRY_INFO!$I449=1,IF(COUNTRY_INFO!N449&gt;=(COUNTRY_INFO!F449+COUNTRY_INFO!G449),COUNTRY_INFO!F449+COUNTRY_INFO!G449,COUNTRY_INFO!$N449),0))))</f>
        <v>124080</v>
      </c>
      <c r="E449" s="15">
        <f>IF(AND(INTRO!$E$39="Non-endemic",INTRO!$E$37="Non-endemic"),"Not required",IF(INTRO!$E$39="Non-endemic","Treat with DEC",COUNTRY_INFO!Q449))</f>
        <v>1</v>
      </c>
      <c r="F449" s="15">
        <f>IF(INTRO!$E$39&lt;&gt;"Non-endemic",COUNTRY_INFO!R449,"Not required")</f>
        <v>0</v>
      </c>
      <c r="G449" s="14">
        <f>IF(COUNTRY_INFO!H449=1, IF($E449=1,IF(ALB_MBD!$J449&lt;&gt;" ",COUNTRY_INFO!F449+COUNTRY_INFO!G449-ALB_MBD!$J449,COUNTRY_INFO!F449+COUNTRY_INFO!G449), 0),0)</f>
        <v>124080</v>
      </c>
      <c r="H449" s="14">
        <f>IF(INTRO!$E$39&lt;&gt;"Endemic",0, IF(AND(COUNTRY_INFO!$I449=1,$F449&lt;&gt;0),IF(COUNTRY_INFO!N449&gt;=(COUNTRY_INFO!F449+COUNTRY_INFO!G449),COUNTRY_INFO!F449+COUNTRY_INFO!G449,COUNTRY_INFO!$N449), 0))</f>
        <v>0</v>
      </c>
      <c r="I449" s="3">
        <v>0</v>
      </c>
      <c r="J449" s="14">
        <f t="shared" si="44"/>
        <v>0</v>
      </c>
      <c r="K449" s="14">
        <f t="shared" si="45"/>
        <v>347424</v>
      </c>
      <c r="L449" s="14">
        <f t="shared" si="46"/>
        <v>0</v>
      </c>
      <c r="M449" s="14">
        <f t="shared" si="47"/>
        <v>0</v>
      </c>
      <c r="N449" s="14">
        <f t="shared" si="48"/>
        <v>347424</v>
      </c>
      <c r="O449" s="25"/>
      <c r="P449" s="16">
        <f t="shared" si="42"/>
        <v>347424</v>
      </c>
      <c r="Q449" s="16">
        <f t="shared" si="43"/>
        <v>695</v>
      </c>
    </row>
    <row r="450" spans="1:17" x14ac:dyDescent="0.25">
      <c r="A450" s="13" t="str">
        <f>IF(INTRO!$E$39="Non-endemic"," ",IF(COUNTRY_INFO!A450=0," ",COUNTRY_INFO!A450))</f>
        <v>Nigeria</v>
      </c>
      <c r="B450" s="13" t="str">
        <f>IF(INTRO!$E$39="Non-endemic"," ",IF(COUNTRY_INFO!B450=0," ",COUNTRY_INFO!B450))</f>
        <v>Katsina</v>
      </c>
      <c r="C450" s="13" t="str">
        <f>IF(INTRO!$E$39="Non-endemic"," ",IF(COUNTRY_INFO!C450=0," ",COUNTRY_INFO!C450))</f>
        <v>Musawa</v>
      </c>
      <c r="D450" s="14">
        <f>IF(INTRO!$E$39="Non-endemic",0,IF(INTRO!$E$39="Endemic but PC is not required",IF(COUNTRY_INFO!$H450=1,COUNTRY_INFO!F450+COUNTRY_INFO!G450,0),IF(COUNTRY_INFO!$H450=1,COUNTRY_INFO!F450+COUNTRY_INFO!G450,IF(COUNTRY_INFO!$I450=1,IF(COUNTRY_INFO!N450&gt;=(COUNTRY_INFO!F450+COUNTRY_INFO!G450),COUNTRY_INFO!F450+COUNTRY_INFO!G450,COUNTRY_INFO!$N450),0))))</f>
        <v>184749</v>
      </c>
      <c r="E450" s="15">
        <f>IF(AND(INTRO!$E$39="Non-endemic",INTRO!$E$37="Non-endemic"),"Not required",IF(INTRO!$E$39="Non-endemic","Treat with DEC",COUNTRY_INFO!Q450))</f>
        <v>1</v>
      </c>
      <c r="F450" s="15">
        <f>IF(INTRO!$E$39&lt;&gt;"Non-endemic",COUNTRY_INFO!R450,"Not required")</f>
        <v>0</v>
      </c>
      <c r="G450" s="14">
        <f>IF(COUNTRY_INFO!H450=1, IF($E450=1,IF(ALB_MBD!$J450&lt;&gt;" ",COUNTRY_INFO!F450+COUNTRY_INFO!G450-ALB_MBD!$J450,COUNTRY_INFO!F450+COUNTRY_INFO!G450), 0),0)</f>
        <v>184749</v>
      </c>
      <c r="H450" s="14">
        <f>IF(INTRO!$E$39&lt;&gt;"Endemic",0, IF(AND(COUNTRY_INFO!$I450=1,$F450&lt;&gt;0),IF(COUNTRY_INFO!N450&gt;=(COUNTRY_INFO!F450+COUNTRY_INFO!G450),COUNTRY_INFO!F450+COUNTRY_INFO!G450,COUNTRY_INFO!$N450), 0))</f>
        <v>0</v>
      </c>
      <c r="I450" s="3">
        <v>0</v>
      </c>
      <c r="J450" s="14">
        <f t="shared" si="44"/>
        <v>0</v>
      </c>
      <c r="K450" s="14">
        <f t="shared" si="45"/>
        <v>517297.19999999995</v>
      </c>
      <c r="L450" s="14">
        <f t="shared" si="46"/>
        <v>0</v>
      </c>
      <c r="M450" s="14">
        <f t="shared" si="47"/>
        <v>0</v>
      </c>
      <c r="N450" s="14">
        <f t="shared" si="48"/>
        <v>517297.19999999995</v>
      </c>
      <c r="O450" s="25"/>
      <c r="P450" s="16">
        <f t="shared" si="42"/>
        <v>517297.19999999995</v>
      </c>
      <c r="Q450" s="16">
        <f t="shared" si="43"/>
        <v>1035</v>
      </c>
    </row>
    <row r="451" spans="1:17" x14ac:dyDescent="0.25">
      <c r="A451" s="13" t="str">
        <f>IF(INTRO!$E$39="Non-endemic"," ",IF(COUNTRY_INFO!A451=0," ",COUNTRY_INFO!A451))</f>
        <v>Nigeria</v>
      </c>
      <c r="B451" s="13" t="str">
        <f>IF(INTRO!$E$39="Non-endemic"," ",IF(COUNTRY_INFO!B451=0," ",COUNTRY_INFO!B451))</f>
        <v>Katsina</v>
      </c>
      <c r="C451" s="13" t="str">
        <f>IF(INTRO!$E$39="Non-endemic"," ",IF(COUNTRY_INFO!C451=0," ",COUNTRY_INFO!C451))</f>
        <v>Rimi</v>
      </c>
      <c r="D451" s="14">
        <f>IF(INTRO!$E$39="Non-endemic",0,IF(INTRO!$E$39="Endemic but PC is not required",IF(COUNTRY_INFO!$H451=1,COUNTRY_INFO!F451+COUNTRY_INFO!G451,0),IF(COUNTRY_INFO!$H451=1,COUNTRY_INFO!F451+COUNTRY_INFO!G451,IF(COUNTRY_INFO!$I451=1,IF(COUNTRY_INFO!N451&gt;=(COUNTRY_INFO!F451+COUNTRY_INFO!G451),COUNTRY_INFO!F451+COUNTRY_INFO!G451,COUNTRY_INFO!$N451),0))))</f>
        <v>165415</v>
      </c>
      <c r="E451" s="15">
        <f>IF(AND(INTRO!$E$39="Non-endemic",INTRO!$E$37="Non-endemic"),"Not required",IF(INTRO!$E$39="Non-endemic","Treat with DEC",COUNTRY_INFO!Q451))</f>
        <v>1</v>
      </c>
      <c r="F451" s="15">
        <f>IF(INTRO!$E$39&lt;&gt;"Non-endemic",COUNTRY_INFO!R451,"Not required")</f>
        <v>0</v>
      </c>
      <c r="G451" s="14">
        <f>IF(COUNTRY_INFO!H451=1, IF($E451=1,IF(ALB_MBD!$J451&lt;&gt;" ",COUNTRY_INFO!F451+COUNTRY_INFO!G451-ALB_MBD!$J451,COUNTRY_INFO!F451+COUNTRY_INFO!G451), 0),0)</f>
        <v>165415</v>
      </c>
      <c r="H451" s="14">
        <f>IF(INTRO!$E$39&lt;&gt;"Endemic",0, IF(AND(COUNTRY_INFO!$I451=1,$F451&lt;&gt;0),IF(COUNTRY_INFO!N451&gt;=(COUNTRY_INFO!F451+COUNTRY_INFO!G451),COUNTRY_INFO!F451+COUNTRY_INFO!G451,COUNTRY_INFO!$N451), 0))</f>
        <v>0</v>
      </c>
      <c r="I451" s="3">
        <v>0</v>
      </c>
      <c r="J451" s="14">
        <f t="shared" si="44"/>
        <v>0</v>
      </c>
      <c r="K451" s="14">
        <f t="shared" si="45"/>
        <v>463161.99999999994</v>
      </c>
      <c r="L451" s="14">
        <f t="shared" si="46"/>
        <v>0</v>
      </c>
      <c r="M451" s="14">
        <f t="shared" si="47"/>
        <v>0</v>
      </c>
      <c r="N451" s="14">
        <f t="shared" si="48"/>
        <v>463161.99999999994</v>
      </c>
      <c r="O451" s="25"/>
      <c r="P451" s="16">
        <f t="shared" si="42"/>
        <v>463161.99999999994</v>
      </c>
      <c r="Q451" s="16">
        <f t="shared" si="43"/>
        <v>927</v>
      </c>
    </row>
    <row r="452" spans="1:17" x14ac:dyDescent="0.25">
      <c r="A452" s="13" t="str">
        <f>IF(INTRO!$E$39="Non-endemic"," ",IF(COUNTRY_INFO!A452=0," ",COUNTRY_INFO!A452))</f>
        <v>Nigeria</v>
      </c>
      <c r="B452" s="13" t="str">
        <f>IF(INTRO!$E$39="Non-endemic"," ",IF(COUNTRY_INFO!B452=0," ",COUNTRY_INFO!B452))</f>
        <v>Katsina</v>
      </c>
      <c r="C452" s="13" t="str">
        <f>IF(INTRO!$E$39="Non-endemic"," ",IF(COUNTRY_INFO!C452=0," ",COUNTRY_INFO!C452))</f>
        <v>Sabuwa</v>
      </c>
      <c r="D452" s="14">
        <f>IF(INTRO!$E$39="Non-endemic",0,IF(INTRO!$E$39="Endemic but PC is not required",IF(COUNTRY_INFO!$H452=1,COUNTRY_INFO!F452+COUNTRY_INFO!G452,0),IF(COUNTRY_INFO!$H452=1,COUNTRY_INFO!F452+COUNTRY_INFO!G452,IF(COUNTRY_INFO!$I452=1,IF(COUNTRY_INFO!N452&gt;=(COUNTRY_INFO!F452+COUNTRY_INFO!G452),COUNTRY_INFO!F452+COUNTRY_INFO!G452,COUNTRY_INFO!$N452),0))))</f>
        <v>146378</v>
      </c>
      <c r="E452" s="15">
        <f>IF(AND(INTRO!$E$39="Non-endemic",INTRO!$E$37="Non-endemic"),"Not required",IF(INTRO!$E$39="Non-endemic","Treat with DEC",COUNTRY_INFO!Q452))</f>
        <v>1</v>
      </c>
      <c r="F452" s="15">
        <f>IF(INTRO!$E$39&lt;&gt;"Non-endemic",COUNTRY_INFO!R452,"Not required")</f>
        <v>0</v>
      </c>
      <c r="G452" s="14">
        <f>IF(COUNTRY_INFO!H452=1, IF($E452=1,IF(ALB_MBD!$J452&lt;&gt;" ",COUNTRY_INFO!F452+COUNTRY_INFO!G452-ALB_MBD!$J452,COUNTRY_INFO!F452+COUNTRY_INFO!G452), 0),0)</f>
        <v>146378</v>
      </c>
      <c r="H452" s="14">
        <f>IF(INTRO!$E$39&lt;&gt;"Endemic",0, IF(AND(COUNTRY_INFO!$I452=1,$F452&lt;&gt;0),IF(COUNTRY_INFO!N452&gt;=(COUNTRY_INFO!F452+COUNTRY_INFO!G452),COUNTRY_INFO!F452+COUNTRY_INFO!G452,COUNTRY_INFO!$N452), 0))</f>
        <v>0</v>
      </c>
      <c r="I452" s="3">
        <v>0</v>
      </c>
      <c r="J452" s="14">
        <f t="shared" si="44"/>
        <v>0</v>
      </c>
      <c r="K452" s="14">
        <f t="shared" si="45"/>
        <v>409858.39999999997</v>
      </c>
      <c r="L452" s="14">
        <f t="shared" si="46"/>
        <v>0</v>
      </c>
      <c r="M452" s="14">
        <f t="shared" si="47"/>
        <v>0</v>
      </c>
      <c r="N452" s="14">
        <f t="shared" si="48"/>
        <v>409858.39999999997</v>
      </c>
      <c r="O452" s="25"/>
      <c r="P452" s="16">
        <f t="shared" si="42"/>
        <v>409858.39999999997</v>
      </c>
      <c r="Q452" s="16">
        <f t="shared" si="43"/>
        <v>820</v>
      </c>
    </row>
    <row r="453" spans="1:17" x14ac:dyDescent="0.25">
      <c r="A453" s="13" t="str">
        <f>IF(INTRO!$E$39="Non-endemic"," ",IF(COUNTRY_INFO!A453=0," ",COUNTRY_INFO!A453))</f>
        <v>Nigeria</v>
      </c>
      <c r="B453" s="13" t="str">
        <f>IF(INTRO!$E$39="Non-endemic"," ",IF(COUNTRY_INFO!B453=0," ",COUNTRY_INFO!B453))</f>
        <v>Katsina</v>
      </c>
      <c r="C453" s="13" t="str">
        <f>IF(INTRO!$E$39="Non-endemic"," ",IF(COUNTRY_INFO!C453=0," ",COUNTRY_INFO!C453))</f>
        <v>Safana</v>
      </c>
      <c r="D453" s="14">
        <f>IF(INTRO!$E$39="Non-endemic",0,IF(INTRO!$E$39="Endemic but PC is not required",IF(COUNTRY_INFO!$H453=1,COUNTRY_INFO!F453+COUNTRY_INFO!G453,0),IF(COUNTRY_INFO!$H453=1,COUNTRY_INFO!F453+COUNTRY_INFO!G453,IF(COUNTRY_INFO!$I453=1,IF(COUNTRY_INFO!N453&gt;=(COUNTRY_INFO!F453+COUNTRY_INFO!G453),COUNTRY_INFO!F453+COUNTRY_INFO!G453,COUNTRY_INFO!$N453),0))))</f>
        <v>197729</v>
      </c>
      <c r="E453" s="15">
        <f>IF(AND(INTRO!$E$39="Non-endemic",INTRO!$E$37="Non-endemic"),"Not required",IF(INTRO!$E$39="Non-endemic","Treat with DEC",COUNTRY_INFO!Q453))</f>
        <v>1</v>
      </c>
      <c r="F453" s="15">
        <f>IF(INTRO!$E$39&lt;&gt;"Non-endemic",COUNTRY_INFO!R453,"Not required")</f>
        <v>0</v>
      </c>
      <c r="G453" s="14">
        <f>IF(COUNTRY_INFO!H453=1, IF($E453=1,IF(ALB_MBD!$J453&lt;&gt;" ",COUNTRY_INFO!F453+COUNTRY_INFO!G453-ALB_MBD!$J453,COUNTRY_INFO!F453+COUNTRY_INFO!G453), 0),0)</f>
        <v>197729</v>
      </c>
      <c r="H453" s="14">
        <f>IF(INTRO!$E$39&lt;&gt;"Endemic",0, IF(AND(COUNTRY_INFO!$I453=1,$F453&lt;&gt;0),IF(COUNTRY_INFO!N453&gt;=(COUNTRY_INFO!F453+COUNTRY_INFO!G453),COUNTRY_INFO!F453+COUNTRY_INFO!G453,COUNTRY_INFO!$N453), 0))</f>
        <v>0</v>
      </c>
      <c r="I453" s="3">
        <v>0</v>
      </c>
      <c r="J453" s="14">
        <f t="shared" si="44"/>
        <v>0</v>
      </c>
      <c r="K453" s="14">
        <f t="shared" si="45"/>
        <v>553641.19999999995</v>
      </c>
      <c r="L453" s="14">
        <f t="shared" si="46"/>
        <v>0</v>
      </c>
      <c r="M453" s="14">
        <f t="shared" si="47"/>
        <v>0</v>
      </c>
      <c r="N453" s="14">
        <f t="shared" si="48"/>
        <v>553641.19999999995</v>
      </c>
      <c r="O453" s="25"/>
      <c r="P453" s="16">
        <f t="shared" si="42"/>
        <v>553641.19999999995</v>
      </c>
      <c r="Q453" s="16">
        <f t="shared" si="43"/>
        <v>1108</v>
      </c>
    </row>
    <row r="454" spans="1:17" x14ac:dyDescent="0.25">
      <c r="A454" s="13" t="str">
        <f>IF(INTRO!$E$39="Non-endemic"," ",IF(COUNTRY_INFO!A454=0," ",COUNTRY_INFO!A454))</f>
        <v>Nigeria</v>
      </c>
      <c r="B454" s="13" t="str">
        <f>IF(INTRO!$E$39="Non-endemic"," ",IF(COUNTRY_INFO!B454=0," ",COUNTRY_INFO!B454))</f>
        <v>Katsina</v>
      </c>
      <c r="C454" s="13" t="str">
        <f>IF(INTRO!$E$39="Non-endemic"," ",IF(COUNTRY_INFO!C454=0," ",COUNTRY_INFO!C454))</f>
        <v>Sandamu</v>
      </c>
      <c r="D454" s="14">
        <f>IF(INTRO!$E$39="Non-endemic",0,IF(INTRO!$E$39="Endemic but PC is not required",IF(COUNTRY_INFO!$H454=1,COUNTRY_INFO!F454+COUNTRY_INFO!G454,0),IF(COUNTRY_INFO!$H454=1,COUNTRY_INFO!F454+COUNTRY_INFO!G454,IF(COUNTRY_INFO!$I454=1,IF(COUNTRY_INFO!N454&gt;=(COUNTRY_INFO!F454+COUNTRY_INFO!G454),COUNTRY_INFO!F454+COUNTRY_INFO!G454,COUNTRY_INFO!$N454),0))))</f>
        <v>147709</v>
      </c>
      <c r="E454" s="15">
        <f>IF(AND(INTRO!$E$39="Non-endemic",INTRO!$E$37="Non-endemic"),"Not required",IF(INTRO!$E$39="Non-endemic","Treat with DEC",COUNTRY_INFO!Q454))</f>
        <v>1</v>
      </c>
      <c r="F454" s="15">
        <f>IF(INTRO!$E$39&lt;&gt;"Non-endemic",COUNTRY_INFO!R454,"Not required")</f>
        <v>0</v>
      </c>
      <c r="G454" s="14">
        <f>IF(COUNTRY_INFO!H454=1, IF($E454=1,IF(ALB_MBD!$J454&lt;&gt;" ",COUNTRY_INFO!F454+COUNTRY_INFO!G454-ALB_MBD!$J454,COUNTRY_INFO!F454+COUNTRY_INFO!G454), 0),0)</f>
        <v>147709</v>
      </c>
      <c r="H454" s="14">
        <f>IF(INTRO!$E$39&lt;&gt;"Endemic",0, IF(AND(COUNTRY_INFO!$I454=1,$F454&lt;&gt;0),IF(COUNTRY_INFO!N454&gt;=(COUNTRY_INFO!F454+COUNTRY_INFO!G454),COUNTRY_INFO!F454+COUNTRY_INFO!G454,COUNTRY_INFO!$N454), 0))</f>
        <v>0</v>
      </c>
      <c r="I454" s="3">
        <v>0</v>
      </c>
      <c r="J454" s="14">
        <f t="shared" si="44"/>
        <v>0</v>
      </c>
      <c r="K454" s="14">
        <f t="shared" si="45"/>
        <v>413585.19999999995</v>
      </c>
      <c r="L454" s="14">
        <f t="shared" si="46"/>
        <v>0</v>
      </c>
      <c r="M454" s="14">
        <f t="shared" si="47"/>
        <v>0</v>
      </c>
      <c r="N454" s="14">
        <f t="shared" si="48"/>
        <v>413585.19999999995</v>
      </c>
      <c r="O454" s="25"/>
      <c r="P454" s="16">
        <f t="shared" si="42"/>
        <v>413585.19999999995</v>
      </c>
      <c r="Q454" s="16">
        <f t="shared" si="43"/>
        <v>828</v>
      </c>
    </row>
    <row r="455" spans="1:17" x14ac:dyDescent="0.25">
      <c r="A455" s="13" t="str">
        <f>IF(INTRO!$E$39="Non-endemic"," ",IF(COUNTRY_INFO!A455=0," ",COUNTRY_INFO!A455))</f>
        <v>Nigeria</v>
      </c>
      <c r="B455" s="13" t="str">
        <f>IF(INTRO!$E$39="Non-endemic"," ",IF(COUNTRY_INFO!B455=0," ",COUNTRY_INFO!B455))</f>
        <v>Katsina</v>
      </c>
      <c r="C455" s="13" t="str">
        <f>IF(INTRO!$E$39="Non-endemic"," ",IF(COUNTRY_INFO!C455=0," ",COUNTRY_INFO!C455))</f>
        <v>Zango</v>
      </c>
      <c r="D455" s="14">
        <f>IF(INTRO!$E$39="Non-endemic",0,IF(INTRO!$E$39="Endemic but PC is not required",IF(COUNTRY_INFO!$H455=1,COUNTRY_INFO!F455+COUNTRY_INFO!G455,0),IF(COUNTRY_INFO!$H455=1,COUNTRY_INFO!F455+COUNTRY_INFO!G455,IF(COUNTRY_INFO!$I455=1,IF(COUNTRY_INFO!N455&gt;=(COUNTRY_INFO!F455+COUNTRY_INFO!G455),COUNTRY_INFO!F455+COUNTRY_INFO!G455,COUNTRY_INFO!$N455),0))))</f>
        <v>166489</v>
      </c>
      <c r="E455" s="15">
        <f>IF(AND(INTRO!$E$39="Non-endemic",INTRO!$E$37="Non-endemic"),"Not required",IF(INTRO!$E$39="Non-endemic","Treat with DEC",COUNTRY_INFO!Q455))</f>
        <v>1</v>
      </c>
      <c r="F455" s="15">
        <f>IF(INTRO!$E$39&lt;&gt;"Non-endemic",COUNTRY_INFO!R455,"Not required")</f>
        <v>0</v>
      </c>
      <c r="G455" s="14">
        <f>IF(COUNTRY_INFO!H455=1, IF($E455=1,IF(ALB_MBD!$J455&lt;&gt;" ",COUNTRY_INFO!F455+COUNTRY_INFO!G455-ALB_MBD!$J455,COUNTRY_INFO!F455+COUNTRY_INFO!G455), 0),0)</f>
        <v>166489</v>
      </c>
      <c r="H455" s="14">
        <f>IF(INTRO!$E$39&lt;&gt;"Endemic",0, IF(AND(COUNTRY_INFO!$I455=1,$F455&lt;&gt;0),IF(COUNTRY_INFO!N455&gt;=(COUNTRY_INFO!F455+COUNTRY_INFO!G455),COUNTRY_INFO!F455+COUNTRY_INFO!G455,COUNTRY_INFO!$N455), 0))</f>
        <v>0</v>
      </c>
      <c r="I455" s="3">
        <v>0</v>
      </c>
      <c r="J455" s="14">
        <f t="shared" si="44"/>
        <v>0</v>
      </c>
      <c r="K455" s="14">
        <f t="shared" si="45"/>
        <v>466169.19999999995</v>
      </c>
      <c r="L455" s="14">
        <f t="shared" si="46"/>
        <v>0</v>
      </c>
      <c r="M455" s="14">
        <f t="shared" si="47"/>
        <v>0</v>
      </c>
      <c r="N455" s="14">
        <f t="shared" si="48"/>
        <v>466169.19999999995</v>
      </c>
      <c r="O455" s="25"/>
      <c r="P455" s="16">
        <f t="shared" si="42"/>
        <v>466169.19999999995</v>
      </c>
      <c r="Q455" s="16">
        <f t="shared" si="43"/>
        <v>933</v>
      </c>
    </row>
    <row r="456" spans="1:17" x14ac:dyDescent="0.25">
      <c r="A456" s="13" t="str">
        <f>IF(INTRO!$E$39="Non-endemic"," ",IF(COUNTRY_INFO!A456=0," ",COUNTRY_INFO!A456))</f>
        <v>Nigeria</v>
      </c>
      <c r="B456" s="13" t="str">
        <f>IF(INTRO!$E$39="Non-endemic"," ",IF(COUNTRY_INFO!B456=0," ",COUNTRY_INFO!B456))</f>
        <v>Kebbi</v>
      </c>
      <c r="C456" s="13" t="str">
        <f>IF(INTRO!$E$39="Non-endemic"," ",IF(COUNTRY_INFO!C456=0," ",COUNTRY_INFO!C456))</f>
        <v>Aleiro</v>
      </c>
      <c r="D456" s="14">
        <f>IF(INTRO!$E$39="Non-endemic",0,IF(INTRO!$E$39="Endemic but PC is not required",IF(COUNTRY_INFO!$H456=1,COUNTRY_INFO!F456+COUNTRY_INFO!G456,0),IF(COUNTRY_INFO!$H456=1,COUNTRY_INFO!F456+COUNTRY_INFO!G456,IF(COUNTRY_INFO!$I456=1,IF(COUNTRY_INFO!N456&gt;=(COUNTRY_INFO!F456+COUNTRY_INFO!G456),COUNTRY_INFO!F456+COUNTRY_INFO!G456,COUNTRY_INFO!$N456),0))))</f>
        <v>0</v>
      </c>
      <c r="E456" s="15">
        <f>IF(AND(INTRO!$E$39="Non-endemic",INTRO!$E$37="Non-endemic"),"Not required",IF(INTRO!$E$39="Non-endemic","Treat with DEC",COUNTRY_INFO!Q456))</f>
        <v>0</v>
      </c>
      <c r="F456" s="15">
        <f>IF(INTRO!$E$39&lt;&gt;"Non-endemic",COUNTRY_INFO!R456,"Not required")</f>
        <v>0</v>
      </c>
      <c r="G456" s="14">
        <f>IF(COUNTRY_INFO!H456=1, IF($E456=1,IF(ALB_MBD!$J456&lt;&gt;" ",COUNTRY_INFO!F456+COUNTRY_INFO!G456-ALB_MBD!$J456,COUNTRY_INFO!F456+COUNTRY_INFO!G456), 0),0)</f>
        <v>0</v>
      </c>
      <c r="H456" s="14">
        <f>IF(INTRO!$E$39&lt;&gt;"Endemic",0, IF(AND(COUNTRY_INFO!$I456=1,$F456&lt;&gt;0),IF(COUNTRY_INFO!N456&gt;=(COUNTRY_INFO!F456+COUNTRY_INFO!G456),COUNTRY_INFO!F456+COUNTRY_INFO!G456,COUNTRY_INFO!$N456), 0))</f>
        <v>0</v>
      </c>
      <c r="I456" s="3">
        <v>0</v>
      </c>
      <c r="J456" s="14">
        <f t="shared" si="44"/>
        <v>0</v>
      </c>
      <c r="K456" s="14">
        <f t="shared" si="45"/>
        <v>0</v>
      </c>
      <c r="L456" s="14">
        <f t="shared" si="46"/>
        <v>0</v>
      </c>
      <c r="M456" s="14">
        <f t="shared" si="47"/>
        <v>0</v>
      </c>
      <c r="N456" s="14">
        <f t="shared" si="48"/>
        <v>0</v>
      </c>
      <c r="O456" s="25"/>
      <c r="P456" s="16">
        <f t="shared" ref="P456:P519" si="49">IF($N456&gt;$O456,$N456-$O456,0)</f>
        <v>0</v>
      </c>
      <c r="Q456" s="16">
        <f t="shared" ref="Q456:Q519" si="50">ROUNDUP($N456/500,0)</f>
        <v>0</v>
      </c>
    </row>
    <row r="457" spans="1:17" x14ac:dyDescent="0.25">
      <c r="A457" s="13" t="str">
        <f>IF(INTRO!$E$39="Non-endemic"," ",IF(COUNTRY_INFO!A457=0," ",COUNTRY_INFO!A457))</f>
        <v>Nigeria</v>
      </c>
      <c r="B457" s="13" t="str">
        <f>IF(INTRO!$E$39="Non-endemic"," ",IF(COUNTRY_INFO!B457=0," ",COUNTRY_INFO!B457))</f>
        <v>Kebbi</v>
      </c>
      <c r="C457" s="13" t="str">
        <f>IF(INTRO!$E$39="Non-endemic"," ",IF(COUNTRY_INFO!C457=0," ",COUNTRY_INFO!C457))</f>
        <v>Arewa-Dandi</v>
      </c>
      <c r="D457" s="14">
        <f>IF(INTRO!$E$39="Non-endemic",0,IF(INTRO!$E$39="Endemic but PC is not required",IF(COUNTRY_INFO!$H457=1,COUNTRY_INFO!F457+COUNTRY_INFO!G457,0),IF(COUNTRY_INFO!$H457=1,COUNTRY_INFO!F457+COUNTRY_INFO!G457,IF(COUNTRY_INFO!$I457=1,IF(COUNTRY_INFO!N457&gt;=(COUNTRY_INFO!F457+COUNTRY_INFO!G457),COUNTRY_INFO!F457+COUNTRY_INFO!G457,COUNTRY_INFO!$N457),0))))</f>
        <v>198000</v>
      </c>
      <c r="E457" s="15">
        <f>IF(AND(INTRO!$E$39="Non-endemic",INTRO!$E$37="Non-endemic"),"Not required",IF(INTRO!$E$39="Non-endemic","Treat with DEC",COUNTRY_INFO!Q457))</f>
        <v>1</v>
      </c>
      <c r="F457" s="15">
        <f>IF(INTRO!$E$39&lt;&gt;"Non-endemic",COUNTRY_INFO!R457,"Not required")</f>
        <v>0</v>
      </c>
      <c r="G457" s="14">
        <f>IF(COUNTRY_INFO!H457=1, IF($E457=1,IF(ALB_MBD!$J457&lt;&gt;" ",COUNTRY_INFO!F457+COUNTRY_INFO!G457-ALB_MBD!$J457,COUNTRY_INFO!F457+COUNTRY_INFO!G457), 0),0)</f>
        <v>198000</v>
      </c>
      <c r="H457" s="14">
        <f>IF(INTRO!$E$39&lt;&gt;"Endemic",0, IF(AND(COUNTRY_INFO!$I457=1,$F457&lt;&gt;0),IF(COUNTRY_INFO!N457&gt;=(COUNTRY_INFO!F457+COUNTRY_INFO!G457),COUNTRY_INFO!F457+COUNTRY_INFO!G457,COUNTRY_INFO!$N457), 0))</f>
        <v>0</v>
      </c>
      <c r="I457" s="3">
        <v>0</v>
      </c>
      <c r="J457" s="14">
        <f t="shared" si="44"/>
        <v>0</v>
      </c>
      <c r="K457" s="14">
        <f t="shared" si="45"/>
        <v>554400</v>
      </c>
      <c r="L457" s="14">
        <f t="shared" si="46"/>
        <v>0</v>
      </c>
      <c r="M457" s="14">
        <f t="shared" si="47"/>
        <v>0</v>
      </c>
      <c r="N457" s="14">
        <f t="shared" si="48"/>
        <v>554400</v>
      </c>
      <c r="O457" s="25"/>
      <c r="P457" s="16">
        <f t="shared" si="49"/>
        <v>554400</v>
      </c>
      <c r="Q457" s="16">
        <f t="shared" si="50"/>
        <v>1109</v>
      </c>
    </row>
    <row r="458" spans="1:17" x14ac:dyDescent="0.25">
      <c r="A458" s="13" t="str">
        <f>IF(INTRO!$E$39="Non-endemic"," ",IF(COUNTRY_INFO!A458=0," ",COUNTRY_INFO!A458))</f>
        <v>Nigeria</v>
      </c>
      <c r="B458" s="13" t="str">
        <f>IF(INTRO!$E$39="Non-endemic"," ",IF(COUNTRY_INFO!B458=0," ",COUNTRY_INFO!B458))</f>
        <v>Kebbi</v>
      </c>
      <c r="C458" s="13" t="str">
        <f>IF(INTRO!$E$39="Non-endemic"," ",IF(COUNTRY_INFO!C458=0," ",COUNTRY_INFO!C458))</f>
        <v>Argungu</v>
      </c>
      <c r="D458" s="14">
        <f>IF(INTRO!$E$39="Non-endemic",0,IF(INTRO!$E$39="Endemic but PC is not required",IF(COUNTRY_INFO!$H458=1,COUNTRY_INFO!F458+COUNTRY_INFO!G458,0),IF(COUNTRY_INFO!$H458=1,COUNTRY_INFO!F458+COUNTRY_INFO!G458,IF(COUNTRY_INFO!$I458=1,IF(COUNTRY_INFO!N458&gt;=(COUNTRY_INFO!F458+COUNTRY_INFO!G458),COUNTRY_INFO!F458+COUNTRY_INFO!G458,COUNTRY_INFO!$N458),0))))</f>
        <v>210323</v>
      </c>
      <c r="E458" s="15">
        <f>IF(AND(INTRO!$E$39="Non-endemic",INTRO!$E$37="Non-endemic"),"Not required",IF(INTRO!$E$39="Non-endemic","Treat with DEC",COUNTRY_INFO!Q458))</f>
        <v>1</v>
      </c>
      <c r="F458" s="15">
        <f>IF(INTRO!$E$39&lt;&gt;"Non-endemic",COUNTRY_INFO!R458,"Not required")</f>
        <v>0</v>
      </c>
      <c r="G458" s="14">
        <f>IF(COUNTRY_INFO!H458=1, IF($E458=1,IF(ALB_MBD!$J458&lt;&gt;" ",COUNTRY_INFO!F458+COUNTRY_INFO!G458-ALB_MBD!$J458,COUNTRY_INFO!F458+COUNTRY_INFO!G458), 0),0)</f>
        <v>210323</v>
      </c>
      <c r="H458" s="14">
        <f>IF(INTRO!$E$39&lt;&gt;"Endemic",0, IF(AND(COUNTRY_INFO!$I458=1,$F458&lt;&gt;0),IF(COUNTRY_INFO!N458&gt;=(COUNTRY_INFO!F458+COUNTRY_INFO!G458),COUNTRY_INFO!F458+COUNTRY_INFO!G458,COUNTRY_INFO!$N458), 0))</f>
        <v>0</v>
      </c>
      <c r="I458" s="3">
        <v>0</v>
      </c>
      <c r="J458" s="14">
        <f t="shared" ref="J458:J521" si="51">IF(I458=0,H458,IF(I458&gt;H458,H458,I458))</f>
        <v>0</v>
      </c>
      <c r="K458" s="14">
        <f t="shared" ref="K458:K521" si="52">IF(G458&lt;J458,0,IF($E458=1, (G458-J458)*2.8, 0))</f>
        <v>588904.39999999991</v>
      </c>
      <c r="L458" s="14">
        <f t="shared" ref="L458:L521" si="53">IF($E458&lt;$F458, J458*(F458-E458)*2.8, 0)</f>
        <v>0</v>
      </c>
      <c r="M458" s="14">
        <f t="shared" ref="M458:M521" si="54">IF(AND($E458=1, $F458&lt;&gt;0), J458*2.8, 0)</f>
        <v>0</v>
      </c>
      <c r="N458" s="14">
        <f t="shared" ref="N458:N521" si="55">SUM(K458:M458)</f>
        <v>588904.39999999991</v>
      </c>
      <c r="O458" s="25"/>
      <c r="P458" s="16">
        <f t="shared" si="49"/>
        <v>588904.39999999991</v>
      </c>
      <c r="Q458" s="16">
        <f t="shared" si="50"/>
        <v>1178</v>
      </c>
    </row>
    <row r="459" spans="1:17" x14ac:dyDescent="0.25">
      <c r="A459" s="13" t="str">
        <f>IF(INTRO!$E$39="Non-endemic"," ",IF(COUNTRY_INFO!A459=0," ",COUNTRY_INFO!A459))</f>
        <v>Nigeria</v>
      </c>
      <c r="B459" s="13" t="str">
        <f>IF(INTRO!$E$39="Non-endemic"," ",IF(COUNTRY_INFO!B459=0," ",COUNTRY_INFO!B459))</f>
        <v>Kebbi</v>
      </c>
      <c r="C459" s="13" t="str">
        <f>IF(INTRO!$E$39="Non-endemic"," ",IF(COUNTRY_INFO!C459=0," ",COUNTRY_INFO!C459))</f>
        <v>Augie</v>
      </c>
      <c r="D459" s="14">
        <f>IF(INTRO!$E$39="Non-endemic",0,IF(INTRO!$E$39="Endemic but PC is not required",IF(COUNTRY_INFO!$H459=1,COUNTRY_INFO!F459+COUNTRY_INFO!G459,0),IF(COUNTRY_INFO!$H459=1,COUNTRY_INFO!F459+COUNTRY_INFO!G459,IF(COUNTRY_INFO!$I459=1,IF(COUNTRY_INFO!N459&gt;=(COUNTRY_INFO!F459+COUNTRY_INFO!G459),COUNTRY_INFO!F459+COUNTRY_INFO!G459,COUNTRY_INFO!$N459),0))))</f>
        <v>126191</v>
      </c>
      <c r="E459" s="15">
        <f>IF(AND(INTRO!$E$39="Non-endemic",INTRO!$E$37="Non-endemic"),"Not required",IF(INTRO!$E$39="Non-endemic","Treat with DEC",COUNTRY_INFO!Q459))</f>
        <v>1</v>
      </c>
      <c r="F459" s="15">
        <f>IF(INTRO!$E$39&lt;&gt;"Non-endemic",COUNTRY_INFO!R459,"Not required")</f>
        <v>0</v>
      </c>
      <c r="G459" s="14">
        <f>IF(COUNTRY_INFO!H459=1, IF($E459=1,IF(ALB_MBD!$J459&lt;&gt;" ",COUNTRY_INFO!F459+COUNTRY_INFO!G459-ALB_MBD!$J459,COUNTRY_INFO!F459+COUNTRY_INFO!G459), 0),0)</f>
        <v>126191</v>
      </c>
      <c r="H459" s="14">
        <f>IF(INTRO!$E$39&lt;&gt;"Endemic",0, IF(AND(COUNTRY_INFO!$I459=1,$F459&lt;&gt;0),IF(COUNTRY_INFO!N459&gt;=(COUNTRY_INFO!F459+COUNTRY_INFO!G459),COUNTRY_INFO!F459+COUNTRY_INFO!G459,COUNTRY_INFO!$N459), 0))</f>
        <v>0</v>
      </c>
      <c r="I459" s="3">
        <v>0</v>
      </c>
      <c r="J459" s="14">
        <f t="shared" si="51"/>
        <v>0</v>
      </c>
      <c r="K459" s="14">
        <f t="shared" si="52"/>
        <v>353334.8</v>
      </c>
      <c r="L459" s="14">
        <f t="shared" si="53"/>
        <v>0</v>
      </c>
      <c r="M459" s="14">
        <f t="shared" si="54"/>
        <v>0</v>
      </c>
      <c r="N459" s="14">
        <f t="shared" si="55"/>
        <v>353334.8</v>
      </c>
      <c r="O459" s="25"/>
      <c r="P459" s="16">
        <f t="shared" si="49"/>
        <v>353334.8</v>
      </c>
      <c r="Q459" s="16">
        <f t="shared" si="50"/>
        <v>707</v>
      </c>
    </row>
    <row r="460" spans="1:17" x14ac:dyDescent="0.25">
      <c r="A460" s="13" t="str">
        <f>IF(INTRO!$E$39="Non-endemic"," ",IF(COUNTRY_INFO!A460=0," ",COUNTRY_INFO!A460))</f>
        <v>Nigeria</v>
      </c>
      <c r="B460" s="13" t="str">
        <f>IF(INTRO!$E$39="Non-endemic"," ",IF(COUNTRY_INFO!B460=0," ",COUNTRY_INFO!B460))</f>
        <v>Kebbi</v>
      </c>
      <c r="C460" s="13" t="str">
        <f>IF(INTRO!$E$39="Non-endemic"," ",IF(COUNTRY_INFO!C460=0," ",COUNTRY_INFO!C460))</f>
        <v>Bagudo</v>
      </c>
      <c r="D460" s="14">
        <f>IF(INTRO!$E$39="Non-endemic",0,IF(INTRO!$E$39="Endemic but PC is not required",IF(COUNTRY_INFO!$H460=1,COUNTRY_INFO!F460+COUNTRY_INFO!G460,0),IF(COUNTRY_INFO!$H460=1,COUNTRY_INFO!F460+COUNTRY_INFO!G460,IF(COUNTRY_INFO!$I460=1,IF(COUNTRY_INFO!N460&gt;=(COUNTRY_INFO!F460+COUNTRY_INFO!G460),COUNTRY_INFO!F460+COUNTRY_INFO!G460,COUNTRY_INFO!$N460),0))))</f>
        <v>255869</v>
      </c>
      <c r="E460" s="15">
        <f>IF(AND(INTRO!$E$39="Non-endemic",INTRO!$E$37="Non-endemic"),"Not required",IF(INTRO!$E$39="Non-endemic","Treat with DEC",COUNTRY_INFO!Q460))</f>
        <v>1</v>
      </c>
      <c r="F460" s="15">
        <f>IF(INTRO!$E$39&lt;&gt;"Non-endemic",COUNTRY_INFO!R460,"Not required")</f>
        <v>1</v>
      </c>
      <c r="G460" s="14">
        <f>IF(COUNTRY_INFO!H460=1, IF($E460=1,IF(ALB_MBD!$J460&lt;&gt;" ",COUNTRY_INFO!F460+COUNTRY_INFO!G460-ALB_MBD!$J460,COUNTRY_INFO!F460+COUNTRY_INFO!G460), 0),0)</f>
        <v>255869</v>
      </c>
      <c r="H460" s="14">
        <f>IF(INTRO!$E$39&lt;&gt;"Endemic",0, IF(AND(COUNTRY_INFO!$I460=1,$F460&lt;&gt;0),IF(COUNTRY_INFO!N460&gt;=(COUNTRY_INFO!F460+COUNTRY_INFO!G460),COUNTRY_INFO!F460+COUNTRY_INFO!G460,COUNTRY_INFO!$N460), 0))</f>
        <v>36907.087810937483</v>
      </c>
      <c r="I460" s="3">
        <v>29525.670248749986</v>
      </c>
      <c r="J460" s="14">
        <f t="shared" si="51"/>
        <v>29525.670248749986</v>
      </c>
      <c r="K460" s="14">
        <f t="shared" si="52"/>
        <v>633761.32330349996</v>
      </c>
      <c r="L460" s="14">
        <f t="shared" si="53"/>
        <v>0</v>
      </c>
      <c r="M460" s="14">
        <f t="shared" si="54"/>
        <v>82671.876696499952</v>
      </c>
      <c r="N460" s="14">
        <f t="shared" si="55"/>
        <v>716433.2</v>
      </c>
      <c r="O460" s="25"/>
      <c r="P460" s="16">
        <f t="shared" si="49"/>
        <v>716433.2</v>
      </c>
      <c r="Q460" s="16">
        <f t="shared" si="50"/>
        <v>1433</v>
      </c>
    </row>
    <row r="461" spans="1:17" x14ac:dyDescent="0.25">
      <c r="A461" s="13" t="str">
        <f>IF(INTRO!$E$39="Non-endemic"," ",IF(COUNTRY_INFO!A461=0," ",COUNTRY_INFO!A461))</f>
        <v>Nigeria</v>
      </c>
      <c r="B461" s="13" t="str">
        <f>IF(INTRO!$E$39="Non-endemic"," ",IF(COUNTRY_INFO!B461=0," ",COUNTRY_INFO!B461))</f>
        <v>Kebbi</v>
      </c>
      <c r="C461" s="13" t="str">
        <f>IF(INTRO!$E$39="Non-endemic"," ",IF(COUNTRY_INFO!C461=0," ",COUNTRY_INFO!C461))</f>
        <v>Birnin Kebbi</v>
      </c>
      <c r="D461" s="14">
        <f>IF(INTRO!$E$39="Non-endemic",0,IF(INTRO!$E$39="Endemic but PC is not required",IF(COUNTRY_INFO!$H461=1,COUNTRY_INFO!F461+COUNTRY_INFO!G461,0),IF(COUNTRY_INFO!$H461=1,COUNTRY_INFO!F461+COUNTRY_INFO!G461,IF(COUNTRY_INFO!$I461=1,IF(COUNTRY_INFO!N461&gt;=(COUNTRY_INFO!F461+COUNTRY_INFO!G461),COUNTRY_INFO!F461+COUNTRY_INFO!G461,COUNTRY_INFO!$N461),0))))</f>
        <v>288796</v>
      </c>
      <c r="E461" s="15">
        <f>IF(AND(INTRO!$E$39="Non-endemic",INTRO!$E$37="Non-endemic"),"Not required",IF(INTRO!$E$39="Non-endemic","Treat with DEC",COUNTRY_INFO!Q461))</f>
        <v>1</v>
      </c>
      <c r="F461" s="15">
        <f>IF(INTRO!$E$39&lt;&gt;"Non-endemic",COUNTRY_INFO!R461,"Not required")</f>
        <v>0</v>
      </c>
      <c r="G461" s="14">
        <f>IF(COUNTRY_INFO!H461=1, IF($E461=1,IF(ALB_MBD!$J461&lt;&gt;" ",COUNTRY_INFO!F461+COUNTRY_INFO!G461-ALB_MBD!$J461,COUNTRY_INFO!F461+COUNTRY_INFO!G461), 0),0)</f>
        <v>288796</v>
      </c>
      <c r="H461" s="14">
        <f>IF(INTRO!$E$39&lt;&gt;"Endemic",0, IF(AND(COUNTRY_INFO!$I461=1,$F461&lt;&gt;0),IF(COUNTRY_INFO!N461&gt;=(COUNTRY_INFO!F461+COUNTRY_INFO!G461),COUNTRY_INFO!F461+COUNTRY_INFO!G461,COUNTRY_INFO!$N461), 0))</f>
        <v>0</v>
      </c>
      <c r="I461" s="3">
        <v>0</v>
      </c>
      <c r="J461" s="14">
        <f t="shared" si="51"/>
        <v>0</v>
      </c>
      <c r="K461" s="14">
        <f t="shared" si="52"/>
        <v>808628.79999999993</v>
      </c>
      <c r="L461" s="14">
        <f t="shared" si="53"/>
        <v>0</v>
      </c>
      <c r="M461" s="14">
        <f t="shared" si="54"/>
        <v>0</v>
      </c>
      <c r="N461" s="14">
        <f t="shared" si="55"/>
        <v>808628.79999999993</v>
      </c>
      <c r="O461" s="25"/>
      <c r="P461" s="16">
        <f t="shared" si="49"/>
        <v>808628.79999999993</v>
      </c>
      <c r="Q461" s="16">
        <f t="shared" si="50"/>
        <v>1618</v>
      </c>
    </row>
    <row r="462" spans="1:17" x14ac:dyDescent="0.25">
      <c r="A462" s="13" t="str">
        <f>IF(INTRO!$E$39="Non-endemic"," ",IF(COUNTRY_INFO!A462=0," ",COUNTRY_INFO!A462))</f>
        <v>Nigeria</v>
      </c>
      <c r="B462" s="13" t="str">
        <f>IF(INTRO!$E$39="Non-endemic"," ",IF(COUNTRY_INFO!B462=0," ",COUNTRY_INFO!B462))</f>
        <v>Kebbi</v>
      </c>
      <c r="C462" s="13" t="str">
        <f>IF(INTRO!$E$39="Non-endemic"," ",IF(COUNTRY_INFO!C462=0," ",COUNTRY_INFO!C462))</f>
        <v>Bunza</v>
      </c>
      <c r="D462" s="14">
        <f>IF(INTRO!$E$39="Non-endemic",0,IF(INTRO!$E$39="Endemic but PC is not required",IF(COUNTRY_INFO!$H462=1,COUNTRY_INFO!F462+COUNTRY_INFO!G462,0),IF(COUNTRY_INFO!$H462=1,COUNTRY_INFO!F462+COUNTRY_INFO!G462,IF(COUNTRY_INFO!$I462=1,IF(COUNTRY_INFO!N462&gt;=(COUNTRY_INFO!F462+COUNTRY_INFO!G462),COUNTRY_INFO!F462+COUNTRY_INFO!G462,COUNTRY_INFO!$N462),0))))</f>
        <v>130681</v>
      </c>
      <c r="E462" s="15">
        <f>IF(AND(INTRO!$E$39="Non-endemic",INTRO!$E$37="Non-endemic"),"Not required",IF(INTRO!$E$39="Non-endemic","Treat with DEC",COUNTRY_INFO!Q462))</f>
        <v>1</v>
      </c>
      <c r="F462" s="15">
        <f>IF(INTRO!$E$39&lt;&gt;"Non-endemic",COUNTRY_INFO!R462,"Not required")</f>
        <v>1</v>
      </c>
      <c r="G462" s="14">
        <f>IF(COUNTRY_INFO!H462=1, IF($E462=1,IF(ALB_MBD!$J462&lt;&gt;" ",COUNTRY_INFO!F462+COUNTRY_INFO!G462-ALB_MBD!$J462,COUNTRY_INFO!F462+COUNTRY_INFO!G462), 0),0)</f>
        <v>130681</v>
      </c>
      <c r="H462" s="14">
        <f>IF(INTRO!$E$39&lt;&gt;"Endemic",0, IF(AND(COUNTRY_INFO!$I462=1,$F462&lt;&gt;0),IF(COUNTRY_INFO!N462&gt;=(COUNTRY_INFO!F462+COUNTRY_INFO!G462),COUNTRY_INFO!F462+COUNTRY_INFO!G462,COUNTRY_INFO!$N462), 0))</f>
        <v>28650.567389062489</v>
      </c>
      <c r="I462" s="3">
        <v>22920.453911249992</v>
      </c>
      <c r="J462" s="14">
        <f t="shared" si="51"/>
        <v>22920.453911249992</v>
      </c>
      <c r="K462" s="14">
        <f t="shared" si="52"/>
        <v>301729.5290485</v>
      </c>
      <c r="L462" s="14">
        <f t="shared" si="53"/>
        <v>0</v>
      </c>
      <c r="M462" s="14">
        <f t="shared" si="54"/>
        <v>64177.270951499973</v>
      </c>
      <c r="N462" s="14">
        <f t="shared" si="55"/>
        <v>365906.8</v>
      </c>
      <c r="O462" s="25"/>
      <c r="P462" s="16">
        <f t="shared" si="49"/>
        <v>365906.8</v>
      </c>
      <c r="Q462" s="16">
        <f t="shared" si="50"/>
        <v>732</v>
      </c>
    </row>
    <row r="463" spans="1:17" x14ac:dyDescent="0.25">
      <c r="A463" s="13" t="str">
        <f>IF(INTRO!$E$39="Non-endemic"," ",IF(COUNTRY_INFO!A463=0," ",COUNTRY_INFO!A463))</f>
        <v>Nigeria</v>
      </c>
      <c r="B463" s="13" t="str">
        <f>IF(INTRO!$E$39="Non-endemic"," ",IF(COUNTRY_INFO!B463=0," ",COUNTRY_INFO!B463))</f>
        <v>Kebbi</v>
      </c>
      <c r="C463" s="13" t="str">
        <f>IF(INTRO!$E$39="Non-endemic"," ",IF(COUNTRY_INFO!C463=0," ",COUNTRY_INFO!C463))</f>
        <v>Dandi</v>
      </c>
      <c r="D463" s="14">
        <f>IF(INTRO!$E$39="Non-endemic",0,IF(INTRO!$E$39="Endemic but PC is not required",IF(COUNTRY_INFO!$H463=1,COUNTRY_INFO!F463+COUNTRY_INFO!G463,0),IF(COUNTRY_INFO!$H463=1,COUNTRY_INFO!F463+COUNTRY_INFO!G463,IF(COUNTRY_INFO!$I463=1,IF(COUNTRY_INFO!N463&gt;=(COUNTRY_INFO!F463+COUNTRY_INFO!G463),COUNTRY_INFO!F463+COUNTRY_INFO!G463,COUNTRY_INFO!$N463),0))))</f>
        <v>155225</v>
      </c>
      <c r="E463" s="15">
        <f>IF(AND(INTRO!$E$39="Non-endemic",INTRO!$E$37="Non-endemic"),"Not required",IF(INTRO!$E$39="Non-endemic","Treat with DEC",COUNTRY_INFO!Q463))</f>
        <v>1</v>
      </c>
      <c r="F463" s="15">
        <f>IF(INTRO!$E$39&lt;&gt;"Non-endemic",COUNTRY_INFO!R463,"Not required")</f>
        <v>0</v>
      </c>
      <c r="G463" s="14">
        <f>IF(COUNTRY_INFO!H463=1, IF($E463=1,IF(ALB_MBD!$J463&lt;&gt;" ",COUNTRY_INFO!F463+COUNTRY_INFO!G463-ALB_MBD!$J463,COUNTRY_INFO!F463+COUNTRY_INFO!G463), 0),0)</f>
        <v>155225</v>
      </c>
      <c r="H463" s="14">
        <f>IF(INTRO!$E$39&lt;&gt;"Endemic",0, IF(AND(COUNTRY_INFO!$I463=1,$F463&lt;&gt;0),IF(COUNTRY_INFO!N463&gt;=(COUNTRY_INFO!F463+COUNTRY_INFO!G463),COUNTRY_INFO!F463+COUNTRY_INFO!G463,COUNTRY_INFO!$N463), 0))</f>
        <v>0</v>
      </c>
      <c r="I463" s="3">
        <v>0</v>
      </c>
      <c r="J463" s="14">
        <f t="shared" si="51"/>
        <v>0</v>
      </c>
      <c r="K463" s="14">
        <f t="shared" si="52"/>
        <v>434630</v>
      </c>
      <c r="L463" s="14">
        <f t="shared" si="53"/>
        <v>0</v>
      </c>
      <c r="M463" s="14">
        <f t="shared" si="54"/>
        <v>0</v>
      </c>
      <c r="N463" s="14">
        <f t="shared" si="55"/>
        <v>434630</v>
      </c>
      <c r="O463" s="25"/>
      <c r="P463" s="16">
        <f t="shared" si="49"/>
        <v>434630</v>
      </c>
      <c r="Q463" s="16">
        <f t="shared" si="50"/>
        <v>870</v>
      </c>
    </row>
    <row r="464" spans="1:17" x14ac:dyDescent="0.25">
      <c r="A464" s="13" t="str">
        <f>IF(INTRO!$E$39="Non-endemic"," ",IF(COUNTRY_INFO!A464=0," ",COUNTRY_INFO!A464))</f>
        <v>Nigeria</v>
      </c>
      <c r="B464" s="13" t="str">
        <f>IF(INTRO!$E$39="Non-endemic"," ",IF(COUNTRY_INFO!B464=0," ",COUNTRY_INFO!B464))</f>
        <v>Kebbi</v>
      </c>
      <c r="C464" s="13" t="str">
        <f>IF(INTRO!$E$39="Non-endemic"," ",IF(COUNTRY_INFO!C464=0," ",COUNTRY_INFO!C464))</f>
        <v>Fakai</v>
      </c>
      <c r="D464" s="14">
        <f>IF(INTRO!$E$39="Non-endemic",0,IF(INTRO!$E$39="Endemic but PC is not required",IF(COUNTRY_INFO!$H464=1,COUNTRY_INFO!F464+COUNTRY_INFO!G464,0),IF(COUNTRY_INFO!$H464=1,COUNTRY_INFO!F464+COUNTRY_INFO!G464,IF(COUNTRY_INFO!$I464=1,IF(COUNTRY_INFO!N464&gt;=(COUNTRY_INFO!F464+COUNTRY_INFO!G464),COUNTRY_INFO!F464+COUNTRY_INFO!G464,COUNTRY_INFO!$N464),0))))</f>
        <v>130414</v>
      </c>
      <c r="E464" s="15">
        <f>IF(AND(INTRO!$E$39="Non-endemic",INTRO!$E$37="Non-endemic"),"Not required",IF(INTRO!$E$39="Non-endemic","Treat with DEC",COUNTRY_INFO!Q464))</f>
        <v>1</v>
      </c>
      <c r="F464" s="15">
        <f>IF(INTRO!$E$39&lt;&gt;"Non-endemic",COUNTRY_INFO!R464,"Not required")</f>
        <v>1</v>
      </c>
      <c r="G464" s="14">
        <f>IF(COUNTRY_INFO!H464=1, IF($E464=1,IF(ALB_MBD!$J464&lt;&gt;" ",COUNTRY_INFO!F464+COUNTRY_INFO!G464-ALB_MBD!$J464,COUNTRY_INFO!F464+COUNTRY_INFO!G464), 0),0)</f>
        <v>130414</v>
      </c>
      <c r="H464" s="14">
        <f>IF(INTRO!$E$39&lt;&gt;"Endemic",0, IF(AND(COUNTRY_INFO!$I464=1,$F464&lt;&gt;0),IF(COUNTRY_INFO!N464&gt;=(COUNTRY_INFO!F464+COUNTRY_INFO!G464),COUNTRY_INFO!F464+COUNTRY_INFO!G464,COUNTRY_INFO!$N464), 0))</f>
        <v>8865.8251374999963</v>
      </c>
      <c r="I464" s="3">
        <v>7092.6601099999971</v>
      </c>
      <c r="J464" s="14">
        <f t="shared" si="51"/>
        <v>7092.6601099999971</v>
      </c>
      <c r="K464" s="14">
        <f t="shared" si="52"/>
        <v>345299.75169199996</v>
      </c>
      <c r="L464" s="14">
        <f t="shared" si="53"/>
        <v>0</v>
      </c>
      <c r="M464" s="14">
        <f t="shared" si="54"/>
        <v>19859.448307999992</v>
      </c>
      <c r="N464" s="14">
        <f t="shared" si="55"/>
        <v>365159.19999999995</v>
      </c>
      <c r="O464" s="25"/>
      <c r="P464" s="16">
        <f t="shared" si="49"/>
        <v>365159.19999999995</v>
      </c>
      <c r="Q464" s="16">
        <f t="shared" si="50"/>
        <v>731</v>
      </c>
    </row>
    <row r="465" spans="1:17" x14ac:dyDescent="0.25">
      <c r="A465" s="13" t="str">
        <f>IF(INTRO!$E$39="Non-endemic"," ",IF(COUNTRY_INFO!A465=0," ",COUNTRY_INFO!A465))</f>
        <v>Nigeria</v>
      </c>
      <c r="B465" s="13" t="str">
        <f>IF(INTRO!$E$39="Non-endemic"," ",IF(COUNTRY_INFO!B465=0," ",COUNTRY_INFO!B465))</f>
        <v>Kebbi</v>
      </c>
      <c r="C465" s="13" t="str">
        <f>IF(INTRO!$E$39="Non-endemic"," ",IF(COUNTRY_INFO!C465=0," ",COUNTRY_INFO!C465))</f>
        <v>Gwandu</v>
      </c>
      <c r="D465" s="14">
        <f>IF(INTRO!$E$39="Non-endemic",0,IF(INTRO!$E$39="Endemic but PC is not required",IF(COUNTRY_INFO!$H465=1,COUNTRY_INFO!F465+COUNTRY_INFO!G465,0),IF(COUNTRY_INFO!$H465=1,COUNTRY_INFO!F465+COUNTRY_INFO!G465,IF(COUNTRY_INFO!$I465=1,IF(COUNTRY_INFO!N465&gt;=(COUNTRY_INFO!F465+COUNTRY_INFO!G465),COUNTRY_INFO!F465+COUNTRY_INFO!G465,COUNTRY_INFO!$N465),0))))</f>
        <v>162483</v>
      </c>
      <c r="E465" s="15">
        <f>IF(AND(INTRO!$E$39="Non-endemic",INTRO!$E$37="Non-endemic"),"Not required",IF(INTRO!$E$39="Non-endemic","Treat with DEC",COUNTRY_INFO!Q465))</f>
        <v>1</v>
      </c>
      <c r="F465" s="15">
        <f>IF(INTRO!$E$39&lt;&gt;"Non-endemic",COUNTRY_INFO!R465,"Not required")</f>
        <v>0</v>
      </c>
      <c r="G465" s="14">
        <f>IF(COUNTRY_INFO!H465=1, IF($E465=1,IF(ALB_MBD!$J465&lt;&gt;" ",COUNTRY_INFO!F465+COUNTRY_INFO!G465-ALB_MBD!$J465,COUNTRY_INFO!F465+COUNTRY_INFO!G465), 0),0)</f>
        <v>162483</v>
      </c>
      <c r="H465" s="14">
        <f>IF(INTRO!$E$39&lt;&gt;"Endemic",0, IF(AND(COUNTRY_INFO!$I465=1,$F465&lt;&gt;0),IF(COUNTRY_INFO!N465&gt;=(COUNTRY_INFO!F465+COUNTRY_INFO!G465),COUNTRY_INFO!F465+COUNTRY_INFO!G465,COUNTRY_INFO!$N465), 0))</f>
        <v>0</v>
      </c>
      <c r="I465" s="3">
        <v>0</v>
      </c>
      <c r="J465" s="14">
        <f t="shared" si="51"/>
        <v>0</v>
      </c>
      <c r="K465" s="14">
        <f t="shared" si="52"/>
        <v>454952.39999999997</v>
      </c>
      <c r="L465" s="14">
        <f t="shared" si="53"/>
        <v>0</v>
      </c>
      <c r="M465" s="14">
        <f t="shared" si="54"/>
        <v>0</v>
      </c>
      <c r="N465" s="14">
        <f t="shared" si="55"/>
        <v>454952.39999999997</v>
      </c>
      <c r="O465" s="25"/>
      <c r="P465" s="16">
        <f t="shared" si="49"/>
        <v>454952.39999999997</v>
      </c>
      <c r="Q465" s="16">
        <f t="shared" si="50"/>
        <v>910</v>
      </c>
    </row>
    <row r="466" spans="1:17" x14ac:dyDescent="0.25">
      <c r="A466" s="13" t="str">
        <f>IF(INTRO!$E$39="Non-endemic"," ",IF(COUNTRY_INFO!A466=0," ",COUNTRY_INFO!A466))</f>
        <v>Nigeria</v>
      </c>
      <c r="B466" s="13" t="str">
        <f>IF(INTRO!$E$39="Non-endemic"," ",IF(COUNTRY_INFO!B466=0," ",COUNTRY_INFO!B466))</f>
        <v>Kebbi</v>
      </c>
      <c r="C466" s="13" t="str">
        <f>IF(INTRO!$E$39="Non-endemic"," ",IF(COUNTRY_INFO!C466=0," ",COUNTRY_INFO!C466))</f>
        <v>Jega</v>
      </c>
      <c r="D466" s="14">
        <f>IF(INTRO!$E$39="Non-endemic",0,IF(INTRO!$E$39="Endemic but PC is not required",IF(COUNTRY_INFO!$H466=1,COUNTRY_INFO!F466+COUNTRY_INFO!G466,0),IF(COUNTRY_INFO!$H466=1,COUNTRY_INFO!F466+COUNTRY_INFO!G466,IF(COUNTRY_INFO!$I466=1,IF(COUNTRY_INFO!N466&gt;=(COUNTRY_INFO!F466+COUNTRY_INFO!G466),COUNTRY_INFO!F466+COUNTRY_INFO!G466,COUNTRY_INFO!$N466),0))))</f>
        <v>208029</v>
      </c>
      <c r="E466" s="15">
        <f>IF(AND(INTRO!$E$39="Non-endemic",INTRO!$E$37="Non-endemic"),"Not required",IF(INTRO!$E$39="Non-endemic","Treat with DEC",COUNTRY_INFO!Q466))</f>
        <v>1</v>
      </c>
      <c r="F466" s="15">
        <f>IF(INTRO!$E$39&lt;&gt;"Non-endemic",COUNTRY_INFO!R466,"Not required")</f>
        <v>0</v>
      </c>
      <c r="G466" s="14">
        <f>IF(COUNTRY_INFO!H466=1, IF($E466=1,IF(ALB_MBD!$J466&lt;&gt;" ",COUNTRY_INFO!F466+COUNTRY_INFO!G466-ALB_MBD!$J466,COUNTRY_INFO!F466+COUNTRY_INFO!G466), 0),0)</f>
        <v>208029</v>
      </c>
      <c r="H466" s="14">
        <f>IF(INTRO!$E$39&lt;&gt;"Endemic",0, IF(AND(COUNTRY_INFO!$I466=1,$F466&lt;&gt;0),IF(COUNTRY_INFO!N466&gt;=(COUNTRY_INFO!F466+COUNTRY_INFO!G466),COUNTRY_INFO!F466+COUNTRY_INFO!G466,COUNTRY_INFO!$N466), 0))</f>
        <v>0</v>
      </c>
      <c r="I466" s="3">
        <v>0</v>
      </c>
      <c r="J466" s="14">
        <f t="shared" si="51"/>
        <v>0</v>
      </c>
      <c r="K466" s="14">
        <f t="shared" si="52"/>
        <v>582481.19999999995</v>
      </c>
      <c r="L466" s="14">
        <f t="shared" si="53"/>
        <v>0</v>
      </c>
      <c r="M466" s="14">
        <f t="shared" si="54"/>
        <v>0</v>
      </c>
      <c r="N466" s="14">
        <f t="shared" si="55"/>
        <v>582481.19999999995</v>
      </c>
      <c r="O466" s="25"/>
      <c r="P466" s="16">
        <f t="shared" si="49"/>
        <v>582481.19999999995</v>
      </c>
      <c r="Q466" s="16">
        <f t="shared" si="50"/>
        <v>1165</v>
      </c>
    </row>
    <row r="467" spans="1:17" x14ac:dyDescent="0.25">
      <c r="A467" s="13" t="str">
        <f>IF(INTRO!$E$39="Non-endemic"," ",IF(COUNTRY_INFO!A467=0," ",COUNTRY_INFO!A467))</f>
        <v>Nigeria</v>
      </c>
      <c r="B467" s="13" t="str">
        <f>IF(INTRO!$E$39="Non-endemic"," ",IF(COUNTRY_INFO!B467=0," ",COUNTRY_INFO!B467))</f>
        <v>Kebbi</v>
      </c>
      <c r="C467" s="13" t="str">
        <f>IF(INTRO!$E$39="Non-endemic"," ",IF(COUNTRY_INFO!C467=0," ",COUNTRY_INFO!C467))</f>
        <v>Kalgo</v>
      </c>
      <c r="D467" s="14">
        <f>IF(INTRO!$E$39="Non-endemic",0,IF(INTRO!$E$39="Endemic but PC is not required",IF(COUNTRY_INFO!$H467=1,COUNTRY_INFO!F467+COUNTRY_INFO!G467,0),IF(COUNTRY_INFO!$H467=1,COUNTRY_INFO!F467+COUNTRY_INFO!G467,IF(COUNTRY_INFO!$I467=1,IF(COUNTRY_INFO!N467&gt;=(COUNTRY_INFO!F467+COUNTRY_INFO!G467),COUNTRY_INFO!F467+COUNTRY_INFO!G467,COUNTRY_INFO!$N467),0))))</f>
        <v>91886</v>
      </c>
      <c r="E467" s="15">
        <f>IF(AND(INTRO!$E$39="Non-endemic",INTRO!$E$37="Non-endemic"),"Not required",IF(INTRO!$E$39="Non-endemic","Treat with DEC",COUNTRY_INFO!Q467))</f>
        <v>1</v>
      </c>
      <c r="F467" s="15">
        <f>IF(INTRO!$E$39&lt;&gt;"Non-endemic",COUNTRY_INFO!R467,"Not required")</f>
        <v>0</v>
      </c>
      <c r="G467" s="14">
        <f>IF(COUNTRY_INFO!H467=1, IF($E467=1,IF(ALB_MBD!$J467&lt;&gt;" ",COUNTRY_INFO!F467+COUNTRY_INFO!G467-ALB_MBD!$J467,COUNTRY_INFO!F467+COUNTRY_INFO!G467), 0),0)</f>
        <v>91886</v>
      </c>
      <c r="H467" s="14">
        <f>IF(INTRO!$E$39&lt;&gt;"Endemic",0, IF(AND(COUNTRY_INFO!$I467=1,$F467&lt;&gt;0),IF(COUNTRY_INFO!N467&gt;=(COUNTRY_INFO!F467+COUNTRY_INFO!G467),COUNTRY_INFO!F467+COUNTRY_INFO!G467,COUNTRY_INFO!$N467), 0))</f>
        <v>0</v>
      </c>
      <c r="I467" s="3">
        <v>0</v>
      </c>
      <c r="J467" s="14">
        <f t="shared" si="51"/>
        <v>0</v>
      </c>
      <c r="K467" s="14">
        <f t="shared" si="52"/>
        <v>257280.8</v>
      </c>
      <c r="L467" s="14">
        <f t="shared" si="53"/>
        <v>0</v>
      </c>
      <c r="M467" s="14">
        <f t="shared" si="54"/>
        <v>0</v>
      </c>
      <c r="N467" s="14">
        <f t="shared" si="55"/>
        <v>257280.8</v>
      </c>
      <c r="O467" s="25"/>
      <c r="P467" s="16">
        <f t="shared" si="49"/>
        <v>257280.8</v>
      </c>
      <c r="Q467" s="16">
        <f t="shared" si="50"/>
        <v>515</v>
      </c>
    </row>
    <row r="468" spans="1:17" x14ac:dyDescent="0.25">
      <c r="A468" s="13" t="str">
        <f>IF(INTRO!$E$39="Non-endemic"," ",IF(COUNTRY_INFO!A468=0," ",COUNTRY_INFO!A468))</f>
        <v>Nigeria</v>
      </c>
      <c r="B468" s="13" t="str">
        <f>IF(INTRO!$E$39="Non-endemic"," ",IF(COUNTRY_INFO!B468=0," ",COUNTRY_INFO!B468))</f>
        <v>Kebbi</v>
      </c>
      <c r="C468" s="13" t="str">
        <f>IF(INTRO!$E$39="Non-endemic"," ",IF(COUNTRY_INFO!C468=0," ",COUNTRY_INFO!C468))</f>
        <v>Koko/Besse</v>
      </c>
      <c r="D468" s="14">
        <f>IF(INTRO!$E$39="Non-endemic",0,IF(INTRO!$E$39="Endemic but PC is not required",IF(COUNTRY_INFO!$H468=1,COUNTRY_INFO!F468+COUNTRY_INFO!G468,0),IF(COUNTRY_INFO!$H468=1,COUNTRY_INFO!F468+COUNTRY_INFO!G468,IF(COUNTRY_INFO!$I468=1,IF(COUNTRY_INFO!N468&gt;=(COUNTRY_INFO!F468+COUNTRY_INFO!G468),COUNTRY_INFO!F468+COUNTRY_INFO!G468,COUNTRY_INFO!$N468),0))))</f>
        <v>166341</v>
      </c>
      <c r="E468" s="15">
        <f>IF(AND(INTRO!$E$39="Non-endemic",INTRO!$E$37="Non-endemic"),"Not required",IF(INTRO!$E$39="Non-endemic","Treat with DEC",COUNTRY_INFO!Q468))</f>
        <v>1</v>
      </c>
      <c r="F468" s="15">
        <f>IF(INTRO!$E$39&lt;&gt;"Non-endemic",COUNTRY_INFO!R468,"Not required")</f>
        <v>0</v>
      </c>
      <c r="G468" s="14">
        <f>IF(COUNTRY_INFO!H468=1, IF($E468=1,IF(ALB_MBD!$J468&lt;&gt;" ",COUNTRY_INFO!F468+COUNTRY_INFO!G468-ALB_MBD!$J468,COUNTRY_INFO!F468+COUNTRY_INFO!G468), 0),0)</f>
        <v>166341</v>
      </c>
      <c r="H468" s="14">
        <f>IF(INTRO!$E$39&lt;&gt;"Endemic",0, IF(AND(COUNTRY_INFO!$I468=1,$F468&lt;&gt;0),IF(COUNTRY_INFO!N468&gt;=(COUNTRY_INFO!F468+COUNTRY_INFO!G468),COUNTRY_INFO!F468+COUNTRY_INFO!G468,COUNTRY_INFO!$N468), 0))</f>
        <v>0</v>
      </c>
      <c r="I468" s="3">
        <v>0</v>
      </c>
      <c r="J468" s="14">
        <f t="shared" si="51"/>
        <v>0</v>
      </c>
      <c r="K468" s="14">
        <f t="shared" si="52"/>
        <v>465754.8</v>
      </c>
      <c r="L468" s="14">
        <f t="shared" si="53"/>
        <v>0</v>
      </c>
      <c r="M468" s="14">
        <f t="shared" si="54"/>
        <v>0</v>
      </c>
      <c r="N468" s="14">
        <f t="shared" si="55"/>
        <v>465754.8</v>
      </c>
      <c r="O468" s="25"/>
      <c r="P468" s="16">
        <f t="shared" si="49"/>
        <v>465754.8</v>
      </c>
      <c r="Q468" s="16">
        <f t="shared" si="50"/>
        <v>932</v>
      </c>
    </row>
    <row r="469" spans="1:17" x14ac:dyDescent="0.25">
      <c r="A469" s="13" t="str">
        <f>IF(INTRO!$E$39="Non-endemic"," ",IF(COUNTRY_INFO!A469=0," ",COUNTRY_INFO!A469))</f>
        <v>Nigeria</v>
      </c>
      <c r="B469" s="13" t="str">
        <f>IF(INTRO!$E$39="Non-endemic"," ",IF(COUNTRY_INFO!B469=0," ",COUNTRY_INFO!B469))</f>
        <v>Kebbi</v>
      </c>
      <c r="C469" s="13" t="str">
        <f>IF(INTRO!$E$39="Non-endemic"," ",IF(COUNTRY_INFO!C469=0," ",COUNTRY_INFO!C469))</f>
        <v>Maiyama</v>
      </c>
      <c r="D469" s="14">
        <f>IF(INTRO!$E$39="Non-endemic",0,IF(INTRO!$E$39="Endemic but PC is not required",IF(COUNTRY_INFO!$H469=1,COUNTRY_INFO!F469+COUNTRY_INFO!G469,0),IF(COUNTRY_INFO!$H469=1,COUNTRY_INFO!F469+COUNTRY_INFO!G469,IF(COUNTRY_INFO!$I469=1,IF(COUNTRY_INFO!N469&gt;=(COUNTRY_INFO!F469+COUNTRY_INFO!G469),COUNTRY_INFO!F469+COUNTRY_INFO!G469,COUNTRY_INFO!$N469),0))))</f>
        <v>189023</v>
      </c>
      <c r="E469" s="15">
        <f>IF(AND(INTRO!$E$39="Non-endemic",INTRO!$E$37="Non-endemic"),"Not required",IF(INTRO!$E$39="Non-endemic","Treat with DEC",COUNTRY_INFO!Q469))</f>
        <v>1</v>
      </c>
      <c r="F469" s="15">
        <f>IF(INTRO!$E$39&lt;&gt;"Non-endemic",COUNTRY_INFO!R469,"Not required")</f>
        <v>0</v>
      </c>
      <c r="G469" s="14">
        <f>IF(COUNTRY_INFO!H469=1, IF($E469=1,IF(ALB_MBD!$J469&lt;&gt;" ",COUNTRY_INFO!F469+COUNTRY_INFO!G469-ALB_MBD!$J469,COUNTRY_INFO!F469+COUNTRY_INFO!G469), 0),0)</f>
        <v>189023</v>
      </c>
      <c r="H469" s="14">
        <f>IF(INTRO!$E$39&lt;&gt;"Endemic",0, IF(AND(COUNTRY_INFO!$I469=1,$F469&lt;&gt;0),IF(COUNTRY_INFO!N469&gt;=(COUNTRY_INFO!F469+COUNTRY_INFO!G469),COUNTRY_INFO!F469+COUNTRY_INFO!G469,COUNTRY_INFO!$N469), 0))</f>
        <v>0</v>
      </c>
      <c r="I469" s="3">
        <v>0</v>
      </c>
      <c r="J469" s="14">
        <f t="shared" si="51"/>
        <v>0</v>
      </c>
      <c r="K469" s="14">
        <f t="shared" si="52"/>
        <v>529264.4</v>
      </c>
      <c r="L469" s="14">
        <f t="shared" si="53"/>
        <v>0</v>
      </c>
      <c r="M469" s="14">
        <f t="shared" si="54"/>
        <v>0</v>
      </c>
      <c r="N469" s="14">
        <f t="shared" si="55"/>
        <v>529264.4</v>
      </c>
      <c r="O469" s="25"/>
      <c r="P469" s="16">
        <f t="shared" si="49"/>
        <v>529264.4</v>
      </c>
      <c r="Q469" s="16">
        <f t="shared" si="50"/>
        <v>1059</v>
      </c>
    </row>
    <row r="470" spans="1:17" x14ac:dyDescent="0.25">
      <c r="A470" s="13" t="str">
        <f>IF(INTRO!$E$39="Non-endemic"," ",IF(COUNTRY_INFO!A470=0," ",COUNTRY_INFO!A470))</f>
        <v>Nigeria</v>
      </c>
      <c r="B470" s="13" t="str">
        <f>IF(INTRO!$E$39="Non-endemic"," ",IF(COUNTRY_INFO!B470=0," ",COUNTRY_INFO!B470))</f>
        <v>Kebbi</v>
      </c>
      <c r="C470" s="13" t="str">
        <f>IF(INTRO!$E$39="Non-endemic"," ",IF(COUNTRY_INFO!C470=0," ",COUNTRY_INFO!C470))</f>
        <v>Ngaski</v>
      </c>
      <c r="D470" s="14">
        <f>IF(INTRO!$E$39="Non-endemic",0,IF(INTRO!$E$39="Endemic but PC is not required",IF(COUNTRY_INFO!$H470=1,COUNTRY_INFO!F470+COUNTRY_INFO!G470,0),IF(COUNTRY_INFO!$H470=1,COUNTRY_INFO!F470+COUNTRY_INFO!G470,IF(COUNTRY_INFO!$I470=1,IF(COUNTRY_INFO!N470&gt;=(COUNTRY_INFO!F470+COUNTRY_INFO!G470),COUNTRY_INFO!F470+COUNTRY_INFO!G470,COUNTRY_INFO!$N470),0))))</f>
        <v>134237</v>
      </c>
      <c r="E470" s="15">
        <f>IF(AND(INTRO!$E$39="Non-endemic",INTRO!$E$37="Non-endemic"),"Not required",IF(INTRO!$E$39="Non-endemic","Treat with DEC",COUNTRY_INFO!Q470))</f>
        <v>1</v>
      </c>
      <c r="F470" s="15">
        <f>IF(INTRO!$E$39&lt;&gt;"Non-endemic",COUNTRY_INFO!R470,"Not required")</f>
        <v>1</v>
      </c>
      <c r="G470" s="14">
        <f>IF(COUNTRY_INFO!H470=1, IF($E470=1,IF(ALB_MBD!$J470&lt;&gt;" ",COUNTRY_INFO!F470+COUNTRY_INFO!G470-ALB_MBD!$J470,COUNTRY_INFO!F470+COUNTRY_INFO!G470), 0),0)</f>
        <v>134237</v>
      </c>
      <c r="H470" s="14">
        <f>IF(INTRO!$E$39&lt;&gt;"Endemic",0, IF(AND(COUNTRY_INFO!$I470=1,$F470&lt;&gt;0),IF(COUNTRY_INFO!N470&gt;=(COUNTRY_INFO!F470+COUNTRY_INFO!G470),COUNTRY_INFO!F470+COUNTRY_INFO!G470,COUNTRY_INFO!$N470), 0))</f>
        <v>63606.114009374978</v>
      </c>
      <c r="I470" s="3">
        <v>50884.891207499983</v>
      </c>
      <c r="J470" s="14">
        <f t="shared" si="51"/>
        <v>50884.891207499983</v>
      </c>
      <c r="K470" s="14">
        <f t="shared" si="52"/>
        <v>233385.90461900004</v>
      </c>
      <c r="L470" s="14">
        <f t="shared" si="53"/>
        <v>0</v>
      </c>
      <c r="M470" s="14">
        <f t="shared" si="54"/>
        <v>142477.69538099994</v>
      </c>
      <c r="N470" s="14">
        <f t="shared" si="55"/>
        <v>375863.6</v>
      </c>
      <c r="O470" s="25"/>
      <c r="P470" s="16">
        <f t="shared" si="49"/>
        <v>375863.6</v>
      </c>
      <c r="Q470" s="16">
        <f t="shared" si="50"/>
        <v>752</v>
      </c>
    </row>
    <row r="471" spans="1:17" x14ac:dyDescent="0.25">
      <c r="A471" s="13" t="str">
        <f>IF(INTRO!$E$39="Non-endemic"," ",IF(COUNTRY_INFO!A471=0," ",COUNTRY_INFO!A471))</f>
        <v>Nigeria</v>
      </c>
      <c r="B471" s="13" t="str">
        <f>IF(INTRO!$E$39="Non-endemic"," ",IF(COUNTRY_INFO!B471=0," ",COUNTRY_INFO!B471))</f>
        <v>Kebbi</v>
      </c>
      <c r="C471" s="13" t="str">
        <f>IF(INTRO!$E$39="Non-endemic"," ",IF(COUNTRY_INFO!C471=0," ",COUNTRY_INFO!C471))</f>
        <v>Sakaba</v>
      </c>
      <c r="D471" s="14">
        <f>IF(INTRO!$E$39="Non-endemic",0,IF(INTRO!$E$39="Endemic but PC is not required",IF(COUNTRY_INFO!$H471=1,COUNTRY_INFO!F471+COUNTRY_INFO!G471,0),IF(COUNTRY_INFO!$H471=1,COUNTRY_INFO!F471+COUNTRY_INFO!G471,IF(COUNTRY_INFO!$I471=1,IF(COUNTRY_INFO!N471&gt;=(COUNTRY_INFO!F471+COUNTRY_INFO!G471),COUNTRY_INFO!F471+COUNTRY_INFO!G471,COUNTRY_INFO!$N471),0))))</f>
        <v>96764</v>
      </c>
      <c r="E471" s="15">
        <f>IF(AND(INTRO!$E$39="Non-endemic",INTRO!$E$37="Non-endemic"),"Not required",IF(INTRO!$E$39="Non-endemic","Treat with DEC",COUNTRY_INFO!Q471))</f>
        <v>1</v>
      </c>
      <c r="F471" s="15">
        <f>IF(INTRO!$E$39&lt;&gt;"Non-endemic",COUNTRY_INFO!R471,"Not required")</f>
        <v>1</v>
      </c>
      <c r="G471" s="14">
        <f>IF(COUNTRY_INFO!H471=1, IF($E471=1,IF(ALB_MBD!$J471&lt;&gt;" ",COUNTRY_INFO!F471+COUNTRY_INFO!G471-ALB_MBD!$J471,COUNTRY_INFO!F471+COUNTRY_INFO!G471), 0),0)</f>
        <v>96764</v>
      </c>
      <c r="H471" s="14">
        <f>IF(INTRO!$E$39&lt;&gt;"Endemic",0, IF(AND(COUNTRY_INFO!$I471=1,$F471&lt;&gt;0),IF(COUNTRY_INFO!N471&gt;=(COUNTRY_INFO!F471+COUNTRY_INFO!G471),COUNTRY_INFO!F471+COUNTRY_INFO!G471,COUNTRY_INFO!$N471), 0))</f>
        <v>50672.738369921855</v>
      </c>
      <c r="I471" s="3">
        <v>40538.190695937483</v>
      </c>
      <c r="J471" s="14">
        <f t="shared" si="51"/>
        <v>40538.190695937483</v>
      </c>
      <c r="K471" s="14">
        <f t="shared" si="52"/>
        <v>157432.26605137505</v>
      </c>
      <c r="L471" s="14">
        <f t="shared" si="53"/>
        <v>0</v>
      </c>
      <c r="M471" s="14">
        <f t="shared" si="54"/>
        <v>113506.93394862495</v>
      </c>
      <c r="N471" s="14">
        <f t="shared" si="55"/>
        <v>270939.2</v>
      </c>
      <c r="O471" s="25"/>
      <c r="P471" s="16">
        <f t="shared" si="49"/>
        <v>270939.2</v>
      </c>
      <c r="Q471" s="16">
        <f t="shared" si="50"/>
        <v>542</v>
      </c>
    </row>
    <row r="472" spans="1:17" x14ac:dyDescent="0.25">
      <c r="A472" s="13" t="str">
        <f>IF(INTRO!$E$39="Non-endemic"," ",IF(COUNTRY_INFO!A472=0," ",COUNTRY_INFO!A472))</f>
        <v>Nigeria</v>
      </c>
      <c r="B472" s="13" t="str">
        <f>IF(INTRO!$E$39="Non-endemic"," ",IF(COUNTRY_INFO!B472=0," ",COUNTRY_INFO!B472))</f>
        <v>Kebbi</v>
      </c>
      <c r="C472" s="13" t="str">
        <f>IF(INTRO!$E$39="Non-endemic"," ",IF(COUNTRY_INFO!C472=0," ",COUNTRY_INFO!C472))</f>
        <v>Shanga</v>
      </c>
      <c r="D472" s="14">
        <f>IF(INTRO!$E$39="Non-endemic",0,IF(INTRO!$E$39="Endemic but PC is not required",IF(COUNTRY_INFO!$H472=1,COUNTRY_INFO!F472+COUNTRY_INFO!G472,0),IF(COUNTRY_INFO!$H472=1,COUNTRY_INFO!F472+COUNTRY_INFO!G472,IF(COUNTRY_INFO!$I472=1,IF(COUNTRY_INFO!N472&gt;=(COUNTRY_INFO!F472+COUNTRY_INFO!G472),COUNTRY_INFO!F472+COUNTRY_INFO!G472,COUNTRY_INFO!$N472),0))))</f>
        <v>136798</v>
      </c>
      <c r="E472" s="15">
        <f>IF(AND(INTRO!$E$39="Non-endemic",INTRO!$E$37="Non-endemic"),"Not required",IF(INTRO!$E$39="Non-endemic","Treat with DEC",COUNTRY_INFO!Q472))</f>
        <v>1</v>
      </c>
      <c r="F472" s="15">
        <f>IF(INTRO!$E$39&lt;&gt;"Non-endemic",COUNTRY_INFO!R472,"Not required")</f>
        <v>1</v>
      </c>
      <c r="G472" s="14">
        <f>IF(COUNTRY_INFO!H472=1, IF($E472=1,IF(ALB_MBD!$J472&lt;&gt;" ",COUNTRY_INFO!F472+COUNTRY_INFO!G472-ALB_MBD!$J472,COUNTRY_INFO!F472+COUNTRY_INFO!G472), 0),0)</f>
        <v>136798</v>
      </c>
      <c r="H472" s="14">
        <f>IF(INTRO!$E$39&lt;&gt;"Endemic",0, IF(AND(COUNTRY_INFO!$I472=1,$F472&lt;&gt;0),IF(COUNTRY_INFO!N472&gt;=(COUNTRY_INFO!F472+COUNTRY_INFO!G472),COUNTRY_INFO!F472+COUNTRY_INFO!G472,COUNTRY_INFO!$N472), 0))</f>
        <v>136798</v>
      </c>
      <c r="I472" s="3"/>
      <c r="J472" s="14">
        <f t="shared" si="51"/>
        <v>136798</v>
      </c>
      <c r="K472" s="14">
        <f t="shared" si="52"/>
        <v>0</v>
      </c>
      <c r="L472" s="14">
        <f t="shared" si="53"/>
        <v>0</v>
      </c>
      <c r="M472" s="14">
        <f t="shared" si="54"/>
        <v>383034.39999999997</v>
      </c>
      <c r="N472" s="14">
        <f t="shared" si="55"/>
        <v>383034.39999999997</v>
      </c>
      <c r="O472" s="25"/>
      <c r="P472" s="16">
        <f t="shared" si="49"/>
        <v>383034.39999999997</v>
      </c>
      <c r="Q472" s="16">
        <f t="shared" si="50"/>
        <v>767</v>
      </c>
    </row>
    <row r="473" spans="1:17" x14ac:dyDescent="0.25">
      <c r="A473" s="13" t="str">
        <f>IF(INTRO!$E$39="Non-endemic"," ",IF(COUNTRY_INFO!A473=0," ",COUNTRY_INFO!A473))</f>
        <v>Nigeria</v>
      </c>
      <c r="B473" s="13" t="str">
        <f>IF(INTRO!$E$39="Non-endemic"," ",IF(COUNTRY_INFO!B473=0," ",COUNTRY_INFO!B473))</f>
        <v>Kebbi</v>
      </c>
      <c r="C473" s="13" t="str">
        <f>IF(INTRO!$E$39="Non-endemic"," ",IF(COUNTRY_INFO!C473=0," ",COUNTRY_INFO!C473))</f>
        <v>Suru</v>
      </c>
      <c r="D473" s="14">
        <f>IF(INTRO!$E$39="Non-endemic",0,IF(INTRO!$E$39="Endemic but PC is not required",IF(COUNTRY_INFO!$H473=1,COUNTRY_INFO!F473+COUNTRY_INFO!G473,0),IF(COUNTRY_INFO!$H473=1,COUNTRY_INFO!F473+COUNTRY_INFO!G473,IF(COUNTRY_INFO!$I473=1,IF(COUNTRY_INFO!N473&gt;=(COUNTRY_INFO!F473+COUNTRY_INFO!G473),COUNTRY_INFO!F473+COUNTRY_INFO!G473,COUNTRY_INFO!$N473),0))))</f>
        <v>161634</v>
      </c>
      <c r="E473" s="15">
        <f>IF(AND(INTRO!$E$39="Non-endemic",INTRO!$E$37="Non-endemic"),"Not required",IF(INTRO!$E$39="Non-endemic","Treat with DEC",COUNTRY_INFO!Q473))</f>
        <v>1</v>
      </c>
      <c r="F473" s="15">
        <f>IF(INTRO!$E$39&lt;&gt;"Non-endemic",COUNTRY_INFO!R473,"Not required")</f>
        <v>1</v>
      </c>
      <c r="G473" s="14">
        <f>IF(COUNTRY_INFO!H473=1, IF($E473=1,IF(ALB_MBD!$J473&lt;&gt;" ",COUNTRY_INFO!F473+COUNTRY_INFO!G473-ALB_MBD!$J473,COUNTRY_INFO!F473+COUNTRY_INFO!G473), 0),0)</f>
        <v>161634</v>
      </c>
      <c r="H473" s="14">
        <f>IF(INTRO!$E$39&lt;&gt;"Endemic",0, IF(AND(COUNTRY_INFO!$I473=1,$F473&lt;&gt;0),IF(COUNTRY_INFO!N473&gt;=(COUNTRY_INFO!F473+COUNTRY_INFO!G473),COUNTRY_INFO!F473+COUNTRY_INFO!G473,COUNTRY_INFO!$N473), 0))</f>
        <v>161634</v>
      </c>
      <c r="I473" s="3">
        <v>149574.59413249994</v>
      </c>
      <c r="J473" s="14">
        <f t="shared" si="51"/>
        <v>149574.59413249994</v>
      </c>
      <c r="K473" s="14">
        <f t="shared" si="52"/>
        <v>33766.336429000155</v>
      </c>
      <c r="L473" s="14">
        <f t="shared" si="53"/>
        <v>0</v>
      </c>
      <c r="M473" s="14">
        <f t="shared" si="54"/>
        <v>418808.86357099982</v>
      </c>
      <c r="N473" s="14">
        <f t="shared" si="55"/>
        <v>452575.19999999995</v>
      </c>
      <c r="O473" s="25"/>
      <c r="P473" s="16">
        <f t="shared" si="49"/>
        <v>452575.19999999995</v>
      </c>
      <c r="Q473" s="16">
        <f t="shared" si="50"/>
        <v>906</v>
      </c>
    </row>
    <row r="474" spans="1:17" x14ac:dyDescent="0.25">
      <c r="A474" s="13" t="str">
        <f>IF(INTRO!$E$39="Non-endemic"," ",IF(COUNTRY_INFO!A474=0," ",COUNTRY_INFO!A474))</f>
        <v>Nigeria</v>
      </c>
      <c r="B474" s="13" t="str">
        <f>IF(INTRO!$E$39="Non-endemic"," ",IF(COUNTRY_INFO!B474=0," ",COUNTRY_INFO!B474))</f>
        <v>Kebbi</v>
      </c>
      <c r="C474" s="13" t="str">
        <f>IF(INTRO!$E$39="Non-endemic"," ",IF(COUNTRY_INFO!C474=0," ",COUNTRY_INFO!C474))</f>
        <v>Wasagu/Danko</v>
      </c>
      <c r="D474" s="14">
        <f>IF(INTRO!$E$39="Non-endemic",0,IF(INTRO!$E$39="Endemic but PC is not required",IF(COUNTRY_INFO!$H474=1,COUNTRY_INFO!F474+COUNTRY_INFO!G474,0),IF(COUNTRY_INFO!$H474=1,COUNTRY_INFO!F474+COUNTRY_INFO!G474,IF(COUNTRY_INFO!$I474=1,IF(COUNTRY_INFO!N474&gt;=(COUNTRY_INFO!F474+COUNTRY_INFO!G474),COUNTRY_INFO!F474+COUNTRY_INFO!G474,COUNTRY_INFO!$N474),0))))</f>
        <v>285335</v>
      </c>
      <c r="E474" s="15">
        <f>IF(AND(INTRO!$E$39="Non-endemic",INTRO!$E$37="Non-endemic"),"Not required",IF(INTRO!$E$39="Non-endemic","Treat with DEC",COUNTRY_INFO!Q474))</f>
        <v>1</v>
      </c>
      <c r="F474" s="15">
        <f>IF(INTRO!$E$39&lt;&gt;"Non-endemic",COUNTRY_INFO!R474,"Not required")</f>
        <v>1</v>
      </c>
      <c r="G474" s="14">
        <f>IF(COUNTRY_INFO!H474=1, IF($E474=1,IF(ALB_MBD!$J474&lt;&gt;" ",COUNTRY_INFO!F474+COUNTRY_INFO!G474-ALB_MBD!$J474,COUNTRY_INFO!F474+COUNTRY_INFO!G474), 0),0)</f>
        <v>285335</v>
      </c>
      <c r="H474" s="14">
        <f>IF(INTRO!$E$39&lt;&gt;"Endemic",0, IF(AND(COUNTRY_INFO!$I474=1,$F474&lt;&gt;0),IF(COUNTRY_INFO!N474&gt;=(COUNTRY_INFO!F474+COUNTRY_INFO!G474),COUNTRY_INFO!F474+COUNTRY_INFO!G474,COUNTRY_INFO!$N474), 0))</f>
        <v>78177.547978515606</v>
      </c>
      <c r="I474" s="3">
        <v>62542.03838281249</v>
      </c>
      <c r="J474" s="14">
        <f t="shared" si="51"/>
        <v>62542.03838281249</v>
      </c>
      <c r="K474" s="14">
        <f t="shared" si="52"/>
        <v>623820.29252812499</v>
      </c>
      <c r="L474" s="14">
        <f t="shared" si="53"/>
        <v>0</v>
      </c>
      <c r="M474" s="14">
        <f t="shared" si="54"/>
        <v>175117.70747187495</v>
      </c>
      <c r="N474" s="14">
        <f t="shared" si="55"/>
        <v>798938</v>
      </c>
      <c r="O474" s="25"/>
      <c r="P474" s="16">
        <f t="shared" si="49"/>
        <v>798938</v>
      </c>
      <c r="Q474" s="16">
        <f t="shared" si="50"/>
        <v>1598</v>
      </c>
    </row>
    <row r="475" spans="1:17" x14ac:dyDescent="0.25">
      <c r="A475" s="13" t="str">
        <f>IF(INTRO!$E$39="Non-endemic"," ",IF(COUNTRY_INFO!A475=0," ",COUNTRY_INFO!A475))</f>
        <v>Nigeria</v>
      </c>
      <c r="B475" s="13" t="str">
        <f>IF(INTRO!$E$39="Non-endemic"," ",IF(COUNTRY_INFO!B475=0," ",COUNTRY_INFO!B475))</f>
        <v>Kebbi</v>
      </c>
      <c r="C475" s="13" t="str">
        <f>IF(INTRO!$E$39="Non-endemic"," ",IF(COUNTRY_INFO!C475=0," ",COUNTRY_INFO!C475))</f>
        <v>Yauri</v>
      </c>
      <c r="D475" s="14">
        <f>IF(INTRO!$E$39="Non-endemic",0,IF(INTRO!$E$39="Endemic but PC is not required",IF(COUNTRY_INFO!$H475=1,COUNTRY_INFO!F475+COUNTRY_INFO!G475,0),IF(COUNTRY_INFO!$H475=1,COUNTRY_INFO!F475+COUNTRY_INFO!G475,IF(COUNTRY_INFO!$I475=1,IF(COUNTRY_INFO!N475&gt;=(COUNTRY_INFO!F475+COUNTRY_INFO!G475),COUNTRY_INFO!F475+COUNTRY_INFO!G475,COUNTRY_INFO!$N475),0))))</f>
        <v>107351</v>
      </c>
      <c r="E475" s="15">
        <f>IF(AND(INTRO!$E$39="Non-endemic",INTRO!$E$37="Non-endemic"),"Not required",IF(INTRO!$E$39="Non-endemic","Treat with DEC",COUNTRY_INFO!Q475))</f>
        <v>1</v>
      </c>
      <c r="F475" s="15">
        <f>IF(INTRO!$E$39&lt;&gt;"Non-endemic",COUNTRY_INFO!R475,"Not required")</f>
        <v>0</v>
      </c>
      <c r="G475" s="14">
        <f>IF(COUNTRY_INFO!H475=1, IF($E475=1,IF(ALB_MBD!$J475&lt;&gt;" ",COUNTRY_INFO!F475+COUNTRY_INFO!G475-ALB_MBD!$J475,COUNTRY_INFO!F475+COUNTRY_INFO!G475), 0),0)</f>
        <v>107351</v>
      </c>
      <c r="H475" s="14">
        <f>IF(INTRO!$E$39&lt;&gt;"Endemic",0, IF(AND(COUNTRY_INFO!$I475=1,$F475&lt;&gt;0),IF(COUNTRY_INFO!N475&gt;=(COUNTRY_INFO!F475+COUNTRY_INFO!G475),COUNTRY_INFO!F475+COUNTRY_INFO!G475,COUNTRY_INFO!$N475), 0))</f>
        <v>0</v>
      </c>
      <c r="I475" s="3">
        <v>0</v>
      </c>
      <c r="J475" s="14">
        <f t="shared" si="51"/>
        <v>0</v>
      </c>
      <c r="K475" s="14">
        <f t="shared" si="52"/>
        <v>300582.8</v>
      </c>
      <c r="L475" s="14">
        <f t="shared" si="53"/>
        <v>0</v>
      </c>
      <c r="M475" s="14">
        <f t="shared" si="54"/>
        <v>0</v>
      </c>
      <c r="N475" s="14">
        <f t="shared" si="55"/>
        <v>300582.8</v>
      </c>
      <c r="O475" s="25"/>
      <c r="P475" s="16">
        <f t="shared" si="49"/>
        <v>300582.8</v>
      </c>
      <c r="Q475" s="16">
        <f t="shared" si="50"/>
        <v>602</v>
      </c>
    </row>
    <row r="476" spans="1:17" x14ac:dyDescent="0.25">
      <c r="A476" s="13" t="str">
        <f>IF(INTRO!$E$39="Non-endemic"," ",IF(COUNTRY_INFO!A476=0," ",COUNTRY_INFO!A476))</f>
        <v>Nigeria</v>
      </c>
      <c r="B476" s="13" t="str">
        <f>IF(INTRO!$E$39="Non-endemic"," ",IF(COUNTRY_INFO!B476=0," ",COUNTRY_INFO!B476))</f>
        <v>Kebbi</v>
      </c>
      <c r="C476" s="13" t="str">
        <f>IF(INTRO!$E$39="Non-endemic"," ",IF(COUNTRY_INFO!C476=0," ",COUNTRY_INFO!C476))</f>
        <v>Zuru</v>
      </c>
      <c r="D476" s="14">
        <f>IF(INTRO!$E$39="Non-endemic",0,IF(INTRO!$E$39="Endemic but PC is not required",IF(COUNTRY_INFO!$H476=1,COUNTRY_INFO!F476+COUNTRY_INFO!G476,0),IF(COUNTRY_INFO!$H476=1,COUNTRY_INFO!F476+COUNTRY_INFO!G476,IF(COUNTRY_INFO!$I476=1,IF(COUNTRY_INFO!N476&gt;=(COUNTRY_INFO!F476+COUNTRY_INFO!G476),COUNTRY_INFO!F476+COUNTRY_INFO!G476,COUNTRY_INFO!$N476),0))))</f>
        <v>178114</v>
      </c>
      <c r="E476" s="15">
        <f>IF(AND(INTRO!$E$39="Non-endemic",INTRO!$E$37="Non-endemic"),"Not required",IF(INTRO!$E$39="Non-endemic","Treat with DEC",COUNTRY_INFO!Q476))</f>
        <v>1</v>
      </c>
      <c r="F476" s="15">
        <f>IF(INTRO!$E$39&lt;&gt;"Non-endemic",COUNTRY_INFO!R476,"Not required")</f>
        <v>1</v>
      </c>
      <c r="G476" s="14">
        <f>IF(COUNTRY_INFO!H476=1, IF($E476=1,IF(ALB_MBD!$J476&lt;&gt;" ",COUNTRY_INFO!F476+COUNTRY_INFO!G476-ALB_MBD!$J476,COUNTRY_INFO!F476+COUNTRY_INFO!G476), 0),0)</f>
        <v>178114</v>
      </c>
      <c r="H476" s="14">
        <f>IF(INTRO!$E$39&lt;&gt;"Endemic",0, IF(AND(COUNTRY_INFO!$I476=1,$F476&lt;&gt;0),IF(COUNTRY_INFO!N476&gt;=(COUNTRY_INFO!F476+COUNTRY_INFO!G476),COUNTRY_INFO!F476+COUNTRY_INFO!G476,COUNTRY_INFO!$N476), 0))</f>
        <v>7829.344833203123</v>
      </c>
      <c r="I476" s="3">
        <v>6263.4758665624986</v>
      </c>
      <c r="J476" s="14">
        <f t="shared" si="51"/>
        <v>6263.4758665624986</v>
      </c>
      <c r="K476" s="14">
        <f t="shared" si="52"/>
        <v>481181.46757362492</v>
      </c>
      <c r="L476" s="14">
        <f t="shared" si="53"/>
        <v>0</v>
      </c>
      <c r="M476" s="14">
        <f t="shared" si="54"/>
        <v>17537.732426374994</v>
      </c>
      <c r="N476" s="14">
        <f t="shared" si="55"/>
        <v>498719.1999999999</v>
      </c>
      <c r="O476" s="25"/>
      <c r="P476" s="16">
        <f t="shared" si="49"/>
        <v>498719.1999999999</v>
      </c>
      <c r="Q476" s="16">
        <f t="shared" si="50"/>
        <v>998</v>
      </c>
    </row>
    <row r="477" spans="1:17" x14ac:dyDescent="0.25">
      <c r="A477" s="13" t="str">
        <f>IF(INTRO!$E$39="Non-endemic"," ",IF(COUNTRY_INFO!A477=0," ",COUNTRY_INFO!A477))</f>
        <v>Nigeria</v>
      </c>
      <c r="B477" s="13" t="str">
        <f>IF(INTRO!$E$39="Non-endemic"," ",IF(COUNTRY_INFO!B477=0," ",COUNTRY_INFO!B477))</f>
        <v>Kogi</v>
      </c>
      <c r="C477" s="13" t="str">
        <f>IF(INTRO!$E$39="Non-endemic"," ",IF(COUNTRY_INFO!C477=0," ",COUNTRY_INFO!C477))</f>
        <v>Adavi</v>
      </c>
      <c r="D477" s="14">
        <f>IF(INTRO!$E$39="Non-endemic",0,IF(INTRO!$E$39="Endemic but PC is not required",IF(COUNTRY_INFO!$H477=1,COUNTRY_INFO!F477+COUNTRY_INFO!G477,0),IF(COUNTRY_INFO!$H477=1,COUNTRY_INFO!F477+COUNTRY_INFO!G477,IF(COUNTRY_INFO!$I477=1,IF(COUNTRY_INFO!N477&gt;=(COUNTRY_INFO!F477+COUNTRY_INFO!G477),COUNTRY_INFO!F477+COUNTRY_INFO!G477,COUNTRY_INFO!$N477),0))))</f>
        <v>217543</v>
      </c>
      <c r="E477" s="15">
        <f>IF(AND(INTRO!$E$39="Non-endemic",INTRO!$E$37="Non-endemic"),"Not required",IF(INTRO!$E$39="Non-endemic","Treat with DEC",COUNTRY_INFO!Q477))</f>
        <v>0</v>
      </c>
      <c r="F477" s="15">
        <f>IF(INTRO!$E$39&lt;&gt;"Non-endemic",COUNTRY_INFO!R477,"Not required")</f>
        <v>1</v>
      </c>
      <c r="G477" s="14">
        <f>IF(COUNTRY_INFO!H477=1, IF($E477=1,IF(ALB_MBD!$J477&lt;&gt;" ",COUNTRY_INFO!F477+COUNTRY_INFO!G477-ALB_MBD!$J477,COUNTRY_INFO!F477+COUNTRY_INFO!G477), 0),0)</f>
        <v>0</v>
      </c>
      <c r="H477" s="14">
        <f>IF(INTRO!$E$39&lt;&gt;"Endemic",0, IF(AND(COUNTRY_INFO!$I477=1,$F477&lt;&gt;0),IF(COUNTRY_INFO!N477&gt;=(COUNTRY_INFO!F477+COUNTRY_INFO!G477),COUNTRY_INFO!F477+COUNTRY_INFO!G477,COUNTRY_INFO!$N477), 0))</f>
        <v>217543</v>
      </c>
      <c r="I477" s="3"/>
      <c r="J477" s="14">
        <f t="shared" si="51"/>
        <v>217543</v>
      </c>
      <c r="K477" s="14">
        <f t="shared" si="52"/>
        <v>0</v>
      </c>
      <c r="L477" s="14">
        <f t="shared" si="53"/>
        <v>609120.39999999991</v>
      </c>
      <c r="M477" s="14">
        <f t="shared" si="54"/>
        <v>0</v>
      </c>
      <c r="N477" s="14">
        <f t="shared" si="55"/>
        <v>609120.39999999991</v>
      </c>
      <c r="O477" s="25"/>
      <c r="P477" s="16">
        <f t="shared" si="49"/>
        <v>609120.39999999991</v>
      </c>
      <c r="Q477" s="16">
        <f t="shared" si="50"/>
        <v>1219</v>
      </c>
    </row>
    <row r="478" spans="1:17" x14ac:dyDescent="0.25">
      <c r="A478" s="13" t="str">
        <f>IF(INTRO!$E$39="Non-endemic"," ",IF(COUNTRY_INFO!A478=0," ",COUNTRY_INFO!A478))</f>
        <v>Nigeria</v>
      </c>
      <c r="B478" s="13" t="str">
        <f>IF(INTRO!$E$39="Non-endemic"," ",IF(COUNTRY_INFO!B478=0," ",COUNTRY_INFO!B478))</f>
        <v>Kogi</v>
      </c>
      <c r="C478" s="13" t="str">
        <f>IF(INTRO!$E$39="Non-endemic"," ",IF(COUNTRY_INFO!C478=0," ",COUNTRY_INFO!C478))</f>
        <v>Ajaokuta</v>
      </c>
      <c r="D478" s="14">
        <f>IF(INTRO!$E$39="Non-endemic",0,IF(INTRO!$E$39="Endemic but PC is not required",IF(COUNTRY_INFO!$H478=1,COUNTRY_INFO!F478+COUNTRY_INFO!G478,0),IF(COUNTRY_INFO!$H478=1,COUNTRY_INFO!F478+COUNTRY_INFO!G478,IF(COUNTRY_INFO!$I478=1,IF(COUNTRY_INFO!N478&gt;=(COUNTRY_INFO!F478+COUNTRY_INFO!G478),COUNTRY_INFO!F478+COUNTRY_INFO!G478,COUNTRY_INFO!$N478),0))))</f>
        <v>131606</v>
      </c>
      <c r="E478" s="15">
        <f>IF(AND(INTRO!$E$39="Non-endemic",INTRO!$E$37="Non-endemic"),"Not required",IF(INTRO!$E$39="Non-endemic","Treat with DEC",COUNTRY_INFO!Q478))</f>
        <v>1</v>
      </c>
      <c r="F478" s="15">
        <f>IF(INTRO!$E$39&lt;&gt;"Non-endemic",COUNTRY_INFO!R478,"Not required")</f>
        <v>1</v>
      </c>
      <c r="G478" s="14">
        <f>IF(COUNTRY_INFO!H478=1, IF($E478=1,IF(ALB_MBD!$J478&lt;&gt;" ",COUNTRY_INFO!F478+COUNTRY_INFO!G478-ALB_MBD!$J478,COUNTRY_INFO!F478+COUNTRY_INFO!G478), 0),0)</f>
        <v>131606</v>
      </c>
      <c r="H478" s="14">
        <f>IF(INTRO!$E$39&lt;&gt;"Endemic",0, IF(AND(COUNTRY_INFO!$I478=1,$F478&lt;&gt;0),IF(COUNTRY_INFO!N478&gt;=(COUNTRY_INFO!F478+COUNTRY_INFO!G478),COUNTRY_INFO!F478+COUNTRY_INFO!G478,COUNTRY_INFO!$N478), 0))</f>
        <v>73150.784074609357</v>
      </c>
      <c r="I478" s="3">
        <v>58520.627259687484</v>
      </c>
      <c r="J478" s="14">
        <f t="shared" si="51"/>
        <v>58520.627259687484</v>
      </c>
      <c r="K478" s="14">
        <f t="shared" si="52"/>
        <v>204639.04367287501</v>
      </c>
      <c r="L478" s="14">
        <f t="shared" si="53"/>
        <v>0</v>
      </c>
      <c r="M478" s="14">
        <f t="shared" si="54"/>
        <v>163857.75632712495</v>
      </c>
      <c r="N478" s="14">
        <f t="shared" si="55"/>
        <v>368496.79999999993</v>
      </c>
      <c r="O478" s="25"/>
      <c r="P478" s="16">
        <f t="shared" si="49"/>
        <v>368496.79999999993</v>
      </c>
      <c r="Q478" s="16">
        <f t="shared" si="50"/>
        <v>737</v>
      </c>
    </row>
    <row r="479" spans="1:17" x14ac:dyDescent="0.25">
      <c r="A479" s="13" t="str">
        <f>IF(INTRO!$E$39="Non-endemic"," ",IF(COUNTRY_INFO!A479=0," ",COUNTRY_INFO!A479))</f>
        <v>Nigeria</v>
      </c>
      <c r="B479" s="13" t="str">
        <f>IF(INTRO!$E$39="Non-endemic"," ",IF(COUNTRY_INFO!B479=0," ",COUNTRY_INFO!B479))</f>
        <v>Kogi</v>
      </c>
      <c r="C479" s="13" t="str">
        <f>IF(INTRO!$E$39="Non-endemic"," ",IF(COUNTRY_INFO!C479=0," ",COUNTRY_INFO!C479))</f>
        <v>Ankpa</v>
      </c>
      <c r="D479" s="14">
        <f>IF(INTRO!$E$39="Non-endemic",0,IF(INTRO!$E$39="Endemic but PC is not required",IF(COUNTRY_INFO!$H479=1,COUNTRY_INFO!F479+COUNTRY_INFO!G479,0),IF(COUNTRY_INFO!$H479=1,COUNTRY_INFO!F479+COUNTRY_INFO!G479,IF(COUNTRY_INFO!$I479=1,IF(COUNTRY_INFO!N479&gt;=(COUNTRY_INFO!F479+COUNTRY_INFO!G479),COUNTRY_INFO!F479+COUNTRY_INFO!G479,COUNTRY_INFO!$N479),0))))</f>
        <v>287648</v>
      </c>
      <c r="E479" s="15">
        <f>IF(AND(INTRO!$E$39="Non-endemic",INTRO!$E$37="Non-endemic"),"Not required",IF(INTRO!$E$39="Non-endemic","Treat with DEC",COUNTRY_INFO!Q479))</f>
        <v>1</v>
      </c>
      <c r="F479" s="15">
        <f>IF(INTRO!$E$39&lt;&gt;"Non-endemic",COUNTRY_INFO!R479,"Not required")</f>
        <v>1</v>
      </c>
      <c r="G479" s="14">
        <f>IF(COUNTRY_INFO!H479=1, IF($E479=1,IF(ALB_MBD!$J479&lt;&gt;" ",COUNTRY_INFO!F479+COUNTRY_INFO!G479-ALB_MBD!$J479,COUNTRY_INFO!F479+COUNTRY_INFO!G479), 0),0)</f>
        <v>287648</v>
      </c>
      <c r="H479" s="14">
        <f>IF(INTRO!$E$39&lt;&gt;"Endemic",0, IF(AND(COUNTRY_INFO!$I479=1,$F479&lt;&gt;0),IF(COUNTRY_INFO!N479&gt;=(COUNTRY_INFO!F479+COUNTRY_INFO!G479),COUNTRY_INFO!F479+COUNTRY_INFO!G479,COUNTRY_INFO!$N479), 0))</f>
        <v>180843.18493554683</v>
      </c>
      <c r="I479" s="3">
        <v>144674.54794843745</v>
      </c>
      <c r="J479" s="14">
        <f t="shared" si="51"/>
        <v>144674.54794843745</v>
      </c>
      <c r="K479" s="14">
        <f t="shared" si="52"/>
        <v>400325.66574437509</v>
      </c>
      <c r="L479" s="14">
        <f t="shared" si="53"/>
        <v>0</v>
      </c>
      <c r="M479" s="14">
        <f t="shared" si="54"/>
        <v>405088.73425562482</v>
      </c>
      <c r="N479" s="14">
        <f t="shared" si="55"/>
        <v>805414.39999999991</v>
      </c>
      <c r="O479" s="25"/>
      <c r="P479" s="16">
        <f t="shared" si="49"/>
        <v>805414.39999999991</v>
      </c>
      <c r="Q479" s="16">
        <f t="shared" si="50"/>
        <v>1611</v>
      </c>
    </row>
    <row r="480" spans="1:17" x14ac:dyDescent="0.25">
      <c r="A480" s="13" t="str">
        <f>IF(INTRO!$E$39="Non-endemic"," ",IF(COUNTRY_INFO!A480=0," ",COUNTRY_INFO!A480))</f>
        <v>Nigeria</v>
      </c>
      <c r="B480" s="13" t="str">
        <f>IF(INTRO!$E$39="Non-endemic"," ",IF(COUNTRY_INFO!B480=0," ",COUNTRY_INFO!B480))</f>
        <v>Kogi</v>
      </c>
      <c r="C480" s="13" t="str">
        <f>IF(INTRO!$E$39="Non-endemic"," ",IF(COUNTRY_INFO!C480=0," ",COUNTRY_INFO!C480))</f>
        <v>Bassa</v>
      </c>
      <c r="D480" s="14">
        <f>IF(INTRO!$E$39="Non-endemic",0,IF(INTRO!$E$39="Endemic but PC is not required",IF(COUNTRY_INFO!$H480=1,COUNTRY_INFO!F480+COUNTRY_INFO!G480,0),IF(COUNTRY_INFO!$H480=1,COUNTRY_INFO!F480+COUNTRY_INFO!G480,IF(COUNTRY_INFO!$I480=1,IF(COUNTRY_INFO!N480&gt;=(COUNTRY_INFO!F480+COUNTRY_INFO!G480),COUNTRY_INFO!F480+COUNTRY_INFO!G480,COUNTRY_INFO!$N480),0))))</f>
        <v>150620</v>
      </c>
      <c r="E480" s="15">
        <f>IF(AND(INTRO!$E$39="Non-endemic",INTRO!$E$37="Non-endemic"),"Not required",IF(INTRO!$E$39="Non-endemic","Treat with DEC",COUNTRY_INFO!Q480))</f>
        <v>1</v>
      </c>
      <c r="F480" s="15">
        <f>IF(INTRO!$E$39&lt;&gt;"Non-endemic",COUNTRY_INFO!R480,"Not required")</f>
        <v>1</v>
      </c>
      <c r="G480" s="14">
        <f>IF(COUNTRY_INFO!H480=1, IF($E480=1,IF(ALB_MBD!$J480&lt;&gt;" ",COUNTRY_INFO!F480+COUNTRY_INFO!G480-ALB_MBD!$J480,COUNTRY_INFO!F480+COUNTRY_INFO!G480), 0),0)</f>
        <v>150620</v>
      </c>
      <c r="H480" s="14">
        <f>IF(INTRO!$E$39&lt;&gt;"Endemic",0, IF(AND(COUNTRY_INFO!$I480=1,$F480&lt;&gt;0),IF(COUNTRY_INFO!N480&gt;=(COUNTRY_INFO!F480+COUNTRY_INFO!G480),COUNTRY_INFO!F480+COUNTRY_INFO!G480,COUNTRY_INFO!$N480), 0))</f>
        <v>150620</v>
      </c>
      <c r="I480" s="3"/>
      <c r="J480" s="14">
        <f t="shared" si="51"/>
        <v>150620</v>
      </c>
      <c r="K480" s="14">
        <f t="shared" si="52"/>
        <v>0</v>
      </c>
      <c r="L480" s="14">
        <f t="shared" si="53"/>
        <v>0</v>
      </c>
      <c r="M480" s="14">
        <f t="shared" si="54"/>
        <v>421736</v>
      </c>
      <c r="N480" s="14">
        <f t="shared" si="55"/>
        <v>421736</v>
      </c>
      <c r="O480" s="25"/>
      <c r="P480" s="16">
        <f t="shared" si="49"/>
        <v>421736</v>
      </c>
      <c r="Q480" s="16">
        <f t="shared" si="50"/>
        <v>844</v>
      </c>
    </row>
    <row r="481" spans="1:17" x14ac:dyDescent="0.25">
      <c r="A481" s="13" t="str">
        <f>IF(INTRO!$E$39="Non-endemic"," ",IF(COUNTRY_INFO!A481=0," ",COUNTRY_INFO!A481))</f>
        <v>Nigeria</v>
      </c>
      <c r="B481" s="13" t="str">
        <f>IF(INTRO!$E$39="Non-endemic"," ",IF(COUNTRY_INFO!B481=0," ",COUNTRY_INFO!B481))</f>
        <v>Kogi</v>
      </c>
      <c r="C481" s="13" t="str">
        <f>IF(INTRO!$E$39="Non-endemic"," ",IF(COUNTRY_INFO!C481=0," ",COUNTRY_INFO!C481))</f>
        <v>Dekina</v>
      </c>
      <c r="D481" s="14">
        <f>IF(INTRO!$E$39="Non-endemic",0,IF(INTRO!$E$39="Endemic but PC is not required",IF(COUNTRY_INFO!$H481=1,COUNTRY_INFO!F481+COUNTRY_INFO!G481,0),IF(COUNTRY_INFO!$H481=1,COUNTRY_INFO!F481+COUNTRY_INFO!G481,IF(COUNTRY_INFO!$I481=1,IF(COUNTRY_INFO!N481&gt;=(COUNTRY_INFO!F481+COUNTRY_INFO!G481),COUNTRY_INFO!F481+COUNTRY_INFO!G481,COUNTRY_INFO!$N481),0))))</f>
        <v>280072</v>
      </c>
      <c r="E481" s="15">
        <f>IF(AND(INTRO!$E$39="Non-endemic",INTRO!$E$37="Non-endemic"),"Not required",IF(INTRO!$E$39="Non-endemic","Treat with DEC",COUNTRY_INFO!Q481))</f>
        <v>0</v>
      </c>
      <c r="F481" s="15">
        <f>IF(INTRO!$E$39&lt;&gt;"Non-endemic",COUNTRY_INFO!R481,"Not required")</f>
        <v>1</v>
      </c>
      <c r="G481" s="14">
        <f>IF(COUNTRY_INFO!H481=1, IF($E481=1,IF(ALB_MBD!$J481&lt;&gt;" ",COUNTRY_INFO!F481+COUNTRY_INFO!G481-ALB_MBD!$J481,COUNTRY_INFO!F481+COUNTRY_INFO!G481), 0),0)</f>
        <v>0</v>
      </c>
      <c r="H481" s="14">
        <f>IF(INTRO!$E$39&lt;&gt;"Endemic",0, IF(AND(COUNTRY_INFO!$I481=1,$F481&lt;&gt;0),IF(COUNTRY_INFO!N481&gt;=(COUNTRY_INFO!F481+COUNTRY_INFO!G481),COUNTRY_INFO!F481+COUNTRY_INFO!G481,COUNTRY_INFO!$N481), 0))</f>
        <v>280072</v>
      </c>
      <c r="I481" s="3"/>
      <c r="J481" s="14">
        <f t="shared" si="51"/>
        <v>280072</v>
      </c>
      <c r="K481" s="14">
        <f t="shared" si="52"/>
        <v>0</v>
      </c>
      <c r="L481" s="14">
        <f t="shared" si="53"/>
        <v>784201.6</v>
      </c>
      <c r="M481" s="14">
        <f t="shared" si="54"/>
        <v>0</v>
      </c>
      <c r="N481" s="14">
        <f t="shared" si="55"/>
        <v>784201.6</v>
      </c>
      <c r="O481" s="25"/>
      <c r="P481" s="16">
        <f t="shared" si="49"/>
        <v>784201.6</v>
      </c>
      <c r="Q481" s="16">
        <f t="shared" si="50"/>
        <v>1569</v>
      </c>
    </row>
    <row r="482" spans="1:17" x14ac:dyDescent="0.25">
      <c r="A482" s="13" t="str">
        <f>IF(INTRO!$E$39="Non-endemic"," ",IF(COUNTRY_INFO!A482=0," ",COUNTRY_INFO!A482))</f>
        <v>Nigeria</v>
      </c>
      <c r="B482" s="13" t="str">
        <f>IF(INTRO!$E$39="Non-endemic"," ",IF(COUNTRY_INFO!B482=0," ",COUNTRY_INFO!B482))</f>
        <v>Kogi</v>
      </c>
      <c r="C482" s="13" t="str">
        <f>IF(INTRO!$E$39="Non-endemic"," ",IF(COUNTRY_INFO!C482=0," ",COUNTRY_INFO!C482))</f>
        <v>Ibaji</v>
      </c>
      <c r="D482" s="14">
        <f>IF(INTRO!$E$39="Non-endemic",0,IF(INTRO!$E$39="Endemic but PC is not required",IF(COUNTRY_INFO!$H482=1,COUNTRY_INFO!F482+COUNTRY_INFO!G482,0),IF(COUNTRY_INFO!$H482=1,COUNTRY_INFO!F482+COUNTRY_INFO!G482,IF(COUNTRY_INFO!$I482=1,IF(COUNTRY_INFO!N482&gt;=(COUNTRY_INFO!F482+COUNTRY_INFO!G482),COUNTRY_INFO!F482+COUNTRY_INFO!G482,COUNTRY_INFO!$N482),0))))</f>
        <v>137855</v>
      </c>
      <c r="E482" s="15">
        <f>IF(AND(INTRO!$E$39="Non-endemic",INTRO!$E$37="Non-endemic"),"Not required",IF(INTRO!$E$39="Non-endemic","Treat with DEC",COUNTRY_INFO!Q482))</f>
        <v>0</v>
      </c>
      <c r="F482" s="15">
        <f>IF(INTRO!$E$39&lt;&gt;"Non-endemic",COUNTRY_INFO!R482,"Not required")</f>
        <v>1</v>
      </c>
      <c r="G482" s="14">
        <f>IF(COUNTRY_INFO!H482=1, IF($E482=1,IF(ALB_MBD!$J482&lt;&gt;" ",COUNTRY_INFO!F482+COUNTRY_INFO!G482-ALB_MBD!$J482,COUNTRY_INFO!F482+COUNTRY_INFO!G482), 0),0)</f>
        <v>0</v>
      </c>
      <c r="H482" s="14">
        <f>IF(INTRO!$E$39&lt;&gt;"Endemic",0, IF(AND(COUNTRY_INFO!$I482=1,$F482&lt;&gt;0),IF(COUNTRY_INFO!N482&gt;=(COUNTRY_INFO!F482+COUNTRY_INFO!G482),COUNTRY_INFO!F482+COUNTRY_INFO!G482,COUNTRY_INFO!$N482), 0))</f>
        <v>137855</v>
      </c>
      <c r="I482" s="3"/>
      <c r="J482" s="14">
        <f t="shared" si="51"/>
        <v>137855</v>
      </c>
      <c r="K482" s="14">
        <f t="shared" si="52"/>
        <v>0</v>
      </c>
      <c r="L482" s="14">
        <f t="shared" si="53"/>
        <v>385994</v>
      </c>
      <c r="M482" s="14">
        <f t="shared" si="54"/>
        <v>0</v>
      </c>
      <c r="N482" s="14">
        <f t="shared" si="55"/>
        <v>385994</v>
      </c>
      <c r="O482" s="25"/>
      <c r="P482" s="16">
        <f t="shared" si="49"/>
        <v>385994</v>
      </c>
      <c r="Q482" s="16">
        <f t="shared" si="50"/>
        <v>772</v>
      </c>
    </row>
    <row r="483" spans="1:17" x14ac:dyDescent="0.25">
      <c r="A483" s="13" t="str">
        <f>IF(INTRO!$E$39="Non-endemic"," ",IF(COUNTRY_INFO!A483=0," ",COUNTRY_INFO!A483))</f>
        <v>Nigeria</v>
      </c>
      <c r="B483" s="13" t="str">
        <f>IF(INTRO!$E$39="Non-endemic"," ",IF(COUNTRY_INFO!B483=0," ",COUNTRY_INFO!B483))</f>
        <v>Kogi</v>
      </c>
      <c r="C483" s="13" t="str">
        <f>IF(INTRO!$E$39="Non-endemic"," ",IF(COUNTRY_INFO!C483=0," ",COUNTRY_INFO!C483))</f>
        <v>Idah</v>
      </c>
      <c r="D483" s="14">
        <f>IF(INTRO!$E$39="Non-endemic",0,IF(INTRO!$E$39="Endemic but PC is not required",IF(COUNTRY_INFO!$H483=1,COUNTRY_INFO!F483+COUNTRY_INFO!G483,0),IF(COUNTRY_INFO!$H483=1,COUNTRY_INFO!F483+COUNTRY_INFO!G483,IF(COUNTRY_INFO!$I483=1,IF(COUNTRY_INFO!N483&gt;=(COUNTRY_INFO!F483+COUNTRY_INFO!G483),COUNTRY_INFO!F483+COUNTRY_INFO!G483,COUNTRY_INFO!$N483),0))))</f>
        <v>85874</v>
      </c>
      <c r="E483" s="15">
        <f>IF(AND(INTRO!$E$39="Non-endemic",INTRO!$E$37="Non-endemic"),"Not required",IF(INTRO!$E$39="Non-endemic","Treat with DEC",COUNTRY_INFO!Q483))</f>
        <v>0</v>
      </c>
      <c r="F483" s="15">
        <f>IF(INTRO!$E$39&lt;&gt;"Non-endemic",COUNTRY_INFO!R483,"Not required")</f>
        <v>1</v>
      </c>
      <c r="G483" s="14">
        <f>IF(COUNTRY_INFO!H483=1, IF($E483=1,IF(ALB_MBD!$J483&lt;&gt;" ",COUNTRY_INFO!F483+COUNTRY_INFO!G483-ALB_MBD!$J483,COUNTRY_INFO!F483+COUNTRY_INFO!G483), 0),0)</f>
        <v>0</v>
      </c>
      <c r="H483" s="14">
        <f>IF(INTRO!$E$39&lt;&gt;"Endemic",0, IF(AND(COUNTRY_INFO!$I483=1,$F483&lt;&gt;0),IF(COUNTRY_INFO!N483&gt;=(COUNTRY_INFO!F483+COUNTRY_INFO!G483),COUNTRY_INFO!F483+COUNTRY_INFO!G483,COUNTRY_INFO!$N483), 0))</f>
        <v>85874</v>
      </c>
      <c r="I483" s="3"/>
      <c r="J483" s="14">
        <f t="shared" si="51"/>
        <v>85874</v>
      </c>
      <c r="K483" s="14">
        <f t="shared" si="52"/>
        <v>0</v>
      </c>
      <c r="L483" s="14">
        <f t="shared" si="53"/>
        <v>240447.19999999998</v>
      </c>
      <c r="M483" s="14">
        <f t="shared" si="54"/>
        <v>0</v>
      </c>
      <c r="N483" s="14">
        <f t="shared" si="55"/>
        <v>240447.19999999998</v>
      </c>
      <c r="O483" s="25"/>
      <c r="P483" s="16">
        <f t="shared" si="49"/>
        <v>240447.19999999998</v>
      </c>
      <c r="Q483" s="16">
        <f t="shared" si="50"/>
        <v>481</v>
      </c>
    </row>
    <row r="484" spans="1:17" x14ac:dyDescent="0.25">
      <c r="A484" s="13" t="str">
        <f>IF(INTRO!$E$39="Non-endemic"," ",IF(COUNTRY_INFO!A484=0," ",COUNTRY_INFO!A484))</f>
        <v>Nigeria</v>
      </c>
      <c r="B484" s="13" t="str">
        <f>IF(INTRO!$E$39="Non-endemic"," ",IF(COUNTRY_INFO!B484=0," ",COUNTRY_INFO!B484))</f>
        <v>Kogi</v>
      </c>
      <c r="C484" s="13" t="str">
        <f>IF(INTRO!$E$39="Non-endemic"," ",IF(COUNTRY_INFO!C484=0," ",COUNTRY_INFO!C484))</f>
        <v>Igalamela-Odulu</v>
      </c>
      <c r="D484" s="14">
        <f>IF(INTRO!$E$39="Non-endemic",0,IF(INTRO!$E$39="Endemic but PC is not required",IF(COUNTRY_INFO!$H484=1,COUNTRY_INFO!F484+COUNTRY_INFO!G484,0),IF(COUNTRY_INFO!$H484=1,COUNTRY_INFO!F484+COUNTRY_INFO!G484,IF(COUNTRY_INFO!$I484=1,IF(COUNTRY_INFO!N484&gt;=(COUNTRY_INFO!F484+COUNTRY_INFO!G484),COUNTRY_INFO!F484+COUNTRY_INFO!G484,COUNTRY_INFO!$N484),0))))</f>
        <v>159257</v>
      </c>
      <c r="E484" s="15">
        <f>IF(AND(INTRO!$E$39="Non-endemic",INTRO!$E$37="Non-endemic"),"Not required",IF(INTRO!$E$39="Non-endemic","Treat with DEC",COUNTRY_INFO!Q484))</f>
        <v>0</v>
      </c>
      <c r="F484" s="15">
        <f>IF(INTRO!$E$39&lt;&gt;"Non-endemic",COUNTRY_INFO!R484,"Not required")</f>
        <v>1</v>
      </c>
      <c r="G484" s="14">
        <f>IF(COUNTRY_INFO!H484=1, IF($E484=1,IF(ALB_MBD!$J484&lt;&gt;" ",COUNTRY_INFO!F484+COUNTRY_INFO!G484-ALB_MBD!$J484,COUNTRY_INFO!F484+COUNTRY_INFO!G484), 0),0)</f>
        <v>0</v>
      </c>
      <c r="H484" s="14">
        <f>IF(INTRO!$E$39&lt;&gt;"Endemic",0, IF(AND(COUNTRY_INFO!$I484=1,$F484&lt;&gt;0),IF(COUNTRY_INFO!N484&gt;=(COUNTRY_INFO!F484+COUNTRY_INFO!G484),COUNTRY_INFO!F484+COUNTRY_INFO!G484,COUNTRY_INFO!$N484), 0))</f>
        <v>159257</v>
      </c>
      <c r="I484" s="3"/>
      <c r="J484" s="14">
        <f t="shared" si="51"/>
        <v>159257</v>
      </c>
      <c r="K484" s="14">
        <f t="shared" si="52"/>
        <v>0</v>
      </c>
      <c r="L484" s="14">
        <f t="shared" si="53"/>
        <v>445919.6</v>
      </c>
      <c r="M484" s="14">
        <f t="shared" si="54"/>
        <v>0</v>
      </c>
      <c r="N484" s="14">
        <f t="shared" si="55"/>
        <v>445919.6</v>
      </c>
      <c r="O484" s="25"/>
      <c r="P484" s="16">
        <f t="shared" si="49"/>
        <v>445919.6</v>
      </c>
      <c r="Q484" s="16">
        <f t="shared" si="50"/>
        <v>892</v>
      </c>
    </row>
    <row r="485" spans="1:17" x14ac:dyDescent="0.25">
      <c r="A485" s="13" t="str">
        <f>IF(INTRO!$E$39="Non-endemic"," ",IF(COUNTRY_INFO!A485=0," ",COUNTRY_INFO!A485))</f>
        <v>Nigeria</v>
      </c>
      <c r="B485" s="13" t="str">
        <f>IF(INTRO!$E$39="Non-endemic"," ",IF(COUNTRY_INFO!B485=0," ",COUNTRY_INFO!B485))</f>
        <v>Kogi</v>
      </c>
      <c r="C485" s="13" t="str">
        <f>IF(INTRO!$E$39="Non-endemic"," ",IF(COUNTRY_INFO!C485=0," ",COUNTRY_INFO!C485))</f>
        <v>Ijumu</v>
      </c>
      <c r="D485" s="14">
        <f>IF(INTRO!$E$39="Non-endemic",0,IF(INTRO!$E$39="Endemic but PC is not required",IF(COUNTRY_INFO!$H485=1,COUNTRY_INFO!F485+COUNTRY_INFO!G485,0),IF(COUNTRY_INFO!$H485=1,COUNTRY_INFO!F485+COUNTRY_INFO!G485,IF(COUNTRY_INFO!$I485=1,IF(COUNTRY_INFO!N485&gt;=(COUNTRY_INFO!F485+COUNTRY_INFO!G485),COUNTRY_INFO!F485+COUNTRY_INFO!G485,COUNTRY_INFO!$N485),0))))</f>
        <v>129033</v>
      </c>
      <c r="E485" s="15">
        <f>IF(AND(INTRO!$E$39="Non-endemic",INTRO!$E$37="Non-endemic"),"Not required",IF(INTRO!$E$39="Non-endemic","Treat with DEC",COUNTRY_INFO!Q485))</f>
        <v>1</v>
      </c>
      <c r="F485" s="15">
        <f>IF(INTRO!$E$39&lt;&gt;"Non-endemic",COUNTRY_INFO!R485,"Not required")</f>
        <v>1</v>
      </c>
      <c r="G485" s="14">
        <f>IF(COUNTRY_INFO!H485=1, IF($E485=1,IF(ALB_MBD!$J485&lt;&gt;" ",COUNTRY_INFO!F485+COUNTRY_INFO!G485-ALB_MBD!$J485,COUNTRY_INFO!F485+COUNTRY_INFO!G485), 0),0)</f>
        <v>129033</v>
      </c>
      <c r="H485" s="14">
        <f>IF(INTRO!$E$39&lt;&gt;"Endemic",0, IF(AND(COUNTRY_INFO!$I485=1,$F485&lt;&gt;0),IF(COUNTRY_INFO!N485&gt;=(COUNTRY_INFO!F485+COUNTRY_INFO!G485),COUNTRY_INFO!F485+COUNTRY_INFO!G485,COUNTRY_INFO!$N485), 0))</f>
        <v>64440.59655468748</v>
      </c>
      <c r="I485" s="3">
        <v>51552.477243749985</v>
      </c>
      <c r="J485" s="14">
        <f t="shared" si="51"/>
        <v>51552.477243749985</v>
      </c>
      <c r="K485" s="14">
        <f t="shared" si="52"/>
        <v>216945.46371750004</v>
      </c>
      <c r="L485" s="14">
        <f t="shared" si="53"/>
        <v>0</v>
      </c>
      <c r="M485" s="14">
        <f t="shared" si="54"/>
        <v>144346.93628249996</v>
      </c>
      <c r="N485" s="14">
        <f t="shared" si="55"/>
        <v>361292.4</v>
      </c>
      <c r="O485" s="25"/>
      <c r="P485" s="16">
        <f t="shared" si="49"/>
        <v>361292.4</v>
      </c>
      <c r="Q485" s="16">
        <f t="shared" si="50"/>
        <v>723</v>
      </c>
    </row>
    <row r="486" spans="1:17" x14ac:dyDescent="0.25">
      <c r="A486" s="13" t="str">
        <f>IF(INTRO!$E$39="Non-endemic"," ",IF(COUNTRY_INFO!A486=0," ",COUNTRY_INFO!A486))</f>
        <v>Nigeria</v>
      </c>
      <c r="B486" s="13" t="str">
        <f>IF(INTRO!$E$39="Non-endemic"," ",IF(COUNTRY_INFO!B486=0," ",COUNTRY_INFO!B486))</f>
        <v>Kogi</v>
      </c>
      <c r="C486" s="13" t="str">
        <f>IF(INTRO!$E$39="Non-endemic"," ",IF(COUNTRY_INFO!C486=0," ",COUNTRY_INFO!C486))</f>
        <v>Kabba/Bunu</v>
      </c>
      <c r="D486" s="14">
        <f>IF(INTRO!$E$39="Non-endemic",0,IF(INTRO!$E$39="Endemic but PC is not required",IF(COUNTRY_INFO!$H486=1,COUNTRY_INFO!F486+COUNTRY_INFO!G486,0),IF(COUNTRY_INFO!$H486=1,COUNTRY_INFO!F486+COUNTRY_INFO!G486,IF(COUNTRY_INFO!$I486=1,IF(COUNTRY_INFO!N486&gt;=(COUNTRY_INFO!F486+COUNTRY_INFO!G486),COUNTRY_INFO!F486+COUNTRY_INFO!G486,COUNTRY_INFO!$N486),0))))</f>
        <v>156487</v>
      </c>
      <c r="E486" s="15">
        <f>IF(AND(INTRO!$E$39="Non-endemic",INTRO!$E$37="Non-endemic"),"Not required",IF(INTRO!$E$39="Non-endemic","Treat with DEC",COUNTRY_INFO!Q486))</f>
        <v>1</v>
      </c>
      <c r="F486" s="15">
        <f>IF(INTRO!$E$39&lt;&gt;"Non-endemic",COUNTRY_INFO!R486,"Not required")</f>
        <v>1</v>
      </c>
      <c r="G486" s="14">
        <f>IF(COUNTRY_INFO!H486=1, IF($E486=1,IF(ALB_MBD!$J486&lt;&gt;" ",COUNTRY_INFO!F486+COUNTRY_INFO!G486-ALB_MBD!$J486,COUNTRY_INFO!F486+COUNTRY_INFO!G486), 0),0)</f>
        <v>156487</v>
      </c>
      <c r="H486" s="14">
        <f>IF(INTRO!$E$39&lt;&gt;"Endemic",0, IF(AND(COUNTRY_INFO!$I486=1,$F486&lt;&gt;0),IF(COUNTRY_INFO!N486&gt;=(COUNTRY_INFO!F486+COUNTRY_INFO!G486),COUNTRY_INFO!F486+COUNTRY_INFO!G486,COUNTRY_INFO!$N486), 0))</f>
        <v>98349.728554687463</v>
      </c>
      <c r="I486" s="3">
        <v>78679.78284374997</v>
      </c>
      <c r="J486" s="14">
        <f t="shared" si="51"/>
        <v>78679.78284374997</v>
      </c>
      <c r="K486" s="14">
        <f t="shared" si="52"/>
        <v>217860.20803750007</v>
      </c>
      <c r="L486" s="14">
        <f t="shared" si="53"/>
        <v>0</v>
      </c>
      <c r="M486" s="14">
        <f t="shared" si="54"/>
        <v>220303.39196249991</v>
      </c>
      <c r="N486" s="14">
        <f t="shared" si="55"/>
        <v>438163.6</v>
      </c>
      <c r="O486" s="25"/>
      <c r="P486" s="16">
        <f t="shared" si="49"/>
        <v>438163.6</v>
      </c>
      <c r="Q486" s="16">
        <f t="shared" si="50"/>
        <v>877</v>
      </c>
    </row>
    <row r="487" spans="1:17" x14ac:dyDescent="0.25">
      <c r="A487" s="13" t="str">
        <f>IF(INTRO!$E$39="Non-endemic"," ",IF(COUNTRY_INFO!A487=0," ",COUNTRY_INFO!A487))</f>
        <v>Nigeria</v>
      </c>
      <c r="B487" s="13" t="str">
        <f>IF(INTRO!$E$39="Non-endemic"," ",IF(COUNTRY_INFO!B487=0," ",COUNTRY_INFO!B487))</f>
        <v>Kogi</v>
      </c>
      <c r="C487" s="13" t="str">
        <f>IF(INTRO!$E$39="Non-endemic"," ",IF(COUNTRY_INFO!C487=0," ",COUNTRY_INFO!C487))</f>
        <v>Kogi</v>
      </c>
      <c r="D487" s="14">
        <f>IF(INTRO!$E$39="Non-endemic",0,IF(INTRO!$E$39="Endemic but PC is not required",IF(COUNTRY_INFO!$H487=1,COUNTRY_INFO!F487+COUNTRY_INFO!G487,0),IF(COUNTRY_INFO!$H487=1,COUNTRY_INFO!F487+COUNTRY_INFO!G487,IF(COUNTRY_INFO!$I487=1,IF(COUNTRY_INFO!N487&gt;=(COUNTRY_INFO!F487+COUNTRY_INFO!G487),COUNTRY_INFO!F487+COUNTRY_INFO!G487,COUNTRY_INFO!$N487),0))))</f>
        <v>124698</v>
      </c>
      <c r="E487" s="15">
        <f>IF(AND(INTRO!$E$39="Non-endemic",INTRO!$E$37="Non-endemic"),"Not required",IF(INTRO!$E$39="Non-endemic","Treat with DEC",COUNTRY_INFO!Q487))</f>
        <v>0</v>
      </c>
      <c r="F487" s="15">
        <f>IF(INTRO!$E$39&lt;&gt;"Non-endemic",COUNTRY_INFO!R487,"Not required")</f>
        <v>1</v>
      </c>
      <c r="G487" s="14">
        <f>IF(COUNTRY_INFO!H487=1, IF($E487=1,IF(ALB_MBD!$J487&lt;&gt;" ",COUNTRY_INFO!F487+COUNTRY_INFO!G487-ALB_MBD!$J487,COUNTRY_INFO!F487+COUNTRY_INFO!G487), 0),0)</f>
        <v>0</v>
      </c>
      <c r="H487" s="14">
        <f>IF(INTRO!$E$39&lt;&gt;"Endemic",0, IF(AND(COUNTRY_INFO!$I487=1,$F487&lt;&gt;0),IF(COUNTRY_INFO!N487&gt;=(COUNTRY_INFO!F487+COUNTRY_INFO!G487),COUNTRY_INFO!F487+COUNTRY_INFO!G487,COUNTRY_INFO!$N487), 0))</f>
        <v>124698</v>
      </c>
      <c r="I487" s="3"/>
      <c r="J487" s="14">
        <f t="shared" si="51"/>
        <v>124698</v>
      </c>
      <c r="K487" s="14">
        <f t="shared" si="52"/>
        <v>0</v>
      </c>
      <c r="L487" s="14">
        <f t="shared" si="53"/>
        <v>349154.39999999997</v>
      </c>
      <c r="M487" s="14">
        <f t="shared" si="54"/>
        <v>0</v>
      </c>
      <c r="N487" s="14">
        <f t="shared" si="55"/>
        <v>349154.39999999997</v>
      </c>
      <c r="O487" s="25"/>
      <c r="P487" s="16">
        <f t="shared" si="49"/>
        <v>349154.39999999997</v>
      </c>
      <c r="Q487" s="16">
        <f t="shared" si="50"/>
        <v>699</v>
      </c>
    </row>
    <row r="488" spans="1:17" x14ac:dyDescent="0.25">
      <c r="A488" s="13" t="str">
        <f>IF(INTRO!$E$39="Non-endemic"," ",IF(COUNTRY_INFO!A488=0," ",COUNTRY_INFO!A488))</f>
        <v>Nigeria</v>
      </c>
      <c r="B488" s="13" t="str">
        <f>IF(INTRO!$E$39="Non-endemic"," ",IF(COUNTRY_INFO!B488=0," ",COUNTRY_INFO!B488))</f>
        <v>Kogi</v>
      </c>
      <c r="C488" s="13" t="str">
        <f>IF(INTRO!$E$39="Non-endemic"," ",IF(COUNTRY_INFO!C488=0," ",COUNTRY_INFO!C488))</f>
        <v>Lokoja</v>
      </c>
      <c r="D488" s="14">
        <f>IF(INTRO!$E$39="Non-endemic",0,IF(INTRO!$E$39="Endemic but PC is not required",IF(COUNTRY_INFO!$H488=1,COUNTRY_INFO!F488+COUNTRY_INFO!G488,0),IF(COUNTRY_INFO!$H488=1,COUNTRY_INFO!F488+COUNTRY_INFO!G488,IF(COUNTRY_INFO!$I488=1,IF(COUNTRY_INFO!N488&gt;=(COUNTRY_INFO!F488+COUNTRY_INFO!G488),COUNTRY_INFO!F488+COUNTRY_INFO!G488,COUNTRY_INFO!$N488),0))))</f>
        <v>210083</v>
      </c>
      <c r="E488" s="15">
        <f>IF(AND(INTRO!$E$39="Non-endemic",INTRO!$E$37="Non-endemic"),"Not required",IF(INTRO!$E$39="Non-endemic","Treat with DEC",COUNTRY_INFO!Q488))</f>
        <v>1</v>
      </c>
      <c r="F488" s="15">
        <f>IF(INTRO!$E$39&lt;&gt;"Non-endemic",COUNTRY_INFO!R488,"Not required")</f>
        <v>1</v>
      </c>
      <c r="G488" s="14">
        <f>IF(COUNTRY_INFO!H488=1, IF($E488=1,IF(ALB_MBD!$J488&lt;&gt;" ",COUNTRY_INFO!F488+COUNTRY_INFO!G488-ALB_MBD!$J488,COUNTRY_INFO!F488+COUNTRY_INFO!G488), 0),0)</f>
        <v>210083</v>
      </c>
      <c r="H488" s="14">
        <f>IF(INTRO!$E$39&lt;&gt;"Endemic",0, IF(AND(COUNTRY_INFO!$I488=1,$F488&lt;&gt;0),IF(COUNTRY_INFO!N488&gt;=(COUNTRY_INFO!F488+COUNTRY_INFO!G488),COUNTRY_INFO!F488+COUNTRY_INFO!G488,COUNTRY_INFO!$N488), 0))</f>
        <v>43282.711067187483</v>
      </c>
      <c r="I488" s="3">
        <v>34626.168853749987</v>
      </c>
      <c r="J488" s="14">
        <f t="shared" si="51"/>
        <v>34626.168853749987</v>
      </c>
      <c r="K488" s="14">
        <f t="shared" si="52"/>
        <v>491279.1272095</v>
      </c>
      <c r="L488" s="14">
        <f t="shared" si="53"/>
        <v>0</v>
      </c>
      <c r="M488" s="14">
        <f t="shared" si="54"/>
        <v>96953.272790499963</v>
      </c>
      <c r="N488" s="14">
        <f t="shared" si="55"/>
        <v>588232.39999999991</v>
      </c>
      <c r="O488" s="25"/>
      <c r="P488" s="16">
        <f t="shared" si="49"/>
        <v>588232.39999999991</v>
      </c>
      <c r="Q488" s="16">
        <f t="shared" si="50"/>
        <v>1177</v>
      </c>
    </row>
    <row r="489" spans="1:17" x14ac:dyDescent="0.25">
      <c r="A489" s="13" t="str">
        <f>IF(INTRO!$E$39="Non-endemic"," ",IF(COUNTRY_INFO!A489=0," ",COUNTRY_INFO!A489))</f>
        <v>Nigeria</v>
      </c>
      <c r="B489" s="13" t="str">
        <f>IF(INTRO!$E$39="Non-endemic"," ",IF(COUNTRY_INFO!B489=0," ",COUNTRY_INFO!B489))</f>
        <v>Kogi</v>
      </c>
      <c r="C489" s="13" t="str">
        <f>IF(INTRO!$E$39="Non-endemic"," ",IF(COUNTRY_INFO!C489=0," ",COUNTRY_INFO!C489))</f>
        <v>Mopa-Muro</v>
      </c>
      <c r="D489" s="14">
        <f>IF(INTRO!$E$39="Non-endemic",0,IF(INTRO!$E$39="Endemic but PC is not required",IF(COUNTRY_INFO!$H489=1,COUNTRY_INFO!F489+COUNTRY_INFO!G489,0),IF(COUNTRY_INFO!$H489=1,COUNTRY_INFO!F489+COUNTRY_INFO!G489,IF(COUNTRY_INFO!$I489=1,IF(COUNTRY_INFO!N489&gt;=(COUNTRY_INFO!F489+COUNTRY_INFO!G489),COUNTRY_INFO!F489+COUNTRY_INFO!G489,COUNTRY_INFO!$N489),0))))</f>
        <v>47380</v>
      </c>
      <c r="E489" s="15">
        <f>IF(AND(INTRO!$E$39="Non-endemic",INTRO!$E$37="Non-endemic"),"Not required",IF(INTRO!$E$39="Non-endemic","Treat with DEC",COUNTRY_INFO!Q489))</f>
        <v>0</v>
      </c>
      <c r="F489" s="15">
        <f>IF(INTRO!$E$39&lt;&gt;"Non-endemic",COUNTRY_INFO!R489,"Not required")</f>
        <v>1</v>
      </c>
      <c r="G489" s="14">
        <f>IF(COUNTRY_INFO!H489=1, IF($E489=1,IF(ALB_MBD!$J489&lt;&gt;" ",COUNTRY_INFO!F489+COUNTRY_INFO!G489-ALB_MBD!$J489,COUNTRY_INFO!F489+COUNTRY_INFO!G489), 0),0)</f>
        <v>0</v>
      </c>
      <c r="H489" s="14">
        <f>IF(INTRO!$E$39&lt;&gt;"Endemic",0, IF(AND(COUNTRY_INFO!$I489=1,$F489&lt;&gt;0),IF(COUNTRY_INFO!N489&gt;=(COUNTRY_INFO!F489+COUNTRY_INFO!G489),COUNTRY_INFO!F489+COUNTRY_INFO!G489,COUNTRY_INFO!$N489), 0))</f>
        <v>47380</v>
      </c>
      <c r="I489" s="3"/>
      <c r="J489" s="14">
        <f t="shared" si="51"/>
        <v>47380</v>
      </c>
      <c r="K489" s="14">
        <f t="shared" si="52"/>
        <v>0</v>
      </c>
      <c r="L489" s="14">
        <f t="shared" si="53"/>
        <v>132664</v>
      </c>
      <c r="M489" s="14">
        <f t="shared" si="54"/>
        <v>0</v>
      </c>
      <c r="N489" s="14">
        <f t="shared" si="55"/>
        <v>132664</v>
      </c>
      <c r="O489" s="25"/>
      <c r="P489" s="16">
        <f t="shared" si="49"/>
        <v>132664</v>
      </c>
      <c r="Q489" s="16">
        <f t="shared" si="50"/>
        <v>266</v>
      </c>
    </row>
    <row r="490" spans="1:17" x14ac:dyDescent="0.25">
      <c r="A490" s="13" t="str">
        <f>IF(INTRO!$E$39="Non-endemic"," ",IF(COUNTRY_INFO!A490=0," ",COUNTRY_INFO!A490))</f>
        <v>Nigeria</v>
      </c>
      <c r="B490" s="13" t="str">
        <f>IF(INTRO!$E$39="Non-endemic"," ",IF(COUNTRY_INFO!B490=0," ",COUNTRY_INFO!B490))</f>
        <v>Kogi</v>
      </c>
      <c r="C490" s="13" t="str">
        <f>IF(INTRO!$E$39="Non-endemic"," ",IF(COUNTRY_INFO!C490=0," ",COUNTRY_INFO!C490))</f>
        <v>Ofu</v>
      </c>
      <c r="D490" s="14">
        <f>IF(INTRO!$E$39="Non-endemic",0,IF(INTRO!$E$39="Endemic but PC is not required",IF(COUNTRY_INFO!$H490=1,COUNTRY_INFO!F490+COUNTRY_INFO!G490,0),IF(COUNTRY_INFO!$H490=1,COUNTRY_INFO!F490+COUNTRY_INFO!G490,IF(COUNTRY_INFO!$I490=1,IF(COUNTRY_INFO!N490&gt;=(COUNTRY_INFO!F490+COUNTRY_INFO!G490),COUNTRY_INFO!F490+COUNTRY_INFO!G490,COUNTRY_INFO!$N490),0))))</f>
        <v>206757</v>
      </c>
      <c r="E490" s="15">
        <f>IF(AND(INTRO!$E$39="Non-endemic",INTRO!$E$37="Non-endemic"),"Not required",IF(INTRO!$E$39="Non-endemic","Treat with DEC",COUNTRY_INFO!Q490))</f>
        <v>0</v>
      </c>
      <c r="F490" s="15">
        <f>IF(INTRO!$E$39&lt;&gt;"Non-endemic",COUNTRY_INFO!R490,"Not required")</f>
        <v>1</v>
      </c>
      <c r="G490" s="14">
        <f>IF(COUNTRY_INFO!H490=1, IF($E490=1,IF(ALB_MBD!$J490&lt;&gt;" ",COUNTRY_INFO!F490+COUNTRY_INFO!G490-ALB_MBD!$J490,COUNTRY_INFO!F490+COUNTRY_INFO!G490), 0),0)</f>
        <v>0</v>
      </c>
      <c r="H490" s="14">
        <f>IF(INTRO!$E$39&lt;&gt;"Endemic",0, IF(AND(COUNTRY_INFO!$I490=1,$F490&lt;&gt;0),IF(COUNTRY_INFO!N490&gt;=(COUNTRY_INFO!F490+COUNTRY_INFO!G490),COUNTRY_INFO!F490+COUNTRY_INFO!G490,COUNTRY_INFO!$N490), 0))</f>
        <v>206757</v>
      </c>
      <c r="I490" s="3"/>
      <c r="J490" s="14">
        <f t="shared" si="51"/>
        <v>206757</v>
      </c>
      <c r="K490" s="14">
        <f t="shared" si="52"/>
        <v>0</v>
      </c>
      <c r="L490" s="14">
        <f t="shared" si="53"/>
        <v>578919.6</v>
      </c>
      <c r="M490" s="14">
        <f t="shared" si="54"/>
        <v>0</v>
      </c>
      <c r="N490" s="14">
        <f t="shared" si="55"/>
        <v>578919.6</v>
      </c>
      <c r="O490" s="25"/>
      <c r="P490" s="16">
        <f t="shared" si="49"/>
        <v>578919.6</v>
      </c>
      <c r="Q490" s="16">
        <f t="shared" si="50"/>
        <v>1158</v>
      </c>
    </row>
    <row r="491" spans="1:17" x14ac:dyDescent="0.25">
      <c r="A491" s="13" t="str">
        <f>IF(INTRO!$E$39="Non-endemic"," ",IF(COUNTRY_INFO!A491=0," ",COUNTRY_INFO!A491))</f>
        <v>Nigeria</v>
      </c>
      <c r="B491" s="13" t="str">
        <f>IF(INTRO!$E$39="Non-endemic"," ",IF(COUNTRY_INFO!B491=0," ",COUNTRY_INFO!B491))</f>
        <v>Kogi</v>
      </c>
      <c r="C491" s="13" t="str">
        <f>IF(INTRO!$E$39="Non-endemic"," ",IF(COUNTRY_INFO!C491=0," ",COUNTRY_INFO!C491))</f>
        <v>Ogori/Magongo</v>
      </c>
      <c r="D491" s="14">
        <f>IF(INTRO!$E$39="Non-endemic",0,IF(INTRO!$E$39="Endemic but PC is not required",IF(COUNTRY_INFO!$H491=1,COUNTRY_INFO!F491+COUNTRY_INFO!G491,0),IF(COUNTRY_INFO!$H491=1,COUNTRY_INFO!F491+COUNTRY_INFO!G491,IF(COUNTRY_INFO!$I491=1,IF(COUNTRY_INFO!N491&gt;=(COUNTRY_INFO!F491+COUNTRY_INFO!G491),COUNTRY_INFO!F491+COUNTRY_INFO!G491,COUNTRY_INFO!$N491),0))))</f>
        <v>42629</v>
      </c>
      <c r="E491" s="15">
        <f>IF(AND(INTRO!$E$39="Non-endemic",INTRO!$E$37="Non-endemic"),"Not required",IF(INTRO!$E$39="Non-endemic","Treat with DEC",COUNTRY_INFO!Q491))</f>
        <v>0</v>
      </c>
      <c r="F491" s="15">
        <f>IF(INTRO!$E$39&lt;&gt;"Non-endemic",COUNTRY_INFO!R491,"Not required")</f>
        <v>1</v>
      </c>
      <c r="G491" s="14">
        <f>IF(COUNTRY_INFO!H491=1, IF($E491=1,IF(ALB_MBD!$J491&lt;&gt;" ",COUNTRY_INFO!F491+COUNTRY_INFO!G491-ALB_MBD!$J491,COUNTRY_INFO!F491+COUNTRY_INFO!G491), 0),0)</f>
        <v>0</v>
      </c>
      <c r="H491" s="14">
        <f>IF(INTRO!$E$39&lt;&gt;"Endemic",0, IF(AND(COUNTRY_INFO!$I491=1,$F491&lt;&gt;0),IF(COUNTRY_INFO!N491&gt;=(COUNTRY_INFO!F491+COUNTRY_INFO!G491),COUNTRY_INFO!F491+COUNTRY_INFO!G491,COUNTRY_INFO!$N491), 0))</f>
        <v>42629</v>
      </c>
      <c r="I491" s="3"/>
      <c r="J491" s="14">
        <f t="shared" si="51"/>
        <v>42629</v>
      </c>
      <c r="K491" s="14">
        <f t="shared" si="52"/>
        <v>0</v>
      </c>
      <c r="L491" s="14">
        <f t="shared" si="53"/>
        <v>119361.2</v>
      </c>
      <c r="M491" s="14">
        <f t="shared" si="54"/>
        <v>0</v>
      </c>
      <c r="N491" s="14">
        <f t="shared" si="55"/>
        <v>119361.2</v>
      </c>
      <c r="O491" s="25"/>
      <c r="P491" s="16">
        <f t="shared" si="49"/>
        <v>119361.2</v>
      </c>
      <c r="Q491" s="16">
        <f t="shared" si="50"/>
        <v>239</v>
      </c>
    </row>
    <row r="492" spans="1:17" x14ac:dyDescent="0.25">
      <c r="A492" s="13" t="str">
        <f>IF(INTRO!$E$39="Non-endemic"," ",IF(COUNTRY_INFO!A492=0," ",COUNTRY_INFO!A492))</f>
        <v>Nigeria</v>
      </c>
      <c r="B492" s="13" t="str">
        <f>IF(INTRO!$E$39="Non-endemic"," ",IF(COUNTRY_INFO!B492=0," ",COUNTRY_INFO!B492))</f>
        <v>Kogi</v>
      </c>
      <c r="C492" s="13" t="str">
        <f>IF(INTRO!$E$39="Non-endemic"," ",IF(COUNTRY_INFO!C492=0," ",COUNTRY_INFO!C492))</f>
        <v>Okehi</v>
      </c>
      <c r="D492" s="14">
        <f>IF(INTRO!$E$39="Non-endemic",0,IF(INTRO!$E$39="Endemic but PC is not required",IF(COUNTRY_INFO!$H492=1,COUNTRY_INFO!F492+COUNTRY_INFO!G492,0),IF(COUNTRY_INFO!$H492=1,COUNTRY_INFO!F492+COUNTRY_INFO!G492,IF(COUNTRY_INFO!$I492=1,IF(COUNTRY_INFO!N492&gt;=(COUNTRY_INFO!F492+COUNTRY_INFO!G492),COUNTRY_INFO!F492+COUNTRY_INFO!G492,COUNTRY_INFO!$N492),0))))</f>
        <v>215181</v>
      </c>
      <c r="E492" s="15">
        <f>IF(AND(INTRO!$E$39="Non-endemic",INTRO!$E$37="Non-endemic"),"Not required",IF(INTRO!$E$39="Non-endemic","Treat with DEC",COUNTRY_INFO!Q492))</f>
        <v>1</v>
      </c>
      <c r="F492" s="15">
        <f>IF(INTRO!$E$39&lt;&gt;"Non-endemic",COUNTRY_INFO!R492,"Not required")</f>
        <v>1</v>
      </c>
      <c r="G492" s="14">
        <f>IF(COUNTRY_INFO!H492=1, IF($E492=1,IF(ALB_MBD!$J492&lt;&gt;" ",COUNTRY_INFO!F492+COUNTRY_INFO!G492-ALB_MBD!$J492,COUNTRY_INFO!F492+COUNTRY_INFO!G492), 0),0)</f>
        <v>215181</v>
      </c>
      <c r="H492" s="14">
        <f>IF(INTRO!$E$39&lt;&gt;"Endemic",0, IF(AND(COUNTRY_INFO!$I492=1,$F492&lt;&gt;0),IF(COUNTRY_INFO!N492&gt;=(COUNTRY_INFO!F492+COUNTRY_INFO!G492),COUNTRY_INFO!F492+COUNTRY_INFO!G492,COUNTRY_INFO!$N492), 0))</f>
        <v>99190.833977343718</v>
      </c>
      <c r="I492" s="3">
        <v>79352.667181874975</v>
      </c>
      <c r="J492" s="14">
        <f t="shared" si="51"/>
        <v>79352.667181874975</v>
      </c>
      <c r="K492" s="14">
        <f t="shared" si="52"/>
        <v>380319.33189075004</v>
      </c>
      <c r="L492" s="14">
        <f t="shared" si="53"/>
        <v>0</v>
      </c>
      <c r="M492" s="14">
        <f t="shared" si="54"/>
        <v>222187.46810924992</v>
      </c>
      <c r="N492" s="14">
        <f t="shared" si="55"/>
        <v>602506.79999999993</v>
      </c>
      <c r="O492" s="25"/>
      <c r="P492" s="16">
        <f t="shared" si="49"/>
        <v>602506.79999999993</v>
      </c>
      <c r="Q492" s="16">
        <f t="shared" si="50"/>
        <v>1206</v>
      </c>
    </row>
    <row r="493" spans="1:17" x14ac:dyDescent="0.25">
      <c r="A493" s="13" t="str">
        <f>IF(INTRO!$E$39="Non-endemic"," ",IF(COUNTRY_INFO!A493=0," ",COUNTRY_INFO!A493))</f>
        <v>Nigeria</v>
      </c>
      <c r="B493" s="13" t="str">
        <f>IF(INTRO!$E$39="Non-endemic"," ",IF(COUNTRY_INFO!B493=0," ",COUNTRY_INFO!B493))</f>
        <v>Kogi</v>
      </c>
      <c r="C493" s="13" t="str">
        <f>IF(INTRO!$E$39="Non-endemic"," ",IF(COUNTRY_INFO!C493=0," ",COUNTRY_INFO!C493))</f>
        <v>Okene</v>
      </c>
      <c r="D493" s="14">
        <f>IF(INTRO!$E$39="Non-endemic",0,IF(INTRO!$E$39="Endemic but PC is not required",IF(COUNTRY_INFO!$H493=1,COUNTRY_INFO!F493+COUNTRY_INFO!G493,0),IF(COUNTRY_INFO!$H493=1,COUNTRY_INFO!F493+COUNTRY_INFO!G493,IF(COUNTRY_INFO!$I493=1,IF(COUNTRY_INFO!N493&gt;=(COUNTRY_INFO!F493+COUNTRY_INFO!G493),COUNTRY_INFO!F493+COUNTRY_INFO!G493,COUNTRY_INFO!$N493),0))))</f>
        <v>344571</v>
      </c>
      <c r="E493" s="15">
        <f>IF(AND(INTRO!$E$39="Non-endemic",INTRO!$E$37="Non-endemic"),"Not required",IF(INTRO!$E$39="Non-endemic","Treat with DEC",COUNTRY_INFO!Q493))</f>
        <v>1</v>
      </c>
      <c r="F493" s="15">
        <f>IF(INTRO!$E$39&lt;&gt;"Non-endemic",COUNTRY_INFO!R493,"Not required")</f>
        <v>1</v>
      </c>
      <c r="G493" s="14">
        <f>IF(COUNTRY_INFO!H493=1, IF($E493=1,IF(ALB_MBD!$J493&lt;&gt;" ",COUNTRY_INFO!F493+COUNTRY_INFO!G493-ALB_MBD!$J493,COUNTRY_INFO!F493+COUNTRY_INFO!G493), 0),0)</f>
        <v>344571</v>
      </c>
      <c r="H493" s="14">
        <f>IF(INTRO!$E$39&lt;&gt;"Endemic",0, IF(AND(COUNTRY_INFO!$I493=1,$F493&lt;&gt;0),IF(COUNTRY_INFO!N493&gt;=(COUNTRY_INFO!F493+COUNTRY_INFO!G493),COUNTRY_INFO!F493+COUNTRY_INFO!G493,COUNTRY_INFO!$N493), 0))</f>
        <v>129576.59523046869</v>
      </c>
      <c r="I493" s="3">
        <v>103661.27618437495</v>
      </c>
      <c r="J493" s="14">
        <f t="shared" si="51"/>
        <v>103661.27618437495</v>
      </c>
      <c r="K493" s="14">
        <f t="shared" si="52"/>
        <v>674547.22668375017</v>
      </c>
      <c r="L493" s="14">
        <f t="shared" si="53"/>
        <v>0</v>
      </c>
      <c r="M493" s="14">
        <f t="shared" si="54"/>
        <v>290251.57331624982</v>
      </c>
      <c r="N493" s="14">
        <f t="shared" si="55"/>
        <v>964798.8</v>
      </c>
      <c r="O493" s="25"/>
      <c r="P493" s="16">
        <f t="shared" si="49"/>
        <v>964798.8</v>
      </c>
      <c r="Q493" s="16">
        <f t="shared" si="50"/>
        <v>1930</v>
      </c>
    </row>
    <row r="494" spans="1:17" x14ac:dyDescent="0.25">
      <c r="A494" s="13" t="str">
        <f>IF(INTRO!$E$39="Non-endemic"," ",IF(COUNTRY_INFO!A494=0," ",COUNTRY_INFO!A494))</f>
        <v>Nigeria</v>
      </c>
      <c r="B494" s="13" t="str">
        <f>IF(INTRO!$E$39="Non-endemic"," ",IF(COUNTRY_INFO!B494=0," ",COUNTRY_INFO!B494))</f>
        <v>Kogi</v>
      </c>
      <c r="C494" s="13" t="str">
        <f>IF(INTRO!$E$39="Non-endemic"," ",IF(COUNTRY_INFO!C494=0," ",COUNTRY_INFO!C494))</f>
        <v>Olamaboro</v>
      </c>
      <c r="D494" s="14">
        <f>IF(INTRO!$E$39="Non-endemic",0,IF(INTRO!$E$39="Endemic but PC is not required",IF(COUNTRY_INFO!$H494=1,COUNTRY_INFO!F494+COUNTRY_INFO!G494,0),IF(COUNTRY_INFO!$H494=1,COUNTRY_INFO!F494+COUNTRY_INFO!G494,IF(COUNTRY_INFO!$I494=1,IF(COUNTRY_INFO!N494&gt;=(COUNTRY_INFO!F494+COUNTRY_INFO!G494),COUNTRY_INFO!F494+COUNTRY_INFO!G494,COUNTRY_INFO!$N494),0))))</f>
        <v>172309</v>
      </c>
      <c r="E494" s="15">
        <f>IF(AND(INTRO!$E$39="Non-endemic",INTRO!$E$37="Non-endemic"),"Not required",IF(INTRO!$E$39="Non-endemic","Treat with DEC",COUNTRY_INFO!Q494))</f>
        <v>1</v>
      </c>
      <c r="F494" s="15">
        <f>IF(INTRO!$E$39&lt;&gt;"Non-endemic",COUNTRY_INFO!R494,"Not required")</f>
        <v>1</v>
      </c>
      <c r="G494" s="14">
        <f>IF(COUNTRY_INFO!H494=1, IF($E494=1,IF(ALB_MBD!$J494&lt;&gt;" ",COUNTRY_INFO!F494+COUNTRY_INFO!G494-ALB_MBD!$J494,COUNTRY_INFO!F494+COUNTRY_INFO!G494), 0),0)</f>
        <v>0</v>
      </c>
      <c r="H494" s="14">
        <f>IF(INTRO!$E$39&lt;&gt;"Endemic",0, IF(AND(COUNTRY_INFO!$I494=1,$F494&lt;&gt;0),IF(COUNTRY_INFO!N494&gt;=(COUNTRY_INFO!F494+COUNTRY_INFO!G494),COUNTRY_INFO!F494+COUNTRY_INFO!G494,COUNTRY_INFO!$N494), 0))</f>
        <v>172309</v>
      </c>
      <c r="I494" s="3">
        <v>144346.93628249996</v>
      </c>
      <c r="J494" s="14">
        <f t="shared" si="51"/>
        <v>144346.93628249996</v>
      </c>
      <c r="K494" s="14">
        <f t="shared" si="52"/>
        <v>0</v>
      </c>
      <c r="L494" s="14">
        <f t="shared" si="53"/>
        <v>0</v>
      </c>
      <c r="M494" s="14">
        <f t="shared" si="54"/>
        <v>404171.42159099987</v>
      </c>
      <c r="N494" s="14">
        <f t="shared" si="55"/>
        <v>404171.42159099987</v>
      </c>
      <c r="O494" s="25"/>
      <c r="P494" s="16">
        <f t="shared" si="49"/>
        <v>404171.42159099987</v>
      </c>
      <c r="Q494" s="16">
        <f t="shared" si="50"/>
        <v>809</v>
      </c>
    </row>
    <row r="495" spans="1:17" x14ac:dyDescent="0.25">
      <c r="A495" s="13" t="str">
        <f>IF(INTRO!$E$39="Non-endemic"," ",IF(COUNTRY_INFO!A495=0," ",COUNTRY_INFO!A495))</f>
        <v>Nigeria</v>
      </c>
      <c r="B495" s="13" t="str">
        <f>IF(INTRO!$E$39="Non-endemic"," ",IF(COUNTRY_INFO!B495=0," ",COUNTRY_INFO!B495))</f>
        <v>Kogi</v>
      </c>
      <c r="C495" s="13" t="str">
        <f>IF(INTRO!$E$39="Non-endemic"," ",IF(COUNTRY_INFO!C495=0," ",COUNTRY_INFO!C495))</f>
        <v>Omala</v>
      </c>
      <c r="D495" s="14">
        <f>IF(INTRO!$E$39="Non-endemic",0,IF(INTRO!$E$39="Endemic but PC is not required",IF(COUNTRY_INFO!$H495=1,COUNTRY_INFO!F495+COUNTRY_INFO!G495,0),IF(COUNTRY_INFO!$H495=1,COUNTRY_INFO!F495+COUNTRY_INFO!G495,IF(COUNTRY_INFO!$I495=1,IF(COUNTRY_INFO!N495&gt;=(COUNTRY_INFO!F495+COUNTRY_INFO!G495),COUNTRY_INFO!F495+COUNTRY_INFO!G495,COUNTRY_INFO!$N495),0))))</f>
        <v>116631</v>
      </c>
      <c r="E495" s="15">
        <f>IF(AND(INTRO!$E$39="Non-endemic",INTRO!$E$37="Non-endemic"),"Not required",IF(INTRO!$E$39="Non-endemic","Treat with DEC",COUNTRY_INFO!Q495))</f>
        <v>1</v>
      </c>
      <c r="F495" s="15">
        <f>IF(INTRO!$E$39&lt;&gt;"Non-endemic",COUNTRY_INFO!R495,"Not required")</f>
        <v>1</v>
      </c>
      <c r="G495" s="14">
        <f>IF(COUNTRY_INFO!H495=1, IF($E495=1,IF(ALB_MBD!$J495&lt;&gt;" ",COUNTRY_INFO!F495+COUNTRY_INFO!G495-ALB_MBD!$J495,COUNTRY_INFO!F495+COUNTRY_INFO!G495), 0),0)</f>
        <v>116631</v>
      </c>
      <c r="H495" s="14">
        <f>IF(INTRO!$E$39&lt;&gt;"Endemic",0, IF(AND(COUNTRY_INFO!$I495=1,$F495&lt;&gt;0),IF(COUNTRY_INFO!N495&gt;=(COUNTRY_INFO!F495+COUNTRY_INFO!G495),COUNTRY_INFO!F495+COUNTRY_INFO!G495,COUNTRY_INFO!$N495), 0))</f>
        <v>116631</v>
      </c>
      <c r="I495" s="3"/>
      <c r="J495" s="14">
        <f t="shared" si="51"/>
        <v>116631</v>
      </c>
      <c r="K495" s="14">
        <f t="shared" si="52"/>
        <v>0</v>
      </c>
      <c r="L495" s="14">
        <f t="shared" si="53"/>
        <v>0</v>
      </c>
      <c r="M495" s="14">
        <f t="shared" si="54"/>
        <v>326566.8</v>
      </c>
      <c r="N495" s="14">
        <f t="shared" si="55"/>
        <v>326566.8</v>
      </c>
      <c r="O495" s="25"/>
      <c r="P495" s="16">
        <f t="shared" si="49"/>
        <v>326566.8</v>
      </c>
      <c r="Q495" s="16">
        <f t="shared" si="50"/>
        <v>654</v>
      </c>
    </row>
    <row r="496" spans="1:17" x14ac:dyDescent="0.25">
      <c r="A496" s="13" t="str">
        <f>IF(INTRO!$E$39="Non-endemic"," ",IF(COUNTRY_INFO!A496=0," ",COUNTRY_INFO!A496))</f>
        <v>Nigeria</v>
      </c>
      <c r="B496" s="13" t="str">
        <f>IF(INTRO!$E$39="Non-endemic"," ",IF(COUNTRY_INFO!B496=0," ",COUNTRY_INFO!B496))</f>
        <v>Kogi</v>
      </c>
      <c r="C496" s="13" t="str">
        <f>IF(INTRO!$E$39="Non-endemic"," ",IF(COUNTRY_INFO!C496=0," ",COUNTRY_INFO!C496))</f>
        <v>Yagba East</v>
      </c>
      <c r="D496" s="14">
        <f>IF(INTRO!$E$39="Non-endemic",0,IF(INTRO!$E$39="Endemic but PC is not required",IF(COUNTRY_INFO!$H496=1,COUNTRY_INFO!F496+COUNTRY_INFO!G496,0),IF(COUNTRY_INFO!$H496=1,COUNTRY_INFO!F496+COUNTRY_INFO!G496,IF(COUNTRY_INFO!$I496=1,IF(COUNTRY_INFO!N496&gt;=(COUNTRY_INFO!F496+COUNTRY_INFO!G496),COUNTRY_INFO!F496+COUNTRY_INFO!G496,COUNTRY_INFO!$N496),0))))</f>
        <v>160335</v>
      </c>
      <c r="E496" s="15">
        <f>IF(AND(INTRO!$E$39="Non-endemic",INTRO!$E$37="Non-endemic"),"Not required",IF(INTRO!$E$39="Non-endemic","Treat with DEC",COUNTRY_INFO!Q496))</f>
        <v>1</v>
      </c>
      <c r="F496" s="15">
        <f>IF(INTRO!$E$39&lt;&gt;"Non-endemic",COUNTRY_INFO!R496,"Not required")</f>
        <v>1</v>
      </c>
      <c r="G496" s="14">
        <f>IF(COUNTRY_INFO!H496=1, IF($E496=1,IF(ALB_MBD!$J496&lt;&gt;" ",COUNTRY_INFO!F496+COUNTRY_INFO!G496-ALB_MBD!$J496,COUNTRY_INFO!F496+COUNTRY_INFO!G496), 0),0)</f>
        <v>160335</v>
      </c>
      <c r="H496" s="14">
        <f>IF(INTRO!$E$39&lt;&gt;"Endemic",0, IF(AND(COUNTRY_INFO!$I496=1,$F496&lt;&gt;0),IF(COUNTRY_INFO!N496&gt;=(COUNTRY_INFO!F496+COUNTRY_INFO!G496),COUNTRY_INFO!F496+COUNTRY_INFO!G496,COUNTRY_INFO!$N496), 0))</f>
        <v>68142.784989843727</v>
      </c>
      <c r="I496" s="3">
        <v>54514.227991874985</v>
      </c>
      <c r="J496" s="14">
        <f t="shared" si="51"/>
        <v>54514.227991874985</v>
      </c>
      <c r="K496" s="14">
        <f t="shared" si="52"/>
        <v>296298.16162275005</v>
      </c>
      <c r="L496" s="14">
        <f t="shared" si="53"/>
        <v>0</v>
      </c>
      <c r="M496" s="14">
        <f t="shared" si="54"/>
        <v>152639.83837724995</v>
      </c>
      <c r="N496" s="14">
        <f t="shared" si="55"/>
        <v>448938</v>
      </c>
      <c r="O496" s="25"/>
      <c r="P496" s="16">
        <f t="shared" si="49"/>
        <v>448938</v>
      </c>
      <c r="Q496" s="16">
        <f t="shared" si="50"/>
        <v>898</v>
      </c>
    </row>
    <row r="497" spans="1:17" x14ac:dyDescent="0.25">
      <c r="A497" s="13" t="str">
        <f>IF(INTRO!$E$39="Non-endemic"," ",IF(COUNTRY_INFO!A497=0," ",COUNTRY_INFO!A497))</f>
        <v>Nigeria</v>
      </c>
      <c r="B497" s="13" t="str">
        <f>IF(INTRO!$E$39="Non-endemic"," ",IF(COUNTRY_INFO!B497=0," ",COUNTRY_INFO!B497))</f>
        <v>Kogi</v>
      </c>
      <c r="C497" s="13" t="str">
        <f>IF(INTRO!$E$39="Non-endemic"," ",IF(COUNTRY_INFO!C497=0," ",COUNTRY_INFO!C497))</f>
        <v>Yagba West</v>
      </c>
      <c r="D497" s="14">
        <f>IF(INTRO!$E$39="Non-endemic",0,IF(INTRO!$E$39="Endemic but PC is not required",IF(COUNTRY_INFO!$H497=1,COUNTRY_INFO!F497+COUNTRY_INFO!G497,0),IF(COUNTRY_INFO!$H497=1,COUNTRY_INFO!F497+COUNTRY_INFO!G497,IF(COUNTRY_INFO!$I497=1,IF(COUNTRY_INFO!N497&gt;=(COUNTRY_INFO!F497+COUNTRY_INFO!G497),COUNTRY_INFO!F497+COUNTRY_INFO!G497,COUNTRY_INFO!$N497),0))))</f>
        <v>150789</v>
      </c>
      <c r="E497" s="15">
        <f>IF(AND(INTRO!$E$39="Non-endemic",INTRO!$E$37="Non-endemic"),"Not required",IF(INTRO!$E$39="Non-endemic","Treat with DEC",COUNTRY_INFO!Q497))</f>
        <v>0</v>
      </c>
      <c r="F497" s="15">
        <f>IF(INTRO!$E$39&lt;&gt;"Non-endemic",COUNTRY_INFO!R497,"Not required")</f>
        <v>1</v>
      </c>
      <c r="G497" s="14">
        <f>IF(COUNTRY_INFO!H497=1, IF($E497=1,IF(ALB_MBD!$J497&lt;&gt;" ",COUNTRY_INFO!F497+COUNTRY_INFO!G497-ALB_MBD!$J497,COUNTRY_INFO!F497+COUNTRY_INFO!G497), 0),0)</f>
        <v>0</v>
      </c>
      <c r="H497" s="14">
        <f>IF(INTRO!$E$39&lt;&gt;"Endemic",0, IF(AND(COUNTRY_INFO!$I497=1,$F497&lt;&gt;0),IF(COUNTRY_INFO!N497&gt;=(COUNTRY_INFO!F497+COUNTRY_INFO!G497),COUNTRY_INFO!F497+COUNTRY_INFO!G497,COUNTRY_INFO!$N497), 0))</f>
        <v>150789</v>
      </c>
      <c r="I497" s="3"/>
      <c r="J497" s="14">
        <f t="shared" si="51"/>
        <v>150789</v>
      </c>
      <c r="K497" s="14">
        <f t="shared" si="52"/>
        <v>0</v>
      </c>
      <c r="L497" s="14">
        <f t="shared" si="53"/>
        <v>422209.19999999995</v>
      </c>
      <c r="M497" s="14">
        <f t="shared" si="54"/>
        <v>0</v>
      </c>
      <c r="N497" s="14">
        <f t="shared" si="55"/>
        <v>422209.19999999995</v>
      </c>
      <c r="O497" s="25"/>
      <c r="P497" s="16">
        <f t="shared" si="49"/>
        <v>422209.19999999995</v>
      </c>
      <c r="Q497" s="16">
        <f t="shared" si="50"/>
        <v>845</v>
      </c>
    </row>
    <row r="498" spans="1:17" x14ac:dyDescent="0.25">
      <c r="A498" s="13" t="str">
        <f>IF(INTRO!$E$39="Non-endemic"," ",IF(COUNTRY_INFO!A498=0," ",COUNTRY_INFO!A498))</f>
        <v>Nigeria</v>
      </c>
      <c r="B498" s="13" t="str">
        <f>IF(INTRO!$E$39="Non-endemic"," ",IF(COUNTRY_INFO!B498=0," ",COUNTRY_INFO!B498))</f>
        <v>Kwara</v>
      </c>
      <c r="C498" s="13" t="str">
        <f>IF(INTRO!$E$39="Non-endemic"," ",IF(COUNTRY_INFO!C498=0," ",COUNTRY_INFO!C498))</f>
        <v>Asa</v>
      </c>
      <c r="D498" s="14">
        <f>IF(INTRO!$E$39="Non-endemic",0,IF(INTRO!$E$39="Endemic but PC is not required",IF(COUNTRY_INFO!$H498=1,COUNTRY_INFO!F498+COUNTRY_INFO!G498,0),IF(COUNTRY_INFO!$H498=1,COUNTRY_INFO!F498+COUNTRY_INFO!G498,IF(COUNTRY_INFO!$I498=1,IF(COUNTRY_INFO!N498&gt;=(COUNTRY_INFO!F498+COUNTRY_INFO!G498),COUNTRY_INFO!F498+COUNTRY_INFO!G498,COUNTRY_INFO!$N498),0))))</f>
        <v>136032</v>
      </c>
      <c r="E498" s="15">
        <f>IF(AND(INTRO!$E$39="Non-endemic",INTRO!$E$37="Non-endemic"),"Not required",IF(INTRO!$E$39="Non-endemic","Treat with DEC",COUNTRY_INFO!Q498))</f>
        <v>1</v>
      </c>
      <c r="F498" s="15">
        <f>IF(INTRO!$E$39&lt;&gt;"Non-endemic",COUNTRY_INFO!R498,"Not required")</f>
        <v>1</v>
      </c>
      <c r="G498" s="14">
        <f>IF(COUNTRY_INFO!H498=1, IF($E498=1,IF(ALB_MBD!$J498&lt;&gt;" ",COUNTRY_INFO!F498+COUNTRY_INFO!G498-ALB_MBD!$J498,COUNTRY_INFO!F498+COUNTRY_INFO!G498), 0),0)</f>
        <v>136032</v>
      </c>
      <c r="H498" s="14">
        <f>IF(INTRO!$E$39&lt;&gt;"Endemic",0, IF(AND(COUNTRY_INFO!$I498=1,$F498&lt;&gt;0),IF(COUNTRY_INFO!N498&gt;=(COUNTRY_INFO!F498+COUNTRY_INFO!G498),COUNTRY_INFO!F498+COUNTRY_INFO!G498,COUNTRY_INFO!$N498), 0))</f>
        <v>97155.403007031229</v>
      </c>
      <c r="I498" s="3">
        <v>77724.322405624989</v>
      </c>
      <c r="J498" s="14">
        <f t="shared" si="51"/>
        <v>77724.322405624989</v>
      </c>
      <c r="K498" s="14">
        <f t="shared" si="52"/>
        <v>163261.49726425001</v>
      </c>
      <c r="L498" s="14">
        <f t="shared" si="53"/>
        <v>0</v>
      </c>
      <c r="M498" s="14">
        <f t="shared" si="54"/>
        <v>217628.10273574997</v>
      </c>
      <c r="N498" s="14">
        <f t="shared" si="55"/>
        <v>380889.59999999998</v>
      </c>
      <c r="O498" s="25"/>
      <c r="P498" s="16">
        <f t="shared" si="49"/>
        <v>380889.59999999998</v>
      </c>
      <c r="Q498" s="16">
        <f t="shared" si="50"/>
        <v>762</v>
      </c>
    </row>
    <row r="499" spans="1:17" x14ac:dyDescent="0.25">
      <c r="A499" s="13" t="str">
        <f>IF(INTRO!$E$39="Non-endemic"," ",IF(COUNTRY_INFO!A499=0," ",COUNTRY_INFO!A499))</f>
        <v>Nigeria</v>
      </c>
      <c r="B499" s="13" t="str">
        <f>IF(INTRO!$E$39="Non-endemic"," ",IF(COUNTRY_INFO!B499=0," ",COUNTRY_INFO!B499))</f>
        <v>Kwara</v>
      </c>
      <c r="C499" s="13" t="str">
        <f>IF(INTRO!$E$39="Non-endemic"," ",IF(COUNTRY_INFO!C499=0," ",COUNTRY_INFO!C499))</f>
        <v>Oyun</v>
      </c>
      <c r="D499" s="14">
        <f>IF(INTRO!$E$39="Non-endemic",0,IF(INTRO!$E$39="Endemic but PC is not required",IF(COUNTRY_INFO!$H499=1,COUNTRY_INFO!F499+COUNTRY_INFO!G499,0),IF(COUNTRY_INFO!$H499=1,COUNTRY_INFO!F499+COUNTRY_INFO!G499,IF(COUNTRY_INFO!$I499=1,IF(COUNTRY_INFO!N499&gt;=(COUNTRY_INFO!F499+COUNTRY_INFO!G499),COUNTRY_INFO!F499+COUNTRY_INFO!G499,COUNTRY_INFO!$N499),0))))</f>
        <v>101408</v>
      </c>
      <c r="E499" s="15">
        <f>IF(AND(INTRO!$E$39="Non-endemic",INTRO!$E$37="Non-endemic"),"Not required",IF(INTRO!$E$39="Non-endemic","Treat with DEC",COUNTRY_INFO!Q499))</f>
        <v>1</v>
      </c>
      <c r="F499" s="15">
        <f>IF(INTRO!$E$39&lt;&gt;"Non-endemic",COUNTRY_INFO!R499,"Not required")</f>
        <v>1</v>
      </c>
      <c r="G499" s="14">
        <f>IF(COUNTRY_INFO!H499=1, IF($E499=1,IF(ALB_MBD!$J499&lt;&gt;" ",COUNTRY_INFO!F499+COUNTRY_INFO!G499-ALB_MBD!$J499,COUNTRY_INFO!F499+COUNTRY_INFO!G499), 0),0)</f>
        <v>101408</v>
      </c>
      <c r="H499" s="14">
        <f>IF(INTRO!$E$39&lt;&gt;"Endemic",0, IF(AND(COUNTRY_INFO!$I499=1,$F499&lt;&gt;0),IF(COUNTRY_INFO!N499&gt;=(COUNTRY_INFO!F499+COUNTRY_INFO!G499),COUNTRY_INFO!F499+COUNTRY_INFO!G499,COUNTRY_INFO!$N499), 0))</f>
        <v>101408</v>
      </c>
      <c r="I499" s="3"/>
      <c r="J499" s="14">
        <f t="shared" si="51"/>
        <v>101408</v>
      </c>
      <c r="K499" s="14">
        <f t="shared" si="52"/>
        <v>0</v>
      </c>
      <c r="L499" s="14">
        <f t="shared" si="53"/>
        <v>0</v>
      </c>
      <c r="M499" s="14">
        <f t="shared" si="54"/>
        <v>283942.39999999997</v>
      </c>
      <c r="N499" s="14">
        <f t="shared" si="55"/>
        <v>283942.39999999997</v>
      </c>
      <c r="O499" s="25"/>
      <c r="P499" s="16">
        <f t="shared" si="49"/>
        <v>283942.39999999997</v>
      </c>
      <c r="Q499" s="16">
        <f t="shared" si="50"/>
        <v>568</v>
      </c>
    </row>
    <row r="500" spans="1:17" x14ac:dyDescent="0.25">
      <c r="A500" s="13" t="str">
        <f>IF(INTRO!$E$39="Non-endemic"," ",IF(COUNTRY_INFO!A500=0," ",COUNTRY_INFO!A500))</f>
        <v>Nigeria</v>
      </c>
      <c r="B500" s="13" t="str">
        <f>IF(INTRO!$E$39="Non-endemic"," ",IF(COUNTRY_INFO!B500=0," ",COUNTRY_INFO!B500))</f>
        <v>Kwara</v>
      </c>
      <c r="C500" s="13" t="str">
        <f>IF(INTRO!$E$39="Non-endemic"," ",IF(COUNTRY_INFO!C500=0," ",COUNTRY_INFO!C500))</f>
        <v>Baruten</v>
      </c>
      <c r="D500" s="14">
        <f>IF(INTRO!$E$39="Non-endemic",0,IF(INTRO!$E$39="Endemic but PC is not required",IF(COUNTRY_INFO!$H500=1,COUNTRY_INFO!F500+COUNTRY_INFO!G500,0),IF(COUNTRY_INFO!$H500=1,COUNTRY_INFO!F500+COUNTRY_INFO!G500,IF(COUNTRY_INFO!$I500=1,IF(COUNTRY_INFO!N500&gt;=(COUNTRY_INFO!F500+COUNTRY_INFO!G500),COUNTRY_INFO!F500+COUNTRY_INFO!G500,COUNTRY_INFO!$N500),0))))</f>
        <v>225360</v>
      </c>
      <c r="E500" s="15">
        <f>IF(AND(INTRO!$E$39="Non-endemic",INTRO!$E$37="Non-endemic"),"Not required",IF(INTRO!$E$39="Non-endemic","Treat with DEC",COUNTRY_INFO!Q500))</f>
        <v>1</v>
      </c>
      <c r="F500" s="15">
        <f>IF(INTRO!$E$39&lt;&gt;"Non-endemic",COUNTRY_INFO!R500,"Not required")</f>
        <v>1</v>
      </c>
      <c r="G500" s="14">
        <f>IF(COUNTRY_INFO!H500=1, IF($E500=1,IF(ALB_MBD!$J500&lt;&gt;" ",COUNTRY_INFO!F500+COUNTRY_INFO!G500-ALB_MBD!$J500,COUNTRY_INFO!F500+COUNTRY_INFO!G500), 0),0)</f>
        <v>225360</v>
      </c>
      <c r="H500" s="14">
        <f>IF(INTRO!$E$39&lt;&gt;"Endemic",0, IF(AND(COUNTRY_INFO!$I500=1,$F500&lt;&gt;0),IF(COUNTRY_INFO!N500&gt;=(COUNTRY_INFO!F500+COUNTRY_INFO!G500),COUNTRY_INFO!F500+COUNTRY_INFO!G500,COUNTRY_INFO!$N500), 0))</f>
        <v>225360</v>
      </c>
      <c r="I500" s="3"/>
      <c r="J500" s="14">
        <f t="shared" si="51"/>
        <v>225360</v>
      </c>
      <c r="K500" s="14">
        <f t="shared" si="52"/>
        <v>0</v>
      </c>
      <c r="L500" s="14">
        <f t="shared" si="53"/>
        <v>0</v>
      </c>
      <c r="M500" s="14">
        <f t="shared" si="54"/>
        <v>631008</v>
      </c>
      <c r="N500" s="14">
        <f t="shared" si="55"/>
        <v>631008</v>
      </c>
      <c r="O500" s="25"/>
      <c r="P500" s="16">
        <f t="shared" si="49"/>
        <v>631008</v>
      </c>
      <c r="Q500" s="16">
        <f t="shared" si="50"/>
        <v>1263</v>
      </c>
    </row>
    <row r="501" spans="1:17" x14ac:dyDescent="0.25">
      <c r="A501" s="13" t="str">
        <f>IF(INTRO!$E$39="Non-endemic"," ",IF(COUNTRY_INFO!A501=0," ",COUNTRY_INFO!A501))</f>
        <v>Nigeria</v>
      </c>
      <c r="B501" s="13" t="str">
        <f>IF(INTRO!$E$39="Non-endemic"," ",IF(COUNTRY_INFO!B501=0," ",COUNTRY_INFO!B501))</f>
        <v>Kwara</v>
      </c>
      <c r="C501" s="13" t="str">
        <f>IF(INTRO!$E$39="Non-endemic"," ",IF(COUNTRY_INFO!C501=0," ",COUNTRY_INFO!C501))</f>
        <v>Edu</v>
      </c>
      <c r="D501" s="14">
        <f>IF(INTRO!$E$39="Non-endemic",0,IF(INTRO!$E$39="Endemic but PC is not required",IF(COUNTRY_INFO!$H501=1,COUNTRY_INFO!F501+COUNTRY_INFO!G501,0),IF(COUNTRY_INFO!$H501=1,COUNTRY_INFO!F501+COUNTRY_INFO!G501,IF(COUNTRY_INFO!$I501=1,IF(COUNTRY_INFO!N501&gt;=(COUNTRY_INFO!F501+COUNTRY_INFO!G501),COUNTRY_INFO!F501+COUNTRY_INFO!G501,COUNTRY_INFO!$N501),0))))</f>
        <v>216763</v>
      </c>
      <c r="E501" s="15">
        <f>IF(AND(INTRO!$E$39="Non-endemic",INTRO!$E$37="Non-endemic"),"Not required",IF(INTRO!$E$39="Non-endemic","Treat with DEC",COUNTRY_INFO!Q501))</f>
        <v>0</v>
      </c>
      <c r="F501" s="15">
        <f>IF(INTRO!$E$39&lt;&gt;"Non-endemic",COUNTRY_INFO!R501,"Not required")</f>
        <v>1</v>
      </c>
      <c r="G501" s="14">
        <f>IF(COUNTRY_INFO!H501=1, IF($E501=1,IF(ALB_MBD!$J501&lt;&gt;" ",COUNTRY_INFO!F501+COUNTRY_INFO!G501-ALB_MBD!$J501,COUNTRY_INFO!F501+COUNTRY_INFO!G501), 0),0)</f>
        <v>0</v>
      </c>
      <c r="H501" s="14">
        <f>IF(INTRO!$E$39&lt;&gt;"Endemic",0, IF(AND(COUNTRY_INFO!$I501=1,$F501&lt;&gt;0),IF(COUNTRY_INFO!N501&gt;=(COUNTRY_INFO!F501+COUNTRY_INFO!G501),COUNTRY_INFO!F501+COUNTRY_INFO!G501,COUNTRY_INFO!$N501), 0))</f>
        <v>216763</v>
      </c>
      <c r="I501" s="3"/>
      <c r="J501" s="14">
        <f t="shared" si="51"/>
        <v>216763</v>
      </c>
      <c r="K501" s="14">
        <f t="shared" si="52"/>
        <v>0</v>
      </c>
      <c r="L501" s="14">
        <f t="shared" si="53"/>
        <v>606936.39999999991</v>
      </c>
      <c r="M501" s="14">
        <f t="shared" si="54"/>
        <v>0</v>
      </c>
      <c r="N501" s="14">
        <f t="shared" si="55"/>
        <v>606936.39999999991</v>
      </c>
      <c r="O501" s="25"/>
      <c r="P501" s="16">
        <f t="shared" si="49"/>
        <v>606936.39999999991</v>
      </c>
      <c r="Q501" s="16">
        <f t="shared" si="50"/>
        <v>1214</v>
      </c>
    </row>
    <row r="502" spans="1:17" x14ac:dyDescent="0.25">
      <c r="A502" s="13" t="str">
        <f>IF(INTRO!$E$39="Non-endemic"," ",IF(COUNTRY_INFO!A502=0," ",COUNTRY_INFO!A502))</f>
        <v>Nigeria</v>
      </c>
      <c r="B502" s="13" t="str">
        <f>IF(INTRO!$E$39="Non-endemic"," ",IF(COUNTRY_INFO!B502=0," ",COUNTRY_INFO!B502))</f>
        <v>Kwara</v>
      </c>
      <c r="C502" s="13" t="str">
        <f>IF(INTRO!$E$39="Non-endemic"," ",IF(COUNTRY_INFO!C502=0," ",COUNTRY_INFO!C502))</f>
        <v>Ekitti</v>
      </c>
      <c r="D502" s="14">
        <f>IF(INTRO!$E$39="Non-endemic",0,IF(INTRO!$E$39="Endemic but PC is not required",IF(COUNTRY_INFO!$H502=1,COUNTRY_INFO!F502+COUNTRY_INFO!G502,0),IF(COUNTRY_INFO!$H502=1,COUNTRY_INFO!F502+COUNTRY_INFO!G502,IF(COUNTRY_INFO!$I502=1,IF(COUNTRY_INFO!N502&gt;=(COUNTRY_INFO!F502+COUNTRY_INFO!G502),COUNTRY_INFO!F502+COUNTRY_INFO!G502,COUNTRY_INFO!$N502),0))))</f>
        <v>59014</v>
      </c>
      <c r="E502" s="15">
        <f>IF(AND(INTRO!$E$39="Non-endemic",INTRO!$E$37="Non-endemic"),"Not required",IF(INTRO!$E$39="Non-endemic","Treat with DEC",COUNTRY_INFO!Q502))</f>
        <v>1</v>
      </c>
      <c r="F502" s="15">
        <f>IF(INTRO!$E$39&lt;&gt;"Non-endemic",COUNTRY_INFO!R502,"Not required")</f>
        <v>1</v>
      </c>
      <c r="G502" s="14">
        <f>IF(COUNTRY_INFO!H502=1, IF($E502=1,IF(ALB_MBD!$J502&lt;&gt;" ",COUNTRY_INFO!F502+COUNTRY_INFO!G502-ALB_MBD!$J502,COUNTRY_INFO!F502+COUNTRY_INFO!G502), 0),0)</f>
        <v>59014</v>
      </c>
      <c r="H502" s="14">
        <f>IF(INTRO!$E$39&lt;&gt;"Endemic",0, IF(AND(COUNTRY_INFO!$I502=1,$F502&lt;&gt;0),IF(COUNTRY_INFO!N502&gt;=(COUNTRY_INFO!F502+COUNTRY_INFO!G502),COUNTRY_INFO!F502+COUNTRY_INFO!G502,COUNTRY_INFO!$N502), 0))</f>
        <v>59014</v>
      </c>
      <c r="I502" s="3"/>
      <c r="J502" s="14">
        <f t="shared" si="51"/>
        <v>59014</v>
      </c>
      <c r="K502" s="14">
        <f t="shared" si="52"/>
        <v>0</v>
      </c>
      <c r="L502" s="14">
        <f t="shared" si="53"/>
        <v>0</v>
      </c>
      <c r="M502" s="14">
        <f t="shared" si="54"/>
        <v>165239.19999999998</v>
      </c>
      <c r="N502" s="14">
        <f t="shared" si="55"/>
        <v>165239.19999999998</v>
      </c>
      <c r="O502" s="25"/>
      <c r="P502" s="16">
        <f t="shared" si="49"/>
        <v>165239.19999999998</v>
      </c>
      <c r="Q502" s="16">
        <f t="shared" si="50"/>
        <v>331</v>
      </c>
    </row>
    <row r="503" spans="1:17" x14ac:dyDescent="0.25">
      <c r="A503" s="13" t="str">
        <f>IF(INTRO!$E$39="Non-endemic"," ",IF(COUNTRY_INFO!A503=0," ",COUNTRY_INFO!A503))</f>
        <v>Nigeria</v>
      </c>
      <c r="B503" s="13" t="str">
        <f>IF(INTRO!$E$39="Non-endemic"," ",IF(COUNTRY_INFO!B503=0," ",COUNTRY_INFO!B503))</f>
        <v>Kwara</v>
      </c>
      <c r="C503" s="13" t="str">
        <f>IF(INTRO!$E$39="Non-endemic"," ",IF(COUNTRY_INFO!C503=0," ",COUNTRY_INFO!C503))</f>
        <v>Ifelodun</v>
      </c>
      <c r="D503" s="14">
        <f>IF(INTRO!$E$39="Non-endemic",0,IF(INTRO!$E$39="Endemic but PC is not required",IF(COUNTRY_INFO!$H503=1,COUNTRY_INFO!F503+COUNTRY_INFO!G503,0),IF(COUNTRY_INFO!$H503=1,COUNTRY_INFO!F503+COUNTRY_INFO!G503,IF(COUNTRY_INFO!$I503=1,IF(COUNTRY_INFO!N503&gt;=(COUNTRY_INFO!F503+COUNTRY_INFO!G503),COUNTRY_INFO!F503+COUNTRY_INFO!G503,COUNTRY_INFO!$N503),0))))</f>
        <v>221683</v>
      </c>
      <c r="E503" s="15">
        <f>IF(AND(INTRO!$E$39="Non-endemic",INTRO!$E$37="Non-endemic"),"Not required",IF(INTRO!$E$39="Non-endemic","Treat with DEC",COUNTRY_INFO!Q503))</f>
        <v>0</v>
      </c>
      <c r="F503" s="15">
        <f>IF(INTRO!$E$39&lt;&gt;"Non-endemic",COUNTRY_INFO!R503,"Not required")</f>
        <v>1</v>
      </c>
      <c r="G503" s="14">
        <f>IF(COUNTRY_INFO!H503=1, IF($E503=1,IF(ALB_MBD!$J503&lt;&gt;" ",COUNTRY_INFO!F503+COUNTRY_INFO!G503-ALB_MBD!$J503,COUNTRY_INFO!F503+COUNTRY_INFO!G503), 0),0)</f>
        <v>0</v>
      </c>
      <c r="H503" s="14">
        <f>IF(INTRO!$E$39&lt;&gt;"Endemic",0, IF(AND(COUNTRY_INFO!$I503=1,$F503&lt;&gt;0),IF(COUNTRY_INFO!N503&gt;=(COUNTRY_INFO!F503+COUNTRY_INFO!G503),COUNTRY_INFO!F503+COUNTRY_INFO!G503,COUNTRY_INFO!$N503), 0))</f>
        <v>221683</v>
      </c>
      <c r="I503" s="3"/>
      <c r="J503" s="14">
        <f t="shared" si="51"/>
        <v>221683</v>
      </c>
      <c r="K503" s="14">
        <f t="shared" si="52"/>
        <v>0</v>
      </c>
      <c r="L503" s="14">
        <f t="shared" si="53"/>
        <v>620712.39999999991</v>
      </c>
      <c r="M503" s="14">
        <f t="shared" si="54"/>
        <v>0</v>
      </c>
      <c r="N503" s="14">
        <f t="shared" si="55"/>
        <v>620712.39999999991</v>
      </c>
      <c r="O503" s="25"/>
      <c r="P503" s="16">
        <f t="shared" si="49"/>
        <v>620712.39999999991</v>
      </c>
      <c r="Q503" s="16">
        <f t="shared" si="50"/>
        <v>1242</v>
      </c>
    </row>
    <row r="504" spans="1:17" x14ac:dyDescent="0.25">
      <c r="A504" s="13" t="str">
        <f>IF(INTRO!$E$39="Non-endemic"," ",IF(COUNTRY_INFO!A504=0," ",COUNTRY_INFO!A504))</f>
        <v>Nigeria</v>
      </c>
      <c r="B504" s="13" t="str">
        <f>IF(INTRO!$E$39="Non-endemic"," ",IF(COUNTRY_INFO!B504=0," ",COUNTRY_INFO!B504))</f>
        <v>Kwara</v>
      </c>
      <c r="C504" s="13" t="str">
        <f>IF(INTRO!$E$39="Non-endemic"," ",IF(COUNTRY_INFO!C504=0," ",COUNTRY_INFO!C504))</f>
        <v>Ilorin East</v>
      </c>
      <c r="D504" s="14">
        <f>IF(INTRO!$E$39="Non-endemic",0,IF(INTRO!$E$39="Endemic but PC is not required",IF(COUNTRY_INFO!$H504=1,COUNTRY_INFO!F504+COUNTRY_INFO!G504,0),IF(COUNTRY_INFO!$H504=1,COUNTRY_INFO!F504+COUNTRY_INFO!G504,IF(COUNTRY_INFO!$I504=1,IF(COUNTRY_INFO!N504&gt;=(COUNTRY_INFO!F504+COUNTRY_INFO!G504),COUNTRY_INFO!F504+COUNTRY_INFO!G504,COUNTRY_INFO!$N504),0))))</f>
        <v>219820</v>
      </c>
      <c r="E504" s="15">
        <f>IF(AND(INTRO!$E$39="Non-endemic",INTRO!$E$37="Non-endemic"),"Not required",IF(INTRO!$E$39="Non-endemic","Treat with DEC",COUNTRY_INFO!Q504))</f>
        <v>0</v>
      </c>
      <c r="F504" s="15">
        <f>IF(INTRO!$E$39&lt;&gt;"Non-endemic",COUNTRY_INFO!R504,"Not required")</f>
        <v>1</v>
      </c>
      <c r="G504" s="14">
        <f>IF(COUNTRY_INFO!H504=1, IF($E504=1,IF(ALB_MBD!$J504&lt;&gt;" ",COUNTRY_INFO!F504+COUNTRY_INFO!G504-ALB_MBD!$J504,COUNTRY_INFO!F504+COUNTRY_INFO!G504), 0),0)</f>
        <v>0</v>
      </c>
      <c r="H504" s="14">
        <f>IF(INTRO!$E$39&lt;&gt;"Endemic",0, IF(AND(COUNTRY_INFO!$I504=1,$F504&lt;&gt;0),IF(COUNTRY_INFO!N504&gt;=(COUNTRY_INFO!F504+COUNTRY_INFO!G504),COUNTRY_INFO!F504+COUNTRY_INFO!G504,COUNTRY_INFO!$N504), 0))</f>
        <v>219820</v>
      </c>
      <c r="I504" s="3"/>
      <c r="J504" s="14">
        <f t="shared" si="51"/>
        <v>219820</v>
      </c>
      <c r="K504" s="14">
        <f t="shared" si="52"/>
        <v>0</v>
      </c>
      <c r="L504" s="14">
        <f t="shared" si="53"/>
        <v>615496</v>
      </c>
      <c r="M504" s="14">
        <f t="shared" si="54"/>
        <v>0</v>
      </c>
      <c r="N504" s="14">
        <f t="shared" si="55"/>
        <v>615496</v>
      </c>
      <c r="O504" s="25"/>
      <c r="P504" s="16">
        <f t="shared" si="49"/>
        <v>615496</v>
      </c>
      <c r="Q504" s="16">
        <f t="shared" si="50"/>
        <v>1231</v>
      </c>
    </row>
    <row r="505" spans="1:17" x14ac:dyDescent="0.25">
      <c r="A505" s="13" t="str">
        <f>IF(INTRO!$E$39="Non-endemic"," ",IF(COUNTRY_INFO!A505=0," ",COUNTRY_INFO!A505))</f>
        <v>Nigeria</v>
      </c>
      <c r="B505" s="13" t="str">
        <f>IF(INTRO!$E$39="Non-endemic"," ",IF(COUNTRY_INFO!B505=0," ",COUNTRY_INFO!B505))</f>
        <v>Kwara</v>
      </c>
      <c r="C505" s="13" t="str">
        <f>IF(INTRO!$E$39="Non-endemic"," ",IF(COUNTRY_INFO!C505=0," ",COUNTRY_INFO!C505))</f>
        <v>Ilorin South</v>
      </c>
      <c r="D505" s="14">
        <f>IF(INTRO!$E$39="Non-endemic",0,IF(INTRO!$E$39="Endemic but PC is not required",IF(COUNTRY_INFO!$H505=1,COUNTRY_INFO!F505+COUNTRY_INFO!G505,0),IF(COUNTRY_INFO!$H505=1,COUNTRY_INFO!F505+COUNTRY_INFO!G505,IF(COUNTRY_INFO!$I505=1,IF(COUNTRY_INFO!N505&gt;=(COUNTRY_INFO!F505+COUNTRY_INFO!G505),COUNTRY_INFO!F505+COUNTRY_INFO!G505,COUNTRY_INFO!$N505),0))))</f>
        <v>224533</v>
      </c>
      <c r="E505" s="15">
        <f>IF(AND(INTRO!$E$39="Non-endemic",INTRO!$E$37="Non-endemic"),"Not required",IF(INTRO!$E$39="Non-endemic","Treat with DEC",COUNTRY_INFO!Q505))</f>
        <v>1</v>
      </c>
      <c r="F505" s="15">
        <f>IF(INTRO!$E$39&lt;&gt;"Non-endemic",COUNTRY_INFO!R505,"Not required")</f>
        <v>1</v>
      </c>
      <c r="G505" s="14">
        <f>IF(COUNTRY_INFO!H505=1, IF($E505=1,IF(ALB_MBD!$J505&lt;&gt;" ",COUNTRY_INFO!F505+COUNTRY_INFO!G505-ALB_MBD!$J505,COUNTRY_INFO!F505+COUNTRY_INFO!G505), 0),0)</f>
        <v>224533</v>
      </c>
      <c r="H505" s="14">
        <f>IF(INTRO!$E$39&lt;&gt;"Endemic",0, IF(AND(COUNTRY_INFO!$I505=1,$F505&lt;&gt;0),IF(COUNTRY_INFO!N505&gt;=(COUNTRY_INFO!F505+COUNTRY_INFO!G505),COUNTRY_INFO!F505+COUNTRY_INFO!G505,COUNTRY_INFO!$N505), 0))</f>
        <v>63337.887476953103</v>
      </c>
      <c r="I505" s="3">
        <v>50670.309981562488</v>
      </c>
      <c r="J505" s="14">
        <f t="shared" si="51"/>
        <v>50670.309981562488</v>
      </c>
      <c r="K505" s="14">
        <f t="shared" si="52"/>
        <v>486815.53205162502</v>
      </c>
      <c r="L505" s="14">
        <f t="shared" si="53"/>
        <v>0</v>
      </c>
      <c r="M505" s="14">
        <f t="shared" si="54"/>
        <v>141876.86794837494</v>
      </c>
      <c r="N505" s="14">
        <f t="shared" si="55"/>
        <v>628692.39999999991</v>
      </c>
      <c r="O505" s="25"/>
      <c r="P505" s="16">
        <f t="shared" si="49"/>
        <v>628692.39999999991</v>
      </c>
      <c r="Q505" s="16">
        <f t="shared" si="50"/>
        <v>1258</v>
      </c>
    </row>
    <row r="506" spans="1:17" x14ac:dyDescent="0.25">
      <c r="A506" s="13" t="str">
        <f>IF(INTRO!$E$39="Non-endemic"," ",IF(COUNTRY_INFO!A506=0," ",COUNTRY_INFO!A506))</f>
        <v>Nigeria</v>
      </c>
      <c r="B506" s="13" t="str">
        <f>IF(INTRO!$E$39="Non-endemic"," ",IF(COUNTRY_INFO!B506=0," ",COUNTRY_INFO!B506))</f>
        <v>Kwara</v>
      </c>
      <c r="C506" s="13" t="str">
        <f>IF(INTRO!$E$39="Non-endemic"," ",IF(COUNTRY_INFO!C506=0," ",COUNTRY_INFO!C506))</f>
        <v>Ilorin West</v>
      </c>
      <c r="D506" s="14">
        <f>IF(INTRO!$E$39="Non-endemic",0,IF(INTRO!$E$39="Endemic but PC is not required",IF(COUNTRY_INFO!$H506=1,COUNTRY_INFO!F506+COUNTRY_INFO!G506,0),IF(COUNTRY_INFO!$H506=1,COUNTRY_INFO!F506+COUNTRY_INFO!G506,IF(COUNTRY_INFO!$I506=1,IF(COUNTRY_INFO!N506&gt;=(COUNTRY_INFO!F506+COUNTRY_INFO!G506),COUNTRY_INFO!F506+COUNTRY_INFO!G506,COUNTRY_INFO!$N506),0))))</f>
        <v>392348</v>
      </c>
      <c r="E506" s="15">
        <f>IF(AND(INTRO!$E$39="Non-endemic",INTRO!$E$37="Non-endemic"),"Not required",IF(INTRO!$E$39="Non-endemic","Treat with DEC",COUNTRY_INFO!Q506))</f>
        <v>0</v>
      </c>
      <c r="F506" s="15">
        <f>IF(INTRO!$E$39&lt;&gt;"Non-endemic",COUNTRY_INFO!R506,"Not required")</f>
        <v>1</v>
      </c>
      <c r="G506" s="14">
        <f>IF(COUNTRY_INFO!H506=1, IF($E506=1,IF(ALB_MBD!$J506&lt;&gt;" ",COUNTRY_INFO!F506+COUNTRY_INFO!G506-ALB_MBD!$J506,COUNTRY_INFO!F506+COUNTRY_INFO!G506), 0),0)</f>
        <v>0</v>
      </c>
      <c r="H506" s="14">
        <f>IF(INTRO!$E$39&lt;&gt;"Endemic",0, IF(AND(COUNTRY_INFO!$I506=1,$F506&lt;&gt;0),IF(COUNTRY_INFO!N506&gt;=(COUNTRY_INFO!F506+COUNTRY_INFO!G506),COUNTRY_INFO!F506+COUNTRY_INFO!G506,COUNTRY_INFO!$N506), 0))</f>
        <v>392348</v>
      </c>
      <c r="I506" s="3"/>
      <c r="J506" s="14">
        <f t="shared" si="51"/>
        <v>392348</v>
      </c>
      <c r="K506" s="14">
        <f t="shared" si="52"/>
        <v>0</v>
      </c>
      <c r="L506" s="14">
        <f t="shared" si="53"/>
        <v>1098574.3999999999</v>
      </c>
      <c r="M506" s="14">
        <f t="shared" si="54"/>
        <v>0</v>
      </c>
      <c r="N506" s="14">
        <f t="shared" si="55"/>
        <v>1098574.3999999999</v>
      </c>
      <c r="O506" s="25"/>
      <c r="P506" s="16">
        <f t="shared" si="49"/>
        <v>1098574.3999999999</v>
      </c>
      <c r="Q506" s="16">
        <f t="shared" si="50"/>
        <v>2198</v>
      </c>
    </row>
    <row r="507" spans="1:17" x14ac:dyDescent="0.25">
      <c r="A507" s="13" t="str">
        <f>IF(INTRO!$E$39="Non-endemic"," ",IF(COUNTRY_INFO!A507=0," ",COUNTRY_INFO!A507))</f>
        <v>Nigeria</v>
      </c>
      <c r="B507" s="13" t="str">
        <f>IF(INTRO!$E$39="Non-endemic"," ",IF(COUNTRY_INFO!B507=0," ",COUNTRY_INFO!B507))</f>
        <v>Kwara</v>
      </c>
      <c r="C507" s="13" t="str">
        <f>IF(INTRO!$E$39="Non-endemic"," ",IF(COUNTRY_INFO!C507=0," ",COUNTRY_INFO!C507))</f>
        <v>Irepodun</v>
      </c>
      <c r="D507" s="14">
        <f>IF(INTRO!$E$39="Non-endemic",0,IF(INTRO!$E$39="Endemic but PC is not required",IF(COUNTRY_INFO!$H507=1,COUNTRY_INFO!F507+COUNTRY_INFO!G507,0),IF(COUNTRY_INFO!$H507=1,COUNTRY_INFO!F507+COUNTRY_INFO!G507,IF(COUNTRY_INFO!$I507=1,IF(COUNTRY_INFO!N507&gt;=(COUNTRY_INFO!F507+COUNTRY_INFO!G507),COUNTRY_INFO!F507+COUNTRY_INFO!G507,COUNTRY_INFO!$N507),0))))</f>
        <v>159891</v>
      </c>
      <c r="E507" s="15">
        <f>IF(AND(INTRO!$E$39="Non-endemic",INTRO!$E$37="Non-endemic"),"Not required",IF(INTRO!$E$39="Non-endemic","Treat with DEC",COUNTRY_INFO!Q507))</f>
        <v>1</v>
      </c>
      <c r="F507" s="15">
        <f>IF(INTRO!$E$39&lt;&gt;"Non-endemic",COUNTRY_INFO!R507,"Not required")</f>
        <v>1</v>
      </c>
      <c r="G507" s="14">
        <f>IF(COUNTRY_INFO!H507=1, IF($E507=1,IF(ALB_MBD!$J507&lt;&gt;" ",COUNTRY_INFO!F507+COUNTRY_INFO!G507-ALB_MBD!$J507,COUNTRY_INFO!F507+COUNTRY_INFO!G507), 0),0)</f>
        <v>159891</v>
      </c>
      <c r="H507" s="14">
        <f>IF(INTRO!$E$39&lt;&gt;"Endemic",0, IF(AND(COUNTRY_INFO!$I507=1,$F507&lt;&gt;0),IF(COUNTRY_INFO!N507&gt;=(COUNTRY_INFO!F507+COUNTRY_INFO!G507),COUNTRY_INFO!F507+COUNTRY_INFO!G507,COUNTRY_INFO!$N507), 0))</f>
        <v>159891</v>
      </c>
      <c r="I507" s="3">
        <v>145936.42684499995</v>
      </c>
      <c r="J507" s="14">
        <f t="shared" si="51"/>
        <v>145936.42684499995</v>
      </c>
      <c r="K507" s="14">
        <f t="shared" si="52"/>
        <v>39072.804834000133</v>
      </c>
      <c r="L507" s="14">
        <f t="shared" si="53"/>
        <v>0</v>
      </c>
      <c r="M507" s="14">
        <f t="shared" si="54"/>
        <v>408621.99516599986</v>
      </c>
      <c r="N507" s="14">
        <f t="shared" si="55"/>
        <v>447694.8</v>
      </c>
      <c r="O507" s="25"/>
      <c r="P507" s="16">
        <f t="shared" si="49"/>
        <v>447694.8</v>
      </c>
      <c r="Q507" s="16">
        <f t="shared" si="50"/>
        <v>896</v>
      </c>
    </row>
    <row r="508" spans="1:17" x14ac:dyDescent="0.25">
      <c r="A508" s="13" t="str">
        <f>IF(INTRO!$E$39="Non-endemic"," ",IF(COUNTRY_INFO!A508=0," ",COUNTRY_INFO!A508))</f>
        <v>Nigeria</v>
      </c>
      <c r="B508" s="13" t="str">
        <f>IF(INTRO!$E$39="Non-endemic"," ",IF(COUNTRY_INFO!B508=0," ",COUNTRY_INFO!B508))</f>
        <v>Kwara</v>
      </c>
      <c r="C508" s="13" t="str">
        <f>IF(INTRO!$E$39="Non-endemic"," ",IF(COUNTRY_INFO!C508=0," ",COUNTRY_INFO!C508))</f>
        <v>Isin</v>
      </c>
      <c r="D508" s="14">
        <f>IF(INTRO!$E$39="Non-endemic",0,IF(INTRO!$E$39="Endemic but PC is not required",IF(COUNTRY_INFO!$H508=1,COUNTRY_INFO!F508+COUNTRY_INFO!G508,0),IF(COUNTRY_INFO!$H508=1,COUNTRY_INFO!F508+COUNTRY_INFO!G508,IF(COUNTRY_INFO!$I508=1,IF(COUNTRY_INFO!N508&gt;=(COUNTRY_INFO!F508+COUNTRY_INFO!G508),COUNTRY_INFO!F508+COUNTRY_INFO!G508,COUNTRY_INFO!$N508),0))))</f>
        <v>64272</v>
      </c>
      <c r="E508" s="15">
        <f>IF(AND(INTRO!$E$39="Non-endemic",INTRO!$E$37="Non-endemic"),"Not required",IF(INTRO!$E$39="Non-endemic","Treat with DEC",COUNTRY_INFO!Q508))</f>
        <v>1</v>
      </c>
      <c r="F508" s="15">
        <f>IF(INTRO!$E$39&lt;&gt;"Non-endemic",COUNTRY_INFO!R508,"Not required")</f>
        <v>1</v>
      </c>
      <c r="G508" s="14">
        <f>IF(COUNTRY_INFO!H508=1, IF($E508=1,IF(ALB_MBD!$J508&lt;&gt;" ",COUNTRY_INFO!F508+COUNTRY_INFO!G508-ALB_MBD!$J508,COUNTRY_INFO!F508+COUNTRY_INFO!G508), 0),0)</f>
        <v>64272</v>
      </c>
      <c r="H508" s="14">
        <f>IF(INTRO!$E$39&lt;&gt;"Endemic",0, IF(AND(COUNTRY_INFO!$I508=1,$F508&lt;&gt;0),IF(COUNTRY_INFO!N508&gt;=(COUNTRY_INFO!F508+COUNTRY_INFO!G508),COUNTRY_INFO!F508+COUNTRY_INFO!G508,COUNTRY_INFO!$N508), 0))</f>
        <v>64272</v>
      </c>
      <c r="I508" s="3"/>
      <c r="J508" s="14">
        <f t="shared" si="51"/>
        <v>64272</v>
      </c>
      <c r="K508" s="14">
        <f t="shared" si="52"/>
        <v>0</v>
      </c>
      <c r="L508" s="14">
        <f t="shared" si="53"/>
        <v>0</v>
      </c>
      <c r="M508" s="14">
        <f t="shared" si="54"/>
        <v>179961.59999999998</v>
      </c>
      <c r="N508" s="14">
        <f t="shared" si="55"/>
        <v>179961.59999999998</v>
      </c>
      <c r="O508" s="25"/>
      <c r="P508" s="16">
        <f t="shared" si="49"/>
        <v>179961.59999999998</v>
      </c>
      <c r="Q508" s="16">
        <f t="shared" si="50"/>
        <v>360</v>
      </c>
    </row>
    <row r="509" spans="1:17" x14ac:dyDescent="0.25">
      <c r="A509" s="13" t="str">
        <f>IF(INTRO!$E$39="Non-endemic"," ",IF(COUNTRY_INFO!A509=0," ",COUNTRY_INFO!A509))</f>
        <v>Nigeria</v>
      </c>
      <c r="B509" s="13" t="str">
        <f>IF(INTRO!$E$39="Non-endemic"," ",IF(COUNTRY_INFO!B509=0," ",COUNTRY_INFO!B509))</f>
        <v>Kwara</v>
      </c>
      <c r="C509" s="13" t="str">
        <f>IF(INTRO!$E$39="Non-endemic"," ",IF(COUNTRY_INFO!C509=0," ",COUNTRY_INFO!C509))</f>
        <v>Kaima</v>
      </c>
      <c r="D509" s="14">
        <f>IF(INTRO!$E$39="Non-endemic",0,IF(INTRO!$E$39="Endemic but PC is not required",IF(COUNTRY_INFO!$H509=1,COUNTRY_INFO!F509+COUNTRY_INFO!G509,0),IF(COUNTRY_INFO!$H509=1,COUNTRY_INFO!F509+COUNTRY_INFO!G509,IF(COUNTRY_INFO!$I509=1,IF(COUNTRY_INFO!N509&gt;=(COUNTRY_INFO!F509+COUNTRY_INFO!G509),COUNTRY_INFO!F509+COUNTRY_INFO!G509,COUNTRY_INFO!$N509),0))))</f>
        <v>133589</v>
      </c>
      <c r="E509" s="15">
        <f>IF(AND(INTRO!$E$39="Non-endemic",INTRO!$E$37="Non-endemic"),"Not required",IF(INTRO!$E$39="Non-endemic","Treat with DEC",COUNTRY_INFO!Q509))</f>
        <v>1</v>
      </c>
      <c r="F509" s="15">
        <f>IF(INTRO!$E$39&lt;&gt;"Non-endemic",COUNTRY_INFO!R509,"Not required")</f>
        <v>1</v>
      </c>
      <c r="G509" s="14">
        <f>IF(COUNTRY_INFO!H509=1, IF($E509=1,IF(ALB_MBD!$J509&lt;&gt;" ",COUNTRY_INFO!F509+COUNTRY_INFO!G509-ALB_MBD!$J509,COUNTRY_INFO!F509+COUNTRY_INFO!G509), 0),0)</f>
        <v>133589</v>
      </c>
      <c r="H509" s="14">
        <f>IF(INTRO!$E$39&lt;&gt;"Endemic",0, IF(AND(COUNTRY_INFO!$I509=1,$F509&lt;&gt;0),IF(COUNTRY_INFO!N509&gt;=(COUNTRY_INFO!F509+COUNTRY_INFO!G509),COUNTRY_INFO!F509+COUNTRY_INFO!G509,COUNTRY_INFO!$N509), 0))</f>
        <v>133589</v>
      </c>
      <c r="I509" s="3"/>
      <c r="J509" s="14">
        <f t="shared" si="51"/>
        <v>133589</v>
      </c>
      <c r="K509" s="14">
        <f t="shared" si="52"/>
        <v>0</v>
      </c>
      <c r="L509" s="14">
        <f t="shared" si="53"/>
        <v>0</v>
      </c>
      <c r="M509" s="14">
        <f t="shared" si="54"/>
        <v>374049.19999999995</v>
      </c>
      <c r="N509" s="14">
        <f t="shared" si="55"/>
        <v>374049.19999999995</v>
      </c>
      <c r="O509" s="25"/>
      <c r="P509" s="16">
        <f t="shared" si="49"/>
        <v>374049.19999999995</v>
      </c>
      <c r="Q509" s="16">
        <f t="shared" si="50"/>
        <v>749</v>
      </c>
    </row>
    <row r="510" spans="1:17" x14ac:dyDescent="0.25">
      <c r="A510" s="13" t="str">
        <f>IF(INTRO!$E$39="Non-endemic"," ",IF(COUNTRY_INFO!A510=0," ",COUNTRY_INFO!A510))</f>
        <v>Nigeria</v>
      </c>
      <c r="B510" s="13" t="str">
        <f>IF(INTRO!$E$39="Non-endemic"," ",IF(COUNTRY_INFO!B510=0," ",COUNTRY_INFO!B510))</f>
        <v>Kwara</v>
      </c>
      <c r="C510" s="13" t="str">
        <f>IF(INTRO!$E$39="Non-endemic"," ",IF(COUNTRY_INFO!C510=0," ",COUNTRY_INFO!C510))</f>
        <v>Moro</v>
      </c>
      <c r="D510" s="14">
        <f>IF(INTRO!$E$39="Non-endemic",0,IF(INTRO!$E$39="Endemic but PC is not required",IF(COUNTRY_INFO!$H510=1,COUNTRY_INFO!F510+COUNTRY_INFO!G510,0),IF(COUNTRY_INFO!$H510=1,COUNTRY_INFO!F510+COUNTRY_INFO!G510,IF(COUNTRY_INFO!$I510=1,IF(COUNTRY_INFO!N510&gt;=(COUNTRY_INFO!F510+COUNTRY_INFO!G510),COUNTRY_INFO!F510+COUNTRY_INFO!G510,COUNTRY_INFO!$N510),0))))</f>
        <v>117051</v>
      </c>
      <c r="E510" s="15">
        <f>IF(AND(INTRO!$E$39="Non-endemic",INTRO!$E$37="Non-endemic"),"Not required",IF(INTRO!$E$39="Non-endemic","Treat with DEC",COUNTRY_INFO!Q510))</f>
        <v>1</v>
      </c>
      <c r="F510" s="15">
        <f>IF(INTRO!$E$39&lt;&gt;"Non-endemic",COUNTRY_INFO!R510,"Not required")</f>
        <v>1</v>
      </c>
      <c r="G510" s="14">
        <f>IF(COUNTRY_INFO!H510=1, IF($E510=1,IF(ALB_MBD!$J510&lt;&gt;" ",COUNTRY_INFO!F510+COUNTRY_INFO!G510-ALB_MBD!$J510,COUNTRY_INFO!F510+COUNTRY_INFO!G510), 0),0)</f>
        <v>117051</v>
      </c>
      <c r="H510" s="14">
        <f>IF(INTRO!$E$39&lt;&gt;"Endemic",0, IF(AND(COUNTRY_INFO!$I510=1,$F510&lt;&gt;0),IF(COUNTRY_INFO!N510&gt;=(COUNTRY_INFO!F510+COUNTRY_INFO!G510),COUNTRY_INFO!F510+COUNTRY_INFO!G510,COUNTRY_INFO!$N510), 0))</f>
        <v>88391.128655468739</v>
      </c>
      <c r="I510" s="3">
        <v>70712.902924374997</v>
      </c>
      <c r="J510" s="14">
        <f t="shared" si="51"/>
        <v>70712.902924374997</v>
      </c>
      <c r="K510" s="14">
        <f t="shared" si="52"/>
        <v>129746.67181175</v>
      </c>
      <c r="L510" s="14">
        <f t="shared" si="53"/>
        <v>0</v>
      </c>
      <c r="M510" s="14">
        <f t="shared" si="54"/>
        <v>197996.12818824998</v>
      </c>
      <c r="N510" s="14">
        <f t="shared" si="55"/>
        <v>327742.8</v>
      </c>
      <c r="O510" s="25"/>
      <c r="P510" s="16">
        <f t="shared" si="49"/>
        <v>327742.8</v>
      </c>
      <c r="Q510" s="16">
        <f t="shared" si="50"/>
        <v>656</v>
      </c>
    </row>
    <row r="511" spans="1:17" x14ac:dyDescent="0.25">
      <c r="A511" s="13" t="str">
        <f>IF(INTRO!$E$39="Non-endemic"," ",IF(COUNTRY_INFO!A511=0," ",COUNTRY_INFO!A511))</f>
        <v>Nigeria</v>
      </c>
      <c r="B511" s="13" t="str">
        <f>IF(INTRO!$E$39="Non-endemic"," ",IF(COUNTRY_INFO!B511=0," ",COUNTRY_INFO!B511))</f>
        <v>Kwara</v>
      </c>
      <c r="C511" s="13" t="str">
        <f>IF(INTRO!$E$39="Non-endemic"," ",IF(COUNTRY_INFO!C511=0," ",COUNTRY_INFO!C511))</f>
        <v>Offa</v>
      </c>
      <c r="D511" s="14">
        <f>IF(INTRO!$E$39="Non-endemic",0,IF(INTRO!$E$39="Endemic but PC is not required",IF(COUNTRY_INFO!$H511=1,COUNTRY_INFO!F511+COUNTRY_INFO!G511,0),IF(COUNTRY_INFO!$H511=1,COUNTRY_INFO!F511+COUNTRY_INFO!G511,IF(COUNTRY_INFO!$I511=1,IF(COUNTRY_INFO!N511&gt;=(COUNTRY_INFO!F511+COUNTRY_INFO!G511),COUNTRY_INFO!F511+COUNTRY_INFO!G511,COUNTRY_INFO!$N511),0))))</f>
        <v>96481</v>
      </c>
      <c r="E511" s="15">
        <f>IF(AND(INTRO!$E$39="Non-endemic",INTRO!$E$37="Non-endemic"),"Not required",IF(INTRO!$E$39="Non-endemic","Treat with DEC",COUNTRY_INFO!Q511))</f>
        <v>0</v>
      </c>
      <c r="F511" s="15">
        <f>IF(INTRO!$E$39&lt;&gt;"Non-endemic",COUNTRY_INFO!R511,"Not required")</f>
        <v>1</v>
      </c>
      <c r="G511" s="14">
        <f>IF(COUNTRY_INFO!H511=1, IF($E511=1,IF(ALB_MBD!$J511&lt;&gt;" ",COUNTRY_INFO!F511+COUNTRY_INFO!G511-ALB_MBD!$J511,COUNTRY_INFO!F511+COUNTRY_INFO!G511), 0),0)</f>
        <v>0</v>
      </c>
      <c r="H511" s="14">
        <f>IF(INTRO!$E$39&lt;&gt;"Endemic",0, IF(AND(COUNTRY_INFO!$I511=1,$F511&lt;&gt;0),IF(COUNTRY_INFO!N511&gt;=(COUNTRY_INFO!F511+COUNTRY_INFO!G511),COUNTRY_INFO!F511+COUNTRY_INFO!G511,COUNTRY_INFO!$N511), 0))</f>
        <v>96481</v>
      </c>
      <c r="I511" s="3"/>
      <c r="J511" s="14">
        <f t="shared" si="51"/>
        <v>96481</v>
      </c>
      <c r="K511" s="14">
        <f t="shared" si="52"/>
        <v>0</v>
      </c>
      <c r="L511" s="14">
        <f t="shared" si="53"/>
        <v>270146.8</v>
      </c>
      <c r="M511" s="14">
        <f t="shared" si="54"/>
        <v>0</v>
      </c>
      <c r="N511" s="14">
        <f t="shared" si="55"/>
        <v>270146.8</v>
      </c>
      <c r="O511" s="25"/>
      <c r="P511" s="16">
        <f t="shared" si="49"/>
        <v>270146.8</v>
      </c>
      <c r="Q511" s="16">
        <f t="shared" si="50"/>
        <v>541</v>
      </c>
    </row>
    <row r="512" spans="1:17" x14ac:dyDescent="0.25">
      <c r="A512" s="13" t="str">
        <f>IF(INTRO!$E$39="Non-endemic"," ",IF(COUNTRY_INFO!A512=0," ",COUNTRY_INFO!A512))</f>
        <v>Nigeria</v>
      </c>
      <c r="B512" s="13" t="str">
        <f>IF(INTRO!$E$39="Non-endemic"," ",IF(COUNTRY_INFO!B512=0," ",COUNTRY_INFO!B512))</f>
        <v>Kwara</v>
      </c>
      <c r="C512" s="13" t="str">
        <f>IF(INTRO!$E$39="Non-endemic"," ",IF(COUNTRY_INFO!C512=0," ",COUNTRY_INFO!C512))</f>
        <v>Oke-Ero</v>
      </c>
      <c r="D512" s="14">
        <f>IF(INTRO!$E$39="Non-endemic",0,IF(INTRO!$E$39="Endemic but PC is not required",IF(COUNTRY_INFO!$H512=1,COUNTRY_INFO!F512+COUNTRY_INFO!G512,0),IF(COUNTRY_INFO!$H512=1,COUNTRY_INFO!F512+COUNTRY_INFO!G512,IF(COUNTRY_INFO!$I512=1,IF(COUNTRY_INFO!N512&gt;=(COUNTRY_INFO!F512+COUNTRY_INFO!G512),COUNTRY_INFO!F512+COUNTRY_INFO!G512,COUNTRY_INFO!$N512),0))))</f>
        <v>61993</v>
      </c>
      <c r="E512" s="15">
        <f>IF(AND(INTRO!$E$39="Non-endemic",INTRO!$E$37="Non-endemic"),"Not required",IF(INTRO!$E$39="Non-endemic","Treat with DEC",COUNTRY_INFO!Q512))</f>
        <v>1</v>
      </c>
      <c r="F512" s="15">
        <f>IF(INTRO!$E$39&lt;&gt;"Non-endemic",COUNTRY_INFO!R512,"Not required")</f>
        <v>1</v>
      </c>
      <c r="G512" s="14">
        <f>IF(COUNTRY_INFO!H512=1, IF($E512=1,IF(ALB_MBD!$J512&lt;&gt;" ",COUNTRY_INFO!F512+COUNTRY_INFO!G512-ALB_MBD!$J512,COUNTRY_INFO!F512+COUNTRY_INFO!G512), 0),0)</f>
        <v>61993</v>
      </c>
      <c r="H512" s="14">
        <f>IF(INTRO!$E$39&lt;&gt;"Endemic",0, IF(AND(COUNTRY_INFO!$I512=1,$F512&lt;&gt;0),IF(COUNTRY_INFO!N512&gt;=(COUNTRY_INFO!F512+COUNTRY_INFO!G512),COUNTRY_INFO!F512+COUNTRY_INFO!G512,COUNTRY_INFO!$N512), 0))</f>
        <v>61993</v>
      </c>
      <c r="I512" s="3"/>
      <c r="J512" s="14">
        <f t="shared" si="51"/>
        <v>61993</v>
      </c>
      <c r="K512" s="14">
        <f t="shared" si="52"/>
        <v>0</v>
      </c>
      <c r="L512" s="14">
        <f t="shared" si="53"/>
        <v>0</v>
      </c>
      <c r="M512" s="14">
        <f t="shared" si="54"/>
        <v>173580.4</v>
      </c>
      <c r="N512" s="14">
        <f t="shared" si="55"/>
        <v>173580.4</v>
      </c>
      <c r="O512" s="25"/>
      <c r="P512" s="16">
        <f t="shared" si="49"/>
        <v>173580.4</v>
      </c>
      <c r="Q512" s="16">
        <f t="shared" si="50"/>
        <v>348</v>
      </c>
    </row>
    <row r="513" spans="1:17" x14ac:dyDescent="0.25">
      <c r="A513" s="13" t="str">
        <f>IF(INTRO!$E$39="Non-endemic"," ",IF(COUNTRY_INFO!A513=0," ",COUNTRY_INFO!A513))</f>
        <v>Nigeria</v>
      </c>
      <c r="B513" s="13" t="str">
        <f>IF(INTRO!$E$39="Non-endemic"," ",IF(COUNTRY_INFO!B513=0," ",COUNTRY_INFO!B513))</f>
        <v>Kwara</v>
      </c>
      <c r="C513" s="13" t="str">
        <f>IF(INTRO!$E$39="Non-endemic"," ",IF(COUNTRY_INFO!C513=0," ",COUNTRY_INFO!C513))</f>
        <v>Pategi</v>
      </c>
      <c r="D513" s="14">
        <f>IF(INTRO!$E$39="Non-endemic",0,IF(INTRO!$E$39="Endemic but PC is not required",IF(COUNTRY_INFO!$H513=1,COUNTRY_INFO!F513+COUNTRY_INFO!G513,0),IF(COUNTRY_INFO!$H513=1,COUNTRY_INFO!F513+COUNTRY_INFO!G513,IF(COUNTRY_INFO!$I513=1,IF(COUNTRY_INFO!N513&gt;=(COUNTRY_INFO!F513+COUNTRY_INFO!G513),COUNTRY_INFO!F513+COUNTRY_INFO!G513,COUNTRY_INFO!$N513),0))))</f>
        <v>120843</v>
      </c>
      <c r="E513" s="15">
        <f>IF(AND(INTRO!$E$39="Non-endemic",INTRO!$E$37="Non-endemic"),"Not required",IF(INTRO!$E$39="Non-endemic","Treat with DEC",COUNTRY_INFO!Q513))</f>
        <v>1</v>
      </c>
      <c r="F513" s="15">
        <f>IF(INTRO!$E$39&lt;&gt;"Non-endemic",COUNTRY_INFO!R513,"Not required")</f>
        <v>1</v>
      </c>
      <c r="G513" s="14">
        <f>IF(COUNTRY_INFO!H513=1, IF($E513=1,IF(ALB_MBD!$J513&lt;&gt;" ",COUNTRY_INFO!F513+COUNTRY_INFO!G513-ALB_MBD!$J513,COUNTRY_INFO!F513+COUNTRY_INFO!G513), 0),0)</f>
        <v>120843</v>
      </c>
      <c r="H513" s="14">
        <f>IF(INTRO!$E$39&lt;&gt;"Endemic",0, IF(AND(COUNTRY_INFO!$I513=1,$F513&lt;&gt;0),IF(COUNTRY_INFO!N513&gt;=(COUNTRY_INFO!F513+COUNTRY_INFO!G513),COUNTRY_INFO!F513+COUNTRY_INFO!G513,COUNTRY_INFO!$N513), 0))</f>
        <v>108248.72255781246</v>
      </c>
      <c r="I513" s="3">
        <v>86598.978046249977</v>
      </c>
      <c r="J513" s="14">
        <f t="shared" si="51"/>
        <v>86598.978046249977</v>
      </c>
      <c r="K513" s="14">
        <f t="shared" si="52"/>
        <v>95883.26147050006</v>
      </c>
      <c r="L513" s="14">
        <f t="shared" si="53"/>
        <v>0</v>
      </c>
      <c r="M513" s="14">
        <f t="shared" si="54"/>
        <v>242477.13852949991</v>
      </c>
      <c r="N513" s="14">
        <f t="shared" si="55"/>
        <v>338360.39999999997</v>
      </c>
      <c r="O513" s="25"/>
      <c r="P513" s="16">
        <f t="shared" si="49"/>
        <v>338360.39999999997</v>
      </c>
      <c r="Q513" s="16">
        <f t="shared" si="50"/>
        <v>677</v>
      </c>
    </row>
    <row r="514" spans="1:17" x14ac:dyDescent="0.25">
      <c r="A514" s="13" t="str">
        <f>IF(INTRO!$E$39="Non-endemic"," ",IF(COUNTRY_INFO!A514=0," ",COUNTRY_INFO!A514))</f>
        <v>Nigeria</v>
      </c>
      <c r="B514" s="13" t="str">
        <f>IF(INTRO!$E$39="Non-endemic"," ",IF(COUNTRY_INFO!B514=0," ",COUNTRY_INFO!B514))</f>
        <v>Lagos</v>
      </c>
      <c r="C514" s="13" t="str">
        <f>IF(INTRO!$E$39="Non-endemic"," ",IF(COUNTRY_INFO!C514=0," ",COUNTRY_INFO!C514))</f>
        <v>Agege</v>
      </c>
      <c r="D514" s="14">
        <f>IF(INTRO!$E$39="Non-endemic",0,IF(INTRO!$E$39="Endemic but PC is not required",IF(COUNTRY_INFO!$H514=1,COUNTRY_INFO!F514+COUNTRY_INFO!G514,0),IF(COUNTRY_INFO!$H514=1,COUNTRY_INFO!F514+COUNTRY_INFO!G514,IF(COUNTRY_INFO!$I514=1,IF(COUNTRY_INFO!N514&gt;=(COUNTRY_INFO!F514+COUNTRY_INFO!G514),COUNTRY_INFO!F514+COUNTRY_INFO!G514,COUNTRY_INFO!$N514),0))))</f>
        <v>0</v>
      </c>
      <c r="E514" s="15">
        <f>IF(AND(INTRO!$E$39="Non-endemic",INTRO!$E$37="Non-endemic"),"Not required",IF(INTRO!$E$39="Non-endemic","Treat with DEC",COUNTRY_INFO!Q514))</f>
        <v>0</v>
      </c>
      <c r="F514" s="15">
        <f>IF(INTRO!$E$39&lt;&gt;"Non-endemic",COUNTRY_INFO!R514,"Not required")</f>
        <v>0</v>
      </c>
      <c r="G514" s="14">
        <f>IF(COUNTRY_INFO!H514=1, IF($E514=1,IF(ALB_MBD!$J514&lt;&gt;" ",COUNTRY_INFO!F514+COUNTRY_INFO!G514-ALB_MBD!$J514,COUNTRY_INFO!F514+COUNTRY_INFO!G514), 0),0)</f>
        <v>0</v>
      </c>
      <c r="H514" s="14">
        <f>IF(INTRO!$E$39&lt;&gt;"Endemic",0, IF(AND(COUNTRY_INFO!$I514=1,$F514&lt;&gt;0),IF(COUNTRY_INFO!N514&gt;=(COUNTRY_INFO!F514+COUNTRY_INFO!G514),COUNTRY_INFO!F514+COUNTRY_INFO!G514,COUNTRY_INFO!$N514), 0))</f>
        <v>0</v>
      </c>
      <c r="I514" s="3"/>
      <c r="J514" s="14">
        <f t="shared" si="51"/>
        <v>0</v>
      </c>
      <c r="K514" s="14">
        <f t="shared" si="52"/>
        <v>0</v>
      </c>
      <c r="L514" s="14">
        <f t="shared" si="53"/>
        <v>0</v>
      </c>
      <c r="M514" s="14">
        <f t="shared" si="54"/>
        <v>0</v>
      </c>
      <c r="N514" s="14">
        <f t="shared" si="55"/>
        <v>0</v>
      </c>
      <c r="O514" s="25"/>
      <c r="P514" s="16">
        <f t="shared" si="49"/>
        <v>0</v>
      </c>
      <c r="Q514" s="16">
        <f t="shared" si="50"/>
        <v>0</v>
      </c>
    </row>
    <row r="515" spans="1:17" x14ac:dyDescent="0.25">
      <c r="A515" s="13" t="str">
        <f>IF(INTRO!$E$39="Non-endemic"," ",IF(COUNTRY_INFO!A515=0," ",COUNTRY_INFO!A515))</f>
        <v>Nigeria</v>
      </c>
      <c r="B515" s="13" t="str">
        <f>IF(INTRO!$E$39="Non-endemic"," ",IF(COUNTRY_INFO!B515=0," ",COUNTRY_INFO!B515))</f>
        <v>Lagos</v>
      </c>
      <c r="C515" s="13" t="str">
        <f>IF(INTRO!$E$39="Non-endemic"," ",IF(COUNTRY_INFO!C515=0," ",COUNTRY_INFO!C515))</f>
        <v>Ajeromi-Ifeledun</v>
      </c>
      <c r="D515" s="14">
        <f>IF(INTRO!$E$39="Non-endemic",0,IF(INTRO!$E$39="Endemic but PC is not required",IF(COUNTRY_INFO!$H515=1,COUNTRY_INFO!F515+COUNTRY_INFO!G515,0),IF(COUNTRY_INFO!$H515=1,COUNTRY_INFO!F515+COUNTRY_INFO!G515,IF(COUNTRY_INFO!$I515=1,IF(COUNTRY_INFO!N515&gt;=(COUNTRY_INFO!F515+COUNTRY_INFO!G515),COUNTRY_INFO!F515+COUNTRY_INFO!G515,COUNTRY_INFO!$N515),0))))</f>
        <v>0</v>
      </c>
      <c r="E515" s="15">
        <f>IF(AND(INTRO!$E$39="Non-endemic",INTRO!$E$37="Non-endemic"),"Not required",IF(INTRO!$E$39="Non-endemic","Treat with DEC",COUNTRY_INFO!Q515))</f>
        <v>0</v>
      </c>
      <c r="F515" s="15">
        <f>IF(INTRO!$E$39&lt;&gt;"Non-endemic",COUNTRY_INFO!R515,"Not required")</f>
        <v>0</v>
      </c>
      <c r="G515" s="14">
        <f>IF(COUNTRY_INFO!H515=1, IF($E515=1,IF(ALB_MBD!$J515&lt;&gt;" ",COUNTRY_INFO!F515+COUNTRY_INFO!G515-ALB_MBD!$J515,COUNTRY_INFO!F515+COUNTRY_INFO!G515), 0),0)</f>
        <v>0</v>
      </c>
      <c r="H515" s="14">
        <f>IF(INTRO!$E$39&lt;&gt;"Endemic",0, IF(AND(COUNTRY_INFO!$I515=1,$F515&lt;&gt;0),IF(COUNTRY_INFO!N515&gt;=(COUNTRY_INFO!F515+COUNTRY_INFO!G515),COUNTRY_INFO!F515+COUNTRY_INFO!G515,COUNTRY_INFO!$N515), 0))</f>
        <v>0</v>
      </c>
      <c r="I515" s="3"/>
      <c r="J515" s="14">
        <f t="shared" si="51"/>
        <v>0</v>
      </c>
      <c r="K515" s="14">
        <f t="shared" si="52"/>
        <v>0</v>
      </c>
      <c r="L515" s="14">
        <f t="shared" si="53"/>
        <v>0</v>
      </c>
      <c r="M515" s="14">
        <f t="shared" si="54"/>
        <v>0</v>
      </c>
      <c r="N515" s="14">
        <f t="shared" si="55"/>
        <v>0</v>
      </c>
      <c r="O515" s="25"/>
      <c r="P515" s="16">
        <f t="shared" si="49"/>
        <v>0</v>
      </c>
      <c r="Q515" s="16">
        <f t="shared" si="50"/>
        <v>0</v>
      </c>
    </row>
    <row r="516" spans="1:17" x14ac:dyDescent="0.25">
      <c r="A516" s="13" t="str">
        <f>IF(INTRO!$E$39="Non-endemic"," ",IF(COUNTRY_INFO!A516=0," ",COUNTRY_INFO!A516))</f>
        <v>Nigeria</v>
      </c>
      <c r="B516" s="13" t="str">
        <f>IF(INTRO!$E$39="Non-endemic"," ",IF(COUNTRY_INFO!B516=0," ",COUNTRY_INFO!B516))</f>
        <v>Lagos</v>
      </c>
      <c r="C516" s="13" t="str">
        <f>IF(INTRO!$E$39="Non-endemic"," ",IF(COUNTRY_INFO!C516=0," ",COUNTRY_INFO!C516))</f>
        <v>Alimosho</v>
      </c>
      <c r="D516" s="14">
        <f>IF(INTRO!$E$39="Non-endemic",0,IF(INTRO!$E$39="Endemic but PC is not required",IF(COUNTRY_INFO!$H516=1,COUNTRY_INFO!F516+COUNTRY_INFO!G516,0),IF(COUNTRY_INFO!$H516=1,COUNTRY_INFO!F516+COUNTRY_INFO!G516,IF(COUNTRY_INFO!$I516=1,IF(COUNTRY_INFO!N516&gt;=(COUNTRY_INFO!F516+COUNTRY_INFO!G516),COUNTRY_INFO!F516+COUNTRY_INFO!G516,COUNTRY_INFO!$N516),0))))</f>
        <v>0</v>
      </c>
      <c r="E516" s="15">
        <f>IF(AND(INTRO!$E$39="Non-endemic",INTRO!$E$37="Non-endemic"),"Not required",IF(INTRO!$E$39="Non-endemic","Treat with DEC",COUNTRY_INFO!Q516))</f>
        <v>0</v>
      </c>
      <c r="F516" s="15">
        <f>IF(INTRO!$E$39&lt;&gt;"Non-endemic",COUNTRY_INFO!R516,"Not required")</f>
        <v>0</v>
      </c>
      <c r="G516" s="14">
        <f>IF(COUNTRY_INFO!H516=1, IF($E516=1,IF(ALB_MBD!$J516&lt;&gt;" ",COUNTRY_INFO!F516+COUNTRY_INFO!G516-ALB_MBD!$J516,COUNTRY_INFO!F516+COUNTRY_INFO!G516), 0),0)</f>
        <v>0</v>
      </c>
      <c r="H516" s="14">
        <f>IF(INTRO!$E$39&lt;&gt;"Endemic",0, IF(AND(COUNTRY_INFO!$I516=1,$F516&lt;&gt;0),IF(COUNTRY_INFO!N516&gt;=(COUNTRY_INFO!F516+COUNTRY_INFO!G516),COUNTRY_INFO!F516+COUNTRY_INFO!G516,COUNTRY_INFO!$N516), 0))</f>
        <v>0</v>
      </c>
      <c r="I516" s="3"/>
      <c r="J516" s="14">
        <f t="shared" si="51"/>
        <v>0</v>
      </c>
      <c r="K516" s="14">
        <f t="shared" si="52"/>
        <v>0</v>
      </c>
      <c r="L516" s="14">
        <f t="shared" si="53"/>
        <v>0</v>
      </c>
      <c r="M516" s="14">
        <f t="shared" si="54"/>
        <v>0</v>
      </c>
      <c r="N516" s="14">
        <f t="shared" si="55"/>
        <v>0</v>
      </c>
      <c r="O516" s="25"/>
      <c r="P516" s="16">
        <f t="shared" si="49"/>
        <v>0</v>
      </c>
      <c r="Q516" s="16">
        <f t="shared" si="50"/>
        <v>0</v>
      </c>
    </row>
    <row r="517" spans="1:17" x14ac:dyDescent="0.25">
      <c r="A517" s="13" t="str">
        <f>IF(INTRO!$E$39="Non-endemic"," ",IF(COUNTRY_INFO!A517=0," ",COUNTRY_INFO!A517))</f>
        <v>Nigeria</v>
      </c>
      <c r="B517" s="13" t="str">
        <f>IF(INTRO!$E$39="Non-endemic"," ",IF(COUNTRY_INFO!B517=0," ",COUNTRY_INFO!B517))</f>
        <v>Lagos</v>
      </c>
      <c r="C517" s="13" t="str">
        <f>IF(INTRO!$E$39="Non-endemic"," ",IF(COUNTRY_INFO!C517=0," ",COUNTRY_INFO!C517))</f>
        <v>Amuwo-Odofin</v>
      </c>
      <c r="D517" s="14">
        <f>IF(INTRO!$E$39="Non-endemic",0,IF(INTRO!$E$39="Endemic but PC is not required",IF(COUNTRY_INFO!$H517=1,COUNTRY_INFO!F517+COUNTRY_INFO!G517,0),IF(COUNTRY_INFO!$H517=1,COUNTRY_INFO!F517+COUNTRY_INFO!G517,IF(COUNTRY_INFO!$I517=1,IF(COUNTRY_INFO!N517&gt;=(COUNTRY_INFO!F517+COUNTRY_INFO!G517),COUNTRY_INFO!F517+COUNTRY_INFO!G517,COUNTRY_INFO!$N517),0))))</f>
        <v>0</v>
      </c>
      <c r="E517" s="15">
        <f>IF(AND(INTRO!$E$39="Non-endemic",INTRO!$E$37="Non-endemic"),"Not required",IF(INTRO!$E$39="Non-endemic","Treat with DEC",COUNTRY_INFO!Q517))</f>
        <v>0</v>
      </c>
      <c r="F517" s="15">
        <f>IF(INTRO!$E$39&lt;&gt;"Non-endemic",COUNTRY_INFO!R517,"Not required")</f>
        <v>0</v>
      </c>
      <c r="G517" s="14">
        <f>IF(COUNTRY_INFO!H517=1, IF($E517=1,IF(ALB_MBD!$J517&lt;&gt;" ",COUNTRY_INFO!F517+COUNTRY_INFO!G517-ALB_MBD!$J517,COUNTRY_INFO!F517+COUNTRY_INFO!G517), 0),0)</f>
        <v>0</v>
      </c>
      <c r="H517" s="14">
        <f>IF(INTRO!$E$39&lt;&gt;"Endemic",0, IF(AND(COUNTRY_INFO!$I517=1,$F517&lt;&gt;0),IF(COUNTRY_INFO!N517&gt;=(COUNTRY_INFO!F517+COUNTRY_INFO!G517),COUNTRY_INFO!F517+COUNTRY_INFO!G517,COUNTRY_INFO!$N517), 0))</f>
        <v>0</v>
      </c>
      <c r="I517" s="3"/>
      <c r="J517" s="14">
        <f t="shared" si="51"/>
        <v>0</v>
      </c>
      <c r="K517" s="14">
        <f t="shared" si="52"/>
        <v>0</v>
      </c>
      <c r="L517" s="14">
        <f t="shared" si="53"/>
        <v>0</v>
      </c>
      <c r="M517" s="14">
        <f t="shared" si="54"/>
        <v>0</v>
      </c>
      <c r="N517" s="14">
        <f t="shared" si="55"/>
        <v>0</v>
      </c>
      <c r="O517" s="25"/>
      <c r="P517" s="16">
        <f t="shared" si="49"/>
        <v>0</v>
      </c>
      <c r="Q517" s="16">
        <f t="shared" si="50"/>
        <v>0</v>
      </c>
    </row>
    <row r="518" spans="1:17" x14ac:dyDescent="0.25">
      <c r="A518" s="13" t="str">
        <f>IF(INTRO!$E$39="Non-endemic"," ",IF(COUNTRY_INFO!A518=0," ",COUNTRY_INFO!A518))</f>
        <v>Nigeria</v>
      </c>
      <c r="B518" s="13" t="str">
        <f>IF(INTRO!$E$39="Non-endemic"," ",IF(COUNTRY_INFO!B518=0," ",COUNTRY_INFO!B518))</f>
        <v>Lagos</v>
      </c>
      <c r="C518" s="13" t="str">
        <f>IF(INTRO!$E$39="Non-endemic"," ",IF(COUNTRY_INFO!C518=0," ",COUNTRY_INFO!C518))</f>
        <v>Apapa</v>
      </c>
      <c r="D518" s="14">
        <f>IF(INTRO!$E$39="Non-endemic",0,IF(INTRO!$E$39="Endemic but PC is not required",IF(COUNTRY_INFO!$H518=1,COUNTRY_INFO!F518+COUNTRY_INFO!G518,0),IF(COUNTRY_INFO!$H518=1,COUNTRY_INFO!F518+COUNTRY_INFO!G518,IF(COUNTRY_INFO!$I518=1,IF(COUNTRY_INFO!N518&gt;=(COUNTRY_INFO!F518+COUNTRY_INFO!G518),COUNTRY_INFO!F518+COUNTRY_INFO!G518,COUNTRY_INFO!$N518),0))))</f>
        <v>0</v>
      </c>
      <c r="E518" s="15">
        <f>IF(AND(INTRO!$E$39="Non-endemic",INTRO!$E$37="Non-endemic"),"Not required",IF(INTRO!$E$39="Non-endemic","Treat with DEC",COUNTRY_INFO!Q518))</f>
        <v>0</v>
      </c>
      <c r="F518" s="15">
        <f>IF(INTRO!$E$39&lt;&gt;"Non-endemic",COUNTRY_INFO!R518,"Not required")</f>
        <v>0</v>
      </c>
      <c r="G518" s="14">
        <f>IF(COUNTRY_INFO!H518=1, IF($E518=1,IF(ALB_MBD!$J518&lt;&gt;" ",COUNTRY_INFO!F518+COUNTRY_INFO!G518-ALB_MBD!$J518,COUNTRY_INFO!F518+COUNTRY_INFO!G518), 0),0)</f>
        <v>0</v>
      </c>
      <c r="H518" s="14">
        <f>IF(INTRO!$E$39&lt;&gt;"Endemic",0, IF(AND(COUNTRY_INFO!$I518=1,$F518&lt;&gt;0),IF(COUNTRY_INFO!N518&gt;=(COUNTRY_INFO!F518+COUNTRY_INFO!G518),COUNTRY_INFO!F518+COUNTRY_INFO!G518,COUNTRY_INFO!$N518), 0))</f>
        <v>0</v>
      </c>
      <c r="I518" s="3"/>
      <c r="J518" s="14">
        <f t="shared" si="51"/>
        <v>0</v>
      </c>
      <c r="K518" s="14">
        <f t="shared" si="52"/>
        <v>0</v>
      </c>
      <c r="L518" s="14">
        <f t="shared" si="53"/>
        <v>0</v>
      </c>
      <c r="M518" s="14">
        <f t="shared" si="54"/>
        <v>0</v>
      </c>
      <c r="N518" s="14">
        <f t="shared" si="55"/>
        <v>0</v>
      </c>
      <c r="O518" s="25"/>
      <c r="P518" s="16">
        <f t="shared" si="49"/>
        <v>0</v>
      </c>
      <c r="Q518" s="16">
        <f t="shared" si="50"/>
        <v>0</v>
      </c>
    </row>
    <row r="519" spans="1:17" x14ac:dyDescent="0.25">
      <c r="A519" s="13" t="str">
        <f>IF(INTRO!$E$39="Non-endemic"," ",IF(COUNTRY_INFO!A519=0," ",COUNTRY_INFO!A519))</f>
        <v>Nigeria</v>
      </c>
      <c r="B519" s="13" t="str">
        <f>IF(INTRO!$E$39="Non-endemic"," ",IF(COUNTRY_INFO!B519=0," ",COUNTRY_INFO!B519))</f>
        <v>Lagos</v>
      </c>
      <c r="C519" s="13" t="str">
        <f>IF(INTRO!$E$39="Non-endemic"," ",IF(COUNTRY_INFO!C519=0," ",COUNTRY_INFO!C519))</f>
        <v>Badagry</v>
      </c>
      <c r="D519" s="14">
        <f>IF(INTRO!$E$39="Non-endemic",0,IF(INTRO!$E$39="Endemic but PC is not required",IF(COUNTRY_INFO!$H519=1,COUNTRY_INFO!F519+COUNTRY_INFO!G519,0),IF(COUNTRY_INFO!$H519=1,COUNTRY_INFO!F519+COUNTRY_INFO!G519,IF(COUNTRY_INFO!$I519=1,IF(COUNTRY_INFO!N519&gt;=(COUNTRY_INFO!F519+COUNTRY_INFO!G519),COUNTRY_INFO!F519+COUNTRY_INFO!G519,COUNTRY_INFO!$N519),0))))</f>
        <v>0</v>
      </c>
      <c r="E519" s="15">
        <f>IF(AND(INTRO!$E$39="Non-endemic",INTRO!$E$37="Non-endemic"),"Not required",IF(INTRO!$E$39="Non-endemic","Treat with DEC",COUNTRY_INFO!Q519))</f>
        <v>0</v>
      </c>
      <c r="F519" s="15">
        <f>IF(INTRO!$E$39&lt;&gt;"Non-endemic",COUNTRY_INFO!R519,"Not required")</f>
        <v>0</v>
      </c>
      <c r="G519" s="14">
        <f>IF(COUNTRY_INFO!H519=1, IF($E519=1,IF(ALB_MBD!$J519&lt;&gt;" ",COUNTRY_INFO!F519+COUNTRY_INFO!G519-ALB_MBD!$J519,COUNTRY_INFO!F519+COUNTRY_INFO!G519), 0),0)</f>
        <v>0</v>
      </c>
      <c r="H519" s="14">
        <f>IF(INTRO!$E$39&lt;&gt;"Endemic",0, IF(AND(COUNTRY_INFO!$I519=1,$F519&lt;&gt;0),IF(COUNTRY_INFO!N519&gt;=(COUNTRY_INFO!F519+COUNTRY_INFO!G519),COUNTRY_INFO!F519+COUNTRY_INFO!G519,COUNTRY_INFO!$N519), 0))</f>
        <v>0</v>
      </c>
      <c r="I519" s="3"/>
      <c r="J519" s="14">
        <f t="shared" si="51"/>
        <v>0</v>
      </c>
      <c r="K519" s="14">
        <f t="shared" si="52"/>
        <v>0</v>
      </c>
      <c r="L519" s="14">
        <f t="shared" si="53"/>
        <v>0</v>
      </c>
      <c r="M519" s="14">
        <f t="shared" si="54"/>
        <v>0</v>
      </c>
      <c r="N519" s="14">
        <f t="shared" si="55"/>
        <v>0</v>
      </c>
      <c r="O519" s="25"/>
      <c r="P519" s="16">
        <f t="shared" si="49"/>
        <v>0</v>
      </c>
      <c r="Q519" s="16">
        <f t="shared" si="50"/>
        <v>0</v>
      </c>
    </row>
    <row r="520" spans="1:17" x14ac:dyDescent="0.25">
      <c r="A520" s="13" t="str">
        <f>IF(INTRO!$E$39="Non-endemic"," ",IF(COUNTRY_INFO!A520=0," ",COUNTRY_INFO!A520))</f>
        <v>Nigeria</v>
      </c>
      <c r="B520" s="13" t="str">
        <f>IF(INTRO!$E$39="Non-endemic"," ",IF(COUNTRY_INFO!B520=0," ",COUNTRY_INFO!B520))</f>
        <v>Lagos</v>
      </c>
      <c r="C520" s="13" t="str">
        <f>IF(INTRO!$E$39="Non-endemic"," ",IF(COUNTRY_INFO!C520=0," ",COUNTRY_INFO!C520))</f>
        <v>Epe</v>
      </c>
      <c r="D520" s="14">
        <f>IF(INTRO!$E$39="Non-endemic",0,IF(INTRO!$E$39="Endemic but PC is not required",IF(COUNTRY_INFO!$H520=1,COUNTRY_INFO!F520+COUNTRY_INFO!G520,0),IF(COUNTRY_INFO!$H520=1,COUNTRY_INFO!F520+COUNTRY_INFO!G520,IF(COUNTRY_INFO!$I520=1,IF(COUNTRY_INFO!N520&gt;=(COUNTRY_INFO!F520+COUNTRY_INFO!G520),COUNTRY_INFO!F520+COUNTRY_INFO!G520,COUNTRY_INFO!$N520),0))))</f>
        <v>0</v>
      </c>
      <c r="E520" s="15">
        <f>IF(AND(INTRO!$E$39="Non-endemic",INTRO!$E$37="Non-endemic"),"Not required",IF(INTRO!$E$39="Non-endemic","Treat with DEC",COUNTRY_INFO!Q520))</f>
        <v>0</v>
      </c>
      <c r="F520" s="15">
        <f>IF(INTRO!$E$39&lt;&gt;"Non-endemic",COUNTRY_INFO!R520,"Not required")</f>
        <v>0</v>
      </c>
      <c r="G520" s="14">
        <f>IF(COUNTRY_INFO!H520=1, IF($E520=1,IF(ALB_MBD!$J520&lt;&gt;" ",COUNTRY_INFO!F520+COUNTRY_INFO!G520-ALB_MBD!$J520,COUNTRY_INFO!F520+COUNTRY_INFO!G520), 0),0)</f>
        <v>0</v>
      </c>
      <c r="H520" s="14">
        <f>IF(INTRO!$E$39&lt;&gt;"Endemic",0, IF(AND(COUNTRY_INFO!$I520=1,$F520&lt;&gt;0),IF(COUNTRY_INFO!N520&gt;=(COUNTRY_INFO!F520+COUNTRY_INFO!G520),COUNTRY_INFO!F520+COUNTRY_INFO!G520,COUNTRY_INFO!$N520), 0))</f>
        <v>0</v>
      </c>
      <c r="I520" s="3"/>
      <c r="J520" s="14">
        <f t="shared" si="51"/>
        <v>0</v>
      </c>
      <c r="K520" s="14">
        <f t="shared" si="52"/>
        <v>0</v>
      </c>
      <c r="L520" s="14">
        <f t="shared" si="53"/>
        <v>0</v>
      </c>
      <c r="M520" s="14">
        <f t="shared" si="54"/>
        <v>0</v>
      </c>
      <c r="N520" s="14">
        <f t="shared" si="55"/>
        <v>0</v>
      </c>
      <c r="O520" s="25"/>
      <c r="P520" s="16">
        <f t="shared" ref="P520:P583" si="56">IF($N520&gt;$O520,$N520-$O520,0)</f>
        <v>0</v>
      </c>
      <c r="Q520" s="16">
        <f t="shared" ref="Q520:Q583" si="57">ROUNDUP($N520/500,0)</f>
        <v>0</v>
      </c>
    </row>
    <row r="521" spans="1:17" x14ac:dyDescent="0.25">
      <c r="A521" s="13" t="str">
        <f>IF(INTRO!$E$39="Non-endemic"," ",IF(COUNTRY_INFO!A521=0," ",COUNTRY_INFO!A521))</f>
        <v>Nigeria</v>
      </c>
      <c r="B521" s="13" t="str">
        <f>IF(INTRO!$E$39="Non-endemic"," ",IF(COUNTRY_INFO!B521=0," ",COUNTRY_INFO!B521))</f>
        <v>Lagos</v>
      </c>
      <c r="C521" s="13" t="str">
        <f>IF(INTRO!$E$39="Non-endemic"," ",IF(COUNTRY_INFO!C521=0," ",COUNTRY_INFO!C521))</f>
        <v>Eti-Osa</v>
      </c>
      <c r="D521" s="14">
        <f>IF(INTRO!$E$39="Non-endemic",0,IF(INTRO!$E$39="Endemic but PC is not required",IF(COUNTRY_INFO!$H521=1,COUNTRY_INFO!F521+COUNTRY_INFO!G521,0),IF(COUNTRY_INFO!$H521=1,COUNTRY_INFO!F521+COUNTRY_INFO!G521,IF(COUNTRY_INFO!$I521=1,IF(COUNTRY_INFO!N521&gt;=(COUNTRY_INFO!F521+COUNTRY_INFO!G521),COUNTRY_INFO!F521+COUNTRY_INFO!G521,COUNTRY_INFO!$N521),0))))</f>
        <v>309631</v>
      </c>
      <c r="E521" s="15">
        <f>IF(AND(INTRO!$E$39="Non-endemic",INTRO!$E$37="Non-endemic"),"Not required",IF(INTRO!$E$39="Non-endemic","Treat with DEC",COUNTRY_INFO!Q521))</f>
        <v>1</v>
      </c>
      <c r="F521" s="15">
        <f>IF(INTRO!$E$39&lt;&gt;"Non-endemic",COUNTRY_INFO!R521,"Not required")</f>
        <v>0</v>
      </c>
      <c r="G521" s="14">
        <f>IF(COUNTRY_INFO!H521=1, IF($E521=1,IF(ALB_MBD!$J521&lt;&gt;" ",COUNTRY_INFO!F521+COUNTRY_INFO!G521-ALB_MBD!$J521,COUNTRY_INFO!F521+COUNTRY_INFO!G521), 0),0)</f>
        <v>309631</v>
      </c>
      <c r="H521" s="14">
        <f>IF(INTRO!$E$39&lt;&gt;"Endemic",0, IF(AND(COUNTRY_INFO!$I521=1,$F521&lt;&gt;0),IF(COUNTRY_INFO!N521&gt;=(COUNTRY_INFO!F521+COUNTRY_INFO!G521),COUNTRY_INFO!F521+COUNTRY_INFO!G521,COUNTRY_INFO!$N521), 0))</f>
        <v>0</v>
      </c>
      <c r="I521" s="3"/>
      <c r="J521" s="14">
        <f t="shared" si="51"/>
        <v>0</v>
      </c>
      <c r="K521" s="14">
        <f t="shared" si="52"/>
        <v>866966.79999999993</v>
      </c>
      <c r="L521" s="14">
        <f t="shared" si="53"/>
        <v>0</v>
      </c>
      <c r="M521" s="14">
        <f t="shared" si="54"/>
        <v>0</v>
      </c>
      <c r="N521" s="14">
        <f t="shared" si="55"/>
        <v>866966.79999999993</v>
      </c>
      <c r="O521" s="25"/>
      <c r="P521" s="16">
        <f t="shared" si="56"/>
        <v>866966.79999999993</v>
      </c>
      <c r="Q521" s="16">
        <f t="shared" si="57"/>
        <v>1734</v>
      </c>
    </row>
    <row r="522" spans="1:17" x14ac:dyDescent="0.25">
      <c r="A522" s="13" t="str">
        <f>IF(INTRO!$E$39="Non-endemic"," ",IF(COUNTRY_INFO!A522=0," ",COUNTRY_INFO!A522))</f>
        <v>Nigeria</v>
      </c>
      <c r="B522" s="13" t="str">
        <f>IF(INTRO!$E$39="Non-endemic"," ",IF(COUNTRY_INFO!B522=0," ",COUNTRY_INFO!B522))</f>
        <v>Lagos</v>
      </c>
      <c r="C522" s="13" t="str">
        <f>IF(INTRO!$E$39="Non-endemic"," ",IF(COUNTRY_INFO!C522=0," ",COUNTRY_INFO!C522))</f>
        <v>Ibeju/Lekki</v>
      </c>
      <c r="D522" s="14">
        <f>IF(INTRO!$E$39="Non-endemic",0,IF(INTRO!$E$39="Endemic but PC is not required",IF(COUNTRY_INFO!$H522=1,COUNTRY_INFO!F522+COUNTRY_INFO!G522,0),IF(COUNTRY_INFO!$H522=1,COUNTRY_INFO!F522+COUNTRY_INFO!G522,IF(COUNTRY_INFO!$I522=1,IF(COUNTRY_INFO!N522&gt;=(COUNTRY_INFO!F522+COUNTRY_INFO!G522),COUNTRY_INFO!F522+COUNTRY_INFO!G522,COUNTRY_INFO!$N522),0))))</f>
        <v>0</v>
      </c>
      <c r="E522" s="15">
        <f>IF(AND(INTRO!$E$39="Non-endemic",INTRO!$E$37="Non-endemic"),"Not required",IF(INTRO!$E$39="Non-endemic","Treat with DEC",COUNTRY_INFO!Q522))</f>
        <v>0</v>
      </c>
      <c r="F522" s="15">
        <f>IF(INTRO!$E$39&lt;&gt;"Non-endemic",COUNTRY_INFO!R522,"Not required")</f>
        <v>0</v>
      </c>
      <c r="G522" s="14">
        <f>IF(COUNTRY_INFO!H522=1, IF($E522=1,IF(ALB_MBD!$J522&lt;&gt;" ",COUNTRY_INFO!F522+COUNTRY_INFO!G522-ALB_MBD!$J522,COUNTRY_INFO!F522+COUNTRY_INFO!G522), 0),0)</f>
        <v>0</v>
      </c>
      <c r="H522" s="14">
        <f>IF(INTRO!$E$39&lt;&gt;"Endemic",0, IF(AND(COUNTRY_INFO!$I522=1,$F522&lt;&gt;0),IF(COUNTRY_INFO!N522&gt;=(COUNTRY_INFO!F522+COUNTRY_INFO!G522),COUNTRY_INFO!F522+COUNTRY_INFO!G522,COUNTRY_INFO!$N522), 0))</f>
        <v>0</v>
      </c>
      <c r="I522" s="3"/>
      <c r="J522" s="14">
        <f t="shared" ref="J522:J585" si="58">IF(I522=0,H522,IF(I522&gt;H522,H522,I522))</f>
        <v>0</v>
      </c>
      <c r="K522" s="14">
        <f t="shared" ref="K522:K585" si="59">IF(G522&lt;J522,0,IF($E522=1, (G522-J522)*2.8, 0))</f>
        <v>0</v>
      </c>
      <c r="L522" s="14">
        <f t="shared" ref="L522:L585" si="60">IF($E522&lt;$F522, J522*(F522-E522)*2.8, 0)</f>
        <v>0</v>
      </c>
      <c r="M522" s="14">
        <f t="shared" ref="M522:M585" si="61">IF(AND($E522=1, $F522&lt;&gt;0), J522*2.8, 0)</f>
        <v>0</v>
      </c>
      <c r="N522" s="14">
        <f t="shared" ref="N522:N585" si="62">SUM(K522:M522)</f>
        <v>0</v>
      </c>
      <c r="O522" s="25"/>
      <c r="P522" s="16">
        <f t="shared" si="56"/>
        <v>0</v>
      </c>
      <c r="Q522" s="16">
        <f t="shared" si="57"/>
        <v>0</v>
      </c>
    </row>
    <row r="523" spans="1:17" x14ac:dyDescent="0.25">
      <c r="A523" s="13" t="str">
        <f>IF(INTRO!$E$39="Non-endemic"," ",IF(COUNTRY_INFO!A523=0," ",COUNTRY_INFO!A523))</f>
        <v>Nigeria</v>
      </c>
      <c r="B523" s="13" t="str">
        <f>IF(INTRO!$E$39="Non-endemic"," ",IF(COUNTRY_INFO!B523=0," ",COUNTRY_INFO!B523))</f>
        <v>Lagos</v>
      </c>
      <c r="C523" s="13" t="str">
        <f>IF(INTRO!$E$39="Non-endemic"," ",IF(COUNTRY_INFO!C523=0," ",COUNTRY_INFO!C523))</f>
        <v>Ifako-Ijaye</v>
      </c>
      <c r="D523" s="14">
        <f>IF(INTRO!$E$39="Non-endemic",0,IF(INTRO!$E$39="Endemic but PC is not required",IF(COUNTRY_INFO!$H523=1,COUNTRY_INFO!F523+COUNTRY_INFO!G523,0),IF(COUNTRY_INFO!$H523=1,COUNTRY_INFO!F523+COUNTRY_INFO!G523,IF(COUNTRY_INFO!$I523=1,IF(COUNTRY_INFO!N523&gt;=(COUNTRY_INFO!F523+COUNTRY_INFO!G523),COUNTRY_INFO!F523+COUNTRY_INFO!G523,COUNTRY_INFO!$N523),0))))</f>
        <v>0</v>
      </c>
      <c r="E523" s="15">
        <f>IF(AND(INTRO!$E$39="Non-endemic",INTRO!$E$37="Non-endemic"),"Not required",IF(INTRO!$E$39="Non-endemic","Treat with DEC",COUNTRY_INFO!Q523))</f>
        <v>0</v>
      </c>
      <c r="F523" s="15">
        <f>IF(INTRO!$E$39&lt;&gt;"Non-endemic",COUNTRY_INFO!R523,"Not required")</f>
        <v>0</v>
      </c>
      <c r="G523" s="14">
        <f>IF(COUNTRY_INFO!H523=1, IF($E523=1,IF(ALB_MBD!$J523&lt;&gt;" ",COUNTRY_INFO!F523+COUNTRY_INFO!G523-ALB_MBD!$J523,COUNTRY_INFO!F523+COUNTRY_INFO!G523), 0),0)</f>
        <v>0</v>
      </c>
      <c r="H523" s="14">
        <f>IF(INTRO!$E$39&lt;&gt;"Endemic",0, IF(AND(COUNTRY_INFO!$I523=1,$F523&lt;&gt;0),IF(COUNTRY_INFO!N523&gt;=(COUNTRY_INFO!F523+COUNTRY_INFO!G523),COUNTRY_INFO!F523+COUNTRY_INFO!G523,COUNTRY_INFO!$N523), 0))</f>
        <v>0</v>
      </c>
      <c r="I523" s="3"/>
      <c r="J523" s="14">
        <f t="shared" si="58"/>
        <v>0</v>
      </c>
      <c r="K523" s="14">
        <f t="shared" si="59"/>
        <v>0</v>
      </c>
      <c r="L523" s="14">
        <f t="shared" si="60"/>
        <v>0</v>
      </c>
      <c r="M523" s="14">
        <f t="shared" si="61"/>
        <v>0</v>
      </c>
      <c r="N523" s="14">
        <f t="shared" si="62"/>
        <v>0</v>
      </c>
      <c r="O523" s="25"/>
      <c r="P523" s="16">
        <f t="shared" si="56"/>
        <v>0</v>
      </c>
      <c r="Q523" s="16">
        <f t="shared" si="57"/>
        <v>0</v>
      </c>
    </row>
    <row r="524" spans="1:17" x14ac:dyDescent="0.25">
      <c r="A524" s="13" t="str">
        <f>IF(INTRO!$E$39="Non-endemic"," ",IF(COUNTRY_INFO!A524=0," ",COUNTRY_INFO!A524))</f>
        <v>Nigeria</v>
      </c>
      <c r="B524" s="13" t="str">
        <f>IF(INTRO!$E$39="Non-endemic"," ",IF(COUNTRY_INFO!B524=0," ",COUNTRY_INFO!B524))</f>
        <v>Lagos</v>
      </c>
      <c r="C524" s="13" t="str">
        <f>IF(INTRO!$E$39="Non-endemic"," ",IF(COUNTRY_INFO!C524=0," ",COUNTRY_INFO!C524))</f>
        <v>Ikeja</v>
      </c>
      <c r="D524" s="14">
        <f>IF(INTRO!$E$39="Non-endemic",0,IF(INTRO!$E$39="Endemic but PC is not required",IF(COUNTRY_INFO!$H524=1,COUNTRY_INFO!F524+COUNTRY_INFO!G524,0),IF(COUNTRY_INFO!$H524=1,COUNTRY_INFO!F524+COUNTRY_INFO!G524,IF(COUNTRY_INFO!$I524=1,IF(COUNTRY_INFO!N524&gt;=(COUNTRY_INFO!F524+COUNTRY_INFO!G524),COUNTRY_INFO!F524+COUNTRY_INFO!G524,COUNTRY_INFO!$N524),0))))</f>
        <v>0</v>
      </c>
      <c r="E524" s="15">
        <f>IF(AND(INTRO!$E$39="Non-endemic",INTRO!$E$37="Non-endemic"),"Not required",IF(INTRO!$E$39="Non-endemic","Treat with DEC",COUNTRY_INFO!Q524))</f>
        <v>0</v>
      </c>
      <c r="F524" s="15">
        <f>IF(INTRO!$E$39&lt;&gt;"Non-endemic",COUNTRY_INFO!R524,"Not required")</f>
        <v>0</v>
      </c>
      <c r="G524" s="14">
        <f>IF(COUNTRY_INFO!H524=1, IF($E524=1,IF(ALB_MBD!$J524&lt;&gt;" ",COUNTRY_INFO!F524+COUNTRY_INFO!G524-ALB_MBD!$J524,COUNTRY_INFO!F524+COUNTRY_INFO!G524), 0),0)</f>
        <v>0</v>
      </c>
      <c r="H524" s="14">
        <f>IF(INTRO!$E$39&lt;&gt;"Endemic",0, IF(AND(COUNTRY_INFO!$I524=1,$F524&lt;&gt;0),IF(COUNTRY_INFO!N524&gt;=(COUNTRY_INFO!F524+COUNTRY_INFO!G524),COUNTRY_INFO!F524+COUNTRY_INFO!G524,COUNTRY_INFO!$N524), 0))</f>
        <v>0</v>
      </c>
      <c r="I524" s="3"/>
      <c r="J524" s="14">
        <f t="shared" si="58"/>
        <v>0</v>
      </c>
      <c r="K524" s="14">
        <f t="shared" si="59"/>
        <v>0</v>
      </c>
      <c r="L524" s="14">
        <f t="shared" si="60"/>
        <v>0</v>
      </c>
      <c r="M524" s="14">
        <f t="shared" si="61"/>
        <v>0</v>
      </c>
      <c r="N524" s="14">
        <f t="shared" si="62"/>
        <v>0</v>
      </c>
      <c r="O524" s="25"/>
      <c r="P524" s="16">
        <f t="shared" si="56"/>
        <v>0</v>
      </c>
      <c r="Q524" s="16">
        <f t="shared" si="57"/>
        <v>0</v>
      </c>
    </row>
    <row r="525" spans="1:17" x14ac:dyDescent="0.25">
      <c r="A525" s="13" t="str">
        <f>IF(INTRO!$E$39="Non-endemic"," ",IF(COUNTRY_INFO!A525=0," ",COUNTRY_INFO!A525))</f>
        <v>Nigeria</v>
      </c>
      <c r="B525" s="13" t="str">
        <f>IF(INTRO!$E$39="Non-endemic"," ",IF(COUNTRY_INFO!B525=0," ",COUNTRY_INFO!B525))</f>
        <v>Lagos</v>
      </c>
      <c r="C525" s="13" t="str">
        <f>IF(INTRO!$E$39="Non-endemic"," ",IF(COUNTRY_INFO!C525=0," ",COUNTRY_INFO!C525))</f>
        <v>Ikorodu</v>
      </c>
      <c r="D525" s="14">
        <f>IF(INTRO!$E$39="Non-endemic",0,IF(INTRO!$E$39="Endemic but PC is not required",IF(COUNTRY_INFO!$H525=1,COUNTRY_INFO!F525+COUNTRY_INFO!G525,0),IF(COUNTRY_INFO!$H525=1,COUNTRY_INFO!F525+COUNTRY_INFO!G525,IF(COUNTRY_INFO!$I525=1,IF(COUNTRY_INFO!N525&gt;=(COUNTRY_INFO!F525+COUNTRY_INFO!G525),COUNTRY_INFO!F525+COUNTRY_INFO!G525,COUNTRY_INFO!$N525),0))))</f>
        <v>576278</v>
      </c>
      <c r="E525" s="15">
        <f>IF(AND(INTRO!$E$39="Non-endemic",INTRO!$E$37="Non-endemic"),"Not required",IF(INTRO!$E$39="Non-endemic","Treat with DEC",COUNTRY_INFO!Q525))</f>
        <v>1</v>
      </c>
      <c r="F525" s="15">
        <f>IF(INTRO!$E$39&lt;&gt;"Non-endemic",COUNTRY_INFO!R525,"Not required")</f>
        <v>0</v>
      </c>
      <c r="G525" s="14">
        <f>IF(COUNTRY_INFO!H525=1, IF($E525=1,IF(ALB_MBD!$J525&lt;&gt;" ",COUNTRY_INFO!F525+COUNTRY_INFO!G525-ALB_MBD!$J525,COUNTRY_INFO!F525+COUNTRY_INFO!G525), 0),0)</f>
        <v>576278</v>
      </c>
      <c r="H525" s="14">
        <f>IF(INTRO!$E$39&lt;&gt;"Endemic",0, IF(AND(COUNTRY_INFO!$I525=1,$F525&lt;&gt;0),IF(COUNTRY_INFO!N525&gt;=(COUNTRY_INFO!F525+COUNTRY_INFO!G525),COUNTRY_INFO!F525+COUNTRY_INFO!G525,COUNTRY_INFO!$N525), 0))</f>
        <v>0</v>
      </c>
      <c r="I525" s="3"/>
      <c r="J525" s="14">
        <f t="shared" si="58"/>
        <v>0</v>
      </c>
      <c r="K525" s="14">
        <f t="shared" si="59"/>
        <v>1613578.4</v>
      </c>
      <c r="L525" s="14">
        <f t="shared" si="60"/>
        <v>0</v>
      </c>
      <c r="M525" s="14">
        <f t="shared" si="61"/>
        <v>0</v>
      </c>
      <c r="N525" s="14">
        <f t="shared" si="62"/>
        <v>1613578.4</v>
      </c>
      <c r="O525" s="25"/>
      <c r="P525" s="16">
        <f t="shared" si="56"/>
        <v>1613578.4</v>
      </c>
      <c r="Q525" s="16">
        <f t="shared" si="57"/>
        <v>3228</v>
      </c>
    </row>
    <row r="526" spans="1:17" x14ac:dyDescent="0.25">
      <c r="A526" s="13" t="str">
        <f>IF(INTRO!$E$39="Non-endemic"," ",IF(COUNTRY_INFO!A526=0," ",COUNTRY_INFO!A526))</f>
        <v>Nigeria</v>
      </c>
      <c r="B526" s="13" t="str">
        <f>IF(INTRO!$E$39="Non-endemic"," ",IF(COUNTRY_INFO!B526=0," ",COUNTRY_INFO!B526))</f>
        <v>Lagos</v>
      </c>
      <c r="C526" s="13" t="str">
        <f>IF(INTRO!$E$39="Non-endemic"," ",IF(COUNTRY_INFO!C526=0," ",COUNTRY_INFO!C526))</f>
        <v>Kosofe</v>
      </c>
      <c r="D526" s="14">
        <f>IF(INTRO!$E$39="Non-endemic",0,IF(INTRO!$E$39="Endemic but PC is not required",IF(COUNTRY_INFO!$H526=1,COUNTRY_INFO!F526+COUNTRY_INFO!G526,0),IF(COUNTRY_INFO!$H526=1,COUNTRY_INFO!F526+COUNTRY_INFO!G526,IF(COUNTRY_INFO!$I526=1,IF(COUNTRY_INFO!N526&gt;=(COUNTRY_INFO!F526+COUNTRY_INFO!G526),COUNTRY_INFO!F526+COUNTRY_INFO!G526,COUNTRY_INFO!$N526),0))))</f>
        <v>715903</v>
      </c>
      <c r="E526" s="15">
        <f>IF(AND(INTRO!$E$39="Non-endemic",INTRO!$E$37="Non-endemic"),"Not required",IF(INTRO!$E$39="Non-endemic","Treat with DEC",COUNTRY_INFO!Q526))</f>
        <v>1</v>
      </c>
      <c r="F526" s="15">
        <f>IF(INTRO!$E$39&lt;&gt;"Non-endemic",COUNTRY_INFO!R526,"Not required")</f>
        <v>0</v>
      </c>
      <c r="G526" s="14">
        <f>IF(COUNTRY_INFO!H526=1, IF($E526=1,IF(ALB_MBD!$J526&lt;&gt;" ",COUNTRY_INFO!F526+COUNTRY_INFO!G526-ALB_MBD!$J526,COUNTRY_INFO!F526+COUNTRY_INFO!G526), 0),0)</f>
        <v>715903</v>
      </c>
      <c r="H526" s="14">
        <f>IF(INTRO!$E$39&lt;&gt;"Endemic",0, IF(AND(COUNTRY_INFO!$I526=1,$F526&lt;&gt;0),IF(COUNTRY_INFO!N526&gt;=(COUNTRY_INFO!F526+COUNTRY_INFO!G526),COUNTRY_INFO!F526+COUNTRY_INFO!G526,COUNTRY_INFO!$N526), 0))</f>
        <v>0</v>
      </c>
      <c r="I526" s="3"/>
      <c r="J526" s="14">
        <f t="shared" si="58"/>
        <v>0</v>
      </c>
      <c r="K526" s="14">
        <f t="shared" si="59"/>
        <v>2004528.4</v>
      </c>
      <c r="L526" s="14">
        <f t="shared" si="60"/>
        <v>0</v>
      </c>
      <c r="M526" s="14">
        <f t="shared" si="61"/>
        <v>0</v>
      </c>
      <c r="N526" s="14">
        <f t="shared" si="62"/>
        <v>2004528.4</v>
      </c>
      <c r="O526" s="25"/>
      <c r="P526" s="16">
        <f t="shared" si="56"/>
        <v>2004528.4</v>
      </c>
      <c r="Q526" s="16">
        <f t="shared" si="57"/>
        <v>4010</v>
      </c>
    </row>
    <row r="527" spans="1:17" x14ac:dyDescent="0.25">
      <c r="A527" s="13" t="str">
        <f>IF(INTRO!$E$39="Non-endemic"," ",IF(COUNTRY_INFO!A527=0," ",COUNTRY_INFO!A527))</f>
        <v>Nigeria</v>
      </c>
      <c r="B527" s="13" t="str">
        <f>IF(INTRO!$E$39="Non-endemic"," ",IF(COUNTRY_INFO!B527=0," ",COUNTRY_INFO!B527))</f>
        <v>Lagos</v>
      </c>
      <c r="C527" s="13" t="str">
        <f>IF(INTRO!$E$39="Non-endemic"," ",IF(COUNTRY_INFO!C527=0," ",COUNTRY_INFO!C527))</f>
        <v>Lagos Island</v>
      </c>
      <c r="D527" s="14">
        <f>IF(INTRO!$E$39="Non-endemic",0,IF(INTRO!$E$39="Endemic but PC is not required",IF(COUNTRY_INFO!$H527=1,COUNTRY_INFO!F527+COUNTRY_INFO!G527,0),IF(COUNTRY_INFO!$H527=1,COUNTRY_INFO!F527+COUNTRY_INFO!G527,IF(COUNTRY_INFO!$I527=1,IF(COUNTRY_INFO!N527&gt;=(COUNTRY_INFO!F527+COUNTRY_INFO!G527),COUNTRY_INFO!F527+COUNTRY_INFO!G527,COUNTRY_INFO!$N527),0))))</f>
        <v>0</v>
      </c>
      <c r="E527" s="15">
        <f>IF(AND(INTRO!$E$39="Non-endemic",INTRO!$E$37="Non-endemic"),"Not required",IF(INTRO!$E$39="Non-endemic","Treat with DEC",COUNTRY_INFO!Q527))</f>
        <v>0</v>
      </c>
      <c r="F527" s="15">
        <f>IF(INTRO!$E$39&lt;&gt;"Non-endemic",COUNTRY_INFO!R527,"Not required")</f>
        <v>0</v>
      </c>
      <c r="G527" s="14">
        <f>IF(COUNTRY_INFO!H527=1, IF($E527=1,IF(ALB_MBD!$J527&lt;&gt;" ",COUNTRY_INFO!F527+COUNTRY_INFO!G527-ALB_MBD!$J527,COUNTRY_INFO!F527+COUNTRY_INFO!G527), 0),0)</f>
        <v>0</v>
      </c>
      <c r="H527" s="14">
        <f>IF(INTRO!$E$39&lt;&gt;"Endemic",0, IF(AND(COUNTRY_INFO!$I527=1,$F527&lt;&gt;0),IF(COUNTRY_INFO!N527&gt;=(COUNTRY_INFO!F527+COUNTRY_INFO!G527),COUNTRY_INFO!F527+COUNTRY_INFO!G527,COUNTRY_INFO!$N527), 0))</f>
        <v>0</v>
      </c>
      <c r="I527" s="3"/>
      <c r="J527" s="14">
        <f t="shared" si="58"/>
        <v>0</v>
      </c>
      <c r="K527" s="14">
        <f t="shared" si="59"/>
        <v>0</v>
      </c>
      <c r="L527" s="14">
        <f t="shared" si="60"/>
        <v>0</v>
      </c>
      <c r="M527" s="14">
        <f t="shared" si="61"/>
        <v>0</v>
      </c>
      <c r="N527" s="14">
        <f t="shared" si="62"/>
        <v>0</v>
      </c>
      <c r="O527" s="25"/>
      <c r="P527" s="16">
        <f t="shared" si="56"/>
        <v>0</v>
      </c>
      <c r="Q527" s="16">
        <f t="shared" si="57"/>
        <v>0</v>
      </c>
    </row>
    <row r="528" spans="1:17" x14ac:dyDescent="0.25">
      <c r="A528" s="13" t="str">
        <f>IF(INTRO!$E$39="Non-endemic"," ",IF(COUNTRY_INFO!A528=0," ",COUNTRY_INFO!A528))</f>
        <v>Nigeria</v>
      </c>
      <c r="B528" s="13" t="str">
        <f>IF(INTRO!$E$39="Non-endemic"," ",IF(COUNTRY_INFO!B528=0," ",COUNTRY_INFO!B528))</f>
        <v>Lagos</v>
      </c>
      <c r="C528" s="13" t="str">
        <f>IF(INTRO!$E$39="Non-endemic"," ",IF(COUNTRY_INFO!C528=0," ",COUNTRY_INFO!C528))</f>
        <v>Lagos Mainland</v>
      </c>
      <c r="D528" s="14">
        <f>IF(INTRO!$E$39="Non-endemic",0,IF(INTRO!$E$39="Endemic but PC is not required",IF(COUNTRY_INFO!$H528=1,COUNTRY_INFO!F528+COUNTRY_INFO!G528,0),IF(COUNTRY_INFO!$H528=1,COUNTRY_INFO!F528+COUNTRY_INFO!G528,IF(COUNTRY_INFO!$I528=1,IF(COUNTRY_INFO!N528&gt;=(COUNTRY_INFO!F528+COUNTRY_INFO!G528),COUNTRY_INFO!F528+COUNTRY_INFO!G528,COUNTRY_INFO!$N528),0))))</f>
        <v>0</v>
      </c>
      <c r="E528" s="15">
        <f>IF(AND(INTRO!$E$39="Non-endemic",INTRO!$E$37="Non-endemic"),"Not required",IF(INTRO!$E$39="Non-endemic","Treat with DEC",COUNTRY_INFO!Q528))</f>
        <v>0</v>
      </c>
      <c r="F528" s="15">
        <f>IF(INTRO!$E$39&lt;&gt;"Non-endemic",COUNTRY_INFO!R528,"Not required")</f>
        <v>0</v>
      </c>
      <c r="G528" s="14">
        <f>IF(COUNTRY_INFO!H528=1, IF($E528=1,IF(ALB_MBD!$J528&lt;&gt;" ",COUNTRY_INFO!F528+COUNTRY_INFO!G528-ALB_MBD!$J528,COUNTRY_INFO!F528+COUNTRY_INFO!G528), 0),0)</f>
        <v>0</v>
      </c>
      <c r="H528" s="14">
        <f>IF(INTRO!$E$39&lt;&gt;"Endemic",0, IF(AND(COUNTRY_INFO!$I528=1,$F528&lt;&gt;0),IF(COUNTRY_INFO!N528&gt;=(COUNTRY_INFO!F528+COUNTRY_INFO!G528),COUNTRY_INFO!F528+COUNTRY_INFO!G528,COUNTRY_INFO!$N528), 0))</f>
        <v>0</v>
      </c>
      <c r="I528" s="3"/>
      <c r="J528" s="14">
        <f t="shared" si="58"/>
        <v>0</v>
      </c>
      <c r="K528" s="14">
        <f t="shared" si="59"/>
        <v>0</v>
      </c>
      <c r="L528" s="14">
        <f t="shared" si="60"/>
        <v>0</v>
      </c>
      <c r="M528" s="14">
        <f t="shared" si="61"/>
        <v>0</v>
      </c>
      <c r="N528" s="14">
        <f t="shared" si="62"/>
        <v>0</v>
      </c>
      <c r="O528" s="25"/>
      <c r="P528" s="16">
        <f t="shared" si="56"/>
        <v>0</v>
      </c>
      <c r="Q528" s="16">
        <f t="shared" si="57"/>
        <v>0</v>
      </c>
    </row>
    <row r="529" spans="1:17" x14ac:dyDescent="0.25">
      <c r="A529" s="13" t="str">
        <f>IF(INTRO!$E$39="Non-endemic"," ",IF(COUNTRY_INFO!A529=0," ",COUNTRY_INFO!A529))</f>
        <v>Nigeria</v>
      </c>
      <c r="B529" s="13" t="str">
        <f>IF(INTRO!$E$39="Non-endemic"," ",IF(COUNTRY_INFO!B529=0," ",COUNTRY_INFO!B529))</f>
        <v>Lagos</v>
      </c>
      <c r="C529" s="13" t="str">
        <f>IF(INTRO!$E$39="Non-endemic"," ",IF(COUNTRY_INFO!C529=0," ",COUNTRY_INFO!C529))</f>
        <v>Mushin</v>
      </c>
      <c r="D529" s="14">
        <f>IF(INTRO!$E$39="Non-endemic",0,IF(INTRO!$E$39="Endemic but PC is not required",IF(COUNTRY_INFO!$H529=1,COUNTRY_INFO!F529+COUNTRY_INFO!G529,0),IF(COUNTRY_INFO!$H529=1,COUNTRY_INFO!F529+COUNTRY_INFO!G529,IF(COUNTRY_INFO!$I529=1,IF(COUNTRY_INFO!N529&gt;=(COUNTRY_INFO!F529+COUNTRY_INFO!G529),COUNTRY_INFO!F529+COUNTRY_INFO!G529,COUNTRY_INFO!$N529),0))))</f>
        <v>681061</v>
      </c>
      <c r="E529" s="15">
        <f>IF(AND(INTRO!$E$39="Non-endemic",INTRO!$E$37="Non-endemic"),"Not required",IF(INTRO!$E$39="Non-endemic","Treat with DEC",COUNTRY_INFO!Q529))</f>
        <v>1</v>
      </c>
      <c r="F529" s="15">
        <f>IF(INTRO!$E$39&lt;&gt;"Non-endemic",COUNTRY_INFO!R529,"Not required")</f>
        <v>0</v>
      </c>
      <c r="G529" s="14">
        <f>IF(COUNTRY_INFO!H529=1, IF($E529=1,IF(ALB_MBD!$J529&lt;&gt;" ",COUNTRY_INFO!F529+COUNTRY_INFO!G529-ALB_MBD!$J529,COUNTRY_INFO!F529+COUNTRY_INFO!G529), 0),0)</f>
        <v>681061</v>
      </c>
      <c r="H529" s="14">
        <f>IF(INTRO!$E$39&lt;&gt;"Endemic",0, IF(AND(COUNTRY_INFO!$I529=1,$F529&lt;&gt;0),IF(COUNTRY_INFO!N529&gt;=(COUNTRY_INFO!F529+COUNTRY_INFO!G529),COUNTRY_INFO!F529+COUNTRY_INFO!G529,COUNTRY_INFO!$N529), 0))</f>
        <v>0</v>
      </c>
      <c r="I529" s="3"/>
      <c r="J529" s="14">
        <f t="shared" si="58"/>
        <v>0</v>
      </c>
      <c r="K529" s="14">
        <f t="shared" si="59"/>
        <v>1906970.7999999998</v>
      </c>
      <c r="L529" s="14">
        <f t="shared" si="60"/>
        <v>0</v>
      </c>
      <c r="M529" s="14">
        <f t="shared" si="61"/>
        <v>0</v>
      </c>
      <c r="N529" s="14">
        <f t="shared" si="62"/>
        <v>1906970.7999999998</v>
      </c>
      <c r="O529" s="25"/>
      <c r="P529" s="16">
        <f t="shared" si="56"/>
        <v>1906970.7999999998</v>
      </c>
      <c r="Q529" s="16">
        <f t="shared" si="57"/>
        <v>3814</v>
      </c>
    </row>
    <row r="530" spans="1:17" x14ac:dyDescent="0.25">
      <c r="A530" s="13" t="str">
        <f>IF(INTRO!$E$39="Non-endemic"," ",IF(COUNTRY_INFO!A530=0," ",COUNTRY_INFO!A530))</f>
        <v>Nigeria</v>
      </c>
      <c r="B530" s="13" t="str">
        <f>IF(INTRO!$E$39="Non-endemic"," ",IF(COUNTRY_INFO!B530=0," ",COUNTRY_INFO!B530))</f>
        <v>Lagos</v>
      </c>
      <c r="C530" s="13" t="str">
        <f>IF(INTRO!$E$39="Non-endemic"," ",IF(COUNTRY_INFO!C530=0," ",COUNTRY_INFO!C530))</f>
        <v>Ojo</v>
      </c>
      <c r="D530" s="14">
        <f>IF(INTRO!$E$39="Non-endemic",0,IF(INTRO!$E$39="Endemic but PC is not required",IF(COUNTRY_INFO!$H530=1,COUNTRY_INFO!F530+COUNTRY_INFO!G530,0),IF(COUNTRY_INFO!$H530=1,COUNTRY_INFO!F530+COUNTRY_INFO!G530,IF(COUNTRY_INFO!$I530=1,IF(COUNTRY_INFO!N530&gt;=(COUNTRY_INFO!F530+COUNTRY_INFO!G530),COUNTRY_INFO!F530+COUNTRY_INFO!G530,COUNTRY_INFO!$N530),0))))</f>
        <v>0</v>
      </c>
      <c r="E530" s="15">
        <f>IF(AND(INTRO!$E$39="Non-endemic",INTRO!$E$37="Non-endemic"),"Not required",IF(INTRO!$E$39="Non-endemic","Treat with DEC",COUNTRY_INFO!Q530))</f>
        <v>0</v>
      </c>
      <c r="F530" s="15">
        <f>IF(INTRO!$E$39&lt;&gt;"Non-endemic",COUNTRY_INFO!R530,"Not required")</f>
        <v>0</v>
      </c>
      <c r="G530" s="14">
        <f>IF(COUNTRY_INFO!H530=1, IF($E530=1,IF(ALB_MBD!$J530&lt;&gt;" ",COUNTRY_INFO!F530+COUNTRY_INFO!G530-ALB_MBD!$J530,COUNTRY_INFO!F530+COUNTRY_INFO!G530), 0),0)</f>
        <v>0</v>
      </c>
      <c r="H530" s="14">
        <f>IF(INTRO!$E$39&lt;&gt;"Endemic",0, IF(AND(COUNTRY_INFO!$I530=1,$F530&lt;&gt;0),IF(COUNTRY_INFO!N530&gt;=(COUNTRY_INFO!F530+COUNTRY_INFO!G530),COUNTRY_INFO!F530+COUNTRY_INFO!G530,COUNTRY_INFO!$N530), 0))</f>
        <v>0</v>
      </c>
      <c r="I530" s="3"/>
      <c r="J530" s="14">
        <f t="shared" si="58"/>
        <v>0</v>
      </c>
      <c r="K530" s="14">
        <f t="shared" si="59"/>
        <v>0</v>
      </c>
      <c r="L530" s="14">
        <f t="shared" si="60"/>
        <v>0</v>
      </c>
      <c r="M530" s="14">
        <f t="shared" si="61"/>
        <v>0</v>
      </c>
      <c r="N530" s="14">
        <f t="shared" si="62"/>
        <v>0</v>
      </c>
      <c r="O530" s="25"/>
      <c r="P530" s="16">
        <f t="shared" si="56"/>
        <v>0</v>
      </c>
      <c r="Q530" s="16">
        <f t="shared" si="57"/>
        <v>0</v>
      </c>
    </row>
    <row r="531" spans="1:17" x14ac:dyDescent="0.25">
      <c r="A531" s="13" t="str">
        <f>IF(INTRO!$E$39="Non-endemic"," ",IF(COUNTRY_INFO!A531=0," ",COUNTRY_INFO!A531))</f>
        <v>Nigeria</v>
      </c>
      <c r="B531" s="13" t="str">
        <f>IF(INTRO!$E$39="Non-endemic"," ",IF(COUNTRY_INFO!B531=0," ",COUNTRY_INFO!B531))</f>
        <v>Lagos</v>
      </c>
      <c r="C531" s="13" t="str">
        <f>IF(INTRO!$E$39="Non-endemic"," ",IF(COUNTRY_INFO!C531=0," ",COUNTRY_INFO!C531))</f>
        <v>Oshodi-Isolo</v>
      </c>
      <c r="D531" s="14">
        <f>IF(INTRO!$E$39="Non-endemic",0,IF(INTRO!$E$39="Endemic but PC is not required",IF(COUNTRY_INFO!$H531=1,COUNTRY_INFO!F531+COUNTRY_INFO!G531,0),IF(COUNTRY_INFO!$H531=1,COUNTRY_INFO!F531+COUNTRY_INFO!G531,IF(COUNTRY_INFO!$I531=1,IF(COUNTRY_INFO!N531&gt;=(COUNTRY_INFO!F531+COUNTRY_INFO!G531),COUNTRY_INFO!F531+COUNTRY_INFO!G531,COUNTRY_INFO!$N531),0))))</f>
        <v>668688</v>
      </c>
      <c r="E531" s="15">
        <f>IF(AND(INTRO!$E$39="Non-endemic",INTRO!$E$37="Non-endemic"),"Not required",IF(INTRO!$E$39="Non-endemic","Treat with DEC",COUNTRY_INFO!Q531))</f>
        <v>1</v>
      </c>
      <c r="F531" s="15">
        <f>IF(INTRO!$E$39&lt;&gt;"Non-endemic",COUNTRY_INFO!R531,"Not required")</f>
        <v>0</v>
      </c>
      <c r="G531" s="14">
        <f>IF(COUNTRY_INFO!H531=1, IF($E531=1,IF(ALB_MBD!$J531&lt;&gt;" ",COUNTRY_INFO!F531+COUNTRY_INFO!G531-ALB_MBD!$J531,COUNTRY_INFO!F531+COUNTRY_INFO!G531), 0),0)</f>
        <v>668688</v>
      </c>
      <c r="H531" s="14">
        <f>IF(INTRO!$E$39&lt;&gt;"Endemic",0, IF(AND(COUNTRY_INFO!$I531=1,$F531&lt;&gt;0),IF(COUNTRY_INFO!N531&gt;=(COUNTRY_INFO!F531+COUNTRY_INFO!G531),COUNTRY_INFO!F531+COUNTRY_INFO!G531,COUNTRY_INFO!$N531), 0))</f>
        <v>0</v>
      </c>
      <c r="I531" s="3"/>
      <c r="J531" s="14">
        <f t="shared" si="58"/>
        <v>0</v>
      </c>
      <c r="K531" s="14">
        <f t="shared" si="59"/>
        <v>1872326.4</v>
      </c>
      <c r="L531" s="14">
        <f t="shared" si="60"/>
        <v>0</v>
      </c>
      <c r="M531" s="14">
        <f t="shared" si="61"/>
        <v>0</v>
      </c>
      <c r="N531" s="14">
        <f t="shared" si="62"/>
        <v>1872326.4</v>
      </c>
      <c r="O531" s="25"/>
      <c r="P531" s="16">
        <f t="shared" si="56"/>
        <v>1872326.4</v>
      </c>
      <c r="Q531" s="16">
        <f t="shared" si="57"/>
        <v>3745</v>
      </c>
    </row>
    <row r="532" spans="1:17" x14ac:dyDescent="0.25">
      <c r="A532" s="13" t="str">
        <f>IF(INTRO!$E$39="Non-endemic"," ",IF(COUNTRY_INFO!A532=0," ",COUNTRY_INFO!A532))</f>
        <v>Nigeria</v>
      </c>
      <c r="B532" s="13" t="str">
        <f>IF(INTRO!$E$39="Non-endemic"," ",IF(COUNTRY_INFO!B532=0," ",COUNTRY_INFO!B532))</f>
        <v>Lagos</v>
      </c>
      <c r="C532" s="13" t="str">
        <f>IF(INTRO!$E$39="Non-endemic"," ",IF(COUNTRY_INFO!C532=0," ",COUNTRY_INFO!C532))</f>
        <v>Shomolu</v>
      </c>
      <c r="D532" s="14">
        <f>IF(INTRO!$E$39="Non-endemic",0,IF(INTRO!$E$39="Endemic but PC is not required",IF(COUNTRY_INFO!$H532=1,COUNTRY_INFO!F532+COUNTRY_INFO!G532,0),IF(COUNTRY_INFO!$H532=1,COUNTRY_INFO!F532+COUNTRY_INFO!G532,IF(COUNTRY_INFO!$I532=1,IF(COUNTRY_INFO!N532&gt;=(COUNTRY_INFO!F532+COUNTRY_INFO!G532),COUNTRY_INFO!F532+COUNTRY_INFO!G532,COUNTRY_INFO!$N532),0))))</f>
        <v>0</v>
      </c>
      <c r="E532" s="15">
        <f>IF(AND(INTRO!$E$39="Non-endemic",INTRO!$E$37="Non-endemic"),"Not required",IF(INTRO!$E$39="Non-endemic","Treat with DEC",COUNTRY_INFO!Q532))</f>
        <v>0</v>
      </c>
      <c r="F532" s="15">
        <f>IF(INTRO!$E$39&lt;&gt;"Non-endemic",COUNTRY_INFO!R532,"Not required")</f>
        <v>0</v>
      </c>
      <c r="G532" s="14">
        <f>IF(COUNTRY_INFO!H532=1, IF($E532=1,IF(ALB_MBD!$J532&lt;&gt;" ",COUNTRY_INFO!F532+COUNTRY_INFO!G532-ALB_MBD!$J532,COUNTRY_INFO!F532+COUNTRY_INFO!G532), 0),0)</f>
        <v>0</v>
      </c>
      <c r="H532" s="14">
        <f>IF(INTRO!$E$39&lt;&gt;"Endemic",0, IF(AND(COUNTRY_INFO!$I532=1,$F532&lt;&gt;0),IF(COUNTRY_INFO!N532&gt;=(COUNTRY_INFO!F532+COUNTRY_INFO!G532),COUNTRY_INFO!F532+COUNTRY_INFO!G532,COUNTRY_INFO!$N532), 0))</f>
        <v>0</v>
      </c>
      <c r="I532" s="3"/>
      <c r="J532" s="14">
        <f t="shared" si="58"/>
        <v>0</v>
      </c>
      <c r="K532" s="14">
        <f t="shared" si="59"/>
        <v>0</v>
      </c>
      <c r="L532" s="14">
        <f t="shared" si="60"/>
        <v>0</v>
      </c>
      <c r="M532" s="14">
        <f t="shared" si="61"/>
        <v>0</v>
      </c>
      <c r="N532" s="14">
        <f t="shared" si="62"/>
        <v>0</v>
      </c>
      <c r="O532" s="25"/>
      <c r="P532" s="16">
        <f t="shared" si="56"/>
        <v>0</v>
      </c>
      <c r="Q532" s="16">
        <f t="shared" si="57"/>
        <v>0</v>
      </c>
    </row>
    <row r="533" spans="1:17" x14ac:dyDescent="0.25">
      <c r="A533" s="13" t="str">
        <f>IF(INTRO!$E$39="Non-endemic"," ",IF(COUNTRY_INFO!A533=0," ",COUNTRY_INFO!A533))</f>
        <v>Nigeria</v>
      </c>
      <c r="B533" s="13" t="str">
        <f>IF(INTRO!$E$39="Non-endemic"," ",IF(COUNTRY_INFO!B533=0," ",COUNTRY_INFO!B533))</f>
        <v>Lagos</v>
      </c>
      <c r="C533" s="13" t="str">
        <f>IF(INTRO!$E$39="Non-endemic"," ",IF(COUNTRY_INFO!C533=0," ",COUNTRY_INFO!C533))</f>
        <v>Surulere</v>
      </c>
      <c r="D533" s="14">
        <f>IF(INTRO!$E$39="Non-endemic",0,IF(INTRO!$E$39="Endemic but PC is not required",IF(COUNTRY_INFO!$H533=1,COUNTRY_INFO!F533+COUNTRY_INFO!G533,0),IF(COUNTRY_INFO!$H533=1,COUNTRY_INFO!F533+COUNTRY_INFO!G533,IF(COUNTRY_INFO!$I533=1,IF(COUNTRY_INFO!N533&gt;=(COUNTRY_INFO!F533+COUNTRY_INFO!G533),COUNTRY_INFO!F533+COUNTRY_INFO!G533,COUNTRY_INFO!$N533),0))))</f>
        <v>542228</v>
      </c>
      <c r="E533" s="15">
        <f>IF(AND(INTRO!$E$39="Non-endemic",INTRO!$E$37="Non-endemic"),"Not required",IF(INTRO!$E$39="Non-endemic","Treat with DEC",COUNTRY_INFO!Q533))</f>
        <v>1</v>
      </c>
      <c r="F533" s="15">
        <f>IF(INTRO!$E$39&lt;&gt;"Non-endemic",COUNTRY_INFO!R533,"Not required")</f>
        <v>0</v>
      </c>
      <c r="G533" s="14">
        <f>IF(COUNTRY_INFO!H533=1, IF($E533=1,IF(ALB_MBD!$J533&lt;&gt;" ",COUNTRY_INFO!F533+COUNTRY_INFO!G533-ALB_MBD!$J533,COUNTRY_INFO!F533+COUNTRY_INFO!G533), 0),0)</f>
        <v>542228</v>
      </c>
      <c r="H533" s="14">
        <f>IF(INTRO!$E$39&lt;&gt;"Endemic",0, IF(AND(COUNTRY_INFO!$I533=1,$F533&lt;&gt;0),IF(COUNTRY_INFO!N533&gt;=(COUNTRY_INFO!F533+COUNTRY_INFO!G533),COUNTRY_INFO!F533+COUNTRY_INFO!G533,COUNTRY_INFO!$N533), 0))</f>
        <v>0</v>
      </c>
      <c r="I533" s="3"/>
      <c r="J533" s="14">
        <f t="shared" si="58"/>
        <v>0</v>
      </c>
      <c r="K533" s="14">
        <f t="shared" si="59"/>
        <v>1518238.4</v>
      </c>
      <c r="L533" s="14">
        <f t="shared" si="60"/>
        <v>0</v>
      </c>
      <c r="M533" s="14">
        <f t="shared" si="61"/>
        <v>0</v>
      </c>
      <c r="N533" s="14">
        <f t="shared" si="62"/>
        <v>1518238.4</v>
      </c>
      <c r="O533" s="25"/>
      <c r="P533" s="16">
        <f t="shared" si="56"/>
        <v>1518238.4</v>
      </c>
      <c r="Q533" s="16">
        <f t="shared" si="57"/>
        <v>3037</v>
      </c>
    </row>
    <row r="534" spans="1:17" x14ac:dyDescent="0.25">
      <c r="A534" s="13" t="str">
        <f>IF(INTRO!$E$39="Non-endemic"," ",IF(COUNTRY_INFO!A534=0," ",COUNTRY_INFO!A534))</f>
        <v>Nigeria</v>
      </c>
      <c r="B534" s="13" t="str">
        <f>IF(INTRO!$E$39="Non-endemic"," ",IF(COUNTRY_INFO!B534=0," ",COUNTRY_INFO!B534))</f>
        <v>Nassarawa</v>
      </c>
      <c r="C534" s="13" t="str">
        <f>IF(INTRO!$E$39="Non-endemic"," ",IF(COUNTRY_INFO!C534=0," ",COUNTRY_INFO!C534))</f>
        <v>Akwanga</v>
      </c>
      <c r="D534" s="14">
        <f>IF(INTRO!$E$39="Non-endemic",0,IF(INTRO!$E$39="Endemic but PC is not required",IF(COUNTRY_INFO!$H534=1,COUNTRY_INFO!F534+COUNTRY_INFO!G534,0),IF(COUNTRY_INFO!$H534=1,COUNTRY_INFO!F534+COUNTRY_INFO!G534,IF(COUNTRY_INFO!$I534=1,IF(COUNTRY_INFO!N534&gt;=(COUNTRY_INFO!F534+COUNTRY_INFO!G534),COUNTRY_INFO!F534+COUNTRY_INFO!G534,COUNTRY_INFO!$N534),0))))</f>
        <v>122040</v>
      </c>
      <c r="E534" s="15">
        <f>IF(AND(INTRO!$E$39="Non-endemic",INTRO!$E$37="Non-endemic"),"Not required",IF(INTRO!$E$39="Non-endemic","Treat with DEC",COUNTRY_INFO!Q534))</f>
        <v>0</v>
      </c>
      <c r="F534" s="15">
        <f>IF(INTRO!$E$39&lt;&gt;"Non-endemic",COUNTRY_INFO!R534,"Not required")</f>
        <v>1</v>
      </c>
      <c r="G534" s="14">
        <f>IF(COUNTRY_INFO!H534=1, IF($E534=1,IF(ALB_MBD!$J534&lt;&gt;" ",COUNTRY_INFO!F534+COUNTRY_INFO!G534-ALB_MBD!$J534,COUNTRY_INFO!F534+COUNTRY_INFO!G534), 0),0)</f>
        <v>0</v>
      </c>
      <c r="H534" s="14">
        <f>IF(INTRO!$E$39&lt;&gt;"Endemic",0, IF(AND(COUNTRY_INFO!$I534=1,$F534&lt;&gt;0),IF(COUNTRY_INFO!N534&gt;=(COUNTRY_INFO!F534+COUNTRY_INFO!G534),COUNTRY_INFO!F534+COUNTRY_INFO!G534,COUNTRY_INFO!$N534), 0))</f>
        <v>122040</v>
      </c>
      <c r="I534" s="3"/>
      <c r="J534" s="14">
        <f t="shared" si="58"/>
        <v>122040</v>
      </c>
      <c r="K534" s="14">
        <f t="shared" si="59"/>
        <v>0</v>
      </c>
      <c r="L534" s="14">
        <f t="shared" si="60"/>
        <v>341712</v>
      </c>
      <c r="M534" s="14">
        <f t="shared" si="61"/>
        <v>0</v>
      </c>
      <c r="N534" s="14">
        <f t="shared" si="62"/>
        <v>341712</v>
      </c>
      <c r="O534" s="25"/>
      <c r="P534" s="16">
        <f t="shared" si="56"/>
        <v>341712</v>
      </c>
      <c r="Q534" s="16">
        <f t="shared" si="57"/>
        <v>684</v>
      </c>
    </row>
    <row r="535" spans="1:17" x14ac:dyDescent="0.25">
      <c r="A535" s="13" t="str">
        <f>IF(INTRO!$E$39="Non-endemic"," ",IF(COUNTRY_INFO!A535=0," ",COUNTRY_INFO!A535))</f>
        <v>Nigeria</v>
      </c>
      <c r="B535" s="13" t="str">
        <f>IF(INTRO!$E$39="Non-endemic"," ",IF(COUNTRY_INFO!B535=0," ",COUNTRY_INFO!B535))</f>
        <v>Nassarawa</v>
      </c>
      <c r="C535" s="13" t="str">
        <f>IF(INTRO!$E$39="Non-endemic"," ",IF(COUNTRY_INFO!C535=0," ",COUNTRY_INFO!C535))</f>
        <v>Awe</v>
      </c>
      <c r="D535" s="14">
        <f>IF(INTRO!$E$39="Non-endemic",0,IF(INTRO!$E$39="Endemic but PC is not required",IF(COUNTRY_INFO!$H535=1,COUNTRY_INFO!F535+COUNTRY_INFO!G535,0),IF(COUNTRY_INFO!$H535=1,COUNTRY_INFO!F535+COUNTRY_INFO!G535,IF(COUNTRY_INFO!$I535=1,IF(COUNTRY_INFO!N535&gt;=(COUNTRY_INFO!F535+COUNTRY_INFO!G535),COUNTRY_INFO!F535+COUNTRY_INFO!G535,COUNTRY_INFO!$N535),0))))</f>
        <v>0</v>
      </c>
      <c r="E535" s="15">
        <f>IF(AND(INTRO!$E$39="Non-endemic",INTRO!$E$37="Non-endemic"),"Not required",IF(INTRO!$E$39="Non-endemic","Treat with DEC",COUNTRY_INFO!Q535))</f>
        <v>0</v>
      </c>
      <c r="F535" s="15">
        <f>IF(INTRO!$E$39&lt;&gt;"Non-endemic",COUNTRY_INFO!R535,"Not required")</f>
        <v>0</v>
      </c>
      <c r="G535" s="14">
        <f>IF(COUNTRY_INFO!H535=1, IF($E535=1,IF(ALB_MBD!$J535&lt;&gt;" ",COUNTRY_INFO!F535+COUNTRY_INFO!G535-ALB_MBD!$J535,COUNTRY_INFO!F535+COUNTRY_INFO!G535), 0),0)</f>
        <v>0</v>
      </c>
      <c r="H535" s="14">
        <f>IF(INTRO!$E$39&lt;&gt;"Endemic",0, IF(AND(COUNTRY_INFO!$I535=1,$F535&lt;&gt;0),IF(COUNTRY_INFO!N535&gt;=(COUNTRY_INFO!F535+COUNTRY_INFO!G535),COUNTRY_INFO!F535+COUNTRY_INFO!G535,COUNTRY_INFO!$N535), 0))</f>
        <v>0</v>
      </c>
      <c r="I535" s="3">
        <v>0</v>
      </c>
      <c r="J535" s="14">
        <f t="shared" si="58"/>
        <v>0</v>
      </c>
      <c r="K535" s="14">
        <f t="shared" si="59"/>
        <v>0</v>
      </c>
      <c r="L535" s="14">
        <f t="shared" si="60"/>
        <v>0</v>
      </c>
      <c r="M535" s="14">
        <f t="shared" si="61"/>
        <v>0</v>
      </c>
      <c r="N535" s="14">
        <f t="shared" si="62"/>
        <v>0</v>
      </c>
      <c r="O535" s="25"/>
      <c r="P535" s="16">
        <f t="shared" si="56"/>
        <v>0</v>
      </c>
      <c r="Q535" s="16">
        <f t="shared" si="57"/>
        <v>0</v>
      </c>
    </row>
    <row r="536" spans="1:17" x14ac:dyDescent="0.25">
      <c r="A536" s="13" t="str">
        <f>IF(INTRO!$E$39="Non-endemic"," ",IF(COUNTRY_INFO!A536=0," ",COUNTRY_INFO!A536))</f>
        <v>Nigeria</v>
      </c>
      <c r="B536" s="13" t="str">
        <f>IF(INTRO!$E$39="Non-endemic"," ",IF(COUNTRY_INFO!B536=0," ",COUNTRY_INFO!B536))</f>
        <v>Nassarawa</v>
      </c>
      <c r="C536" s="13" t="str">
        <f>IF(INTRO!$E$39="Non-endemic"," ",IF(COUNTRY_INFO!C536=0," ",COUNTRY_INFO!C536))</f>
        <v>Doma</v>
      </c>
      <c r="D536" s="14">
        <f>IF(INTRO!$E$39="Non-endemic",0,IF(INTRO!$E$39="Endemic but PC is not required",IF(COUNTRY_INFO!$H536=1,COUNTRY_INFO!F536+COUNTRY_INFO!G536,0),IF(COUNTRY_INFO!$H536=1,COUNTRY_INFO!F536+COUNTRY_INFO!G536,IF(COUNTRY_INFO!$I536=1,IF(COUNTRY_INFO!N536&gt;=(COUNTRY_INFO!F536+COUNTRY_INFO!G536),COUNTRY_INFO!F536+COUNTRY_INFO!G536,COUNTRY_INFO!$N536),0))))</f>
        <v>0</v>
      </c>
      <c r="E536" s="15">
        <f>IF(AND(INTRO!$E$39="Non-endemic",INTRO!$E$37="Non-endemic"),"Not required",IF(INTRO!$E$39="Non-endemic","Treat with DEC",COUNTRY_INFO!Q536))</f>
        <v>0</v>
      </c>
      <c r="F536" s="15">
        <f>IF(INTRO!$E$39&lt;&gt;"Non-endemic",COUNTRY_INFO!R536,"Not required")</f>
        <v>0</v>
      </c>
      <c r="G536" s="14">
        <f>IF(COUNTRY_INFO!H536=1, IF($E536=1,IF(ALB_MBD!$J536&lt;&gt;" ",COUNTRY_INFO!F536+COUNTRY_INFO!G536-ALB_MBD!$J536,COUNTRY_INFO!F536+COUNTRY_INFO!G536), 0),0)</f>
        <v>0</v>
      </c>
      <c r="H536" s="14">
        <f>IF(INTRO!$E$39&lt;&gt;"Endemic",0, IF(AND(COUNTRY_INFO!$I536=1,$F536&lt;&gt;0),IF(COUNTRY_INFO!N536&gt;=(COUNTRY_INFO!F536+COUNTRY_INFO!G536),COUNTRY_INFO!F536+COUNTRY_INFO!G536,COUNTRY_INFO!$N536), 0))</f>
        <v>0</v>
      </c>
      <c r="I536" s="3">
        <v>0</v>
      </c>
      <c r="J536" s="14">
        <f t="shared" si="58"/>
        <v>0</v>
      </c>
      <c r="K536" s="14">
        <f t="shared" si="59"/>
        <v>0</v>
      </c>
      <c r="L536" s="14">
        <f t="shared" si="60"/>
        <v>0</v>
      </c>
      <c r="M536" s="14">
        <f t="shared" si="61"/>
        <v>0</v>
      </c>
      <c r="N536" s="14">
        <f t="shared" si="62"/>
        <v>0</v>
      </c>
      <c r="O536" s="25"/>
      <c r="P536" s="16">
        <f t="shared" si="56"/>
        <v>0</v>
      </c>
      <c r="Q536" s="16">
        <f t="shared" si="57"/>
        <v>0</v>
      </c>
    </row>
    <row r="537" spans="1:17" x14ac:dyDescent="0.25">
      <c r="A537" s="13" t="str">
        <f>IF(INTRO!$E$39="Non-endemic"," ",IF(COUNTRY_INFO!A537=0," ",COUNTRY_INFO!A537))</f>
        <v>Nigeria</v>
      </c>
      <c r="B537" s="13" t="str">
        <f>IF(INTRO!$E$39="Non-endemic"," ",IF(COUNTRY_INFO!B537=0," ",COUNTRY_INFO!B537))</f>
        <v>Nassarawa</v>
      </c>
      <c r="C537" s="13" t="str">
        <f>IF(INTRO!$E$39="Non-endemic"," ",IF(COUNTRY_INFO!C537=0," ",COUNTRY_INFO!C537))</f>
        <v>Karu</v>
      </c>
      <c r="D537" s="14">
        <f>IF(INTRO!$E$39="Non-endemic",0,IF(INTRO!$E$39="Endemic but PC is not required",IF(COUNTRY_INFO!$H537=1,COUNTRY_INFO!F537+COUNTRY_INFO!G537,0),IF(COUNTRY_INFO!$H537=1,COUNTRY_INFO!F537+COUNTRY_INFO!G537,IF(COUNTRY_INFO!$I537=1,IF(COUNTRY_INFO!N537&gt;=(COUNTRY_INFO!F537+COUNTRY_INFO!G537),COUNTRY_INFO!F537+COUNTRY_INFO!G537,COUNTRY_INFO!$N537),0))))</f>
        <v>221075</v>
      </c>
      <c r="E537" s="15">
        <f>IF(AND(INTRO!$E$39="Non-endemic",INTRO!$E$37="Non-endemic"),"Not required",IF(INTRO!$E$39="Non-endemic","Treat with DEC",COUNTRY_INFO!Q537))</f>
        <v>0</v>
      </c>
      <c r="F537" s="15">
        <f>IF(INTRO!$E$39&lt;&gt;"Non-endemic",COUNTRY_INFO!R537,"Not required")</f>
        <v>1</v>
      </c>
      <c r="G537" s="14">
        <f>IF(COUNTRY_INFO!H537=1, IF($E537=1,IF(ALB_MBD!$J537&lt;&gt;" ",COUNTRY_INFO!F537+COUNTRY_INFO!G537-ALB_MBD!$J537,COUNTRY_INFO!F537+COUNTRY_INFO!G537), 0),0)</f>
        <v>0</v>
      </c>
      <c r="H537" s="14">
        <f>IF(INTRO!$E$39&lt;&gt;"Endemic",0, IF(AND(COUNTRY_INFO!$I537=1,$F537&lt;&gt;0),IF(COUNTRY_INFO!N537&gt;=(COUNTRY_INFO!F537+COUNTRY_INFO!G537),COUNTRY_INFO!F537+COUNTRY_INFO!G537,COUNTRY_INFO!$N537), 0))</f>
        <v>221075</v>
      </c>
      <c r="I537" s="3"/>
      <c r="J537" s="14">
        <f t="shared" si="58"/>
        <v>221075</v>
      </c>
      <c r="K537" s="14">
        <f t="shared" si="59"/>
        <v>0</v>
      </c>
      <c r="L537" s="14">
        <f t="shared" si="60"/>
        <v>619010</v>
      </c>
      <c r="M537" s="14">
        <f t="shared" si="61"/>
        <v>0</v>
      </c>
      <c r="N537" s="14">
        <f t="shared" si="62"/>
        <v>619010</v>
      </c>
      <c r="O537" s="25"/>
      <c r="P537" s="16">
        <f t="shared" si="56"/>
        <v>619010</v>
      </c>
      <c r="Q537" s="16">
        <f t="shared" si="57"/>
        <v>1239</v>
      </c>
    </row>
    <row r="538" spans="1:17" x14ac:dyDescent="0.25">
      <c r="A538" s="13" t="str">
        <f>IF(INTRO!$E$39="Non-endemic"," ",IF(COUNTRY_INFO!A538=0," ",COUNTRY_INFO!A538))</f>
        <v>Nigeria</v>
      </c>
      <c r="B538" s="13" t="str">
        <f>IF(INTRO!$E$39="Non-endemic"," ",IF(COUNTRY_INFO!B538=0," ",COUNTRY_INFO!B538))</f>
        <v>Nassarawa</v>
      </c>
      <c r="C538" s="13" t="str">
        <f>IF(INTRO!$E$39="Non-endemic"," ",IF(COUNTRY_INFO!C538=0," ",COUNTRY_INFO!C538))</f>
        <v>Keana</v>
      </c>
      <c r="D538" s="14">
        <f>IF(INTRO!$E$39="Non-endemic",0,IF(INTRO!$E$39="Endemic but PC is not required",IF(COUNTRY_INFO!$H538=1,COUNTRY_INFO!F538+COUNTRY_INFO!G538,0),IF(COUNTRY_INFO!$H538=1,COUNTRY_INFO!F538+COUNTRY_INFO!G538,IF(COUNTRY_INFO!$I538=1,IF(COUNTRY_INFO!N538&gt;=(COUNTRY_INFO!F538+COUNTRY_INFO!G538),COUNTRY_INFO!F538+COUNTRY_INFO!G538,COUNTRY_INFO!$N538),0))))</f>
        <v>0</v>
      </c>
      <c r="E538" s="15">
        <f>IF(AND(INTRO!$E$39="Non-endemic",INTRO!$E$37="Non-endemic"),"Not required",IF(INTRO!$E$39="Non-endemic","Treat with DEC",COUNTRY_INFO!Q538))</f>
        <v>0</v>
      </c>
      <c r="F538" s="15">
        <f>IF(INTRO!$E$39&lt;&gt;"Non-endemic",COUNTRY_INFO!R538,"Not required")</f>
        <v>0</v>
      </c>
      <c r="G538" s="14">
        <f>IF(COUNTRY_INFO!H538=1, IF($E538=1,IF(ALB_MBD!$J538&lt;&gt;" ",COUNTRY_INFO!F538+COUNTRY_INFO!G538-ALB_MBD!$J538,COUNTRY_INFO!F538+COUNTRY_INFO!G538), 0),0)</f>
        <v>0</v>
      </c>
      <c r="H538" s="14">
        <f>IF(INTRO!$E$39&lt;&gt;"Endemic",0, IF(AND(COUNTRY_INFO!$I538=1,$F538&lt;&gt;0),IF(COUNTRY_INFO!N538&gt;=(COUNTRY_INFO!F538+COUNTRY_INFO!G538),COUNTRY_INFO!F538+COUNTRY_INFO!G538,COUNTRY_INFO!$N538), 0))</f>
        <v>0</v>
      </c>
      <c r="I538" s="3">
        <v>0</v>
      </c>
      <c r="J538" s="14">
        <f t="shared" si="58"/>
        <v>0</v>
      </c>
      <c r="K538" s="14">
        <f t="shared" si="59"/>
        <v>0</v>
      </c>
      <c r="L538" s="14">
        <f t="shared" si="60"/>
        <v>0</v>
      </c>
      <c r="M538" s="14">
        <f t="shared" si="61"/>
        <v>0</v>
      </c>
      <c r="N538" s="14">
        <f t="shared" si="62"/>
        <v>0</v>
      </c>
      <c r="O538" s="25"/>
      <c r="P538" s="16">
        <f t="shared" si="56"/>
        <v>0</v>
      </c>
      <c r="Q538" s="16">
        <f t="shared" si="57"/>
        <v>0</v>
      </c>
    </row>
    <row r="539" spans="1:17" x14ac:dyDescent="0.25">
      <c r="A539" s="13" t="str">
        <f>IF(INTRO!$E$39="Non-endemic"," ",IF(COUNTRY_INFO!A539=0," ",COUNTRY_INFO!A539))</f>
        <v>Nigeria</v>
      </c>
      <c r="B539" s="13" t="str">
        <f>IF(INTRO!$E$39="Non-endemic"," ",IF(COUNTRY_INFO!B539=0," ",COUNTRY_INFO!B539))</f>
        <v>Nassarawa</v>
      </c>
      <c r="C539" s="13" t="str">
        <f>IF(INTRO!$E$39="Non-endemic"," ",IF(COUNTRY_INFO!C539=0," ",COUNTRY_INFO!C539))</f>
        <v>Keffi</v>
      </c>
      <c r="D539" s="14">
        <f>IF(INTRO!$E$39="Non-endemic",0,IF(INTRO!$E$39="Endemic but PC is not required",IF(COUNTRY_INFO!$H539=1,COUNTRY_INFO!F539+COUNTRY_INFO!G539,0),IF(COUNTRY_INFO!$H539=1,COUNTRY_INFO!F539+COUNTRY_INFO!G539,IF(COUNTRY_INFO!$I539=1,IF(COUNTRY_INFO!N539&gt;=(COUNTRY_INFO!F539+COUNTRY_INFO!G539),COUNTRY_INFO!F539+COUNTRY_INFO!G539,COUNTRY_INFO!$N539),0))))</f>
        <v>0</v>
      </c>
      <c r="E539" s="15">
        <f>IF(AND(INTRO!$E$39="Non-endemic",INTRO!$E$37="Non-endemic"),"Not required",IF(INTRO!$E$39="Non-endemic","Treat with DEC",COUNTRY_INFO!Q539))</f>
        <v>0</v>
      </c>
      <c r="F539" s="15">
        <f>IF(INTRO!$E$39&lt;&gt;"Non-endemic",COUNTRY_INFO!R539,"Not required")</f>
        <v>0</v>
      </c>
      <c r="G539" s="14">
        <f>IF(COUNTRY_INFO!H539=1, IF($E539=1,IF(ALB_MBD!$J539&lt;&gt;" ",COUNTRY_INFO!F539+COUNTRY_INFO!G539-ALB_MBD!$J539,COUNTRY_INFO!F539+COUNTRY_INFO!G539), 0),0)</f>
        <v>0</v>
      </c>
      <c r="H539" s="14">
        <f>IF(INTRO!$E$39&lt;&gt;"Endemic",0, IF(AND(COUNTRY_INFO!$I539=1,$F539&lt;&gt;0),IF(COUNTRY_INFO!N539&gt;=(COUNTRY_INFO!F539+COUNTRY_INFO!G539),COUNTRY_INFO!F539+COUNTRY_INFO!G539,COUNTRY_INFO!$N539), 0))</f>
        <v>0</v>
      </c>
      <c r="I539" s="3">
        <v>0</v>
      </c>
      <c r="J539" s="14">
        <f t="shared" si="58"/>
        <v>0</v>
      </c>
      <c r="K539" s="14">
        <f t="shared" si="59"/>
        <v>0</v>
      </c>
      <c r="L539" s="14">
        <f t="shared" si="60"/>
        <v>0</v>
      </c>
      <c r="M539" s="14">
        <f t="shared" si="61"/>
        <v>0</v>
      </c>
      <c r="N539" s="14">
        <f t="shared" si="62"/>
        <v>0</v>
      </c>
      <c r="O539" s="25"/>
      <c r="P539" s="16">
        <f t="shared" si="56"/>
        <v>0</v>
      </c>
      <c r="Q539" s="16">
        <f t="shared" si="57"/>
        <v>0</v>
      </c>
    </row>
    <row r="540" spans="1:17" x14ac:dyDescent="0.25">
      <c r="A540" s="13" t="str">
        <f>IF(INTRO!$E$39="Non-endemic"," ",IF(COUNTRY_INFO!A540=0," ",COUNTRY_INFO!A540))</f>
        <v>Nigeria</v>
      </c>
      <c r="B540" s="13" t="str">
        <f>IF(INTRO!$E$39="Non-endemic"," ",IF(COUNTRY_INFO!B540=0," ",COUNTRY_INFO!B540))</f>
        <v>Nassarawa</v>
      </c>
      <c r="C540" s="13" t="str">
        <f>IF(INTRO!$E$39="Non-endemic"," ",IF(COUNTRY_INFO!C540=0," ",COUNTRY_INFO!C540))</f>
        <v>Kokona</v>
      </c>
      <c r="D540" s="14">
        <f>IF(INTRO!$E$39="Non-endemic",0,IF(INTRO!$E$39="Endemic but PC is not required",IF(COUNTRY_INFO!$H540=1,COUNTRY_INFO!F540+COUNTRY_INFO!G540,0),IF(COUNTRY_INFO!$H540=1,COUNTRY_INFO!F540+COUNTRY_INFO!G540,IF(COUNTRY_INFO!$I540=1,IF(COUNTRY_INFO!N540&gt;=(COUNTRY_INFO!F540+COUNTRY_INFO!G540),COUNTRY_INFO!F540+COUNTRY_INFO!G540,COUNTRY_INFO!$N540),0))))</f>
        <v>118080</v>
      </c>
      <c r="E540" s="15">
        <f>IF(AND(INTRO!$E$39="Non-endemic",INTRO!$E$37="Non-endemic"),"Not required",IF(INTRO!$E$39="Non-endemic","Treat with DEC",COUNTRY_INFO!Q540))</f>
        <v>0</v>
      </c>
      <c r="F540" s="15">
        <f>IF(INTRO!$E$39&lt;&gt;"Non-endemic",COUNTRY_INFO!R540,"Not required")</f>
        <v>1</v>
      </c>
      <c r="G540" s="14">
        <f>IF(COUNTRY_INFO!H540=1, IF($E540=1,IF(ALB_MBD!$J540&lt;&gt;" ",COUNTRY_INFO!F540+COUNTRY_INFO!G540-ALB_MBD!$J540,COUNTRY_INFO!F540+COUNTRY_INFO!G540), 0),0)</f>
        <v>0</v>
      </c>
      <c r="H540" s="14">
        <f>IF(INTRO!$E$39&lt;&gt;"Endemic",0, IF(AND(COUNTRY_INFO!$I540=1,$F540&lt;&gt;0),IF(COUNTRY_INFO!N540&gt;=(COUNTRY_INFO!F540+COUNTRY_INFO!G540),COUNTRY_INFO!F540+COUNTRY_INFO!G540,COUNTRY_INFO!$N540), 0))</f>
        <v>118080</v>
      </c>
      <c r="I540" s="3"/>
      <c r="J540" s="14">
        <f t="shared" si="58"/>
        <v>118080</v>
      </c>
      <c r="K540" s="14">
        <f t="shared" si="59"/>
        <v>0</v>
      </c>
      <c r="L540" s="14">
        <f t="shared" si="60"/>
        <v>330624</v>
      </c>
      <c r="M540" s="14">
        <f t="shared" si="61"/>
        <v>0</v>
      </c>
      <c r="N540" s="14">
        <f t="shared" si="62"/>
        <v>330624</v>
      </c>
      <c r="O540" s="25"/>
      <c r="P540" s="16">
        <f t="shared" si="56"/>
        <v>330624</v>
      </c>
      <c r="Q540" s="16">
        <f t="shared" si="57"/>
        <v>662</v>
      </c>
    </row>
    <row r="541" spans="1:17" x14ac:dyDescent="0.25">
      <c r="A541" s="13" t="str">
        <f>IF(INTRO!$E$39="Non-endemic"," ",IF(COUNTRY_INFO!A541=0," ",COUNTRY_INFO!A541))</f>
        <v>Nigeria</v>
      </c>
      <c r="B541" s="13" t="str">
        <f>IF(INTRO!$E$39="Non-endemic"," ",IF(COUNTRY_INFO!B541=0," ",COUNTRY_INFO!B541))</f>
        <v>Nassarawa</v>
      </c>
      <c r="C541" s="13" t="str">
        <f>IF(INTRO!$E$39="Non-endemic"," ",IF(COUNTRY_INFO!C541=0," ",COUNTRY_INFO!C541))</f>
        <v>Lafia</v>
      </c>
      <c r="D541" s="14">
        <f>IF(INTRO!$E$39="Non-endemic",0,IF(INTRO!$E$39="Endemic but PC is not required",IF(COUNTRY_INFO!$H541=1,COUNTRY_INFO!F541+COUNTRY_INFO!G541,0),IF(COUNTRY_INFO!$H541=1,COUNTRY_INFO!F541+COUNTRY_INFO!G541,IF(COUNTRY_INFO!$I541=1,IF(COUNTRY_INFO!N541&gt;=(COUNTRY_INFO!F541+COUNTRY_INFO!G541),COUNTRY_INFO!F541+COUNTRY_INFO!G541,COUNTRY_INFO!$N541),0))))</f>
        <v>355817</v>
      </c>
      <c r="E541" s="15">
        <f>IF(AND(INTRO!$E$39="Non-endemic",INTRO!$E$37="Non-endemic"),"Not required",IF(INTRO!$E$39="Non-endemic","Treat with DEC",COUNTRY_INFO!Q541))</f>
        <v>0</v>
      </c>
      <c r="F541" s="15">
        <f>IF(INTRO!$E$39&lt;&gt;"Non-endemic",COUNTRY_INFO!R541,"Not required")</f>
        <v>1</v>
      </c>
      <c r="G541" s="14">
        <f>IF(COUNTRY_INFO!H541=1, IF($E541=1,IF(ALB_MBD!$J541&lt;&gt;" ",COUNTRY_INFO!F541+COUNTRY_INFO!G541-ALB_MBD!$J541,COUNTRY_INFO!F541+COUNTRY_INFO!G541), 0),0)</f>
        <v>0</v>
      </c>
      <c r="H541" s="14">
        <f>IF(INTRO!$E$39&lt;&gt;"Endemic",0, IF(AND(COUNTRY_INFO!$I541=1,$F541&lt;&gt;0),IF(COUNTRY_INFO!N541&gt;=(COUNTRY_INFO!F541+COUNTRY_INFO!G541),COUNTRY_INFO!F541+COUNTRY_INFO!G541,COUNTRY_INFO!$N541), 0))</f>
        <v>355817</v>
      </c>
      <c r="I541" s="3"/>
      <c r="J541" s="14">
        <f t="shared" si="58"/>
        <v>355817</v>
      </c>
      <c r="K541" s="14">
        <f t="shared" si="59"/>
        <v>0</v>
      </c>
      <c r="L541" s="14">
        <f t="shared" si="60"/>
        <v>996287.6</v>
      </c>
      <c r="M541" s="14">
        <f t="shared" si="61"/>
        <v>0</v>
      </c>
      <c r="N541" s="14">
        <f t="shared" si="62"/>
        <v>996287.6</v>
      </c>
      <c r="O541" s="25"/>
      <c r="P541" s="16">
        <f t="shared" si="56"/>
        <v>996287.6</v>
      </c>
      <c r="Q541" s="16">
        <f t="shared" si="57"/>
        <v>1993</v>
      </c>
    </row>
    <row r="542" spans="1:17" x14ac:dyDescent="0.25">
      <c r="A542" s="13" t="str">
        <f>IF(INTRO!$E$39="Non-endemic"," ",IF(COUNTRY_INFO!A542=0," ",COUNTRY_INFO!A542))</f>
        <v>Nigeria</v>
      </c>
      <c r="B542" s="13" t="str">
        <f>IF(INTRO!$E$39="Non-endemic"," ",IF(COUNTRY_INFO!B542=0," ",COUNTRY_INFO!B542))</f>
        <v>Nassarawa</v>
      </c>
      <c r="C542" s="13" t="str">
        <f>IF(INTRO!$E$39="Non-endemic"," ",IF(COUNTRY_INFO!C542=0," ",COUNTRY_INFO!C542))</f>
        <v>Nasarawa</v>
      </c>
      <c r="D542" s="14">
        <f>IF(INTRO!$E$39="Non-endemic",0,IF(INTRO!$E$39="Endemic but PC is not required",IF(COUNTRY_INFO!$H542=1,COUNTRY_INFO!F542+COUNTRY_INFO!G542,0),IF(COUNTRY_INFO!$H542=1,COUNTRY_INFO!F542+COUNTRY_INFO!G542,IF(COUNTRY_INFO!$I542=1,IF(COUNTRY_INFO!N542&gt;=(COUNTRY_INFO!F542+COUNTRY_INFO!G542),COUNTRY_INFO!F542+COUNTRY_INFO!G542,COUNTRY_INFO!$N542),0))))</f>
        <v>0</v>
      </c>
      <c r="E542" s="15">
        <f>IF(AND(INTRO!$E$39="Non-endemic",INTRO!$E$37="Non-endemic"),"Not required",IF(INTRO!$E$39="Non-endemic","Treat with DEC",COUNTRY_INFO!Q542))</f>
        <v>0</v>
      </c>
      <c r="F542" s="15">
        <f>IF(INTRO!$E$39&lt;&gt;"Non-endemic",COUNTRY_INFO!R542,"Not required")</f>
        <v>0</v>
      </c>
      <c r="G542" s="14">
        <f>IF(COUNTRY_INFO!H542=1, IF($E542=1,IF(ALB_MBD!$J542&lt;&gt;" ",COUNTRY_INFO!F542+COUNTRY_INFO!G542-ALB_MBD!$J542,COUNTRY_INFO!F542+COUNTRY_INFO!G542), 0),0)</f>
        <v>0</v>
      </c>
      <c r="H542" s="14">
        <f>IF(INTRO!$E$39&lt;&gt;"Endemic",0, IF(AND(COUNTRY_INFO!$I542=1,$F542&lt;&gt;0),IF(COUNTRY_INFO!N542&gt;=(COUNTRY_INFO!F542+COUNTRY_INFO!G542),COUNTRY_INFO!F542+COUNTRY_INFO!G542,COUNTRY_INFO!$N542), 0))</f>
        <v>0</v>
      </c>
      <c r="I542" s="3">
        <v>0</v>
      </c>
      <c r="J542" s="14">
        <f t="shared" si="58"/>
        <v>0</v>
      </c>
      <c r="K542" s="14">
        <f t="shared" si="59"/>
        <v>0</v>
      </c>
      <c r="L542" s="14">
        <f t="shared" si="60"/>
        <v>0</v>
      </c>
      <c r="M542" s="14">
        <f t="shared" si="61"/>
        <v>0</v>
      </c>
      <c r="N542" s="14">
        <f t="shared" si="62"/>
        <v>0</v>
      </c>
      <c r="O542" s="25"/>
      <c r="P542" s="16">
        <f t="shared" si="56"/>
        <v>0</v>
      </c>
      <c r="Q542" s="16">
        <f t="shared" si="57"/>
        <v>0</v>
      </c>
    </row>
    <row r="543" spans="1:17" x14ac:dyDescent="0.25">
      <c r="A543" s="13" t="str">
        <f>IF(INTRO!$E$39="Non-endemic"," ",IF(COUNTRY_INFO!A543=0," ",COUNTRY_INFO!A543))</f>
        <v>Nigeria</v>
      </c>
      <c r="B543" s="13" t="str">
        <f>IF(INTRO!$E$39="Non-endemic"," ",IF(COUNTRY_INFO!B543=0," ",COUNTRY_INFO!B543))</f>
        <v>Nassarawa</v>
      </c>
      <c r="C543" s="13" t="str">
        <f>IF(INTRO!$E$39="Non-endemic"," ",IF(COUNTRY_INFO!C543=0," ",COUNTRY_INFO!C543))</f>
        <v>Nasarawa-Eggon</v>
      </c>
      <c r="D543" s="14">
        <f>IF(INTRO!$E$39="Non-endemic",0,IF(INTRO!$E$39="Endemic but PC is not required",IF(COUNTRY_INFO!$H543=1,COUNTRY_INFO!F543+COUNTRY_INFO!G543,0),IF(COUNTRY_INFO!$H543=1,COUNTRY_INFO!F543+COUNTRY_INFO!G543,IF(COUNTRY_INFO!$I543=1,IF(COUNTRY_INFO!N543&gt;=(COUNTRY_INFO!F543+COUNTRY_INFO!G543),COUNTRY_INFO!F543+COUNTRY_INFO!G543,COUNTRY_INFO!$N543),0))))</f>
        <v>160449</v>
      </c>
      <c r="E543" s="15">
        <f>IF(AND(INTRO!$E$39="Non-endemic",INTRO!$E$37="Non-endemic"),"Not required",IF(INTRO!$E$39="Non-endemic","Treat with DEC",COUNTRY_INFO!Q543))</f>
        <v>0</v>
      </c>
      <c r="F543" s="15">
        <f>IF(INTRO!$E$39&lt;&gt;"Non-endemic",COUNTRY_INFO!R543,"Not required")</f>
        <v>1</v>
      </c>
      <c r="G543" s="14">
        <f>IF(COUNTRY_INFO!H543=1, IF($E543=1,IF(ALB_MBD!$J543&lt;&gt;" ",COUNTRY_INFO!F543+COUNTRY_INFO!G543-ALB_MBD!$J543,COUNTRY_INFO!F543+COUNTRY_INFO!G543), 0),0)</f>
        <v>0</v>
      </c>
      <c r="H543" s="14">
        <f>IF(INTRO!$E$39&lt;&gt;"Endemic",0, IF(AND(COUNTRY_INFO!$I543=1,$F543&lt;&gt;0),IF(COUNTRY_INFO!N543&gt;=(COUNTRY_INFO!F543+COUNTRY_INFO!G543),COUNTRY_INFO!F543+COUNTRY_INFO!G543,COUNTRY_INFO!$N543), 0))</f>
        <v>160449</v>
      </c>
      <c r="I543" s="3"/>
      <c r="J543" s="14">
        <f t="shared" si="58"/>
        <v>160449</v>
      </c>
      <c r="K543" s="14">
        <f t="shared" si="59"/>
        <v>0</v>
      </c>
      <c r="L543" s="14">
        <f t="shared" si="60"/>
        <v>449257.19999999995</v>
      </c>
      <c r="M543" s="14">
        <f t="shared" si="61"/>
        <v>0</v>
      </c>
      <c r="N543" s="14">
        <f t="shared" si="62"/>
        <v>449257.19999999995</v>
      </c>
      <c r="O543" s="25"/>
      <c r="P543" s="16">
        <f t="shared" si="56"/>
        <v>449257.19999999995</v>
      </c>
      <c r="Q543" s="16">
        <f t="shared" si="57"/>
        <v>899</v>
      </c>
    </row>
    <row r="544" spans="1:17" x14ac:dyDescent="0.25">
      <c r="A544" s="13" t="str">
        <f>IF(INTRO!$E$39="Non-endemic"," ",IF(COUNTRY_INFO!A544=0," ",COUNTRY_INFO!A544))</f>
        <v>Nigeria</v>
      </c>
      <c r="B544" s="13" t="str">
        <f>IF(INTRO!$E$39="Non-endemic"," ",IF(COUNTRY_INFO!B544=0," ",COUNTRY_INFO!B544))</f>
        <v>Nassarawa</v>
      </c>
      <c r="C544" s="13" t="str">
        <f>IF(INTRO!$E$39="Non-endemic"," ",IF(COUNTRY_INFO!C544=0," ",COUNTRY_INFO!C544))</f>
        <v>Obi</v>
      </c>
      <c r="D544" s="14">
        <f>IF(INTRO!$E$39="Non-endemic",0,IF(INTRO!$E$39="Endemic but PC is not required",IF(COUNTRY_INFO!$H544=1,COUNTRY_INFO!F544+COUNTRY_INFO!G544,0),IF(COUNTRY_INFO!$H544=1,COUNTRY_INFO!F544+COUNTRY_INFO!G544,IF(COUNTRY_INFO!$I544=1,IF(COUNTRY_INFO!N544&gt;=(COUNTRY_INFO!F544+COUNTRY_INFO!G544),COUNTRY_INFO!F544+COUNTRY_INFO!G544,COUNTRY_INFO!$N544),0))))</f>
        <v>0</v>
      </c>
      <c r="E544" s="15">
        <f>IF(AND(INTRO!$E$39="Non-endemic",INTRO!$E$37="Non-endemic"),"Not required",IF(INTRO!$E$39="Non-endemic","Treat with DEC",COUNTRY_INFO!Q544))</f>
        <v>0</v>
      </c>
      <c r="F544" s="15">
        <f>IF(INTRO!$E$39&lt;&gt;"Non-endemic",COUNTRY_INFO!R544,"Not required")</f>
        <v>0</v>
      </c>
      <c r="G544" s="14">
        <f>IF(COUNTRY_INFO!H544=1, IF($E544=1,IF(ALB_MBD!$J544&lt;&gt;" ",COUNTRY_INFO!F544+COUNTRY_INFO!G544-ALB_MBD!$J544,COUNTRY_INFO!F544+COUNTRY_INFO!G544), 0),0)</f>
        <v>0</v>
      </c>
      <c r="H544" s="14">
        <f>IF(INTRO!$E$39&lt;&gt;"Endemic",0, IF(AND(COUNTRY_INFO!$I544=1,$F544&lt;&gt;0),IF(COUNTRY_INFO!N544&gt;=(COUNTRY_INFO!F544+COUNTRY_INFO!G544),COUNTRY_INFO!F544+COUNTRY_INFO!G544,COUNTRY_INFO!$N544), 0))</f>
        <v>0</v>
      </c>
      <c r="I544" s="3">
        <v>0</v>
      </c>
      <c r="J544" s="14">
        <f t="shared" si="58"/>
        <v>0</v>
      </c>
      <c r="K544" s="14">
        <f t="shared" si="59"/>
        <v>0</v>
      </c>
      <c r="L544" s="14">
        <f t="shared" si="60"/>
        <v>0</v>
      </c>
      <c r="M544" s="14">
        <f t="shared" si="61"/>
        <v>0</v>
      </c>
      <c r="N544" s="14">
        <f t="shared" si="62"/>
        <v>0</v>
      </c>
      <c r="O544" s="25"/>
      <c r="P544" s="16">
        <f t="shared" si="56"/>
        <v>0</v>
      </c>
      <c r="Q544" s="16">
        <f t="shared" si="57"/>
        <v>0</v>
      </c>
    </row>
    <row r="545" spans="1:17" x14ac:dyDescent="0.25">
      <c r="A545" s="13" t="str">
        <f>IF(INTRO!$E$39="Non-endemic"," ",IF(COUNTRY_INFO!A545=0," ",COUNTRY_INFO!A545))</f>
        <v>Nigeria</v>
      </c>
      <c r="B545" s="13" t="str">
        <f>IF(INTRO!$E$39="Non-endemic"," ",IF(COUNTRY_INFO!B545=0," ",COUNTRY_INFO!B545))</f>
        <v>Nassarawa</v>
      </c>
      <c r="C545" s="13" t="str">
        <f>IF(INTRO!$E$39="Non-endemic"," ",IF(COUNTRY_INFO!C545=0," ",COUNTRY_INFO!C545))</f>
        <v>Toto</v>
      </c>
      <c r="D545" s="14">
        <f>IF(INTRO!$E$39="Non-endemic",0,IF(INTRO!$E$39="Endemic but PC is not required",IF(COUNTRY_INFO!$H545=1,COUNTRY_INFO!F545+COUNTRY_INFO!G545,0),IF(COUNTRY_INFO!$H545=1,COUNTRY_INFO!F545+COUNTRY_INFO!G545,IF(COUNTRY_INFO!$I545=1,IF(COUNTRY_INFO!N545&gt;=(COUNTRY_INFO!F545+COUNTRY_INFO!G545),COUNTRY_INFO!F545+COUNTRY_INFO!G545,COUNTRY_INFO!$N545),0))))</f>
        <v>128117</v>
      </c>
      <c r="E545" s="15">
        <f>IF(AND(INTRO!$E$39="Non-endemic",INTRO!$E$37="Non-endemic"),"Not required",IF(INTRO!$E$39="Non-endemic","Treat with DEC",COUNTRY_INFO!Q545))</f>
        <v>0</v>
      </c>
      <c r="F545" s="15">
        <f>IF(INTRO!$E$39&lt;&gt;"Non-endemic",COUNTRY_INFO!R545,"Not required")</f>
        <v>1</v>
      </c>
      <c r="G545" s="14">
        <f>IF(COUNTRY_INFO!H545=1, IF($E545=1,IF(ALB_MBD!$J545&lt;&gt;" ",COUNTRY_INFO!F545+COUNTRY_INFO!G545-ALB_MBD!$J545,COUNTRY_INFO!F545+COUNTRY_INFO!G545), 0),0)</f>
        <v>0</v>
      </c>
      <c r="H545" s="14">
        <f>IF(INTRO!$E$39&lt;&gt;"Endemic",0, IF(AND(COUNTRY_INFO!$I545=1,$F545&lt;&gt;0),IF(COUNTRY_INFO!N545&gt;=(COUNTRY_INFO!F545+COUNTRY_INFO!G545),COUNTRY_INFO!F545+COUNTRY_INFO!G545,COUNTRY_INFO!$N545), 0))</f>
        <v>128117</v>
      </c>
      <c r="I545" s="3"/>
      <c r="J545" s="14">
        <f t="shared" si="58"/>
        <v>128117</v>
      </c>
      <c r="K545" s="14">
        <f t="shared" si="59"/>
        <v>0</v>
      </c>
      <c r="L545" s="14">
        <f t="shared" si="60"/>
        <v>358727.6</v>
      </c>
      <c r="M545" s="14">
        <f t="shared" si="61"/>
        <v>0</v>
      </c>
      <c r="N545" s="14">
        <f t="shared" si="62"/>
        <v>358727.6</v>
      </c>
      <c r="O545" s="25"/>
      <c r="P545" s="16">
        <f t="shared" si="56"/>
        <v>358727.6</v>
      </c>
      <c r="Q545" s="16">
        <f t="shared" si="57"/>
        <v>718</v>
      </c>
    </row>
    <row r="546" spans="1:17" x14ac:dyDescent="0.25">
      <c r="A546" s="13" t="str">
        <f>IF(INTRO!$E$39="Non-endemic"," ",IF(COUNTRY_INFO!A546=0," ",COUNTRY_INFO!A546))</f>
        <v>Nigeria</v>
      </c>
      <c r="B546" s="13" t="str">
        <f>IF(INTRO!$E$39="Non-endemic"," ",IF(COUNTRY_INFO!B546=0," ",COUNTRY_INFO!B546))</f>
        <v>Nassarawa</v>
      </c>
      <c r="C546" s="13" t="str">
        <f>IF(INTRO!$E$39="Non-endemic"," ",IF(COUNTRY_INFO!C546=0," ",COUNTRY_INFO!C546))</f>
        <v>Wamba</v>
      </c>
      <c r="D546" s="14">
        <f>IF(INTRO!$E$39="Non-endemic",0,IF(INTRO!$E$39="Endemic but PC is not required",IF(COUNTRY_INFO!$H546=1,COUNTRY_INFO!F546+COUNTRY_INFO!G546,0),IF(COUNTRY_INFO!$H546=1,COUNTRY_INFO!F546+COUNTRY_INFO!G546,IF(COUNTRY_INFO!$I546=1,IF(COUNTRY_INFO!N546&gt;=(COUNTRY_INFO!F546+COUNTRY_INFO!G546),COUNTRY_INFO!F546+COUNTRY_INFO!G546,COUNTRY_INFO!$N546),0))))</f>
        <v>78428</v>
      </c>
      <c r="E546" s="15">
        <f>IF(AND(INTRO!$E$39="Non-endemic",INTRO!$E$37="Non-endemic"),"Not required",IF(INTRO!$E$39="Non-endemic","Treat with DEC",COUNTRY_INFO!Q546))</f>
        <v>0</v>
      </c>
      <c r="F546" s="15">
        <f>IF(INTRO!$E$39&lt;&gt;"Non-endemic",COUNTRY_INFO!R546,"Not required")</f>
        <v>1</v>
      </c>
      <c r="G546" s="14">
        <f>IF(COUNTRY_INFO!H546=1, IF($E546=1,IF(ALB_MBD!$J546&lt;&gt;" ",COUNTRY_INFO!F546+COUNTRY_INFO!G546-ALB_MBD!$J546,COUNTRY_INFO!F546+COUNTRY_INFO!G546), 0),0)</f>
        <v>0</v>
      </c>
      <c r="H546" s="14">
        <f>IF(INTRO!$E$39&lt;&gt;"Endemic",0, IF(AND(COUNTRY_INFO!$I546=1,$F546&lt;&gt;0),IF(COUNTRY_INFO!N546&gt;=(COUNTRY_INFO!F546+COUNTRY_INFO!G546),COUNTRY_INFO!F546+COUNTRY_INFO!G546,COUNTRY_INFO!$N546), 0))</f>
        <v>78428</v>
      </c>
      <c r="I546" s="3"/>
      <c r="J546" s="14">
        <f t="shared" si="58"/>
        <v>78428</v>
      </c>
      <c r="K546" s="14">
        <f t="shared" si="59"/>
        <v>0</v>
      </c>
      <c r="L546" s="14">
        <f t="shared" si="60"/>
        <v>219598.4</v>
      </c>
      <c r="M546" s="14">
        <f t="shared" si="61"/>
        <v>0</v>
      </c>
      <c r="N546" s="14">
        <f t="shared" si="62"/>
        <v>219598.4</v>
      </c>
      <c r="O546" s="25"/>
      <c r="P546" s="16">
        <f t="shared" si="56"/>
        <v>219598.4</v>
      </c>
      <c r="Q546" s="16">
        <f t="shared" si="57"/>
        <v>440</v>
      </c>
    </row>
    <row r="547" spans="1:17" x14ac:dyDescent="0.25">
      <c r="A547" s="13" t="str">
        <f>IF(INTRO!$E$39="Non-endemic"," ",IF(COUNTRY_INFO!A547=0," ",COUNTRY_INFO!A547))</f>
        <v>Nigeria</v>
      </c>
      <c r="B547" s="13" t="str">
        <f>IF(INTRO!$E$39="Non-endemic"," ",IF(COUNTRY_INFO!B547=0," ",COUNTRY_INFO!B547))</f>
        <v>Niger</v>
      </c>
      <c r="C547" s="13" t="str">
        <f>IF(INTRO!$E$39="Non-endemic"," ",IF(COUNTRY_INFO!C547=0," ",COUNTRY_INFO!C547))</f>
        <v>Agaie</v>
      </c>
      <c r="D547" s="14">
        <f>IF(INTRO!$E$39="Non-endemic",0,IF(INTRO!$E$39="Endemic but PC is not required",IF(COUNTRY_INFO!$H547=1,COUNTRY_INFO!F547+COUNTRY_INFO!G547,0),IF(COUNTRY_INFO!$H547=1,COUNTRY_INFO!F547+COUNTRY_INFO!G547,IF(COUNTRY_INFO!$I547=1,IF(COUNTRY_INFO!N547&gt;=(COUNTRY_INFO!F547+COUNTRY_INFO!G547),COUNTRY_INFO!F547+COUNTRY_INFO!G547,COUNTRY_INFO!$N547),0))))</f>
        <v>142996</v>
      </c>
      <c r="E547" s="15">
        <f>IF(AND(INTRO!$E$39="Non-endemic",INTRO!$E$37="Non-endemic"),"Not required",IF(INTRO!$E$39="Non-endemic","Treat with DEC",COUNTRY_INFO!Q547))</f>
        <v>1</v>
      </c>
      <c r="F547" s="15">
        <f>IF(INTRO!$E$39&lt;&gt;"Non-endemic",COUNTRY_INFO!R547,"Not required")</f>
        <v>1</v>
      </c>
      <c r="G547" s="14">
        <f>IF(COUNTRY_INFO!H547=1, IF($E547=1,IF(ALB_MBD!$J547&lt;&gt;" ",COUNTRY_INFO!F547+COUNTRY_INFO!G547-ALB_MBD!$J547,COUNTRY_INFO!F547+COUNTRY_INFO!G547), 0),0)</f>
        <v>142996</v>
      </c>
      <c r="H547" s="14">
        <f>IF(INTRO!$E$39&lt;&gt;"Endemic",0, IF(AND(COUNTRY_INFO!$I547=1,$F547&lt;&gt;0),IF(COUNTRY_INFO!N547&gt;=(COUNTRY_INFO!F547+COUNTRY_INFO!G547),COUNTRY_INFO!F547+COUNTRY_INFO!G547,COUNTRY_INFO!$N547), 0))</f>
        <v>104393.10413085933</v>
      </c>
      <c r="I547" s="3">
        <v>83514.483304687456</v>
      </c>
      <c r="J547" s="14">
        <f t="shared" si="58"/>
        <v>83514.483304687456</v>
      </c>
      <c r="K547" s="14">
        <f t="shared" si="59"/>
        <v>166548.24674687511</v>
      </c>
      <c r="L547" s="14">
        <f t="shared" si="60"/>
        <v>0</v>
      </c>
      <c r="M547" s="14">
        <f t="shared" si="61"/>
        <v>233840.55325312485</v>
      </c>
      <c r="N547" s="14">
        <f t="shared" si="62"/>
        <v>400388.79999999993</v>
      </c>
      <c r="O547" s="25"/>
      <c r="P547" s="16">
        <f t="shared" si="56"/>
        <v>400388.79999999993</v>
      </c>
      <c r="Q547" s="16">
        <f t="shared" si="57"/>
        <v>801</v>
      </c>
    </row>
    <row r="548" spans="1:17" x14ac:dyDescent="0.25">
      <c r="A548" s="13" t="str">
        <f>IF(INTRO!$E$39="Non-endemic"," ",IF(COUNTRY_INFO!A548=0," ",COUNTRY_INFO!A548))</f>
        <v>Nigeria</v>
      </c>
      <c r="B548" s="13" t="str">
        <f>IF(INTRO!$E$39="Non-endemic"," ",IF(COUNTRY_INFO!B548=0," ",COUNTRY_INFO!B548))</f>
        <v>Niger</v>
      </c>
      <c r="C548" s="13" t="str">
        <f>IF(INTRO!$E$39="Non-endemic"," ",IF(COUNTRY_INFO!C548=0," ",COUNTRY_INFO!C548))</f>
        <v>Agwara</v>
      </c>
      <c r="D548" s="14">
        <f>IF(INTRO!$E$39="Non-endemic",0,IF(INTRO!$E$39="Endemic but PC is not required",IF(COUNTRY_INFO!$H548=1,COUNTRY_INFO!F548+COUNTRY_INFO!G548,0),IF(COUNTRY_INFO!$H548=1,COUNTRY_INFO!F548+COUNTRY_INFO!G548,IF(COUNTRY_INFO!$I548=1,IF(COUNTRY_INFO!N548&gt;=(COUNTRY_INFO!F548+COUNTRY_INFO!G548),COUNTRY_INFO!F548+COUNTRY_INFO!G548,COUNTRY_INFO!$N548),0))))</f>
        <v>61771</v>
      </c>
      <c r="E548" s="15">
        <f>IF(AND(INTRO!$E$39="Non-endemic",INTRO!$E$37="Non-endemic"),"Not required",IF(INTRO!$E$39="Non-endemic","Treat with DEC",COUNTRY_INFO!Q548))</f>
        <v>1</v>
      </c>
      <c r="F548" s="15">
        <f>IF(INTRO!$E$39&lt;&gt;"Non-endemic",COUNTRY_INFO!R548,"Not required")</f>
        <v>1</v>
      </c>
      <c r="G548" s="14">
        <f>IF(COUNTRY_INFO!H548=1, IF($E548=1,IF(ALB_MBD!$J548&lt;&gt;" ",COUNTRY_INFO!F548+COUNTRY_INFO!G548-ALB_MBD!$J548,COUNTRY_INFO!F548+COUNTRY_INFO!G548), 0),0)</f>
        <v>61771</v>
      </c>
      <c r="H548" s="14">
        <f>IF(INTRO!$E$39&lt;&gt;"Endemic",0, IF(AND(COUNTRY_INFO!$I548=1,$F548&lt;&gt;0),IF(COUNTRY_INFO!N548&gt;=(COUNTRY_INFO!F548+COUNTRY_INFO!G548),COUNTRY_INFO!F548+COUNTRY_INFO!G548,COUNTRY_INFO!$N548), 0))</f>
        <v>61771</v>
      </c>
      <c r="I548" s="3"/>
      <c r="J548" s="14">
        <f t="shared" si="58"/>
        <v>61771</v>
      </c>
      <c r="K548" s="14">
        <f t="shared" si="59"/>
        <v>0</v>
      </c>
      <c r="L548" s="14">
        <f t="shared" si="60"/>
        <v>0</v>
      </c>
      <c r="M548" s="14">
        <f t="shared" si="61"/>
        <v>172958.8</v>
      </c>
      <c r="N548" s="14">
        <f t="shared" si="62"/>
        <v>172958.8</v>
      </c>
      <c r="O548" s="25"/>
      <c r="P548" s="16">
        <f t="shared" si="56"/>
        <v>172958.8</v>
      </c>
      <c r="Q548" s="16">
        <f t="shared" si="57"/>
        <v>346</v>
      </c>
    </row>
    <row r="549" spans="1:17" x14ac:dyDescent="0.25">
      <c r="A549" s="13" t="str">
        <f>IF(INTRO!$E$39="Non-endemic"," ",IF(COUNTRY_INFO!A549=0," ",COUNTRY_INFO!A549))</f>
        <v>Nigeria</v>
      </c>
      <c r="B549" s="13" t="str">
        <f>IF(INTRO!$E$39="Non-endemic"," ",IF(COUNTRY_INFO!B549=0," ",COUNTRY_INFO!B549))</f>
        <v>Niger</v>
      </c>
      <c r="C549" s="13" t="str">
        <f>IF(INTRO!$E$39="Non-endemic"," ",IF(COUNTRY_INFO!C549=0," ",COUNTRY_INFO!C549))</f>
        <v>Bida</v>
      </c>
      <c r="D549" s="14">
        <f>IF(INTRO!$E$39="Non-endemic",0,IF(INTRO!$E$39="Endemic but PC is not required",IF(COUNTRY_INFO!$H549=1,COUNTRY_INFO!F549+COUNTRY_INFO!G549,0),IF(COUNTRY_INFO!$H549=1,COUNTRY_INFO!F549+COUNTRY_INFO!G549,IF(COUNTRY_INFO!$I549=1,IF(COUNTRY_INFO!N549&gt;=(COUNTRY_INFO!F549+COUNTRY_INFO!G549),COUNTRY_INFO!F549+COUNTRY_INFO!G549,COUNTRY_INFO!$N549),0))))</f>
        <v>0</v>
      </c>
      <c r="E549" s="15">
        <f>IF(AND(INTRO!$E$39="Non-endemic",INTRO!$E$37="Non-endemic"),"Not required",IF(INTRO!$E$39="Non-endemic","Treat with DEC",COUNTRY_INFO!Q549))</f>
        <v>0</v>
      </c>
      <c r="F549" s="15">
        <f>IF(INTRO!$E$39&lt;&gt;"Non-endemic",COUNTRY_INFO!R549,"Not required")</f>
        <v>0</v>
      </c>
      <c r="G549" s="14">
        <f>IF(COUNTRY_INFO!H549=1, IF($E549=1,IF(ALB_MBD!$J549&lt;&gt;" ",COUNTRY_INFO!F549+COUNTRY_INFO!G549-ALB_MBD!$J549,COUNTRY_INFO!F549+COUNTRY_INFO!G549), 0),0)</f>
        <v>0</v>
      </c>
      <c r="H549" s="14">
        <f>IF(INTRO!$E$39&lt;&gt;"Endemic",0, IF(AND(COUNTRY_INFO!$I549=1,$F549&lt;&gt;0),IF(COUNTRY_INFO!N549&gt;=(COUNTRY_INFO!F549+COUNTRY_INFO!G549),COUNTRY_INFO!F549+COUNTRY_INFO!G549,COUNTRY_INFO!$N549), 0))</f>
        <v>0</v>
      </c>
      <c r="I549" s="3"/>
      <c r="J549" s="14">
        <f t="shared" si="58"/>
        <v>0</v>
      </c>
      <c r="K549" s="14">
        <f t="shared" si="59"/>
        <v>0</v>
      </c>
      <c r="L549" s="14">
        <f t="shared" si="60"/>
        <v>0</v>
      </c>
      <c r="M549" s="14">
        <f t="shared" si="61"/>
        <v>0</v>
      </c>
      <c r="N549" s="14">
        <f t="shared" si="62"/>
        <v>0</v>
      </c>
      <c r="O549" s="25"/>
      <c r="P549" s="16">
        <f t="shared" si="56"/>
        <v>0</v>
      </c>
      <c r="Q549" s="16">
        <f t="shared" si="57"/>
        <v>0</v>
      </c>
    </row>
    <row r="550" spans="1:17" x14ac:dyDescent="0.25">
      <c r="A550" s="13" t="str">
        <f>IF(INTRO!$E$39="Non-endemic"," ",IF(COUNTRY_INFO!A550=0," ",COUNTRY_INFO!A550))</f>
        <v>Nigeria</v>
      </c>
      <c r="B550" s="13" t="str">
        <f>IF(INTRO!$E$39="Non-endemic"," ",IF(COUNTRY_INFO!B550=0," ",COUNTRY_INFO!B550))</f>
        <v>Niger</v>
      </c>
      <c r="C550" s="13" t="str">
        <f>IF(INTRO!$E$39="Non-endemic"," ",IF(COUNTRY_INFO!C550=0," ",COUNTRY_INFO!C550))</f>
        <v>Borgu</v>
      </c>
      <c r="D550" s="14">
        <f>IF(INTRO!$E$39="Non-endemic",0,IF(INTRO!$E$39="Endemic but PC is not required",IF(COUNTRY_INFO!$H550=1,COUNTRY_INFO!F550+COUNTRY_INFO!G550,0),IF(COUNTRY_INFO!$H550=1,COUNTRY_INFO!F550+COUNTRY_INFO!G550,IF(COUNTRY_INFO!$I550=1,IF(COUNTRY_INFO!N550&gt;=(COUNTRY_INFO!F550+COUNTRY_INFO!G550),COUNTRY_INFO!F550+COUNTRY_INFO!G550,COUNTRY_INFO!$N550),0))))</f>
        <v>185019</v>
      </c>
      <c r="E550" s="15">
        <f>IF(AND(INTRO!$E$39="Non-endemic",INTRO!$E$37="Non-endemic"),"Not required",IF(INTRO!$E$39="Non-endemic","Treat with DEC",COUNTRY_INFO!Q550))</f>
        <v>1</v>
      </c>
      <c r="F550" s="15">
        <f>IF(INTRO!$E$39&lt;&gt;"Non-endemic",COUNTRY_INFO!R550,"Not required")</f>
        <v>1</v>
      </c>
      <c r="G550" s="14">
        <f>IF(COUNTRY_INFO!H550=1, IF($E550=1,IF(ALB_MBD!$J550&lt;&gt;" ",COUNTRY_INFO!F550+COUNTRY_INFO!G550-ALB_MBD!$J550,COUNTRY_INFO!F550+COUNTRY_INFO!G550), 0),0)</f>
        <v>185019</v>
      </c>
      <c r="H550" s="14">
        <f>IF(INTRO!$E$39&lt;&gt;"Endemic",0, IF(AND(COUNTRY_INFO!$I550=1,$F550&lt;&gt;0),IF(COUNTRY_INFO!N550&gt;=(COUNTRY_INFO!F550+COUNTRY_INFO!G550),COUNTRY_INFO!F550+COUNTRY_INFO!G550,COUNTRY_INFO!$N550), 0))</f>
        <v>185019</v>
      </c>
      <c r="I550" s="3"/>
      <c r="J550" s="14">
        <f t="shared" si="58"/>
        <v>185019</v>
      </c>
      <c r="K550" s="14">
        <f t="shared" si="59"/>
        <v>0</v>
      </c>
      <c r="L550" s="14">
        <f t="shared" si="60"/>
        <v>0</v>
      </c>
      <c r="M550" s="14">
        <f t="shared" si="61"/>
        <v>518053.19999999995</v>
      </c>
      <c r="N550" s="14">
        <f t="shared" si="62"/>
        <v>518053.19999999995</v>
      </c>
      <c r="O550" s="25"/>
      <c r="P550" s="16">
        <f t="shared" si="56"/>
        <v>518053.19999999995</v>
      </c>
      <c r="Q550" s="16">
        <f t="shared" si="57"/>
        <v>1037</v>
      </c>
    </row>
    <row r="551" spans="1:17" x14ac:dyDescent="0.25">
      <c r="A551" s="13" t="str">
        <f>IF(INTRO!$E$39="Non-endemic"," ",IF(COUNTRY_INFO!A551=0," ",COUNTRY_INFO!A551))</f>
        <v>Nigeria</v>
      </c>
      <c r="B551" s="13" t="str">
        <f>IF(INTRO!$E$39="Non-endemic"," ",IF(COUNTRY_INFO!B551=0," ",COUNTRY_INFO!B551))</f>
        <v>Niger</v>
      </c>
      <c r="C551" s="13" t="str">
        <f>IF(INTRO!$E$39="Non-endemic"," ",IF(COUNTRY_INFO!C551=0," ",COUNTRY_INFO!C551))</f>
        <v>Bosso</v>
      </c>
      <c r="D551" s="14">
        <f>IF(INTRO!$E$39="Non-endemic",0,IF(INTRO!$E$39="Endemic but PC is not required",IF(COUNTRY_INFO!$H551=1,COUNTRY_INFO!F551+COUNTRY_INFO!G551,0),IF(COUNTRY_INFO!$H551=1,COUNTRY_INFO!F551+COUNTRY_INFO!G551,IF(COUNTRY_INFO!$I551=1,IF(COUNTRY_INFO!N551&gt;=(COUNTRY_INFO!F551+COUNTRY_INFO!G551),COUNTRY_INFO!F551+COUNTRY_INFO!G551,COUNTRY_INFO!$N551),0))))</f>
        <v>158545</v>
      </c>
      <c r="E551" s="15">
        <f>IF(AND(INTRO!$E$39="Non-endemic",INTRO!$E$37="Non-endemic"),"Not required",IF(INTRO!$E$39="Non-endemic","Treat with DEC",COUNTRY_INFO!Q551))</f>
        <v>1</v>
      </c>
      <c r="F551" s="15">
        <f>IF(INTRO!$E$39&lt;&gt;"Non-endemic",COUNTRY_INFO!R551,"Not required")</f>
        <v>1</v>
      </c>
      <c r="G551" s="14">
        <f>IF(COUNTRY_INFO!H551=1, IF($E551=1,IF(ALB_MBD!$J551&lt;&gt;" ",COUNTRY_INFO!F551+COUNTRY_INFO!G551-ALB_MBD!$J551,COUNTRY_INFO!F551+COUNTRY_INFO!G551), 0),0)</f>
        <v>158545</v>
      </c>
      <c r="H551" s="14">
        <f>IF(INTRO!$E$39&lt;&gt;"Endemic",0, IF(AND(COUNTRY_INFO!$I551=1,$F551&lt;&gt;0),IF(COUNTRY_INFO!N551&gt;=(COUNTRY_INFO!F551+COUNTRY_INFO!G551),COUNTRY_INFO!F551+COUNTRY_INFO!G551,COUNTRY_INFO!$N551), 0))</f>
        <v>93241.282496874948</v>
      </c>
      <c r="I551" s="3">
        <v>74593.02599749995</v>
      </c>
      <c r="J551" s="14">
        <f t="shared" si="58"/>
        <v>74593.02599749995</v>
      </c>
      <c r="K551" s="14">
        <f t="shared" si="59"/>
        <v>235065.52720700012</v>
      </c>
      <c r="L551" s="14">
        <f t="shared" si="60"/>
        <v>0</v>
      </c>
      <c r="M551" s="14">
        <f t="shared" si="61"/>
        <v>208860.47279299985</v>
      </c>
      <c r="N551" s="14">
        <f t="shared" si="62"/>
        <v>443926</v>
      </c>
      <c r="O551" s="25"/>
      <c r="P551" s="16">
        <f t="shared" si="56"/>
        <v>443926</v>
      </c>
      <c r="Q551" s="16">
        <f t="shared" si="57"/>
        <v>888</v>
      </c>
    </row>
    <row r="552" spans="1:17" x14ac:dyDescent="0.25">
      <c r="A552" s="13" t="str">
        <f>IF(INTRO!$E$39="Non-endemic"," ",IF(COUNTRY_INFO!A552=0," ",COUNTRY_INFO!A552))</f>
        <v>Nigeria</v>
      </c>
      <c r="B552" s="13" t="str">
        <f>IF(INTRO!$E$39="Non-endemic"," ",IF(COUNTRY_INFO!B552=0," ",COUNTRY_INFO!B552))</f>
        <v>Niger</v>
      </c>
      <c r="C552" s="13" t="str">
        <f>IF(INTRO!$E$39="Non-endemic"," ",IF(COUNTRY_INFO!C552=0," ",COUNTRY_INFO!C552))</f>
        <v>Chanchaga</v>
      </c>
      <c r="D552" s="14">
        <f>IF(INTRO!$E$39="Non-endemic",0,IF(INTRO!$E$39="Endemic but PC is not required",IF(COUNTRY_INFO!$H552=1,COUNTRY_INFO!F552+COUNTRY_INFO!G552,0),IF(COUNTRY_INFO!$H552=1,COUNTRY_INFO!F552+COUNTRY_INFO!G552,IF(COUNTRY_INFO!$I552=1,IF(COUNTRY_INFO!N552&gt;=(COUNTRY_INFO!F552+COUNTRY_INFO!G552),COUNTRY_INFO!F552+COUNTRY_INFO!G552,COUNTRY_INFO!$N552),0))))</f>
        <v>216720</v>
      </c>
      <c r="E552" s="15">
        <f>IF(AND(INTRO!$E$39="Non-endemic",INTRO!$E$37="Non-endemic"),"Not required",IF(INTRO!$E$39="Non-endemic","Treat with DEC",COUNTRY_INFO!Q552))</f>
        <v>1</v>
      </c>
      <c r="F552" s="15">
        <f>IF(INTRO!$E$39&lt;&gt;"Non-endemic",COUNTRY_INFO!R552,"Not required")</f>
        <v>0</v>
      </c>
      <c r="G552" s="14">
        <f>IF(COUNTRY_INFO!H552=1, IF($E552=1,IF(ALB_MBD!$J552&lt;&gt;" ",COUNTRY_INFO!F552+COUNTRY_INFO!G552-ALB_MBD!$J552,COUNTRY_INFO!F552+COUNTRY_INFO!G552), 0),0)</f>
        <v>216720</v>
      </c>
      <c r="H552" s="14">
        <f>IF(INTRO!$E$39&lt;&gt;"Endemic",0, IF(AND(COUNTRY_INFO!$I552=1,$F552&lt;&gt;0),IF(COUNTRY_INFO!N552&gt;=(COUNTRY_INFO!F552+COUNTRY_INFO!G552),COUNTRY_INFO!F552+COUNTRY_INFO!G552,COUNTRY_INFO!$N552), 0))</f>
        <v>0</v>
      </c>
      <c r="I552" s="3">
        <v>0</v>
      </c>
      <c r="J552" s="14">
        <f t="shared" si="58"/>
        <v>0</v>
      </c>
      <c r="K552" s="14">
        <f t="shared" si="59"/>
        <v>606816</v>
      </c>
      <c r="L552" s="14">
        <f t="shared" si="60"/>
        <v>0</v>
      </c>
      <c r="M552" s="14">
        <f t="shared" si="61"/>
        <v>0</v>
      </c>
      <c r="N552" s="14">
        <f t="shared" si="62"/>
        <v>606816</v>
      </c>
      <c r="O552" s="25"/>
      <c r="P552" s="16">
        <f t="shared" si="56"/>
        <v>606816</v>
      </c>
      <c r="Q552" s="16">
        <f t="shared" si="57"/>
        <v>1214</v>
      </c>
    </row>
    <row r="553" spans="1:17" x14ac:dyDescent="0.25">
      <c r="A553" s="13" t="str">
        <f>IF(INTRO!$E$39="Non-endemic"," ",IF(COUNTRY_INFO!A553=0," ",COUNTRY_INFO!A553))</f>
        <v>Nigeria</v>
      </c>
      <c r="B553" s="13" t="str">
        <f>IF(INTRO!$E$39="Non-endemic"," ",IF(COUNTRY_INFO!B553=0," ",COUNTRY_INFO!B553))</f>
        <v>Niger</v>
      </c>
      <c r="C553" s="13" t="str">
        <f>IF(INTRO!$E$39="Non-endemic"," ",IF(COUNTRY_INFO!C553=0," ",COUNTRY_INFO!C553))</f>
        <v>Edati</v>
      </c>
      <c r="D553" s="14">
        <f>IF(INTRO!$E$39="Non-endemic",0,IF(INTRO!$E$39="Endemic but PC is not required",IF(COUNTRY_INFO!$H553=1,COUNTRY_INFO!F553+COUNTRY_INFO!G553,0),IF(COUNTRY_INFO!$H553=1,COUNTRY_INFO!F553+COUNTRY_INFO!G553,IF(COUNTRY_INFO!$I553=1,IF(COUNTRY_INFO!N553&gt;=(COUNTRY_INFO!F553+COUNTRY_INFO!G553),COUNTRY_INFO!F553+COUNTRY_INFO!G553,COUNTRY_INFO!$N553),0))))</f>
        <v>172491</v>
      </c>
      <c r="E553" s="15">
        <f>IF(AND(INTRO!$E$39="Non-endemic",INTRO!$E$37="Non-endemic"),"Not required",IF(INTRO!$E$39="Non-endemic","Treat with DEC",COUNTRY_INFO!Q553))</f>
        <v>1</v>
      </c>
      <c r="F553" s="15">
        <f>IF(INTRO!$E$39&lt;&gt;"Non-endemic",COUNTRY_INFO!R553,"Not required")</f>
        <v>0</v>
      </c>
      <c r="G553" s="14">
        <f>IF(COUNTRY_INFO!H553=1, IF($E553=1,IF(ALB_MBD!$J553&lt;&gt;" ",COUNTRY_INFO!F553+COUNTRY_INFO!G553-ALB_MBD!$J553,COUNTRY_INFO!F553+COUNTRY_INFO!G553), 0),0)</f>
        <v>172491</v>
      </c>
      <c r="H553" s="14">
        <f>IF(INTRO!$E$39&lt;&gt;"Endemic",0, IF(AND(COUNTRY_INFO!$I553=1,$F553&lt;&gt;0),IF(COUNTRY_INFO!N553&gt;=(COUNTRY_INFO!F553+COUNTRY_INFO!G553),COUNTRY_INFO!F553+COUNTRY_INFO!G553,COUNTRY_INFO!$N553), 0))</f>
        <v>0</v>
      </c>
      <c r="I553" s="3">
        <v>0</v>
      </c>
      <c r="J553" s="14">
        <f t="shared" si="58"/>
        <v>0</v>
      </c>
      <c r="K553" s="14">
        <f t="shared" si="59"/>
        <v>482974.8</v>
      </c>
      <c r="L553" s="14">
        <f t="shared" si="60"/>
        <v>0</v>
      </c>
      <c r="M553" s="14">
        <f t="shared" si="61"/>
        <v>0</v>
      </c>
      <c r="N553" s="14">
        <f t="shared" si="62"/>
        <v>482974.8</v>
      </c>
      <c r="O553" s="25"/>
      <c r="P553" s="16">
        <f t="shared" si="56"/>
        <v>482974.8</v>
      </c>
      <c r="Q553" s="16">
        <f t="shared" si="57"/>
        <v>966</v>
      </c>
    </row>
    <row r="554" spans="1:17" x14ac:dyDescent="0.25">
      <c r="A554" s="13" t="str">
        <f>IF(INTRO!$E$39="Non-endemic"," ",IF(COUNTRY_INFO!A554=0," ",COUNTRY_INFO!A554))</f>
        <v>Nigeria</v>
      </c>
      <c r="B554" s="13" t="str">
        <f>IF(INTRO!$E$39="Non-endemic"," ",IF(COUNTRY_INFO!B554=0," ",COUNTRY_INFO!B554))</f>
        <v>Niger</v>
      </c>
      <c r="C554" s="13" t="str">
        <f>IF(INTRO!$E$39="Non-endemic"," ",IF(COUNTRY_INFO!C554=0," ",COUNTRY_INFO!C554))</f>
        <v>Gbako</v>
      </c>
      <c r="D554" s="14">
        <f>IF(INTRO!$E$39="Non-endemic",0,IF(INTRO!$E$39="Endemic but PC is not required",IF(COUNTRY_INFO!$H554=1,COUNTRY_INFO!F554+COUNTRY_INFO!G554,0),IF(COUNTRY_INFO!$H554=1,COUNTRY_INFO!F554+COUNTRY_INFO!G554,IF(COUNTRY_INFO!$I554=1,IF(COUNTRY_INFO!N554&gt;=(COUNTRY_INFO!F554+COUNTRY_INFO!G554),COUNTRY_INFO!F554+COUNTRY_INFO!G554,COUNTRY_INFO!$N554),0))))</f>
        <v>84251.830315624989</v>
      </c>
      <c r="E554" s="15">
        <f>IF(AND(INTRO!$E$39="Non-endemic",INTRO!$E$37="Non-endemic"),"Not required",IF(INTRO!$E$39="Non-endemic","Treat with DEC",COUNTRY_INFO!Q554))</f>
        <v>0</v>
      </c>
      <c r="F554" s="15">
        <f>IF(INTRO!$E$39&lt;&gt;"Non-endemic",COUNTRY_INFO!R554,"Not required")</f>
        <v>1</v>
      </c>
      <c r="G554" s="14">
        <f>IF(COUNTRY_INFO!H554=1, IF($E554=1,IF(ALB_MBD!$J554&lt;&gt;" ",COUNTRY_INFO!F554+COUNTRY_INFO!G554-ALB_MBD!$J554,COUNTRY_INFO!F554+COUNTRY_INFO!G554), 0),0)</f>
        <v>0</v>
      </c>
      <c r="H554" s="14">
        <f>IF(INTRO!$E$39&lt;&gt;"Endemic",0, IF(AND(COUNTRY_INFO!$I554=1,$F554&lt;&gt;0),IF(COUNTRY_INFO!N554&gt;=(COUNTRY_INFO!F554+COUNTRY_INFO!G554),COUNTRY_INFO!F554+COUNTRY_INFO!G554,COUNTRY_INFO!$N554), 0))</f>
        <v>84251.830315624989</v>
      </c>
      <c r="I554" s="3">
        <v>67401.464252499994</v>
      </c>
      <c r="J554" s="14">
        <f t="shared" si="58"/>
        <v>67401.464252499994</v>
      </c>
      <c r="K554" s="14">
        <f t="shared" si="59"/>
        <v>0</v>
      </c>
      <c r="L554" s="14">
        <f t="shared" si="60"/>
        <v>188724.09990699997</v>
      </c>
      <c r="M554" s="14">
        <f t="shared" si="61"/>
        <v>0</v>
      </c>
      <c r="N554" s="14">
        <f t="shared" si="62"/>
        <v>188724.09990699997</v>
      </c>
      <c r="O554" s="25"/>
      <c r="P554" s="16">
        <f t="shared" si="56"/>
        <v>188724.09990699997</v>
      </c>
      <c r="Q554" s="16">
        <f t="shared" si="57"/>
        <v>378</v>
      </c>
    </row>
    <row r="555" spans="1:17" x14ac:dyDescent="0.25">
      <c r="A555" s="13" t="str">
        <f>IF(INTRO!$E$39="Non-endemic"," ",IF(COUNTRY_INFO!A555=0," ",COUNTRY_INFO!A555))</f>
        <v>Nigeria</v>
      </c>
      <c r="B555" s="13" t="str">
        <f>IF(INTRO!$E$39="Non-endemic"," ",IF(COUNTRY_INFO!B555=0," ",COUNTRY_INFO!B555))</f>
        <v>Niger</v>
      </c>
      <c r="C555" s="13" t="str">
        <f>IF(INTRO!$E$39="Non-endemic"," ",IF(COUNTRY_INFO!C555=0," ",COUNTRY_INFO!C555))</f>
        <v>Gurara</v>
      </c>
      <c r="D555" s="14">
        <f>IF(INTRO!$E$39="Non-endemic",0,IF(INTRO!$E$39="Endemic but PC is not required",IF(COUNTRY_INFO!$H555=1,COUNTRY_INFO!F555+COUNTRY_INFO!G555,0),IF(COUNTRY_INFO!$H555=1,COUNTRY_INFO!F555+COUNTRY_INFO!G555,IF(COUNTRY_INFO!$I555=1,IF(COUNTRY_INFO!N555&gt;=(COUNTRY_INFO!F555+COUNTRY_INFO!G555),COUNTRY_INFO!F555+COUNTRY_INFO!G555,COUNTRY_INFO!$N555),0))))</f>
        <v>97880</v>
      </c>
      <c r="E555" s="15">
        <f>IF(AND(INTRO!$E$39="Non-endemic",INTRO!$E$37="Non-endemic"),"Not required",IF(INTRO!$E$39="Non-endemic","Treat with DEC",COUNTRY_INFO!Q555))</f>
        <v>0</v>
      </c>
      <c r="F555" s="15">
        <f>IF(INTRO!$E$39&lt;&gt;"Non-endemic",COUNTRY_INFO!R555,"Not required")</f>
        <v>1</v>
      </c>
      <c r="G555" s="14">
        <f>IF(COUNTRY_INFO!H555=1, IF($E555=1,IF(ALB_MBD!$J555&lt;&gt;" ",COUNTRY_INFO!F555+COUNTRY_INFO!G555-ALB_MBD!$J555,COUNTRY_INFO!F555+COUNTRY_INFO!G555), 0),0)</f>
        <v>0</v>
      </c>
      <c r="H555" s="14">
        <f>IF(INTRO!$E$39&lt;&gt;"Endemic",0, IF(AND(COUNTRY_INFO!$I555=1,$F555&lt;&gt;0),IF(COUNTRY_INFO!N555&gt;=(COUNTRY_INFO!F555+COUNTRY_INFO!G555),COUNTRY_INFO!F555+COUNTRY_INFO!G555,COUNTRY_INFO!$N555), 0))</f>
        <v>97880</v>
      </c>
      <c r="I555" s="3"/>
      <c r="J555" s="14">
        <f t="shared" si="58"/>
        <v>97880</v>
      </c>
      <c r="K555" s="14">
        <f t="shared" si="59"/>
        <v>0</v>
      </c>
      <c r="L555" s="14">
        <f t="shared" si="60"/>
        <v>274064</v>
      </c>
      <c r="M555" s="14">
        <f t="shared" si="61"/>
        <v>0</v>
      </c>
      <c r="N555" s="14">
        <f t="shared" si="62"/>
        <v>274064</v>
      </c>
      <c r="O555" s="25"/>
      <c r="P555" s="16">
        <f t="shared" si="56"/>
        <v>274064</v>
      </c>
      <c r="Q555" s="16">
        <f t="shared" si="57"/>
        <v>549</v>
      </c>
    </row>
    <row r="556" spans="1:17" x14ac:dyDescent="0.25">
      <c r="A556" s="13" t="str">
        <f>IF(INTRO!$E$39="Non-endemic"," ",IF(COUNTRY_INFO!A556=0," ",COUNTRY_INFO!A556))</f>
        <v>Nigeria</v>
      </c>
      <c r="B556" s="13" t="str">
        <f>IF(INTRO!$E$39="Non-endemic"," ",IF(COUNTRY_INFO!B556=0," ",COUNTRY_INFO!B556))</f>
        <v>Niger</v>
      </c>
      <c r="C556" s="13" t="str">
        <f>IF(INTRO!$E$39="Non-endemic"," ",IF(COUNTRY_INFO!C556=0," ",COUNTRY_INFO!C556))</f>
        <v>Katcha</v>
      </c>
      <c r="D556" s="14">
        <f>IF(INTRO!$E$39="Non-endemic",0,IF(INTRO!$E$39="Endemic but PC is not required",IF(COUNTRY_INFO!$H556=1,COUNTRY_INFO!F556+COUNTRY_INFO!G556,0),IF(COUNTRY_INFO!$H556=1,COUNTRY_INFO!F556+COUNTRY_INFO!G556,IF(COUNTRY_INFO!$I556=1,IF(COUNTRY_INFO!N556&gt;=(COUNTRY_INFO!F556+COUNTRY_INFO!G556),COUNTRY_INFO!F556+COUNTRY_INFO!G556,COUNTRY_INFO!$N556),0))))</f>
        <v>83877.637745703105</v>
      </c>
      <c r="E556" s="15">
        <f>IF(AND(INTRO!$E$39="Non-endemic",INTRO!$E$37="Non-endemic"),"Not required",IF(INTRO!$E$39="Non-endemic","Treat with DEC",COUNTRY_INFO!Q556))</f>
        <v>0</v>
      </c>
      <c r="F556" s="15">
        <f>IF(INTRO!$E$39&lt;&gt;"Non-endemic",COUNTRY_INFO!R556,"Not required")</f>
        <v>1</v>
      </c>
      <c r="G556" s="14">
        <f>IF(COUNTRY_INFO!H556=1, IF($E556=1,IF(ALB_MBD!$J556&lt;&gt;" ",COUNTRY_INFO!F556+COUNTRY_INFO!G556-ALB_MBD!$J556,COUNTRY_INFO!F556+COUNTRY_INFO!G556), 0),0)</f>
        <v>0</v>
      </c>
      <c r="H556" s="14">
        <f>IF(INTRO!$E$39&lt;&gt;"Endemic",0, IF(AND(COUNTRY_INFO!$I556=1,$F556&lt;&gt;0),IF(COUNTRY_INFO!N556&gt;=(COUNTRY_INFO!F556+COUNTRY_INFO!G556),COUNTRY_INFO!F556+COUNTRY_INFO!G556,COUNTRY_INFO!$N556), 0))</f>
        <v>83877.637745703105</v>
      </c>
      <c r="I556" s="3">
        <v>67102.110196562484</v>
      </c>
      <c r="J556" s="14">
        <f t="shared" si="58"/>
        <v>67102.110196562484</v>
      </c>
      <c r="K556" s="14">
        <f t="shared" si="59"/>
        <v>0</v>
      </c>
      <c r="L556" s="14">
        <f t="shared" si="60"/>
        <v>187885.90855037494</v>
      </c>
      <c r="M556" s="14">
        <f t="shared" si="61"/>
        <v>0</v>
      </c>
      <c r="N556" s="14">
        <f t="shared" si="62"/>
        <v>187885.90855037494</v>
      </c>
      <c r="O556" s="25"/>
      <c r="P556" s="16">
        <f t="shared" si="56"/>
        <v>187885.90855037494</v>
      </c>
      <c r="Q556" s="16">
        <f t="shared" si="57"/>
        <v>376</v>
      </c>
    </row>
    <row r="557" spans="1:17" x14ac:dyDescent="0.25">
      <c r="A557" s="13" t="str">
        <f>IF(INTRO!$E$39="Non-endemic"," ",IF(COUNTRY_INFO!A557=0," ",COUNTRY_INFO!A557))</f>
        <v>Nigeria</v>
      </c>
      <c r="B557" s="13" t="str">
        <f>IF(INTRO!$E$39="Non-endemic"," ",IF(COUNTRY_INFO!B557=0," ",COUNTRY_INFO!B557))</f>
        <v>Niger</v>
      </c>
      <c r="C557" s="13" t="str">
        <f>IF(INTRO!$E$39="Non-endemic"," ",IF(COUNTRY_INFO!C557=0," ",COUNTRY_INFO!C557))</f>
        <v>Kontogora</v>
      </c>
      <c r="D557" s="14">
        <f>IF(INTRO!$E$39="Non-endemic",0,IF(INTRO!$E$39="Endemic but PC is not required",IF(COUNTRY_INFO!$H557=1,COUNTRY_INFO!F557+COUNTRY_INFO!G557,0),IF(COUNTRY_INFO!$H557=1,COUNTRY_INFO!F557+COUNTRY_INFO!G557,IF(COUNTRY_INFO!$I557=1,IF(COUNTRY_INFO!N557&gt;=(COUNTRY_INFO!F557+COUNTRY_INFO!G557),COUNTRY_INFO!F557+COUNTRY_INFO!G557,COUNTRY_INFO!$N557),0))))</f>
        <v>163478</v>
      </c>
      <c r="E557" s="15">
        <f>IF(AND(INTRO!$E$39="Non-endemic",INTRO!$E$37="Non-endemic"),"Not required",IF(INTRO!$E$39="Non-endemic","Treat with DEC",COUNTRY_INFO!Q557))</f>
        <v>1</v>
      </c>
      <c r="F557" s="15">
        <f>IF(INTRO!$E$39&lt;&gt;"Non-endemic",COUNTRY_INFO!R557,"Not required")</f>
        <v>1</v>
      </c>
      <c r="G557" s="14">
        <f>IF(COUNTRY_INFO!H557=1, IF($E557=1,IF(ALB_MBD!$J557&lt;&gt;" ",COUNTRY_INFO!F557+COUNTRY_INFO!G557-ALB_MBD!$J557,COUNTRY_INFO!F557+COUNTRY_INFO!G557), 0),0)</f>
        <v>163478</v>
      </c>
      <c r="H557" s="14">
        <f>IF(INTRO!$E$39&lt;&gt;"Endemic",0, IF(AND(COUNTRY_INFO!$I557=1,$F557&lt;&gt;0),IF(COUNTRY_INFO!N557&gt;=(COUNTRY_INFO!F557+COUNTRY_INFO!G557),COUNTRY_INFO!F557+COUNTRY_INFO!G557,COUNTRY_INFO!$N557), 0))</f>
        <v>156851.81175781248</v>
      </c>
      <c r="I557" s="3">
        <v>125481.44940624999</v>
      </c>
      <c r="J557" s="14">
        <f t="shared" si="58"/>
        <v>125481.44940624999</v>
      </c>
      <c r="K557" s="14">
        <f t="shared" si="59"/>
        <v>106390.34166250002</v>
      </c>
      <c r="L557" s="14">
        <f t="shared" si="60"/>
        <v>0</v>
      </c>
      <c r="M557" s="14">
        <f t="shared" si="61"/>
        <v>351348.05833749997</v>
      </c>
      <c r="N557" s="14">
        <f t="shared" si="62"/>
        <v>457738.4</v>
      </c>
      <c r="O557" s="25"/>
      <c r="P557" s="16">
        <f t="shared" si="56"/>
        <v>457738.4</v>
      </c>
      <c r="Q557" s="16">
        <f t="shared" si="57"/>
        <v>916</v>
      </c>
    </row>
    <row r="558" spans="1:17" x14ac:dyDescent="0.25">
      <c r="A558" s="13" t="str">
        <f>IF(INTRO!$E$39="Non-endemic"," ",IF(COUNTRY_INFO!A558=0," ",COUNTRY_INFO!A558))</f>
        <v>Nigeria</v>
      </c>
      <c r="B558" s="13" t="str">
        <f>IF(INTRO!$E$39="Non-endemic"," ",IF(COUNTRY_INFO!B558=0," ",COUNTRY_INFO!B558))</f>
        <v>Niger</v>
      </c>
      <c r="C558" s="13" t="str">
        <f>IF(INTRO!$E$39="Non-endemic"," ",IF(COUNTRY_INFO!C558=0," ",COUNTRY_INFO!C558))</f>
        <v>Lapai</v>
      </c>
      <c r="D558" s="14">
        <f>IF(INTRO!$E$39="Non-endemic",0,IF(INTRO!$E$39="Endemic but PC is not required",IF(COUNTRY_INFO!$H558=1,COUNTRY_INFO!F558+COUNTRY_INFO!G558,0),IF(COUNTRY_INFO!$H558=1,COUNTRY_INFO!F558+COUNTRY_INFO!G558,IF(COUNTRY_INFO!$I558=1,IF(COUNTRY_INFO!N558&gt;=(COUNTRY_INFO!F558+COUNTRY_INFO!G558),COUNTRY_INFO!F558+COUNTRY_INFO!G558,COUNTRY_INFO!$N558),0))))</f>
        <v>118486</v>
      </c>
      <c r="E558" s="15">
        <f>IF(AND(INTRO!$E$39="Non-endemic",INTRO!$E$37="Non-endemic"),"Not required",IF(INTRO!$E$39="Non-endemic","Treat with DEC",COUNTRY_INFO!Q558))</f>
        <v>1</v>
      </c>
      <c r="F558" s="15">
        <f>IF(INTRO!$E$39&lt;&gt;"Non-endemic",COUNTRY_INFO!R558,"Not required")</f>
        <v>1</v>
      </c>
      <c r="G558" s="14">
        <f>IF(COUNTRY_INFO!H558=1, IF($E558=1,IF(ALB_MBD!$J558&lt;&gt;" ",COUNTRY_INFO!F558+COUNTRY_INFO!G558-ALB_MBD!$J558,COUNTRY_INFO!F558+COUNTRY_INFO!G558), 0),0)</f>
        <v>118486</v>
      </c>
      <c r="H558" s="14">
        <f>IF(INTRO!$E$39&lt;&gt;"Endemic",0, IF(AND(COUNTRY_INFO!$I558=1,$F558&lt;&gt;0),IF(COUNTRY_INFO!N558&gt;=(COUNTRY_INFO!F558+COUNTRY_INFO!G558),COUNTRY_INFO!F558+COUNTRY_INFO!G558,COUNTRY_INFO!$N558), 0))</f>
        <v>118486</v>
      </c>
      <c r="I558" s="3"/>
      <c r="J558" s="14">
        <f t="shared" si="58"/>
        <v>118486</v>
      </c>
      <c r="K558" s="14">
        <f t="shared" si="59"/>
        <v>0</v>
      </c>
      <c r="L558" s="14">
        <f t="shared" si="60"/>
        <v>0</v>
      </c>
      <c r="M558" s="14">
        <f t="shared" si="61"/>
        <v>331760.8</v>
      </c>
      <c r="N558" s="14">
        <f t="shared" si="62"/>
        <v>331760.8</v>
      </c>
      <c r="O558" s="25"/>
      <c r="P558" s="16">
        <f t="shared" si="56"/>
        <v>331760.8</v>
      </c>
      <c r="Q558" s="16">
        <f t="shared" si="57"/>
        <v>664</v>
      </c>
    </row>
    <row r="559" spans="1:17" x14ac:dyDescent="0.25">
      <c r="A559" s="13" t="str">
        <f>IF(INTRO!$E$39="Non-endemic"," ",IF(COUNTRY_INFO!A559=0," ",COUNTRY_INFO!A559))</f>
        <v>Nigeria</v>
      </c>
      <c r="B559" s="13" t="str">
        <f>IF(INTRO!$E$39="Non-endemic"," ",IF(COUNTRY_INFO!B559=0," ",COUNTRY_INFO!B559))</f>
        <v>Niger</v>
      </c>
      <c r="C559" s="13" t="str">
        <f>IF(INTRO!$E$39="Non-endemic"," ",IF(COUNTRY_INFO!C559=0," ",COUNTRY_INFO!C559))</f>
        <v>Lavun</v>
      </c>
      <c r="D559" s="14">
        <f>IF(INTRO!$E$39="Non-endemic",0,IF(INTRO!$E$39="Endemic but PC is not required",IF(COUNTRY_INFO!$H559=1,COUNTRY_INFO!F559+COUNTRY_INFO!G559,0),IF(COUNTRY_INFO!$H559=1,COUNTRY_INFO!F559+COUNTRY_INFO!G559,IF(COUNTRY_INFO!$I559=1,IF(COUNTRY_INFO!N559&gt;=(COUNTRY_INFO!F559+COUNTRY_INFO!G559),COUNTRY_INFO!F559+COUNTRY_INFO!G559,COUNTRY_INFO!$N559),0))))</f>
        <v>225852</v>
      </c>
      <c r="E559" s="15">
        <f>IF(AND(INTRO!$E$39="Non-endemic",INTRO!$E$37="Non-endemic"),"Not required",IF(INTRO!$E$39="Non-endemic","Treat with DEC",COUNTRY_INFO!Q559))</f>
        <v>1</v>
      </c>
      <c r="F559" s="15">
        <f>IF(INTRO!$E$39&lt;&gt;"Non-endemic",COUNTRY_INFO!R559,"Not required")</f>
        <v>1</v>
      </c>
      <c r="G559" s="14">
        <f>IF(COUNTRY_INFO!H559=1, IF($E559=1,IF(ALB_MBD!$J559&lt;&gt;" ",COUNTRY_INFO!F559+COUNTRY_INFO!G559-ALB_MBD!$J559,COUNTRY_INFO!F559+COUNTRY_INFO!G559), 0),0)</f>
        <v>225852</v>
      </c>
      <c r="H559" s="14">
        <f>IF(INTRO!$E$39&lt;&gt;"Endemic",0, IF(AND(COUNTRY_INFO!$I559=1,$F559&lt;&gt;0),IF(COUNTRY_INFO!N559&gt;=(COUNTRY_INFO!F559+COUNTRY_INFO!G559),COUNTRY_INFO!F559+COUNTRY_INFO!G559,COUNTRY_INFO!$N559), 0))</f>
        <v>61996.754814843727</v>
      </c>
      <c r="I559" s="3">
        <v>49597.40385187498</v>
      </c>
      <c r="J559" s="14">
        <f t="shared" si="58"/>
        <v>49597.40385187498</v>
      </c>
      <c r="K559" s="14">
        <f t="shared" si="59"/>
        <v>493512.86921475001</v>
      </c>
      <c r="L559" s="14">
        <f t="shared" si="60"/>
        <v>0</v>
      </c>
      <c r="M559" s="14">
        <f t="shared" si="61"/>
        <v>138872.73078524994</v>
      </c>
      <c r="N559" s="14">
        <f t="shared" si="62"/>
        <v>632385.6</v>
      </c>
      <c r="O559" s="25"/>
      <c r="P559" s="16">
        <f t="shared" si="56"/>
        <v>632385.6</v>
      </c>
      <c r="Q559" s="16">
        <f t="shared" si="57"/>
        <v>1265</v>
      </c>
    </row>
    <row r="560" spans="1:17" x14ac:dyDescent="0.25">
      <c r="A560" s="13" t="str">
        <f>IF(INTRO!$E$39="Non-endemic"," ",IF(COUNTRY_INFO!A560=0," ",COUNTRY_INFO!A560))</f>
        <v>Nigeria</v>
      </c>
      <c r="B560" s="13" t="str">
        <f>IF(INTRO!$E$39="Non-endemic"," ",IF(COUNTRY_INFO!B560=0," ",COUNTRY_INFO!B560))</f>
        <v>Niger</v>
      </c>
      <c r="C560" s="13" t="str">
        <f>IF(INTRO!$E$39="Non-endemic"," ",IF(COUNTRY_INFO!C560=0," ",COUNTRY_INFO!C560))</f>
        <v>Magama</v>
      </c>
      <c r="D560" s="14">
        <f>IF(INTRO!$E$39="Non-endemic",0,IF(INTRO!$E$39="Endemic but PC is not required",IF(COUNTRY_INFO!$H560=1,COUNTRY_INFO!F560+COUNTRY_INFO!G560,0),IF(COUNTRY_INFO!$H560=1,COUNTRY_INFO!F560+COUNTRY_INFO!G560,IF(COUNTRY_INFO!$I560=1,IF(COUNTRY_INFO!N560&gt;=(COUNTRY_INFO!F560+COUNTRY_INFO!G560),COUNTRY_INFO!F560+COUNTRY_INFO!G560,COUNTRY_INFO!$N560),0))))</f>
        <v>195443</v>
      </c>
      <c r="E560" s="15">
        <f>IF(AND(INTRO!$E$39="Non-endemic",INTRO!$E$37="Non-endemic"),"Not required",IF(INTRO!$E$39="Non-endemic","Treat with DEC",COUNTRY_INFO!Q560))</f>
        <v>1</v>
      </c>
      <c r="F560" s="15">
        <f>IF(INTRO!$E$39&lt;&gt;"Non-endemic",COUNTRY_INFO!R560,"Not required")</f>
        <v>1</v>
      </c>
      <c r="G560" s="14">
        <f>IF(COUNTRY_INFO!H560=1, IF($E560=1,IF(ALB_MBD!$J560&lt;&gt;" ",COUNTRY_INFO!F560+COUNTRY_INFO!G560-ALB_MBD!$J560,COUNTRY_INFO!F560+COUNTRY_INFO!G560), 0),0)</f>
        <v>195443</v>
      </c>
      <c r="H560" s="14">
        <f>IF(INTRO!$E$39&lt;&gt;"Endemic",0, IF(AND(COUNTRY_INFO!$I560=1,$F560&lt;&gt;0),IF(COUNTRY_INFO!N560&gt;=(COUNTRY_INFO!F560+COUNTRY_INFO!G560),COUNTRY_INFO!F560+COUNTRY_INFO!G560,COUNTRY_INFO!$N560), 0))</f>
        <v>138442.42036796871</v>
      </c>
      <c r="I560" s="3">
        <v>110753.93629437497</v>
      </c>
      <c r="J560" s="14">
        <f t="shared" si="58"/>
        <v>110753.93629437497</v>
      </c>
      <c r="K560" s="14">
        <f t="shared" si="59"/>
        <v>237129.37837575006</v>
      </c>
      <c r="L560" s="14">
        <f t="shared" si="60"/>
        <v>0</v>
      </c>
      <c r="M560" s="14">
        <f t="shared" si="61"/>
        <v>310111.02162424993</v>
      </c>
      <c r="N560" s="14">
        <f t="shared" si="62"/>
        <v>547240.4</v>
      </c>
      <c r="O560" s="25"/>
      <c r="P560" s="16">
        <f t="shared" si="56"/>
        <v>547240.4</v>
      </c>
      <c r="Q560" s="16">
        <f t="shared" si="57"/>
        <v>1095</v>
      </c>
    </row>
    <row r="561" spans="1:17" x14ac:dyDescent="0.25">
      <c r="A561" s="13" t="str">
        <f>IF(INTRO!$E$39="Non-endemic"," ",IF(COUNTRY_INFO!A561=0," ",COUNTRY_INFO!A561))</f>
        <v>Nigeria</v>
      </c>
      <c r="B561" s="13" t="str">
        <f>IF(INTRO!$E$39="Non-endemic"," ",IF(COUNTRY_INFO!B561=0," ",COUNTRY_INFO!B561))</f>
        <v>Niger</v>
      </c>
      <c r="C561" s="13" t="str">
        <f>IF(INTRO!$E$39="Non-endemic"," ",IF(COUNTRY_INFO!C561=0," ",COUNTRY_INFO!C561))</f>
        <v>Mariga</v>
      </c>
      <c r="D561" s="14">
        <f>IF(INTRO!$E$39="Non-endemic",0,IF(INTRO!$E$39="Endemic but PC is not required",IF(COUNTRY_INFO!$H561=1,COUNTRY_INFO!F561+COUNTRY_INFO!G561,0),IF(COUNTRY_INFO!$H561=1,COUNTRY_INFO!F561+COUNTRY_INFO!G561,IF(COUNTRY_INFO!$I561=1,IF(COUNTRY_INFO!N561&gt;=(COUNTRY_INFO!F561+COUNTRY_INFO!G561),COUNTRY_INFO!F561+COUNTRY_INFO!G561,COUNTRY_INFO!$N561),0))))</f>
        <v>214569</v>
      </c>
      <c r="E561" s="15">
        <f>IF(AND(INTRO!$E$39="Non-endemic",INTRO!$E$37="Non-endemic"),"Not required",IF(INTRO!$E$39="Non-endemic","Treat with DEC",COUNTRY_INFO!Q561))</f>
        <v>1</v>
      </c>
      <c r="F561" s="15">
        <f>IF(INTRO!$E$39&lt;&gt;"Non-endemic",COUNTRY_INFO!R561,"Not required")</f>
        <v>1</v>
      </c>
      <c r="G561" s="14">
        <f>IF(COUNTRY_INFO!H561=1, IF($E561=1,IF(ALB_MBD!$J561&lt;&gt;" ",COUNTRY_INFO!F561+COUNTRY_INFO!G561-ALB_MBD!$J561,COUNTRY_INFO!F561+COUNTRY_INFO!G561), 0),0)</f>
        <v>214569</v>
      </c>
      <c r="H561" s="14">
        <f>IF(INTRO!$E$39&lt;&gt;"Endemic",0, IF(AND(COUNTRY_INFO!$I561=1,$F561&lt;&gt;0),IF(COUNTRY_INFO!N561&gt;=(COUNTRY_INFO!F561+COUNTRY_INFO!G561),COUNTRY_INFO!F561+COUNTRY_INFO!G561,COUNTRY_INFO!$N561), 0))</f>
        <v>126083.02743164058</v>
      </c>
      <c r="I561" s="3">
        <v>100866.42194531247</v>
      </c>
      <c r="J561" s="14">
        <f t="shared" si="58"/>
        <v>100866.42194531247</v>
      </c>
      <c r="K561" s="14">
        <f t="shared" si="59"/>
        <v>318367.21855312504</v>
      </c>
      <c r="L561" s="14">
        <f t="shared" si="60"/>
        <v>0</v>
      </c>
      <c r="M561" s="14">
        <f t="shared" si="61"/>
        <v>282425.98144687491</v>
      </c>
      <c r="N561" s="14">
        <f t="shared" si="62"/>
        <v>600793.19999999995</v>
      </c>
      <c r="O561" s="25"/>
      <c r="P561" s="16">
        <f t="shared" si="56"/>
        <v>600793.19999999995</v>
      </c>
      <c r="Q561" s="16">
        <f t="shared" si="57"/>
        <v>1202</v>
      </c>
    </row>
    <row r="562" spans="1:17" x14ac:dyDescent="0.25">
      <c r="A562" s="13" t="str">
        <f>IF(INTRO!$E$39="Non-endemic"," ",IF(COUNTRY_INFO!A562=0," ",COUNTRY_INFO!A562))</f>
        <v>Nigeria</v>
      </c>
      <c r="B562" s="13" t="str">
        <f>IF(INTRO!$E$39="Non-endemic"," ",IF(COUNTRY_INFO!B562=0," ",COUNTRY_INFO!B562))</f>
        <v>Niger</v>
      </c>
      <c r="C562" s="13" t="str">
        <f>IF(INTRO!$E$39="Non-endemic"," ",IF(COUNTRY_INFO!C562=0," ",COUNTRY_INFO!C562))</f>
        <v>Mashegu</v>
      </c>
      <c r="D562" s="14">
        <f>IF(INTRO!$E$39="Non-endemic",0,IF(INTRO!$E$39="Endemic but PC is not required",IF(COUNTRY_INFO!$H562=1,COUNTRY_INFO!F562+COUNTRY_INFO!G562,0),IF(COUNTRY_INFO!$H562=1,COUNTRY_INFO!F562+COUNTRY_INFO!G562,IF(COUNTRY_INFO!$I562=1,IF(COUNTRY_INFO!N562&gt;=(COUNTRY_INFO!F562+COUNTRY_INFO!G562),COUNTRY_INFO!F562+COUNTRY_INFO!G562,COUNTRY_INFO!$N562),0))))</f>
        <v>231345</v>
      </c>
      <c r="E562" s="15">
        <f>IF(AND(INTRO!$E$39="Non-endemic",INTRO!$E$37="Non-endemic"),"Not required",IF(INTRO!$E$39="Non-endemic","Treat with DEC",COUNTRY_INFO!Q562))</f>
        <v>1</v>
      </c>
      <c r="F562" s="15">
        <f>IF(INTRO!$E$39&lt;&gt;"Non-endemic",COUNTRY_INFO!R562,"Not required")</f>
        <v>1</v>
      </c>
      <c r="G562" s="14">
        <f>IF(COUNTRY_INFO!H562=1, IF($E562=1,IF(ALB_MBD!$J562&lt;&gt;" ",COUNTRY_INFO!F562+COUNTRY_INFO!G562-ALB_MBD!$J562,COUNTRY_INFO!F562+COUNTRY_INFO!G562), 0),0)</f>
        <v>231345</v>
      </c>
      <c r="H562" s="14">
        <f>IF(INTRO!$E$39&lt;&gt;"Endemic",0, IF(AND(COUNTRY_INFO!$I562=1,$F562&lt;&gt;0),IF(COUNTRY_INFO!N562&gt;=(COUNTRY_INFO!F562+COUNTRY_INFO!G562),COUNTRY_INFO!F562+COUNTRY_INFO!G562,COUNTRY_INFO!$N562), 0))</f>
        <v>164954.90218789055</v>
      </c>
      <c r="I562" s="3">
        <v>131963.92175031244</v>
      </c>
      <c r="J562" s="14">
        <f t="shared" si="58"/>
        <v>131963.92175031244</v>
      </c>
      <c r="K562" s="14">
        <f t="shared" si="59"/>
        <v>278267.01909912517</v>
      </c>
      <c r="L562" s="14">
        <f t="shared" si="60"/>
        <v>0</v>
      </c>
      <c r="M562" s="14">
        <f t="shared" si="61"/>
        <v>369498.98090087483</v>
      </c>
      <c r="N562" s="14">
        <f t="shared" si="62"/>
        <v>647766</v>
      </c>
      <c r="O562" s="25"/>
      <c r="P562" s="16">
        <f t="shared" si="56"/>
        <v>647766</v>
      </c>
      <c r="Q562" s="16">
        <f t="shared" si="57"/>
        <v>1296</v>
      </c>
    </row>
    <row r="563" spans="1:17" x14ac:dyDescent="0.25">
      <c r="A563" s="13" t="str">
        <f>IF(INTRO!$E$39="Non-endemic"," ",IF(COUNTRY_INFO!A563=0," ",COUNTRY_INFO!A563))</f>
        <v>Nigeria</v>
      </c>
      <c r="B563" s="13" t="str">
        <f>IF(INTRO!$E$39="Non-endemic"," ",IF(COUNTRY_INFO!B563=0," ",COUNTRY_INFO!B563))</f>
        <v>Niger</v>
      </c>
      <c r="C563" s="13" t="str">
        <f>IF(INTRO!$E$39="Non-endemic"," ",IF(COUNTRY_INFO!C563=0," ",COUNTRY_INFO!C563))</f>
        <v>Mokwa</v>
      </c>
      <c r="D563" s="14">
        <f>IF(INTRO!$E$39="Non-endemic",0,IF(INTRO!$E$39="Endemic but PC is not required",IF(COUNTRY_INFO!$H563=1,COUNTRY_INFO!F563+COUNTRY_INFO!G563,0),IF(COUNTRY_INFO!$H563=1,COUNTRY_INFO!F563+COUNTRY_INFO!G563,IF(COUNTRY_INFO!$I563=1,IF(COUNTRY_INFO!N563&gt;=(COUNTRY_INFO!F563+COUNTRY_INFO!G563),COUNTRY_INFO!F563+COUNTRY_INFO!G563,COUNTRY_INFO!$N563),0))))</f>
        <v>263531</v>
      </c>
      <c r="E563" s="15">
        <f>IF(AND(INTRO!$E$39="Non-endemic",INTRO!$E$37="Non-endemic"),"Not required",IF(INTRO!$E$39="Non-endemic","Treat with DEC",COUNTRY_INFO!Q563))</f>
        <v>1</v>
      </c>
      <c r="F563" s="15">
        <f>IF(INTRO!$E$39&lt;&gt;"Non-endemic",COUNTRY_INFO!R563,"Not required")</f>
        <v>1</v>
      </c>
      <c r="G563" s="14">
        <f>IF(COUNTRY_INFO!H563=1, IF($E563=1,IF(ALB_MBD!$J563&lt;&gt;" ",COUNTRY_INFO!F563+COUNTRY_INFO!G563-ALB_MBD!$J563,COUNTRY_INFO!F563+COUNTRY_INFO!G563), 0),0)</f>
        <v>263531</v>
      </c>
      <c r="H563" s="14">
        <f>IF(INTRO!$E$39&lt;&gt;"Endemic",0, IF(AND(COUNTRY_INFO!$I563=1,$F563&lt;&gt;0),IF(COUNTRY_INFO!N563&gt;=(COUNTRY_INFO!F563+COUNTRY_INFO!G563),COUNTRY_INFO!F563+COUNTRY_INFO!G563,COUNTRY_INFO!$N563), 0))</f>
        <v>181317.82447851557</v>
      </c>
      <c r="I563" s="3">
        <v>145054.25958281246</v>
      </c>
      <c r="J563" s="14">
        <f t="shared" si="58"/>
        <v>145054.25958281246</v>
      </c>
      <c r="K563" s="14">
        <f t="shared" si="59"/>
        <v>331734.87316812511</v>
      </c>
      <c r="L563" s="14">
        <f t="shared" si="60"/>
        <v>0</v>
      </c>
      <c r="M563" s="14">
        <f t="shared" si="61"/>
        <v>406151.92683187488</v>
      </c>
      <c r="N563" s="14">
        <f t="shared" si="62"/>
        <v>737886.8</v>
      </c>
      <c r="O563" s="25"/>
      <c r="P563" s="16">
        <f t="shared" si="56"/>
        <v>737886.8</v>
      </c>
      <c r="Q563" s="16">
        <f t="shared" si="57"/>
        <v>1476</v>
      </c>
    </row>
    <row r="564" spans="1:17" x14ac:dyDescent="0.25">
      <c r="A564" s="13" t="str">
        <f>IF(INTRO!$E$39="Non-endemic"," ",IF(COUNTRY_INFO!A564=0," ",COUNTRY_INFO!A564))</f>
        <v>Nigeria</v>
      </c>
      <c r="B564" s="13" t="str">
        <f>IF(INTRO!$E$39="Non-endemic"," ",IF(COUNTRY_INFO!B564=0," ",COUNTRY_INFO!B564))</f>
        <v>Niger</v>
      </c>
      <c r="C564" s="13" t="str">
        <f>IF(INTRO!$E$39="Non-endemic"," ",IF(COUNTRY_INFO!C564=0," ",COUNTRY_INFO!C564))</f>
        <v>Munya</v>
      </c>
      <c r="D564" s="14">
        <f>IF(INTRO!$E$39="Non-endemic",0,IF(INTRO!$E$39="Endemic but PC is not required",IF(COUNTRY_INFO!$H564=1,COUNTRY_INFO!F564+COUNTRY_INFO!G564,0),IF(COUNTRY_INFO!$H564=1,COUNTRY_INFO!F564+COUNTRY_INFO!G564,IF(COUNTRY_INFO!$I564=1,IF(COUNTRY_INFO!N564&gt;=(COUNTRY_INFO!F564+COUNTRY_INFO!G564),COUNTRY_INFO!F564+COUNTRY_INFO!G564,COUNTRY_INFO!$N564),0))))</f>
        <v>92743.462883203087</v>
      </c>
      <c r="E564" s="15">
        <f>IF(AND(INTRO!$E$39="Non-endemic",INTRO!$E$37="Non-endemic"),"Not required",IF(INTRO!$E$39="Non-endemic","Treat with DEC",COUNTRY_INFO!Q564))</f>
        <v>0</v>
      </c>
      <c r="F564" s="15">
        <f>IF(INTRO!$E$39&lt;&gt;"Non-endemic",COUNTRY_INFO!R564,"Not required")</f>
        <v>1</v>
      </c>
      <c r="G564" s="14">
        <f>IF(COUNTRY_INFO!H564=1, IF($E564=1,IF(ALB_MBD!$J564&lt;&gt;" ",COUNTRY_INFO!F564+COUNTRY_INFO!G564-ALB_MBD!$J564,COUNTRY_INFO!F564+COUNTRY_INFO!G564), 0),0)</f>
        <v>0</v>
      </c>
      <c r="H564" s="14">
        <f>IF(INTRO!$E$39&lt;&gt;"Endemic",0, IF(AND(COUNTRY_INFO!$I564=1,$F564&lt;&gt;0),IF(COUNTRY_INFO!N564&gt;=(COUNTRY_INFO!F564+COUNTRY_INFO!G564),COUNTRY_INFO!F564+COUNTRY_INFO!G564,COUNTRY_INFO!$N564), 0))</f>
        <v>92743.462883203087</v>
      </c>
      <c r="I564" s="3">
        <v>74194.770306562466</v>
      </c>
      <c r="J564" s="14">
        <f t="shared" si="58"/>
        <v>74194.770306562466</v>
      </c>
      <c r="K564" s="14">
        <f t="shared" si="59"/>
        <v>0</v>
      </c>
      <c r="L564" s="14">
        <f t="shared" si="60"/>
        <v>207745.3568583749</v>
      </c>
      <c r="M564" s="14">
        <f t="shared" si="61"/>
        <v>0</v>
      </c>
      <c r="N564" s="14">
        <f t="shared" si="62"/>
        <v>207745.3568583749</v>
      </c>
      <c r="O564" s="25"/>
      <c r="P564" s="16">
        <f t="shared" si="56"/>
        <v>207745.3568583749</v>
      </c>
      <c r="Q564" s="16">
        <f t="shared" si="57"/>
        <v>416</v>
      </c>
    </row>
    <row r="565" spans="1:17" x14ac:dyDescent="0.25">
      <c r="A565" s="13" t="str">
        <f>IF(INTRO!$E$39="Non-endemic"," ",IF(COUNTRY_INFO!A565=0," ",COUNTRY_INFO!A565))</f>
        <v>Nigeria</v>
      </c>
      <c r="B565" s="13" t="str">
        <f>IF(INTRO!$E$39="Non-endemic"," ",IF(COUNTRY_INFO!B565=0," ",COUNTRY_INFO!B565))</f>
        <v>Niger</v>
      </c>
      <c r="C565" s="13" t="str">
        <f>IF(INTRO!$E$39="Non-endemic"," ",IF(COUNTRY_INFO!C565=0," ",COUNTRY_INFO!C565))</f>
        <v>Paikoro</v>
      </c>
      <c r="D565" s="14">
        <f>IF(INTRO!$E$39="Non-endemic",0,IF(INTRO!$E$39="Endemic but PC is not required",IF(COUNTRY_INFO!$H565=1,COUNTRY_INFO!F565+COUNTRY_INFO!G565,0),IF(COUNTRY_INFO!$H565=1,COUNTRY_INFO!F565+COUNTRY_INFO!G565,IF(COUNTRY_INFO!$I565=1,IF(COUNTRY_INFO!N565&gt;=(COUNTRY_INFO!F565+COUNTRY_INFO!G565),COUNTRY_INFO!F565+COUNTRY_INFO!G565,COUNTRY_INFO!$N565),0))))</f>
        <v>170086</v>
      </c>
      <c r="E565" s="15">
        <f>IF(AND(INTRO!$E$39="Non-endemic",INTRO!$E$37="Non-endemic"),"Not required",IF(INTRO!$E$39="Non-endemic","Treat with DEC",COUNTRY_INFO!Q565))</f>
        <v>1</v>
      </c>
      <c r="F565" s="15">
        <f>IF(INTRO!$E$39&lt;&gt;"Non-endemic",COUNTRY_INFO!R565,"Not required")</f>
        <v>0</v>
      </c>
      <c r="G565" s="14">
        <f>IF(COUNTRY_INFO!H565=1, IF($E565=1,IF(ALB_MBD!$J565&lt;&gt;" ",COUNTRY_INFO!F565+COUNTRY_INFO!G565-ALB_MBD!$J565,COUNTRY_INFO!F565+COUNTRY_INFO!G565), 0),0)</f>
        <v>170086</v>
      </c>
      <c r="H565" s="14">
        <f>IF(INTRO!$E$39&lt;&gt;"Endemic",0, IF(AND(COUNTRY_INFO!$I565=1,$F565&lt;&gt;0),IF(COUNTRY_INFO!N565&gt;=(COUNTRY_INFO!F565+COUNTRY_INFO!G565),COUNTRY_INFO!F565+COUNTRY_INFO!G565,COUNTRY_INFO!$N565), 0))</f>
        <v>0</v>
      </c>
      <c r="I565" s="3">
        <v>0</v>
      </c>
      <c r="J565" s="14">
        <f t="shared" si="58"/>
        <v>0</v>
      </c>
      <c r="K565" s="14">
        <f t="shared" si="59"/>
        <v>476240.8</v>
      </c>
      <c r="L565" s="14">
        <f t="shared" si="60"/>
        <v>0</v>
      </c>
      <c r="M565" s="14">
        <f t="shared" si="61"/>
        <v>0</v>
      </c>
      <c r="N565" s="14">
        <f t="shared" si="62"/>
        <v>476240.8</v>
      </c>
      <c r="O565" s="25"/>
      <c r="P565" s="16">
        <f t="shared" si="56"/>
        <v>476240.8</v>
      </c>
      <c r="Q565" s="16">
        <f t="shared" si="57"/>
        <v>953</v>
      </c>
    </row>
    <row r="566" spans="1:17" x14ac:dyDescent="0.25">
      <c r="A566" s="13" t="str">
        <f>IF(INTRO!$E$39="Non-endemic"," ",IF(COUNTRY_INFO!A566=0," ",COUNTRY_INFO!A566))</f>
        <v>Nigeria</v>
      </c>
      <c r="B566" s="13" t="str">
        <f>IF(INTRO!$E$39="Non-endemic"," ",IF(COUNTRY_INFO!B566=0," ",COUNTRY_INFO!B566))</f>
        <v>Niger</v>
      </c>
      <c r="C566" s="13" t="str">
        <f>IF(INTRO!$E$39="Non-endemic"," ",IF(COUNTRY_INFO!C566=0," ",COUNTRY_INFO!C566))</f>
        <v>Rafi</v>
      </c>
      <c r="D566" s="14">
        <f>IF(INTRO!$E$39="Non-endemic",0,IF(INTRO!$E$39="Endemic but PC is not required",IF(COUNTRY_INFO!$H566=1,COUNTRY_INFO!F566+COUNTRY_INFO!G566,0),IF(COUNTRY_INFO!$H566=1,COUNTRY_INFO!F566+COUNTRY_INFO!G566,IF(COUNTRY_INFO!$I566=1,IF(COUNTRY_INFO!N566&gt;=(COUNTRY_INFO!F566+COUNTRY_INFO!G566),COUNTRY_INFO!F566+COUNTRY_INFO!G566,COUNTRY_INFO!$N566),0))))</f>
        <v>195740</v>
      </c>
      <c r="E566" s="15">
        <f>IF(AND(INTRO!$E$39="Non-endemic",INTRO!$E$37="Non-endemic"),"Not required",IF(INTRO!$E$39="Non-endemic","Treat with DEC",COUNTRY_INFO!Q566))</f>
        <v>1</v>
      </c>
      <c r="F566" s="15">
        <f>IF(INTRO!$E$39&lt;&gt;"Non-endemic",COUNTRY_INFO!R566,"Not required")</f>
        <v>1</v>
      </c>
      <c r="G566" s="14">
        <f>IF(COUNTRY_INFO!H566=1, IF($E566=1,IF(ALB_MBD!$J566&lt;&gt;" ",COUNTRY_INFO!F566+COUNTRY_INFO!G566-ALB_MBD!$J566,COUNTRY_INFO!F566+COUNTRY_INFO!G566), 0),0)</f>
        <v>195740</v>
      </c>
      <c r="H566" s="14">
        <f>IF(INTRO!$E$39&lt;&gt;"Endemic",0, IF(AND(COUNTRY_INFO!$I566=1,$F566&lt;&gt;0),IF(COUNTRY_INFO!N566&gt;=(COUNTRY_INFO!F566+COUNTRY_INFO!G566),COUNTRY_INFO!F566+COUNTRY_INFO!G566,COUNTRY_INFO!$N566), 0))</f>
        <v>124101.68329296869</v>
      </c>
      <c r="I566" s="3">
        <v>99281.346634374946</v>
      </c>
      <c r="J566" s="14">
        <f t="shared" si="58"/>
        <v>99281.346634374946</v>
      </c>
      <c r="K566" s="14">
        <f t="shared" si="59"/>
        <v>270084.22942375013</v>
      </c>
      <c r="L566" s="14">
        <f t="shared" si="60"/>
        <v>0</v>
      </c>
      <c r="M566" s="14">
        <f t="shared" si="61"/>
        <v>277987.77057624981</v>
      </c>
      <c r="N566" s="14">
        <f t="shared" si="62"/>
        <v>548072</v>
      </c>
      <c r="O566" s="25"/>
      <c r="P566" s="16">
        <f t="shared" si="56"/>
        <v>548072</v>
      </c>
      <c r="Q566" s="16">
        <f t="shared" si="57"/>
        <v>1097</v>
      </c>
    </row>
    <row r="567" spans="1:17" x14ac:dyDescent="0.25">
      <c r="A567" s="13" t="str">
        <f>IF(INTRO!$E$39="Non-endemic"," ",IF(COUNTRY_INFO!A567=0," ",COUNTRY_INFO!A567))</f>
        <v>Nigeria</v>
      </c>
      <c r="B567" s="13" t="str">
        <f>IF(INTRO!$E$39="Non-endemic"," ",IF(COUNTRY_INFO!B567=0," ",COUNTRY_INFO!B567))</f>
        <v>Niger</v>
      </c>
      <c r="C567" s="13" t="str">
        <f>IF(INTRO!$E$39="Non-endemic"," ",IF(COUNTRY_INFO!C567=0," ",COUNTRY_INFO!C567))</f>
        <v>Rijau</v>
      </c>
      <c r="D567" s="14">
        <f>IF(INTRO!$E$39="Non-endemic",0,IF(INTRO!$E$39="Endemic but PC is not required",IF(COUNTRY_INFO!$H567=1,COUNTRY_INFO!F567+COUNTRY_INFO!G567,0),IF(COUNTRY_INFO!$H567=1,COUNTRY_INFO!F567+COUNTRY_INFO!G567,IF(COUNTRY_INFO!$I567=1,IF(COUNTRY_INFO!N567&gt;=(COUNTRY_INFO!F567+COUNTRY_INFO!G567),COUNTRY_INFO!F567+COUNTRY_INFO!G567,COUNTRY_INFO!$N567),0))))</f>
        <v>189417</v>
      </c>
      <c r="E567" s="15">
        <f>IF(AND(INTRO!$E$39="Non-endemic",INTRO!$E$37="Non-endemic"),"Not required",IF(INTRO!$E$39="Non-endemic","Treat with DEC",COUNTRY_INFO!Q567))</f>
        <v>1</v>
      </c>
      <c r="F567" s="15">
        <f>IF(INTRO!$E$39&lt;&gt;"Non-endemic",COUNTRY_INFO!R567,"Not required")</f>
        <v>1</v>
      </c>
      <c r="G567" s="14">
        <f>IF(COUNTRY_INFO!H567=1, IF($E567=1,IF(ALB_MBD!$J567&lt;&gt;" ",COUNTRY_INFO!F567+COUNTRY_INFO!G567-ALB_MBD!$J567,COUNTRY_INFO!F567+COUNTRY_INFO!G567), 0),0)</f>
        <v>189417</v>
      </c>
      <c r="H567" s="14">
        <f>IF(INTRO!$E$39&lt;&gt;"Endemic",0, IF(AND(COUNTRY_INFO!$I567=1,$F567&lt;&gt;0),IF(COUNTRY_INFO!N567&gt;=(COUNTRY_INFO!F567+COUNTRY_INFO!G567),COUNTRY_INFO!F567+COUNTRY_INFO!G567,COUNTRY_INFO!$N567), 0))</f>
        <v>189417</v>
      </c>
      <c r="I567" s="3"/>
      <c r="J567" s="14">
        <f t="shared" si="58"/>
        <v>189417</v>
      </c>
      <c r="K567" s="14">
        <f t="shared" si="59"/>
        <v>0</v>
      </c>
      <c r="L567" s="14">
        <f t="shared" si="60"/>
        <v>0</v>
      </c>
      <c r="M567" s="14">
        <f t="shared" si="61"/>
        <v>530367.6</v>
      </c>
      <c r="N567" s="14">
        <f t="shared" si="62"/>
        <v>530367.6</v>
      </c>
      <c r="O567" s="25"/>
      <c r="P567" s="16">
        <f t="shared" si="56"/>
        <v>530367.6</v>
      </c>
      <c r="Q567" s="16">
        <f t="shared" si="57"/>
        <v>1061</v>
      </c>
    </row>
    <row r="568" spans="1:17" x14ac:dyDescent="0.25">
      <c r="A568" s="13" t="str">
        <f>IF(INTRO!$E$39="Non-endemic"," ",IF(COUNTRY_INFO!A568=0," ",COUNTRY_INFO!A568))</f>
        <v>Nigeria</v>
      </c>
      <c r="B568" s="13" t="str">
        <f>IF(INTRO!$E$39="Non-endemic"," ",IF(COUNTRY_INFO!B568=0," ",COUNTRY_INFO!B568))</f>
        <v>Niger</v>
      </c>
      <c r="C568" s="13" t="str">
        <f>IF(INTRO!$E$39="Non-endemic"," ",IF(COUNTRY_INFO!C568=0," ",COUNTRY_INFO!C568))</f>
        <v>Shiroro</v>
      </c>
      <c r="D568" s="14">
        <f>IF(INTRO!$E$39="Non-endemic",0,IF(INTRO!$E$39="Endemic but PC is not required",IF(COUNTRY_INFO!$H568=1,COUNTRY_INFO!F568+COUNTRY_INFO!G568,0),IF(COUNTRY_INFO!$H568=1,COUNTRY_INFO!F568+COUNTRY_INFO!G568,IF(COUNTRY_INFO!$I568=1,IF(COUNTRY_INFO!N568&gt;=(COUNTRY_INFO!F568+COUNTRY_INFO!G568),COUNTRY_INFO!F568+COUNTRY_INFO!G568,COUNTRY_INFO!$N568),0))))</f>
        <v>253274</v>
      </c>
      <c r="E568" s="15">
        <f>IF(AND(INTRO!$E$39="Non-endemic",INTRO!$E$37="Non-endemic"),"Not required",IF(INTRO!$E$39="Non-endemic","Treat with DEC",COUNTRY_INFO!Q568))</f>
        <v>1</v>
      </c>
      <c r="F568" s="15">
        <f>IF(INTRO!$E$39&lt;&gt;"Non-endemic",COUNTRY_INFO!R568,"Not required")</f>
        <v>1</v>
      </c>
      <c r="G568" s="14">
        <f>IF(COUNTRY_INFO!H568=1, IF($E568=1,IF(ALB_MBD!$J568&lt;&gt;" ",COUNTRY_INFO!F568+COUNTRY_INFO!G568-ALB_MBD!$J568,COUNTRY_INFO!F568+COUNTRY_INFO!G568), 0),0)</f>
        <v>253274</v>
      </c>
      <c r="H568" s="14">
        <f>IF(INTRO!$E$39&lt;&gt;"Endemic",0, IF(AND(COUNTRY_INFO!$I568=1,$F568&lt;&gt;0),IF(COUNTRY_INFO!N568&gt;=(COUNTRY_INFO!F568+COUNTRY_INFO!G568),COUNTRY_INFO!F568+COUNTRY_INFO!G568,COUNTRY_INFO!$N568), 0))</f>
        <v>56700.660565624974</v>
      </c>
      <c r="I568" s="3">
        <v>45360.528452499973</v>
      </c>
      <c r="J568" s="14">
        <f t="shared" si="58"/>
        <v>45360.528452499973</v>
      </c>
      <c r="K568" s="14">
        <f t="shared" si="59"/>
        <v>582157.72033300006</v>
      </c>
      <c r="L568" s="14">
        <f t="shared" si="60"/>
        <v>0</v>
      </c>
      <c r="M568" s="14">
        <f t="shared" si="61"/>
        <v>127009.47966699992</v>
      </c>
      <c r="N568" s="14">
        <f t="shared" si="62"/>
        <v>709167.2</v>
      </c>
      <c r="O568" s="25"/>
      <c r="P568" s="16">
        <f t="shared" si="56"/>
        <v>709167.2</v>
      </c>
      <c r="Q568" s="16">
        <f t="shared" si="57"/>
        <v>1419</v>
      </c>
    </row>
    <row r="569" spans="1:17" x14ac:dyDescent="0.25">
      <c r="A569" s="13" t="str">
        <f>IF(INTRO!$E$39="Non-endemic"," ",IF(COUNTRY_INFO!A569=0," ",COUNTRY_INFO!A569))</f>
        <v>Nigeria</v>
      </c>
      <c r="B569" s="13" t="str">
        <f>IF(INTRO!$E$39="Non-endemic"," ",IF(COUNTRY_INFO!B569=0," ",COUNTRY_INFO!B569))</f>
        <v>Niger</v>
      </c>
      <c r="C569" s="13" t="str">
        <f>IF(INTRO!$E$39="Non-endemic"," ",IF(COUNTRY_INFO!C569=0," ",COUNTRY_INFO!C569))</f>
        <v>Suleja</v>
      </c>
      <c r="D569" s="14">
        <f>IF(INTRO!$E$39="Non-endemic",0,IF(INTRO!$E$39="Endemic but PC is not required",IF(COUNTRY_INFO!$H569=1,COUNTRY_INFO!F569+COUNTRY_INFO!G569,0),IF(COUNTRY_INFO!$H569=1,COUNTRY_INFO!F569+COUNTRY_INFO!G569,IF(COUNTRY_INFO!$I569=1,IF(COUNTRY_INFO!N569&gt;=(COUNTRY_INFO!F569+COUNTRY_INFO!G569),COUNTRY_INFO!F569+COUNTRY_INFO!G569,COUNTRY_INFO!$N569),0))))</f>
        <v>104951.63345351559</v>
      </c>
      <c r="E569" s="15">
        <f>IF(AND(INTRO!$E$39="Non-endemic",INTRO!$E$37="Non-endemic"),"Not required",IF(INTRO!$E$39="Non-endemic","Treat with DEC",COUNTRY_INFO!Q569))</f>
        <v>0</v>
      </c>
      <c r="F569" s="15">
        <f>IF(INTRO!$E$39&lt;&gt;"Non-endemic",COUNTRY_INFO!R569,"Not required")</f>
        <v>1</v>
      </c>
      <c r="G569" s="14">
        <f>IF(COUNTRY_INFO!H569=1, IF($E569=1,IF(ALB_MBD!$J569&lt;&gt;" ",COUNTRY_INFO!F569+COUNTRY_INFO!G569-ALB_MBD!$J569,COUNTRY_INFO!F569+COUNTRY_INFO!G569), 0),0)</f>
        <v>0</v>
      </c>
      <c r="H569" s="14">
        <f>IF(INTRO!$E$39&lt;&gt;"Endemic",0, IF(AND(COUNTRY_INFO!$I569=1,$F569&lt;&gt;0),IF(COUNTRY_INFO!N569&gt;=(COUNTRY_INFO!F569+COUNTRY_INFO!G569),COUNTRY_INFO!F569+COUNTRY_INFO!G569,COUNTRY_INFO!$N569), 0))</f>
        <v>104951.63345351559</v>
      </c>
      <c r="I569" s="3">
        <v>83961.30676281247</v>
      </c>
      <c r="J569" s="14">
        <f t="shared" si="58"/>
        <v>83961.30676281247</v>
      </c>
      <c r="K569" s="14">
        <f t="shared" si="59"/>
        <v>0</v>
      </c>
      <c r="L569" s="14">
        <f t="shared" si="60"/>
        <v>235091.6589358749</v>
      </c>
      <c r="M569" s="14">
        <f t="shared" si="61"/>
        <v>0</v>
      </c>
      <c r="N569" s="14">
        <f t="shared" si="62"/>
        <v>235091.6589358749</v>
      </c>
      <c r="O569" s="25"/>
      <c r="P569" s="16">
        <f t="shared" si="56"/>
        <v>235091.6589358749</v>
      </c>
      <c r="Q569" s="16">
        <f t="shared" si="57"/>
        <v>471</v>
      </c>
    </row>
    <row r="570" spans="1:17" x14ac:dyDescent="0.25">
      <c r="A570" s="13" t="str">
        <f>IF(INTRO!$E$39="Non-endemic"," ",IF(COUNTRY_INFO!A570=0," ",COUNTRY_INFO!A570))</f>
        <v>Nigeria</v>
      </c>
      <c r="B570" s="13" t="str">
        <f>IF(INTRO!$E$39="Non-endemic"," ",IF(COUNTRY_INFO!B570=0," ",COUNTRY_INFO!B570))</f>
        <v>Niger</v>
      </c>
      <c r="C570" s="13" t="str">
        <f>IF(INTRO!$E$39="Non-endemic"," ",IF(COUNTRY_INFO!C570=0," ",COUNTRY_INFO!C570))</f>
        <v>Tafa</v>
      </c>
      <c r="D570" s="14">
        <f>IF(INTRO!$E$39="Non-endemic",0,IF(INTRO!$E$39="Endemic but PC is not required",IF(COUNTRY_INFO!$H570=1,COUNTRY_INFO!F570+COUNTRY_INFO!G570,0),IF(COUNTRY_INFO!$H570=1,COUNTRY_INFO!F570+COUNTRY_INFO!G570,IF(COUNTRY_INFO!$I570=1,IF(COUNTRY_INFO!N570&gt;=(COUNTRY_INFO!F570+COUNTRY_INFO!G570),COUNTRY_INFO!F570+COUNTRY_INFO!G570,COUNTRY_INFO!$N570),0))))</f>
        <v>89886</v>
      </c>
      <c r="E570" s="15">
        <f>IF(AND(INTRO!$E$39="Non-endemic",INTRO!$E$37="Non-endemic"),"Not required",IF(INTRO!$E$39="Non-endemic","Treat with DEC",COUNTRY_INFO!Q570))</f>
        <v>1</v>
      </c>
      <c r="F570" s="15">
        <f>IF(INTRO!$E$39&lt;&gt;"Non-endemic",COUNTRY_INFO!R570,"Not required")</f>
        <v>1</v>
      </c>
      <c r="G570" s="14">
        <f>IF(COUNTRY_INFO!H570=1, IF($E570=1,IF(ALB_MBD!$J570&lt;&gt;" ",COUNTRY_INFO!F570+COUNTRY_INFO!G570-ALB_MBD!$J570,COUNTRY_INFO!F570+COUNTRY_INFO!G570), 0),0)</f>
        <v>89886</v>
      </c>
      <c r="H570" s="14">
        <f>IF(INTRO!$E$39&lt;&gt;"Endemic",0, IF(AND(COUNTRY_INFO!$I570=1,$F570&lt;&gt;0),IF(COUNTRY_INFO!N570&gt;=(COUNTRY_INFO!F570+COUNTRY_INFO!G570),COUNTRY_INFO!F570+COUNTRY_INFO!G570,COUNTRY_INFO!$N570), 0))</f>
        <v>89886</v>
      </c>
      <c r="I570" s="3"/>
      <c r="J570" s="14">
        <f t="shared" si="58"/>
        <v>89886</v>
      </c>
      <c r="K570" s="14">
        <f t="shared" si="59"/>
        <v>0</v>
      </c>
      <c r="L570" s="14">
        <f t="shared" si="60"/>
        <v>0</v>
      </c>
      <c r="M570" s="14">
        <f t="shared" si="61"/>
        <v>251680.8</v>
      </c>
      <c r="N570" s="14">
        <f t="shared" si="62"/>
        <v>251680.8</v>
      </c>
      <c r="O570" s="25"/>
      <c r="P570" s="16">
        <f t="shared" si="56"/>
        <v>251680.8</v>
      </c>
      <c r="Q570" s="16">
        <f t="shared" si="57"/>
        <v>504</v>
      </c>
    </row>
    <row r="571" spans="1:17" x14ac:dyDescent="0.25">
      <c r="A571" s="13" t="str">
        <f>IF(INTRO!$E$39="Non-endemic"," ",IF(COUNTRY_INFO!A571=0," ",COUNTRY_INFO!A571))</f>
        <v>Nigeria</v>
      </c>
      <c r="B571" s="13" t="str">
        <f>IF(INTRO!$E$39="Non-endemic"," ",IF(COUNTRY_INFO!B571=0," ",COUNTRY_INFO!B571))</f>
        <v>Niger</v>
      </c>
      <c r="C571" s="13" t="str">
        <f>IF(INTRO!$E$39="Non-endemic"," ",IF(COUNTRY_INFO!C571=0," ",COUNTRY_INFO!C571))</f>
        <v>Wushishi</v>
      </c>
      <c r="D571" s="14">
        <f>IF(INTRO!$E$39="Non-endemic",0,IF(INTRO!$E$39="Endemic but PC is not required",IF(COUNTRY_INFO!$H571=1,COUNTRY_INFO!F571+COUNTRY_INFO!G571,0),IF(COUNTRY_INFO!$H571=1,COUNTRY_INFO!F571+COUNTRY_INFO!G571,IF(COUNTRY_INFO!$I571=1,IF(COUNTRY_INFO!N571&gt;=(COUNTRY_INFO!F571+COUNTRY_INFO!G571),COUNTRY_INFO!F571+COUNTRY_INFO!G571,COUNTRY_INFO!$N571),0))))</f>
        <v>87991</v>
      </c>
      <c r="E571" s="15">
        <f>IF(AND(INTRO!$E$39="Non-endemic",INTRO!$E$37="Non-endemic"),"Not required",IF(INTRO!$E$39="Non-endemic","Treat with DEC",COUNTRY_INFO!Q571))</f>
        <v>1</v>
      </c>
      <c r="F571" s="15">
        <f>IF(INTRO!$E$39&lt;&gt;"Non-endemic",COUNTRY_INFO!R571,"Not required")</f>
        <v>1</v>
      </c>
      <c r="G571" s="14">
        <f>IF(COUNTRY_INFO!H571=1, IF($E571=1,IF(ALB_MBD!$J571&lt;&gt;" ",COUNTRY_INFO!F571+COUNTRY_INFO!G571-ALB_MBD!$J571,COUNTRY_INFO!F571+COUNTRY_INFO!G571), 0),0)</f>
        <v>87991</v>
      </c>
      <c r="H571" s="14">
        <f>IF(INTRO!$E$39&lt;&gt;"Endemic",0, IF(AND(COUNTRY_INFO!$I571=1,$F571&lt;&gt;0),IF(COUNTRY_INFO!N571&gt;=(COUNTRY_INFO!F571+COUNTRY_INFO!G571),COUNTRY_INFO!F571+COUNTRY_INFO!G571,COUNTRY_INFO!$N571), 0))</f>
        <v>87991</v>
      </c>
      <c r="I571" s="3"/>
      <c r="J571" s="14">
        <f t="shared" si="58"/>
        <v>87991</v>
      </c>
      <c r="K571" s="14">
        <f t="shared" si="59"/>
        <v>0</v>
      </c>
      <c r="L571" s="14">
        <f t="shared" si="60"/>
        <v>0</v>
      </c>
      <c r="M571" s="14">
        <f t="shared" si="61"/>
        <v>246374.8</v>
      </c>
      <c r="N571" s="14">
        <f t="shared" si="62"/>
        <v>246374.8</v>
      </c>
      <c r="O571" s="25"/>
      <c r="P571" s="16">
        <f t="shared" si="56"/>
        <v>246374.8</v>
      </c>
      <c r="Q571" s="16">
        <f t="shared" si="57"/>
        <v>493</v>
      </c>
    </row>
    <row r="572" spans="1:17" x14ac:dyDescent="0.25">
      <c r="A572" s="13" t="str">
        <f>IF(INTRO!$E$39="Non-endemic"," ",IF(COUNTRY_INFO!A572=0," ",COUNTRY_INFO!A572))</f>
        <v>Nigeria</v>
      </c>
      <c r="B572" s="13" t="str">
        <f>IF(INTRO!$E$39="Non-endemic"," ",IF(COUNTRY_INFO!B572=0," ",COUNTRY_INFO!B572))</f>
        <v>Ogun</v>
      </c>
      <c r="C572" s="13" t="str">
        <f>IF(INTRO!$E$39="Non-endemic"," ",IF(COUNTRY_INFO!C572=0," ",COUNTRY_INFO!C572))</f>
        <v>Abeokuta North</v>
      </c>
      <c r="D572" s="14">
        <f>IF(INTRO!$E$39="Non-endemic",0,IF(INTRO!$E$39="Endemic but PC is not required",IF(COUNTRY_INFO!$H572=1,COUNTRY_INFO!F572+COUNTRY_INFO!G572,0),IF(COUNTRY_INFO!$H572=1,COUNTRY_INFO!F572+COUNTRY_INFO!G572,IF(COUNTRY_INFO!$I572=1,IF(COUNTRY_INFO!N572&gt;=(COUNTRY_INFO!F572+COUNTRY_INFO!G572),COUNTRY_INFO!F572+COUNTRY_INFO!G572,COUNTRY_INFO!$N572),0))))</f>
        <v>216612</v>
      </c>
      <c r="E572" s="15">
        <f>IF(AND(INTRO!$E$39="Non-endemic",INTRO!$E$37="Non-endemic"),"Not required",IF(INTRO!$E$39="Non-endemic","Treat with DEC",COUNTRY_INFO!Q572))</f>
        <v>1</v>
      </c>
      <c r="F572" s="15">
        <f>IF(INTRO!$E$39&lt;&gt;"Non-endemic",COUNTRY_INFO!R572,"Not required")</f>
        <v>1</v>
      </c>
      <c r="G572" s="14">
        <f>IF(COUNTRY_INFO!H572=1, IF($E572=1,IF(ALB_MBD!$J572&lt;&gt;" ",COUNTRY_INFO!F572+COUNTRY_INFO!G572-ALB_MBD!$J572,COUNTRY_INFO!F572+COUNTRY_INFO!G572), 0),0)</f>
        <v>216612</v>
      </c>
      <c r="H572" s="14">
        <f>IF(INTRO!$E$39&lt;&gt;"Endemic",0, IF(AND(COUNTRY_INFO!$I572=1,$F572&lt;&gt;0),IF(COUNTRY_INFO!N572&gt;=(COUNTRY_INFO!F572+COUNTRY_INFO!G572),COUNTRY_INFO!F572+COUNTRY_INFO!G572,COUNTRY_INFO!$N572), 0))</f>
        <v>98920.399819140584</v>
      </c>
      <c r="I572" s="3">
        <v>79136.319855312468</v>
      </c>
      <c r="J572" s="14">
        <f t="shared" si="58"/>
        <v>79136.319855312468</v>
      </c>
      <c r="K572" s="14">
        <f t="shared" si="59"/>
        <v>384931.90440512507</v>
      </c>
      <c r="L572" s="14">
        <f t="shared" si="60"/>
        <v>0</v>
      </c>
      <c r="M572" s="14">
        <f t="shared" si="61"/>
        <v>221581.69559487491</v>
      </c>
      <c r="N572" s="14">
        <f t="shared" si="62"/>
        <v>606513.6</v>
      </c>
      <c r="O572" s="25"/>
      <c r="P572" s="16">
        <f t="shared" si="56"/>
        <v>606513.6</v>
      </c>
      <c r="Q572" s="16">
        <f t="shared" si="57"/>
        <v>1214</v>
      </c>
    </row>
    <row r="573" spans="1:17" x14ac:dyDescent="0.25">
      <c r="A573" s="13" t="str">
        <f>IF(INTRO!$E$39="Non-endemic"," ",IF(COUNTRY_INFO!A573=0," ",COUNTRY_INFO!A573))</f>
        <v>Nigeria</v>
      </c>
      <c r="B573" s="13" t="str">
        <f>IF(INTRO!$E$39="Non-endemic"," ",IF(COUNTRY_INFO!B573=0," ",COUNTRY_INFO!B573))</f>
        <v>Ogun</v>
      </c>
      <c r="C573" s="13" t="str">
        <f>IF(INTRO!$E$39="Non-endemic"," ",IF(COUNTRY_INFO!C573=0," ",COUNTRY_INFO!C573))</f>
        <v>Abeokuta South</v>
      </c>
      <c r="D573" s="14">
        <f>IF(INTRO!$E$39="Non-endemic",0,IF(INTRO!$E$39="Endemic but PC is not required",IF(COUNTRY_INFO!$H573=1,COUNTRY_INFO!F573+COUNTRY_INFO!G573,0),IF(COUNTRY_INFO!$H573=1,COUNTRY_INFO!F573+COUNTRY_INFO!G573,IF(COUNTRY_INFO!$I573=1,IF(COUNTRY_INFO!N573&gt;=(COUNTRY_INFO!F573+COUNTRY_INFO!G573),COUNTRY_INFO!F573+COUNTRY_INFO!G573,COUNTRY_INFO!$N573),0))))</f>
        <v>269277</v>
      </c>
      <c r="E573" s="15">
        <f>IF(AND(INTRO!$E$39="Non-endemic",INTRO!$E$37="Non-endemic"),"Not required",IF(INTRO!$E$39="Non-endemic","Treat with DEC",COUNTRY_INFO!Q573))</f>
        <v>1</v>
      </c>
      <c r="F573" s="15">
        <f>IF(INTRO!$E$39&lt;&gt;"Non-endemic",COUNTRY_INFO!R573,"Not required")</f>
        <v>1</v>
      </c>
      <c r="G573" s="14">
        <f>IF(COUNTRY_INFO!H573=1, IF($E573=1,IF(ALB_MBD!$J573&lt;&gt;" ",COUNTRY_INFO!F573+COUNTRY_INFO!G573-ALB_MBD!$J573,COUNTRY_INFO!F573+COUNTRY_INFO!G573), 0),0)</f>
        <v>269277</v>
      </c>
      <c r="H573" s="14">
        <f>IF(INTRO!$E$39&lt;&gt;"Endemic",0, IF(AND(COUNTRY_INFO!$I573=1,$F573&lt;&gt;0),IF(COUNTRY_INFO!N573&gt;=(COUNTRY_INFO!F573+COUNTRY_INFO!G573),COUNTRY_INFO!F573+COUNTRY_INFO!G573,COUNTRY_INFO!$N573), 0))</f>
        <v>115369.41951523433</v>
      </c>
      <c r="I573" s="3">
        <v>92295.535612187465</v>
      </c>
      <c r="J573" s="14">
        <f t="shared" si="58"/>
        <v>92295.535612187465</v>
      </c>
      <c r="K573" s="14">
        <f t="shared" si="59"/>
        <v>495548.10028587509</v>
      </c>
      <c r="L573" s="14">
        <f t="shared" si="60"/>
        <v>0</v>
      </c>
      <c r="M573" s="14">
        <f t="shared" si="61"/>
        <v>258427.49971412489</v>
      </c>
      <c r="N573" s="14">
        <f t="shared" si="62"/>
        <v>753975.6</v>
      </c>
      <c r="O573" s="25"/>
      <c r="P573" s="16">
        <f t="shared" si="56"/>
        <v>753975.6</v>
      </c>
      <c r="Q573" s="16">
        <f t="shared" si="57"/>
        <v>1508</v>
      </c>
    </row>
    <row r="574" spans="1:17" x14ac:dyDescent="0.25">
      <c r="A574" s="13" t="str">
        <f>IF(INTRO!$E$39="Non-endemic"," ",IF(COUNTRY_INFO!A574=0," ",COUNTRY_INFO!A574))</f>
        <v>Nigeria</v>
      </c>
      <c r="B574" s="13" t="str">
        <f>IF(INTRO!$E$39="Non-endemic"," ",IF(COUNTRY_INFO!B574=0," ",COUNTRY_INFO!B574))</f>
        <v>Ogun</v>
      </c>
      <c r="C574" s="13" t="str">
        <f>IF(INTRO!$E$39="Non-endemic"," ",IF(COUNTRY_INFO!C574=0," ",COUNTRY_INFO!C574))</f>
        <v>Ado-Odo/Ota</v>
      </c>
      <c r="D574" s="14">
        <f>IF(INTRO!$E$39="Non-endemic",0,IF(INTRO!$E$39="Endemic but PC is not required",IF(COUNTRY_INFO!$H574=1,COUNTRY_INFO!F574+COUNTRY_INFO!G574,0),IF(COUNTRY_INFO!$H574=1,COUNTRY_INFO!F574+COUNTRY_INFO!G574,IF(COUNTRY_INFO!$I574=1,IF(COUNTRY_INFO!N574&gt;=(COUNTRY_INFO!F574+COUNTRY_INFO!G574),COUNTRY_INFO!F574+COUNTRY_INFO!G574,COUNTRY_INFO!$N574),0))))</f>
        <v>566537</v>
      </c>
      <c r="E574" s="15">
        <f>IF(AND(INTRO!$E$39="Non-endemic",INTRO!$E$37="Non-endemic"),"Not required",IF(INTRO!$E$39="Non-endemic","Treat with DEC",COUNTRY_INFO!Q574))</f>
        <v>1</v>
      </c>
      <c r="F574" s="15">
        <f>IF(INTRO!$E$39&lt;&gt;"Non-endemic",COUNTRY_INFO!R574,"Not required")</f>
        <v>1</v>
      </c>
      <c r="G574" s="14">
        <f>IF(COUNTRY_INFO!H574=1, IF($E574=1,IF(ALB_MBD!$J574&lt;&gt;" ",COUNTRY_INFO!F574+COUNTRY_INFO!G574-ALB_MBD!$J574,COUNTRY_INFO!F574+COUNTRY_INFO!G574), 0),0)</f>
        <v>566537</v>
      </c>
      <c r="H574" s="14">
        <f>IF(INTRO!$E$39&lt;&gt;"Endemic",0, IF(AND(COUNTRY_INFO!$I574=1,$F574&lt;&gt;0),IF(COUNTRY_INFO!N574&gt;=(COUNTRY_INFO!F574+COUNTRY_INFO!G574),COUNTRY_INFO!F574+COUNTRY_INFO!G574,COUNTRY_INFO!$N574), 0))</f>
        <v>337023.87845585926</v>
      </c>
      <c r="I574" s="3">
        <v>269619.10276468738</v>
      </c>
      <c r="J574" s="14">
        <f t="shared" si="58"/>
        <v>269619.10276468738</v>
      </c>
      <c r="K574" s="14">
        <f t="shared" si="59"/>
        <v>831370.11225887528</v>
      </c>
      <c r="L574" s="14">
        <f t="shared" si="60"/>
        <v>0</v>
      </c>
      <c r="M574" s="14">
        <f t="shared" si="61"/>
        <v>754933.48774112458</v>
      </c>
      <c r="N574" s="14">
        <f t="shared" si="62"/>
        <v>1586303.5999999999</v>
      </c>
      <c r="O574" s="25"/>
      <c r="P574" s="16">
        <f t="shared" si="56"/>
        <v>1586303.5999999999</v>
      </c>
      <c r="Q574" s="16">
        <f t="shared" si="57"/>
        <v>3173</v>
      </c>
    </row>
    <row r="575" spans="1:17" x14ac:dyDescent="0.25">
      <c r="A575" s="13" t="str">
        <f>IF(INTRO!$E$39="Non-endemic"," ",IF(COUNTRY_INFO!A575=0," ",COUNTRY_INFO!A575))</f>
        <v>Nigeria</v>
      </c>
      <c r="B575" s="13" t="str">
        <f>IF(INTRO!$E$39="Non-endemic"," ",IF(COUNTRY_INFO!B575=0," ",COUNTRY_INFO!B575))</f>
        <v>Ogun</v>
      </c>
      <c r="C575" s="13" t="str">
        <f>IF(INTRO!$E$39="Non-endemic"," ",IF(COUNTRY_INFO!C575=0," ",COUNTRY_INFO!C575))</f>
        <v>Egbado north</v>
      </c>
      <c r="D575" s="14">
        <f>IF(INTRO!$E$39="Non-endemic",0,IF(INTRO!$E$39="Endemic but PC is not required",IF(COUNTRY_INFO!$H575=1,COUNTRY_INFO!F575+COUNTRY_INFO!G575,0),IF(COUNTRY_INFO!$H575=1,COUNTRY_INFO!F575+COUNTRY_INFO!G575,IF(COUNTRY_INFO!$I575=1,IF(COUNTRY_INFO!N575&gt;=(COUNTRY_INFO!F575+COUNTRY_INFO!G575),COUNTRY_INFO!F575+COUNTRY_INFO!G575,COUNTRY_INFO!$N575),0))))</f>
        <v>195629</v>
      </c>
      <c r="E575" s="15">
        <f>IF(AND(INTRO!$E$39="Non-endemic",INTRO!$E$37="Non-endemic"),"Not required",IF(INTRO!$E$39="Non-endemic","Treat with DEC",COUNTRY_INFO!Q575))</f>
        <v>1</v>
      </c>
      <c r="F575" s="15">
        <f>IF(INTRO!$E$39&lt;&gt;"Non-endemic",COUNTRY_INFO!R575,"Not required")</f>
        <v>1</v>
      </c>
      <c r="G575" s="14">
        <f>IF(COUNTRY_INFO!H575=1, IF($E575=1,IF(ALB_MBD!$J575&lt;&gt;" ",COUNTRY_INFO!F575+COUNTRY_INFO!G575-ALB_MBD!$J575,COUNTRY_INFO!F575+COUNTRY_INFO!G575), 0),0)</f>
        <v>195629</v>
      </c>
      <c r="H575" s="14">
        <f>IF(INTRO!$E$39&lt;&gt;"Endemic",0, IF(AND(COUNTRY_INFO!$I575=1,$F575&lt;&gt;0),IF(COUNTRY_INFO!N575&gt;=(COUNTRY_INFO!F575+COUNTRY_INFO!G575),COUNTRY_INFO!F575+COUNTRY_INFO!G575,COUNTRY_INFO!$N575), 0))</f>
        <v>150928.7517867187</v>
      </c>
      <c r="I575" s="3">
        <v>120743.00142937497</v>
      </c>
      <c r="J575" s="14">
        <f t="shared" si="58"/>
        <v>120743.00142937497</v>
      </c>
      <c r="K575" s="14">
        <f t="shared" si="59"/>
        <v>209680.79599775007</v>
      </c>
      <c r="L575" s="14">
        <f t="shared" si="60"/>
        <v>0</v>
      </c>
      <c r="M575" s="14">
        <f t="shared" si="61"/>
        <v>338080.40400224988</v>
      </c>
      <c r="N575" s="14">
        <f t="shared" si="62"/>
        <v>547761.19999999995</v>
      </c>
      <c r="O575" s="25"/>
      <c r="P575" s="16">
        <f t="shared" si="56"/>
        <v>547761.19999999995</v>
      </c>
      <c r="Q575" s="16">
        <f t="shared" si="57"/>
        <v>1096</v>
      </c>
    </row>
    <row r="576" spans="1:17" x14ac:dyDescent="0.25">
      <c r="A576" s="13" t="str">
        <f>IF(INTRO!$E$39="Non-endemic"," ",IF(COUNTRY_INFO!A576=0," ",COUNTRY_INFO!A576))</f>
        <v>Nigeria</v>
      </c>
      <c r="B576" s="13" t="str">
        <f>IF(INTRO!$E$39="Non-endemic"," ",IF(COUNTRY_INFO!B576=0," ",COUNTRY_INFO!B576))</f>
        <v>Ogun</v>
      </c>
      <c r="C576" s="13" t="str">
        <f>IF(INTRO!$E$39="Non-endemic"," ",IF(COUNTRY_INFO!C576=0," ",COUNTRY_INFO!C576))</f>
        <v>Egbado south</v>
      </c>
      <c r="D576" s="14">
        <f>IF(INTRO!$E$39="Non-endemic",0,IF(INTRO!$E$39="Endemic but PC is not required",IF(COUNTRY_INFO!$H576=1,COUNTRY_INFO!F576+COUNTRY_INFO!G576,0),IF(COUNTRY_INFO!$H576=1,COUNTRY_INFO!F576+COUNTRY_INFO!G576,IF(COUNTRY_INFO!$I576=1,IF(COUNTRY_INFO!N576&gt;=(COUNTRY_INFO!F576+COUNTRY_INFO!G576),COUNTRY_INFO!F576+COUNTRY_INFO!G576,COUNTRY_INFO!$N576),0))))</f>
        <v>181668</v>
      </c>
      <c r="E576" s="15">
        <f>IF(AND(INTRO!$E$39="Non-endemic",INTRO!$E$37="Non-endemic"),"Not required",IF(INTRO!$E$39="Non-endemic","Treat with DEC",COUNTRY_INFO!Q576))</f>
        <v>1</v>
      </c>
      <c r="F576" s="15">
        <f>IF(INTRO!$E$39&lt;&gt;"Non-endemic",COUNTRY_INFO!R576,"Not required")</f>
        <v>1</v>
      </c>
      <c r="G576" s="14">
        <f>IF(COUNTRY_INFO!H576=1, IF($E576=1,IF(ALB_MBD!$J576&lt;&gt;" ",COUNTRY_INFO!F576+COUNTRY_INFO!G576-ALB_MBD!$J576,COUNTRY_INFO!F576+COUNTRY_INFO!G576), 0),0)</f>
        <v>0</v>
      </c>
      <c r="H576" s="14">
        <f>IF(INTRO!$E$39&lt;&gt;"Endemic",0, IF(AND(COUNTRY_INFO!$I576=1,$F576&lt;&gt;0),IF(COUNTRY_INFO!N576&gt;=(COUNTRY_INFO!F576+COUNTRY_INFO!G576),COUNTRY_INFO!F576+COUNTRY_INFO!G576,COUNTRY_INFO!$N576), 0))</f>
        <v>108071.00868242183</v>
      </c>
      <c r="I576" s="3">
        <v>86456.806945937467</v>
      </c>
      <c r="J576" s="14">
        <f t="shared" si="58"/>
        <v>86456.806945937467</v>
      </c>
      <c r="K576" s="14">
        <f t="shared" si="59"/>
        <v>0</v>
      </c>
      <c r="L576" s="14">
        <f t="shared" si="60"/>
        <v>0</v>
      </c>
      <c r="M576" s="14">
        <f t="shared" si="61"/>
        <v>242079.0594486249</v>
      </c>
      <c r="N576" s="14">
        <f t="shared" si="62"/>
        <v>242079.0594486249</v>
      </c>
      <c r="O576" s="25"/>
      <c r="P576" s="16">
        <f t="shared" si="56"/>
        <v>242079.0594486249</v>
      </c>
      <c r="Q576" s="16">
        <f t="shared" si="57"/>
        <v>485</v>
      </c>
    </row>
    <row r="577" spans="1:17" x14ac:dyDescent="0.25">
      <c r="A577" s="13" t="str">
        <f>IF(INTRO!$E$39="Non-endemic"," ",IF(COUNTRY_INFO!A577=0," ",COUNTRY_INFO!A577))</f>
        <v>Nigeria</v>
      </c>
      <c r="B577" s="13" t="str">
        <f>IF(INTRO!$E$39="Non-endemic"," ",IF(COUNTRY_INFO!B577=0," ",COUNTRY_INFO!B577))</f>
        <v>Ogun</v>
      </c>
      <c r="C577" s="13" t="str">
        <f>IF(INTRO!$E$39="Non-endemic"," ",IF(COUNTRY_INFO!C577=0," ",COUNTRY_INFO!C577))</f>
        <v>Ewekoro</v>
      </c>
      <c r="D577" s="14">
        <f>IF(INTRO!$E$39="Non-endemic",0,IF(INTRO!$E$39="Endemic but PC is not required",IF(COUNTRY_INFO!$H577=1,COUNTRY_INFO!F577+COUNTRY_INFO!G577,0),IF(COUNTRY_INFO!$H577=1,COUNTRY_INFO!F577+COUNTRY_INFO!G577,IF(COUNTRY_INFO!$I577=1,IF(COUNTRY_INFO!N577&gt;=(COUNTRY_INFO!F577+COUNTRY_INFO!G577),COUNTRY_INFO!F577+COUNTRY_INFO!G577,COUNTRY_INFO!$N577),0))))</f>
        <v>59343</v>
      </c>
      <c r="E577" s="15">
        <f>IF(AND(INTRO!$E$39="Non-endemic",INTRO!$E$37="Non-endemic"),"Not required",IF(INTRO!$E$39="Non-endemic","Treat with DEC",COUNTRY_INFO!Q577))</f>
        <v>1</v>
      </c>
      <c r="F577" s="15">
        <f>IF(INTRO!$E$39&lt;&gt;"Non-endemic",COUNTRY_INFO!R577,"Not required")</f>
        <v>1</v>
      </c>
      <c r="G577" s="14">
        <f>IF(COUNTRY_INFO!H577=1, IF($E577=1,IF(ALB_MBD!$J577&lt;&gt;" ",COUNTRY_INFO!F577+COUNTRY_INFO!G577-ALB_MBD!$J577,COUNTRY_INFO!F577+COUNTRY_INFO!G577), 0),0)</f>
        <v>59343</v>
      </c>
      <c r="H577" s="14">
        <f>IF(INTRO!$E$39&lt;&gt;"Endemic",0, IF(AND(COUNTRY_INFO!$I577=1,$F577&lt;&gt;0),IF(COUNTRY_INFO!N577&gt;=(COUNTRY_INFO!F577+COUNTRY_INFO!G577),COUNTRY_INFO!F577+COUNTRY_INFO!G577,COUNTRY_INFO!$N577), 0))</f>
        <v>59343</v>
      </c>
      <c r="I577" s="3"/>
      <c r="J577" s="14">
        <f t="shared" si="58"/>
        <v>59343</v>
      </c>
      <c r="K577" s="14">
        <f t="shared" si="59"/>
        <v>0</v>
      </c>
      <c r="L577" s="14">
        <f t="shared" si="60"/>
        <v>0</v>
      </c>
      <c r="M577" s="14">
        <f t="shared" si="61"/>
        <v>166160.4</v>
      </c>
      <c r="N577" s="14">
        <f t="shared" si="62"/>
        <v>166160.4</v>
      </c>
      <c r="O577" s="25"/>
      <c r="P577" s="16">
        <f t="shared" si="56"/>
        <v>166160.4</v>
      </c>
      <c r="Q577" s="16">
        <f t="shared" si="57"/>
        <v>333</v>
      </c>
    </row>
    <row r="578" spans="1:17" x14ac:dyDescent="0.25">
      <c r="A578" s="13" t="str">
        <f>IF(INTRO!$E$39="Non-endemic"," ",IF(COUNTRY_INFO!A578=0," ",COUNTRY_INFO!A578))</f>
        <v>Nigeria</v>
      </c>
      <c r="B578" s="13" t="str">
        <f>IF(INTRO!$E$39="Non-endemic"," ",IF(COUNTRY_INFO!B578=0," ",COUNTRY_INFO!B578))</f>
        <v>Ogun</v>
      </c>
      <c r="C578" s="13" t="str">
        <f>IF(INTRO!$E$39="Non-endemic"," ",IF(COUNTRY_INFO!C578=0," ",COUNTRY_INFO!C578))</f>
        <v>Ifo</v>
      </c>
      <c r="D578" s="14">
        <f>IF(INTRO!$E$39="Non-endemic",0,IF(INTRO!$E$39="Endemic but PC is not required",IF(COUNTRY_INFO!$H578=1,COUNTRY_INFO!F578+COUNTRY_INFO!G578,0),IF(COUNTRY_INFO!$H578=1,COUNTRY_INFO!F578+COUNTRY_INFO!G578,IF(COUNTRY_INFO!$I578=1,IF(COUNTRY_INFO!N578&gt;=(COUNTRY_INFO!F578+COUNTRY_INFO!G578),COUNTRY_INFO!F578+COUNTRY_INFO!G578,COUNTRY_INFO!$N578),0))))</f>
        <v>155651.96714570303</v>
      </c>
      <c r="E578" s="15">
        <f>IF(AND(INTRO!$E$39="Non-endemic",INTRO!$E$37="Non-endemic"),"Not required",IF(INTRO!$E$39="Non-endemic","Treat with DEC",COUNTRY_INFO!Q578))</f>
        <v>0</v>
      </c>
      <c r="F578" s="15">
        <f>IF(INTRO!$E$39&lt;&gt;"Non-endemic",COUNTRY_INFO!R578,"Not required")</f>
        <v>1</v>
      </c>
      <c r="G578" s="14">
        <f>IF(COUNTRY_INFO!H578=1, IF($E578=1,IF(ALB_MBD!$J578&lt;&gt;" ",COUNTRY_INFO!F578+COUNTRY_INFO!G578-ALB_MBD!$J578,COUNTRY_INFO!F578+COUNTRY_INFO!G578), 0),0)</f>
        <v>0</v>
      </c>
      <c r="H578" s="14">
        <f>IF(INTRO!$E$39&lt;&gt;"Endemic",0, IF(AND(COUNTRY_INFO!$I578=1,$F578&lt;&gt;0),IF(COUNTRY_INFO!N578&gt;=(COUNTRY_INFO!F578+COUNTRY_INFO!G578),COUNTRY_INFO!F578+COUNTRY_INFO!G578,COUNTRY_INFO!$N578), 0))</f>
        <v>155651.96714570303</v>
      </c>
      <c r="I578" s="3">
        <v>124521.57371656243</v>
      </c>
      <c r="J578" s="14">
        <f t="shared" si="58"/>
        <v>124521.57371656243</v>
      </c>
      <c r="K578" s="14">
        <f t="shared" si="59"/>
        <v>0</v>
      </c>
      <c r="L578" s="14">
        <f t="shared" si="60"/>
        <v>348660.40640637476</v>
      </c>
      <c r="M578" s="14">
        <f t="shared" si="61"/>
        <v>0</v>
      </c>
      <c r="N578" s="14">
        <f t="shared" si="62"/>
        <v>348660.40640637476</v>
      </c>
      <c r="O578" s="25"/>
      <c r="P578" s="16">
        <f t="shared" si="56"/>
        <v>348660.40640637476</v>
      </c>
      <c r="Q578" s="16">
        <f t="shared" si="57"/>
        <v>698</v>
      </c>
    </row>
    <row r="579" spans="1:17" x14ac:dyDescent="0.25">
      <c r="A579" s="13" t="str">
        <f>IF(INTRO!$E$39="Non-endemic"," ",IF(COUNTRY_INFO!A579=0," ",COUNTRY_INFO!A579))</f>
        <v>Nigeria</v>
      </c>
      <c r="B579" s="13" t="str">
        <f>IF(INTRO!$E$39="Non-endemic"," ",IF(COUNTRY_INFO!B579=0," ",COUNTRY_INFO!B579))</f>
        <v>Ogun</v>
      </c>
      <c r="C579" s="13" t="str">
        <f>IF(INTRO!$E$39="Non-endemic"," ",IF(COUNTRY_INFO!C579=0," ",COUNTRY_INFO!C579))</f>
        <v>Ijebu East</v>
      </c>
      <c r="D579" s="14">
        <f>IF(INTRO!$E$39="Non-endemic",0,IF(INTRO!$E$39="Endemic but PC is not required",IF(COUNTRY_INFO!$H579=1,COUNTRY_INFO!F579+COUNTRY_INFO!G579,0),IF(COUNTRY_INFO!$H579=1,COUNTRY_INFO!F579+COUNTRY_INFO!G579,IF(COUNTRY_INFO!$I579=1,IF(COUNTRY_INFO!N579&gt;=(COUNTRY_INFO!F579+COUNTRY_INFO!G579),COUNTRY_INFO!F579+COUNTRY_INFO!G579,COUNTRY_INFO!$N579),0))))</f>
        <v>118561</v>
      </c>
      <c r="E579" s="15">
        <f>IF(AND(INTRO!$E$39="Non-endemic",INTRO!$E$37="Non-endemic"),"Not required",IF(INTRO!$E$39="Non-endemic","Treat with DEC",COUNTRY_INFO!Q579))</f>
        <v>1</v>
      </c>
      <c r="F579" s="15">
        <f>IF(INTRO!$E$39&lt;&gt;"Non-endemic",COUNTRY_INFO!R579,"Not required")</f>
        <v>1</v>
      </c>
      <c r="G579" s="14">
        <f>IF(COUNTRY_INFO!H579=1, IF($E579=1,IF(ALB_MBD!$J579&lt;&gt;" ",COUNTRY_INFO!F579+COUNTRY_INFO!G579-ALB_MBD!$J579,COUNTRY_INFO!F579+COUNTRY_INFO!G579), 0),0)</f>
        <v>118561</v>
      </c>
      <c r="H579" s="14">
        <f>IF(INTRO!$E$39&lt;&gt;"Endemic",0, IF(AND(COUNTRY_INFO!$I579=1,$F579&lt;&gt;0),IF(COUNTRY_INFO!N579&gt;=(COUNTRY_INFO!F579+COUNTRY_INFO!G579),COUNTRY_INFO!F579+COUNTRY_INFO!G579,COUNTRY_INFO!$N579), 0))</f>
        <v>70529.228459374979</v>
      </c>
      <c r="I579" s="3">
        <v>56423.382767499985</v>
      </c>
      <c r="J579" s="14">
        <f t="shared" si="58"/>
        <v>56423.382767499985</v>
      </c>
      <c r="K579" s="14">
        <f t="shared" si="59"/>
        <v>173985.32825100003</v>
      </c>
      <c r="L579" s="14">
        <f t="shared" si="60"/>
        <v>0</v>
      </c>
      <c r="M579" s="14">
        <f t="shared" si="61"/>
        <v>157985.47174899996</v>
      </c>
      <c r="N579" s="14">
        <f t="shared" si="62"/>
        <v>331970.8</v>
      </c>
      <c r="O579" s="25"/>
      <c r="P579" s="16">
        <f t="shared" si="56"/>
        <v>331970.8</v>
      </c>
      <c r="Q579" s="16">
        <f t="shared" si="57"/>
        <v>664</v>
      </c>
    </row>
    <row r="580" spans="1:17" x14ac:dyDescent="0.25">
      <c r="A580" s="13" t="str">
        <f>IF(INTRO!$E$39="Non-endemic"," ",IF(COUNTRY_INFO!A580=0," ",COUNTRY_INFO!A580))</f>
        <v>Nigeria</v>
      </c>
      <c r="B580" s="13" t="str">
        <f>IF(INTRO!$E$39="Non-endemic"," ",IF(COUNTRY_INFO!B580=0," ",COUNTRY_INFO!B580))</f>
        <v>Ogun</v>
      </c>
      <c r="C580" s="13" t="str">
        <f>IF(INTRO!$E$39="Non-endemic"," ",IF(COUNTRY_INFO!C580=0," ",COUNTRY_INFO!C580))</f>
        <v>Ijebu north</v>
      </c>
      <c r="D580" s="14">
        <f>IF(INTRO!$E$39="Non-endemic",0,IF(INTRO!$E$39="Endemic but PC is not required",IF(COUNTRY_INFO!$H580=1,COUNTRY_INFO!F580+COUNTRY_INFO!G580,0),IF(COUNTRY_INFO!$H580=1,COUNTRY_INFO!F580+COUNTRY_INFO!G580,IF(COUNTRY_INFO!$I580=1,IF(COUNTRY_INFO!N580&gt;=(COUNTRY_INFO!F580+COUNTRY_INFO!G580),COUNTRY_INFO!F580+COUNTRY_INFO!G580,COUNTRY_INFO!$N580),0))))</f>
        <v>181986.73509023432</v>
      </c>
      <c r="E580" s="15">
        <f>IF(AND(INTRO!$E$39="Non-endemic",INTRO!$E$37="Non-endemic"),"Not required",IF(INTRO!$E$39="Non-endemic","Treat with DEC",COUNTRY_INFO!Q580))</f>
        <v>0</v>
      </c>
      <c r="F580" s="15">
        <f>IF(INTRO!$E$39&lt;&gt;"Non-endemic",COUNTRY_INFO!R580,"Not required")</f>
        <v>1</v>
      </c>
      <c r="G580" s="14">
        <f>IF(COUNTRY_INFO!H580=1, IF($E580=1,IF(ALB_MBD!$J580&lt;&gt;" ",COUNTRY_INFO!F580+COUNTRY_INFO!G580-ALB_MBD!$J580,COUNTRY_INFO!F580+COUNTRY_INFO!G580), 0),0)</f>
        <v>0</v>
      </c>
      <c r="H580" s="14">
        <f>IF(INTRO!$E$39&lt;&gt;"Endemic",0, IF(AND(COUNTRY_INFO!$I580=1,$F580&lt;&gt;0),IF(COUNTRY_INFO!N580&gt;=(COUNTRY_INFO!F580+COUNTRY_INFO!G580),COUNTRY_INFO!F580+COUNTRY_INFO!G580,COUNTRY_INFO!$N580), 0))</f>
        <v>181986.73509023432</v>
      </c>
      <c r="I580" s="3">
        <v>145589.38807218746</v>
      </c>
      <c r="J580" s="14">
        <f t="shared" si="58"/>
        <v>145589.38807218746</v>
      </c>
      <c r="K580" s="14">
        <f t="shared" si="59"/>
        <v>0</v>
      </c>
      <c r="L580" s="14">
        <f t="shared" si="60"/>
        <v>407650.28660212486</v>
      </c>
      <c r="M580" s="14">
        <f t="shared" si="61"/>
        <v>0</v>
      </c>
      <c r="N580" s="14">
        <f t="shared" si="62"/>
        <v>407650.28660212486</v>
      </c>
      <c r="O580" s="25"/>
      <c r="P580" s="16">
        <f t="shared" si="56"/>
        <v>407650.28660212486</v>
      </c>
      <c r="Q580" s="16">
        <f t="shared" si="57"/>
        <v>816</v>
      </c>
    </row>
    <row r="581" spans="1:17" x14ac:dyDescent="0.25">
      <c r="A581" s="13" t="str">
        <f>IF(INTRO!$E$39="Non-endemic"," ",IF(COUNTRY_INFO!A581=0," ",COUNTRY_INFO!A581))</f>
        <v>Nigeria</v>
      </c>
      <c r="B581" s="13" t="str">
        <f>IF(INTRO!$E$39="Non-endemic"," ",IF(COUNTRY_INFO!B581=0," ",COUNTRY_INFO!B581))</f>
        <v>Ogun</v>
      </c>
      <c r="C581" s="13" t="str">
        <f>IF(INTRO!$E$39="Non-endemic"," ",IF(COUNTRY_INFO!C581=0," ",COUNTRY_INFO!C581))</f>
        <v>Ijebu North East</v>
      </c>
      <c r="D581" s="14">
        <f>IF(INTRO!$E$39="Non-endemic",0,IF(INTRO!$E$39="Endemic but PC is not required",IF(COUNTRY_INFO!$H581=1,COUNTRY_INFO!F581+COUNTRY_INFO!G581,0),IF(COUNTRY_INFO!$H581=1,COUNTRY_INFO!F581+COUNTRY_INFO!G581,IF(COUNTRY_INFO!$I581=1,IF(COUNTRY_INFO!N581&gt;=(COUNTRY_INFO!F581+COUNTRY_INFO!G581),COUNTRY_INFO!F581+COUNTRY_INFO!G581,COUNTRY_INFO!$N581),0))))</f>
        <v>0</v>
      </c>
      <c r="E581" s="15">
        <f>IF(AND(INTRO!$E$39="Non-endemic",INTRO!$E$37="Non-endemic"),"Not required",IF(INTRO!$E$39="Non-endemic","Treat with DEC",COUNTRY_INFO!Q581))</f>
        <v>0</v>
      </c>
      <c r="F581" s="15">
        <f>IF(INTRO!$E$39&lt;&gt;"Non-endemic",COUNTRY_INFO!R581,"Not required")</f>
        <v>0</v>
      </c>
      <c r="G581" s="14">
        <f>IF(COUNTRY_INFO!H581=1, IF($E581=1,IF(ALB_MBD!$J581&lt;&gt;" ",COUNTRY_INFO!F581+COUNTRY_INFO!G581-ALB_MBD!$J581,COUNTRY_INFO!F581+COUNTRY_INFO!G581), 0),0)</f>
        <v>0</v>
      </c>
      <c r="H581" s="14">
        <f>IF(INTRO!$E$39&lt;&gt;"Endemic",0, IF(AND(COUNTRY_INFO!$I581=1,$F581&lt;&gt;0),IF(COUNTRY_INFO!N581&gt;=(COUNTRY_INFO!F581+COUNTRY_INFO!G581),COUNTRY_INFO!F581+COUNTRY_INFO!G581,COUNTRY_INFO!$N581), 0))</f>
        <v>0</v>
      </c>
      <c r="I581" s="3">
        <v>0</v>
      </c>
      <c r="J581" s="14">
        <f t="shared" si="58"/>
        <v>0</v>
      </c>
      <c r="K581" s="14">
        <f t="shared" si="59"/>
        <v>0</v>
      </c>
      <c r="L581" s="14">
        <f t="shared" si="60"/>
        <v>0</v>
      </c>
      <c r="M581" s="14">
        <f t="shared" si="61"/>
        <v>0</v>
      </c>
      <c r="N581" s="14">
        <f t="shared" si="62"/>
        <v>0</v>
      </c>
      <c r="O581" s="25"/>
      <c r="P581" s="16">
        <f t="shared" si="56"/>
        <v>0</v>
      </c>
      <c r="Q581" s="16">
        <f t="shared" si="57"/>
        <v>0</v>
      </c>
    </row>
    <row r="582" spans="1:17" x14ac:dyDescent="0.25">
      <c r="A582" s="13" t="str">
        <f>IF(INTRO!$E$39="Non-endemic"," ",IF(COUNTRY_INFO!A582=0," ",COUNTRY_INFO!A582))</f>
        <v>Nigeria</v>
      </c>
      <c r="B582" s="13" t="str">
        <f>IF(INTRO!$E$39="Non-endemic"," ",IF(COUNTRY_INFO!B582=0," ",COUNTRY_INFO!B582))</f>
        <v>Ogun</v>
      </c>
      <c r="C582" s="13" t="str">
        <f>IF(INTRO!$E$39="Non-endemic"," ",IF(COUNTRY_INFO!C582=0," ",COUNTRY_INFO!C582))</f>
        <v>Ijebu Ode</v>
      </c>
      <c r="D582" s="14">
        <f>IF(INTRO!$E$39="Non-endemic",0,IF(INTRO!$E$39="Endemic but PC is not required",IF(COUNTRY_INFO!$H582=1,COUNTRY_INFO!F582+COUNTRY_INFO!G582,0),IF(COUNTRY_INFO!$H582=1,COUNTRY_INFO!F582+COUNTRY_INFO!G582,IF(COUNTRY_INFO!$I582=1,IF(COUNTRY_INFO!N582&gt;=(COUNTRY_INFO!F582+COUNTRY_INFO!G582),COUNTRY_INFO!F582+COUNTRY_INFO!G582,COUNTRY_INFO!$N582),0))))</f>
        <v>165725</v>
      </c>
      <c r="E582" s="15">
        <f>IF(AND(INTRO!$E$39="Non-endemic",INTRO!$E$37="Non-endemic"),"Not required",IF(INTRO!$E$39="Non-endemic","Treat with DEC",COUNTRY_INFO!Q582))</f>
        <v>1</v>
      </c>
      <c r="F582" s="15">
        <f>IF(INTRO!$E$39&lt;&gt;"Non-endemic",COUNTRY_INFO!R582,"Not required")</f>
        <v>1</v>
      </c>
      <c r="G582" s="14">
        <f>IF(COUNTRY_INFO!H582=1, IF($E582=1,IF(ALB_MBD!$J582&lt;&gt;" ",COUNTRY_INFO!F582+COUNTRY_INFO!G582-ALB_MBD!$J582,COUNTRY_INFO!F582+COUNTRY_INFO!G582), 0),0)</f>
        <v>165725</v>
      </c>
      <c r="H582" s="14">
        <f>IF(INTRO!$E$39&lt;&gt;"Endemic",0, IF(AND(COUNTRY_INFO!$I582=1,$F582&lt;&gt;0),IF(COUNTRY_INFO!N582&gt;=(COUNTRY_INFO!F582+COUNTRY_INFO!G582),COUNTRY_INFO!F582+COUNTRY_INFO!G582,COUNTRY_INFO!$N582), 0))</f>
        <v>98587.048326171847</v>
      </c>
      <c r="I582" s="3">
        <v>78869.638660937475</v>
      </c>
      <c r="J582" s="14">
        <f t="shared" si="58"/>
        <v>78869.638660937475</v>
      </c>
      <c r="K582" s="14">
        <f t="shared" si="59"/>
        <v>243195.01174937506</v>
      </c>
      <c r="L582" s="14">
        <f t="shared" si="60"/>
        <v>0</v>
      </c>
      <c r="M582" s="14">
        <f t="shared" si="61"/>
        <v>220834.98825062491</v>
      </c>
      <c r="N582" s="14">
        <f t="shared" si="62"/>
        <v>464030</v>
      </c>
      <c r="O582" s="25"/>
      <c r="P582" s="16">
        <f t="shared" si="56"/>
        <v>464030</v>
      </c>
      <c r="Q582" s="16">
        <f t="shared" si="57"/>
        <v>929</v>
      </c>
    </row>
    <row r="583" spans="1:17" x14ac:dyDescent="0.25">
      <c r="A583" s="13" t="str">
        <f>IF(INTRO!$E$39="Non-endemic"," ",IF(COUNTRY_INFO!A583=0," ",COUNTRY_INFO!A583))</f>
        <v>Nigeria</v>
      </c>
      <c r="B583" s="13" t="str">
        <f>IF(INTRO!$E$39="Non-endemic"," ",IF(COUNTRY_INFO!B583=0," ",COUNTRY_INFO!B583))</f>
        <v>Ogun</v>
      </c>
      <c r="C583" s="13" t="str">
        <f>IF(INTRO!$E$39="Non-endemic"," ",IF(COUNTRY_INFO!C583=0," ",COUNTRY_INFO!C583))</f>
        <v>Ikenne</v>
      </c>
      <c r="D583" s="14">
        <f>IF(INTRO!$E$39="Non-endemic",0,IF(INTRO!$E$39="Endemic but PC is not required",IF(COUNTRY_INFO!$H583=1,COUNTRY_INFO!F583+COUNTRY_INFO!G583,0),IF(COUNTRY_INFO!$H583=1,COUNTRY_INFO!F583+COUNTRY_INFO!G583,IF(COUNTRY_INFO!$I583=1,IF(COUNTRY_INFO!N583&gt;=(COUNTRY_INFO!F583+COUNTRY_INFO!G583),COUNTRY_INFO!F583+COUNTRY_INFO!G583,COUNTRY_INFO!$N583),0))))</f>
        <v>0</v>
      </c>
      <c r="E583" s="15">
        <f>IF(AND(INTRO!$E$39="Non-endemic",INTRO!$E$37="Non-endemic"),"Not required",IF(INTRO!$E$39="Non-endemic","Treat with DEC",COUNTRY_INFO!Q583))</f>
        <v>0</v>
      </c>
      <c r="F583" s="15">
        <f>IF(INTRO!$E$39&lt;&gt;"Non-endemic",COUNTRY_INFO!R583,"Not required")</f>
        <v>0</v>
      </c>
      <c r="G583" s="14">
        <f>IF(COUNTRY_INFO!H583=1, IF($E583=1,IF(ALB_MBD!$J583&lt;&gt;" ",COUNTRY_INFO!F583+COUNTRY_INFO!G583-ALB_MBD!$J583,COUNTRY_INFO!F583+COUNTRY_INFO!G583), 0),0)</f>
        <v>0</v>
      </c>
      <c r="H583" s="14">
        <f>IF(INTRO!$E$39&lt;&gt;"Endemic",0, IF(AND(COUNTRY_INFO!$I583=1,$F583&lt;&gt;0),IF(COUNTRY_INFO!N583&gt;=(COUNTRY_INFO!F583+COUNTRY_INFO!G583),COUNTRY_INFO!F583+COUNTRY_INFO!G583,COUNTRY_INFO!$N583), 0))</f>
        <v>0</v>
      </c>
      <c r="I583" s="3">
        <v>0</v>
      </c>
      <c r="J583" s="14">
        <f t="shared" si="58"/>
        <v>0</v>
      </c>
      <c r="K583" s="14">
        <f t="shared" si="59"/>
        <v>0</v>
      </c>
      <c r="L583" s="14">
        <f t="shared" si="60"/>
        <v>0</v>
      </c>
      <c r="M583" s="14">
        <f t="shared" si="61"/>
        <v>0</v>
      </c>
      <c r="N583" s="14">
        <f t="shared" si="62"/>
        <v>0</v>
      </c>
      <c r="O583" s="25"/>
      <c r="P583" s="16">
        <f t="shared" si="56"/>
        <v>0</v>
      </c>
      <c r="Q583" s="16">
        <f t="shared" si="57"/>
        <v>0</v>
      </c>
    </row>
    <row r="584" spans="1:17" x14ac:dyDescent="0.25">
      <c r="A584" s="13" t="str">
        <f>IF(INTRO!$E$39="Non-endemic"," ",IF(COUNTRY_INFO!A584=0," ",COUNTRY_INFO!A584))</f>
        <v>Nigeria</v>
      </c>
      <c r="B584" s="13" t="str">
        <f>IF(INTRO!$E$39="Non-endemic"," ",IF(COUNTRY_INFO!B584=0," ",COUNTRY_INFO!B584))</f>
        <v>Ogun</v>
      </c>
      <c r="C584" s="13" t="str">
        <f>IF(INTRO!$E$39="Non-endemic"," ",IF(COUNTRY_INFO!C584=0," ",COUNTRY_INFO!C584))</f>
        <v>Imeko Afon</v>
      </c>
      <c r="D584" s="14">
        <f>IF(INTRO!$E$39="Non-endemic",0,IF(INTRO!$E$39="Endemic but PC is not required",IF(COUNTRY_INFO!$H584=1,COUNTRY_INFO!F584+COUNTRY_INFO!G584,0),IF(COUNTRY_INFO!$H584=1,COUNTRY_INFO!F584+COUNTRY_INFO!G584,IF(COUNTRY_INFO!$I584=1,IF(COUNTRY_INFO!N584&gt;=(COUNTRY_INFO!F584+COUNTRY_INFO!G584),COUNTRY_INFO!F584+COUNTRY_INFO!G584,COUNTRY_INFO!$N584),0))))</f>
        <v>88458</v>
      </c>
      <c r="E584" s="15">
        <f>IF(AND(INTRO!$E$39="Non-endemic",INTRO!$E$37="Non-endemic"),"Not required",IF(INTRO!$E$39="Non-endemic","Treat with DEC",COUNTRY_INFO!Q584))</f>
        <v>1</v>
      </c>
      <c r="F584" s="15">
        <f>IF(INTRO!$E$39&lt;&gt;"Non-endemic",COUNTRY_INFO!R584,"Not required")</f>
        <v>1</v>
      </c>
      <c r="G584" s="14">
        <f>IF(COUNTRY_INFO!H584=1, IF($E584=1,IF(ALB_MBD!$J584&lt;&gt;" ",COUNTRY_INFO!F584+COUNTRY_INFO!G584-ALB_MBD!$J584,COUNTRY_INFO!F584+COUNTRY_INFO!G584), 0),0)</f>
        <v>0</v>
      </c>
      <c r="H584" s="14">
        <f>IF(INTRO!$E$39&lt;&gt;"Endemic",0, IF(AND(COUNTRY_INFO!$I584=1,$F584&lt;&gt;0),IF(COUNTRY_INFO!N584&gt;=(COUNTRY_INFO!F584+COUNTRY_INFO!G584),COUNTRY_INFO!F584+COUNTRY_INFO!G584,COUNTRY_INFO!$N584), 0))</f>
        <v>88458</v>
      </c>
      <c r="I584" s="3"/>
      <c r="J584" s="14">
        <f t="shared" si="58"/>
        <v>88458</v>
      </c>
      <c r="K584" s="14">
        <f t="shared" si="59"/>
        <v>0</v>
      </c>
      <c r="L584" s="14">
        <f t="shared" si="60"/>
        <v>0</v>
      </c>
      <c r="M584" s="14">
        <f t="shared" si="61"/>
        <v>247682.4</v>
      </c>
      <c r="N584" s="14">
        <f t="shared" si="62"/>
        <v>247682.4</v>
      </c>
      <c r="O584" s="25"/>
      <c r="P584" s="16">
        <f t="shared" ref="P584:P647" si="63">IF($N584&gt;$O584,$N584-$O584,0)</f>
        <v>247682.4</v>
      </c>
      <c r="Q584" s="16">
        <f t="shared" ref="Q584:Q647" si="64">ROUNDUP($N584/500,0)</f>
        <v>496</v>
      </c>
    </row>
    <row r="585" spans="1:17" x14ac:dyDescent="0.25">
      <c r="A585" s="13" t="str">
        <f>IF(INTRO!$E$39="Non-endemic"," ",IF(COUNTRY_INFO!A585=0," ",COUNTRY_INFO!A585))</f>
        <v>Nigeria</v>
      </c>
      <c r="B585" s="13" t="str">
        <f>IF(INTRO!$E$39="Non-endemic"," ",IF(COUNTRY_INFO!B585=0," ",COUNTRY_INFO!B585))</f>
        <v>Ogun</v>
      </c>
      <c r="C585" s="13" t="str">
        <f>IF(INTRO!$E$39="Non-endemic"," ",IF(COUNTRY_INFO!C585=0," ",COUNTRY_INFO!C585))</f>
        <v>Ipokia</v>
      </c>
      <c r="D585" s="14">
        <f>IF(INTRO!$E$39="Non-endemic",0,IF(INTRO!$E$39="Endemic but PC is not required",IF(COUNTRY_INFO!$H585=1,COUNTRY_INFO!F585+COUNTRY_INFO!G585,0),IF(COUNTRY_INFO!$H585=1,COUNTRY_INFO!F585+COUNTRY_INFO!G585,IF(COUNTRY_INFO!$I585=1,IF(COUNTRY_INFO!N585&gt;=(COUNTRY_INFO!F585+COUNTRY_INFO!G585),COUNTRY_INFO!F585+COUNTRY_INFO!G585,COUNTRY_INFO!$N585),0))))</f>
        <v>161845</v>
      </c>
      <c r="E585" s="15">
        <f>IF(AND(INTRO!$E$39="Non-endemic",INTRO!$E$37="Non-endemic"),"Not required",IF(INTRO!$E$39="Non-endemic","Treat with DEC",COUNTRY_INFO!Q585))</f>
        <v>1</v>
      </c>
      <c r="F585" s="15">
        <f>IF(INTRO!$E$39&lt;&gt;"Non-endemic",COUNTRY_INFO!R585,"Not required")</f>
        <v>1</v>
      </c>
      <c r="G585" s="14">
        <f>IF(COUNTRY_INFO!H585=1, IF($E585=1,IF(ALB_MBD!$J585&lt;&gt;" ",COUNTRY_INFO!F585+COUNTRY_INFO!G585-ALB_MBD!$J585,COUNTRY_INFO!F585+COUNTRY_INFO!G585), 0),0)</f>
        <v>161845</v>
      </c>
      <c r="H585" s="14">
        <f>IF(INTRO!$E$39&lt;&gt;"Endemic",0, IF(AND(COUNTRY_INFO!$I585=1,$F585&lt;&gt;0),IF(COUNTRY_INFO!N585&gt;=(COUNTRY_INFO!F585+COUNTRY_INFO!G585),COUNTRY_INFO!F585+COUNTRY_INFO!G585,COUNTRY_INFO!$N585), 0))</f>
        <v>96277.871758984358</v>
      </c>
      <c r="I585" s="3">
        <v>77022.297407187478</v>
      </c>
      <c r="J585" s="14">
        <f t="shared" si="58"/>
        <v>77022.297407187478</v>
      </c>
      <c r="K585" s="14">
        <f t="shared" si="59"/>
        <v>237503.56725987504</v>
      </c>
      <c r="L585" s="14">
        <f t="shared" si="60"/>
        <v>0</v>
      </c>
      <c r="M585" s="14">
        <f t="shared" si="61"/>
        <v>215662.43274012493</v>
      </c>
      <c r="N585" s="14">
        <f t="shared" si="62"/>
        <v>453166</v>
      </c>
      <c r="O585" s="25"/>
      <c r="P585" s="16">
        <f t="shared" si="63"/>
        <v>453166</v>
      </c>
      <c r="Q585" s="16">
        <f t="shared" si="64"/>
        <v>907</v>
      </c>
    </row>
    <row r="586" spans="1:17" x14ac:dyDescent="0.25">
      <c r="A586" s="13" t="str">
        <f>IF(INTRO!$E$39="Non-endemic"," ",IF(COUNTRY_INFO!A586=0," ",COUNTRY_INFO!A586))</f>
        <v>Nigeria</v>
      </c>
      <c r="B586" s="13" t="str">
        <f>IF(INTRO!$E$39="Non-endemic"," ",IF(COUNTRY_INFO!B586=0," ",COUNTRY_INFO!B586))</f>
        <v>Ogun</v>
      </c>
      <c r="C586" s="13" t="str">
        <f>IF(INTRO!$E$39="Non-endemic"," ",IF(COUNTRY_INFO!C586=0," ",COUNTRY_INFO!C586))</f>
        <v>Obafemi-Owode</v>
      </c>
      <c r="D586" s="14">
        <f>IF(INTRO!$E$39="Non-endemic",0,IF(INTRO!$E$39="Endemic but PC is not required",IF(COUNTRY_INFO!$H586=1,COUNTRY_INFO!F586+COUNTRY_INFO!G586,0),IF(COUNTRY_INFO!$H586=1,COUNTRY_INFO!F586+COUNTRY_INFO!G586,IF(COUNTRY_INFO!$I586=1,IF(COUNTRY_INFO!N586&gt;=(COUNTRY_INFO!F586+COUNTRY_INFO!G586),COUNTRY_INFO!F586+COUNTRY_INFO!G586,COUNTRY_INFO!$N586),0))))</f>
        <v>246223</v>
      </c>
      <c r="E586" s="15">
        <f>IF(AND(INTRO!$E$39="Non-endemic",INTRO!$E$37="Non-endemic"),"Not required",IF(INTRO!$E$39="Non-endemic","Treat with DEC",COUNTRY_INFO!Q586))</f>
        <v>1</v>
      </c>
      <c r="F586" s="15">
        <f>IF(INTRO!$E$39&lt;&gt;"Non-endemic",COUNTRY_INFO!R586,"Not required")</f>
        <v>1</v>
      </c>
      <c r="G586" s="14">
        <f>IF(COUNTRY_INFO!H586=1, IF($E586=1,IF(ALB_MBD!$J586&lt;&gt;" ",COUNTRY_INFO!F586+COUNTRY_INFO!G586-ALB_MBD!$J586,COUNTRY_INFO!F586+COUNTRY_INFO!G586), 0),0)</f>
        <v>246223</v>
      </c>
      <c r="H586" s="14">
        <f>IF(INTRO!$E$39&lt;&gt;"Endemic",0, IF(AND(COUNTRY_INFO!$I586=1,$F586&lt;&gt;0),IF(COUNTRY_INFO!N586&gt;=(COUNTRY_INFO!F586+COUNTRY_INFO!G586),COUNTRY_INFO!F586+COUNTRY_INFO!G586,COUNTRY_INFO!$N586), 0))</f>
        <v>118963.43428710932</v>
      </c>
      <c r="I586" s="3">
        <v>95170.747429687457</v>
      </c>
      <c r="J586" s="14">
        <f t="shared" ref="J586:J649" si="65">IF(I586=0,H586,IF(I586&gt;H586,H586,I586))</f>
        <v>95170.747429687457</v>
      </c>
      <c r="K586" s="14">
        <f t="shared" ref="K586:K649" si="66">IF(G586&lt;J586,0,IF($E586=1, (G586-J586)*2.8, 0))</f>
        <v>422946.30719687504</v>
      </c>
      <c r="L586" s="14">
        <f t="shared" ref="L586:L649" si="67">IF($E586&lt;$F586, J586*(F586-E586)*2.8, 0)</f>
        <v>0</v>
      </c>
      <c r="M586" s="14">
        <f t="shared" ref="M586:M649" si="68">IF(AND($E586=1, $F586&lt;&gt;0), J586*2.8, 0)</f>
        <v>266478.09280312486</v>
      </c>
      <c r="N586" s="14">
        <f t="shared" ref="N586:N649" si="69">SUM(K586:M586)</f>
        <v>689424.39999999991</v>
      </c>
      <c r="O586" s="25"/>
      <c r="P586" s="16">
        <f t="shared" si="63"/>
        <v>689424.39999999991</v>
      </c>
      <c r="Q586" s="16">
        <f t="shared" si="64"/>
        <v>1379</v>
      </c>
    </row>
    <row r="587" spans="1:17" x14ac:dyDescent="0.25">
      <c r="A587" s="13" t="str">
        <f>IF(INTRO!$E$39="Non-endemic"," ",IF(COUNTRY_INFO!A587=0," ",COUNTRY_INFO!A587))</f>
        <v>Nigeria</v>
      </c>
      <c r="B587" s="13" t="str">
        <f>IF(INTRO!$E$39="Non-endemic"," ",IF(COUNTRY_INFO!B587=0," ",COUNTRY_INFO!B587))</f>
        <v>Ogun</v>
      </c>
      <c r="C587" s="13" t="str">
        <f>IF(INTRO!$E$39="Non-endemic"," ",IF(COUNTRY_INFO!C587=0," ",COUNTRY_INFO!C587))</f>
        <v>Odeda</v>
      </c>
      <c r="D587" s="14">
        <f>IF(INTRO!$E$39="Non-endemic",0,IF(INTRO!$E$39="Endemic but PC is not required",IF(COUNTRY_INFO!$H587=1,COUNTRY_INFO!F587+COUNTRY_INFO!G587,0),IF(COUNTRY_INFO!$H587=1,COUNTRY_INFO!F587+COUNTRY_INFO!G587,IF(COUNTRY_INFO!$I587=1,IF(COUNTRY_INFO!N587&gt;=(COUNTRY_INFO!F587+COUNTRY_INFO!G587),COUNTRY_INFO!F587+COUNTRY_INFO!G587,COUNTRY_INFO!$N587),0))))</f>
        <v>117757</v>
      </c>
      <c r="E587" s="15">
        <f>IF(AND(INTRO!$E$39="Non-endemic",INTRO!$E$37="Non-endemic"),"Not required",IF(INTRO!$E$39="Non-endemic","Treat with DEC",COUNTRY_INFO!Q587))</f>
        <v>0</v>
      </c>
      <c r="F587" s="15">
        <f>IF(INTRO!$E$39&lt;&gt;"Non-endemic",COUNTRY_INFO!R587,"Not required")</f>
        <v>1</v>
      </c>
      <c r="G587" s="14">
        <f>IF(COUNTRY_INFO!H587=1, IF($E587=1,IF(ALB_MBD!$J587&lt;&gt;" ",COUNTRY_INFO!F587+COUNTRY_INFO!G587-ALB_MBD!$J587,COUNTRY_INFO!F587+COUNTRY_INFO!G587), 0),0)</f>
        <v>0</v>
      </c>
      <c r="H587" s="14">
        <f>IF(INTRO!$E$39&lt;&gt;"Endemic",0, IF(AND(COUNTRY_INFO!$I587=1,$F587&lt;&gt;0),IF(COUNTRY_INFO!N587&gt;=(COUNTRY_INFO!F587+COUNTRY_INFO!G587),COUNTRY_INFO!F587+COUNTRY_INFO!G587,COUNTRY_INFO!$N587), 0))</f>
        <v>117757</v>
      </c>
      <c r="I587" s="3"/>
      <c r="J587" s="14">
        <f t="shared" si="65"/>
        <v>117757</v>
      </c>
      <c r="K587" s="14">
        <f t="shared" si="66"/>
        <v>0</v>
      </c>
      <c r="L587" s="14">
        <f t="shared" si="67"/>
        <v>329719.59999999998</v>
      </c>
      <c r="M587" s="14">
        <f t="shared" si="68"/>
        <v>0</v>
      </c>
      <c r="N587" s="14">
        <f t="shared" si="69"/>
        <v>329719.59999999998</v>
      </c>
      <c r="O587" s="25"/>
      <c r="P587" s="16">
        <f t="shared" si="63"/>
        <v>329719.59999999998</v>
      </c>
      <c r="Q587" s="16">
        <f t="shared" si="64"/>
        <v>660</v>
      </c>
    </row>
    <row r="588" spans="1:17" x14ac:dyDescent="0.25">
      <c r="A588" s="13" t="str">
        <f>IF(INTRO!$E$39="Non-endemic"," ",IF(COUNTRY_INFO!A588=0," ",COUNTRY_INFO!A588))</f>
        <v>Nigeria</v>
      </c>
      <c r="B588" s="13" t="str">
        <f>IF(INTRO!$E$39="Non-endemic"," ",IF(COUNTRY_INFO!B588=0," ",COUNTRY_INFO!B588))</f>
        <v>Ogun</v>
      </c>
      <c r="C588" s="13" t="str">
        <f>IF(INTRO!$E$39="Non-endemic"," ",IF(COUNTRY_INFO!C588=0," ",COUNTRY_INFO!C588))</f>
        <v>Odogbolu</v>
      </c>
      <c r="D588" s="14">
        <f>IF(INTRO!$E$39="Non-endemic",0,IF(INTRO!$E$39="Endemic but PC is not required",IF(COUNTRY_INFO!$H588=1,COUNTRY_INFO!F588+COUNTRY_INFO!G588,0),IF(COUNTRY_INFO!$H588=1,COUNTRY_INFO!F588+COUNTRY_INFO!G588,IF(COUNTRY_INFO!$I588=1,IF(COUNTRY_INFO!N588&gt;=(COUNTRY_INFO!F588+COUNTRY_INFO!G588),COUNTRY_INFO!F588+COUNTRY_INFO!G588,COUNTRY_INFO!$N588),0))))</f>
        <v>136773</v>
      </c>
      <c r="E588" s="15">
        <f>IF(AND(INTRO!$E$39="Non-endemic",INTRO!$E$37="Non-endemic"),"Not required",IF(INTRO!$E$39="Non-endemic","Treat with DEC",COUNTRY_INFO!Q588))</f>
        <v>1</v>
      </c>
      <c r="F588" s="15">
        <f>IF(INTRO!$E$39&lt;&gt;"Non-endemic",COUNTRY_INFO!R588,"Not required")</f>
        <v>1</v>
      </c>
      <c r="G588" s="14">
        <f>IF(COUNTRY_INFO!H588=1, IF($E588=1,IF(ALB_MBD!$J588&lt;&gt;" ",COUNTRY_INFO!F588+COUNTRY_INFO!G588-ALB_MBD!$J588,COUNTRY_INFO!F588+COUNTRY_INFO!G588), 0),0)</f>
        <v>136773</v>
      </c>
      <c r="H588" s="14">
        <f>IF(INTRO!$E$39&lt;&gt;"Endemic",0, IF(AND(COUNTRY_INFO!$I588=1,$F588&lt;&gt;0),IF(COUNTRY_INFO!N588&gt;=(COUNTRY_INFO!F588+COUNTRY_INFO!G588),COUNTRY_INFO!F588+COUNTRY_INFO!G588,COUNTRY_INFO!$N588), 0))</f>
        <v>81363.151980859344</v>
      </c>
      <c r="I588" s="3">
        <v>65090.521584687478</v>
      </c>
      <c r="J588" s="14">
        <f t="shared" si="65"/>
        <v>65090.521584687478</v>
      </c>
      <c r="K588" s="14">
        <f t="shared" si="66"/>
        <v>200710.93956287505</v>
      </c>
      <c r="L588" s="14">
        <f t="shared" si="67"/>
        <v>0</v>
      </c>
      <c r="M588" s="14">
        <f t="shared" si="68"/>
        <v>182253.46043712492</v>
      </c>
      <c r="N588" s="14">
        <f t="shared" si="69"/>
        <v>382964.39999999997</v>
      </c>
      <c r="O588" s="25"/>
      <c r="P588" s="16">
        <f t="shared" si="63"/>
        <v>382964.39999999997</v>
      </c>
      <c r="Q588" s="16">
        <f t="shared" si="64"/>
        <v>766</v>
      </c>
    </row>
    <row r="589" spans="1:17" x14ac:dyDescent="0.25">
      <c r="A589" s="13" t="str">
        <f>IF(INTRO!$E$39="Non-endemic"," ",IF(COUNTRY_INFO!A589=0," ",COUNTRY_INFO!A589))</f>
        <v>Nigeria</v>
      </c>
      <c r="B589" s="13" t="str">
        <f>IF(INTRO!$E$39="Non-endemic"," ",IF(COUNTRY_INFO!B589=0," ",COUNTRY_INFO!B589))</f>
        <v>Ogun</v>
      </c>
      <c r="C589" s="13" t="str">
        <f>IF(INTRO!$E$39="Non-endemic"," ",IF(COUNTRY_INFO!C589=0," ",COUNTRY_INFO!C589))</f>
        <v>Ogun Waterside</v>
      </c>
      <c r="D589" s="14">
        <f>IF(INTRO!$E$39="Non-endemic",0,IF(INTRO!$E$39="Endemic but PC is not required",IF(COUNTRY_INFO!$H589=1,COUNTRY_INFO!F589+COUNTRY_INFO!G589,0),IF(COUNTRY_INFO!$H589=1,COUNTRY_INFO!F589+COUNTRY_INFO!G589,IF(COUNTRY_INFO!$I589=1,IF(COUNTRY_INFO!N589&gt;=(COUNTRY_INFO!F589+COUNTRY_INFO!G589),COUNTRY_INFO!F589+COUNTRY_INFO!G589,COUNTRY_INFO!$N589),0))))</f>
        <v>78472</v>
      </c>
      <c r="E589" s="15">
        <f>IF(AND(INTRO!$E$39="Non-endemic",INTRO!$E$37="Non-endemic"),"Not required",IF(INTRO!$E$39="Non-endemic","Treat with DEC",COUNTRY_INFO!Q589))</f>
        <v>0</v>
      </c>
      <c r="F589" s="15">
        <f>IF(INTRO!$E$39&lt;&gt;"Non-endemic",COUNTRY_INFO!R589,"Not required")</f>
        <v>1</v>
      </c>
      <c r="G589" s="14">
        <f>IF(COUNTRY_INFO!H589=1, IF($E589=1,IF(ALB_MBD!$J589&lt;&gt;" ",COUNTRY_INFO!F589+COUNTRY_INFO!G589-ALB_MBD!$J589,COUNTRY_INFO!F589+COUNTRY_INFO!G589), 0),0)</f>
        <v>0</v>
      </c>
      <c r="H589" s="14">
        <f>IF(INTRO!$E$39&lt;&gt;"Endemic",0, IF(AND(COUNTRY_INFO!$I589=1,$F589&lt;&gt;0),IF(COUNTRY_INFO!N589&gt;=(COUNTRY_INFO!F589+COUNTRY_INFO!G589),COUNTRY_INFO!F589+COUNTRY_INFO!G589,COUNTRY_INFO!$N589), 0))</f>
        <v>78472</v>
      </c>
      <c r="I589" s="3"/>
      <c r="J589" s="14">
        <f t="shared" si="65"/>
        <v>78472</v>
      </c>
      <c r="K589" s="14">
        <f t="shared" si="66"/>
        <v>0</v>
      </c>
      <c r="L589" s="14">
        <f t="shared" si="67"/>
        <v>219721.59999999998</v>
      </c>
      <c r="M589" s="14">
        <f t="shared" si="68"/>
        <v>0</v>
      </c>
      <c r="N589" s="14">
        <f t="shared" si="69"/>
        <v>219721.59999999998</v>
      </c>
      <c r="O589" s="25"/>
      <c r="P589" s="16">
        <f t="shared" si="63"/>
        <v>219721.59999999998</v>
      </c>
      <c r="Q589" s="16">
        <f t="shared" si="64"/>
        <v>440</v>
      </c>
    </row>
    <row r="590" spans="1:17" x14ac:dyDescent="0.25">
      <c r="A590" s="13" t="str">
        <f>IF(INTRO!$E$39="Non-endemic"," ",IF(COUNTRY_INFO!A590=0," ",COUNTRY_INFO!A590))</f>
        <v>Nigeria</v>
      </c>
      <c r="B590" s="13" t="str">
        <f>IF(INTRO!$E$39="Non-endemic"," ",IF(COUNTRY_INFO!B590=0," ",COUNTRY_INFO!B590))</f>
        <v>Ogun</v>
      </c>
      <c r="C590" s="13" t="str">
        <f>IF(INTRO!$E$39="Non-endemic"," ",IF(COUNTRY_INFO!C590=0," ",COUNTRY_INFO!C590))</f>
        <v>Remo north</v>
      </c>
      <c r="D590" s="14">
        <f>IF(INTRO!$E$39="Non-endemic",0,IF(INTRO!$E$39="Endemic but PC is not required",IF(COUNTRY_INFO!$H590=1,COUNTRY_INFO!F590+COUNTRY_INFO!G590,0),IF(COUNTRY_INFO!$H590=1,COUNTRY_INFO!F590+COUNTRY_INFO!G590,IF(COUNTRY_INFO!$I590=1,IF(COUNTRY_INFO!N590&gt;=(COUNTRY_INFO!F590+COUNTRY_INFO!G590),COUNTRY_INFO!F590+COUNTRY_INFO!G590,COUNTRY_INFO!$N590),0))))</f>
        <v>64459</v>
      </c>
      <c r="E590" s="15">
        <f>IF(AND(INTRO!$E$39="Non-endemic",INTRO!$E$37="Non-endemic"),"Not required",IF(INTRO!$E$39="Non-endemic","Treat with DEC",COUNTRY_INFO!Q590))</f>
        <v>1</v>
      </c>
      <c r="F590" s="15">
        <f>IF(INTRO!$E$39&lt;&gt;"Non-endemic",COUNTRY_INFO!R590,"Not required")</f>
        <v>1</v>
      </c>
      <c r="G590" s="14">
        <f>IF(COUNTRY_INFO!H590=1, IF($E590=1,IF(ALB_MBD!$J590&lt;&gt;" ",COUNTRY_INFO!F590+COUNTRY_INFO!G590-ALB_MBD!$J590,COUNTRY_INFO!F590+COUNTRY_INFO!G590), 0),0)</f>
        <v>64459</v>
      </c>
      <c r="H590" s="14">
        <f>IF(INTRO!$E$39&lt;&gt;"Endemic",0, IF(AND(COUNTRY_INFO!$I590=1,$F590&lt;&gt;0),IF(COUNTRY_INFO!N590&gt;=(COUNTRY_INFO!F590+COUNTRY_INFO!G590),COUNTRY_INFO!F590+COUNTRY_INFO!G590,COUNTRY_INFO!$N590), 0))</f>
        <v>38345.356007421862</v>
      </c>
      <c r="I590" s="3">
        <v>30676.284805937488</v>
      </c>
      <c r="J590" s="14">
        <f t="shared" si="65"/>
        <v>30676.284805937488</v>
      </c>
      <c r="K590" s="14">
        <f t="shared" si="66"/>
        <v>94591.602543375033</v>
      </c>
      <c r="L590" s="14">
        <f t="shared" si="67"/>
        <v>0</v>
      </c>
      <c r="M590" s="14">
        <f t="shared" si="68"/>
        <v>85893.597456624964</v>
      </c>
      <c r="N590" s="14">
        <f t="shared" si="69"/>
        <v>180485.2</v>
      </c>
      <c r="O590" s="25"/>
      <c r="P590" s="16">
        <f t="shared" si="63"/>
        <v>180485.2</v>
      </c>
      <c r="Q590" s="16">
        <f t="shared" si="64"/>
        <v>361</v>
      </c>
    </row>
    <row r="591" spans="1:17" x14ac:dyDescent="0.25">
      <c r="A591" s="13" t="str">
        <f>IF(INTRO!$E$39="Non-endemic"," ",IF(COUNTRY_INFO!A591=0," ",COUNTRY_INFO!A591))</f>
        <v>Nigeria</v>
      </c>
      <c r="B591" s="13" t="str">
        <f>IF(INTRO!$E$39="Non-endemic"," ",IF(COUNTRY_INFO!B591=0," ",COUNTRY_INFO!B591))</f>
        <v>Ogun</v>
      </c>
      <c r="C591" s="13" t="str">
        <f>IF(INTRO!$E$39="Non-endemic"," ",IF(COUNTRY_INFO!C591=0," ",COUNTRY_INFO!C591))</f>
        <v>Shagamu</v>
      </c>
      <c r="D591" s="14">
        <f>IF(INTRO!$E$39="Non-endemic",0,IF(INTRO!$E$39="Endemic but PC is not required",IF(COUNTRY_INFO!$H591=1,COUNTRY_INFO!F591+COUNTRY_INFO!G591,0),IF(COUNTRY_INFO!$H591=1,COUNTRY_INFO!F591+COUNTRY_INFO!G591,IF(COUNTRY_INFO!$I591=1,IF(COUNTRY_INFO!N591&gt;=(COUNTRY_INFO!F591+COUNTRY_INFO!G591),COUNTRY_INFO!F591+COUNTRY_INFO!G591,COUNTRY_INFO!$N591),0))))</f>
        <v>272649</v>
      </c>
      <c r="E591" s="15">
        <f>IF(AND(INTRO!$E$39="Non-endemic",INTRO!$E$37="Non-endemic"),"Not required",IF(INTRO!$E$39="Non-endemic","Treat with DEC",COUNTRY_INFO!Q591))</f>
        <v>1</v>
      </c>
      <c r="F591" s="15">
        <f>IF(INTRO!$E$39&lt;&gt;"Non-endemic",COUNTRY_INFO!R591,"Not required")</f>
        <v>1</v>
      </c>
      <c r="G591" s="14">
        <f>IF(COUNTRY_INFO!H591=1, IF($E591=1,IF(ALB_MBD!$J591&lt;&gt;" ",COUNTRY_INFO!F591+COUNTRY_INFO!G591-ALB_MBD!$J591,COUNTRY_INFO!F591+COUNTRY_INFO!G591), 0),0)</f>
        <v>272649</v>
      </c>
      <c r="H591" s="14">
        <f>IF(INTRO!$E$39&lt;&gt;"Endemic",0, IF(AND(COUNTRY_INFO!$I591=1,$F591&lt;&gt;0),IF(COUNTRY_INFO!N591&gt;=(COUNTRY_INFO!F591+COUNTRY_INFO!G591),COUNTRY_INFO!F591+COUNTRY_INFO!G591,COUNTRY_INFO!$N591), 0))</f>
        <v>162194.26614843745</v>
      </c>
      <c r="I591" s="3">
        <v>129755.41291874998</v>
      </c>
      <c r="J591" s="14">
        <f t="shared" si="65"/>
        <v>129755.41291874998</v>
      </c>
      <c r="K591" s="14">
        <f t="shared" si="66"/>
        <v>400102.04382750008</v>
      </c>
      <c r="L591" s="14">
        <f t="shared" si="67"/>
        <v>0</v>
      </c>
      <c r="M591" s="14">
        <f t="shared" si="68"/>
        <v>363315.15617249993</v>
      </c>
      <c r="N591" s="14">
        <f t="shared" si="69"/>
        <v>763417.2</v>
      </c>
      <c r="O591" s="25"/>
      <c r="P591" s="16">
        <f t="shared" si="63"/>
        <v>763417.2</v>
      </c>
      <c r="Q591" s="16">
        <f t="shared" si="64"/>
        <v>1527</v>
      </c>
    </row>
    <row r="592" spans="1:17" x14ac:dyDescent="0.25">
      <c r="A592" s="13" t="str">
        <f>IF(INTRO!$E$39="Non-endemic"," ",IF(COUNTRY_INFO!A592=0," ",COUNTRY_INFO!A592))</f>
        <v>Nigeria</v>
      </c>
      <c r="B592" s="13" t="str">
        <f>IF(INTRO!$E$39="Non-endemic"," ",IF(COUNTRY_INFO!B592=0," ",COUNTRY_INFO!B592))</f>
        <v>Ondo</v>
      </c>
      <c r="C592" s="13" t="str">
        <f>IF(INTRO!$E$39="Non-endemic"," ",IF(COUNTRY_INFO!C592=0," ",COUNTRY_INFO!C592))</f>
        <v>Akoko north East</v>
      </c>
      <c r="D592" s="14">
        <f>IF(INTRO!$E$39="Non-endemic",0,IF(INTRO!$E$39="Endemic but PC is not required",IF(COUNTRY_INFO!$H592=1,COUNTRY_INFO!F592+COUNTRY_INFO!G592,0),IF(COUNTRY_INFO!$H592=1,COUNTRY_INFO!F592+COUNTRY_INFO!G592,IF(COUNTRY_INFO!$I592=1,IF(COUNTRY_INFO!N592&gt;=(COUNTRY_INFO!F592+COUNTRY_INFO!G592),COUNTRY_INFO!F592+COUNTRY_INFO!G592,COUNTRY_INFO!$N592),0))))</f>
        <v>188725</v>
      </c>
      <c r="E592" s="15">
        <f>IF(AND(INTRO!$E$39="Non-endemic",INTRO!$E$37="Non-endemic"),"Not required",IF(INTRO!$E$39="Non-endemic","Treat with DEC",COUNTRY_INFO!Q592))</f>
        <v>1</v>
      </c>
      <c r="F592" s="15">
        <f>IF(INTRO!$E$39&lt;&gt;"Non-endemic",COUNTRY_INFO!R592,"Not required")</f>
        <v>1</v>
      </c>
      <c r="G592" s="14">
        <f>IF(COUNTRY_INFO!H592=1, IF($E592=1,IF(ALB_MBD!$J592&lt;&gt;" ",COUNTRY_INFO!F592+COUNTRY_INFO!G592-ALB_MBD!$J592,COUNTRY_INFO!F592+COUNTRY_INFO!G592), 0),0)</f>
        <v>188725</v>
      </c>
      <c r="H592" s="14">
        <f>IF(INTRO!$E$39&lt;&gt;"Endemic",0, IF(AND(COUNTRY_INFO!$I592=1,$F592&lt;&gt;0),IF(COUNTRY_INFO!N592&gt;=(COUNTRY_INFO!F592+COUNTRY_INFO!G592),COUNTRY_INFO!F592+COUNTRY_INFO!G592,COUNTRY_INFO!$N592), 0))</f>
        <v>122069.56376132807</v>
      </c>
      <c r="I592" s="3">
        <v>97655.651009062451</v>
      </c>
      <c r="J592" s="14">
        <f t="shared" si="65"/>
        <v>97655.651009062451</v>
      </c>
      <c r="K592" s="14">
        <f t="shared" si="66"/>
        <v>254994.17717462513</v>
      </c>
      <c r="L592" s="14">
        <f t="shared" si="67"/>
        <v>0</v>
      </c>
      <c r="M592" s="14">
        <f t="shared" si="68"/>
        <v>273435.82282537484</v>
      </c>
      <c r="N592" s="14">
        <f t="shared" si="69"/>
        <v>528430</v>
      </c>
      <c r="O592" s="25"/>
      <c r="P592" s="16">
        <f t="shared" si="63"/>
        <v>528430</v>
      </c>
      <c r="Q592" s="16">
        <f t="shared" si="64"/>
        <v>1057</v>
      </c>
    </row>
    <row r="593" spans="1:17" x14ac:dyDescent="0.25">
      <c r="A593" s="13" t="str">
        <f>IF(INTRO!$E$39="Non-endemic"," ",IF(COUNTRY_INFO!A593=0," ",COUNTRY_INFO!A593))</f>
        <v>Nigeria</v>
      </c>
      <c r="B593" s="13" t="str">
        <f>IF(INTRO!$E$39="Non-endemic"," ",IF(COUNTRY_INFO!B593=0," ",COUNTRY_INFO!B593))</f>
        <v>Ondo</v>
      </c>
      <c r="C593" s="13" t="str">
        <f>IF(INTRO!$E$39="Non-endemic"," ",IF(COUNTRY_INFO!C593=0," ",COUNTRY_INFO!C593))</f>
        <v>Akoko north West</v>
      </c>
      <c r="D593" s="14">
        <f>IF(INTRO!$E$39="Non-endemic",0,IF(INTRO!$E$39="Endemic but PC is not required",IF(COUNTRY_INFO!$H593=1,COUNTRY_INFO!F593+COUNTRY_INFO!G593,0),IF(COUNTRY_INFO!$H593=1,COUNTRY_INFO!F593+COUNTRY_INFO!G593,IF(COUNTRY_INFO!$I593=1,IF(COUNTRY_INFO!N593&gt;=(COUNTRY_INFO!F593+COUNTRY_INFO!G593),COUNTRY_INFO!F593+COUNTRY_INFO!G593,COUNTRY_INFO!$N593),0))))</f>
        <v>230021</v>
      </c>
      <c r="E593" s="15">
        <f>IF(AND(INTRO!$E$39="Non-endemic",INTRO!$E$37="Non-endemic"),"Not required",IF(INTRO!$E$39="Non-endemic","Treat with DEC",COUNTRY_INFO!Q593))</f>
        <v>1</v>
      </c>
      <c r="F593" s="15">
        <f>IF(INTRO!$E$39&lt;&gt;"Non-endemic",COUNTRY_INFO!R593,"Not required")</f>
        <v>1</v>
      </c>
      <c r="G593" s="14">
        <f>IF(COUNTRY_INFO!H593=1, IF($E593=1,IF(ALB_MBD!$J593&lt;&gt;" ",COUNTRY_INFO!F593+COUNTRY_INFO!G593-ALB_MBD!$J593,COUNTRY_INFO!F593+COUNTRY_INFO!G593), 0),0)</f>
        <v>230021</v>
      </c>
      <c r="H593" s="14">
        <f>IF(INTRO!$E$39&lt;&gt;"Endemic",0, IF(AND(COUNTRY_INFO!$I593=1,$F593&lt;&gt;0),IF(COUNTRY_INFO!N593&gt;=(COUNTRY_INFO!F593+COUNTRY_INFO!G593),COUNTRY_INFO!F593+COUNTRY_INFO!G593,COUNTRY_INFO!$N593), 0))</f>
        <v>117391.60473085934</v>
      </c>
      <c r="I593" s="3">
        <v>93913.283784687475</v>
      </c>
      <c r="J593" s="14">
        <f t="shared" si="65"/>
        <v>93913.283784687475</v>
      </c>
      <c r="K593" s="14">
        <f t="shared" si="66"/>
        <v>381101.60540287511</v>
      </c>
      <c r="L593" s="14">
        <f t="shared" si="67"/>
        <v>0</v>
      </c>
      <c r="M593" s="14">
        <f t="shared" si="68"/>
        <v>262957.19459712494</v>
      </c>
      <c r="N593" s="14">
        <f t="shared" si="69"/>
        <v>644058.80000000005</v>
      </c>
      <c r="O593" s="25"/>
      <c r="P593" s="16">
        <f t="shared" si="63"/>
        <v>644058.80000000005</v>
      </c>
      <c r="Q593" s="16">
        <f t="shared" si="64"/>
        <v>1289</v>
      </c>
    </row>
    <row r="594" spans="1:17" x14ac:dyDescent="0.25">
      <c r="A594" s="13" t="str">
        <f>IF(INTRO!$E$39="Non-endemic"," ",IF(COUNTRY_INFO!A594=0," ",COUNTRY_INFO!A594))</f>
        <v>Nigeria</v>
      </c>
      <c r="B594" s="13" t="str">
        <f>IF(INTRO!$E$39="Non-endemic"," ",IF(COUNTRY_INFO!B594=0," ",COUNTRY_INFO!B594))</f>
        <v>Ondo</v>
      </c>
      <c r="C594" s="13" t="str">
        <f>IF(INTRO!$E$39="Non-endemic"," ",IF(COUNTRY_INFO!C594=0," ",COUNTRY_INFO!C594))</f>
        <v>Akoko south East</v>
      </c>
      <c r="D594" s="14">
        <f>IF(INTRO!$E$39="Non-endemic",0,IF(INTRO!$E$39="Endemic but PC is not required",IF(COUNTRY_INFO!$H594=1,COUNTRY_INFO!F594+COUNTRY_INFO!G594,0),IF(COUNTRY_INFO!$H594=1,COUNTRY_INFO!F594+COUNTRY_INFO!G594,IF(COUNTRY_INFO!$I594=1,IF(COUNTRY_INFO!N594&gt;=(COUNTRY_INFO!F594+COUNTRY_INFO!G594),COUNTRY_INFO!F594+COUNTRY_INFO!G594,COUNTRY_INFO!$N594),0))))</f>
        <v>88683</v>
      </c>
      <c r="E594" s="15">
        <f>IF(AND(INTRO!$E$39="Non-endemic",INTRO!$E$37="Non-endemic"),"Not required",IF(INTRO!$E$39="Non-endemic","Treat with DEC",COUNTRY_INFO!Q594))</f>
        <v>1</v>
      </c>
      <c r="F594" s="15">
        <f>IF(INTRO!$E$39&lt;&gt;"Non-endemic",COUNTRY_INFO!R594,"Not required")</f>
        <v>1</v>
      </c>
      <c r="G594" s="14">
        <f>IF(COUNTRY_INFO!H594=1, IF($E594=1,IF(ALB_MBD!$J594&lt;&gt;" ",COUNTRY_INFO!F594+COUNTRY_INFO!G594-ALB_MBD!$J594,COUNTRY_INFO!F594+COUNTRY_INFO!G594), 0),0)</f>
        <v>88683</v>
      </c>
      <c r="H594" s="14">
        <f>IF(INTRO!$E$39&lt;&gt;"Endemic",0, IF(AND(COUNTRY_INFO!$I594=1,$F594&lt;&gt;0),IF(COUNTRY_INFO!N594&gt;=(COUNTRY_INFO!F594+COUNTRY_INFO!G594),COUNTRY_INFO!F594+COUNTRY_INFO!G594,COUNTRY_INFO!$N594), 0))</f>
        <v>88683</v>
      </c>
      <c r="I594" s="3"/>
      <c r="J594" s="14">
        <f t="shared" si="65"/>
        <v>88683</v>
      </c>
      <c r="K594" s="14">
        <f t="shared" si="66"/>
        <v>0</v>
      </c>
      <c r="L594" s="14">
        <f t="shared" si="67"/>
        <v>0</v>
      </c>
      <c r="M594" s="14">
        <f t="shared" si="68"/>
        <v>248312.4</v>
      </c>
      <c r="N594" s="14">
        <f t="shared" si="69"/>
        <v>248312.4</v>
      </c>
      <c r="O594" s="25"/>
      <c r="P594" s="16">
        <f t="shared" si="63"/>
        <v>248312.4</v>
      </c>
      <c r="Q594" s="16">
        <f t="shared" si="64"/>
        <v>497</v>
      </c>
    </row>
    <row r="595" spans="1:17" x14ac:dyDescent="0.25">
      <c r="A595" s="13" t="str">
        <f>IF(INTRO!$E$39="Non-endemic"," ",IF(COUNTRY_INFO!A595=0," ",COUNTRY_INFO!A595))</f>
        <v>Nigeria</v>
      </c>
      <c r="B595" s="13" t="str">
        <f>IF(INTRO!$E$39="Non-endemic"," ",IF(COUNTRY_INFO!B595=0," ",COUNTRY_INFO!B595))</f>
        <v>Ondo</v>
      </c>
      <c r="C595" s="13" t="str">
        <f>IF(INTRO!$E$39="Non-endemic"," ",IF(COUNTRY_INFO!C595=0," ",COUNTRY_INFO!C595))</f>
        <v>Akoko south West</v>
      </c>
      <c r="D595" s="14">
        <f>IF(INTRO!$E$39="Non-endemic",0,IF(INTRO!$E$39="Endemic but PC is not required",IF(COUNTRY_INFO!$H595=1,COUNTRY_INFO!F595+COUNTRY_INFO!G595,0),IF(COUNTRY_INFO!$H595=1,COUNTRY_INFO!F595+COUNTRY_INFO!G595,IF(COUNTRY_INFO!$I595=1,IF(COUNTRY_INFO!N595&gt;=(COUNTRY_INFO!F595+COUNTRY_INFO!G595),COUNTRY_INFO!F595+COUNTRY_INFO!G595,COUNTRY_INFO!$N595),0))))</f>
        <v>246906</v>
      </c>
      <c r="E595" s="15">
        <f>IF(AND(INTRO!$E$39="Non-endemic",INTRO!$E$37="Non-endemic"),"Not required",IF(INTRO!$E$39="Non-endemic","Treat with DEC",COUNTRY_INFO!Q595))</f>
        <v>1</v>
      </c>
      <c r="F595" s="15">
        <f>IF(INTRO!$E$39&lt;&gt;"Non-endemic",COUNTRY_INFO!R595,"Not required")</f>
        <v>1</v>
      </c>
      <c r="G595" s="14">
        <f>IF(COUNTRY_INFO!H595=1, IF($E595=1,IF(ALB_MBD!$J595&lt;&gt;" ",COUNTRY_INFO!F595+COUNTRY_INFO!G595-ALB_MBD!$J595,COUNTRY_INFO!F595+COUNTRY_INFO!G595), 0),0)</f>
        <v>246906</v>
      </c>
      <c r="H595" s="14">
        <f>IF(INTRO!$E$39&lt;&gt;"Endemic",0, IF(AND(COUNTRY_INFO!$I595=1,$F595&lt;&gt;0),IF(COUNTRY_INFO!N595&gt;=(COUNTRY_INFO!F595+COUNTRY_INFO!G595),COUNTRY_INFO!F595+COUNTRY_INFO!G595,COUNTRY_INFO!$N595), 0))</f>
        <v>116796.64958281246</v>
      </c>
      <c r="I595" s="3">
        <v>93437.319666249969</v>
      </c>
      <c r="J595" s="14">
        <f t="shared" si="65"/>
        <v>93437.319666249969</v>
      </c>
      <c r="K595" s="14">
        <f t="shared" si="66"/>
        <v>429712.30493450008</v>
      </c>
      <c r="L595" s="14">
        <f t="shared" si="67"/>
        <v>0</v>
      </c>
      <c r="M595" s="14">
        <f t="shared" si="68"/>
        <v>261624.49506549988</v>
      </c>
      <c r="N595" s="14">
        <f t="shared" si="69"/>
        <v>691336.79999999993</v>
      </c>
      <c r="O595" s="25"/>
      <c r="P595" s="16">
        <f t="shared" si="63"/>
        <v>691336.79999999993</v>
      </c>
      <c r="Q595" s="16">
        <f t="shared" si="64"/>
        <v>1383</v>
      </c>
    </row>
    <row r="596" spans="1:17" x14ac:dyDescent="0.25">
      <c r="A596" s="13" t="str">
        <f>IF(INTRO!$E$39="Non-endemic"," ",IF(COUNTRY_INFO!A596=0," ",COUNTRY_INFO!A596))</f>
        <v>Nigeria</v>
      </c>
      <c r="B596" s="13" t="str">
        <f>IF(INTRO!$E$39="Non-endemic"," ",IF(COUNTRY_INFO!B596=0," ",COUNTRY_INFO!B596))</f>
        <v>Ondo</v>
      </c>
      <c r="C596" s="13" t="str">
        <f>IF(INTRO!$E$39="Non-endemic"," ",IF(COUNTRY_INFO!C596=0," ",COUNTRY_INFO!C596))</f>
        <v>Akure North</v>
      </c>
      <c r="D596" s="14">
        <f>IF(INTRO!$E$39="Non-endemic",0,IF(INTRO!$E$39="Endemic but PC is not required",IF(COUNTRY_INFO!$H596=1,COUNTRY_INFO!F596+COUNTRY_INFO!G596,0),IF(COUNTRY_INFO!$H596=1,COUNTRY_INFO!F596+COUNTRY_INFO!G596,IF(COUNTRY_INFO!$I596=1,IF(COUNTRY_INFO!N596&gt;=(COUNTRY_INFO!F596+COUNTRY_INFO!G596),COUNTRY_INFO!F596+COUNTRY_INFO!G596,COUNTRY_INFO!$N596),0))))</f>
        <v>141576</v>
      </c>
      <c r="E596" s="15">
        <f>IF(AND(INTRO!$E$39="Non-endemic",INTRO!$E$37="Non-endemic"),"Not required",IF(INTRO!$E$39="Non-endemic","Treat with DEC",COUNTRY_INFO!Q596))</f>
        <v>1</v>
      </c>
      <c r="F596" s="15">
        <f>IF(INTRO!$E$39&lt;&gt;"Non-endemic",COUNTRY_INFO!R596,"Not required")</f>
        <v>1</v>
      </c>
      <c r="G596" s="14">
        <f>IF(COUNTRY_INFO!H596=1, IF($E596=1,IF(ALB_MBD!$J596&lt;&gt;" ",COUNTRY_INFO!F596+COUNTRY_INFO!G596-ALB_MBD!$J596,COUNTRY_INFO!F596+COUNTRY_INFO!G596), 0),0)</f>
        <v>141576</v>
      </c>
      <c r="H596" s="14">
        <f>IF(INTRO!$E$39&lt;&gt;"Endemic",0, IF(AND(COUNTRY_INFO!$I596=1,$F596&lt;&gt;0),IF(COUNTRY_INFO!N596&gt;=(COUNTRY_INFO!F596+COUNTRY_INFO!G596),COUNTRY_INFO!F596+COUNTRY_INFO!G596,COUNTRY_INFO!$N596), 0))</f>
        <v>117974.41793710933</v>
      </c>
      <c r="I596" s="3">
        <v>94379.53434968747</v>
      </c>
      <c r="J596" s="14">
        <f t="shared" si="65"/>
        <v>94379.53434968747</v>
      </c>
      <c r="K596" s="14">
        <f t="shared" si="66"/>
        <v>132150.10382087508</v>
      </c>
      <c r="L596" s="14">
        <f t="shared" si="67"/>
        <v>0</v>
      </c>
      <c r="M596" s="14">
        <f t="shared" si="68"/>
        <v>264262.69617912488</v>
      </c>
      <c r="N596" s="14">
        <f t="shared" si="69"/>
        <v>396412.79999999993</v>
      </c>
      <c r="O596" s="25"/>
      <c r="P596" s="16">
        <f t="shared" si="63"/>
        <v>396412.79999999993</v>
      </c>
      <c r="Q596" s="16">
        <f t="shared" si="64"/>
        <v>793</v>
      </c>
    </row>
    <row r="597" spans="1:17" x14ac:dyDescent="0.25">
      <c r="A597" s="13" t="str">
        <f>IF(INTRO!$E$39="Non-endemic"," ",IF(COUNTRY_INFO!A597=0," ",COUNTRY_INFO!A597))</f>
        <v>Nigeria</v>
      </c>
      <c r="B597" s="13" t="str">
        <f>IF(INTRO!$E$39="Non-endemic"," ",IF(COUNTRY_INFO!B597=0," ",COUNTRY_INFO!B597))</f>
        <v>Ondo</v>
      </c>
      <c r="C597" s="13" t="str">
        <f>IF(INTRO!$E$39="Non-endemic"," ",IF(COUNTRY_INFO!C597=0," ",COUNTRY_INFO!C597))</f>
        <v>Akure South</v>
      </c>
      <c r="D597" s="14">
        <f>IF(INTRO!$E$39="Non-endemic",0,IF(INTRO!$E$39="Endemic but PC is not required",IF(COUNTRY_INFO!$H597=1,COUNTRY_INFO!F597+COUNTRY_INFO!G597,0),IF(COUNTRY_INFO!$H597=1,COUNTRY_INFO!F597+COUNTRY_INFO!G597,IF(COUNTRY_INFO!$I597=1,IF(COUNTRY_INFO!N597&gt;=(COUNTRY_INFO!F597+COUNTRY_INFO!G597),COUNTRY_INFO!F597+COUNTRY_INFO!G597,COUNTRY_INFO!$N597),0))))</f>
        <v>140689.7834132812</v>
      </c>
      <c r="E597" s="15">
        <f>IF(AND(INTRO!$E$39="Non-endemic",INTRO!$E$37="Non-endemic"),"Not required",IF(INTRO!$E$39="Non-endemic","Treat with DEC",COUNTRY_INFO!Q597))</f>
        <v>0</v>
      </c>
      <c r="F597" s="15">
        <f>IF(INTRO!$E$39&lt;&gt;"Non-endemic",COUNTRY_INFO!R597,"Not required")</f>
        <v>1</v>
      </c>
      <c r="G597" s="14">
        <f>IF(COUNTRY_INFO!H597=1, IF($E597=1,IF(ALB_MBD!$J597&lt;&gt;" ",COUNTRY_INFO!F597+COUNTRY_INFO!G597-ALB_MBD!$J597,COUNTRY_INFO!F597+COUNTRY_INFO!G597), 0),0)</f>
        <v>0</v>
      </c>
      <c r="H597" s="14">
        <f>IF(INTRO!$E$39&lt;&gt;"Endemic",0, IF(AND(COUNTRY_INFO!$I597=1,$F597&lt;&gt;0),IF(COUNTRY_INFO!N597&gt;=(COUNTRY_INFO!F597+COUNTRY_INFO!G597),COUNTRY_INFO!F597+COUNTRY_INFO!G597,COUNTRY_INFO!$N597), 0))</f>
        <v>140689.7834132812</v>
      </c>
      <c r="I597" s="3">
        <v>112551.82673062496</v>
      </c>
      <c r="J597" s="14">
        <f t="shared" si="65"/>
        <v>112551.82673062496</v>
      </c>
      <c r="K597" s="14">
        <f t="shared" si="66"/>
        <v>0</v>
      </c>
      <c r="L597" s="14">
        <f t="shared" si="67"/>
        <v>315145.11484574986</v>
      </c>
      <c r="M597" s="14">
        <f t="shared" si="68"/>
        <v>0</v>
      </c>
      <c r="N597" s="14">
        <f t="shared" si="69"/>
        <v>315145.11484574986</v>
      </c>
      <c r="O597" s="25"/>
      <c r="P597" s="16">
        <f t="shared" si="63"/>
        <v>315145.11484574986</v>
      </c>
      <c r="Q597" s="16">
        <f t="shared" si="64"/>
        <v>631</v>
      </c>
    </row>
    <row r="598" spans="1:17" x14ac:dyDescent="0.25">
      <c r="A598" s="13" t="str">
        <f>IF(INTRO!$E$39="Non-endemic"," ",IF(COUNTRY_INFO!A598=0," ",COUNTRY_INFO!A598))</f>
        <v>Nigeria</v>
      </c>
      <c r="B598" s="13" t="str">
        <f>IF(INTRO!$E$39="Non-endemic"," ",IF(COUNTRY_INFO!B598=0," ",COUNTRY_INFO!B598))</f>
        <v>Ondo</v>
      </c>
      <c r="C598" s="13" t="str">
        <f>IF(INTRO!$E$39="Non-endemic"," ",IF(COUNTRY_INFO!C598=0," ",COUNTRY_INFO!C598))</f>
        <v>Ese Odo</v>
      </c>
      <c r="D598" s="14">
        <f>IF(INTRO!$E$39="Non-endemic",0,IF(INTRO!$E$39="Endemic but PC is not required",IF(COUNTRY_INFO!$H598=1,COUNTRY_INFO!F598+COUNTRY_INFO!G598,0),IF(COUNTRY_INFO!$H598=1,COUNTRY_INFO!F598+COUNTRY_INFO!G598,IF(COUNTRY_INFO!$I598=1,IF(COUNTRY_INFO!N598&gt;=(COUNTRY_INFO!F598+COUNTRY_INFO!G598),COUNTRY_INFO!F598+COUNTRY_INFO!G598,COUNTRY_INFO!$N598),0))))</f>
        <v>166743</v>
      </c>
      <c r="E598" s="15">
        <f>IF(AND(INTRO!$E$39="Non-endemic",INTRO!$E$37="Non-endemic"),"Not required",IF(INTRO!$E$39="Non-endemic","Treat with DEC",COUNTRY_INFO!Q598))</f>
        <v>1</v>
      </c>
      <c r="F598" s="15">
        <f>IF(INTRO!$E$39&lt;&gt;"Non-endemic",COUNTRY_INFO!R598,"Not required")</f>
        <v>0</v>
      </c>
      <c r="G598" s="14">
        <f>IF(COUNTRY_INFO!H598=1, IF($E598=1,IF(ALB_MBD!$J598&lt;&gt;" ",COUNTRY_INFO!F598+COUNTRY_INFO!G598-ALB_MBD!$J598,COUNTRY_INFO!F598+COUNTRY_INFO!G598), 0),0)</f>
        <v>166743</v>
      </c>
      <c r="H598" s="14">
        <f>IF(INTRO!$E$39&lt;&gt;"Endemic",0, IF(AND(COUNTRY_INFO!$I598=1,$F598&lt;&gt;0),IF(COUNTRY_INFO!N598&gt;=(COUNTRY_INFO!F598+COUNTRY_INFO!G598),COUNTRY_INFO!F598+COUNTRY_INFO!G598,COUNTRY_INFO!$N598), 0))</f>
        <v>0</v>
      </c>
      <c r="I598" s="3">
        <v>0</v>
      </c>
      <c r="J598" s="14">
        <f t="shared" si="65"/>
        <v>0</v>
      </c>
      <c r="K598" s="14">
        <f t="shared" si="66"/>
        <v>466880.39999999997</v>
      </c>
      <c r="L598" s="14">
        <f t="shared" si="67"/>
        <v>0</v>
      </c>
      <c r="M598" s="14">
        <f t="shared" si="68"/>
        <v>0</v>
      </c>
      <c r="N598" s="14">
        <f t="shared" si="69"/>
        <v>466880.39999999997</v>
      </c>
      <c r="O598" s="25"/>
      <c r="P598" s="16">
        <f t="shared" si="63"/>
        <v>466880.39999999997</v>
      </c>
      <c r="Q598" s="16">
        <f t="shared" si="64"/>
        <v>934</v>
      </c>
    </row>
    <row r="599" spans="1:17" x14ac:dyDescent="0.25">
      <c r="A599" s="13" t="str">
        <f>IF(INTRO!$E$39="Non-endemic"," ",IF(COUNTRY_INFO!A599=0," ",COUNTRY_INFO!A599))</f>
        <v>Nigeria</v>
      </c>
      <c r="B599" s="13" t="str">
        <f>IF(INTRO!$E$39="Non-endemic"," ",IF(COUNTRY_INFO!B599=0," ",COUNTRY_INFO!B599))</f>
        <v>Ondo</v>
      </c>
      <c r="C599" s="13" t="str">
        <f>IF(INTRO!$E$39="Non-endemic"," ",IF(COUNTRY_INFO!C599=0," ",COUNTRY_INFO!C599))</f>
        <v>Idanre</v>
      </c>
      <c r="D599" s="14">
        <f>IF(INTRO!$E$39="Non-endemic",0,IF(INTRO!$E$39="Endemic but PC is not required",IF(COUNTRY_INFO!$H599=1,COUNTRY_INFO!F599+COUNTRY_INFO!G599,0),IF(COUNTRY_INFO!$H599=1,COUNTRY_INFO!F599+COUNTRY_INFO!G599,IF(COUNTRY_INFO!$I599=1,IF(COUNTRY_INFO!N599&gt;=(COUNTRY_INFO!F599+COUNTRY_INFO!G599),COUNTRY_INFO!F599+COUNTRY_INFO!G599,COUNTRY_INFO!$N599),0))))</f>
        <v>138818</v>
      </c>
      <c r="E599" s="15">
        <f>IF(AND(INTRO!$E$39="Non-endemic",INTRO!$E$37="Non-endemic"),"Not required",IF(INTRO!$E$39="Non-endemic","Treat with DEC",COUNTRY_INFO!Q599))</f>
        <v>1</v>
      </c>
      <c r="F599" s="15">
        <f>IF(INTRO!$E$39&lt;&gt;"Non-endemic",COUNTRY_INFO!R599,"Not required")</f>
        <v>1</v>
      </c>
      <c r="G599" s="14">
        <f>IF(COUNTRY_INFO!H599=1, IF($E599=1,IF(ALB_MBD!$J599&lt;&gt;" ",COUNTRY_INFO!F599+COUNTRY_INFO!G599-ALB_MBD!$J599,COUNTRY_INFO!F599+COUNTRY_INFO!G599), 0),0)</f>
        <v>138818</v>
      </c>
      <c r="H599" s="14">
        <f>IF(INTRO!$E$39&lt;&gt;"Endemic",0, IF(AND(COUNTRY_INFO!$I599=1,$F599&lt;&gt;0),IF(COUNTRY_INFO!N599&gt;=(COUNTRY_INFO!F599+COUNTRY_INFO!G599),COUNTRY_INFO!F599+COUNTRY_INFO!G599,COUNTRY_INFO!$N599), 0))</f>
        <v>106123.88274335934</v>
      </c>
      <c r="I599" s="3">
        <v>84899.106194687469</v>
      </c>
      <c r="J599" s="14">
        <f t="shared" si="65"/>
        <v>84899.106194687469</v>
      </c>
      <c r="K599" s="14">
        <f t="shared" si="66"/>
        <v>150972.90265487507</v>
      </c>
      <c r="L599" s="14">
        <f t="shared" si="67"/>
        <v>0</v>
      </c>
      <c r="M599" s="14">
        <f t="shared" si="68"/>
        <v>237717.4973451249</v>
      </c>
      <c r="N599" s="14">
        <f t="shared" si="69"/>
        <v>388690.39999999997</v>
      </c>
      <c r="O599" s="25"/>
      <c r="P599" s="16">
        <f t="shared" si="63"/>
        <v>388690.39999999997</v>
      </c>
      <c r="Q599" s="16">
        <f t="shared" si="64"/>
        <v>778</v>
      </c>
    </row>
    <row r="600" spans="1:17" x14ac:dyDescent="0.25">
      <c r="A600" s="13" t="str">
        <f>IF(INTRO!$E$39="Non-endemic"," ",IF(COUNTRY_INFO!A600=0," ",COUNTRY_INFO!A600))</f>
        <v>Nigeria</v>
      </c>
      <c r="B600" s="13" t="str">
        <f>IF(INTRO!$E$39="Non-endemic"," ",IF(COUNTRY_INFO!B600=0," ",COUNTRY_INFO!B600))</f>
        <v>Ondo</v>
      </c>
      <c r="C600" s="13" t="str">
        <f>IF(INTRO!$E$39="Non-endemic"," ",IF(COUNTRY_INFO!C600=0," ",COUNTRY_INFO!C600))</f>
        <v>Ifedore</v>
      </c>
      <c r="D600" s="14">
        <f>IF(INTRO!$E$39="Non-endemic",0,IF(INTRO!$E$39="Endemic but PC is not required",IF(COUNTRY_INFO!$H600=1,COUNTRY_INFO!F600+COUNTRY_INFO!G600,0),IF(COUNTRY_INFO!$H600=1,COUNTRY_INFO!F600+COUNTRY_INFO!G600,IF(COUNTRY_INFO!$I600=1,IF(COUNTRY_INFO!N600&gt;=(COUNTRY_INFO!F600+COUNTRY_INFO!G600),COUNTRY_INFO!F600+COUNTRY_INFO!G600,COUNTRY_INFO!$N600),0))))</f>
        <v>189712</v>
      </c>
      <c r="E600" s="15">
        <f>IF(AND(INTRO!$E$39="Non-endemic",INTRO!$E$37="Non-endemic"),"Not required",IF(INTRO!$E$39="Non-endemic","Treat with DEC",COUNTRY_INFO!Q600))</f>
        <v>1</v>
      </c>
      <c r="F600" s="15">
        <f>IF(INTRO!$E$39&lt;&gt;"Non-endemic",COUNTRY_INFO!R600,"Not required")</f>
        <v>1</v>
      </c>
      <c r="G600" s="14">
        <f>IF(COUNTRY_INFO!H600=1, IF($E600=1,IF(ALB_MBD!$J600&lt;&gt;" ",COUNTRY_INFO!F600+COUNTRY_INFO!G600-ALB_MBD!$J600,COUNTRY_INFO!F600+COUNTRY_INFO!G600), 0),0)</f>
        <v>0</v>
      </c>
      <c r="H600" s="14">
        <f>IF(INTRO!$E$39&lt;&gt;"Endemic",0, IF(AND(COUNTRY_INFO!$I600=1,$F600&lt;&gt;0),IF(COUNTRY_INFO!N600&gt;=(COUNTRY_INFO!F600+COUNTRY_INFO!G600),COUNTRY_INFO!F600+COUNTRY_INFO!G600,COUNTRY_INFO!$N600), 0))</f>
        <v>118232.7101535156</v>
      </c>
      <c r="I600" s="3">
        <v>94586.168122812465</v>
      </c>
      <c r="J600" s="14">
        <f t="shared" si="65"/>
        <v>94586.168122812465</v>
      </c>
      <c r="K600" s="14">
        <f t="shared" si="66"/>
        <v>0</v>
      </c>
      <c r="L600" s="14">
        <f t="shared" si="67"/>
        <v>0</v>
      </c>
      <c r="M600" s="14">
        <f t="shared" si="68"/>
        <v>264841.27074387489</v>
      </c>
      <c r="N600" s="14">
        <f t="shared" si="69"/>
        <v>264841.27074387489</v>
      </c>
      <c r="O600" s="25"/>
      <c r="P600" s="16">
        <f t="shared" si="63"/>
        <v>264841.27074387489</v>
      </c>
      <c r="Q600" s="16">
        <f t="shared" si="64"/>
        <v>530</v>
      </c>
    </row>
    <row r="601" spans="1:17" x14ac:dyDescent="0.25">
      <c r="A601" s="13" t="str">
        <f>IF(INTRO!$E$39="Non-endemic"," ",IF(COUNTRY_INFO!A601=0," ",COUNTRY_INFO!A601))</f>
        <v>Nigeria</v>
      </c>
      <c r="B601" s="13" t="str">
        <f>IF(INTRO!$E$39="Non-endemic"," ",IF(COUNTRY_INFO!B601=0," ",COUNTRY_INFO!B601))</f>
        <v>Ondo</v>
      </c>
      <c r="C601" s="13" t="str">
        <f>IF(INTRO!$E$39="Non-endemic"," ",IF(COUNTRY_INFO!C601=0," ",COUNTRY_INFO!C601))</f>
        <v>Ilaje</v>
      </c>
      <c r="D601" s="14">
        <f>IF(INTRO!$E$39="Non-endemic",0,IF(INTRO!$E$39="Endemic but PC is not required",IF(COUNTRY_INFO!$H601=1,COUNTRY_INFO!F601+COUNTRY_INFO!G601,0),IF(COUNTRY_INFO!$H601=1,COUNTRY_INFO!F601+COUNTRY_INFO!G601,IF(COUNTRY_INFO!$I601=1,IF(COUNTRY_INFO!N601&gt;=(COUNTRY_INFO!F601+COUNTRY_INFO!G601),COUNTRY_INFO!F601+COUNTRY_INFO!G601,COUNTRY_INFO!$N601),0))))</f>
        <v>312676</v>
      </c>
      <c r="E601" s="15">
        <f>IF(AND(INTRO!$E$39="Non-endemic",INTRO!$E$37="Non-endemic"),"Not required",IF(INTRO!$E$39="Non-endemic","Treat with DEC",COUNTRY_INFO!Q601))</f>
        <v>1</v>
      </c>
      <c r="F601" s="15">
        <f>IF(INTRO!$E$39&lt;&gt;"Non-endemic",COUNTRY_INFO!R601,"Not required")</f>
        <v>0</v>
      </c>
      <c r="G601" s="14">
        <f>IF(COUNTRY_INFO!H601=1, IF($E601=1,IF(ALB_MBD!$J601&lt;&gt;" ",COUNTRY_INFO!F601+COUNTRY_INFO!G601-ALB_MBD!$J601,COUNTRY_INFO!F601+COUNTRY_INFO!G601), 0),0)</f>
        <v>312676</v>
      </c>
      <c r="H601" s="14">
        <f>IF(INTRO!$E$39&lt;&gt;"Endemic",0, IF(AND(COUNTRY_INFO!$I601=1,$F601&lt;&gt;0),IF(COUNTRY_INFO!N601&gt;=(COUNTRY_INFO!F601+COUNTRY_INFO!G601),COUNTRY_INFO!F601+COUNTRY_INFO!G601,COUNTRY_INFO!$N601), 0))</f>
        <v>0</v>
      </c>
      <c r="I601" s="3">
        <v>0</v>
      </c>
      <c r="J601" s="14">
        <f t="shared" si="65"/>
        <v>0</v>
      </c>
      <c r="K601" s="14">
        <f t="shared" si="66"/>
        <v>875492.79999999993</v>
      </c>
      <c r="L601" s="14">
        <f t="shared" si="67"/>
        <v>0</v>
      </c>
      <c r="M601" s="14">
        <f t="shared" si="68"/>
        <v>0</v>
      </c>
      <c r="N601" s="14">
        <f t="shared" si="69"/>
        <v>875492.79999999993</v>
      </c>
      <c r="O601" s="25"/>
      <c r="P601" s="16">
        <f t="shared" si="63"/>
        <v>875492.79999999993</v>
      </c>
      <c r="Q601" s="16">
        <f t="shared" si="64"/>
        <v>1751</v>
      </c>
    </row>
    <row r="602" spans="1:17" x14ac:dyDescent="0.25">
      <c r="A602" s="13" t="str">
        <f>IF(INTRO!$E$39="Non-endemic"," ",IF(COUNTRY_INFO!A602=0," ",COUNTRY_INFO!A602))</f>
        <v>Nigeria</v>
      </c>
      <c r="B602" s="13" t="str">
        <f>IF(INTRO!$E$39="Non-endemic"," ",IF(COUNTRY_INFO!B602=0," ",COUNTRY_INFO!B602))</f>
        <v>Ondo</v>
      </c>
      <c r="C602" s="13" t="str">
        <f>IF(INTRO!$E$39="Non-endemic"," ",IF(COUNTRY_INFO!C602=0," ",COUNTRY_INFO!C602))</f>
        <v>Ile-Oluji-Okegbo</v>
      </c>
      <c r="D602" s="14">
        <f>IF(INTRO!$E$39="Non-endemic",0,IF(INTRO!$E$39="Endemic but PC is not required",IF(COUNTRY_INFO!$H602=1,COUNTRY_INFO!F602+COUNTRY_INFO!G602,0),IF(COUNTRY_INFO!$H602=1,COUNTRY_INFO!F602+COUNTRY_INFO!G602,IF(COUNTRY_INFO!$I602=1,IF(COUNTRY_INFO!N602&gt;=(COUNTRY_INFO!F602+COUNTRY_INFO!G602),COUNTRY_INFO!F602+COUNTRY_INFO!G602,COUNTRY_INFO!$N602),0))))</f>
        <v>185992</v>
      </c>
      <c r="E602" s="15">
        <f>IF(AND(INTRO!$E$39="Non-endemic",INTRO!$E$37="Non-endemic"),"Not required",IF(INTRO!$E$39="Non-endemic","Treat with DEC",COUNTRY_INFO!Q602))</f>
        <v>1</v>
      </c>
      <c r="F602" s="15">
        <f>IF(INTRO!$E$39&lt;&gt;"Non-endemic",COUNTRY_INFO!R602,"Not required")</f>
        <v>1</v>
      </c>
      <c r="G602" s="14">
        <f>IF(COUNTRY_INFO!H602=1, IF($E602=1,IF(ALB_MBD!$J602&lt;&gt;" ",COUNTRY_INFO!F602+COUNTRY_INFO!G602-ALB_MBD!$J602,COUNTRY_INFO!F602+COUNTRY_INFO!G602), 0),0)</f>
        <v>185992</v>
      </c>
      <c r="H602" s="14">
        <f>IF(INTRO!$E$39&lt;&gt;"Endemic",0, IF(AND(COUNTRY_INFO!$I602=1,$F602&lt;&gt;0),IF(COUNTRY_INFO!N602&gt;=(COUNTRY_INFO!F602+COUNTRY_INFO!G602),COUNTRY_INFO!F602+COUNTRY_INFO!G602,COUNTRY_INFO!$N602), 0))</f>
        <v>99847.602647265579</v>
      </c>
      <c r="I602" s="3">
        <v>79878.082117812461</v>
      </c>
      <c r="J602" s="14">
        <f t="shared" si="65"/>
        <v>79878.082117812461</v>
      </c>
      <c r="K602" s="14">
        <f t="shared" si="66"/>
        <v>297118.97007012507</v>
      </c>
      <c r="L602" s="14">
        <f t="shared" si="67"/>
        <v>0</v>
      </c>
      <c r="M602" s="14">
        <f t="shared" si="68"/>
        <v>223658.62992987488</v>
      </c>
      <c r="N602" s="14">
        <f t="shared" si="69"/>
        <v>520777.6</v>
      </c>
      <c r="O602" s="25"/>
      <c r="P602" s="16">
        <f t="shared" si="63"/>
        <v>520777.6</v>
      </c>
      <c r="Q602" s="16">
        <f t="shared" si="64"/>
        <v>1042</v>
      </c>
    </row>
    <row r="603" spans="1:17" x14ac:dyDescent="0.25">
      <c r="A603" s="13" t="str">
        <f>IF(INTRO!$E$39="Non-endemic"," ",IF(COUNTRY_INFO!A603=0," ",COUNTRY_INFO!A603))</f>
        <v>Nigeria</v>
      </c>
      <c r="B603" s="13" t="str">
        <f>IF(INTRO!$E$39="Non-endemic"," ",IF(COUNTRY_INFO!B603=0," ",COUNTRY_INFO!B603))</f>
        <v>Ondo</v>
      </c>
      <c r="C603" s="13" t="str">
        <f>IF(INTRO!$E$39="Non-endemic"," ",IF(COUNTRY_INFO!C603=0," ",COUNTRY_INFO!C603))</f>
        <v>Irele</v>
      </c>
      <c r="D603" s="14">
        <f>IF(INTRO!$E$39="Non-endemic",0,IF(INTRO!$E$39="Endemic but PC is not required",IF(COUNTRY_INFO!$H603=1,COUNTRY_INFO!F603+COUNTRY_INFO!G603,0),IF(COUNTRY_INFO!$H603=1,COUNTRY_INFO!F603+COUNTRY_INFO!G603,IF(COUNTRY_INFO!$I603=1,IF(COUNTRY_INFO!N603&gt;=(COUNTRY_INFO!F603+COUNTRY_INFO!G603),COUNTRY_INFO!F603+COUNTRY_INFO!G603,COUNTRY_INFO!$N603),0))))</f>
        <v>156186</v>
      </c>
      <c r="E603" s="15">
        <f>IF(AND(INTRO!$E$39="Non-endemic",INTRO!$E$37="Non-endemic"),"Not required",IF(INTRO!$E$39="Non-endemic","Treat with DEC",COUNTRY_INFO!Q603))</f>
        <v>1</v>
      </c>
      <c r="F603" s="15">
        <f>IF(INTRO!$E$39&lt;&gt;"Non-endemic",COUNTRY_INFO!R603,"Not required")</f>
        <v>1</v>
      </c>
      <c r="G603" s="14">
        <f>IF(COUNTRY_INFO!H603=1, IF($E603=1,IF(ALB_MBD!$J603&lt;&gt;" ",COUNTRY_INFO!F603+COUNTRY_INFO!G603-ALB_MBD!$J603,COUNTRY_INFO!F603+COUNTRY_INFO!G603), 0),0)</f>
        <v>156186</v>
      </c>
      <c r="H603" s="14">
        <f>IF(INTRO!$E$39&lt;&gt;"Endemic",0, IF(AND(COUNTRY_INFO!$I603=1,$F603&lt;&gt;0),IF(COUNTRY_INFO!N603&gt;=(COUNTRY_INFO!F603+COUNTRY_INFO!G603),COUNTRY_INFO!F603+COUNTRY_INFO!G603,COUNTRY_INFO!$N603), 0))</f>
        <v>119126.79859492184</v>
      </c>
      <c r="I603" s="3">
        <v>95301.438875937485</v>
      </c>
      <c r="J603" s="14">
        <f t="shared" si="65"/>
        <v>95301.438875937485</v>
      </c>
      <c r="K603" s="14">
        <f t="shared" si="66"/>
        <v>170476.77114737502</v>
      </c>
      <c r="L603" s="14">
        <f t="shared" si="67"/>
        <v>0</v>
      </c>
      <c r="M603" s="14">
        <f t="shared" si="68"/>
        <v>266844.02885262494</v>
      </c>
      <c r="N603" s="14">
        <f t="shared" si="69"/>
        <v>437320.79999999993</v>
      </c>
      <c r="O603" s="25"/>
      <c r="P603" s="16">
        <f t="shared" si="63"/>
        <v>437320.79999999993</v>
      </c>
      <c r="Q603" s="16">
        <f t="shared" si="64"/>
        <v>875</v>
      </c>
    </row>
    <row r="604" spans="1:17" x14ac:dyDescent="0.25">
      <c r="A604" s="13" t="str">
        <f>IF(INTRO!$E$39="Non-endemic"," ",IF(COUNTRY_INFO!A604=0," ",COUNTRY_INFO!A604))</f>
        <v>Nigeria</v>
      </c>
      <c r="B604" s="13" t="str">
        <f>IF(INTRO!$E$39="Non-endemic"," ",IF(COUNTRY_INFO!B604=0," ",COUNTRY_INFO!B604))</f>
        <v>Ondo</v>
      </c>
      <c r="C604" s="13" t="str">
        <f>IF(INTRO!$E$39="Non-endemic"," ",IF(COUNTRY_INFO!C604=0," ",COUNTRY_INFO!C604))</f>
        <v>Odigbo</v>
      </c>
      <c r="D604" s="14">
        <f>IF(INTRO!$E$39="Non-endemic",0,IF(INTRO!$E$39="Endemic but PC is not required",IF(COUNTRY_INFO!$H604=1,COUNTRY_INFO!F604+COUNTRY_INFO!G604,0),IF(COUNTRY_INFO!$H604=1,COUNTRY_INFO!F604+COUNTRY_INFO!G604,IF(COUNTRY_INFO!$I604=1,IF(COUNTRY_INFO!N604&gt;=(COUNTRY_INFO!F604+COUNTRY_INFO!G604),COUNTRY_INFO!F604+COUNTRY_INFO!G604,COUNTRY_INFO!$N604),0))))</f>
        <v>247837</v>
      </c>
      <c r="E604" s="15">
        <f>IF(AND(INTRO!$E$39="Non-endemic",INTRO!$E$37="Non-endemic"),"Not required",IF(INTRO!$E$39="Non-endemic","Treat with DEC",COUNTRY_INFO!Q604))</f>
        <v>1</v>
      </c>
      <c r="F604" s="15">
        <f>IF(INTRO!$E$39&lt;&gt;"Non-endemic",COUNTRY_INFO!R604,"Not required")</f>
        <v>0</v>
      </c>
      <c r="G604" s="14">
        <f>IF(COUNTRY_INFO!H604=1, IF($E604=1,IF(ALB_MBD!$J604&lt;&gt;" ",COUNTRY_INFO!F604+COUNTRY_INFO!G604-ALB_MBD!$J604,COUNTRY_INFO!F604+COUNTRY_INFO!G604), 0),0)</f>
        <v>247837</v>
      </c>
      <c r="H604" s="14">
        <f>IF(INTRO!$E$39&lt;&gt;"Endemic",0, IF(AND(COUNTRY_INFO!$I604=1,$F604&lt;&gt;0),IF(COUNTRY_INFO!N604&gt;=(COUNTRY_INFO!F604+COUNTRY_INFO!G604),COUNTRY_INFO!F604+COUNTRY_INFO!G604,COUNTRY_INFO!$N604), 0))</f>
        <v>0</v>
      </c>
      <c r="I604" s="3">
        <v>0</v>
      </c>
      <c r="J604" s="14">
        <f t="shared" si="65"/>
        <v>0</v>
      </c>
      <c r="K604" s="14">
        <f t="shared" si="66"/>
        <v>693943.6</v>
      </c>
      <c r="L604" s="14">
        <f t="shared" si="67"/>
        <v>0</v>
      </c>
      <c r="M604" s="14">
        <f t="shared" si="68"/>
        <v>0</v>
      </c>
      <c r="N604" s="14">
        <f t="shared" si="69"/>
        <v>693943.6</v>
      </c>
      <c r="O604" s="25"/>
      <c r="P604" s="16">
        <f t="shared" si="63"/>
        <v>693943.6</v>
      </c>
      <c r="Q604" s="16">
        <f t="shared" si="64"/>
        <v>1388</v>
      </c>
    </row>
    <row r="605" spans="1:17" x14ac:dyDescent="0.25">
      <c r="A605" s="13" t="str">
        <f>IF(INTRO!$E$39="Non-endemic"," ",IF(COUNTRY_INFO!A605=0," ",COUNTRY_INFO!A605))</f>
        <v>Nigeria</v>
      </c>
      <c r="B605" s="13" t="str">
        <f>IF(INTRO!$E$39="Non-endemic"," ",IF(COUNTRY_INFO!B605=0," ",COUNTRY_INFO!B605))</f>
        <v>Ondo</v>
      </c>
      <c r="C605" s="13" t="str">
        <f>IF(INTRO!$E$39="Non-endemic"," ",IF(COUNTRY_INFO!C605=0," ",COUNTRY_INFO!C605))</f>
        <v>Okitipupa</v>
      </c>
      <c r="D605" s="14">
        <f>IF(INTRO!$E$39="Non-endemic",0,IF(INTRO!$E$39="Endemic but PC is not required",IF(COUNTRY_INFO!$H605=1,COUNTRY_INFO!F605+COUNTRY_INFO!G605,0),IF(COUNTRY_INFO!$H605=1,COUNTRY_INFO!F605+COUNTRY_INFO!G605,IF(COUNTRY_INFO!$I605=1,IF(COUNTRY_INFO!N605&gt;=(COUNTRY_INFO!F605+COUNTRY_INFO!G605),COUNTRY_INFO!F605+COUNTRY_INFO!G605,COUNTRY_INFO!$N605),0))))</f>
        <v>251295</v>
      </c>
      <c r="E605" s="15">
        <f>IF(AND(INTRO!$E$39="Non-endemic",INTRO!$E$37="Non-endemic"),"Not required",IF(INTRO!$E$39="Non-endemic","Treat with DEC",COUNTRY_INFO!Q605))</f>
        <v>1</v>
      </c>
      <c r="F605" s="15">
        <f>IF(INTRO!$E$39&lt;&gt;"Non-endemic",COUNTRY_INFO!R605,"Not required")</f>
        <v>0</v>
      </c>
      <c r="G605" s="14">
        <f>IF(COUNTRY_INFO!H605=1, IF($E605=1,IF(ALB_MBD!$J605&lt;&gt;" ",COUNTRY_INFO!F605+COUNTRY_INFO!G605-ALB_MBD!$J605,COUNTRY_INFO!F605+COUNTRY_INFO!G605), 0),0)</f>
        <v>251295</v>
      </c>
      <c r="H605" s="14">
        <f>IF(INTRO!$E$39&lt;&gt;"Endemic",0, IF(AND(COUNTRY_INFO!$I605=1,$F605&lt;&gt;0),IF(COUNTRY_INFO!N605&gt;=(COUNTRY_INFO!F605+COUNTRY_INFO!G605),COUNTRY_INFO!F605+COUNTRY_INFO!G605,COUNTRY_INFO!$N605), 0))</f>
        <v>0</v>
      </c>
      <c r="I605" s="3">
        <v>0</v>
      </c>
      <c r="J605" s="14">
        <f t="shared" si="65"/>
        <v>0</v>
      </c>
      <c r="K605" s="14">
        <f t="shared" si="66"/>
        <v>703626</v>
      </c>
      <c r="L605" s="14">
        <f t="shared" si="67"/>
        <v>0</v>
      </c>
      <c r="M605" s="14">
        <f t="shared" si="68"/>
        <v>0</v>
      </c>
      <c r="N605" s="14">
        <f t="shared" si="69"/>
        <v>703626</v>
      </c>
      <c r="O605" s="25"/>
      <c r="P605" s="16">
        <f t="shared" si="63"/>
        <v>703626</v>
      </c>
      <c r="Q605" s="16">
        <f t="shared" si="64"/>
        <v>1408</v>
      </c>
    </row>
    <row r="606" spans="1:17" x14ac:dyDescent="0.25">
      <c r="A606" s="13" t="str">
        <f>IF(INTRO!$E$39="Non-endemic"," ",IF(COUNTRY_INFO!A606=0," ",COUNTRY_INFO!A606))</f>
        <v>Nigeria</v>
      </c>
      <c r="B606" s="13" t="str">
        <f>IF(INTRO!$E$39="Non-endemic"," ",IF(COUNTRY_INFO!B606=0," ",COUNTRY_INFO!B606))</f>
        <v>Ondo</v>
      </c>
      <c r="C606" s="13" t="str">
        <f>IF(INTRO!$E$39="Non-endemic"," ",IF(COUNTRY_INFO!C606=0," ",COUNTRY_INFO!C606))</f>
        <v>Ondo East</v>
      </c>
      <c r="D606" s="14">
        <f>IF(INTRO!$E$39="Non-endemic",0,IF(INTRO!$E$39="Endemic but PC is not required",IF(COUNTRY_INFO!$H606=1,COUNTRY_INFO!F606+COUNTRY_INFO!G606,0),IF(COUNTRY_INFO!$H606=1,COUNTRY_INFO!F606+COUNTRY_INFO!G606,IF(COUNTRY_INFO!$I606=1,IF(COUNTRY_INFO!N606&gt;=(COUNTRY_INFO!F606+COUNTRY_INFO!G606),COUNTRY_INFO!F606+COUNTRY_INFO!G606,COUNTRY_INFO!$N606),0))))</f>
        <v>80433</v>
      </c>
      <c r="E606" s="15">
        <f>IF(AND(INTRO!$E$39="Non-endemic",INTRO!$E$37="Non-endemic"),"Not required",IF(INTRO!$E$39="Non-endemic","Treat with DEC",COUNTRY_INFO!Q606))</f>
        <v>1</v>
      </c>
      <c r="F606" s="15">
        <f>IF(INTRO!$E$39&lt;&gt;"Non-endemic",COUNTRY_INFO!R606,"Not required")</f>
        <v>1</v>
      </c>
      <c r="G606" s="14">
        <f>IF(COUNTRY_INFO!H606=1, IF($E606=1,IF(ALB_MBD!$J606&lt;&gt;" ",COUNTRY_INFO!F606+COUNTRY_INFO!G606-ALB_MBD!$J606,COUNTRY_INFO!F606+COUNTRY_INFO!G606), 0),0)</f>
        <v>80433</v>
      </c>
      <c r="H606" s="14">
        <f>IF(INTRO!$E$39&lt;&gt;"Endemic",0, IF(AND(COUNTRY_INFO!$I606=1,$F606&lt;&gt;0),IF(COUNTRY_INFO!N606&gt;=(COUNTRY_INFO!F606+COUNTRY_INFO!G606),COUNTRY_INFO!F606+COUNTRY_INFO!G606,COUNTRY_INFO!$N606), 0))</f>
        <v>80433</v>
      </c>
      <c r="I606" s="3"/>
      <c r="J606" s="14">
        <f t="shared" si="65"/>
        <v>80433</v>
      </c>
      <c r="K606" s="14">
        <f t="shared" si="66"/>
        <v>0</v>
      </c>
      <c r="L606" s="14">
        <f t="shared" si="67"/>
        <v>0</v>
      </c>
      <c r="M606" s="14">
        <f t="shared" si="68"/>
        <v>225212.4</v>
      </c>
      <c r="N606" s="14">
        <f t="shared" si="69"/>
        <v>225212.4</v>
      </c>
      <c r="O606" s="25"/>
      <c r="P606" s="16">
        <f t="shared" si="63"/>
        <v>225212.4</v>
      </c>
      <c r="Q606" s="16">
        <f t="shared" si="64"/>
        <v>451</v>
      </c>
    </row>
    <row r="607" spans="1:17" x14ac:dyDescent="0.25">
      <c r="A607" s="13" t="str">
        <f>IF(INTRO!$E$39="Non-endemic"," ",IF(COUNTRY_INFO!A607=0," ",COUNTRY_INFO!A607))</f>
        <v>Nigeria</v>
      </c>
      <c r="B607" s="13" t="str">
        <f>IF(INTRO!$E$39="Non-endemic"," ",IF(COUNTRY_INFO!B607=0," ",COUNTRY_INFO!B607))</f>
        <v>Ondo</v>
      </c>
      <c r="C607" s="13" t="str">
        <f>IF(INTRO!$E$39="Non-endemic"," ",IF(COUNTRY_INFO!C607=0," ",COUNTRY_INFO!C607))</f>
        <v>Ondo West</v>
      </c>
      <c r="D607" s="14">
        <f>IF(INTRO!$E$39="Non-endemic",0,IF(INTRO!$E$39="Endemic but PC is not required",IF(COUNTRY_INFO!$H607=1,COUNTRY_INFO!F607+COUNTRY_INFO!G607,0),IF(COUNTRY_INFO!$H607=1,COUNTRY_INFO!F607+COUNTRY_INFO!G607,IF(COUNTRY_INFO!$I607=1,IF(COUNTRY_INFO!N607&gt;=(COUNTRY_INFO!F607+COUNTRY_INFO!G607),COUNTRY_INFO!F607+COUNTRY_INFO!G607,COUNTRY_INFO!$N607),0))))</f>
        <v>305206</v>
      </c>
      <c r="E607" s="15">
        <f>IF(AND(INTRO!$E$39="Non-endemic",INTRO!$E$37="Non-endemic"),"Not required",IF(INTRO!$E$39="Non-endemic","Treat with DEC",COUNTRY_INFO!Q607))</f>
        <v>1</v>
      </c>
      <c r="F607" s="15">
        <f>IF(INTRO!$E$39&lt;&gt;"Non-endemic",COUNTRY_INFO!R607,"Not required")</f>
        <v>1</v>
      </c>
      <c r="G607" s="14">
        <f>IF(COUNTRY_INFO!H607=1, IF($E607=1,IF(ALB_MBD!$J607&lt;&gt;" ",COUNTRY_INFO!F607+COUNTRY_INFO!G607-ALB_MBD!$J607,COUNTRY_INFO!F607+COUNTRY_INFO!G607), 0),0)</f>
        <v>305206</v>
      </c>
      <c r="H607" s="14">
        <f>IF(INTRO!$E$39&lt;&gt;"Endemic",0, IF(AND(COUNTRY_INFO!$I607=1,$F607&lt;&gt;0),IF(COUNTRY_INFO!N607&gt;=(COUNTRY_INFO!F607+COUNTRY_INFO!G607),COUNTRY_INFO!F607+COUNTRY_INFO!G607,COUNTRY_INFO!$N607), 0))</f>
        <v>132637.46837617183</v>
      </c>
      <c r="I607" s="3">
        <v>106109.97470093746</v>
      </c>
      <c r="J607" s="14">
        <f t="shared" si="65"/>
        <v>106109.97470093746</v>
      </c>
      <c r="K607" s="14">
        <f t="shared" si="66"/>
        <v>557468.87083737506</v>
      </c>
      <c r="L607" s="14">
        <f t="shared" si="67"/>
        <v>0</v>
      </c>
      <c r="M607" s="14">
        <f t="shared" si="68"/>
        <v>297107.92916262487</v>
      </c>
      <c r="N607" s="14">
        <f t="shared" si="69"/>
        <v>854576.79999999993</v>
      </c>
      <c r="O607" s="25"/>
      <c r="P607" s="16">
        <f t="shared" si="63"/>
        <v>854576.79999999993</v>
      </c>
      <c r="Q607" s="16">
        <f t="shared" si="64"/>
        <v>1710</v>
      </c>
    </row>
    <row r="608" spans="1:17" x14ac:dyDescent="0.25">
      <c r="A608" s="13" t="str">
        <f>IF(INTRO!$E$39="Non-endemic"," ",IF(COUNTRY_INFO!A608=0," ",COUNTRY_INFO!A608))</f>
        <v>Nigeria</v>
      </c>
      <c r="B608" s="13" t="str">
        <f>IF(INTRO!$E$39="Non-endemic"," ",IF(COUNTRY_INFO!B608=0," ",COUNTRY_INFO!B608))</f>
        <v>Ondo</v>
      </c>
      <c r="C608" s="13" t="str">
        <f>IF(INTRO!$E$39="Non-endemic"," ",IF(COUNTRY_INFO!C608=0," ",COUNTRY_INFO!C608))</f>
        <v>Ose</v>
      </c>
      <c r="D608" s="14">
        <f>IF(INTRO!$E$39="Non-endemic",0,IF(INTRO!$E$39="Endemic but PC is not required",IF(COUNTRY_INFO!$H608=1,COUNTRY_INFO!F608+COUNTRY_INFO!G608,0),IF(COUNTRY_INFO!$H608=1,COUNTRY_INFO!F608+COUNTRY_INFO!G608,IF(COUNTRY_INFO!$I608=1,IF(COUNTRY_INFO!N608&gt;=(COUNTRY_INFO!F608+COUNTRY_INFO!G608),COUNTRY_INFO!F608+COUNTRY_INFO!G608,COUNTRY_INFO!$N608),0))))</f>
        <v>155900</v>
      </c>
      <c r="E608" s="15">
        <f>IF(AND(INTRO!$E$39="Non-endemic",INTRO!$E$37="Non-endemic"),"Not required",IF(INTRO!$E$39="Non-endemic","Treat with DEC",COUNTRY_INFO!Q608))</f>
        <v>1</v>
      </c>
      <c r="F608" s="15">
        <f>IF(INTRO!$E$39&lt;&gt;"Non-endemic",COUNTRY_INFO!R608,"Not required")</f>
        <v>1</v>
      </c>
      <c r="G608" s="14">
        <f>IF(COUNTRY_INFO!H608=1, IF($E608=1,IF(ALB_MBD!$J608&lt;&gt;" ",COUNTRY_INFO!F608+COUNTRY_INFO!G608-ALB_MBD!$J608,COUNTRY_INFO!F608+COUNTRY_INFO!G608), 0),0)</f>
        <v>155900</v>
      </c>
      <c r="H608" s="14">
        <f>IF(INTRO!$E$39&lt;&gt;"Endemic",0, IF(AND(COUNTRY_INFO!$I608=1,$F608&lt;&gt;0),IF(COUNTRY_INFO!N608&gt;=(COUNTRY_INFO!F608+COUNTRY_INFO!G608),COUNTRY_INFO!F608+COUNTRY_INFO!G608,COUNTRY_INFO!$N608), 0))</f>
        <v>103836.78243398435</v>
      </c>
      <c r="I608" s="3">
        <v>83069.425947187483</v>
      </c>
      <c r="J608" s="14">
        <f t="shared" si="65"/>
        <v>83069.425947187483</v>
      </c>
      <c r="K608" s="14">
        <f t="shared" si="66"/>
        <v>203925.60734787505</v>
      </c>
      <c r="L608" s="14">
        <f t="shared" si="67"/>
        <v>0</v>
      </c>
      <c r="M608" s="14">
        <f t="shared" si="68"/>
        <v>232594.39265212492</v>
      </c>
      <c r="N608" s="14">
        <f t="shared" si="69"/>
        <v>436520</v>
      </c>
      <c r="O608" s="25"/>
      <c r="P608" s="16">
        <f t="shared" si="63"/>
        <v>436520</v>
      </c>
      <c r="Q608" s="16">
        <f t="shared" si="64"/>
        <v>874</v>
      </c>
    </row>
    <row r="609" spans="1:17" x14ac:dyDescent="0.25">
      <c r="A609" s="13" t="str">
        <f>IF(INTRO!$E$39="Non-endemic"," ",IF(COUNTRY_INFO!A609=0," ",COUNTRY_INFO!A609))</f>
        <v>Nigeria</v>
      </c>
      <c r="B609" s="13" t="str">
        <f>IF(INTRO!$E$39="Non-endemic"," ",IF(COUNTRY_INFO!B609=0," ",COUNTRY_INFO!B609))</f>
        <v>Ondo</v>
      </c>
      <c r="C609" s="13" t="str">
        <f>IF(INTRO!$E$39="Non-endemic"," ",IF(COUNTRY_INFO!C609=0," ",COUNTRY_INFO!C609))</f>
        <v>Owo</v>
      </c>
      <c r="D609" s="14">
        <f>IF(INTRO!$E$39="Non-endemic",0,IF(INTRO!$E$39="Endemic but PC is not required",IF(COUNTRY_INFO!$H609=1,COUNTRY_INFO!F609+COUNTRY_INFO!G609,0),IF(COUNTRY_INFO!$H609=1,COUNTRY_INFO!F609+COUNTRY_INFO!G609,IF(COUNTRY_INFO!$I609=1,IF(COUNTRY_INFO!N609&gt;=(COUNTRY_INFO!F609+COUNTRY_INFO!G609),COUNTRY_INFO!F609+COUNTRY_INFO!G609,COUNTRY_INFO!$N609),0))))</f>
        <v>235502</v>
      </c>
      <c r="E609" s="15">
        <f>IF(AND(INTRO!$E$39="Non-endemic",INTRO!$E$37="Non-endemic"),"Not required",IF(INTRO!$E$39="Non-endemic","Treat with DEC",COUNTRY_INFO!Q609))</f>
        <v>1</v>
      </c>
      <c r="F609" s="15">
        <f>IF(INTRO!$E$39&lt;&gt;"Non-endemic",COUNTRY_INFO!R609,"Not required")</f>
        <v>1</v>
      </c>
      <c r="G609" s="14">
        <f>IF(COUNTRY_INFO!H609=1, IF($E609=1,IF(ALB_MBD!$J609&lt;&gt;" ",COUNTRY_INFO!F609+COUNTRY_INFO!G609-ALB_MBD!$J609,COUNTRY_INFO!F609+COUNTRY_INFO!G609), 0),0)</f>
        <v>235502</v>
      </c>
      <c r="H609" s="14">
        <f>IF(INTRO!$E$39&lt;&gt;"Endemic",0, IF(AND(COUNTRY_INFO!$I609=1,$F609&lt;&gt;0),IF(COUNTRY_INFO!N609&gt;=(COUNTRY_INFO!F609+COUNTRY_INFO!G609),COUNTRY_INFO!F609+COUNTRY_INFO!G609,COUNTRY_INFO!$N609), 0))</f>
        <v>121442.59803945308</v>
      </c>
      <c r="I609" s="3">
        <v>97154.078431562462</v>
      </c>
      <c r="J609" s="14">
        <f t="shared" si="65"/>
        <v>97154.078431562462</v>
      </c>
      <c r="K609" s="14">
        <f t="shared" si="66"/>
        <v>387374.18039162509</v>
      </c>
      <c r="L609" s="14">
        <f t="shared" si="67"/>
        <v>0</v>
      </c>
      <c r="M609" s="14">
        <f t="shared" si="68"/>
        <v>272031.41960837488</v>
      </c>
      <c r="N609" s="14">
        <f t="shared" si="69"/>
        <v>659405.6</v>
      </c>
      <c r="O609" s="25"/>
      <c r="P609" s="16">
        <f t="shared" si="63"/>
        <v>659405.6</v>
      </c>
      <c r="Q609" s="16">
        <f t="shared" si="64"/>
        <v>1319</v>
      </c>
    </row>
    <row r="610" spans="1:17" x14ac:dyDescent="0.25">
      <c r="A610" s="13" t="str">
        <f>IF(INTRO!$E$39="Non-endemic"," ",IF(COUNTRY_INFO!A610=0," ",COUNTRY_INFO!A610))</f>
        <v>Nigeria</v>
      </c>
      <c r="B610" s="13" t="str">
        <f>IF(INTRO!$E$39="Non-endemic"," ",IF(COUNTRY_INFO!B610=0," ",COUNTRY_INFO!B610))</f>
        <v>Osun</v>
      </c>
      <c r="C610" s="13" t="str">
        <f>IF(INTRO!$E$39="Non-endemic"," ",IF(COUNTRY_INFO!C610=0," ",COUNTRY_INFO!C610))</f>
        <v>Aijedaade</v>
      </c>
      <c r="D610" s="14">
        <f>IF(INTRO!$E$39="Non-endemic",0,IF(INTRO!$E$39="Endemic but PC is not required",IF(COUNTRY_INFO!$H610=1,COUNTRY_INFO!F610+COUNTRY_INFO!G610,0),IF(COUNTRY_INFO!$H610=1,COUNTRY_INFO!F610+COUNTRY_INFO!G610,IF(COUNTRY_INFO!$I610=1,IF(COUNTRY_INFO!N610&gt;=(COUNTRY_INFO!F610+COUNTRY_INFO!G610),COUNTRY_INFO!F610+COUNTRY_INFO!G610,COUNTRY_INFO!$N610),0))))</f>
        <v>161808</v>
      </c>
      <c r="E610" s="15">
        <f>IF(AND(INTRO!$E$39="Non-endemic",INTRO!$E$37="Non-endemic"),"Not required",IF(INTRO!$E$39="Non-endemic","Treat with DEC",COUNTRY_INFO!Q610))</f>
        <v>1</v>
      </c>
      <c r="F610" s="15">
        <f>IF(INTRO!$E$39&lt;&gt;"Non-endemic",COUNTRY_INFO!R610,"Not required")</f>
        <v>1</v>
      </c>
      <c r="G610" s="14">
        <f>IF(COUNTRY_INFO!H610=1, IF($E610=1,IF(ALB_MBD!$J610&lt;&gt;" ",COUNTRY_INFO!F610+COUNTRY_INFO!G610-ALB_MBD!$J610,COUNTRY_INFO!F610+COUNTRY_INFO!G610), 0),0)</f>
        <v>161808</v>
      </c>
      <c r="H610" s="14">
        <f>IF(INTRO!$E$39&lt;&gt;"Endemic",0, IF(AND(COUNTRY_INFO!$I610=1,$F610&lt;&gt;0),IF(COUNTRY_INFO!N610&gt;=(COUNTRY_INFO!F610+COUNTRY_INFO!G610),COUNTRY_INFO!F610+COUNTRY_INFO!G610,COUNTRY_INFO!$N610), 0))</f>
        <v>63926.219747656221</v>
      </c>
      <c r="I610" s="3">
        <v>51140.975798124979</v>
      </c>
      <c r="J610" s="14">
        <f t="shared" si="65"/>
        <v>51140.975798124979</v>
      </c>
      <c r="K610" s="14">
        <f t="shared" si="66"/>
        <v>309867.66776525008</v>
      </c>
      <c r="L610" s="14">
        <f t="shared" si="67"/>
        <v>0</v>
      </c>
      <c r="M610" s="14">
        <f t="shared" si="68"/>
        <v>143194.73223474994</v>
      </c>
      <c r="N610" s="14">
        <f t="shared" si="69"/>
        <v>453062.40000000002</v>
      </c>
      <c r="O610" s="25"/>
      <c r="P610" s="16">
        <f t="shared" si="63"/>
        <v>453062.40000000002</v>
      </c>
      <c r="Q610" s="16">
        <f t="shared" si="64"/>
        <v>907</v>
      </c>
    </row>
    <row r="611" spans="1:17" x14ac:dyDescent="0.25">
      <c r="A611" s="13" t="str">
        <f>IF(INTRO!$E$39="Non-endemic"," ",IF(COUNTRY_INFO!A611=0," ",COUNTRY_INFO!A611))</f>
        <v>Nigeria</v>
      </c>
      <c r="B611" s="13" t="str">
        <f>IF(INTRO!$E$39="Non-endemic"," ",IF(COUNTRY_INFO!B611=0," ",COUNTRY_INFO!B611))</f>
        <v>Osun</v>
      </c>
      <c r="C611" s="13" t="str">
        <f>IF(INTRO!$E$39="Non-endemic"," ",IF(COUNTRY_INFO!C611=0," ",COUNTRY_INFO!C611))</f>
        <v>Aijedire</v>
      </c>
      <c r="D611" s="14">
        <f>IF(INTRO!$E$39="Non-endemic",0,IF(INTRO!$E$39="Endemic but PC is not required",IF(COUNTRY_INFO!$H611=1,COUNTRY_INFO!F611+COUNTRY_INFO!G611,0),IF(COUNTRY_INFO!$H611=1,COUNTRY_INFO!F611+COUNTRY_INFO!G611,IF(COUNTRY_INFO!$I611=1,IF(COUNTRY_INFO!N611&gt;=(COUNTRY_INFO!F611+COUNTRY_INFO!G611),COUNTRY_INFO!F611+COUNTRY_INFO!G611,COUNTRY_INFO!$N611),0))))</f>
        <v>81603</v>
      </c>
      <c r="E611" s="15">
        <f>IF(AND(INTRO!$E$39="Non-endemic",INTRO!$E$37="Non-endemic"),"Not required",IF(INTRO!$E$39="Non-endemic","Treat with DEC",COUNTRY_INFO!Q611))</f>
        <v>1</v>
      </c>
      <c r="F611" s="15">
        <f>IF(INTRO!$E$39&lt;&gt;"Non-endemic",COUNTRY_INFO!R611,"Not required")</f>
        <v>1</v>
      </c>
      <c r="G611" s="14">
        <f>IF(COUNTRY_INFO!H611=1, IF($E611=1,IF(ALB_MBD!$J611&lt;&gt;" ",COUNTRY_INFO!F611+COUNTRY_INFO!G611-ALB_MBD!$J611,COUNTRY_INFO!F611+COUNTRY_INFO!G611), 0),0)</f>
        <v>81603</v>
      </c>
      <c r="H611" s="14">
        <f>IF(INTRO!$E$39&lt;&gt;"Endemic",0, IF(AND(COUNTRY_INFO!$I611=1,$F611&lt;&gt;0),IF(COUNTRY_INFO!N611&gt;=(COUNTRY_INFO!F611+COUNTRY_INFO!G611),COUNTRY_INFO!F611+COUNTRY_INFO!G611,COUNTRY_INFO!$N611), 0))</f>
        <v>76848.557258203102</v>
      </c>
      <c r="I611" s="3">
        <v>61478.84580656248</v>
      </c>
      <c r="J611" s="14">
        <f t="shared" si="65"/>
        <v>61478.84580656248</v>
      </c>
      <c r="K611" s="14">
        <f t="shared" si="66"/>
        <v>56347.631741625053</v>
      </c>
      <c r="L611" s="14">
        <f t="shared" si="67"/>
        <v>0</v>
      </c>
      <c r="M611" s="14">
        <f t="shared" si="68"/>
        <v>172140.76825837494</v>
      </c>
      <c r="N611" s="14">
        <f t="shared" si="69"/>
        <v>228488.4</v>
      </c>
      <c r="O611" s="25"/>
      <c r="P611" s="16">
        <f t="shared" si="63"/>
        <v>228488.4</v>
      </c>
      <c r="Q611" s="16">
        <f t="shared" si="64"/>
        <v>457</v>
      </c>
    </row>
    <row r="612" spans="1:17" x14ac:dyDescent="0.25">
      <c r="A612" s="13" t="str">
        <f>IF(INTRO!$E$39="Non-endemic"," ",IF(COUNTRY_INFO!A612=0," ",COUNTRY_INFO!A612))</f>
        <v>Nigeria</v>
      </c>
      <c r="B612" s="13" t="str">
        <f>IF(INTRO!$E$39="Non-endemic"," ",IF(COUNTRY_INFO!B612=0," ",COUNTRY_INFO!B612))</f>
        <v>Osun</v>
      </c>
      <c r="C612" s="13" t="str">
        <f>IF(INTRO!$E$39="Non-endemic"," ",IF(COUNTRY_INFO!C612=0," ",COUNTRY_INFO!C612))</f>
        <v>Atakunmosa East</v>
      </c>
      <c r="D612" s="14">
        <f>IF(INTRO!$E$39="Non-endemic",0,IF(INTRO!$E$39="Endemic but PC is not required",IF(COUNTRY_INFO!$H612=1,COUNTRY_INFO!F612+COUNTRY_INFO!G612,0),IF(COUNTRY_INFO!$H612=1,COUNTRY_INFO!F612+COUNTRY_INFO!G612,IF(COUNTRY_INFO!$I612=1,IF(COUNTRY_INFO!N612&gt;=(COUNTRY_INFO!F612+COUNTRY_INFO!G612),COUNTRY_INFO!F612+COUNTRY_INFO!G612,COUNTRY_INFO!$N612),0))))</f>
        <v>48752.103940234367</v>
      </c>
      <c r="E612" s="15">
        <f>IF(AND(INTRO!$E$39="Non-endemic",INTRO!$E$37="Non-endemic"),"Not required",IF(INTRO!$E$39="Non-endemic","Treat with DEC",COUNTRY_INFO!Q612))</f>
        <v>0</v>
      </c>
      <c r="F612" s="15">
        <f>IF(INTRO!$E$39&lt;&gt;"Non-endemic",COUNTRY_INFO!R612,"Not required")</f>
        <v>1</v>
      </c>
      <c r="G612" s="14">
        <f>IF(COUNTRY_INFO!H612=1, IF($E612=1,IF(ALB_MBD!$J612&lt;&gt;" ",COUNTRY_INFO!F612+COUNTRY_INFO!G612-ALB_MBD!$J612,COUNTRY_INFO!F612+COUNTRY_INFO!G612), 0),0)</f>
        <v>0</v>
      </c>
      <c r="H612" s="14">
        <f>IF(INTRO!$E$39&lt;&gt;"Endemic",0, IF(AND(COUNTRY_INFO!$I612=1,$F612&lt;&gt;0),IF(COUNTRY_INFO!N612&gt;=(COUNTRY_INFO!F612+COUNTRY_INFO!G612),COUNTRY_INFO!F612+COUNTRY_INFO!G612,COUNTRY_INFO!$N612), 0))</f>
        <v>48752.103940234367</v>
      </c>
      <c r="I612" s="3">
        <v>39001.683152187492</v>
      </c>
      <c r="J612" s="14">
        <f t="shared" si="65"/>
        <v>39001.683152187492</v>
      </c>
      <c r="K612" s="14">
        <f t="shared" si="66"/>
        <v>0</v>
      </c>
      <c r="L612" s="14">
        <f t="shared" si="67"/>
        <v>109204.71282612497</v>
      </c>
      <c r="M612" s="14">
        <f t="shared" si="68"/>
        <v>0</v>
      </c>
      <c r="N612" s="14">
        <f t="shared" si="69"/>
        <v>109204.71282612497</v>
      </c>
      <c r="O612" s="25"/>
      <c r="P612" s="16">
        <f t="shared" si="63"/>
        <v>109204.71282612497</v>
      </c>
      <c r="Q612" s="16">
        <f t="shared" si="64"/>
        <v>219</v>
      </c>
    </row>
    <row r="613" spans="1:17" x14ac:dyDescent="0.25">
      <c r="A613" s="13" t="str">
        <f>IF(INTRO!$E$39="Non-endemic"," ",IF(COUNTRY_INFO!A613=0," ",COUNTRY_INFO!A613))</f>
        <v>Nigeria</v>
      </c>
      <c r="B613" s="13" t="str">
        <f>IF(INTRO!$E$39="Non-endemic"," ",IF(COUNTRY_INFO!B613=0," ",COUNTRY_INFO!B613))</f>
        <v>Osun</v>
      </c>
      <c r="C613" s="13" t="str">
        <f>IF(INTRO!$E$39="Non-endemic"," ",IF(COUNTRY_INFO!C613=0," ",COUNTRY_INFO!C613))</f>
        <v>Atakunmosa West</v>
      </c>
      <c r="D613" s="14">
        <f>IF(INTRO!$E$39="Non-endemic",0,IF(INTRO!$E$39="Endemic but PC is not required",IF(COUNTRY_INFO!$H613=1,COUNTRY_INFO!F613+COUNTRY_INFO!G613,0),IF(COUNTRY_INFO!$H613=1,COUNTRY_INFO!F613+COUNTRY_INFO!G613,IF(COUNTRY_INFO!$I613=1,IF(COUNTRY_INFO!N613&gt;=(COUNTRY_INFO!F613+COUNTRY_INFO!G613),COUNTRY_INFO!F613+COUNTRY_INFO!G613,COUNTRY_INFO!$N613),0))))</f>
        <v>81981</v>
      </c>
      <c r="E613" s="15">
        <f>IF(AND(INTRO!$E$39="Non-endemic",INTRO!$E$37="Non-endemic"),"Not required",IF(INTRO!$E$39="Non-endemic","Treat with DEC",COUNTRY_INFO!Q613))</f>
        <v>1</v>
      </c>
      <c r="F613" s="15">
        <f>IF(INTRO!$E$39&lt;&gt;"Non-endemic",COUNTRY_INFO!R613,"Not required")</f>
        <v>1</v>
      </c>
      <c r="G613" s="14">
        <f>IF(COUNTRY_INFO!H613=1, IF($E613=1,IF(ALB_MBD!$J613&lt;&gt;" ",COUNTRY_INFO!F613+COUNTRY_INFO!G613-ALB_MBD!$J613,COUNTRY_INFO!F613+COUNTRY_INFO!G613), 0),0)</f>
        <v>0</v>
      </c>
      <c r="H613" s="14">
        <f>IF(INTRO!$E$39&lt;&gt;"Endemic",0, IF(AND(COUNTRY_INFO!$I613=1,$F613&lt;&gt;0),IF(COUNTRY_INFO!N613&gt;=(COUNTRY_INFO!F613+COUNTRY_INFO!G613),COUNTRY_INFO!F613+COUNTRY_INFO!G613,COUNTRY_INFO!$N613), 0))</f>
        <v>81981</v>
      </c>
      <c r="I613" s="3"/>
      <c r="J613" s="14">
        <f t="shared" si="65"/>
        <v>81981</v>
      </c>
      <c r="K613" s="14">
        <f t="shared" si="66"/>
        <v>0</v>
      </c>
      <c r="L613" s="14">
        <f t="shared" si="67"/>
        <v>0</v>
      </c>
      <c r="M613" s="14">
        <f t="shared" si="68"/>
        <v>229546.8</v>
      </c>
      <c r="N613" s="14">
        <f t="shared" si="69"/>
        <v>229546.8</v>
      </c>
      <c r="O613" s="25"/>
      <c r="P613" s="16">
        <f t="shared" si="63"/>
        <v>229546.8</v>
      </c>
      <c r="Q613" s="16">
        <f t="shared" si="64"/>
        <v>460</v>
      </c>
    </row>
    <row r="614" spans="1:17" x14ac:dyDescent="0.25">
      <c r="A614" s="13" t="str">
        <f>IF(INTRO!$E$39="Non-endemic"," ",IF(COUNTRY_INFO!A614=0," ",COUNTRY_INFO!A614))</f>
        <v>Nigeria</v>
      </c>
      <c r="B614" s="13" t="str">
        <f>IF(INTRO!$E$39="Non-endemic"," ",IF(COUNTRY_INFO!B614=0," ",COUNTRY_INFO!B614))</f>
        <v>Osun</v>
      </c>
      <c r="C614" s="13" t="str">
        <f>IF(INTRO!$E$39="Non-endemic"," ",IF(COUNTRY_INFO!C614=0," ",COUNTRY_INFO!C614))</f>
        <v>Boluwadura</v>
      </c>
      <c r="D614" s="14">
        <f>IF(INTRO!$E$39="Non-endemic",0,IF(INTRO!$E$39="Endemic but PC is not required",IF(COUNTRY_INFO!$H614=1,COUNTRY_INFO!F614+COUNTRY_INFO!G614,0),IF(COUNTRY_INFO!$H614=1,COUNTRY_INFO!F614+COUNTRY_INFO!G614,IF(COUNTRY_INFO!$I614=1,IF(COUNTRY_INFO!N614&gt;=(COUNTRY_INFO!F614+COUNTRY_INFO!G614),COUNTRY_INFO!F614+COUNTRY_INFO!G614,COUNTRY_INFO!$N614),0))))</f>
        <v>76148</v>
      </c>
      <c r="E614" s="15">
        <f>IF(AND(INTRO!$E$39="Non-endemic",INTRO!$E$37="Non-endemic"),"Not required",IF(INTRO!$E$39="Non-endemic","Treat with DEC",COUNTRY_INFO!Q614))</f>
        <v>1</v>
      </c>
      <c r="F614" s="15">
        <f>IF(INTRO!$E$39&lt;&gt;"Non-endemic",COUNTRY_INFO!R614,"Not required")</f>
        <v>0</v>
      </c>
      <c r="G614" s="14">
        <f>IF(COUNTRY_INFO!H614=1, IF($E614=1,IF(ALB_MBD!$J614&lt;&gt;" ",COUNTRY_INFO!F614+COUNTRY_INFO!G614-ALB_MBD!$J614,COUNTRY_INFO!F614+COUNTRY_INFO!G614), 0),0)</f>
        <v>76148</v>
      </c>
      <c r="H614" s="14">
        <f>IF(INTRO!$E$39&lt;&gt;"Endemic",0, IF(AND(COUNTRY_INFO!$I614=1,$F614&lt;&gt;0),IF(COUNTRY_INFO!N614&gt;=(COUNTRY_INFO!F614+COUNTRY_INFO!G614),COUNTRY_INFO!F614+COUNTRY_INFO!G614,COUNTRY_INFO!$N614), 0))</f>
        <v>0</v>
      </c>
      <c r="I614" s="3">
        <v>0</v>
      </c>
      <c r="J614" s="14">
        <f t="shared" si="65"/>
        <v>0</v>
      </c>
      <c r="K614" s="14">
        <f t="shared" si="66"/>
        <v>213214.4</v>
      </c>
      <c r="L614" s="14">
        <f t="shared" si="67"/>
        <v>0</v>
      </c>
      <c r="M614" s="14">
        <f t="shared" si="68"/>
        <v>0</v>
      </c>
      <c r="N614" s="14">
        <f t="shared" si="69"/>
        <v>213214.4</v>
      </c>
      <c r="O614" s="25"/>
      <c r="P614" s="16">
        <f t="shared" si="63"/>
        <v>213214.4</v>
      </c>
      <c r="Q614" s="16">
        <f t="shared" si="64"/>
        <v>427</v>
      </c>
    </row>
    <row r="615" spans="1:17" x14ac:dyDescent="0.25">
      <c r="A615" s="13" t="str">
        <f>IF(INTRO!$E$39="Non-endemic"," ",IF(COUNTRY_INFO!A615=0," ",COUNTRY_INFO!A615))</f>
        <v>Nigeria</v>
      </c>
      <c r="B615" s="13" t="str">
        <f>IF(INTRO!$E$39="Non-endemic"," ",IF(COUNTRY_INFO!B615=0," ",COUNTRY_INFO!B615))</f>
        <v>Osun</v>
      </c>
      <c r="C615" s="13" t="str">
        <f>IF(INTRO!$E$39="Non-endemic"," ",IF(COUNTRY_INFO!C615=0," ",COUNTRY_INFO!C615))</f>
        <v>Boripe</v>
      </c>
      <c r="D615" s="14">
        <f>IF(INTRO!$E$39="Non-endemic",0,IF(INTRO!$E$39="Endemic but PC is not required",IF(COUNTRY_INFO!$H615=1,COUNTRY_INFO!F615+COUNTRY_INFO!G615,0),IF(COUNTRY_INFO!$H615=1,COUNTRY_INFO!F615+COUNTRY_INFO!G615,IF(COUNTRY_INFO!$I615=1,IF(COUNTRY_INFO!N615&gt;=(COUNTRY_INFO!F615+COUNTRY_INFO!G615),COUNTRY_INFO!F615+COUNTRY_INFO!G615,COUNTRY_INFO!$N615),0))))</f>
        <v>149937</v>
      </c>
      <c r="E615" s="15">
        <f>IF(AND(INTRO!$E$39="Non-endemic",INTRO!$E$37="Non-endemic"),"Not required",IF(INTRO!$E$39="Non-endemic","Treat with DEC",COUNTRY_INFO!Q615))</f>
        <v>1</v>
      </c>
      <c r="F615" s="15">
        <f>IF(INTRO!$E$39&lt;&gt;"Non-endemic",COUNTRY_INFO!R615,"Not required")</f>
        <v>1</v>
      </c>
      <c r="G615" s="14">
        <f>IF(COUNTRY_INFO!H615=1, IF($E615=1,IF(ALB_MBD!$J615&lt;&gt;" ",COUNTRY_INFO!F615+COUNTRY_INFO!G615-ALB_MBD!$J615,COUNTRY_INFO!F615+COUNTRY_INFO!G615), 0),0)</f>
        <v>0</v>
      </c>
      <c r="H615" s="14">
        <f>IF(INTRO!$E$39&lt;&gt;"Endemic",0, IF(AND(COUNTRY_INFO!$I615=1,$F615&lt;&gt;0),IF(COUNTRY_INFO!N615&gt;=(COUNTRY_INFO!F615+COUNTRY_INFO!G615),COUNTRY_INFO!F615+COUNTRY_INFO!G615,COUNTRY_INFO!$N615), 0))</f>
        <v>65336.892621874969</v>
      </c>
      <c r="I615" s="3">
        <v>52269.514097499981</v>
      </c>
      <c r="J615" s="14">
        <f t="shared" si="65"/>
        <v>52269.514097499981</v>
      </c>
      <c r="K615" s="14">
        <f t="shared" si="66"/>
        <v>0</v>
      </c>
      <c r="L615" s="14">
        <f t="shared" si="67"/>
        <v>0</v>
      </c>
      <c r="M615" s="14">
        <f t="shared" si="68"/>
        <v>146354.63947299993</v>
      </c>
      <c r="N615" s="14">
        <f t="shared" si="69"/>
        <v>146354.63947299993</v>
      </c>
      <c r="O615" s="25"/>
      <c r="P615" s="16">
        <f t="shared" si="63"/>
        <v>146354.63947299993</v>
      </c>
      <c r="Q615" s="16">
        <f t="shared" si="64"/>
        <v>293</v>
      </c>
    </row>
    <row r="616" spans="1:17" x14ac:dyDescent="0.25">
      <c r="A616" s="13" t="str">
        <f>IF(INTRO!$E$39="Non-endemic"," ",IF(COUNTRY_INFO!A616=0," ",COUNTRY_INFO!A616))</f>
        <v>Nigeria</v>
      </c>
      <c r="B616" s="13" t="str">
        <f>IF(INTRO!$E$39="Non-endemic"," ",IF(COUNTRY_INFO!B616=0," ",COUNTRY_INFO!B616))</f>
        <v>Osun</v>
      </c>
      <c r="C616" s="13" t="str">
        <f>IF(INTRO!$E$39="Non-endemic"," ",IF(COUNTRY_INFO!C616=0," ",COUNTRY_INFO!C616))</f>
        <v>Ede North</v>
      </c>
      <c r="D616" s="14">
        <f>IF(INTRO!$E$39="Non-endemic",0,IF(INTRO!$E$39="Endemic but PC is not required",IF(COUNTRY_INFO!$H616=1,COUNTRY_INFO!F616+COUNTRY_INFO!G616,0),IF(COUNTRY_INFO!$H616=1,COUNTRY_INFO!F616+COUNTRY_INFO!G616,IF(COUNTRY_INFO!$I616=1,IF(COUNTRY_INFO!N616&gt;=(COUNTRY_INFO!F616+COUNTRY_INFO!G616),COUNTRY_INFO!F616+COUNTRY_INFO!G616,COUNTRY_INFO!$N616),0))))</f>
        <v>90195</v>
      </c>
      <c r="E616" s="15">
        <f>IF(AND(INTRO!$E$39="Non-endemic",INTRO!$E$37="Non-endemic"),"Not required",IF(INTRO!$E$39="Non-endemic","Treat with DEC",COUNTRY_INFO!Q616))</f>
        <v>1</v>
      </c>
      <c r="F616" s="15">
        <f>IF(INTRO!$E$39&lt;&gt;"Non-endemic",COUNTRY_INFO!R616,"Not required")</f>
        <v>1</v>
      </c>
      <c r="G616" s="14">
        <f>IF(COUNTRY_INFO!H616=1, IF($E616=1,IF(ALB_MBD!$J616&lt;&gt;" ",COUNTRY_INFO!F616+COUNTRY_INFO!G616-ALB_MBD!$J616,COUNTRY_INFO!F616+COUNTRY_INFO!G616), 0),0)</f>
        <v>0</v>
      </c>
      <c r="H616" s="14">
        <f>IF(INTRO!$E$39&lt;&gt;"Endemic",0, IF(AND(COUNTRY_INFO!$I616=1,$F616&lt;&gt;0),IF(COUNTRY_INFO!N616&gt;=(COUNTRY_INFO!F616+COUNTRY_INFO!G616),COUNTRY_INFO!F616+COUNTRY_INFO!G616,COUNTRY_INFO!$N616), 0))</f>
        <v>73948.840794531221</v>
      </c>
      <c r="I616" s="3">
        <v>59159.07263562498</v>
      </c>
      <c r="J616" s="14">
        <f t="shared" si="65"/>
        <v>59159.07263562498</v>
      </c>
      <c r="K616" s="14">
        <f t="shared" si="66"/>
        <v>0</v>
      </c>
      <c r="L616" s="14">
        <f t="shared" si="67"/>
        <v>0</v>
      </c>
      <c r="M616" s="14">
        <f t="shared" si="68"/>
        <v>165645.40337974994</v>
      </c>
      <c r="N616" s="14">
        <f t="shared" si="69"/>
        <v>165645.40337974994</v>
      </c>
      <c r="O616" s="25"/>
      <c r="P616" s="16">
        <f t="shared" si="63"/>
        <v>165645.40337974994</v>
      </c>
      <c r="Q616" s="16">
        <f t="shared" si="64"/>
        <v>332</v>
      </c>
    </row>
    <row r="617" spans="1:17" x14ac:dyDescent="0.25">
      <c r="A617" s="13" t="str">
        <f>IF(INTRO!$E$39="Non-endemic"," ",IF(COUNTRY_INFO!A617=0," ",COUNTRY_INFO!A617))</f>
        <v>Nigeria</v>
      </c>
      <c r="B617" s="13" t="str">
        <f>IF(INTRO!$E$39="Non-endemic"," ",IF(COUNTRY_INFO!B617=0," ",COUNTRY_INFO!B617))</f>
        <v>Osun</v>
      </c>
      <c r="C617" s="13" t="str">
        <f>IF(INTRO!$E$39="Non-endemic"," ",IF(COUNTRY_INFO!C617=0," ",COUNTRY_INFO!C617))</f>
        <v>Ede South</v>
      </c>
      <c r="D617" s="14">
        <f>IF(INTRO!$E$39="Non-endemic",0,IF(INTRO!$E$39="Endemic but PC is not required",IF(COUNTRY_INFO!$H617=1,COUNTRY_INFO!F617+COUNTRY_INFO!G617,0),IF(COUNTRY_INFO!$H617=1,COUNTRY_INFO!F617+COUNTRY_INFO!G617,IF(COUNTRY_INFO!$I617=1,IF(COUNTRY_INFO!N617&gt;=(COUNTRY_INFO!F617+COUNTRY_INFO!G617),COUNTRY_INFO!F617+COUNTRY_INFO!G617,COUNTRY_INFO!$N617),0))))</f>
        <v>81806</v>
      </c>
      <c r="E617" s="15">
        <f>IF(AND(INTRO!$E$39="Non-endemic",INTRO!$E$37="Non-endemic"),"Not required",IF(INTRO!$E$39="Non-endemic","Treat with DEC",COUNTRY_INFO!Q617))</f>
        <v>1</v>
      </c>
      <c r="F617" s="15">
        <f>IF(INTRO!$E$39&lt;&gt;"Non-endemic",COUNTRY_INFO!R617,"Not required")</f>
        <v>1</v>
      </c>
      <c r="G617" s="14">
        <f>IF(COUNTRY_INFO!H617=1, IF($E617=1,IF(ALB_MBD!$J617&lt;&gt;" ",COUNTRY_INFO!F617+COUNTRY_INFO!G617-ALB_MBD!$J617,COUNTRY_INFO!F617+COUNTRY_INFO!G617), 0),0)</f>
        <v>81806</v>
      </c>
      <c r="H617" s="14">
        <f>IF(INTRO!$E$39&lt;&gt;"Endemic",0, IF(AND(COUNTRY_INFO!$I617=1,$F617&lt;&gt;0),IF(COUNTRY_INFO!N617&gt;=(COUNTRY_INFO!F617+COUNTRY_INFO!G617),COUNTRY_INFO!F617+COUNTRY_INFO!G617,COUNTRY_INFO!$N617), 0))</f>
        <v>72965.343508984355</v>
      </c>
      <c r="I617" s="3">
        <v>58372.274807187488</v>
      </c>
      <c r="J617" s="14">
        <f t="shared" si="65"/>
        <v>58372.274807187488</v>
      </c>
      <c r="K617" s="14">
        <f t="shared" si="66"/>
        <v>65614.430539875029</v>
      </c>
      <c r="L617" s="14">
        <f t="shared" si="67"/>
        <v>0</v>
      </c>
      <c r="M617" s="14">
        <f t="shared" si="68"/>
        <v>163442.36946012496</v>
      </c>
      <c r="N617" s="14">
        <f t="shared" si="69"/>
        <v>229056.8</v>
      </c>
      <c r="O617" s="25"/>
      <c r="P617" s="16">
        <f t="shared" si="63"/>
        <v>229056.8</v>
      </c>
      <c r="Q617" s="16">
        <f t="shared" si="64"/>
        <v>459</v>
      </c>
    </row>
    <row r="618" spans="1:17" x14ac:dyDescent="0.25">
      <c r="A618" s="13" t="str">
        <f>IF(INTRO!$E$39="Non-endemic"," ",IF(COUNTRY_INFO!A618=0," ",COUNTRY_INFO!A618))</f>
        <v>Nigeria</v>
      </c>
      <c r="B618" s="13" t="str">
        <f>IF(INTRO!$E$39="Non-endemic"," ",IF(COUNTRY_INFO!B618=0," ",COUNTRY_INFO!B618))</f>
        <v>Osun</v>
      </c>
      <c r="C618" s="13" t="str">
        <f>IF(INTRO!$E$39="Non-endemic"," ",IF(COUNTRY_INFO!C618=0," ",COUNTRY_INFO!C618))</f>
        <v>Egbedore</v>
      </c>
      <c r="D618" s="14">
        <f>IF(INTRO!$E$39="Non-endemic",0,IF(INTRO!$E$39="Endemic but PC is not required",IF(COUNTRY_INFO!$H618=1,COUNTRY_INFO!F618+COUNTRY_INFO!G618,0),IF(COUNTRY_INFO!$H618=1,COUNTRY_INFO!F618+COUNTRY_INFO!G618,IF(COUNTRY_INFO!$I618=1,IF(COUNTRY_INFO!N618&gt;=(COUNTRY_INFO!F618+COUNTRY_INFO!G618),COUNTRY_INFO!F618+COUNTRY_INFO!G618,COUNTRY_INFO!$N618),0))))</f>
        <v>80086</v>
      </c>
      <c r="E618" s="15">
        <f>IF(AND(INTRO!$E$39="Non-endemic",INTRO!$E$37="Non-endemic"),"Not required",IF(INTRO!$E$39="Non-endemic","Treat with DEC",COUNTRY_INFO!Q618))</f>
        <v>1</v>
      </c>
      <c r="F618" s="15">
        <f>IF(INTRO!$E$39&lt;&gt;"Non-endemic",COUNTRY_INFO!R618,"Not required")</f>
        <v>1</v>
      </c>
      <c r="G618" s="14">
        <f>IF(COUNTRY_INFO!H618=1, IF($E618=1,IF(ALB_MBD!$J618&lt;&gt;" ",COUNTRY_INFO!F618+COUNTRY_INFO!G618-ALB_MBD!$J618,COUNTRY_INFO!F618+COUNTRY_INFO!G618), 0),0)</f>
        <v>80086</v>
      </c>
      <c r="H618" s="14">
        <f>IF(INTRO!$E$39&lt;&gt;"Endemic",0, IF(AND(COUNTRY_INFO!$I618=1,$F618&lt;&gt;0),IF(COUNTRY_INFO!N618&gt;=(COUNTRY_INFO!F618+COUNTRY_INFO!G618),COUNTRY_INFO!F618+COUNTRY_INFO!G618,COUNTRY_INFO!$N618), 0))</f>
        <v>63597.28350624998</v>
      </c>
      <c r="I618" s="3">
        <v>50877.82680499999</v>
      </c>
      <c r="J618" s="14">
        <f t="shared" si="65"/>
        <v>50877.82680499999</v>
      </c>
      <c r="K618" s="14">
        <f t="shared" si="66"/>
        <v>81782.88494600002</v>
      </c>
      <c r="L618" s="14">
        <f t="shared" si="67"/>
        <v>0</v>
      </c>
      <c r="M618" s="14">
        <f t="shared" si="68"/>
        <v>142457.91505399995</v>
      </c>
      <c r="N618" s="14">
        <f t="shared" si="69"/>
        <v>224240.8</v>
      </c>
      <c r="O618" s="25"/>
      <c r="P618" s="16">
        <f t="shared" si="63"/>
        <v>224240.8</v>
      </c>
      <c r="Q618" s="16">
        <f t="shared" si="64"/>
        <v>449</v>
      </c>
    </row>
    <row r="619" spans="1:17" x14ac:dyDescent="0.25">
      <c r="A619" s="13" t="str">
        <f>IF(INTRO!$E$39="Non-endemic"," ",IF(COUNTRY_INFO!A619=0," ",COUNTRY_INFO!A619))</f>
        <v>Nigeria</v>
      </c>
      <c r="B619" s="13" t="str">
        <f>IF(INTRO!$E$39="Non-endemic"," ",IF(COUNTRY_INFO!B619=0," ",COUNTRY_INFO!B619))</f>
        <v>Osun</v>
      </c>
      <c r="C619" s="13" t="str">
        <f>IF(INTRO!$E$39="Non-endemic"," ",IF(COUNTRY_INFO!C619=0," ",COUNTRY_INFO!C619))</f>
        <v>Ejigbo</v>
      </c>
      <c r="D619" s="14">
        <f>IF(INTRO!$E$39="Non-endemic",0,IF(INTRO!$E$39="Endemic but PC is not required",IF(COUNTRY_INFO!$H619=1,COUNTRY_INFO!F619+COUNTRY_INFO!G619,0),IF(COUNTRY_INFO!$H619=1,COUNTRY_INFO!F619+COUNTRY_INFO!G619,IF(COUNTRY_INFO!$I619=1,IF(COUNTRY_INFO!N619&gt;=(COUNTRY_INFO!F619+COUNTRY_INFO!G619),COUNTRY_INFO!F619+COUNTRY_INFO!G619,COUNTRY_INFO!$N619),0))))</f>
        <v>142709</v>
      </c>
      <c r="E619" s="15">
        <f>IF(AND(INTRO!$E$39="Non-endemic",INTRO!$E$37="Non-endemic"),"Not required",IF(INTRO!$E$39="Non-endemic","Treat with DEC",COUNTRY_INFO!Q619))</f>
        <v>1</v>
      </c>
      <c r="F619" s="15">
        <f>IF(INTRO!$E$39&lt;&gt;"Non-endemic",COUNTRY_INFO!R619,"Not required")</f>
        <v>1</v>
      </c>
      <c r="G619" s="14">
        <f>IF(COUNTRY_INFO!H619=1, IF($E619=1,IF(ALB_MBD!$J619&lt;&gt;" ",COUNTRY_INFO!F619+COUNTRY_INFO!G619-ALB_MBD!$J619,COUNTRY_INFO!F619+COUNTRY_INFO!G619), 0),0)</f>
        <v>142709</v>
      </c>
      <c r="H619" s="14">
        <f>IF(INTRO!$E$39&lt;&gt;"Endemic",0, IF(AND(COUNTRY_INFO!$I619=1,$F619&lt;&gt;0),IF(COUNTRY_INFO!N619&gt;=(COUNTRY_INFO!F619+COUNTRY_INFO!G619),COUNTRY_INFO!F619+COUNTRY_INFO!G619,COUNTRY_INFO!$N619), 0))</f>
        <v>68295.11116874998</v>
      </c>
      <c r="I619" s="3">
        <v>54636.088934999985</v>
      </c>
      <c r="J619" s="14">
        <f t="shared" si="65"/>
        <v>54636.088934999985</v>
      </c>
      <c r="K619" s="14">
        <f t="shared" si="66"/>
        <v>246604.15098200005</v>
      </c>
      <c r="L619" s="14">
        <f t="shared" si="67"/>
        <v>0</v>
      </c>
      <c r="M619" s="14">
        <f t="shared" si="68"/>
        <v>152981.04901799996</v>
      </c>
      <c r="N619" s="14">
        <f t="shared" si="69"/>
        <v>399585.2</v>
      </c>
      <c r="O619" s="25"/>
      <c r="P619" s="16">
        <f t="shared" si="63"/>
        <v>399585.2</v>
      </c>
      <c r="Q619" s="16">
        <f t="shared" si="64"/>
        <v>800</v>
      </c>
    </row>
    <row r="620" spans="1:17" x14ac:dyDescent="0.25">
      <c r="A620" s="13" t="str">
        <f>IF(INTRO!$E$39="Non-endemic"," ",IF(COUNTRY_INFO!A620=0," ",COUNTRY_INFO!A620))</f>
        <v>Nigeria</v>
      </c>
      <c r="B620" s="13" t="str">
        <f>IF(INTRO!$E$39="Non-endemic"," ",IF(COUNTRY_INFO!B620=0," ",COUNTRY_INFO!B620))</f>
        <v>Osun</v>
      </c>
      <c r="C620" s="13" t="str">
        <f>IF(INTRO!$E$39="Non-endemic"," ",IF(COUNTRY_INFO!C620=0," ",COUNTRY_INFO!C620))</f>
        <v>Ife Central</v>
      </c>
      <c r="D620" s="14">
        <f>IF(INTRO!$E$39="Non-endemic",0,IF(INTRO!$E$39="Endemic but PC is not required",IF(COUNTRY_INFO!$H620=1,COUNTRY_INFO!F620+COUNTRY_INFO!G620,0),IF(COUNTRY_INFO!$H620=1,COUNTRY_INFO!F620+COUNTRY_INFO!G620,IF(COUNTRY_INFO!$I620=1,IF(COUNTRY_INFO!N620&gt;=(COUNTRY_INFO!F620+COUNTRY_INFO!G620),COUNTRY_INFO!F620+COUNTRY_INFO!G620,COUNTRY_INFO!$N620),0))))</f>
        <v>37173.106717578114</v>
      </c>
      <c r="E620" s="15">
        <f>IF(AND(INTRO!$E$39="Non-endemic",INTRO!$E$37="Non-endemic"),"Not required",IF(INTRO!$E$39="Non-endemic","Treat with DEC",COUNTRY_INFO!Q620))</f>
        <v>0</v>
      </c>
      <c r="F620" s="15">
        <f>IF(INTRO!$E$39&lt;&gt;"Non-endemic",COUNTRY_INFO!R620,"Not required")</f>
        <v>1</v>
      </c>
      <c r="G620" s="14">
        <f>IF(COUNTRY_INFO!H620=1, IF($E620=1,IF(ALB_MBD!$J620&lt;&gt;" ",COUNTRY_INFO!F620+COUNTRY_INFO!G620-ALB_MBD!$J620,COUNTRY_INFO!F620+COUNTRY_INFO!G620), 0),0)</f>
        <v>0</v>
      </c>
      <c r="H620" s="14">
        <f>IF(INTRO!$E$39&lt;&gt;"Endemic",0, IF(AND(COUNTRY_INFO!$I620=1,$F620&lt;&gt;0),IF(COUNTRY_INFO!N620&gt;=(COUNTRY_INFO!F620+COUNTRY_INFO!G620),COUNTRY_INFO!F620+COUNTRY_INFO!G620,COUNTRY_INFO!$N620), 0))</f>
        <v>37173.106717578114</v>
      </c>
      <c r="I620" s="3">
        <v>29738.485374062489</v>
      </c>
      <c r="J620" s="14">
        <f t="shared" si="65"/>
        <v>29738.485374062489</v>
      </c>
      <c r="K620" s="14">
        <f t="shared" si="66"/>
        <v>0</v>
      </c>
      <c r="L620" s="14">
        <f t="shared" si="67"/>
        <v>83267.759047374959</v>
      </c>
      <c r="M620" s="14">
        <f t="shared" si="68"/>
        <v>0</v>
      </c>
      <c r="N620" s="14">
        <f t="shared" si="69"/>
        <v>83267.759047374959</v>
      </c>
      <c r="O620" s="25"/>
      <c r="P620" s="16">
        <f t="shared" si="63"/>
        <v>83267.759047374959</v>
      </c>
      <c r="Q620" s="16">
        <f t="shared" si="64"/>
        <v>167</v>
      </c>
    </row>
    <row r="621" spans="1:17" x14ac:dyDescent="0.25">
      <c r="A621" s="13" t="str">
        <f>IF(INTRO!$E$39="Non-endemic"," ",IF(COUNTRY_INFO!A621=0," ",COUNTRY_INFO!A621))</f>
        <v>Nigeria</v>
      </c>
      <c r="B621" s="13" t="str">
        <f>IF(INTRO!$E$39="Non-endemic"," ",IF(COUNTRY_INFO!B621=0," ",COUNTRY_INFO!B621))</f>
        <v>Osun</v>
      </c>
      <c r="C621" s="13" t="str">
        <f>IF(INTRO!$E$39="Non-endemic"," ",IF(COUNTRY_INFO!C621=0," ",COUNTRY_INFO!C621))</f>
        <v>Ife East</v>
      </c>
      <c r="D621" s="14">
        <f>IF(INTRO!$E$39="Non-endemic",0,IF(INTRO!$E$39="Endemic but PC is not required",IF(COUNTRY_INFO!$H621=1,COUNTRY_INFO!F621+COUNTRY_INFO!G621,0),IF(COUNTRY_INFO!$H621=1,COUNTRY_INFO!F621+COUNTRY_INFO!G621,IF(COUNTRY_INFO!$I621=1,IF(COUNTRY_INFO!N621&gt;=(COUNTRY_INFO!F621+COUNTRY_INFO!G621),COUNTRY_INFO!F621+COUNTRY_INFO!G621,COUNTRY_INFO!$N621),0))))</f>
        <v>202365</v>
      </c>
      <c r="E621" s="15">
        <f>IF(AND(INTRO!$E$39="Non-endemic",INTRO!$E$37="Non-endemic"),"Not required",IF(INTRO!$E$39="Non-endemic","Treat with DEC",COUNTRY_INFO!Q621))</f>
        <v>1</v>
      </c>
      <c r="F621" s="15">
        <f>IF(INTRO!$E$39&lt;&gt;"Non-endemic",COUNTRY_INFO!R621,"Not required")</f>
        <v>1</v>
      </c>
      <c r="G621" s="14">
        <f>IF(COUNTRY_INFO!H621=1, IF($E621=1,IF(ALB_MBD!$J621&lt;&gt;" ",COUNTRY_INFO!F621+COUNTRY_INFO!G621-ALB_MBD!$J621,COUNTRY_INFO!F621+COUNTRY_INFO!G621), 0),0)</f>
        <v>202365</v>
      </c>
      <c r="H621" s="14">
        <f>IF(INTRO!$E$39&lt;&gt;"Endemic",0, IF(AND(COUNTRY_INFO!$I621=1,$F621&lt;&gt;0),IF(COUNTRY_INFO!N621&gt;=(COUNTRY_INFO!F621+COUNTRY_INFO!G621),COUNTRY_INFO!F621+COUNTRY_INFO!G621,COUNTRY_INFO!$N621), 0))</f>
        <v>107859.07660742183</v>
      </c>
      <c r="I621" s="3">
        <v>86287.261285937464</v>
      </c>
      <c r="J621" s="14">
        <f t="shared" si="65"/>
        <v>86287.261285937464</v>
      </c>
      <c r="K621" s="14">
        <f t="shared" si="66"/>
        <v>325017.66839937511</v>
      </c>
      <c r="L621" s="14">
        <f t="shared" si="67"/>
        <v>0</v>
      </c>
      <c r="M621" s="14">
        <f t="shared" si="68"/>
        <v>241604.33160062489</v>
      </c>
      <c r="N621" s="14">
        <f t="shared" si="69"/>
        <v>566622</v>
      </c>
      <c r="O621" s="25"/>
      <c r="P621" s="16">
        <f t="shared" si="63"/>
        <v>566622</v>
      </c>
      <c r="Q621" s="16">
        <f t="shared" si="64"/>
        <v>1134</v>
      </c>
    </row>
    <row r="622" spans="1:17" x14ac:dyDescent="0.25">
      <c r="A622" s="13" t="str">
        <f>IF(INTRO!$E$39="Non-endemic"," ",IF(COUNTRY_INFO!A622=0," ",COUNTRY_INFO!A622))</f>
        <v>Nigeria</v>
      </c>
      <c r="B622" s="13" t="str">
        <f>IF(INTRO!$E$39="Non-endemic"," ",IF(COUNTRY_INFO!B622=0," ",COUNTRY_INFO!B622))</f>
        <v>Osun</v>
      </c>
      <c r="C622" s="13" t="str">
        <f>IF(INTRO!$E$39="Non-endemic"," ",IF(COUNTRY_INFO!C622=0," ",COUNTRY_INFO!C622))</f>
        <v>Ife North</v>
      </c>
      <c r="D622" s="14">
        <f>IF(INTRO!$E$39="Non-endemic",0,IF(INTRO!$E$39="Endemic but PC is not required",IF(COUNTRY_INFO!$H622=1,COUNTRY_INFO!F622+COUNTRY_INFO!G622,0),IF(COUNTRY_INFO!$H622=1,COUNTRY_INFO!F622+COUNTRY_INFO!G622,IF(COUNTRY_INFO!$I622=1,IF(COUNTRY_INFO!N622&gt;=(COUNTRY_INFO!F622+COUNTRY_INFO!G622),COUNTRY_INFO!F622+COUNTRY_INFO!G622,COUNTRY_INFO!$N622),0))))</f>
        <v>165361</v>
      </c>
      <c r="E622" s="15">
        <f>IF(AND(INTRO!$E$39="Non-endemic",INTRO!$E$37="Non-endemic"),"Not required",IF(INTRO!$E$39="Non-endemic","Treat with DEC",COUNTRY_INFO!Q622))</f>
        <v>1</v>
      </c>
      <c r="F622" s="15">
        <f>IF(INTRO!$E$39&lt;&gt;"Non-endemic",COUNTRY_INFO!R622,"Not required")</f>
        <v>1</v>
      </c>
      <c r="G622" s="14">
        <f>IF(COUNTRY_INFO!H622=1, IF($E622=1,IF(ALB_MBD!$J622&lt;&gt;" ",COUNTRY_INFO!F622+COUNTRY_INFO!G622-ALB_MBD!$J622,COUNTRY_INFO!F622+COUNTRY_INFO!G622), 0),0)</f>
        <v>165361</v>
      </c>
      <c r="H622" s="14">
        <f>IF(INTRO!$E$39&lt;&gt;"Endemic",0, IF(AND(COUNTRY_INFO!$I622=1,$F622&lt;&gt;0),IF(COUNTRY_INFO!N622&gt;=(COUNTRY_INFO!F622+COUNTRY_INFO!G622),COUNTRY_INFO!F622+COUNTRY_INFO!G622,COUNTRY_INFO!$N622), 0))</f>
        <v>79997.735435156224</v>
      </c>
      <c r="I622" s="3">
        <v>63998.188348124975</v>
      </c>
      <c r="J622" s="14">
        <f t="shared" si="65"/>
        <v>63998.188348124975</v>
      </c>
      <c r="K622" s="14">
        <f t="shared" si="66"/>
        <v>283815.87262525008</v>
      </c>
      <c r="L622" s="14">
        <f t="shared" si="67"/>
        <v>0</v>
      </c>
      <c r="M622" s="14">
        <f t="shared" si="68"/>
        <v>179194.92737474991</v>
      </c>
      <c r="N622" s="14">
        <f t="shared" si="69"/>
        <v>463010.8</v>
      </c>
      <c r="O622" s="25"/>
      <c r="P622" s="16">
        <f t="shared" si="63"/>
        <v>463010.8</v>
      </c>
      <c r="Q622" s="16">
        <f t="shared" si="64"/>
        <v>927</v>
      </c>
    </row>
    <row r="623" spans="1:17" x14ac:dyDescent="0.25">
      <c r="A623" s="13" t="str">
        <f>IF(INTRO!$E$39="Non-endemic"," ",IF(COUNTRY_INFO!A623=0," ",COUNTRY_INFO!A623))</f>
        <v>Nigeria</v>
      </c>
      <c r="B623" s="13" t="str">
        <f>IF(INTRO!$E$39="Non-endemic"," ",IF(COUNTRY_INFO!B623=0," ",COUNTRY_INFO!B623))</f>
        <v>Osun</v>
      </c>
      <c r="C623" s="13" t="str">
        <f>IF(INTRO!$E$39="Non-endemic"," ",IF(COUNTRY_INFO!C623=0," ",COUNTRY_INFO!C623))</f>
        <v>Ife South</v>
      </c>
      <c r="D623" s="14">
        <f>IF(INTRO!$E$39="Non-endemic",0,IF(INTRO!$E$39="Endemic but PC is not required",IF(COUNTRY_INFO!$H623=1,COUNTRY_INFO!F623+COUNTRY_INFO!G623,0),IF(COUNTRY_INFO!$H623=1,COUNTRY_INFO!F623+COUNTRY_INFO!G623,IF(COUNTRY_INFO!$I623=1,IF(COUNTRY_INFO!N623&gt;=(COUNTRY_INFO!F623+COUNTRY_INFO!G623),COUNTRY_INFO!F623+COUNTRY_INFO!G623,COUNTRY_INFO!$N623),0))))</f>
        <v>145612</v>
      </c>
      <c r="E623" s="15">
        <f>IF(AND(INTRO!$E$39="Non-endemic",INTRO!$E$37="Non-endemic"),"Not required",IF(INTRO!$E$39="Non-endemic","Treat with DEC",COUNTRY_INFO!Q623))</f>
        <v>1</v>
      </c>
      <c r="F623" s="15">
        <f>IF(INTRO!$E$39&lt;&gt;"Non-endemic",COUNTRY_INFO!R623,"Not required")</f>
        <v>1</v>
      </c>
      <c r="G623" s="14">
        <f>IF(COUNTRY_INFO!H623=1, IF($E623=1,IF(ALB_MBD!$J623&lt;&gt;" ",COUNTRY_INFO!F623+COUNTRY_INFO!G623-ALB_MBD!$J623,COUNTRY_INFO!F623+COUNTRY_INFO!G623), 0),0)</f>
        <v>145612</v>
      </c>
      <c r="H623" s="14">
        <f>IF(INTRO!$E$39&lt;&gt;"Endemic",0, IF(AND(COUNTRY_INFO!$I623=1,$F623&lt;&gt;0),IF(COUNTRY_INFO!N623&gt;=(COUNTRY_INFO!F623+COUNTRY_INFO!G623),COUNTRY_INFO!F623+COUNTRY_INFO!G623,COUNTRY_INFO!$N623), 0))</f>
        <v>86809.364783203098</v>
      </c>
      <c r="I623" s="3">
        <v>69447.491826562487</v>
      </c>
      <c r="J623" s="14">
        <f t="shared" si="65"/>
        <v>69447.491826562487</v>
      </c>
      <c r="K623" s="14">
        <f t="shared" si="66"/>
        <v>213260.62288562502</v>
      </c>
      <c r="L623" s="14">
        <f t="shared" si="67"/>
        <v>0</v>
      </c>
      <c r="M623" s="14">
        <f t="shared" si="68"/>
        <v>194452.97711437495</v>
      </c>
      <c r="N623" s="14">
        <f t="shared" si="69"/>
        <v>407713.6</v>
      </c>
      <c r="O623" s="25"/>
      <c r="P623" s="16">
        <f t="shared" si="63"/>
        <v>407713.6</v>
      </c>
      <c r="Q623" s="16">
        <f t="shared" si="64"/>
        <v>816</v>
      </c>
    </row>
    <row r="624" spans="1:17" x14ac:dyDescent="0.25">
      <c r="A624" s="13" t="str">
        <f>IF(INTRO!$E$39="Non-endemic"," ",IF(COUNTRY_INFO!A624=0," ",COUNTRY_INFO!A624))</f>
        <v>Nigeria</v>
      </c>
      <c r="B624" s="13" t="str">
        <f>IF(INTRO!$E$39="Non-endemic"," ",IF(COUNTRY_INFO!B624=0," ",COUNTRY_INFO!B624))</f>
        <v>Osun</v>
      </c>
      <c r="C624" s="13" t="str">
        <f>IF(INTRO!$E$39="Non-endemic"," ",IF(COUNTRY_INFO!C624=0," ",COUNTRY_INFO!C624))</f>
        <v>Ifedayo</v>
      </c>
      <c r="D624" s="14">
        <f>IF(INTRO!$E$39="Non-endemic",0,IF(INTRO!$E$39="Endemic but PC is not required",IF(COUNTRY_INFO!$H624=1,COUNTRY_INFO!F624+COUNTRY_INFO!G624,0),IF(COUNTRY_INFO!$H624=1,COUNTRY_INFO!F624+COUNTRY_INFO!G624,IF(COUNTRY_INFO!$I624=1,IF(COUNTRY_INFO!N624&gt;=(COUNTRY_INFO!F624+COUNTRY_INFO!G624),COUNTRY_INFO!F624+COUNTRY_INFO!G624,COUNTRY_INFO!$N624),0))))</f>
        <v>39871</v>
      </c>
      <c r="E624" s="15">
        <f>IF(AND(INTRO!$E$39="Non-endemic",INTRO!$E$37="Non-endemic"),"Not required",IF(INTRO!$E$39="Non-endemic","Treat with DEC",COUNTRY_INFO!Q624))</f>
        <v>1</v>
      </c>
      <c r="F624" s="15">
        <f>IF(INTRO!$E$39&lt;&gt;"Non-endemic",COUNTRY_INFO!R624,"Not required")</f>
        <v>1</v>
      </c>
      <c r="G624" s="14">
        <f>IF(COUNTRY_INFO!H624=1, IF($E624=1,IF(ALB_MBD!$J624&lt;&gt;" ",COUNTRY_INFO!F624+COUNTRY_INFO!G624-ALB_MBD!$J624,COUNTRY_INFO!F624+COUNTRY_INFO!G624), 0),0)</f>
        <v>39871</v>
      </c>
      <c r="H624" s="14">
        <f>IF(INTRO!$E$39&lt;&gt;"Endemic",0, IF(AND(COUNTRY_INFO!$I624=1,$F624&lt;&gt;0),IF(COUNTRY_INFO!N624&gt;=(COUNTRY_INFO!F624+COUNTRY_INFO!G624),COUNTRY_INFO!F624+COUNTRY_INFO!G624,COUNTRY_INFO!$N624), 0))</f>
        <v>34264.559750781242</v>
      </c>
      <c r="I624" s="3">
        <v>27411.647800624996</v>
      </c>
      <c r="J624" s="14">
        <f t="shared" si="65"/>
        <v>27411.647800624996</v>
      </c>
      <c r="K624" s="14">
        <f t="shared" si="66"/>
        <v>34886.186158250006</v>
      </c>
      <c r="L624" s="14">
        <f t="shared" si="67"/>
        <v>0</v>
      </c>
      <c r="M624" s="14">
        <f t="shared" si="68"/>
        <v>76752.61384174999</v>
      </c>
      <c r="N624" s="14">
        <f t="shared" si="69"/>
        <v>111638.79999999999</v>
      </c>
      <c r="O624" s="25"/>
      <c r="P624" s="16">
        <f t="shared" si="63"/>
        <v>111638.79999999999</v>
      </c>
      <c r="Q624" s="16">
        <f t="shared" si="64"/>
        <v>224</v>
      </c>
    </row>
    <row r="625" spans="1:17" x14ac:dyDescent="0.25">
      <c r="A625" s="13" t="str">
        <f>IF(INTRO!$E$39="Non-endemic"," ",IF(COUNTRY_INFO!A625=0," ",COUNTRY_INFO!A625))</f>
        <v>Nigeria</v>
      </c>
      <c r="B625" s="13" t="str">
        <f>IF(INTRO!$E$39="Non-endemic"," ",IF(COUNTRY_INFO!B625=0," ",COUNTRY_INFO!B625))</f>
        <v>Osun</v>
      </c>
      <c r="C625" s="13" t="str">
        <f>IF(INTRO!$E$39="Non-endemic"," ",IF(COUNTRY_INFO!C625=0," ",COUNTRY_INFO!C625))</f>
        <v>Ifelodun</v>
      </c>
      <c r="D625" s="14">
        <f>IF(INTRO!$E$39="Non-endemic",0,IF(INTRO!$E$39="Endemic but PC is not required",IF(COUNTRY_INFO!$H625=1,COUNTRY_INFO!F625+COUNTRY_INFO!G625,0),IF(COUNTRY_INFO!$H625=1,COUNTRY_INFO!F625+COUNTRY_INFO!G625,IF(COUNTRY_INFO!$I625=1,IF(COUNTRY_INFO!N625&gt;=(COUNTRY_INFO!F625+COUNTRY_INFO!G625),COUNTRY_INFO!F625+COUNTRY_INFO!G625,COUNTRY_INFO!$N625),0))))</f>
        <v>104092</v>
      </c>
      <c r="E625" s="15">
        <f>IF(AND(INTRO!$E$39="Non-endemic",INTRO!$E$37="Non-endemic"),"Not required",IF(INTRO!$E$39="Non-endemic","Treat with DEC",COUNTRY_INFO!Q625))</f>
        <v>1</v>
      </c>
      <c r="F625" s="15">
        <f>IF(INTRO!$E$39&lt;&gt;"Non-endemic",COUNTRY_INFO!R625,"Not required")</f>
        <v>1</v>
      </c>
      <c r="G625" s="14">
        <f>IF(COUNTRY_INFO!H625=1, IF($E625=1,IF(ALB_MBD!$J625&lt;&gt;" ",COUNTRY_INFO!F625+COUNTRY_INFO!G625-ALB_MBD!$J625,COUNTRY_INFO!F625+COUNTRY_INFO!G625), 0),0)</f>
        <v>104092</v>
      </c>
      <c r="H625" s="14">
        <f>IF(INTRO!$E$39&lt;&gt;"Endemic",0, IF(AND(COUNTRY_INFO!$I625=1,$F625&lt;&gt;0),IF(COUNTRY_INFO!N625&gt;=(COUNTRY_INFO!F625+COUNTRY_INFO!G625),COUNTRY_INFO!F625+COUNTRY_INFO!G625,COUNTRY_INFO!$N625), 0))</f>
        <v>52105.487501953103</v>
      </c>
      <c r="I625" s="3">
        <v>41684.390001562482</v>
      </c>
      <c r="J625" s="14">
        <f t="shared" si="65"/>
        <v>41684.390001562482</v>
      </c>
      <c r="K625" s="14">
        <f t="shared" si="66"/>
        <v>174741.30799562504</v>
      </c>
      <c r="L625" s="14">
        <f t="shared" si="67"/>
        <v>0</v>
      </c>
      <c r="M625" s="14">
        <f t="shared" si="68"/>
        <v>116716.29200437495</v>
      </c>
      <c r="N625" s="14">
        <f t="shared" si="69"/>
        <v>291457.59999999998</v>
      </c>
      <c r="O625" s="25"/>
      <c r="P625" s="16">
        <f t="shared" si="63"/>
        <v>291457.59999999998</v>
      </c>
      <c r="Q625" s="16">
        <f t="shared" si="64"/>
        <v>583</v>
      </c>
    </row>
    <row r="626" spans="1:17" x14ac:dyDescent="0.25">
      <c r="A626" s="13" t="str">
        <f>IF(INTRO!$E$39="Non-endemic"," ",IF(COUNTRY_INFO!A626=0," ",COUNTRY_INFO!A626))</f>
        <v>Nigeria</v>
      </c>
      <c r="B626" s="13" t="str">
        <f>IF(INTRO!$E$39="Non-endemic"," ",IF(COUNTRY_INFO!B626=0," ",COUNTRY_INFO!B626))</f>
        <v>Osun</v>
      </c>
      <c r="C626" s="13" t="str">
        <f>IF(INTRO!$E$39="Non-endemic"," ",IF(COUNTRY_INFO!C626=0," ",COUNTRY_INFO!C626))</f>
        <v>Ila</v>
      </c>
      <c r="D626" s="14">
        <f>IF(INTRO!$E$39="Non-endemic",0,IF(INTRO!$E$39="Endemic but PC is not required",IF(COUNTRY_INFO!$H626=1,COUNTRY_INFO!F626+COUNTRY_INFO!G626,0),IF(COUNTRY_INFO!$H626=1,COUNTRY_INFO!F626+COUNTRY_INFO!G626,IF(COUNTRY_INFO!$I626=1,IF(COUNTRY_INFO!N626&gt;=(COUNTRY_INFO!F626+COUNTRY_INFO!G626),COUNTRY_INFO!F626+COUNTRY_INFO!G626,COUNTRY_INFO!$N626),0))))</f>
        <v>66759</v>
      </c>
      <c r="E626" s="15">
        <f>IF(AND(INTRO!$E$39="Non-endemic",INTRO!$E$37="Non-endemic"),"Not required",IF(INTRO!$E$39="Non-endemic","Treat with DEC",COUNTRY_INFO!Q626))</f>
        <v>1</v>
      </c>
      <c r="F626" s="15">
        <f>IF(INTRO!$E$39&lt;&gt;"Non-endemic",COUNTRY_INFO!R626,"Not required")</f>
        <v>1</v>
      </c>
      <c r="G626" s="14">
        <f>IF(COUNTRY_INFO!H626=1, IF($E626=1,IF(ALB_MBD!$J626&lt;&gt;" ",COUNTRY_INFO!F626+COUNTRY_INFO!G626-ALB_MBD!$J626,COUNTRY_INFO!F626+COUNTRY_INFO!G626), 0),0)</f>
        <v>66759</v>
      </c>
      <c r="H626" s="14">
        <f>IF(INTRO!$E$39&lt;&gt;"Endemic",0, IF(AND(COUNTRY_INFO!$I626=1,$F626&lt;&gt;0),IF(COUNTRY_INFO!N626&gt;=(COUNTRY_INFO!F626+COUNTRY_INFO!G626),COUNTRY_INFO!F626+COUNTRY_INFO!G626,COUNTRY_INFO!$N626), 0))</f>
        <v>66759</v>
      </c>
      <c r="I626" s="3"/>
      <c r="J626" s="14">
        <f t="shared" si="65"/>
        <v>66759</v>
      </c>
      <c r="K626" s="14">
        <f t="shared" si="66"/>
        <v>0</v>
      </c>
      <c r="L626" s="14">
        <f t="shared" si="67"/>
        <v>0</v>
      </c>
      <c r="M626" s="14">
        <f t="shared" si="68"/>
        <v>186925.19999999998</v>
      </c>
      <c r="N626" s="14">
        <f t="shared" si="69"/>
        <v>186925.19999999998</v>
      </c>
      <c r="O626" s="25"/>
      <c r="P626" s="16">
        <f t="shared" si="63"/>
        <v>186925.19999999998</v>
      </c>
      <c r="Q626" s="16">
        <f t="shared" si="64"/>
        <v>374</v>
      </c>
    </row>
    <row r="627" spans="1:17" x14ac:dyDescent="0.25">
      <c r="A627" s="13" t="str">
        <f>IF(INTRO!$E$39="Non-endemic"," ",IF(COUNTRY_INFO!A627=0," ",COUNTRY_INFO!A627))</f>
        <v>Nigeria</v>
      </c>
      <c r="B627" s="13" t="str">
        <f>IF(INTRO!$E$39="Non-endemic"," ",IF(COUNTRY_INFO!B627=0," ",COUNTRY_INFO!B627))</f>
        <v>Osun</v>
      </c>
      <c r="C627" s="13" t="str">
        <f>IF(INTRO!$E$39="Non-endemic"," ",IF(COUNTRY_INFO!C627=0," ",COUNTRY_INFO!C627))</f>
        <v xml:space="preserve">Ilesha East </v>
      </c>
      <c r="D627" s="14">
        <f>IF(INTRO!$E$39="Non-endemic",0,IF(INTRO!$E$39="Endemic but PC is not required",IF(COUNTRY_INFO!$H627=1,COUNTRY_INFO!F627+COUNTRY_INFO!G627,0),IF(COUNTRY_INFO!$H627=1,COUNTRY_INFO!F627+COUNTRY_INFO!G627,IF(COUNTRY_INFO!$I627=1,IF(COUNTRY_INFO!N627&gt;=(COUNTRY_INFO!F627+COUNTRY_INFO!G627),COUNTRY_INFO!F627+COUNTRY_INFO!G627,COUNTRY_INFO!$N627),0))))</f>
        <v>114677</v>
      </c>
      <c r="E627" s="15">
        <f>IF(AND(INTRO!$E$39="Non-endemic",INTRO!$E$37="Non-endemic"),"Not required",IF(INTRO!$E$39="Non-endemic","Treat with DEC",COUNTRY_INFO!Q627))</f>
        <v>1</v>
      </c>
      <c r="F627" s="15">
        <f>IF(INTRO!$E$39&lt;&gt;"Non-endemic",COUNTRY_INFO!R627,"Not required")</f>
        <v>1</v>
      </c>
      <c r="G627" s="14">
        <f>IF(COUNTRY_INFO!H627=1, IF($E627=1,IF(ALB_MBD!$J627&lt;&gt;" ",COUNTRY_INFO!F627+COUNTRY_INFO!G627-ALB_MBD!$J627,COUNTRY_INFO!F627+COUNTRY_INFO!G627), 0),0)</f>
        <v>114677</v>
      </c>
      <c r="H627" s="14">
        <f>IF(INTRO!$E$39&lt;&gt;"Endemic",0, IF(AND(COUNTRY_INFO!$I627=1,$F627&lt;&gt;0),IF(COUNTRY_INFO!N627&gt;=(COUNTRY_INFO!F627+COUNTRY_INFO!G627),COUNTRY_INFO!F627+COUNTRY_INFO!G627,COUNTRY_INFO!$N627), 0))</f>
        <v>68648.331293749972</v>
      </c>
      <c r="I627" s="3">
        <v>54918.665034999976</v>
      </c>
      <c r="J627" s="14">
        <f t="shared" si="65"/>
        <v>54918.665034999976</v>
      </c>
      <c r="K627" s="14">
        <f t="shared" si="66"/>
        <v>167323.33790200006</v>
      </c>
      <c r="L627" s="14">
        <f t="shared" si="67"/>
        <v>0</v>
      </c>
      <c r="M627" s="14">
        <f t="shared" si="68"/>
        <v>153772.26209799992</v>
      </c>
      <c r="N627" s="14">
        <f t="shared" si="69"/>
        <v>321095.59999999998</v>
      </c>
      <c r="O627" s="25"/>
      <c r="P627" s="16">
        <f t="shared" si="63"/>
        <v>321095.59999999998</v>
      </c>
      <c r="Q627" s="16">
        <f t="shared" si="64"/>
        <v>643</v>
      </c>
    </row>
    <row r="628" spans="1:17" x14ac:dyDescent="0.25">
      <c r="A628" s="13" t="str">
        <f>IF(INTRO!$E$39="Non-endemic"," ",IF(COUNTRY_INFO!A628=0," ",COUNTRY_INFO!A628))</f>
        <v>Nigeria</v>
      </c>
      <c r="B628" s="13" t="str">
        <f>IF(INTRO!$E$39="Non-endemic"," ",IF(COUNTRY_INFO!B628=0," ",COUNTRY_INFO!B628))</f>
        <v>Osun</v>
      </c>
      <c r="C628" s="13" t="str">
        <f>IF(INTRO!$E$39="Non-endemic"," ",IF(COUNTRY_INFO!C628=0," ",COUNTRY_INFO!C628))</f>
        <v>Ilesha West</v>
      </c>
      <c r="D628" s="14">
        <f>IF(INTRO!$E$39="Non-endemic",0,IF(INTRO!$E$39="Endemic but PC is not required",IF(COUNTRY_INFO!$H628=1,COUNTRY_INFO!F628+COUNTRY_INFO!G628,0),IF(COUNTRY_INFO!$H628=1,COUNTRY_INFO!F628+COUNTRY_INFO!G628,IF(COUNTRY_INFO!$I628=1,IF(COUNTRY_INFO!N628&gt;=(COUNTRY_INFO!F628+COUNTRY_INFO!G628),COUNTRY_INFO!F628+COUNTRY_INFO!G628,COUNTRY_INFO!$N628),0))))</f>
        <v>68647.227480859365</v>
      </c>
      <c r="E628" s="15">
        <f>IF(AND(INTRO!$E$39="Non-endemic",INTRO!$E$37="Non-endemic"),"Not required",IF(INTRO!$E$39="Non-endemic","Treat with DEC",COUNTRY_INFO!Q628))</f>
        <v>0</v>
      </c>
      <c r="F628" s="15">
        <f>IF(INTRO!$E$39&lt;&gt;"Non-endemic",COUNTRY_INFO!R628,"Not required")</f>
        <v>1</v>
      </c>
      <c r="G628" s="14">
        <f>IF(COUNTRY_INFO!H628=1, IF($E628=1,IF(ALB_MBD!$J628&lt;&gt;" ",COUNTRY_INFO!F628+COUNTRY_INFO!G628-ALB_MBD!$J628,COUNTRY_INFO!F628+COUNTRY_INFO!G628), 0),0)</f>
        <v>0</v>
      </c>
      <c r="H628" s="14">
        <f>IF(INTRO!$E$39&lt;&gt;"Endemic",0, IF(AND(COUNTRY_INFO!$I628=1,$F628&lt;&gt;0),IF(COUNTRY_INFO!N628&gt;=(COUNTRY_INFO!F628+COUNTRY_INFO!G628),COUNTRY_INFO!F628+COUNTRY_INFO!G628,COUNTRY_INFO!$N628), 0))</f>
        <v>68647.227480859365</v>
      </c>
      <c r="I628" s="3">
        <v>54917.781984687492</v>
      </c>
      <c r="J628" s="14">
        <f t="shared" si="65"/>
        <v>54917.781984687492</v>
      </c>
      <c r="K628" s="14">
        <f t="shared" si="66"/>
        <v>0</v>
      </c>
      <c r="L628" s="14">
        <f t="shared" si="67"/>
        <v>153769.78955712495</v>
      </c>
      <c r="M628" s="14">
        <f t="shared" si="68"/>
        <v>0</v>
      </c>
      <c r="N628" s="14">
        <f t="shared" si="69"/>
        <v>153769.78955712495</v>
      </c>
      <c r="O628" s="25"/>
      <c r="P628" s="16">
        <f t="shared" si="63"/>
        <v>153769.78955712495</v>
      </c>
      <c r="Q628" s="16">
        <f t="shared" si="64"/>
        <v>308</v>
      </c>
    </row>
    <row r="629" spans="1:17" x14ac:dyDescent="0.25">
      <c r="A629" s="13" t="str">
        <f>IF(INTRO!$E$39="Non-endemic"," ",IF(COUNTRY_INFO!A629=0," ",COUNTRY_INFO!A629))</f>
        <v>Nigeria</v>
      </c>
      <c r="B629" s="13" t="str">
        <f>IF(INTRO!$E$39="Non-endemic"," ",IF(COUNTRY_INFO!B629=0," ",COUNTRY_INFO!B629))</f>
        <v>Osun</v>
      </c>
      <c r="C629" s="13" t="str">
        <f>IF(INTRO!$E$39="Non-endemic"," ",IF(COUNTRY_INFO!C629=0," ",COUNTRY_INFO!C629))</f>
        <v>Irepodun</v>
      </c>
      <c r="D629" s="14">
        <f>IF(INTRO!$E$39="Non-endemic",0,IF(INTRO!$E$39="Endemic but PC is not required",IF(COUNTRY_INFO!$H629=1,COUNTRY_INFO!F629+COUNTRY_INFO!G629,0),IF(COUNTRY_INFO!$H629=1,COUNTRY_INFO!F629+COUNTRY_INFO!G629,IF(COUNTRY_INFO!$I629=1,IF(COUNTRY_INFO!N629&gt;=(COUNTRY_INFO!F629+COUNTRY_INFO!G629),COUNTRY_INFO!F629+COUNTRY_INFO!G629,COUNTRY_INFO!$N629),0))))</f>
        <v>128568</v>
      </c>
      <c r="E629" s="15">
        <f>IF(AND(INTRO!$E$39="Non-endemic",INTRO!$E$37="Non-endemic"),"Not required",IF(INTRO!$E$39="Non-endemic","Treat with DEC",COUNTRY_INFO!Q629))</f>
        <v>1</v>
      </c>
      <c r="F629" s="15">
        <f>IF(INTRO!$E$39&lt;&gt;"Non-endemic",COUNTRY_INFO!R629,"Not required")</f>
        <v>1</v>
      </c>
      <c r="G629" s="14">
        <f>IF(COUNTRY_INFO!H629=1, IF($E629=1,IF(ALB_MBD!$J629&lt;&gt;" ",COUNTRY_INFO!F629+COUNTRY_INFO!G629-ALB_MBD!$J629,COUNTRY_INFO!F629+COUNTRY_INFO!G629), 0),0)</f>
        <v>128568</v>
      </c>
      <c r="H629" s="14">
        <f>IF(INTRO!$E$39&lt;&gt;"Endemic",0, IF(AND(COUNTRY_INFO!$I629=1,$F629&lt;&gt;0),IF(COUNTRY_INFO!N629&gt;=(COUNTRY_INFO!F629+COUNTRY_INFO!G629),COUNTRY_INFO!F629+COUNTRY_INFO!G629,COUNTRY_INFO!$N629), 0))</f>
        <v>75175.176916015611</v>
      </c>
      <c r="I629" s="3">
        <v>60140.141532812493</v>
      </c>
      <c r="J629" s="14">
        <f t="shared" si="65"/>
        <v>60140.141532812493</v>
      </c>
      <c r="K629" s="14">
        <f t="shared" si="66"/>
        <v>191598.00370812498</v>
      </c>
      <c r="L629" s="14">
        <f t="shared" si="67"/>
        <v>0</v>
      </c>
      <c r="M629" s="14">
        <f t="shared" si="68"/>
        <v>168392.39629187496</v>
      </c>
      <c r="N629" s="14">
        <f t="shared" si="69"/>
        <v>359990.39999999991</v>
      </c>
      <c r="O629" s="25"/>
      <c r="P629" s="16">
        <f t="shared" si="63"/>
        <v>359990.39999999991</v>
      </c>
      <c r="Q629" s="16">
        <f t="shared" si="64"/>
        <v>720</v>
      </c>
    </row>
    <row r="630" spans="1:17" x14ac:dyDescent="0.25">
      <c r="A630" s="13" t="str">
        <f>IF(INTRO!$E$39="Non-endemic"," ",IF(COUNTRY_INFO!A630=0," ",COUNTRY_INFO!A630))</f>
        <v>Nigeria</v>
      </c>
      <c r="B630" s="13" t="str">
        <f>IF(INTRO!$E$39="Non-endemic"," ",IF(COUNTRY_INFO!B630=0," ",COUNTRY_INFO!B630))</f>
        <v>Osun</v>
      </c>
      <c r="C630" s="13" t="str">
        <f>IF(INTRO!$E$39="Non-endemic"," ",IF(COUNTRY_INFO!C630=0," ",COUNTRY_INFO!C630))</f>
        <v>Irewole</v>
      </c>
      <c r="D630" s="14">
        <f>IF(INTRO!$E$39="Non-endemic",0,IF(INTRO!$E$39="Endemic but PC is not required",IF(COUNTRY_INFO!$H630=1,COUNTRY_INFO!F630+COUNTRY_INFO!G630,0),IF(COUNTRY_INFO!$H630=1,COUNTRY_INFO!F630+COUNTRY_INFO!G630,IF(COUNTRY_INFO!$I630=1,IF(COUNTRY_INFO!N630&gt;=(COUNTRY_INFO!F630+COUNTRY_INFO!G630),COUNTRY_INFO!F630+COUNTRY_INFO!G630,COUNTRY_INFO!$N630),0))))</f>
        <v>154500</v>
      </c>
      <c r="E630" s="15">
        <f>IF(AND(INTRO!$E$39="Non-endemic",INTRO!$E$37="Non-endemic"),"Not required",IF(INTRO!$E$39="Non-endemic","Treat with DEC",COUNTRY_INFO!Q630))</f>
        <v>1</v>
      </c>
      <c r="F630" s="15">
        <f>IF(INTRO!$E$39&lt;&gt;"Non-endemic",COUNTRY_INFO!R630,"Not required")</f>
        <v>1</v>
      </c>
      <c r="G630" s="14">
        <f>IF(COUNTRY_INFO!H630=1, IF($E630=1,IF(ALB_MBD!$J630&lt;&gt;" ",COUNTRY_INFO!F630+COUNTRY_INFO!G630-ALB_MBD!$J630,COUNTRY_INFO!F630+COUNTRY_INFO!G630), 0),0)</f>
        <v>154500</v>
      </c>
      <c r="H630" s="14">
        <f>IF(INTRO!$E$39&lt;&gt;"Endemic",0, IF(AND(COUNTRY_INFO!$I630=1,$F630&lt;&gt;0),IF(COUNTRY_INFO!N630&gt;=(COUNTRY_INFO!F630+COUNTRY_INFO!G630),COUNTRY_INFO!F630+COUNTRY_INFO!G630,COUNTRY_INFO!$N630), 0))</f>
        <v>66374.476739062477</v>
      </c>
      <c r="I630" s="3">
        <v>53099.58139124998</v>
      </c>
      <c r="J630" s="14">
        <f t="shared" si="65"/>
        <v>53099.58139124998</v>
      </c>
      <c r="K630" s="14">
        <f t="shared" si="66"/>
        <v>283921.1721045</v>
      </c>
      <c r="L630" s="14">
        <f t="shared" si="67"/>
        <v>0</v>
      </c>
      <c r="M630" s="14">
        <f t="shared" si="68"/>
        <v>148678.82789549994</v>
      </c>
      <c r="N630" s="14">
        <f t="shared" si="69"/>
        <v>432599.99999999994</v>
      </c>
      <c r="O630" s="25"/>
      <c r="P630" s="16">
        <f t="shared" si="63"/>
        <v>432599.99999999994</v>
      </c>
      <c r="Q630" s="16">
        <f t="shared" si="64"/>
        <v>866</v>
      </c>
    </row>
    <row r="631" spans="1:17" x14ac:dyDescent="0.25">
      <c r="A631" s="13" t="str">
        <f>IF(INTRO!$E$39="Non-endemic"," ",IF(COUNTRY_INFO!A631=0," ",COUNTRY_INFO!A631))</f>
        <v>Nigeria</v>
      </c>
      <c r="B631" s="13" t="str">
        <f>IF(INTRO!$E$39="Non-endemic"," ",IF(COUNTRY_INFO!B631=0," ",COUNTRY_INFO!B631))</f>
        <v>Osun</v>
      </c>
      <c r="C631" s="13" t="str">
        <f>IF(INTRO!$E$39="Non-endemic"," ",IF(COUNTRY_INFO!C631=0," ",COUNTRY_INFO!C631))</f>
        <v>Isokan</v>
      </c>
      <c r="D631" s="14">
        <f>IF(INTRO!$E$39="Non-endemic",0,IF(INTRO!$E$39="Endemic but PC is not required",IF(COUNTRY_INFO!$H631=1,COUNTRY_INFO!F631+COUNTRY_INFO!G631,0),IF(COUNTRY_INFO!$H631=1,COUNTRY_INFO!F631+COUNTRY_INFO!G631,IF(COUNTRY_INFO!$I631=1,IF(COUNTRY_INFO!N631&gt;=(COUNTRY_INFO!F631+COUNTRY_INFO!G631),COUNTRY_INFO!F631+COUNTRY_INFO!G631,COUNTRY_INFO!$N631),0))))</f>
        <v>111009</v>
      </c>
      <c r="E631" s="15">
        <f>IF(AND(INTRO!$E$39="Non-endemic",INTRO!$E$37="Non-endemic"),"Not required",IF(INTRO!$E$39="Non-endemic","Treat with DEC",COUNTRY_INFO!Q631))</f>
        <v>1</v>
      </c>
      <c r="F631" s="15">
        <f>IF(INTRO!$E$39&lt;&gt;"Non-endemic",COUNTRY_INFO!R631,"Not required")</f>
        <v>1</v>
      </c>
      <c r="G631" s="14">
        <f>IF(COUNTRY_INFO!H631=1, IF($E631=1,IF(ALB_MBD!$J631&lt;&gt;" ",COUNTRY_INFO!F631+COUNTRY_INFO!G631-ALB_MBD!$J631,COUNTRY_INFO!F631+COUNTRY_INFO!G631), 0),0)</f>
        <v>111009</v>
      </c>
      <c r="H631" s="14">
        <f>IF(INTRO!$E$39&lt;&gt;"Endemic",0, IF(AND(COUNTRY_INFO!$I631=1,$F631&lt;&gt;0),IF(COUNTRY_INFO!N631&gt;=(COUNTRY_INFO!F631+COUNTRY_INFO!G631),COUNTRY_INFO!F631+COUNTRY_INFO!G631,COUNTRY_INFO!$N631), 0))</f>
        <v>86116.170287890593</v>
      </c>
      <c r="I631" s="3">
        <v>68892.93623031248</v>
      </c>
      <c r="J631" s="14">
        <f t="shared" si="65"/>
        <v>68892.93623031248</v>
      </c>
      <c r="K631" s="14">
        <f t="shared" si="66"/>
        <v>117924.97855512505</v>
      </c>
      <c r="L631" s="14">
        <f t="shared" si="67"/>
        <v>0</v>
      </c>
      <c r="M631" s="14">
        <f t="shared" si="68"/>
        <v>192900.22144487494</v>
      </c>
      <c r="N631" s="14">
        <f t="shared" si="69"/>
        <v>310825.2</v>
      </c>
      <c r="O631" s="25"/>
      <c r="P631" s="16">
        <f t="shared" si="63"/>
        <v>310825.2</v>
      </c>
      <c r="Q631" s="16">
        <f t="shared" si="64"/>
        <v>622</v>
      </c>
    </row>
    <row r="632" spans="1:17" x14ac:dyDescent="0.25">
      <c r="A632" s="13" t="str">
        <f>IF(INTRO!$E$39="Non-endemic"," ",IF(COUNTRY_INFO!A632=0," ",COUNTRY_INFO!A632))</f>
        <v>Nigeria</v>
      </c>
      <c r="B632" s="13" t="str">
        <f>IF(INTRO!$E$39="Non-endemic"," ",IF(COUNTRY_INFO!B632=0," ",COUNTRY_INFO!B632))</f>
        <v>Osun</v>
      </c>
      <c r="C632" s="13" t="str">
        <f>IF(INTRO!$E$39="Non-endemic"," ",IF(COUNTRY_INFO!C632=0," ",COUNTRY_INFO!C632))</f>
        <v>Iwo</v>
      </c>
      <c r="D632" s="14">
        <f>IF(INTRO!$E$39="Non-endemic",0,IF(INTRO!$E$39="Endemic but PC is not required",IF(COUNTRY_INFO!$H632=1,COUNTRY_INFO!F632+COUNTRY_INFO!G632,0),IF(COUNTRY_INFO!$H632=1,COUNTRY_INFO!F632+COUNTRY_INFO!G632,IF(COUNTRY_INFO!$I632=1,IF(COUNTRY_INFO!N632&gt;=(COUNTRY_INFO!F632+COUNTRY_INFO!G632),COUNTRY_INFO!F632+COUNTRY_INFO!G632,COUNTRY_INFO!$N632),0))))</f>
        <v>205905</v>
      </c>
      <c r="E632" s="15">
        <f>IF(AND(INTRO!$E$39="Non-endemic",INTRO!$E$37="Non-endemic"),"Not required",IF(INTRO!$E$39="Non-endemic","Treat with DEC",COUNTRY_INFO!Q632))</f>
        <v>1</v>
      </c>
      <c r="F632" s="15">
        <f>IF(INTRO!$E$39&lt;&gt;"Non-endemic",COUNTRY_INFO!R632,"Not required")</f>
        <v>1</v>
      </c>
      <c r="G632" s="14">
        <f>IF(COUNTRY_INFO!H632=1, IF($E632=1,IF(ALB_MBD!$J632&lt;&gt;" ",COUNTRY_INFO!F632+COUNTRY_INFO!G632-ALB_MBD!$J632,COUNTRY_INFO!F632+COUNTRY_INFO!G632), 0),0)</f>
        <v>205905</v>
      </c>
      <c r="H632" s="14">
        <f>IF(INTRO!$E$39&lt;&gt;"Endemic",0, IF(AND(COUNTRY_INFO!$I632=1,$F632&lt;&gt;0),IF(COUNTRY_INFO!N632&gt;=(COUNTRY_INFO!F632+COUNTRY_INFO!G632),COUNTRY_INFO!F632+COUNTRY_INFO!G632,COUNTRY_INFO!$N632), 0))</f>
        <v>87075.383689843715</v>
      </c>
      <c r="I632" s="3">
        <v>69660.306951874969</v>
      </c>
      <c r="J632" s="14">
        <f t="shared" si="65"/>
        <v>69660.306951874969</v>
      </c>
      <c r="K632" s="14">
        <f t="shared" si="66"/>
        <v>381485.14053475001</v>
      </c>
      <c r="L632" s="14">
        <f t="shared" si="67"/>
        <v>0</v>
      </c>
      <c r="M632" s="14">
        <f t="shared" si="68"/>
        <v>195048.8594652499</v>
      </c>
      <c r="N632" s="14">
        <f t="shared" si="69"/>
        <v>576533.99999999988</v>
      </c>
      <c r="O632" s="25"/>
      <c r="P632" s="16">
        <f t="shared" si="63"/>
        <v>576533.99999999988</v>
      </c>
      <c r="Q632" s="16">
        <f t="shared" si="64"/>
        <v>1154</v>
      </c>
    </row>
    <row r="633" spans="1:17" x14ac:dyDescent="0.25">
      <c r="A633" s="13" t="str">
        <f>IF(INTRO!$E$39="Non-endemic"," ",IF(COUNTRY_INFO!A633=0," ",COUNTRY_INFO!A633))</f>
        <v>Nigeria</v>
      </c>
      <c r="B633" s="13" t="str">
        <f>IF(INTRO!$E$39="Non-endemic"," ",IF(COUNTRY_INFO!B633=0," ",COUNTRY_INFO!B633))</f>
        <v>Osun</v>
      </c>
      <c r="C633" s="13" t="str">
        <f>IF(INTRO!$E$39="Non-endemic"," ",IF(COUNTRY_INFO!C633=0," ",COUNTRY_INFO!C633))</f>
        <v>Obokun</v>
      </c>
      <c r="D633" s="14">
        <f>IF(INTRO!$E$39="Non-endemic",0,IF(INTRO!$E$39="Endemic but PC is not required",IF(COUNTRY_INFO!$H633=1,COUNTRY_INFO!F633+COUNTRY_INFO!G633,0),IF(COUNTRY_INFO!$H633=1,COUNTRY_INFO!F633+COUNTRY_INFO!G633,IF(COUNTRY_INFO!$I633=1,IF(COUNTRY_INFO!N633&gt;=(COUNTRY_INFO!F633+COUNTRY_INFO!G633),COUNTRY_INFO!F633+COUNTRY_INFO!G633,COUNTRY_INFO!$N633),0))))</f>
        <v>125355</v>
      </c>
      <c r="E633" s="15">
        <f>IF(AND(INTRO!$E$39="Non-endemic",INTRO!$E$37="Non-endemic"),"Not required",IF(INTRO!$E$39="Non-endemic","Treat with DEC",COUNTRY_INFO!Q633))</f>
        <v>1</v>
      </c>
      <c r="F633" s="15">
        <f>IF(INTRO!$E$39&lt;&gt;"Non-endemic",COUNTRY_INFO!R633,"Not required")</f>
        <v>1</v>
      </c>
      <c r="G633" s="14">
        <f>IF(COUNTRY_INFO!H633=1, IF($E633=1,IF(ALB_MBD!$J633&lt;&gt;" ",COUNTRY_INFO!F633+COUNTRY_INFO!G633-ALB_MBD!$J633,COUNTRY_INFO!F633+COUNTRY_INFO!G633), 0),0)</f>
        <v>125355</v>
      </c>
      <c r="H633" s="14">
        <f>IF(INTRO!$E$39&lt;&gt;"Endemic",0, IF(AND(COUNTRY_INFO!$I633=1,$F633&lt;&gt;0),IF(COUNTRY_INFO!N633&gt;=(COUNTRY_INFO!F633+COUNTRY_INFO!G633),COUNTRY_INFO!F633+COUNTRY_INFO!G633,COUNTRY_INFO!$N633), 0))</f>
        <v>88001.482705078117</v>
      </c>
      <c r="I633" s="3">
        <v>70401.186164062485</v>
      </c>
      <c r="J633" s="14">
        <f t="shared" si="65"/>
        <v>70401.186164062485</v>
      </c>
      <c r="K633" s="14">
        <f t="shared" si="66"/>
        <v>153870.67874062504</v>
      </c>
      <c r="L633" s="14">
        <f t="shared" si="67"/>
        <v>0</v>
      </c>
      <c r="M633" s="14">
        <f t="shared" si="68"/>
        <v>197123.32125937493</v>
      </c>
      <c r="N633" s="14">
        <f t="shared" si="69"/>
        <v>350994</v>
      </c>
      <c r="O633" s="25"/>
      <c r="P633" s="16">
        <f t="shared" si="63"/>
        <v>350994</v>
      </c>
      <c r="Q633" s="16">
        <f t="shared" si="64"/>
        <v>702</v>
      </c>
    </row>
    <row r="634" spans="1:17" x14ac:dyDescent="0.25">
      <c r="A634" s="13" t="str">
        <f>IF(INTRO!$E$39="Non-endemic"," ",IF(COUNTRY_INFO!A634=0," ",COUNTRY_INFO!A634))</f>
        <v>Nigeria</v>
      </c>
      <c r="B634" s="13" t="str">
        <f>IF(INTRO!$E$39="Non-endemic"," ",IF(COUNTRY_INFO!B634=0," ",COUNTRY_INFO!B634))</f>
        <v>Osun</v>
      </c>
      <c r="C634" s="13" t="str">
        <f>IF(INTRO!$E$39="Non-endemic"," ",IF(COUNTRY_INFO!C634=0," ",COUNTRY_INFO!C634))</f>
        <v>Odo-Otin</v>
      </c>
      <c r="D634" s="14">
        <f>IF(INTRO!$E$39="Non-endemic",0,IF(INTRO!$E$39="Endemic but PC is not required",IF(COUNTRY_INFO!$H634=1,COUNTRY_INFO!F634+COUNTRY_INFO!G634,0),IF(COUNTRY_INFO!$H634=1,COUNTRY_INFO!F634+COUNTRY_INFO!G634,IF(COUNTRY_INFO!$I634=1,IF(COUNTRY_INFO!N634&gt;=(COUNTRY_INFO!F634+COUNTRY_INFO!G634),COUNTRY_INFO!F634+COUNTRY_INFO!G634,COUNTRY_INFO!$N634),0))))</f>
        <v>144291</v>
      </c>
      <c r="E634" s="15">
        <f>IF(AND(INTRO!$E$39="Non-endemic",INTRO!$E$37="Non-endemic"),"Not required",IF(INTRO!$E$39="Non-endemic","Treat with DEC",COUNTRY_INFO!Q634))</f>
        <v>1</v>
      </c>
      <c r="F634" s="15">
        <f>IF(INTRO!$E$39&lt;&gt;"Non-endemic",COUNTRY_INFO!R634,"Not required")</f>
        <v>1</v>
      </c>
      <c r="G634" s="14">
        <f>IF(COUNTRY_INFO!H634=1, IF($E634=1,IF(ALB_MBD!$J634&lt;&gt;" ",COUNTRY_INFO!F634+COUNTRY_INFO!G634-ALB_MBD!$J634,COUNTRY_INFO!F634+COUNTRY_INFO!G634), 0),0)</f>
        <v>144291</v>
      </c>
      <c r="H634" s="14">
        <f>IF(INTRO!$E$39&lt;&gt;"Endemic",0, IF(AND(COUNTRY_INFO!$I634=1,$F634&lt;&gt;0),IF(COUNTRY_INFO!N634&gt;=(COUNTRY_INFO!F634+COUNTRY_INFO!G634),COUNTRY_INFO!F634+COUNTRY_INFO!G634,COUNTRY_INFO!$N634), 0))</f>
        <v>40323.388707421858</v>
      </c>
      <c r="I634" s="3">
        <v>32258.710965937487</v>
      </c>
      <c r="J634" s="14">
        <f t="shared" si="65"/>
        <v>32258.710965937487</v>
      </c>
      <c r="K634" s="14">
        <f t="shared" si="66"/>
        <v>313690.40929537505</v>
      </c>
      <c r="L634" s="14">
        <f t="shared" si="67"/>
        <v>0</v>
      </c>
      <c r="M634" s="14">
        <f t="shared" si="68"/>
        <v>90324.390704624966</v>
      </c>
      <c r="N634" s="14">
        <f t="shared" si="69"/>
        <v>404014.80000000005</v>
      </c>
      <c r="O634" s="25"/>
      <c r="P634" s="16">
        <f t="shared" si="63"/>
        <v>404014.80000000005</v>
      </c>
      <c r="Q634" s="16">
        <f t="shared" si="64"/>
        <v>809</v>
      </c>
    </row>
    <row r="635" spans="1:17" x14ac:dyDescent="0.25">
      <c r="A635" s="13" t="str">
        <f>IF(INTRO!$E$39="Non-endemic"," ",IF(COUNTRY_INFO!A635=0," ",COUNTRY_INFO!A635))</f>
        <v>Nigeria</v>
      </c>
      <c r="B635" s="13" t="str">
        <f>IF(INTRO!$E$39="Non-endemic"," ",IF(COUNTRY_INFO!B635=0," ",COUNTRY_INFO!B635))</f>
        <v>Osun</v>
      </c>
      <c r="C635" s="13" t="str">
        <f>IF(INTRO!$E$39="Non-endemic"," ",IF(COUNTRY_INFO!C635=0," ",COUNTRY_INFO!C635))</f>
        <v>Ola-Oluwa</v>
      </c>
      <c r="D635" s="14">
        <f>IF(INTRO!$E$39="Non-endemic",0,IF(INTRO!$E$39="Endemic but PC is not required",IF(COUNTRY_INFO!$H635=1,COUNTRY_INFO!F635+COUNTRY_INFO!G635,0),IF(COUNTRY_INFO!$H635=1,COUNTRY_INFO!F635+COUNTRY_INFO!G635,IF(COUNTRY_INFO!$I635=1,IF(COUNTRY_INFO!N635&gt;=(COUNTRY_INFO!F635+COUNTRY_INFO!G635),COUNTRY_INFO!F635+COUNTRY_INFO!G635,COUNTRY_INFO!$N635),0))))</f>
        <v>82408</v>
      </c>
      <c r="E635" s="15">
        <f>IF(AND(INTRO!$E$39="Non-endemic",INTRO!$E$37="Non-endemic"),"Not required",IF(INTRO!$E$39="Non-endemic","Treat with DEC",COUNTRY_INFO!Q635))</f>
        <v>1</v>
      </c>
      <c r="F635" s="15">
        <f>IF(INTRO!$E$39&lt;&gt;"Non-endemic",COUNTRY_INFO!R635,"Not required")</f>
        <v>1</v>
      </c>
      <c r="G635" s="14">
        <f>IF(COUNTRY_INFO!H635=1, IF($E635=1,IF(ALB_MBD!$J635&lt;&gt;" ",COUNTRY_INFO!F635+COUNTRY_INFO!G635-ALB_MBD!$J635,COUNTRY_INFO!F635+COUNTRY_INFO!G635), 0),0)</f>
        <v>82408</v>
      </c>
      <c r="H635" s="14">
        <f>IF(INTRO!$E$39&lt;&gt;"Endemic",0, IF(AND(COUNTRY_INFO!$I635=1,$F635&lt;&gt;0),IF(COUNTRY_INFO!N635&gt;=(COUNTRY_INFO!F635+COUNTRY_INFO!G635),COUNTRY_INFO!F635+COUNTRY_INFO!G635,COUNTRY_INFO!$N635), 0))</f>
        <v>44654.750490234364</v>
      </c>
      <c r="I635" s="3">
        <v>35723.800392187492</v>
      </c>
      <c r="J635" s="14">
        <f t="shared" si="65"/>
        <v>35723.800392187492</v>
      </c>
      <c r="K635" s="14">
        <f t="shared" si="66"/>
        <v>130715.75890187501</v>
      </c>
      <c r="L635" s="14">
        <f t="shared" si="67"/>
        <v>0</v>
      </c>
      <c r="M635" s="14">
        <f t="shared" si="68"/>
        <v>100026.64109812496</v>
      </c>
      <c r="N635" s="14">
        <f t="shared" si="69"/>
        <v>230742.39999999997</v>
      </c>
      <c r="O635" s="25"/>
      <c r="P635" s="16">
        <f t="shared" si="63"/>
        <v>230742.39999999997</v>
      </c>
      <c r="Q635" s="16">
        <f t="shared" si="64"/>
        <v>462</v>
      </c>
    </row>
    <row r="636" spans="1:17" x14ac:dyDescent="0.25">
      <c r="A636" s="13" t="str">
        <f>IF(INTRO!$E$39="Non-endemic"," ",IF(COUNTRY_INFO!A636=0," ",COUNTRY_INFO!A636))</f>
        <v>Nigeria</v>
      </c>
      <c r="B636" s="13" t="str">
        <f>IF(INTRO!$E$39="Non-endemic"," ",IF(COUNTRY_INFO!B636=0," ",COUNTRY_INFO!B636))</f>
        <v>Osun</v>
      </c>
      <c r="C636" s="13" t="str">
        <f>IF(INTRO!$E$39="Non-endemic"," ",IF(COUNTRY_INFO!C636=0," ",COUNTRY_INFO!C636))</f>
        <v>Olorunda</v>
      </c>
      <c r="D636" s="14">
        <f>IF(INTRO!$E$39="Non-endemic",0,IF(INTRO!$E$39="Endemic but PC is not required",IF(COUNTRY_INFO!$H636=1,COUNTRY_INFO!F636+COUNTRY_INFO!G636,0),IF(COUNTRY_INFO!$H636=1,COUNTRY_INFO!F636+COUNTRY_INFO!G636,IF(COUNTRY_INFO!$I636=1,IF(COUNTRY_INFO!N636&gt;=(COUNTRY_INFO!F636+COUNTRY_INFO!G636),COUNTRY_INFO!F636+COUNTRY_INFO!G636,COUNTRY_INFO!$N636),0))))</f>
        <v>141763</v>
      </c>
      <c r="E636" s="15">
        <f>IF(AND(INTRO!$E$39="Non-endemic",INTRO!$E$37="Non-endemic"),"Not required",IF(INTRO!$E$39="Non-endemic","Treat with DEC",COUNTRY_INFO!Q636))</f>
        <v>1</v>
      </c>
      <c r="F636" s="15">
        <f>IF(INTRO!$E$39&lt;&gt;"Non-endemic",COUNTRY_INFO!R636,"Not required")</f>
        <v>1</v>
      </c>
      <c r="G636" s="14">
        <f>IF(COUNTRY_INFO!H636=1, IF($E636=1,IF(ALB_MBD!$J636&lt;&gt;" ",COUNTRY_INFO!F636+COUNTRY_INFO!G636-ALB_MBD!$J636,COUNTRY_INFO!F636+COUNTRY_INFO!G636), 0),0)</f>
        <v>141763</v>
      </c>
      <c r="H636" s="14">
        <f>IF(INTRO!$E$39&lt;&gt;"Endemic",0, IF(AND(COUNTRY_INFO!$I636=1,$F636&lt;&gt;0),IF(COUNTRY_INFO!N636&gt;=(COUNTRY_INFO!F636+COUNTRY_INFO!G636),COUNTRY_INFO!F636+COUNTRY_INFO!G636,COUNTRY_INFO!$N636), 0))</f>
        <v>41034.244208984368</v>
      </c>
      <c r="I636" s="3">
        <v>32827.395367187492</v>
      </c>
      <c r="J636" s="14">
        <f t="shared" si="65"/>
        <v>32827.395367187492</v>
      </c>
      <c r="K636" s="14">
        <f t="shared" si="66"/>
        <v>305019.69297187502</v>
      </c>
      <c r="L636" s="14">
        <f t="shared" si="67"/>
        <v>0</v>
      </c>
      <c r="M636" s="14">
        <f t="shared" si="68"/>
        <v>91916.707028124976</v>
      </c>
      <c r="N636" s="14">
        <f t="shared" si="69"/>
        <v>396936.4</v>
      </c>
      <c r="O636" s="25"/>
      <c r="P636" s="16">
        <f t="shared" si="63"/>
        <v>396936.4</v>
      </c>
      <c r="Q636" s="16">
        <f t="shared" si="64"/>
        <v>794</v>
      </c>
    </row>
    <row r="637" spans="1:17" x14ac:dyDescent="0.25">
      <c r="A637" s="13" t="str">
        <f>IF(INTRO!$E$39="Non-endemic"," ",IF(COUNTRY_INFO!A637=0," ",COUNTRY_INFO!A637))</f>
        <v>Nigeria</v>
      </c>
      <c r="B637" s="13" t="str">
        <f>IF(INTRO!$E$39="Non-endemic"," ",IF(COUNTRY_INFO!B637=0," ",COUNTRY_INFO!B637))</f>
        <v>Osun</v>
      </c>
      <c r="C637" s="13" t="str">
        <f>IF(INTRO!$E$39="Non-endemic"," ",IF(COUNTRY_INFO!C637=0," ",COUNTRY_INFO!C637))</f>
        <v>Oriade</v>
      </c>
      <c r="D637" s="14">
        <f>IF(INTRO!$E$39="Non-endemic",0,IF(INTRO!$E$39="Endemic but PC is not required",IF(COUNTRY_INFO!$H637=1,COUNTRY_INFO!F637+COUNTRY_INFO!G637,0),IF(COUNTRY_INFO!$H637=1,COUNTRY_INFO!F637+COUNTRY_INFO!G637,IF(COUNTRY_INFO!$I637=1,IF(COUNTRY_INFO!N637&gt;=(COUNTRY_INFO!F637+COUNTRY_INFO!G637),COUNTRY_INFO!F637+COUNTRY_INFO!G637,COUNTRY_INFO!$N637),0))))</f>
        <v>159899</v>
      </c>
      <c r="E637" s="15">
        <f>IF(AND(INTRO!$E$39="Non-endemic",INTRO!$E$37="Non-endemic"),"Not required",IF(INTRO!$E$39="Non-endemic","Treat with DEC",COUNTRY_INFO!Q637))</f>
        <v>1</v>
      </c>
      <c r="F637" s="15">
        <f>IF(INTRO!$E$39&lt;&gt;"Non-endemic",COUNTRY_INFO!R637,"Not required")</f>
        <v>1</v>
      </c>
      <c r="G637" s="14">
        <f>IF(COUNTRY_INFO!H637=1, IF($E637=1,IF(ALB_MBD!$J637&lt;&gt;" ",COUNTRY_INFO!F637+COUNTRY_INFO!G637-ALB_MBD!$J637,COUNTRY_INFO!F637+COUNTRY_INFO!G637), 0),0)</f>
        <v>159899</v>
      </c>
      <c r="H637" s="14">
        <f>IF(INTRO!$E$39&lt;&gt;"Endemic",0, IF(AND(COUNTRY_INFO!$I637=1,$F637&lt;&gt;0),IF(COUNTRY_INFO!N637&gt;=(COUNTRY_INFO!F637+COUNTRY_INFO!G637),COUNTRY_INFO!F637+COUNTRY_INFO!G637,COUNTRY_INFO!$N637), 0))</f>
        <v>73492.9660707031</v>
      </c>
      <c r="I637" s="3">
        <v>58794.372856562484</v>
      </c>
      <c r="J637" s="14">
        <f t="shared" si="65"/>
        <v>58794.372856562484</v>
      </c>
      <c r="K637" s="14">
        <f t="shared" si="66"/>
        <v>283092.95600162499</v>
      </c>
      <c r="L637" s="14">
        <f t="shared" si="67"/>
        <v>0</v>
      </c>
      <c r="M637" s="14">
        <f t="shared" si="68"/>
        <v>164624.24399837494</v>
      </c>
      <c r="N637" s="14">
        <f t="shared" si="69"/>
        <v>447717.19999999995</v>
      </c>
      <c r="O637" s="25"/>
      <c r="P637" s="16">
        <f t="shared" si="63"/>
        <v>447717.19999999995</v>
      </c>
      <c r="Q637" s="16">
        <f t="shared" si="64"/>
        <v>896</v>
      </c>
    </row>
    <row r="638" spans="1:17" x14ac:dyDescent="0.25">
      <c r="A638" s="13" t="str">
        <f>IF(INTRO!$E$39="Non-endemic"," ",IF(COUNTRY_INFO!A638=0," ",COUNTRY_INFO!A638))</f>
        <v>Nigeria</v>
      </c>
      <c r="B638" s="13" t="str">
        <f>IF(INTRO!$E$39="Non-endemic"," ",IF(COUNTRY_INFO!B638=0," ",COUNTRY_INFO!B638))</f>
        <v>Osun</v>
      </c>
      <c r="C638" s="13" t="str">
        <f>IF(INTRO!$E$39="Non-endemic"," ",IF(COUNTRY_INFO!C638=0," ",COUNTRY_INFO!C638))</f>
        <v>orolu</v>
      </c>
      <c r="D638" s="14">
        <f>IF(INTRO!$E$39="Non-endemic",0,IF(INTRO!$E$39="Endemic but PC is not required",IF(COUNTRY_INFO!$H638=1,COUNTRY_INFO!F638+COUNTRY_INFO!G638,0),IF(COUNTRY_INFO!$H638=1,COUNTRY_INFO!F638+COUNTRY_INFO!G638,IF(COUNTRY_INFO!$I638=1,IF(COUNTRY_INFO!N638&gt;=(COUNTRY_INFO!F638+COUNTRY_INFO!G638),COUNTRY_INFO!F638+COUNTRY_INFO!G638,COUNTRY_INFO!$N638),0))))</f>
        <v>110902</v>
      </c>
      <c r="E638" s="15">
        <f>IF(AND(INTRO!$E$39="Non-endemic",INTRO!$E$37="Non-endemic"),"Not required",IF(INTRO!$E$39="Non-endemic","Treat with DEC",COUNTRY_INFO!Q638))</f>
        <v>1</v>
      </c>
      <c r="F638" s="15">
        <f>IF(INTRO!$E$39&lt;&gt;"Non-endemic",COUNTRY_INFO!R638,"Not required")</f>
        <v>1</v>
      </c>
      <c r="G638" s="14">
        <f>IF(COUNTRY_INFO!H638=1, IF($E638=1,IF(ALB_MBD!$J638&lt;&gt;" ",COUNTRY_INFO!F638+COUNTRY_INFO!G638-ALB_MBD!$J638,COUNTRY_INFO!F638+COUNTRY_INFO!G638), 0),0)</f>
        <v>110902</v>
      </c>
      <c r="H638" s="14">
        <f>IF(INTRO!$E$39&lt;&gt;"Endemic",0, IF(AND(COUNTRY_INFO!$I638=1,$F638&lt;&gt;0),IF(COUNTRY_INFO!N638&gt;=(COUNTRY_INFO!F638+COUNTRY_INFO!G638),COUNTRY_INFO!F638+COUNTRY_INFO!G638,COUNTRY_INFO!$N638), 0))</f>
        <v>53038.20939453123</v>
      </c>
      <c r="I638" s="3">
        <v>42430.567515624985</v>
      </c>
      <c r="J638" s="14">
        <f t="shared" si="65"/>
        <v>42430.567515624985</v>
      </c>
      <c r="K638" s="14">
        <f t="shared" si="66"/>
        <v>191720.01095625004</v>
      </c>
      <c r="L638" s="14">
        <f t="shared" si="67"/>
        <v>0</v>
      </c>
      <c r="M638" s="14">
        <f t="shared" si="68"/>
        <v>118805.58904374995</v>
      </c>
      <c r="N638" s="14">
        <f t="shared" si="69"/>
        <v>310525.59999999998</v>
      </c>
      <c r="O638" s="25"/>
      <c r="P638" s="16">
        <f t="shared" si="63"/>
        <v>310525.59999999998</v>
      </c>
      <c r="Q638" s="16">
        <f t="shared" si="64"/>
        <v>622</v>
      </c>
    </row>
    <row r="639" spans="1:17" x14ac:dyDescent="0.25">
      <c r="A639" s="13" t="str">
        <f>IF(INTRO!$E$39="Non-endemic"," ",IF(COUNTRY_INFO!A639=0," ",COUNTRY_INFO!A639))</f>
        <v>Nigeria</v>
      </c>
      <c r="B639" s="13" t="str">
        <f>IF(INTRO!$E$39="Non-endemic"," ",IF(COUNTRY_INFO!B639=0," ",COUNTRY_INFO!B639))</f>
        <v>Osun</v>
      </c>
      <c r="C639" s="13" t="str">
        <f>IF(INTRO!$E$39="Non-endemic"," ",IF(COUNTRY_INFO!C639=0," ",COUNTRY_INFO!C639))</f>
        <v>Oshogbo</v>
      </c>
      <c r="D639" s="14">
        <f>IF(INTRO!$E$39="Non-endemic",0,IF(INTRO!$E$39="Endemic but PC is not required",IF(COUNTRY_INFO!$H639=1,COUNTRY_INFO!F639+COUNTRY_INFO!G639,0),IF(COUNTRY_INFO!$H639=1,COUNTRY_INFO!F639+COUNTRY_INFO!G639,IF(COUNTRY_INFO!$I639=1,IF(COUNTRY_INFO!N639&gt;=(COUNTRY_INFO!F639+COUNTRY_INFO!G639),COUNTRY_INFO!F639+COUNTRY_INFO!G639,COUNTRY_INFO!$N639),0))))</f>
        <v>168589</v>
      </c>
      <c r="E639" s="15">
        <f>IF(AND(INTRO!$E$39="Non-endemic",INTRO!$E$37="Non-endemic"),"Not required",IF(INTRO!$E$39="Non-endemic","Treat with DEC",COUNTRY_INFO!Q639))</f>
        <v>1</v>
      </c>
      <c r="F639" s="15">
        <f>IF(INTRO!$E$39&lt;&gt;"Non-endemic",COUNTRY_INFO!R639,"Not required")</f>
        <v>0</v>
      </c>
      <c r="G639" s="14">
        <f>IF(COUNTRY_INFO!H639=1, IF($E639=1,IF(ALB_MBD!$J639&lt;&gt;" ",COUNTRY_INFO!F639+COUNTRY_INFO!G639-ALB_MBD!$J639,COUNTRY_INFO!F639+COUNTRY_INFO!G639), 0),0)</f>
        <v>168589</v>
      </c>
      <c r="H639" s="14">
        <f>IF(INTRO!$E$39&lt;&gt;"Endemic",0, IF(AND(COUNTRY_INFO!$I639=1,$F639&lt;&gt;0),IF(COUNTRY_INFO!N639&gt;=(COUNTRY_INFO!F639+COUNTRY_INFO!G639),COUNTRY_INFO!F639+COUNTRY_INFO!G639,COUNTRY_INFO!$N639), 0))</f>
        <v>0</v>
      </c>
      <c r="I639" s="3">
        <v>0</v>
      </c>
      <c r="J639" s="14">
        <f t="shared" si="65"/>
        <v>0</v>
      </c>
      <c r="K639" s="14">
        <f t="shared" si="66"/>
        <v>472049.19999999995</v>
      </c>
      <c r="L639" s="14">
        <f t="shared" si="67"/>
        <v>0</v>
      </c>
      <c r="M639" s="14">
        <f t="shared" si="68"/>
        <v>0</v>
      </c>
      <c r="N639" s="14">
        <f t="shared" si="69"/>
        <v>472049.19999999995</v>
      </c>
      <c r="O639" s="25"/>
      <c r="P639" s="16">
        <f t="shared" si="63"/>
        <v>472049.19999999995</v>
      </c>
      <c r="Q639" s="16">
        <f t="shared" si="64"/>
        <v>945</v>
      </c>
    </row>
    <row r="640" spans="1:17" x14ac:dyDescent="0.25">
      <c r="A640" s="13" t="str">
        <f>IF(INTRO!$E$39="Non-endemic"," ",IF(COUNTRY_INFO!A640=0," ",COUNTRY_INFO!A640))</f>
        <v>Nigeria</v>
      </c>
      <c r="B640" s="13" t="str">
        <f>IF(INTRO!$E$39="Non-endemic"," ",IF(COUNTRY_INFO!B640=0," ",COUNTRY_INFO!B640))</f>
        <v>Oyo</v>
      </c>
      <c r="C640" s="13" t="str">
        <f>IF(INTRO!$E$39="Non-endemic"," ",IF(COUNTRY_INFO!C640=0," ",COUNTRY_INFO!C640))</f>
        <v>Afijo</v>
      </c>
      <c r="D640" s="14">
        <f>IF(INTRO!$E$39="Non-endemic",0,IF(INTRO!$E$39="Endemic but PC is not required",IF(COUNTRY_INFO!$H640=1,COUNTRY_INFO!F640+COUNTRY_INFO!G640,0),IF(COUNTRY_INFO!$H640=1,COUNTRY_INFO!F640+COUNTRY_INFO!G640,IF(COUNTRY_INFO!$I640=1,IF(COUNTRY_INFO!N640&gt;=(COUNTRY_INFO!F640+COUNTRY_INFO!G640),COUNTRY_INFO!F640+COUNTRY_INFO!G640,COUNTRY_INFO!$N640),0))))</f>
        <v>68700.21049960934</v>
      </c>
      <c r="E640" s="15">
        <f>IF(AND(INTRO!$E$39="Non-endemic",INTRO!$E$37="Non-endemic"),"Not required",IF(INTRO!$E$39="Non-endemic","Treat with DEC",COUNTRY_INFO!Q640))</f>
        <v>0</v>
      </c>
      <c r="F640" s="15">
        <f>IF(INTRO!$E$39&lt;&gt;"Non-endemic",COUNTRY_INFO!R640,"Not required")</f>
        <v>1</v>
      </c>
      <c r="G640" s="14">
        <f>IF(COUNTRY_INFO!H640=1, IF($E640=1,IF(ALB_MBD!$J640&lt;&gt;" ",COUNTRY_INFO!F640+COUNTRY_INFO!G640-ALB_MBD!$J640,COUNTRY_INFO!F640+COUNTRY_INFO!G640), 0),0)</f>
        <v>0</v>
      </c>
      <c r="H640" s="14">
        <f>IF(INTRO!$E$39&lt;&gt;"Endemic",0, IF(AND(COUNTRY_INFO!$I640=1,$F640&lt;&gt;0),IF(COUNTRY_INFO!N640&gt;=(COUNTRY_INFO!F640+COUNTRY_INFO!G640),COUNTRY_INFO!F640+COUNTRY_INFO!G640,COUNTRY_INFO!$N640), 0))</f>
        <v>68700.21049960934</v>
      </c>
      <c r="I640" s="3">
        <v>54960.168399687478</v>
      </c>
      <c r="J640" s="14">
        <f t="shared" si="65"/>
        <v>54960.168399687478</v>
      </c>
      <c r="K640" s="14">
        <f t="shared" si="66"/>
        <v>0</v>
      </c>
      <c r="L640" s="14">
        <f t="shared" si="67"/>
        <v>153888.47151912493</v>
      </c>
      <c r="M640" s="14">
        <f t="shared" si="68"/>
        <v>0</v>
      </c>
      <c r="N640" s="14">
        <f t="shared" si="69"/>
        <v>153888.47151912493</v>
      </c>
      <c r="O640" s="25"/>
      <c r="P640" s="16">
        <f t="shared" si="63"/>
        <v>153888.47151912493</v>
      </c>
      <c r="Q640" s="16">
        <f t="shared" si="64"/>
        <v>308</v>
      </c>
    </row>
    <row r="641" spans="1:17" x14ac:dyDescent="0.25">
      <c r="A641" s="13" t="str">
        <f>IF(INTRO!$E$39="Non-endemic"," ",IF(COUNTRY_INFO!A641=0," ",COUNTRY_INFO!A641))</f>
        <v>Nigeria</v>
      </c>
      <c r="B641" s="13" t="str">
        <f>IF(INTRO!$E$39="Non-endemic"," ",IF(COUNTRY_INFO!B641=0," ",COUNTRY_INFO!B641))</f>
        <v>Oyo</v>
      </c>
      <c r="C641" s="13" t="str">
        <f>IF(INTRO!$E$39="Non-endemic"," ",IF(COUNTRY_INFO!C641=0," ",COUNTRY_INFO!C641))</f>
        <v>Akinyele</v>
      </c>
      <c r="D641" s="14">
        <f>IF(INTRO!$E$39="Non-endemic",0,IF(INTRO!$E$39="Endemic but PC is not required",IF(COUNTRY_INFO!$H641=1,COUNTRY_INFO!F641+COUNTRY_INFO!G641,0),IF(COUNTRY_INFO!$H641=1,COUNTRY_INFO!F641+COUNTRY_INFO!G641,IF(COUNTRY_INFO!$I641=1,IF(COUNTRY_INFO!N641&gt;=(COUNTRY_INFO!F641+COUNTRY_INFO!G641),COUNTRY_INFO!F641+COUNTRY_INFO!G641,COUNTRY_INFO!$N641),0))))</f>
        <v>18871.888991015618</v>
      </c>
      <c r="E641" s="15">
        <f>IF(AND(INTRO!$E$39="Non-endemic",INTRO!$E$37="Non-endemic"),"Not required",IF(INTRO!$E$39="Non-endemic","Treat with DEC",COUNTRY_INFO!Q641))</f>
        <v>0</v>
      </c>
      <c r="F641" s="15">
        <f>IF(INTRO!$E$39&lt;&gt;"Non-endemic",COUNTRY_INFO!R641,"Not required")</f>
        <v>1</v>
      </c>
      <c r="G641" s="14">
        <f>IF(COUNTRY_INFO!H641=1, IF($E641=1,IF(ALB_MBD!$J641&lt;&gt;" ",COUNTRY_INFO!F641+COUNTRY_INFO!G641-ALB_MBD!$J641,COUNTRY_INFO!F641+COUNTRY_INFO!G641), 0),0)</f>
        <v>0</v>
      </c>
      <c r="H641" s="14">
        <f>IF(INTRO!$E$39&lt;&gt;"Endemic",0, IF(AND(COUNTRY_INFO!$I641=1,$F641&lt;&gt;0),IF(COUNTRY_INFO!N641&gt;=(COUNTRY_INFO!F641+COUNTRY_INFO!G641),COUNTRY_INFO!F641+COUNTRY_INFO!G641,COUNTRY_INFO!$N641), 0))</f>
        <v>18871.888991015618</v>
      </c>
      <c r="I641" s="3">
        <v>15097.511192812493</v>
      </c>
      <c r="J641" s="14">
        <f t="shared" si="65"/>
        <v>15097.511192812493</v>
      </c>
      <c r="K641" s="14">
        <f t="shared" si="66"/>
        <v>0</v>
      </c>
      <c r="L641" s="14">
        <f t="shared" si="67"/>
        <v>42273.031339874979</v>
      </c>
      <c r="M641" s="14">
        <f t="shared" si="68"/>
        <v>0</v>
      </c>
      <c r="N641" s="14">
        <f t="shared" si="69"/>
        <v>42273.031339874979</v>
      </c>
      <c r="O641" s="25"/>
      <c r="P641" s="16">
        <f t="shared" si="63"/>
        <v>42273.031339874979</v>
      </c>
      <c r="Q641" s="16">
        <f t="shared" si="64"/>
        <v>85</v>
      </c>
    </row>
    <row r="642" spans="1:17" x14ac:dyDescent="0.25">
      <c r="A642" s="13" t="str">
        <f>IF(INTRO!$E$39="Non-endemic"," ",IF(COUNTRY_INFO!A642=0," ",COUNTRY_INFO!A642))</f>
        <v>Nigeria</v>
      </c>
      <c r="B642" s="13" t="str">
        <f>IF(INTRO!$E$39="Non-endemic"," ",IF(COUNTRY_INFO!B642=0," ",COUNTRY_INFO!B642))</f>
        <v>Oyo</v>
      </c>
      <c r="C642" s="13" t="str">
        <f>IF(INTRO!$E$39="Non-endemic"," ",IF(COUNTRY_INFO!C642=0," ",COUNTRY_INFO!C642))</f>
        <v>Atiba</v>
      </c>
      <c r="D642" s="14">
        <f>IF(INTRO!$E$39="Non-endemic",0,IF(INTRO!$E$39="Endemic but PC is not required",IF(COUNTRY_INFO!$H642=1,COUNTRY_INFO!F642+COUNTRY_INFO!G642,0),IF(COUNTRY_INFO!$H642=1,COUNTRY_INFO!F642+COUNTRY_INFO!G642,IF(COUNTRY_INFO!$I642=1,IF(COUNTRY_INFO!N642&gt;=(COUNTRY_INFO!F642+COUNTRY_INFO!G642),COUNTRY_INFO!F642+COUNTRY_INFO!G642,COUNTRY_INFO!$N642),0))))</f>
        <v>64571.950288671855</v>
      </c>
      <c r="E642" s="15">
        <f>IF(AND(INTRO!$E$39="Non-endemic",INTRO!$E$37="Non-endemic"),"Not required",IF(INTRO!$E$39="Non-endemic","Treat with DEC",COUNTRY_INFO!Q642))</f>
        <v>0</v>
      </c>
      <c r="F642" s="15">
        <f>IF(INTRO!$E$39&lt;&gt;"Non-endemic",COUNTRY_INFO!R642,"Not required")</f>
        <v>1</v>
      </c>
      <c r="G642" s="14">
        <f>IF(COUNTRY_INFO!H642=1, IF($E642=1,IF(ALB_MBD!$J642&lt;&gt;" ",COUNTRY_INFO!F642+COUNTRY_INFO!G642-ALB_MBD!$J642,COUNTRY_INFO!F642+COUNTRY_INFO!G642), 0),0)</f>
        <v>0</v>
      </c>
      <c r="H642" s="14">
        <f>IF(INTRO!$E$39&lt;&gt;"Endemic",0, IF(AND(COUNTRY_INFO!$I642=1,$F642&lt;&gt;0),IF(COUNTRY_INFO!N642&gt;=(COUNTRY_INFO!F642+COUNTRY_INFO!G642),COUNTRY_INFO!F642+COUNTRY_INFO!G642,COUNTRY_INFO!$N642), 0))</f>
        <v>64571.950288671855</v>
      </c>
      <c r="I642" s="3">
        <v>51657.560230937488</v>
      </c>
      <c r="J642" s="14">
        <f t="shared" si="65"/>
        <v>51657.560230937488</v>
      </c>
      <c r="K642" s="14">
        <f t="shared" si="66"/>
        <v>0</v>
      </c>
      <c r="L642" s="14">
        <f t="shared" si="67"/>
        <v>144641.16864662495</v>
      </c>
      <c r="M642" s="14">
        <f t="shared" si="68"/>
        <v>0</v>
      </c>
      <c r="N642" s="14">
        <f t="shared" si="69"/>
        <v>144641.16864662495</v>
      </c>
      <c r="O642" s="25"/>
      <c r="P642" s="16">
        <f t="shared" si="63"/>
        <v>144641.16864662495</v>
      </c>
      <c r="Q642" s="16">
        <f t="shared" si="64"/>
        <v>290</v>
      </c>
    </row>
    <row r="643" spans="1:17" x14ac:dyDescent="0.25">
      <c r="A643" s="13" t="str">
        <f>IF(INTRO!$E$39="Non-endemic"," ",IF(COUNTRY_INFO!A643=0," ",COUNTRY_INFO!A643))</f>
        <v>Nigeria</v>
      </c>
      <c r="B643" s="13" t="str">
        <f>IF(INTRO!$E$39="Non-endemic"," ",IF(COUNTRY_INFO!B643=0," ",COUNTRY_INFO!B643))</f>
        <v>Oyo</v>
      </c>
      <c r="C643" s="13" t="str">
        <f>IF(INTRO!$E$39="Non-endemic"," ",IF(COUNTRY_INFO!C643=0," ",COUNTRY_INFO!C643))</f>
        <v>Atisho</v>
      </c>
      <c r="D643" s="14">
        <f>IF(INTRO!$E$39="Non-endemic",0,IF(INTRO!$E$39="Endemic but PC is not required",IF(COUNTRY_INFO!$H643=1,COUNTRY_INFO!F643+COUNTRY_INFO!G643,0),IF(COUNTRY_INFO!$H643=1,COUNTRY_INFO!F643+COUNTRY_INFO!G643,IF(COUNTRY_INFO!$I643=1,IF(COUNTRY_INFO!N643&gt;=(COUNTRY_INFO!F643+COUNTRY_INFO!G643),COUNTRY_INFO!F643+COUNTRY_INFO!G643,COUNTRY_INFO!$N643),0))))</f>
        <v>111109.80557031246</v>
      </c>
      <c r="E643" s="15">
        <f>IF(AND(INTRO!$E$39="Non-endemic",INTRO!$E$37="Non-endemic"),"Not required",IF(INTRO!$E$39="Non-endemic","Treat with DEC",COUNTRY_INFO!Q643))</f>
        <v>0</v>
      </c>
      <c r="F643" s="15">
        <f>IF(INTRO!$E$39&lt;&gt;"Non-endemic",COUNTRY_INFO!R643,"Not required")</f>
        <v>1</v>
      </c>
      <c r="G643" s="14">
        <f>IF(COUNTRY_INFO!H643=1, IF($E643=1,IF(ALB_MBD!$J643&lt;&gt;" ",COUNTRY_INFO!F643+COUNTRY_INFO!G643-ALB_MBD!$J643,COUNTRY_INFO!F643+COUNTRY_INFO!G643), 0),0)</f>
        <v>0</v>
      </c>
      <c r="H643" s="14">
        <f>IF(INTRO!$E$39&lt;&gt;"Endemic",0, IF(AND(COUNTRY_INFO!$I643=1,$F643&lt;&gt;0),IF(COUNTRY_INFO!N643&gt;=(COUNTRY_INFO!F643+COUNTRY_INFO!G643),COUNTRY_INFO!F643+COUNTRY_INFO!G643,COUNTRY_INFO!$N643), 0))</f>
        <v>111109.80557031246</v>
      </c>
      <c r="I643" s="3">
        <v>88887.844456249964</v>
      </c>
      <c r="J643" s="14">
        <f t="shared" si="65"/>
        <v>88887.844456249964</v>
      </c>
      <c r="K643" s="14">
        <f t="shared" si="66"/>
        <v>0</v>
      </c>
      <c r="L643" s="14">
        <f t="shared" si="67"/>
        <v>248885.96447749989</v>
      </c>
      <c r="M643" s="14">
        <f t="shared" si="68"/>
        <v>0</v>
      </c>
      <c r="N643" s="14">
        <f t="shared" si="69"/>
        <v>248885.96447749989</v>
      </c>
      <c r="O643" s="25"/>
      <c r="P643" s="16">
        <f t="shared" si="63"/>
        <v>248885.96447749989</v>
      </c>
      <c r="Q643" s="16">
        <f t="shared" si="64"/>
        <v>498</v>
      </c>
    </row>
    <row r="644" spans="1:17" x14ac:dyDescent="0.25">
      <c r="A644" s="13" t="str">
        <f>IF(INTRO!$E$39="Non-endemic"," ",IF(COUNTRY_INFO!A644=0," ",COUNTRY_INFO!A644))</f>
        <v>Nigeria</v>
      </c>
      <c r="B644" s="13" t="str">
        <f>IF(INTRO!$E$39="Non-endemic"," ",IF(COUNTRY_INFO!B644=0," ",COUNTRY_INFO!B644))</f>
        <v>Oyo</v>
      </c>
      <c r="C644" s="13" t="str">
        <f>IF(INTRO!$E$39="Non-endemic"," ",IF(COUNTRY_INFO!C644=0," ",COUNTRY_INFO!C644))</f>
        <v>Egbeda</v>
      </c>
      <c r="D644" s="14">
        <f>IF(INTRO!$E$39="Non-endemic",0,IF(INTRO!$E$39="Endemic but PC is not required",IF(COUNTRY_INFO!$H644=1,COUNTRY_INFO!F644+COUNTRY_INFO!G644,0),IF(COUNTRY_INFO!$H644=1,COUNTRY_INFO!F644+COUNTRY_INFO!G644,IF(COUNTRY_INFO!$I644=1,IF(COUNTRY_INFO!N644&gt;=(COUNTRY_INFO!F644+COUNTRY_INFO!G644),COUNTRY_INFO!F644+COUNTRY_INFO!G644,COUNTRY_INFO!$N644),0))))</f>
        <v>27731.091251171863</v>
      </c>
      <c r="E644" s="15">
        <f>IF(AND(INTRO!$E$39="Non-endemic",INTRO!$E$37="Non-endemic"),"Not required",IF(INTRO!$E$39="Non-endemic","Treat with DEC",COUNTRY_INFO!Q644))</f>
        <v>0</v>
      </c>
      <c r="F644" s="15">
        <f>IF(INTRO!$E$39&lt;&gt;"Non-endemic",COUNTRY_INFO!R644,"Not required")</f>
        <v>1</v>
      </c>
      <c r="G644" s="14">
        <f>IF(COUNTRY_INFO!H644=1, IF($E644=1,IF(ALB_MBD!$J644&lt;&gt;" ",COUNTRY_INFO!F644+COUNTRY_INFO!G644-ALB_MBD!$J644,COUNTRY_INFO!F644+COUNTRY_INFO!G644), 0),0)</f>
        <v>0</v>
      </c>
      <c r="H644" s="14">
        <f>IF(INTRO!$E$39&lt;&gt;"Endemic",0, IF(AND(COUNTRY_INFO!$I644=1,$F644&lt;&gt;0),IF(COUNTRY_INFO!N644&gt;=(COUNTRY_INFO!F644+COUNTRY_INFO!G644),COUNTRY_INFO!F644+COUNTRY_INFO!G644,COUNTRY_INFO!$N644), 0))</f>
        <v>27731.091251171863</v>
      </c>
      <c r="I644" s="3">
        <v>22184.873000937492</v>
      </c>
      <c r="J644" s="14">
        <f t="shared" si="65"/>
        <v>22184.873000937492</v>
      </c>
      <c r="K644" s="14">
        <f t="shared" si="66"/>
        <v>0</v>
      </c>
      <c r="L644" s="14">
        <f t="shared" si="67"/>
        <v>62117.644402624974</v>
      </c>
      <c r="M644" s="14">
        <f t="shared" si="68"/>
        <v>0</v>
      </c>
      <c r="N644" s="14">
        <f t="shared" si="69"/>
        <v>62117.644402624974</v>
      </c>
      <c r="O644" s="25"/>
      <c r="P644" s="16">
        <f t="shared" si="63"/>
        <v>62117.644402624974</v>
      </c>
      <c r="Q644" s="16">
        <f t="shared" si="64"/>
        <v>125</v>
      </c>
    </row>
    <row r="645" spans="1:17" x14ac:dyDescent="0.25">
      <c r="A645" s="13" t="str">
        <f>IF(INTRO!$E$39="Non-endemic"," ",IF(COUNTRY_INFO!A645=0," ",COUNTRY_INFO!A645))</f>
        <v>Nigeria</v>
      </c>
      <c r="B645" s="13" t="str">
        <f>IF(INTRO!$E$39="Non-endemic"," ",IF(COUNTRY_INFO!B645=0," ",COUNTRY_INFO!B645))</f>
        <v>Oyo</v>
      </c>
      <c r="C645" s="13" t="str">
        <f>IF(INTRO!$E$39="Non-endemic"," ",IF(COUNTRY_INFO!C645=0," ",COUNTRY_INFO!C645))</f>
        <v>Ibadan North</v>
      </c>
      <c r="D645" s="14">
        <f>IF(INTRO!$E$39="Non-endemic",0,IF(INTRO!$E$39="Endemic but PC is not required",IF(COUNTRY_INFO!$H645=1,COUNTRY_INFO!F645+COUNTRY_INFO!G645,0),IF(COUNTRY_INFO!$H645=1,COUNTRY_INFO!F645+COUNTRY_INFO!G645,IF(COUNTRY_INFO!$I645=1,IF(COUNTRY_INFO!N645&gt;=(COUNTRY_INFO!F645+COUNTRY_INFO!G645),COUNTRY_INFO!F645+COUNTRY_INFO!G645,COUNTRY_INFO!$N645),0))))</f>
        <v>330084</v>
      </c>
      <c r="E645" s="15">
        <f>IF(AND(INTRO!$E$39="Non-endemic",INTRO!$E$37="Non-endemic"),"Not required",IF(INTRO!$E$39="Non-endemic","Treat with DEC",COUNTRY_INFO!Q645))</f>
        <v>1</v>
      </c>
      <c r="F645" s="15">
        <f>IF(INTRO!$E$39&lt;&gt;"Non-endemic",COUNTRY_INFO!R645,"Not required")</f>
        <v>0</v>
      </c>
      <c r="G645" s="14">
        <f>IF(COUNTRY_INFO!H645=1, IF($E645=1,IF(ALB_MBD!$J645&lt;&gt;" ",COUNTRY_INFO!F645+COUNTRY_INFO!G645-ALB_MBD!$J645,COUNTRY_INFO!F645+COUNTRY_INFO!G645), 0),0)</f>
        <v>330084</v>
      </c>
      <c r="H645" s="14">
        <f>IF(INTRO!$E$39&lt;&gt;"Endemic",0, IF(AND(COUNTRY_INFO!$I645=1,$F645&lt;&gt;0),IF(COUNTRY_INFO!N645&gt;=(COUNTRY_INFO!F645+COUNTRY_INFO!G645),COUNTRY_INFO!F645+COUNTRY_INFO!G645,COUNTRY_INFO!$N645), 0))</f>
        <v>0</v>
      </c>
      <c r="I645" s="3">
        <v>0</v>
      </c>
      <c r="J645" s="14">
        <f t="shared" si="65"/>
        <v>0</v>
      </c>
      <c r="K645" s="14">
        <f t="shared" si="66"/>
        <v>924235.2</v>
      </c>
      <c r="L645" s="14">
        <f t="shared" si="67"/>
        <v>0</v>
      </c>
      <c r="M645" s="14">
        <f t="shared" si="68"/>
        <v>0</v>
      </c>
      <c r="N645" s="14">
        <f t="shared" si="69"/>
        <v>924235.2</v>
      </c>
      <c r="O645" s="25"/>
      <c r="P645" s="16">
        <f t="shared" si="63"/>
        <v>924235.2</v>
      </c>
      <c r="Q645" s="16">
        <f t="shared" si="64"/>
        <v>1849</v>
      </c>
    </row>
    <row r="646" spans="1:17" x14ac:dyDescent="0.25">
      <c r="A646" s="13" t="str">
        <f>IF(INTRO!$E$39="Non-endemic"," ",IF(COUNTRY_INFO!A646=0," ",COUNTRY_INFO!A646))</f>
        <v>Nigeria</v>
      </c>
      <c r="B646" s="13" t="str">
        <f>IF(INTRO!$E$39="Non-endemic"," ",IF(COUNTRY_INFO!B646=0," ",COUNTRY_INFO!B646))</f>
        <v>Oyo</v>
      </c>
      <c r="C646" s="13" t="str">
        <f>IF(INTRO!$E$39="Non-endemic"," ",IF(COUNTRY_INFO!C646=0," ",COUNTRY_INFO!C646))</f>
        <v>Ibadan North East</v>
      </c>
      <c r="D646" s="14">
        <f>IF(INTRO!$E$39="Non-endemic",0,IF(INTRO!$E$39="Endemic but PC is not required",IF(COUNTRY_INFO!$H646=1,COUNTRY_INFO!F646+COUNTRY_INFO!G646,0),IF(COUNTRY_INFO!$H646=1,COUNTRY_INFO!F646+COUNTRY_INFO!G646,IF(COUNTRY_INFO!$I646=1,IF(COUNTRY_INFO!N646&gt;=(COUNTRY_INFO!F646+COUNTRY_INFO!G646),COUNTRY_INFO!F646+COUNTRY_INFO!G646,COUNTRY_INFO!$N646),0))))</f>
        <v>355480</v>
      </c>
      <c r="E646" s="15">
        <f>IF(AND(INTRO!$E$39="Non-endemic",INTRO!$E$37="Non-endemic"),"Not required",IF(INTRO!$E$39="Non-endemic","Treat with DEC",COUNTRY_INFO!Q646))</f>
        <v>1</v>
      </c>
      <c r="F646" s="15">
        <f>IF(INTRO!$E$39&lt;&gt;"Non-endemic",COUNTRY_INFO!R646,"Not required")</f>
        <v>0</v>
      </c>
      <c r="G646" s="14">
        <f>IF(COUNTRY_INFO!H646=1, IF($E646=1,IF(ALB_MBD!$J646&lt;&gt;" ",COUNTRY_INFO!F646+COUNTRY_INFO!G646-ALB_MBD!$J646,COUNTRY_INFO!F646+COUNTRY_INFO!G646), 0),0)</f>
        <v>355480</v>
      </c>
      <c r="H646" s="14">
        <f>IF(INTRO!$E$39&lt;&gt;"Endemic",0, IF(AND(COUNTRY_INFO!$I646=1,$F646&lt;&gt;0),IF(COUNTRY_INFO!N646&gt;=(COUNTRY_INFO!F646+COUNTRY_INFO!G646),COUNTRY_INFO!F646+COUNTRY_INFO!G646,COUNTRY_INFO!$N646), 0))</f>
        <v>0</v>
      </c>
      <c r="I646" s="3">
        <v>0</v>
      </c>
      <c r="J646" s="14">
        <f t="shared" si="65"/>
        <v>0</v>
      </c>
      <c r="K646" s="14">
        <f t="shared" si="66"/>
        <v>995343.99999999988</v>
      </c>
      <c r="L646" s="14">
        <f t="shared" si="67"/>
        <v>0</v>
      </c>
      <c r="M646" s="14">
        <f t="shared" si="68"/>
        <v>0</v>
      </c>
      <c r="N646" s="14">
        <f t="shared" si="69"/>
        <v>995343.99999999988</v>
      </c>
      <c r="O646" s="25"/>
      <c r="P646" s="16">
        <f t="shared" si="63"/>
        <v>995343.99999999988</v>
      </c>
      <c r="Q646" s="16">
        <f t="shared" si="64"/>
        <v>1991</v>
      </c>
    </row>
    <row r="647" spans="1:17" x14ac:dyDescent="0.25">
      <c r="A647" s="13" t="str">
        <f>IF(INTRO!$E$39="Non-endemic"," ",IF(COUNTRY_INFO!A647=0," ",COUNTRY_INFO!A647))</f>
        <v>Nigeria</v>
      </c>
      <c r="B647" s="13" t="str">
        <f>IF(INTRO!$E$39="Non-endemic"," ",IF(COUNTRY_INFO!B647=0," ",COUNTRY_INFO!B647))</f>
        <v>Oyo</v>
      </c>
      <c r="C647" s="13" t="str">
        <f>IF(INTRO!$E$39="Non-endemic"," ",IF(COUNTRY_INFO!C647=0," ",COUNTRY_INFO!C647))</f>
        <v>Ibadan North West</v>
      </c>
      <c r="D647" s="14">
        <f>IF(INTRO!$E$39="Non-endemic",0,IF(INTRO!$E$39="Endemic but PC is not required",IF(COUNTRY_INFO!$H647=1,COUNTRY_INFO!F647+COUNTRY_INFO!G647,0),IF(COUNTRY_INFO!$H647=1,COUNTRY_INFO!F647+COUNTRY_INFO!G647,IF(COUNTRY_INFO!$I647=1,IF(COUNTRY_INFO!N647&gt;=(COUNTRY_INFO!F647+COUNTRY_INFO!G647),COUNTRY_INFO!F647+COUNTRY_INFO!G647,COUNTRY_INFO!$N647),0))))</f>
        <v>0</v>
      </c>
      <c r="E647" s="15">
        <f>IF(AND(INTRO!$E$39="Non-endemic",INTRO!$E$37="Non-endemic"),"Not required",IF(INTRO!$E$39="Non-endemic","Treat with DEC",COUNTRY_INFO!Q647))</f>
        <v>0</v>
      </c>
      <c r="F647" s="15">
        <f>IF(INTRO!$E$39&lt;&gt;"Non-endemic",COUNTRY_INFO!R647,"Not required")</f>
        <v>0</v>
      </c>
      <c r="G647" s="14">
        <f>IF(COUNTRY_INFO!H647=1, IF($E647=1,IF(ALB_MBD!$J647&lt;&gt;" ",COUNTRY_INFO!F647+COUNTRY_INFO!G647-ALB_MBD!$J647,COUNTRY_INFO!F647+COUNTRY_INFO!G647), 0),0)</f>
        <v>0</v>
      </c>
      <c r="H647" s="14">
        <f>IF(INTRO!$E$39&lt;&gt;"Endemic",0, IF(AND(COUNTRY_INFO!$I647=1,$F647&lt;&gt;0),IF(COUNTRY_INFO!N647&gt;=(COUNTRY_INFO!F647+COUNTRY_INFO!G647),COUNTRY_INFO!F647+COUNTRY_INFO!G647,COUNTRY_INFO!$N647), 0))</f>
        <v>0</v>
      </c>
      <c r="I647" s="3">
        <v>0</v>
      </c>
      <c r="J647" s="14">
        <f t="shared" si="65"/>
        <v>0</v>
      </c>
      <c r="K647" s="14">
        <f t="shared" si="66"/>
        <v>0</v>
      </c>
      <c r="L647" s="14">
        <f t="shared" si="67"/>
        <v>0</v>
      </c>
      <c r="M647" s="14">
        <f t="shared" si="68"/>
        <v>0</v>
      </c>
      <c r="N647" s="14">
        <f t="shared" si="69"/>
        <v>0</v>
      </c>
      <c r="O647" s="25"/>
      <c r="P647" s="16">
        <f t="shared" si="63"/>
        <v>0</v>
      </c>
      <c r="Q647" s="16">
        <f t="shared" si="64"/>
        <v>0</v>
      </c>
    </row>
    <row r="648" spans="1:17" x14ac:dyDescent="0.25">
      <c r="A648" s="13" t="str">
        <f>IF(INTRO!$E$39="Non-endemic"," ",IF(COUNTRY_INFO!A648=0," ",COUNTRY_INFO!A648))</f>
        <v>Nigeria</v>
      </c>
      <c r="B648" s="13" t="str">
        <f>IF(INTRO!$E$39="Non-endemic"," ",IF(COUNTRY_INFO!B648=0," ",COUNTRY_INFO!B648))</f>
        <v>Oyo</v>
      </c>
      <c r="C648" s="13" t="str">
        <f>IF(INTRO!$E$39="Non-endemic"," ",IF(COUNTRY_INFO!C648=0," ",COUNTRY_INFO!C648))</f>
        <v>Ibadan South East</v>
      </c>
      <c r="D648" s="14">
        <f>IF(INTRO!$E$39="Non-endemic",0,IF(INTRO!$E$39="Endemic but PC is not required",IF(COUNTRY_INFO!$H648=1,COUNTRY_INFO!F648+COUNTRY_INFO!G648,0),IF(COUNTRY_INFO!$H648=1,COUNTRY_INFO!F648+COUNTRY_INFO!G648,IF(COUNTRY_INFO!$I648=1,IF(COUNTRY_INFO!N648&gt;=(COUNTRY_INFO!F648+COUNTRY_INFO!G648),COUNTRY_INFO!F648+COUNTRY_INFO!G648,COUNTRY_INFO!$N648),0))))</f>
        <v>0</v>
      </c>
      <c r="E648" s="15">
        <f>IF(AND(INTRO!$E$39="Non-endemic",INTRO!$E$37="Non-endemic"),"Not required",IF(INTRO!$E$39="Non-endemic","Treat with DEC",COUNTRY_INFO!Q648))</f>
        <v>0</v>
      </c>
      <c r="F648" s="15">
        <f>IF(INTRO!$E$39&lt;&gt;"Non-endemic",COUNTRY_INFO!R648,"Not required")</f>
        <v>0</v>
      </c>
      <c r="G648" s="14">
        <f>IF(COUNTRY_INFO!H648=1, IF($E648=1,IF(ALB_MBD!$J648&lt;&gt;" ",COUNTRY_INFO!F648+COUNTRY_INFO!G648-ALB_MBD!$J648,COUNTRY_INFO!F648+COUNTRY_INFO!G648), 0),0)</f>
        <v>0</v>
      </c>
      <c r="H648" s="14">
        <f>IF(INTRO!$E$39&lt;&gt;"Endemic",0, IF(AND(COUNTRY_INFO!$I648=1,$F648&lt;&gt;0),IF(COUNTRY_INFO!N648&gt;=(COUNTRY_INFO!F648+COUNTRY_INFO!G648),COUNTRY_INFO!F648+COUNTRY_INFO!G648,COUNTRY_INFO!$N648), 0))</f>
        <v>0</v>
      </c>
      <c r="I648" s="3">
        <v>0</v>
      </c>
      <c r="J648" s="14">
        <f t="shared" si="65"/>
        <v>0</v>
      </c>
      <c r="K648" s="14">
        <f t="shared" si="66"/>
        <v>0</v>
      </c>
      <c r="L648" s="14">
        <f t="shared" si="67"/>
        <v>0</v>
      </c>
      <c r="M648" s="14">
        <f t="shared" si="68"/>
        <v>0</v>
      </c>
      <c r="N648" s="14">
        <f t="shared" si="69"/>
        <v>0</v>
      </c>
      <c r="O648" s="25"/>
      <c r="P648" s="16">
        <f t="shared" ref="P648:P711" si="70">IF($N648&gt;$O648,$N648-$O648,0)</f>
        <v>0</v>
      </c>
      <c r="Q648" s="16">
        <f t="shared" ref="Q648:Q711" si="71">ROUNDUP($N648/500,0)</f>
        <v>0</v>
      </c>
    </row>
    <row r="649" spans="1:17" x14ac:dyDescent="0.25">
      <c r="A649" s="13" t="str">
        <f>IF(INTRO!$E$39="Non-endemic"," ",IF(COUNTRY_INFO!A649=0," ",COUNTRY_INFO!A649))</f>
        <v>Nigeria</v>
      </c>
      <c r="B649" s="13" t="str">
        <f>IF(INTRO!$E$39="Non-endemic"," ",IF(COUNTRY_INFO!B649=0," ",COUNTRY_INFO!B649))</f>
        <v>Oyo</v>
      </c>
      <c r="C649" s="13" t="str">
        <f>IF(INTRO!$E$39="Non-endemic"," ",IF(COUNTRY_INFO!C649=0," ",COUNTRY_INFO!C649))</f>
        <v>Ibadan South West</v>
      </c>
      <c r="D649" s="14">
        <f>IF(INTRO!$E$39="Non-endemic",0,IF(INTRO!$E$39="Endemic but PC is not required",IF(COUNTRY_INFO!$H649=1,COUNTRY_INFO!F649+COUNTRY_INFO!G649,0),IF(COUNTRY_INFO!$H649=1,COUNTRY_INFO!F649+COUNTRY_INFO!G649,IF(COUNTRY_INFO!$I649=1,IF(COUNTRY_INFO!N649&gt;=(COUNTRY_INFO!F649+COUNTRY_INFO!G649),COUNTRY_INFO!F649+COUNTRY_INFO!G649,COUNTRY_INFO!$N649),0))))</f>
        <v>304037</v>
      </c>
      <c r="E649" s="15">
        <f>IF(AND(INTRO!$E$39="Non-endemic",INTRO!$E$37="Non-endemic"),"Not required",IF(INTRO!$E$39="Non-endemic","Treat with DEC",COUNTRY_INFO!Q649))</f>
        <v>1</v>
      </c>
      <c r="F649" s="15">
        <f>IF(INTRO!$E$39&lt;&gt;"Non-endemic",COUNTRY_INFO!R649,"Not required")</f>
        <v>0</v>
      </c>
      <c r="G649" s="14">
        <f>IF(COUNTRY_INFO!H649=1, IF($E649=1,IF(ALB_MBD!$J649&lt;&gt;" ",COUNTRY_INFO!F649+COUNTRY_INFO!G649-ALB_MBD!$J649,COUNTRY_INFO!F649+COUNTRY_INFO!G649), 0),0)</f>
        <v>304037</v>
      </c>
      <c r="H649" s="14">
        <f>IF(INTRO!$E$39&lt;&gt;"Endemic",0, IF(AND(COUNTRY_INFO!$I649=1,$F649&lt;&gt;0),IF(COUNTRY_INFO!N649&gt;=(COUNTRY_INFO!F649+COUNTRY_INFO!G649),COUNTRY_INFO!F649+COUNTRY_INFO!G649,COUNTRY_INFO!$N649), 0))</f>
        <v>0</v>
      </c>
      <c r="I649" s="3">
        <v>0</v>
      </c>
      <c r="J649" s="14">
        <f t="shared" si="65"/>
        <v>0</v>
      </c>
      <c r="K649" s="14">
        <f t="shared" si="66"/>
        <v>851303.6</v>
      </c>
      <c r="L649" s="14">
        <f t="shared" si="67"/>
        <v>0</v>
      </c>
      <c r="M649" s="14">
        <f t="shared" si="68"/>
        <v>0</v>
      </c>
      <c r="N649" s="14">
        <f t="shared" si="69"/>
        <v>851303.6</v>
      </c>
      <c r="O649" s="25"/>
      <c r="P649" s="16">
        <f t="shared" si="70"/>
        <v>851303.6</v>
      </c>
      <c r="Q649" s="16">
        <f t="shared" si="71"/>
        <v>1703</v>
      </c>
    </row>
    <row r="650" spans="1:17" x14ac:dyDescent="0.25">
      <c r="A650" s="13" t="str">
        <f>IF(INTRO!$E$39="Non-endemic"," ",IF(COUNTRY_INFO!A650=0," ",COUNTRY_INFO!A650))</f>
        <v>Nigeria</v>
      </c>
      <c r="B650" s="13" t="str">
        <f>IF(INTRO!$E$39="Non-endemic"," ",IF(COUNTRY_INFO!B650=0," ",COUNTRY_INFO!B650))</f>
        <v>Oyo</v>
      </c>
      <c r="C650" s="13" t="str">
        <f>IF(INTRO!$E$39="Non-endemic"," ",IF(COUNTRY_INFO!C650=0," ",COUNTRY_INFO!C650))</f>
        <v>Ibarapa Central</v>
      </c>
      <c r="D650" s="14">
        <f>IF(INTRO!$E$39="Non-endemic",0,IF(INTRO!$E$39="Endemic but PC is not required",IF(COUNTRY_INFO!$H650=1,COUNTRY_INFO!F650+COUNTRY_INFO!G650,0),IF(COUNTRY_INFO!$H650=1,COUNTRY_INFO!F650+COUNTRY_INFO!G650,IF(COUNTRY_INFO!$I650=1,IF(COUNTRY_INFO!N650&gt;=(COUNTRY_INFO!F650+COUNTRY_INFO!G650),COUNTRY_INFO!F650+COUNTRY_INFO!G650,COUNTRY_INFO!$N650),0))))</f>
        <v>62909.608075390599</v>
      </c>
      <c r="E650" s="15">
        <f>IF(AND(INTRO!$E$39="Non-endemic",INTRO!$E$37="Non-endemic"),"Not required",IF(INTRO!$E$39="Non-endemic","Treat with DEC",COUNTRY_INFO!Q650))</f>
        <v>0</v>
      </c>
      <c r="F650" s="15">
        <f>IF(INTRO!$E$39&lt;&gt;"Non-endemic",COUNTRY_INFO!R650,"Not required")</f>
        <v>1</v>
      </c>
      <c r="G650" s="14">
        <f>IF(COUNTRY_INFO!H650=1, IF($E650=1,IF(ALB_MBD!$J650&lt;&gt;" ",COUNTRY_INFO!F650+COUNTRY_INFO!G650-ALB_MBD!$J650,COUNTRY_INFO!F650+COUNTRY_INFO!G650), 0),0)</f>
        <v>0</v>
      </c>
      <c r="H650" s="14">
        <f>IF(INTRO!$E$39&lt;&gt;"Endemic",0, IF(AND(COUNTRY_INFO!$I650=1,$F650&lt;&gt;0),IF(COUNTRY_INFO!N650&gt;=(COUNTRY_INFO!F650+COUNTRY_INFO!G650),COUNTRY_INFO!F650+COUNTRY_INFO!G650,COUNTRY_INFO!$N650), 0))</f>
        <v>62909.608075390599</v>
      </c>
      <c r="I650" s="3">
        <v>50327.686460312478</v>
      </c>
      <c r="J650" s="14">
        <f t="shared" ref="J650:J713" si="72">IF(I650=0,H650,IF(I650&gt;H650,H650,I650))</f>
        <v>50327.686460312478</v>
      </c>
      <c r="K650" s="14">
        <f t="shared" ref="K650:K713" si="73">IF(G650&lt;J650,0,IF($E650=1, (G650-J650)*2.8, 0))</f>
        <v>0</v>
      </c>
      <c r="L650" s="14">
        <f t="shared" ref="L650:L713" si="74">IF($E650&lt;$F650, J650*(F650-E650)*2.8, 0)</f>
        <v>140917.52208887492</v>
      </c>
      <c r="M650" s="14">
        <f t="shared" ref="M650:M713" si="75">IF(AND($E650=1, $F650&lt;&gt;0), J650*2.8, 0)</f>
        <v>0</v>
      </c>
      <c r="N650" s="14">
        <f t="shared" ref="N650:N713" si="76">SUM(K650:M650)</f>
        <v>140917.52208887492</v>
      </c>
      <c r="O650" s="25"/>
      <c r="P650" s="16">
        <f t="shared" si="70"/>
        <v>140917.52208887492</v>
      </c>
      <c r="Q650" s="16">
        <f t="shared" si="71"/>
        <v>282</v>
      </c>
    </row>
    <row r="651" spans="1:17" x14ac:dyDescent="0.25">
      <c r="A651" s="13" t="str">
        <f>IF(INTRO!$E$39="Non-endemic"," ",IF(COUNTRY_INFO!A651=0," ",COUNTRY_INFO!A651))</f>
        <v>Nigeria</v>
      </c>
      <c r="B651" s="13" t="str">
        <f>IF(INTRO!$E$39="Non-endemic"," ",IF(COUNTRY_INFO!B651=0," ",COUNTRY_INFO!B651))</f>
        <v>Oyo</v>
      </c>
      <c r="C651" s="13" t="str">
        <f>IF(INTRO!$E$39="Non-endemic"," ",IF(COUNTRY_INFO!C651=0," ",COUNTRY_INFO!C651))</f>
        <v>Ibarapa East</v>
      </c>
      <c r="D651" s="14">
        <f>IF(INTRO!$E$39="Non-endemic",0,IF(INTRO!$E$39="Endemic but PC is not required",IF(COUNTRY_INFO!$H651=1,COUNTRY_INFO!F651+COUNTRY_INFO!G651,0),IF(COUNTRY_INFO!$H651=1,COUNTRY_INFO!F651+COUNTRY_INFO!G651,IF(COUNTRY_INFO!$I651=1,IF(COUNTRY_INFO!N651&gt;=(COUNTRY_INFO!F651+COUNTRY_INFO!G651),COUNTRY_INFO!F651+COUNTRY_INFO!G651,COUNTRY_INFO!$N651),0))))</f>
        <v>127200</v>
      </c>
      <c r="E651" s="15">
        <f>IF(AND(INTRO!$E$39="Non-endemic",INTRO!$E$37="Non-endemic"),"Not required",IF(INTRO!$E$39="Non-endemic","Treat with DEC",COUNTRY_INFO!Q651))</f>
        <v>1</v>
      </c>
      <c r="F651" s="15">
        <f>IF(INTRO!$E$39&lt;&gt;"Non-endemic",COUNTRY_INFO!R651,"Not required")</f>
        <v>1</v>
      </c>
      <c r="G651" s="14">
        <f>IF(COUNTRY_INFO!H651=1, IF($E651=1,IF(ALB_MBD!$J651&lt;&gt;" ",COUNTRY_INFO!F651+COUNTRY_INFO!G651-ALB_MBD!$J651,COUNTRY_INFO!F651+COUNTRY_INFO!G651), 0),0)</f>
        <v>127200</v>
      </c>
      <c r="H651" s="14">
        <f>IF(INTRO!$E$39&lt;&gt;"Endemic",0, IF(AND(COUNTRY_INFO!$I651=1,$F651&lt;&gt;0),IF(COUNTRY_INFO!N651&gt;=(COUNTRY_INFO!F651+COUNTRY_INFO!G651),COUNTRY_INFO!F651+COUNTRY_INFO!G651,COUNTRY_INFO!$N651), 0))</f>
        <v>33204.899375781235</v>
      </c>
      <c r="I651" s="3">
        <v>26563.91950062499</v>
      </c>
      <c r="J651" s="14">
        <f t="shared" si="72"/>
        <v>26563.91950062499</v>
      </c>
      <c r="K651" s="14">
        <f t="shared" si="73"/>
        <v>281781.02539824997</v>
      </c>
      <c r="L651" s="14">
        <f t="shared" si="74"/>
        <v>0</v>
      </c>
      <c r="M651" s="14">
        <f t="shared" si="75"/>
        <v>74378.974601749971</v>
      </c>
      <c r="N651" s="14">
        <f t="shared" si="76"/>
        <v>356159.99999999994</v>
      </c>
      <c r="O651" s="25"/>
      <c r="P651" s="16">
        <f t="shared" si="70"/>
        <v>356159.99999999994</v>
      </c>
      <c r="Q651" s="16">
        <f t="shared" si="71"/>
        <v>713</v>
      </c>
    </row>
    <row r="652" spans="1:17" x14ac:dyDescent="0.25">
      <c r="A652" s="13" t="str">
        <f>IF(INTRO!$E$39="Non-endemic"," ",IF(COUNTRY_INFO!A652=0," ",COUNTRY_INFO!A652))</f>
        <v>Nigeria</v>
      </c>
      <c r="B652" s="13" t="str">
        <f>IF(INTRO!$E$39="Non-endemic"," ",IF(COUNTRY_INFO!B652=0," ",COUNTRY_INFO!B652))</f>
        <v>Oyo</v>
      </c>
      <c r="C652" s="13" t="str">
        <f>IF(INTRO!$E$39="Non-endemic"," ",IF(COUNTRY_INFO!C652=0," ",COUNTRY_INFO!C652))</f>
        <v>Ibarapa North</v>
      </c>
      <c r="D652" s="14">
        <f>IF(INTRO!$E$39="Non-endemic",0,IF(INTRO!$E$39="Endemic but PC is not required",IF(COUNTRY_INFO!$H652=1,COUNTRY_INFO!F652+COUNTRY_INFO!G652,0),IF(COUNTRY_INFO!$H652=1,COUNTRY_INFO!F652+COUNTRY_INFO!G652,IF(COUNTRY_INFO!$I652=1,IF(COUNTRY_INFO!N652&gt;=(COUNTRY_INFO!F652+COUNTRY_INFO!G652),COUNTRY_INFO!F652+COUNTRY_INFO!G652,COUNTRY_INFO!$N652),0))))</f>
        <v>108766</v>
      </c>
      <c r="E652" s="15">
        <f>IF(AND(INTRO!$E$39="Non-endemic",INTRO!$E$37="Non-endemic"),"Not required",IF(INTRO!$E$39="Non-endemic","Treat with DEC",COUNTRY_INFO!Q652))</f>
        <v>1</v>
      </c>
      <c r="F652" s="15">
        <f>IF(INTRO!$E$39&lt;&gt;"Non-endemic",COUNTRY_INFO!R652,"Not required")</f>
        <v>1</v>
      </c>
      <c r="G652" s="14">
        <f>IF(COUNTRY_INFO!H652=1, IF($E652=1,IF(ALB_MBD!$J652&lt;&gt;" ",COUNTRY_INFO!F652+COUNTRY_INFO!G652-ALB_MBD!$J652,COUNTRY_INFO!F652+COUNTRY_INFO!G652), 0),0)</f>
        <v>108766</v>
      </c>
      <c r="H652" s="14">
        <f>IF(INTRO!$E$39&lt;&gt;"Endemic",0, IF(AND(COUNTRY_INFO!$I652=1,$F652&lt;&gt;0),IF(COUNTRY_INFO!N652&gt;=(COUNTRY_INFO!F652+COUNTRY_INFO!G652),COUNTRY_INFO!F652+COUNTRY_INFO!G652,COUNTRY_INFO!$N652), 0))</f>
        <v>75506.320783203104</v>
      </c>
      <c r="I652" s="3">
        <v>60405.056626562488</v>
      </c>
      <c r="J652" s="14">
        <f t="shared" si="72"/>
        <v>60405.056626562488</v>
      </c>
      <c r="K652" s="14">
        <f t="shared" si="73"/>
        <v>135410.64144562502</v>
      </c>
      <c r="L652" s="14">
        <f t="shared" si="74"/>
        <v>0</v>
      </c>
      <c r="M652" s="14">
        <f t="shared" si="75"/>
        <v>169134.15855437497</v>
      </c>
      <c r="N652" s="14">
        <f t="shared" si="76"/>
        <v>304544.8</v>
      </c>
      <c r="O652" s="25"/>
      <c r="P652" s="16">
        <f t="shared" si="70"/>
        <v>304544.8</v>
      </c>
      <c r="Q652" s="16">
        <f t="shared" si="71"/>
        <v>610</v>
      </c>
    </row>
    <row r="653" spans="1:17" x14ac:dyDescent="0.25">
      <c r="A653" s="13" t="str">
        <f>IF(INTRO!$E$39="Non-endemic"," ",IF(COUNTRY_INFO!A653=0," ",COUNTRY_INFO!A653))</f>
        <v>Nigeria</v>
      </c>
      <c r="B653" s="13" t="str">
        <f>IF(INTRO!$E$39="Non-endemic"," ",IF(COUNTRY_INFO!B653=0," ",COUNTRY_INFO!B653))</f>
        <v>Oyo</v>
      </c>
      <c r="C653" s="13" t="str">
        <f>IF(INTRO!$E$39="Non-endemic"," ",IF(COUNTRY_INFO!C653=0," ",COUNTRY_INFO!C653))</f>
        <v>Ido</v>
      </c>
      <c r="D653" s="14">
        <f>IF(INTRO!$E$39="Non-endemic",0,IF(INTRO!$E$39="Endemic but PC is not required",IF(COUNTRY_INFO!$H653=1,COUNTRY_INFO!F653+COUNTRY_INFO!G653,0),IF(COUNTRY_INFO!$H653=1,COUNTRY_INFO!F653+COUNTRY_INFO!G653,IF(COUNTRY_INFO!$I653=1,IF(COUNTRY_INFO!N653&gt;=(COUNTRY_INFO!F653+COUNTRY_INFO!G653),COUNTRY_INFO!F653+COUNTRY_INFO!G653,COUNTRY_INFO!$N653),0))))</f>
        <v>52123.148508203107</v>
      </c>
      <c r="E653" s="15">
        <f>IF(AND(INTRO!$E$39="Non-endemic",INTRO!$E$37="Non-endemic"),"Not required",IF(INTRO!$E$39="Non-endemic","Treat with DEC",COUNTRY_INFO!Q653))</f>
        <v>0</v>
      </c>
      <c r="F653" s="15">
        <f>IF(INTRO!$E$39&lt;&gt;"Non-endemic",COUNTRY_INFO!R653,"Not required")</f>
        <v>1</v>
      </c>
      <c r="G653" s="14">
        <f>IF(COUNTRY_INFO!H653=1, IF($E653=1,IF(ALB_MBD!$J653&lt;&gt;" ",COUNTRY_INFO!F653+COUNTRY_INFO!G653-ALB_MBD!$J653,COUNTRY_INFO!F653+COUNTRY_INFO!G653), 0),0)</f>
        <v>0</v>
      </c>
      <c r="H653" s="14">
        <f>IF(INTRO!$E$39&lt;&gt;"Endemic",0, IF(AND(COUNTRY_INFO!$I653=1,$F653&lt;&gt;0),IF(COUNTRY_INFO!N653&gt;=(COUNTRY_INFO!F653+COUNTRY_INFO!G653),COUNTRY_INFO!F653+COUNTRY_INFO!G653,COUNTRY_INFO!$N653), 0))</f>
        <v>52123.148508203107</v>
      </c>
      <c r="I653" s="3">
        <v>41698.518806562482</v>
      </c>
      <c r="J653" s="14">
        <f t="shared" si="72"/>
        <v>41698.518806562482</v>
      </c>
      <c r="K653" s="14">
        <f t="shared" si="73"/>
        <v>0</v>
      </c>
      <c r="L653" s="14">
        <f t="shared" si="74"/>
        <v>116755.85265837495</v>
      </c>
      <c r="M653" s="14">
        <f t="shared" si="75"/>
        <v>0</v>
      </c>
      <c r="N653" s="14">
        <f t="shared" si="76"/>
        <v>116755.85265837495</v>
      </c>
      <c r="O653" s="25"/>
      <c r="P653" s="16">
        <f t="shared" si="70"/>
        <v>116755.85265837495</v>
      </c>
      <c r="Q653" s="16">
        <f t="shared" si="71"/>
        <v>234</v>
      </c>
    </row>
    <row r="654" spans="1:17" x14ac:dyDescent="0.25">
      <c r="A654" s="13" t="str">
        <f>IF(INTRO!$E$39="Non-endemic"," ",IF(COUNTRY_INFO!A654=0," ",COUNTRY_INFO!A654))</f>
        <v>Nigeria</v>
      </c>
      <c r="B654" s="13" t="str">
        <f>IF(INTRO!$E$39="Non-endemic"," ",IF(COUNTRY_INFO!B654=0," ",COUNTRY_INFO!B654))</f>
        <v>Oyo</v>
      </c>
      <c r="C654" s="13" t="str">
        <f>IF(INTRO!$E$39="Non-endemic"," ",IF(COUNTRY_INFO!C654=0," ",COUNTRY_INFO!C654))</f>
        <v>Irepo</v>
      </c>
      <c r="D654" s="14">
        <f>IF(INTRO!$E$39="Non-endemic",0,IF(INTRO!$E$39="Endemic but PC is not required",IF(COUNTRY_INFO!$H654=1,COUNTRY_INFO!F654+COUNTRY_INFO!G654,0),IF(COUNTRY_INFO!$H654=1,COUNTRY_INFO!F654+COUNTRY_INFO!G654,IF(COUNTRY_INFO!$I654=1,IF(COUNTRY_INFO!N654&gt;=(COUNTRY_INFO!F654+COUNTRY_INFO!G654),COUNTRY_INFO!F654+COUNTRY_INFO!G654,COUNTRY_INFO!$N654),0))))</f>
        <v>71805.236160937464</v>
      </c>
      <c r="E654" s="15">
        <f>IF(AND(INTRO!$E$39="Non-endemic",INTRO!$E$37="Non-endemic"),"Not required",IF(INTRO!$E$39="Non-endemic","Treat with DEC",COUNTRY_INFO!Q654))</f>
        <v>0</v>
      </c>
      <c r="F654" s="15">
        <f>IF(INTRO!$E$39&lt;&gt;"Non-endemic",COUNTRY_INFO!R654,"Not required")</f>
        <v>1</v>
      </c>
      <c r="G654" s="14">
        <f>IF(COUNTRY_INFO!H654=1, IF($E654=1,IF(ALB_MBD!$J654&lt;&gt;" ",COUNTRY_INFO!F654+COUNTRY_INFO!G654-ALB_MBD!$J654,COUNTRY_INFO!F654+COUNTRY_INFO!G654), 0),0)</f>
        <v>0</v>
      </c>
      <c r="H654" s="14">
        <f>IF(INTRO!$E$39&lt;&gt;"Endemic",0, IF(AND(COUNTRY_INFO!$I654=1,$F654&lt;&gt;0),IF(COUNTRY_INFO!N654&gt;=(COUNTRY_INFO!F654+COUNTRY_INFO!G654),COUNTRY_INFO!F654+COUNTRY_INFO!G654,COUNTRY_INFO!$N654), 0))</f>
        <v>71805.236160937464</v>
      </c>
      <c r="I654" s="3">
        <v>57444.188928749973</v>
      </c>
      <c r="J654" s="14">
        <f t="shared" si="72"/>
        <v>57444.188928749973</v>
      </c>
      <c r="K654" s="14">
        <f t="shared" si="73"/>
        <v>0</v>
      </c>
      <c r="L654" s="14">
        <f t="shared" si="74"/>
        <v>160843.72900049991</v>
      </c>
      <c r="M654" s="14">
        <f t="shared" si="75"/>
        <v>0</v>
      </c>
      <c r="N654" s="14">
        <f t="shared" si="76"/>
        <v>160843.72900049991</v>
      </c>
      <c r="O654" s="25"/>
      <c r="P654" s="16">
        <f t="shared" si="70"/>
        <v>160843.72900049991</v>
      </c>
      <c r="Q654" s="16">
        <f t="shared" si="71"/>
        <v>322</v>
      </c>
    </row>
    <row r="655" spans="1:17" x14ac:dyDescent="0.25">
      <c r="A655" s="13" t="str">
        <f>IF(INTRO!$E$39="Non-endemic"," ",IF(COUNTRY_INFO!A655=0," ",COUNTRY_INFO!A655))</f>
        <v>Nigeria</v>
      </c>
      <c r="B655" s="13" t="str">
        <f>IF(INTRO!$E$39="Non-endemic"," ",IF(COUNTRY_INFO!B655=0," ",COUNTRY_INFO!B655))</f>
        <v>Oyo</v>
      </c>
      <c r="C655" s="13" t="str">
        <f>IF(INTRO!$E$39="Non-endemic"," ",IF(COUNTRY_INFO!C655=0," ",COUNTRY_INFO!C655))</f>
        <v>Iseyin</v>
      </c>
      <c r="D655" s="14">
        <f>IF(INTRO!$E$39="Non-endemic",0,IF(INTRO!$E$39="Endemic but PC is not required",IF(COUNTRY_INFO!$H655=1,COUNTRY_INFO!F655+COUNTRY_INFO!G655,0),IF(COUNTRY_INFO!$H655=1,COUNTRY_INFO!F655+COUNTRY_INFO!G655,IF(COUNTRY_INFO!$I655=1,IF(COUNTRY_INFO!N655&gt;=(COUNTRY_INFO!F655+COUNTRY_INFO!G655),COUNTRY_INFO!F655+COUNTRY_INFO!G655,COUNTRY_INFO!$N655),0))))</f>
        <v>51125.30165507811</v>
      </c>
      <c r="E655" s="15">
        <f>IF(AND(INTRO!$E$39="Non-endemic",INTRO!$E$37="Non-endemic"),"Not required",IF(INTRO!$E$39="Non-endemic","Treat with DEC",COUNTRY_INFO!Q655))</f>
        <v>0</v>
      </c>
      <c r="F655" s="15">
        <f>IF(INTRO!$E$39&lt;&gt;"Non-endemic",COUNTRY_INFO!R655,"Not required")</f>
        <v>1</v>
      </c>
      <c r="G655" s="14">
        <f>IF(COUNTRY_INFO!H655=1, IF($E655=1,IF(ALB_MBD!$J655&lt;&gt;" ",COUNTRY_INFO!F655+COUNTRY_INFO!G655-ALB_MBD!$J655,COUNTRY_INFO!F655+COUNTRY_INFO!G655), 0),0)</f>
        <v>0</v>
      </c>
      <c r="H655" s="14">
        <f>IF(INTRO!$E$39&lt;&gt;"Endemic",0, IF(AND(COUNTRY_INFO!$I655=1,$F655&lt;&gt;0),IF(COUNTRY_INFO!N655&gt;=(COUNTRY_INFO!F655+COUNTRY_INFO!G655),COUNTRY_INFO!F655+COUNTRY_INFO!G655,COUNTRY_INFO!$N655), 0))</f>
        <v>51125.30165507811</v>
      </c>
      <c r="I655" s="3">
        <v>40900.241324062488</v>
      </c>
      <c r="J655" s="14">
        <f t="shared" si="72"/>
        <v>40900.241324062488</v>
      </c>
      <c r="K655" s="14">
        <f t="shared" si="73"/>
        <v>0</v>
      </c>
      <c r="L655" s="14">
        <f t="shared" si="74"/>
        <v>114520.67570737496</v>
      </c>
      <c r="M655" s="14">
        <f t="shared" si="75"/>
        <v>0</v>
      </c>
      <c r="N655" s="14">
        <f t="shared" si="76"/>
        <v>114520.67570737496</v>
      </c>
      <c r="O655" s="25"/>
      <c r="P655" s="16">
        <f t="shared" si="70"/>
        <v>114520.67570737496</v>
      </c>
      <c r="Q655" s="16">
        <f t="shared" si="71"/>
        <v>230</v>
      </c>
    </row>
    <row r="656" spans="1:17" x14ac:dyDescent="0.25">
      <c r="A656" s="13" t="str">
        <f>IF(INTRO!$E$39="Non-endemic"," ",IF(COUNTRY_INFO!A656=0," ",COUNTRY_INFO!A656))</f>
        <v>Nigeria</v>
      </c>
      <c r="B656" s="13" t="str">
        <f>IF(INTRO!$E$39="Non-endemic"," ",IF(COUNTRY_INFO!B656=0," ",COUNTRY_INFO!B656))</f>
        <v>Oyo</v>
      </c>
      <c r="C656" s="13" t="str">
        <f>IF(INTRO!$E$39="Non-endemic"," ",IF(COUNTRY_INFO!C656=0," ",COUNTRY_INFO!C656))</f>
        <v>Itesiwaju</v>
      </c>
      <c r="D656" s="14">
        <f>IF(INTRO!$E$39="Non-endemic",0,IF(INTRO!$E$39="Endemic but PC is not required",IF(COUNTRY_INFO!$H656=1,COUNTRY_INFO!F656+COUNTRY_INFO!G656,0),IF(COUNTRY_INFO!$H656=1,COUNTRY_INFO!F656+COUNTRY_INFO!G656,IF(COUNTRY_INFO!$I656=1,IF(COUNTRY_INFO!N656&gt;=(COUNTRY_INFO!F656+COUNTRY_INFO!G656),COUNTRY_INFO!F656+COUNTRY_INFO!G656,COUNTRY_INFO!$N656),0))))</f>
        <v>116719.3826804687</v>
      </c>
      <c r="E656" s="15">
        <f>IF(AND(INTRO!$E$39="Non-endemic",INTRO!$E$37="Non-endemic"),"Not required",IF(INTRO!$E$39="Non-endemic","Treat with DEC",COUNTRY_INFO!Q656))</f>
        <v>0</v>
      </c>
      <c r="F656" s="15">
        <f>IF(INTRO!$E$39&lt;&gt;"Non-endemic",COUNTRY_INFO!R656,"Not required")</f>
        <v>1</v>
      </c>
      <c r="G656" s="14">
        <f>IF(COUNTRY_INFO!H656=1, IF($E656=1,IF(ALB_MBD!$J656&lt;&gt;" ",COUNTRY_INFO!F656+COUNTRY_INFO!G656-ALB_MBD!$J656,COUNTRY_INFO!F656+COUNTRY_INFO!G656), 0),0)</f>
        <v>0</v>
      </c>
      <c r="H656" s="14">
        <f>IF(INTRO!$E$39&lt;&gt;"Endemic",0, IF(AND(COUNTRY_INFO!$I656=1,$F656&lt;&gt;0),IF(COUNTRY_INFO!N656&gt;=(COUNTRY_INFO!F656+COUNTRY_INFO!G656),COUNTRY_INFO!F656+COUNTRY_INFO!G656,COUNTRY_INFO!$N656), 0))</f>
        <v>116719.3826804687</v>
      </c>
      <c r="I656" s="3">
        <v>93375.506144374958</v>
      </c>
      <c r="J656" s="14">
        <f t="shared" si="72"/>
        <v>93375.506144374958</v>
      </c>
      <c r="K656" s="14">
        <f t="shared" si="73"/>
        <v>0</v>
      </c>
      <c r="L656" s="14">
        <f t="shared" si="74"/>
        <v>261451.41720424985</v>
      </c>
      <c r="M656" s="14">
        <f t="shared" si="75"/>
        <v>0</v>
      </c>
      <c r="N656" s="14">
        <f t="shared" si="76"/>
        <v>261451.41720424985</v>
      </c>
      <c r="O656" s="25"/>
      <c r="P656" s="16">
        <f t="shared" si="70"/>
        <v>261451.41720424985</v>
      </c>
      <c r="Q656" s="16">
        <f t="shared" si="71"/>
        <v>523</v>
      </c>
    </row>
    <row r="657" spans="1:17" x14ac:dyDescent="0.25">
      <c r="A657" s="13" t="str">
        <f>IF(INTRO!$E$39="Non-endemic"," ",IF(COUNTRY_INFO!A657=0," ",COUNTRY_INFO!A657))</f>
        <v>Nigeria</v>
      </c>
      <c r="B657" s="13" t="str">
        <f>IF(INTRO!$E$39="Non-endemic"," ",IF(COUNTRY_INFO!B657=0," ",COUNTRY_INFO!B657))</f>
        <v>Oyo</v>
      </c>
      <c r="C657" s="13" t="str">
        <f>IF(INTRO!$E$39="Non-endemic"," ",IF(COUNTRY_INFO!C657=0," ",COUNTRY_INFO!C657))</f>
        <v>Iwajowa</v>
      </c>
      <c r="D657" s="14">
        <f>IF(INTRO!$E$39="Non-endemic",0,IF(INTRO!$E$39="Endemic but PC is not required",IF(COUNTRY_INFO!$H657=1,COUNTRY_INFO!F657+COUNTRY_INFO!G657,0),IF(COUNTRY_INFO!$H657=1,COUNTRY_INFO!F657+COUNTRY_INFO!G657,IF(COUNTRY_INFO!$I657=1,IF(COUNTRY_INFO!N657&gt;=(COUNTRY_INFO!F657+COUNTRY_INFO!G657),COUNTRY_INFO!F657+COUNTRY_INFO!G657,COUNTRY_INFO!$N657),0))))</f>
        <v>52576.815606249977</v>
      </c>
      <c r="E657" s="15">
        <f>IF(AND(INTRO!$E$39="Non-endemic",INTRO!$E$37="Non-endemic"),"Not required",IF(INTRO!$E$39="Non-endemic","Treat with DEC",COUNTRY_INFO!Q657))</f>
        <v>0</v>
      </c>
      <c r="F657" s="15">
        <f>IF(INTRO!$E$39&lt;&gt;"Non-endemic",COUNTRY_INFO!R657,"Not required")</f>
        <v>1</v>
      </c>
      <c r="G657" s="14">
        <f>IF(COUNTRY_INFO!H657=1, IF($E657=1,IF(ALB_MBD!$J657&lt;&gt;" ",COUNTRY_INFO!F657+COUNTRY_INFO!G657-ALB_MBD!$J657,COUNTRY_INFO!F657+COUNTRY_INFO!G657), 0),0)</f>
        <v>0</v>
      </c>
      <c r="H657" s="14">
        <f>IF(INTRO!$E$39&lt;&gt;"Endemic",0, IF(AND(COUNTRY_INFO!$I657=1,$F657&lt;&gt;0),IF(COUNTRY_INFO!N657&gt;=(COUNTRY_INFO!F657+COUNTRY_INFO!G657),COUNTRY_INFO!F657+COUNTRY_INFO!G657,COUNTRY_INFO!$N657), 0))</f>
        <v>52576.815606249977</v>
      </c>
      <c r="I657" s="3">
        <v>42061.45248499998</v>
      </c>
      <c r="J657" s="14">
        <f t="shared" si="72"/>
        <v>42061.45248499998</v>
      </c>
      <c r="K657" s="14">
        <f t="shared" si="73"/>
        <v>0</v>
      </c>
      <c r="L657" s="14">
        <f t="shared" si="74"/>
        <v>117772.06695799994</v>
      </c>
      <c r="M657" s="14">
        <f t="shared" si="75"/>
        <v>0</v>
      </c>
      <c r="N657" s="14">
        <f t="shared" si="76"/>
        <v>117772.06695799994</v>
      </c>
      <c r="O657" s="25"/>
      <c r="P657" s="16">
        <f t="shared" si="70"/>
        <v>117772.06695799994</v>
      </c>
      <c r="Q657" s="16">
        <f t="shared" si="71"/>
        <v>236</v>
      </c>
    </row>
    <row r="658" spans="1:17" x14ac:dyDescent="0.25">
      <c r="A658" s="13" t="str">
        <f>IF(INTRO!$E$39="Non-endemic"," ",IF(COUNTRY_INFO!A658=0," ",COUNTRY_INFO!A658))</f>
        <v>Nigeria</v>
      </c>
      <c r="B658" s="13" t="str">
        <f>IF(INTRO!$E$39="Non-endemic"," ",IF(COUNTRY_INFO!B658=0," ",COUNTRY_INFO!B658))</f>
        <v>Oyo</v>
      </c>
      <c r="C658" s="13" t="str">
        <f>IF(INTRO!$E$39="Non-endemic"," ",IF(COUNTRY_INFO!C658=0," ",COUNTRY_INFO!C658))</f>
        <v>Kajola</v>
      </c>
      <c r="D658" s="14">
        <f>IF(INTRO!$E$39="Non-endemic",0,IF(INTRO!$E$39="Endemic but PC is not required",IF(COUNTRY_INFO!$H658=1,COUNTRY_INFO!F658+COUNTRY_INFO!G658,0),IF(COUNTRY_INFO!$H658=1,COUNTRY_INFO!F658+COUNTRY_INFO!G658,IF(COUNTRY_INFO!$I658=1,IF(COUNTRY_INFO!N658&gt;=(COUNTRY_INFO!F658+COUNTRY_INFO!G658),COUNTRY_INFO!F658+COUNTRY_INFO!G658,COUNTRY_INFO!$N658),0))))</f>
        <v>216255</v>
      </c>
      <c r="E658" s="15">
        <f>IF(AND(INTRO!$E$39="Non-endemic",INTRO!$E$37="Non-endemic"),"Not required",IF(INTRO!$E$39="Non-endemic","Treat with DEC",COUNTRY_INFO!Q658))</f>
        <v>1</v>
      </c>
      <c r="F658" s="15">
        <f>IF(INTRO!$E$39&lt;&gt;"Non-endemic",COUNTRY_INFO!R658,"Not required")</f>
        <v>1</v>
      </c>
      <c r="G658" s="14">
        <f>IF(COUNTRY_INFO!H658=1, IF($E658=1,IF(ALB_MBD!$J658&lt;&gt;" ",COUNTRY_INFO!F658+COUNTRY_INFO!G658-ALB_MBD!$J658,COUNTRY_INFO!F658+COUNTRY_INFO!G658), 0),0)</f>
        <v>216255</v>
      </c>
      <c r="H658" s="14">
        <f>IF(INTRO!$E$39&lt;&gt;"Endemic",0, IF(AND(COUNTRY_INFO!$I658=1,$F658&lt;&gt;0),IF(COUNTRY_INFO!N658&gt;=(COUNTRY_INFO!F658+COUNTRY_INFO!G658),COUNTRY_INFO!F658+COUNTRY_INFO!G658,COUNTRY_INFO!$N658), 0))</f>
        <v>40320.077268749992</v>
      </c>
      <c r="I658" s="3">
        <v>32256.061814999994</v>
      </c>
      <c r="J658" s="14">
        <f t="shared" si="72"/>
        <v>32256.061814999994</v>
      </c>
      <c r="K658" s="14">
        <f t="shared" si="73"/>
        <v>515197.02691799996</v>
      </c>
      <c r="L658" s="14">
        <f t="shared" si="74"/>
        <v>0</v>
      </c>
      <c r="M658" s="14">
        <f t="shared" si="75"/>
        <v>90316.973081999982</v>
      </c>
      <c r="N658" s="14">
        <f t="shared" si="76"/>
        <v>605514</v>
      </c>
      <c r="O658" s="25"/>
      <c r="P658" s="16">
        <f t="shared" si="70"/>
        <v>605514</v>
      </c>
      <c r="Q658" s="16">
        <f t="shared" si="71"/>
        <v>1212</v>
      </c>
    </row>
    <row r="659" spans="1:17" x14ac:dyDescent="0.25">
      <c r="A659" s="13" t="str">
        <f>IF(INTRO!$E$39="Non-endemic"," ",IF(COUNTRY_INFO!A659=0," ",COUNTRY_INFO!A659))</f>
        <v>Nigeria</v>
      </c>
      <c r="B659" s="13" t="str">
        <f>IF(INTRO!$E$39="Non-endemic"," ",IF(COUNTRY_INFO!B659=0," ",COUNTRY_INFO!B659))</f>
        <v>Oyo</v>
      </c>
      <c r="C659" s="13" t="str">
        <f>IF(INTRO!$E$39="Non-endemic"," ",IF(COUNTRY_INFO!C659=0," ",COUNTRY_INFO!C659))</f>
        <v>Lagelu</v>
      </c>
      <c r="D659" s="14">
        <f>IF(INTRO!$E$39="Non-endemic",0,IF(INTRO!$E$39="Endemic but PC is not required",IF(COUNTRY_INFO!$H659=1,COUNTRY_INFO!F659+COUNTRY_INFO!G659,0),IF(COUNTRY_INFO!$H659=1,COUNTRY_INFO!F659+COUNTRY_INFO!G659,IF(COUNTRY_INFO!$I659=1,IF(COUNTRY_INFO!N659&gt;=(COUNTRY_INFO!F659+COUNTRY_INFO!G659),COUNTRY_INFO!F659+COUNTRY_INFO!G659,COUNTRY_INFO!$N659),0))))</f>
        <v>35193.970204687488</v>
      </c>
      <c r="E659" s="15">
        <f>IF(AND(INTRO!$E$39="Non-endemic",INTRO!$E$37="Non-endemic"),"Not required",IF(INTRO!$E$39="Non-endemic","Treat with DEC",COUNTRY_INFO!Q659))</f>
        <v>0</v>
      </c>
      <c r="F659" s="15">
        <f>IF(INTRO!$E$39&lt;&gt;"Non-endemic",COUNTRY_INFO!R659,"Not required")</f>
        <v>1</v>
      </c>
      <c r="G659" s="14">
        <f>IF(COUNTRY_INFO!H659=1, IF($E659=1,IF(ALB_MBD!$J659&lt;&gt;" ",COUNTRY_INFO!F659+COUNTRY_INFO!G659-ALB_MBD!$J659,COUNTRY_INFO!F659+COUNTRY_INFO!G659), 0),0)</f>
        <v>0</v>
      </c>
      <c r="H659" s="14">
        <f>IF(INTRO!$E$39&lt;&gt;"Endemic",0, IF(AND(COUNTRY_INFO!$I659=1,$F659&lt;&gt;0),IF(COUNTRY_INFO!N659&gt;=(COUNTRY_INFO!F659+COUNTRY_INFO!G659),COUNTRY_INFO!F659+COUNTRY_INFO!G659,COUNTRY_INFO!$N659), 0))</f>
        <v>35193.970204687488</v>
      </c>
      <c r="I659" s="3">
        <v>28155.176163749991</v>
      </c>
      <c r="J659" s="14">
        <f t="shared" si="72"/>
        <v>28155.176163749991</v>
      </c>
      <c r="K659" s="14">
        <f t="shared" si="73"/>
        <v>0</v>
      </c>
      <c r="L659" s="14">
        <f t="shared" si="74"/>
        <v>78834.493258499977</v>
      </c>
      <c r="M659" s="14">
        <f t="shared" si="75"/>
        <v>0</v>
      </c>
      <c r="N659" s="14">
        <f t="shared" si="76"/>
        <v>78834.493258499977</v>
      </c>
      <c r="O659" s="25"/>
      <c r="P659" s="16">
        <f t="shared" si="70"/>
        <v>78834.493258499977</v>
      </c>
      <c r="Q659" s="16">
        <f t="shared" si="71"/>
        <v>158</v>
      </c>
    </row>
    <row r="660" spans="1:17" x14ac:dyDescent="0.25">
      <c r="A660" s="13" t="str">
        <f>IF(INTRO!$E$39="Non-endemic"," ",IF(COUNTRY_INFO!A660=0," ",COUNTRY_INFO!A660))</f>
        <v>Nigeria</v>
      </c>
      <c r="B660" s="13" t="str">
        <f>IF(INTRO!$E$39="Non-endemic"," ",IF(COUNTRY_INFO!B660=0," ",COUNTRY_INFO!B660))</f>
        <v>Oyo</v>
      </c>
      <c r="C660" s="13" t="str">
        <f>IF(INTRO!$E$39="Non-endemic"," ",IF(COUNTRY_INFO!C660=0," ",COUNTRY_INFO!C660))</f>
        <v>Ogbomosho North</v>
      </c>
      <c r="D660" s="14">
        <f>IF(INTRO!$E$39="Non-endemic",0,IF(INTRO!$E$39="Endemic but PC is not required",IF(COUNTRY_INFO!$H660=1,COUNTRY_INFO!F660+COUNTRY_INFO!G660,0),IF(COUNTRY_INFO!$H660=1,COUNTRY_INFO!F660+COUNTRY_INFO!G660,IF(COUNTRY_INFO!$I660=1,IF(COUNTRY_INFO!N660&gt;=(COUNTRY_INFO!F660+COUNTRY_INFO!G660),COUNTRY_INFO!F660+COUNTRY_INFO!G660,COUNTRY_INFO!$N660),0))))</f>
        <v>101750.57607070309</v>
      </c>
      <c r="E660" s="15">
        <f>IF(AND(INTRO!$E$39="Non-endemic",INTRO!$E$37="Non-endemic"),"Not required",IF(INTRO!$E$39="Non-endemic","Treat with DEC",COUNTRY_INFO!Q660))</f>
        <v>0</v>
      </c>
      <c r="F660" s="15">
        <f>IF(INTRO!$E$39&lt;&gt;"Non-endemic",COUNTRY_INFO!R660,"Not required")</f>
        <v>1</v>
      </c>
      <c r="G660" s="14">
        <f>IF(COUNTRY_INFO!H660=1, IF($E660=1,IF(ALB_MBD!$J660&lt;&gt;" ",COUNTRY_INFO!F660+COUNTRY_INFO!G660-ALB_MBD!$J660,COUNTRY_INFO!F660+COUNTRY_INFO!G660), 0),0)</f>
        <v>0</v>
      </c>
      <c r="H660" s="14">
        <f>IF(INTRO!$E$39&lt;&gt;"Endemic",0, IF(AND(COUNTRY_INFO!$I660=1,$F660&lt;&gt;0),IF(COUNTRY_INFO!N660&gt;=(COUNTRY_INFO!F660+COUNTRY_INFO!G660),COUNTRY_INFO!F660+COUNTRY_INFO!G660,COUNTRY_INFO!$N660), 0))</f>
        <v>101750.57607070309</v>
      </c>
      <c r="I660" s="3">
        <v>81400.460856562466</v>
      </c>
      <c r="J660" s="14">
        <f t="shared" si="72"/>
        <v>81400.460856562466</v>
      </c>
      <c r="K660" s="14">
        <f t="shared" si="73"/>
        <v>0</v>
      </c>
      <c r="L660" s="14">
        <f t="shared" si="74"/>
        <v>227921.2903983749</v>
      </c>
      <c r="M660" s="14">
        <f t="shared" si="75"/>
        <v>0</v>
      </c>
      <c r="N660" s="14">
        <f t="shared" si="76"/>
        <v>227921.2903983749</v>
      </c>
      <c r="O660" s="25"/>
      <c r="P660" s="16">
        <f t="shared" si="70"/>
        <v>227921.2903983749</v>
      </c>
      <c r="Q660" s="16">
        <f t="shared" si="71"/>
        <v>456</v>
      </c>
    </row>
    <row r="661" spans="1:17" x14ac:dyDescent="0.25">
      <c r="A661" s="13" t="str">
        <f>IF(INTRO!$E$39="Non-endemic"," ",IF(COUNTRY_INFO!A661=0," ",COUNTRY_INFO!A661))</f>
        <v>Nigeria</v>
      </c>
      <c r="B661" s="13" t="str">
        <f>IF(INTRO!$E$39="Non-endemic"," ",IF(COUNTRY_INFO!B661=0," ",COUNTRY_INFO!B661))</f>
        <v>Oyo</v>
      </c>
      <c r="C661" s="13" t="str">
        <f>IF(INTRO!$E$39="Non-endemic"," ",IF(COUNTRY_INFO!C661=0," ",COUNTRY_INFO!C661))</f>
        <v>Ogbomosho South</v>
      </c>
      <c r="D661" s="14">
        <f>IF(INTRO!$E$39="Non-endemic",0,IF(INTRO!$E$39="Endemic but PC is not required",IF(COUNTRY_INFO!$H661=1,COUNTRY_INFO!F661+COUNTRY_INFO!G661,0),IF(COUNTRY_INFO!$H661=1,COUNTRY_INFO!F661+COUNTRY_INFO!G661,IF(COUNTRY_INFO!$I661=1,IF(COUNTRY_INFO!N661&gt;=(COUNTRY_INFO!F661+COUNTRY_INFO!G661),COUNTRY_INFO!F661+COUNTRY_INFO!G661,COUNTRY_INFO!$N661),0))))</f>
        <v>51619.809830078106</v>
      </c>
      <c r="E661" s="15">
        <f>IF(AND(INTRO!$E$39="Non-endemic",INTRO!$E$37="Non-endemic"),"Not required",IF(INTRO!$E$39="Non-endemic","Treat with DEC",COUNTRY_INFO!Q661))</f>
        <v>0</v>
      </c>
      <c r="F661" s="15">
        <f>IF(INTRO!$E$39&lt;&gt;"Non-endemic",COUNTRY_INFO!R661,"Not required")</f>
        <v>1</v>
      </c>
      <c r="G661" s="14">
        <f>IF(COUNTRY_INFO!H661=1, IF($E661=1,IF(ALB_MBD!$J661&lt;&gt;" ",COUNTRY_INFO!F661+COUNTRY_INFO!G661-ALB_MBD!$J661,COUNTRY_INFO!F661+COUNTRY_INFO!G661), 0),0)</f>
        <v>0</v>
      </c>
      <c r="H661" s="14">
        <f>IF(INTRO!$E$39&lt;&gt;"Endemic",0, IF(AND(COUNTRY_INFO!$I661=1,$F661&lt;&gt;0),IF(COUNTRY_INFO!N661&gt;=(COUNTRY_INFO!F661+COUNTRY_INFO!G661),COUNTRY_INFO!F661+COUNTRY_INFO!G661,COUNTRY_INFO!$N661), 0))</f>
        <v>51619.809830078106</v>
      </c>
      <c r="I661" s="3">
        <v>41295.847864062482</v>
      </c>
      <c r="J661" s="14">
        <f t="shared" si="72"/>
        <v>41295.847864062482</v>
      </c>
      <c r="K661" s="14">
        <f t="shared" si="73"/>
        <v>0</v>
      </c>
      <c r="L661" s="14">
        <f t="shared" si="74"/>
        <v>115628.37401937494</v>
      </c>
      <c r="M661" s="14">
        <f t="shared" si="75"/>
        <v>0</v>
      </c>
      <c r="N661" s="14">
        <f t="shared" si="76"/>
        <v>115628.37401937494</v>
      </c>
      <c r="O661" s="25"/>
      <c r="P661" s="16">
        <f t="shared" si="70"/>
        <v>115628.37401937494</v>
      </c>
      <c r="Q661" s="16">
        <f t="shared" si="71"/>
        <v>232</v>
      </c>
    </row>
    <row r="662" spans="1:17" x14ac:dyDescent="0.25">
      <c r="A662" s="13" t="str">
        <f>IF(INTRO!$E$39="Non-endemic"," ",IF(COUNTRY_INFO!A662=0," ",COUNTRY_INFO!A662))</f>
        <v>Nigeria</v>
      </c>
      <c r="B662" s="13" t="str">
        <f>IF(INTRO!$E$39="Non-endemic"," ",IF(COUNTRY_INFO!B662=0," ",COUNTRY_INFO!B662))</f>
        <v>Oyo</v>
      </c>
      <c r="C662" s="13" t="str">
        <f>IF(INTRO!$E$39="Non-endemic"," ",IF(COUNTRY_INFO!C662=0," ",COUNTRY_INFO!C662))</f>
        <v>Ogo Oluwa</v>
      </c>
      <c r="D662" s="14">
        <f>IF(INTRO!$E$39="Non-endemic",0,IF(INTRO!$E$39="Endemic but PC is not required",IF(COUNTRY_INFO!$H662=1,COUNTRY_INFO!F662+COUNTRY_INFO!G662,0),IF(COUNTRY_INFO!$H662=1,COUNTRY_INFO!F662+COUNTRY_INFO!G662,IF(COUNTRY_INFO!$I662=1,IF(COUNTRY_INFO!N662&gt;=(COUNTRY_INFO!F662+COUNTRY_INFO!G662),COUNTRY_INFO!F662+COUNTRY_INFO!G662,COUNTRY_INFO!$N662),0))))</f>
        <v>70132</v>
      </c>
      <c r="E662" s="15">
        <f>IF(AND(INTRO!$E$39="Non-endemic",INTRO!$E$37="Non-endemic"),"Not required",IF(INTRO!$E$39="Non-endemic","Treat with DEC",COUNTRY_INFO!Q662))</f>
        <v>1</v>
      </c>
      <c r="F662" s="15">
        <f>IF(INTRO!$E$39&lt;&gt;"Non-endemic",COUNTRY_INFO!R662,"Not required")</f>
        <v>1</v>
      </c>
      <c r="G662" s="14">
        <f>IF(COUNTRY_INFO!H662=1, IF($E662=1,IF(ALB_MBD!$J662&lt;&gt;" ",COUNTRY_INFO!F662+COUNTRY_INFO!G662-ALB_MBD!$J662,COUNTRY_INFO!F662+COUNTRY_INFO!G662), 0),0)</f>
        <v>0</v>
      </c>
      <c r="H662" s="14">
        <f>IF(INTRO!$E$39&lt;&gt;"Endemic",0, IF(AND(COUNTRY_INFO!$I662=1,$F662&lt;&gt;0),IF(COUNTRY_INFO!N662&gt;=(COUNTRY_INFO!F662+COUNTRY_INFO!G662),COUNTRY_INFO!F662+COUNTRY_INFO!G662,COUNTRY_INFO!$N662), 0))</f>
        <v>56238.162964453113</v>
      </c>
      <c r="I662" s="3">
        <v>44990.53037156249</v>
      </c>
      <c r="J662" s="14">
        <f t="shared" si="72"/>
        <v>44990.53037156249</v>
      </c>
      <c r="K662" s="14">
        <f t="shared" si="73"/>
        <v>0</v>
      </c>
      <c r="L662" s="14">
        <f t="shared" si="74"/>
        <v>0</v>
      </c>
      <c r="M662" s="14">
        <f t="shared" si="75"/>
        <v>125973.48504037496</v>
      </c>
      <c r="N662" s="14">
        <f t="shared" si="76"/>
        <v>125973.48504037496</v>
      </c>
      <c r="O662" s="25"/>
      <c r="P662" s="16">
        <f t="shared" si="70"/>
        <v>125973.48504037496</v>
      </c>
      <c r="Q662" s="16">
        <f t="shared" si="71"/>
        <v>252</v>
      </c>
    </row>
    <row r="663" spans="1:17" x14ac:dyDescent="0.25">
      <c r="A663" s="13" t="str">
        <f>IF(INTRO!$E$39="Non-endemic"," ",IF(COUNTRY_INFO!A663=0," ",COUNTRY_INFO!A663))</f>
        <v>Nigeria</v>
      </c>
      <c r="B663" s="13" t="str">
        <f>IF(INTRO!$E$39="Non-endemic"," ",IF(COUNTRY_INFO!B663=0," ",COUNTRY_INFO!B663))</f>
        <v>Oyo</v>
      </c>
      <c r="C663" s="13" t="str">
        <f>IF(INTRO!$E$39="Non-endemic"," ",IF(COUNTRY_INFO!C663=0," ",COUNTRY_INFO!C663))</f>
        <v>Olorunsogo</v>
      </c>
      <c r="D663" s="14">
        <f>IF(INTRO!$E$39="Non-endemic",0,IF(INTRO!$E$39="Endemic but PC is not required",IF(COUNTRY_INFO!$H663=1,COUNTRY_INFO!F663+COUNTRY_INFO!G663,0),IF(COUNTRY_INFO!$H663=1,COUNTRY_INFO!F663+COUNTRY_INFO!G663,IF(COUNTRY_INFO!$I663=1,IF(COUNTRY_INFO!N663&gt;=(COUNTRY_INFO!F663+COUNTRY_INFO!G663),COUNTRY_INFO!F663+COUNTRY_INFO!G663,COUNTRY_INFO!$N663),0))))</f>
        <v>44278.350294531236</v>
      </c>
      <c r="E663" s="15">
        <f>IF(AND(INTRO!$E$39="Non-endemic",INTRO!$E$37="Non-endemic"),"Not required",IF(INTRO!$E$39="Non-endemic","Treat with DEC",COUNTRY_INFO!Q663))</f>
        <v>0</v>
      </c>
      <c r="F663" s="15">
        <f>IF(INTRO!$E$39&lt;&gt;"Non-endemic",COUNTRY_INFO!R663,"Not required")</f>
        <v>1</v>
      </c>
      <c r="G663" s="14">
        <f>IF(COUNTRY_INFO!H663=1, IF($E663=1,IF(ALB_MBD!$J663&lt;&gt;" ",COUNTRY_INFO!F663+COUNTRY_INFO!G663-ALB_MBD!$J663,COUNTRY_INFO!F663+COUNTRY_INFO!G663), 0),0)</f>
        <v>0</v>
      </c>
      <c r="H663" s="14">
        <f>IF(INTRO!$E$39&lt;&gt;"Endemic",0, IF(AND(COUNTRY_INFO!$I663=1,$F663&lt;&gt;0),IF(COUNTRY_INFO!N663&gt;=(COUNTRY_INFO!F663+COUNTRY_INFO!G663),COUNTRY_INFO!F663+COUNTRY_INFO!G663,COUNTRY_INFO!$N663), 0))</f>
        <v>44278.350294531236</v>
      </c>
      <c r="I663" s="3">
        <v>35422.68023562499</v>
      </c>
      <c r="J663" s="14">
        <f t="shared" si="72"/>
        <v>35422.68023562499</v>
      </c>
      <c r="K663" s="14">
        <f t="shared" si="73"/>
        <v>0</v>
      </c>
      <c r="L663" s="14">
        <f t="shared" si="74"/>
        <v>99183.50465974996</v>
      </c>
      <c r="M663" s="14">
        <f t="shared" si="75"/>
        <v>0</v>
      </c>
      <c r="N663" s="14">
        <f t="shared" si="76"/>
        <v>99183.50465974996</v>
      </c>
      <c r="O663" s="25"/>
      <c r="P663" s="16">
        <f t="shared" si="70"/>
        <v>99183.50465974996</v>
      </c>
      <c r="Q663" s="16">
        <f t="shared" si="71"/>
        <v>199</v>
      </c>
    </row>
    <row r="664" spans="1:17" x14ac:dyDescent="0.25">
      <c r="A664" s="13" t="str">
        <f>IF(INTRO!$E$39="Non-endemic"," ",IF(COUNTRY_INFO!A664=0," ",COUNTRY_INFO!A664))</f>
        <v>Nigeria</v>
      </c>
      <c r="B664" s="13" t="str">
        <f>IF(INTRO!$E$39="Non-endemic"," ",IF(COUNTRY_INFO!B664=0," ",COUNTRY_INFO!B664))</f>
        <v>Oyo</v>
      </c>
      <c r="C664" s="13" t="str">
        <f>IF(INTRO!$E$39="Non-endemic"," ",IF(COUNTRY_INFO!C664=0," ",COUNTRY_INFO!C664))</f>
        <v>Oluyole</v>
      </c>
      <c r="D664" s="14">
        <f>IF(INTRO!$E$39="Non-endemic",0,IF(INTRO!$E$39="Endemic but PC is not required",IF(COUNTRY_INFO!$H664=1,COUNTRY_INFO!F664+COUNTRY_INFO!G664,0),IF(COUNTRY_INFO!$H664=1,COUNTRY_INFO!F664+COUNTRY_INFO!G664,IF(COUNTRY_INFO!$I664=1,IF(COUNTRY_INFO!N664&gt;=(COUNTRY_INFO!F664+COUNTRY_INFO!G664),COUNTRY_INFO!F664+COUNTRY_INFO!G664,COUNTRY_INFO!$N664),0))))</f>
        <v>218114</v>
      </c>
      <c r="E664" s="15">
        <f>IF(AND(INTRO!$E$39="Non-endemic",INTRO!$E$37="Non-endemic"),"Not required",IF(INTRO!$E$39="Non-endemic","Treat with DEC",COUNTRY_INFO!Q664))</f>
        <v>1</v>
      </c>
      <c r="F664" s="15">
        <f>IF(INTRO!$E$39&lt;&gt;"Non-endemic",COUNTRY_INFO!R664,"Not required")</f>
        <v>1</v>
      </c>
      <c r="G664" s="14">
        <f>IF(COUNTRY_INFO!H664=1, IF($E664=1,IF(ALB_MBD!$J664&lt;&gt;" ",COUNTRY_INFO!F664+COUNTRY_INFO!G664-ALB_MBD!$J664,COUNTRY_INFO!F664+COUNTRY_INFO!G664), 0),0)</f>
        <v>218114</v>
      </c>
      <c r="H664" s="14">
        <f>IF(INTRO!$E$39&lt;&gt;"Endemic",0, IF(AND(COUNTRY_INFO!$I664=1,$F664&lt;&gt;0),IF(COUNTRY_INFO!N664&gt;=(COUNTRY_INFO!F664+COUNTRY_INFO!G664),COUNTRY_INFO!F664+COUNTRY_INFO!G664,COUNTRY_INFO!$N664), 0))</f>
        <v>61428.291176171857</v>
      </c>
      <c r="I664" s="3">
        <v>49142.632940937488</v>
      </c>
      <c r="J664" s="14">
        <f t="shared" si="72"/>
        <v>49142.632940937488</v>
      </c>
      <c r="K664" s="14">
        <f t="shared" si="73"/>
        <v>473119.82776537503</v>
      </c>
      <c r="L664" s="14">
        <f t="shared" si="74"/>
        <v>0</v>
      </c>
      <c r="M664" s="14">
        <f t="shared" si="75"/>
        <v>137599.37223462496</v>
      </c>
      <c r="N664" s="14">
        <f t="shared" si="76"/>
        <v>610719.19999999995</v>
      </c>
      <c r="O664" s="25"/>
      <c r="P664" s="16">
        <f t="shared" si="70"/>
        <v>610719.19999999995</v>
      </c>
      <c r="Q664" s="16">
        <f t="shared" si="71"/>
        <v>1222</v>
      </c>
    </row>
    <row r="665" spans="1:17" x14ac:dyDescent="0.25">
      <c r="A665" s="13" t="str">
        <f>IF(INTRO!$E$39="Non-endemic"," ",IF(COUNTRY_INFO!A665=0," ",COUNTRY_INFO!A665))</f>
        <v>Nigeria</v>
      </c>
      <c r="B665" s="13" t="str">
        <f>IF(INTRO!$E$39="Non-endemic"," ",IF(COUNTRY_INFO!B665=0," ",COUNTRY_INFO!B665))</f>
        <v>Oyo</v>
      </c>
      <c r="C665" s="13" t="str">
        <f>IF(INTRO!$E$39="Non-endemic"," ",IF(COUNTRY_INFO!C665=0," ",COUNTRY_INFO!C665))</f>
        <v>Ona-Ara</v>
      </c>
      <c r="D665" s="14">
        <f>IF(INTRO!$E$39="Non-endemic",0,IF(INTRO!$E$39="Endemic but PC is not required",IF(COUNTRY_INFO!$H665=1,COUNTRY_INFO!F665+COUNTRY_INFO!G665,0),IF(COUNTRY_INFO!$H665=1,COUNTRY_INFO!F665+COUNTRY_INFO!G665,IF(COUNTRY_INFO!$I665=1,IF(COUNTRY_INFO!N665&gt;=(COUNTRY_INFO!F665+COUNTRY_INFO!G665),COUNTRY_INFO!F665+COUNTRY_INFO!G665,COUNTRY_INFO!$N665),0))))</f>
        <v>17986.631052734367</v>
      </c>
      <c r="E665" s="15">
        <f>IF(AND(INTRO!$E$39="Non-endemic",INTRO!$E$37="Non-endemic"),"Not required",IF(INTRO!$E$39="Non-endemic","Treat with DEC",COUNTRY_INFO!Q665))</f>
        <v>0</v>
      </c>
      <c r="F665" s="15">
        <f>IF(INTRO!$E$39&lt;&gt;"Non-endemic",COUNTRY_INFO!R665,"Not required")</f>
        <v>1</v>
      </c>
      <c r="G665" s="14">
        <f>IF(COUNTRY_INFO!H665=1, IF($E665=1,IF(ALB_MBD!$J665&lt;&gt;" ",COUNTRY_INFO!F665+COUNTRY_INFO!G665-ALB_MBD!$J665,COUNTRY_INFO!F665+COUNTRY_INFO!G665), 0),0)</f>
        <v>0</v>
      </c>
      <c r="H665" s="14">
        <f>IF(INTRO!$E$39&lt;&gt;"Endemic",0, IF(AND(COUNTRY_INFO!$I665=1,$F665&lt;&gt;0),IF(COUNTRY_INFO!N665&gt;=(COUNTRY_INFO!F665+COUNTRY_INFO!G665),COUNTRY_INFO!F665+COUNTRY_INFO!G665,COUNTRY_INFO!$N665), 0))</f>
        <v>17986.631052734367</v>
      </c>
      <c r="I665" s="3">
        <v>14389.304842187492</v>
      </c>
      <c r="J665" s="14">
        <f t="shared" si="72"/>
        <v>14389.304842187492</v>
      </c>
      <c r="K665" s="14">
        <f t="shared" si="73"/>
        <v>0</v>
      </c>
      <c r="L665" s="14">
        <f t="shared" si="74"/>
        <v>40290.053558124971</v>
      </c>
      <c r="M665" s="14">
        <f t="shared" si="75"/>
        <v>0</v>
      </c>
      <c r="N665" s="14">
        <f t="shared" si="76"/>
        <v>40290.053558124971</v>
      </c>
      <c r="O665" s="25"/>
      <c r="P665" s="16">
        <f t="shared" si="70"/>
        <v>40290.053558124971</v>
      </c>
      <c r="Q665" s="16">
        <f t="shared" si="71"/>
        <v>81</v>
      </c>
    </row>
    <row r="666" spans="1:17" x14ac:dyDescent="0.25">
      <c r="A666" s="13" t="str">
        <f>IF(INTRO!$E$39="Non-endemic"," ",IF(COUNTRY_INFO!A666=0," ",COUNTRY_INFO!A666))</f>
        <v>Nigeria</v>
      </c>
      <c r="B666" s="13" t="str">
        <f>IF(INTRO!$E$39="Non-endemic"," ",IF(COUNTRY_INFO!B666=0," ",COUNTRY_INFO!B666))</f>
        <v>Oyo</v>
      </c>
      <c r="C666" s="13" t="str">
        <f>IF(INTRO!$E$39="Non-endemic"," ",IF(COUNTRY_INFO!C666=0," ",COUNTRY_INFO!C666))</f>
        <v>Orelope</v>
      </c>
      <c r="D666" s="14">
        <f>IF(INTRO!$E$39="Non-endemic",0,IF(INTRO!$E$39="Endemic but PC is not required",IF(COUNTRY_INFO!$H666=1,COUNTRY_INFO!F666+COUNTRY_INFO!G666,0),IF(COUNTRY_INFO!$H666=1,COUNTRY_INFO!F666+COUNTRY_INFO!G666,IF(COUNTRY_INFO!$I666=1,IF(COUNTRY_INFO!N666&gt;=(COUNTRY_INFO!F666+COUNTRY_INFO!G666),COUNTRY_INFO!F666+COUNTRY_INFO!G666,COUNTRY_INFO!$N666),0))))</f>
        <v>112369</v>
      </c>
      <c r="E666" s="15">
        <f>IF(AND(INTRO!$E$39="Non-endemic",INTRO!$E$37="Non-endemic"),"Not required",IF(INTRO!$E$39="Non-endemic","Treat with DEC",COUNTRY_INFO!Q666))</f>
        <v>1</v>
      </c>
      <c r="F666" s="15">
        <f>IF(INTRO!$E$39&lt;&gt;"Non-endemic",COUNTRY_INFO!R666,"Not required")</f>
        <v>1</v>
      </c>
      <c r="G666" s="14">
        <f>IF(COUNTRY_INFO!H666=1, IF($E666=1,IF(ALB_MBD!$J666&lt;&gt;" ",COUNTRY_INFO!F666+COUNTRY_INFO!G666-ALB_MBD!$J666,COUNTRY_INFO!F666+COUNTRY_INFO!G666), 0),0)</f>
        <v>112369</v>
      </c>
      <c r="H666" s="14">
        <f>IF(INTRO!$E$39&lt;&gt;"Endemic",0, IF(AND(COUNTRY_INFO!$I666=1,$F666&lt;&gt;0),IF(COUNTRY_INFO!N666&gt;=(COUNTRY_INFO!F666+COUNTRY_INFO!G666),COUNTRY_INFO!F666+COUNTRY_INFO!G666,COUNTRY_INFO!$N666), 0))</f>
        <v>63746.298246484359</v>
      </c>
      <c r="I666" s="3">
        <v>50997.038597187486</v>
      </c>
      <c r="J666" s="14">
        <f t="shared" si="72"/>
        <v>50997.038597187486</v>
      </c>
      <c r="K666" s="14">
        <f t="shared" si="73"/>
        <v>171841.49192787503</v>
      </c>
      <c r="L666" s="14">
        <f t="shared" si="74"/>
        <v>0</v>
      </c>
      <c r="M666" s="14">
        <f t="shared" si="75"/>
        <v>142791.70807212495</v>
      </c>
      <c r="N666" s="14">
        <f t="shared" si="76"/>
        <v>314633.19999999995</v>
      </c>
      <c r="O666" s="25"/>
      <c r="P666" s="16">
        <f t="shared" si="70"/>
        <v>314633.19999999995</v>
      </c>
      <c r="Q666" s="16">
        <f t="shared" si="71"/>
        <v>630</v>
      </c>
    </row>
    <row r="667" spans="1:17" x14ac:dyDescent="0.25">
      <c r="A667" s="13" t="str">
        <f>IF(INTRO!$E$39="Non-endemic"," ",IF(COUNTRY_INFO!A667=0," ",COUNTRY_INFO!A667))</f>
        <v>Nigeria</v>
      </c>
      <c r="B667" s="13" t="str">
        <f>IF(INTRO!$E$39="Non-endemic"," ",IF(COUNTRY_INFO!B667=0," ",COUNTRY_INFO!B667))</f>
        <v>Oyo</v>
      </c>
      <c r="C667" s="13" t="str">
        <f>IF(INTRO!$E$39="Non-endemic"," ",IF(COUNTRY_INFO!C667=0," ",COUNTRY_INFO!C667))</f>
        <v>Ori Ire</v>
      </c>
      <c r="D667" s="14">
        <f>IF(INTRO!$E$39="Non-endemic",0,IF(INTRO!$E$39="Endemic but PC is not required",IF(COUNTRY_INFO!$H667=1,COUNTRY_INFO!F667+COUNTRY_INFO!G667,0),IF(COUNTRY_INFO!$H667=1,COUNTRY_INFO!F667+COUNTRY_INFO!G667,IF(COUNTRY_INFO!$I667=1,IF(COUNTRY_INFO!N667&gt;=(COUNTRY_INFO!F667+COUNTRY_INFO!G667),COUNTRY_INFO!F667+COUNTRY_INFO!G667,COUNTRY_INFO!$N667),0))))</f>
        <v>84571.936053906218</v>
      </c>
      <c r="E667" s="15">
        <f>IF(AND(INTRO!$E$39="Non-endemic",INTRO!$E$37="Non-endemic"),"Not required",IF(INTRO!$E$39="Non-endemic","Treat with DEC",COUNTRY_INFO!Q667))</f>
        <v>0</v>
      </c>
      <c r="F667" s="15">
        <f>IF(INTRO!$E$39&lt;&gt;"Non-endemic",COUNTRY_INFO!R667,"Not required")</f>
        <v>1</v>
      </c>
      <c r="G667" s="14">
        <f>IF(COUNTRY_INFO!H667=1, IF($E667=1,IF(ALB_MBD!$J667&lt;&gt;" ",COUNTRY_INFO!F667+COUNTRY_INFO!G667-ALB_MBD!$J667,COUNTRY_INFO!F667+COUNTRY_INFO!G667), 0),0)</f>
        <v>0</v>
      </c>
      <c r="H667" s="14">
        <f>IF(INTRO!$E$39&lt;&gt;"Endemic",0, IF(AND(COUNTRY_INFO!$I667=1,$F667&lt;&gt;0),IF(COUNTRY_INFO!N667&gt;=(COUNTRY_INFO!F667+COUNTRY_INFO!G667),COUNTRY_INFO!F667+COUNTRY_INFO!G667,COUNTRY_INFO!$N667), 0))</f>
        <v>84571.936053906218</v>
      </c>
      <c r="I667" s="3">
        <v>67657.548843124969</v>
      </c>
      <c r="J667" s="14">
        <f t="shared" si="72"/>
        <v>67657.548843124969</v>
      </c>
      <c r="K667" s="14">
        <f t="shared" si="73"/>
        <v>0</v>
      </c>
      <c r="L667" s="14">
        <f t="shared" si="74"/>
        <v>189441.13676074991</v>
      </c>
      <c r="M667" s="14">
        <f t="shared" si="75"/>
        <v>0</v>
      </c>
      <c r="N667" s="14">
        <f t="shared" si="76"/>
        <v>189441.13676074991</v>
      </c>
      <c r="O667" s="25"/>
      <c r="P667" s="16">
        <f t="shared" si="70"/>
        <v>189441.13676074991</v>
      </c>
      <c r="Q667" s="16">
        <f t="shared" si="71"/>
        <v>379</v>
      </c>
    </row>
    <row r="668" spans="1:17" x14ac:dyDescent="0.25">
      <c r="A668" s="13" t="str">
        <f>IF(INTRO!$E$39="Non-endemic"," ",IF(COUNTRY_INFO!A668=0," ",COUNTRY_INFO!A668))</f>
        <v>Nigeria</v>
      </c>
      <c r="B668" s="13" t="str">
        <f>IF(INTRO!$E$39="Non-endemic"," ",IF(COUNTRY_INFO!B668=0," ",COUNTRY_INFO!B668))</f>
        <v>Oyo</v>
      </c>
      <c r="C668" s="13" t="str">
        <f>IF(INTRO!$E$39="Non-endemic"," ",IF(COUNTRY_INFO!C668=0," ",COUNTRY_INFO!C668))</f>
        <v>Oyo East</v>
      </c>
      <c r="D668" s="14">
        <f>IF(INTRO!$E$39="Non-endemic",0,IF(INTRO!$E$39="Endemic but PC is not required",IF(COUNTRY_INFO!$H668=1,COUNTRY_INFO!F668+COUNTRY_INFO!G668,0),IF(COUNTRY_INFO!$H668=1,COUNTRY_INFO!F668+COUNTRY_INFO!G668,IF(COUNTRY_INFO!$I668=1,IF(COUNTRY_INFO!N668&gt;=(COUNTRY_INFO!F668+COUNTRY_INFO!G668),COUNTRY_INFO!F668+COUNTRY_INFO!G668,COUNTRY_INFO!$N668),0))))</f>
        <v>23010.083517968746</v>
      </c>
      <c r="E668" s="15">
        <f>IF(AND(INTRO!$E$39="Non-endemic",INTRO!$E$37="Non-endemic"),"Not required",IF(INTRO!$E$39="Non-endemic","Treat with DEC",COUNTRY_INFO!Q668))</f>
        <v>0</v>
      </c>
      <c r="F668" s="15">
        <f>IF(INTRO!$E$39&lt;&gt;"Non-endemic",COUNTRY_INFO!R668,"Not required")</f>
        <v>1</v>
      </c>
      <c r="G668" s="14">
        <f>IF(COUNTRY_INFO!H668=1, IF($E668=1,IF(ALB_MBD!$J668&lt;&gt;" ",COUNTRY_INFO!F668+COUNTRY_INFO!G668-ALB_MBD!$J668,COUNTRY_INFO!F668+COUNTRY_INFO!G668), 0),0)</f>
        <v>0</v>
      </c>
      <c r="H668" s="14">
        <f>IF(INTRO!$E$39&lt;&gt;"Endemic",0, IF(AND(COUNTRY_INFO!$I668=1,$F668&lt;&gt;0),IF(COUNTRY_INFO!N668&gt;=(COUNTRY_INFO!F668+COUNTRY_INFO!G668),COUNTRY_INFO!F668+COUNTRY_INFO!G668,COUNTRY_INFO!$N668), 0))</f>
        <v>23010.083517968746</v>
      </c>
      <c r="I668" s="3">
        <v>18408.066814374997</v>
      </c>
      <c r="J668" s="14">
        <f t="shared" si="72"/>
        <v>18408.066814374997</v>
      </c>
      <c r="K668" s="14">
        <f t="shared" si="73"/>
        <v>0</v>
      </c>
      <c r="L668" s="14">
        <f t="shared" si="74"/>
        <v>51542.587080249992</v>
      </c>
      <c r="M668" s="14">
        <f t="shared" si="75"/>
        <v>0</v>
      </c>
      <c r="N668" s="14">
        <f t="shared" si="76"/>
        <v>51542.587080249992</v>
      </c>
      <c r="O668" s="25"/>
      <c r="P668" s="16">
        <f t="shared" si="70"/>
        <v>51542.587080249992</v>
      </c>
      <c r="Q668" s="16">
        <f t="shared" si="71"/>
        <v>104</v>
      </c>
    </row>
    <row r="669" spans="1:17" x14ac:dyDescent="0.25">
      <c r="A669" s="13" t="str">
        <f>IF(INTRO!$E$39="Non-endemic"," ",IF(COUNTRY_INFO!A669=0," ",COUNTRY_INFO!A669))</f>
        <v>Nigeria</v>
      </c>
      <c r="B669" s="13" t="str">
        <f>IF(INTRO!$E$39="Non-endemic"," ",IF(COUNTRY_INFO!B669=0," ",COUNTRY_INFO!B669))</f>
        <v>Oyo</v>
      </c>
      <c r="C669" s="13" t="str">
        <f>IF(INTRO!$E$39="Non-endemic"," ",IF(COUNTRY_INFO!C669=0," ",COUNTRY_INFO!C669))</f>
        <v>Oyo West</v>
      </c>
      <c r="D669" s="14">
        <f>IF(INTRO!$E$39="Non-endemic",0,IF(INTRO!$E$39="Endemic but PC is not required",IF(COUNTRY_INFO!$H669=1,COUNTRY_INFO!F669+COUNTRY_INFO!G669,0),IF(COUNTRY_INFO!$H669=1,COUNTRY_INFO!F669+COUNTRY_INFO!G669,IF(COUNTRY_INFO!$I669=1,IF(COUNTRY_INFO!N669&gt;=(COUNTRY_INFO!F669+COUNTRY_INFO!G669),COUNTRY_INFO!F669+COUNTRY_INFO!G669,COUNTRY_INFO!$N669),0))))</f>
        <v>146578</v>
      </c>
      <c r="E669" s="15">
        <f>IF(AND(INTRO!$E$39="Non-endemic",INTRO!$E$37="Non-endemic"),"Not required",IF(INTRO!$E$39="Non-endemic","Treat with DEC",COUNTRY_INFO!Q669))</f>
        <v>1</v>
      </c>
      <c r="F669" s="15">
        <f>IF(INTRO!$E$39&lt;&gt;"Non-endemic",COUNTRY_INFO!R669,"Not required")</f>
        <v>1</v>
      </c>
      <c r="G669" s="14">
        <f>IF(COUNTRY_INFO!H669=1, IF($E669=1,IF(ALB_MBD!$J669&lt;&gt;" ",COUNTRY_INFO!F669+COUNTRY_INFO!G669-ALB_MBD!$J669,COUNTRY_INFO!F669+COUNTRY_INFO!G669), 0),0)</f>
        <v>146578</v>
      </c>
      <c r="H669" s="14">
        <f>IF(INTRO!$E$39&lt;&gt;"Endemic",0, IF(AND(COUNTRY_INFO!$I669=1,$F669&lt;&gt;0),IF(COUNTRY_INFO!N669&gt;=(COUNTRY_INFO!F669+COUNTRY_INFO!G669),COUNTRY_INFO!F669+COUNTRY_INFO!G669,COUNTRY_INFO!$N669), 0))</f>
        <v>31264.396314062491</v>
      </c>
      <c r="I669" s="3">
        <v>25011.517051249994</v>
      </c>
      <c r="J669" s="14">
        <f t="shared" si="72"/>
        <v>25011.517051249994</v>
      </c>
      <c r="K669" s="14">
        <f t="shared" si="73"/>
        <v>340386.15225650003</v>
      </c>
      <c r="L669" s="14">
        <f t="shared" si="74"/>
        <v>0</v>
      </c>
      <c r="M669" s="14">
        <f t="shared" si="75"/>
        <v>70032.247743499975</v>
      </c>
      <c r="N669" s="14">
        <f t="shared" si="76"/>
        <v>410418.4</v>
      </c>
      <c r="O669" s="25"/>
      <c r="P669" s="16">
        <f t="shared" si="70"/>
        <v>410418.4</v>
      </c>
      <c r="Q669" s="16">
        <f t="shared" si="71"/>
        <v>821</v>
      </c>
    </row>
    <row r="670" spans="1:17" x14ac:dyDescent="0.25">
      <c r="A670" s="13" t="str">
        <f>IF(INTRO!$E$39="Non-endemic"," ",IF(COUNTRY_INFO!A670=0," ",COUNTRY_INFO!A670))</f>
        <v>Nigeria</v>
      </c>
      <c r="B670" s="13" t="str">
        <f>IF(INTRO!$E$39="Non-endemic"," ",IF(COUNTRY_INFO!B670=0," ",COUNTRY_INFO!B670))</f>
        <v>Oyo</v>
      </c>
      <c r="C670" s="13" t="str">
        <f>IF(INTRO!$E$39="Non-endemic"," ",IF(COUNTRY_INFO!C670=0," ",COUNTRY_INFO!C670))</f>
        <v>Saki East</v>
      </c>
      <c r="D670" s="14">
        <f>IF(INTRO!$E$39="Non-endemic",0,IF(INTRO!$E$39="Endemic but PC is not required",IF(COUNTRY_INFO!$H670=1,COUNTRY_INFO!F670+COUNTRY_INFO!G670,0),IF(COUNTRY_INFO!$H670=1,COUNTRY_INFO!F670+COUNTRY_INFO!G670,IF(COUNTRY_INFO!$I670=1,IF(COUNTRY_INFO!N670&gt;=(COUNTRY_INFO!F670+COUNTRY_INFO!G670),COUNTRY_INFO!F670+COUNTRY_INFO!G670,COUNTRY_INFO!$N670),0))))</f>
        <v>105364.45947460934</v>
      </c>
      <c r="E670" s="15">
        <f>IF(AND(INTRO!$E$39="Non-endemic",INTRO!$E$37="Non-endemic"),"Not required",IF(INTRO!$E$39="Non-endemic","Treat with DEC",COUNTRY_INFO!Q670))</f>
        <v>0</v>
      </c>
      <c r="F670" s="15">
        <f>IF(INTRO!$E$39&lt;&gt;"Non-endemic",COUNTRY_INFO!R670,"Not required")</f>
        <v>1</v>
      </c>
      <c r="G670" s="14">
        <f>IF(COUNTRY_INFO!H670=1, IF($E670=1,IF(ALB_MBD!$J670&lt;&gt;" ",COUNTRY_INFO!F670+COUNTRY_INFO!G670-ALB_MBD!$J670,COUNTRY_INFO!F670+COUNTRY_INFO!G670), 0),0)</f>
        <v>0</v>
      </c>
      <c r="H670" s="14">
        <f>IF(INTRO!$E$39&lt;&gt;"Endemic",0, IF(AND(COUNTRY_INFO!$I670=1,$F670&lt;&gt;0),IF(COUNTRY_INFO!N670&gt;=(COUNTRY_INFO!F670+COUNTRY_INFO!G670),COUNTRY_INFO!F670+COUNTRY_INFO!G670,COUNTRY_INFO!$N670), 0))</f>
        <v>105364.45947460934</v>
      </c>
      <c r="I670" s="3">
        <v>84291.567579687457</v>
      </c>
      <c r="J670" s="14">
        <f t="shared" si="72"/>
        <v>84291.567579687457</v>
      </c>
      <c r="K670" s="14">
        <f t="shared" si="73"/>
        <v>0</v>
      </c>
      <c r="L670" s="14">
        <f t="shared" si="74"/>
        <v>236016.38922312486</v>
      </c>
      <c r="M670" s="14">
        <f t="shared" si="75"/>
        <v>0</v>
      </c>
      <c r="N670" s="14">
        <f t="shared" si="76"/>
        <v>236016.38922312486</v>
      </c>
      <c r="O670" s="25"/>
      <c r="P670" s="16">
        <f t="shared" si="70"/>
        <v>236016.38922312486</v>
      </c>
      <c r="Q670" s="16">
        <f t="shared" si="71"/>
        <v>473</v>
      </c>
    </row>
    <row r="671" spans="1:17" x14ac:dyDescent="0.25">
      <c r="A671" s="13" t="str">
        <f>IF(INTRO!$E$39="Non-endemic"," ",IF(COUNTRY_INFO!A671=0," ",COUNTRY_INFO!A671))</f>
        <v>Nigeria</v>
      </c>
      <c r="B671" s="13" t="str">
        <f>IF(INTRO!$E$39="Non-endemic"," ",IF(COUNTRY_INFO!B671=0," ",COUNTRY_INFO!B671))</f>
        <v>Oyo</v>
      </c>
      <c r="C671" s="13" t="str">
        <f>IF(INTRO!$E$39="Non-endemic"," ",IF(COUNTRY_INFO!C671=0," ",COUNTRY_INFO!C671))</f>
        <v>Saki West</v>
      </c>
      <c r="D671" s="14">
        <f>IF(INTRO!$E$39="Non-endemic",0,IF(INTRO!$E$39="Endemic but PC is not required",IF(COUNTRY_INFO!$H671=1,COUNTRY_INFO!F671+COUNTRY_INFO!G671,0),IF(COUNTRY_INFO!$H671=1,COUNTRY_INFO!F671+COUNTRY_INFO!G671,IF(COUNTRY_INFO!$I671=1,IF(COUNTRY_INFO!N671&gt;=(COUNTRY_INFO!F671+COUNTRY_INFO!G671),COUNTRY_INFO!F671+COUNTRY_INFO!G671,COUNTRY_INFO!$N671),0))))</f>
        <v>23484.723060937489</v>
      </c>
      <c r="E671" s="15">
        <f>IF(AND(INTRO!$E$39="Non-endemic",INTRO!$E$37="Non-endemic"),"Not required",IF(INTRO!$E$39="Non-endemic","Treat with DEC",COUNTRY_INFO!Q671))</f>
        <v>0</v>
      </c>
      <c r="F671" s="15">
        <f>IF(INTRO!$E$39&lt;&gt;"Non-endemic",COUNTRY_INFO!R671,"Not required")</f>
        <v>1</v>
      </c>
      <c r="G671" s="14">
        <f>IF(COUNTRY_INFO!H671=1, IF($E671=1,IF(ALB_MBD!$J671&lt;&gt;" ",COUNTRY_INFO!F671+COUNTRY_INFO!G671-ALB_MBD!$J671,COUNTRY_INFO!F671+COUNTRY_INFO!G671), 0),0)</f>
        <v>0</v>
      </c>
      <c r="H671" s="14">
        <f>IF(INTRO!$E$39&lt;&gt;"Endemic",0, IF(AND(COUNTRY_INFO!$I671=1,$F671&lt;&gt;0),IF(COUNTRY_INFO!N671&gt;=(COUNTRY_INFO!F671+COUNTRY_INFO!G671),COUNTRY_INFO!F671+COUNTRY_INFO!G671,COUNTRY_INFO!$N671), 0))</f>
        <v>23484.723060937489</v>
      </c>
      <c r="I671" s="3">
        <v>18787.778448749988</v>
      </c>
      <c r="J671" s="14">
        <f t="shared" si="72"/>
        <v>18787.778448749988</v>
      </c>
      <c r="K671" s="14">
        <f t="shared" si="73"/>
        <v>0</v>
      </c>
      <c r="L671" s="14">
        <f t="shared" si="74"/>
        <v>52605.779656499966</v>
      </c>
      <c r="M671" s="14">
        <f t="shared" si="75"/>
        <v>0</v>
      </c>
      <c r="N671" s="14">
        <f t="shared" si="76"/>
        <v>52605.779656499966</v>
      </c>
      <c r="O671" s="25"/>
      <c r="P671" s="16">
        <f t="shared" si="70"/>
        <v>52605.779656499966</v>
      </c>
      <c r="Q671" s="16">
        <f t="shared" si="71"/>
        <v>106</v>
      </c>
    </row>
    <row r="672" spans="1:17" x14ac:dyDescent="0.25">
      <c r="A672" s="13" t="str">
        <f>IF(INTRO!$E$39="Non-endemic"," ",IF(COUNTRY_INFO!A672=0," ",COUNTRY_INFO!A672))</f>
        <v>Nigeria</v>
      </c>
      <c r="B672" s="13" t="str">
        <f>IF(INTRO!$E$39="Non-endemic"," ",IF(COUNTRY_INFO!B672=0," ",COUNTRY_INFO!B672))</f>
        <v>Oyo</v>
      </c>
      <c r="C672" s="13" t="str">
        <f>IF(INTRO!$E$39="Non-endemic"," ",IF(COUNTRY_INFO!C672=0," ",COUNTRY_INFO!C672))</f>
        <v>Sulere</v>
      </c>
      <c r="D672" s="14">
        <f>IF(INTRO!$E$39="Non-endemic",0,IF(INTRO!$E$39="Endemic but PC is not required",IF(COUNTRY_INFO!$H672=1,COUNTRY_INFO!F672+COUNTRY_INFO!G672,0),IF(COUNTRY_INFO!$H672=1,COUNTRY_INFO!F672+COUNTRY_INFO!G672,IF(COUNTRY_INFO!$I672=1,IF(COUNTRY_INFO!N672&gt;=(COUNTRY_INFO!F672+COUNTRY_INFO!G672),COUNTRY_INFO!F672+COUNTRY_INFO!G672,COUNTRY_INFO!$N672),0))))</f>
        <v>27595.322265624985</v>
      </c>
      <c r="E672" s="15">
        <f>IF(AND(INTRO!$E$39="Non-endemic",INTRO!$E$37="Non-endemic"),"Not required",IF(INTRO!$E$39="Non-endemic","Treat with DEC",COUNTRY_INFO!Q672))</f>
        <v>0</v>
      </c>
      <c r="F672" s="15">
        <f>IF(INTRO!$E$39&lt;&gt;"Non-endemic",COUNTRY_INFO!R672,"Not required")</f>
        <v>1</v>
      </c>
      <c r="G672" s="14">
        <f>IF(COUNTRY_INFO!H672=1, IF($E672=1,IF(ALB_MBD!$J672&lt;&gt;" ",COUNTRY_INFO!F672+COUNTRY_INFO!G672-ALB_MBD!$J672,COUNTRY_INFO!F672+COUNTRY_INFO!G672), 0),0)</f>
        <v>0</v>
      </c>
      <c r="H672" s="14">
        <f>IF(INTRO!$E$39&lt;&gt;"Endemic",0, IF(AND(COUNTRY_INFO!$I672=1,$F672&lt;&gt;0),IF(COUNTRY_INFO!N672&gt;=(COUNTRY_INFO!F672+COUNTRY_INFO!G672),COUNTRY_INFO!F672+COUNTRY_INFO!G672,COUNTRY_INFO!$N672), 0))</f>
        <v>27595.322265624985</v>
      </c>
      <c r="I672" s="3">
        <v>22076.257812499989</v>
      </c>
      <c r="J672" s="14">
        <f t="shared" si="72"/>
        <v>22076.257812499989</v>
      </c>
      <c r="K672" s="14">
        <f t="shared" si="73"/>
        <v>0</v>
      </c>
      <c r="L672" s="14">
        <f t="shared" si="74"/>
        <v>61813.521874999962</v>
      </c>
      <c r="M672" s="14">
        <f t="shared" si="75"/>
        <v>0</v>
      </c>
      <c r="N672" s="14">
        <f t="shared" si="76"/>
        <v>61813.521874999962</v>
      </c>
      <c r="O672" s="25"/>
      <c r="P672" s="16">
        <f t="shared" si="70"/>
        <v>61813.521874999962</v>
      </c>
      <c r="Q672" s="16">
        <f t="shared" si="71"/>
        <v>124</v>
      </c>
    </row>
    <row r="673" spans="1:17" x14ac:dyDescent="0.25">
      <c r="A673" s="13" t="str">
        <f>IF(INTRO!$E$39="Non-endemic"," ",IF(COUNTRY_INFO!A673=0," ",COUNTRY_INFO!A673))</f>
        <v>Nigeria</v>
      </c>
      <c r="B673" s="13" t="str">
        <f>IF(INTRO!$E$39="Non-endemic"," ",IF(COUNTRY_INFO!B673=0," ",COUNTRY_INFO!B673))</f>
        <v>Plateau</v>
      </c>
      <c r="C673" s="13" t="str">
        <f>IF(INTRO!$E$39="Non-endemic"," ",IF(COUNTRY_INFO!C673=0," ",COUNTRY_INFO!C673))</f>
        <v>Barkin Ladi</v>
      </c>
      <c r="D673" s="14">
        <f>IF(INTRO!$E$39="Non-endemic",0,IF(INTRO!$E$39="Endemic but PC is not required",IF(COUNTRY_INFO!$H673=1,COUNTRY_INFO!F673+COUNTRY_INFO!G673,0),IF(COUNTRY_INFO!$H673=1,COUNTRY_INFO!F673+COUNTRY_INFO!G673,IF(COUNTRY_INFO!$I673=1,IF(COUNTRY_INFO!N673&gt;=(COUNTRY_INFO!F673+COUNTRY_INFO!G673),COUNTRY_INFO!F673+COUNTRY_INFO!G673,COUNTRY_INFO!$N673),0))))</f>
        <v>0</v>
      </c>
      <c r="E673" s="15">
        <f>IF(AND(INTRO!$E$39="Non-endemic",INTRO!$E$37="Non-endemic"),"Not required",IF(INTRO!$E$39="Non-endemic","Treat with DEC",COUNTRY_INFO!Q673))</f>
        <v>0</v>
      </c>
      <c r="F673" s="15">
        <f>IF(INTRO!$E$39&lt;&gt;"Non-endemic",COUNTRY_INFO!R673,"Not required")</f>
        <v>0</v>
      </c>
      <c r="G673" s="14">
        <f>IF(COUNTRY_INFO!H673=1, IF($E673=1,IF(ALB_MBD!$J673&lt;&gt;" ",COUNTRY_INFO!F673+COUNTRY_INFO!G673-ALB_MBD!$J673,COUNTRY_INFO!F673+COUNTRY_INFO!G673), 0),0)</f>
        <v>0</v>
      </c>
      <c r="H673" s="14">
        <f>IF(INTRO!$E$39&lt;&gt;"Endemic",0, IF(AND(COUNTRY_INFO!$I673=1,$F673&lt;&gt;0),IF(COUNTRY_INFO!N673&gt;=(COUNTRY_INFO!F673+COUNTRY_INFO!G673),COUNTRY_INFO!F673+COUNTRY_INFO!G673,COUNTRY_INFO!$N673), 0))</f>
        <v>0</v>
      </c>
      <c r="I673" s="3">
        <v>0</v>
      </c>
      <c r="J673" s="14">
        <f t="shared" si="72"/>
        <v>0</v>
      </c>
      <c r="K673" s="14">
        <f t="shared" si="73"/>
        <v>0</v>
      </c>
      <c r="L673" s="14">
        <f t="shared" si="74"/>
        <v>0</v>
      </c>
      <c r="M673" s="14">
        <f t="shared" si="75"/>
        <v>0</v>
      </c>
      <c r="N673" s="14">
        <f t="shared" si="76"/>
        <v>0</v>
      </c>
      <c r="O673" s="25"/>
      <c r="P673" s="16">
        <f t="shared" si="70"/>
        <v>0</v>
      </c>
      <c r="Q673" s="16">
        <f t="shared" si="71"/>
        <v>0</v>
      </c>
    </row>
    <row r="674" spans="1:17" x14ac:dyDescent="0.25">
      <c r="A674" s="13" t="str">
        <f>IF(INTRO!$E$39="Non-endemic"," ",IF(COUNTRY_INFO!A674=0," ",COUNTRY_INFO!A674))</f>
        <v>Nigeria</v>
      </c>
      <c r="B674" s="13" t="str">
        <f>IF(INTRO!$E$39="Non-endemic"," ",IF(COUNTRY_INFO!B674=0," ",COUNTRY_INFO!B674))</f>
        <v>Plateau</v>
      </c>
      <c r="C674" s="13" t="str">
        <f>IF(INTRO!$E$39="Non-endemic"," ",IF(COUNTRY_INFO!C674=0," ",COUNTRY_INFO!C674))</f>
        <v>Bassa</v>
      </c>
      <c r="D674" s="14">
        <f>IF(INTRO!$E$39="Non-endemic",0,IF(INTRO!$E$39="Endemic but PC is not required",IF(COUNTRY_INFO!$H674=1,COUNTRY_INFO!F674+COUNTRY_INFO!G674,0),IF(COUNTRY_INFO!$H674=1,COUNTRY_INFO!F674+COUNTRY_INFO!G674,IF(COUNTRY_INFO!$I674=1,IF(COUNTRY_INFO!N674&gt;=(COUNTRY_INFO!F674+COUNTRY_INFO!G674),COUNTRY_INFO!F674+COUNTRY_INFO!G674,COUNTRY_INFO!$N674),0))))</f>
        <v>201043</v>
      </c>
      <c r="E674" s="15">
        <f>IF(AND(INTRO!$E$39="Non-endemic",INTRO!$E$37="Non-endemic"),"Not required",IF(INTRO!$E$39="Non-endemic","Treat with DEC",COUNTRY_INFO!Q674))</f>
        <v>0</v>
      </c>
      <c r="F674" s="15">
        <f>IF(INTRO!$E$39&lt;&gt;"Non-endemic",COUNTRY_INFO!R674,"Not required")</f>
        <v>1</v>
      </c>
      <c r="G674" s="14">
        <f>IF(COUNTRY_INFO!H674=1, IF($E674=1,IF(ALB_MBD!$J674&lt;&gt;" ",COUNTRY_INFO!F674+COUNTRY_INFO!G674-ALB_MBD!$J674,COUNTRY_INFO!F674+COUNTRY_INFO!G674), 0),0)</f>
        <v>0</v>
      </c>
      <c r="H674" s="14">
        <f>IF(INTRO!$E$39&lt;&gt;"Endemic",0, IF(AND(COUNTRY_INFO!$I674=1,$F674&lt;&gt;0),IF(COUNTRY_INFO!N674&gt;=(COUNTRY_INFO!F674+COUNTRY_INFO!G674),COUNTRY_INFO!F674+COUNTRY_INFO!G674,COUNTRY_INFO!$N674), 0))</f>
        <v>201043</v>
      </c>
      <c r="I674" s="3"/>
      <c r="J674" s="14">
        <f t="shared" si="72"/>
        <v>201043</v>
      </c>
      <c r="K674" s="14">
        <f t="shared" si="73"/>
        <v>0</v>
      </c>
      <c r="L674" s="14">
        <f t="shared" si="74"/>
        <v>562920.39999999991</v>
      </c>
      <c r="M674" s="14">
        <f t="shared" si="75"/>
        <v>0</v>
      </c>
      <c r="N674" s="14">
        <f t="shared" si="76"/>
        <v>562920.39999999991</v>
      </c>
      <c r="O674" s="25"/>
      <c r="P674" s="16">
        <f t="shared" si="70"/>
        <v>562920.39999999991</v>
      </c>
      <c r="Q674" s="16">
        <f t="shared" si="71"/>
        <v>1126</v>
      </c>
    </row>
    <row r="675" spans="1:17" x14ac:dyDescent="0.25">
      <c r="A675" s="13" t="str">
        <f>IF(INTRO!$E$39="Non-endemic"," ",IF(COUNTRY_INFO!A675=0," ",COUNTRY_INFO!A675))</f>
        <v>Nigeria</v>
      </c>
      <c r="B675" s="13" t="str">
        <f>IF(INTRO!$E$39="Non-endemic"," ",IF(COUNTRY_INFO!B675=0," ",COUNTRY_INFO!B675))</f>
        <v>Plateau</v>
      </c>
      <c r="C675" s="13" t="str">
        <f>IF(INTRO!$E$39="Non-endemic"," ",IF(COUNTRY_INFO!C675=0," ",COUNTRY_INFO!C675))</f>
        <v>Bokkos</v>
      </c>
      <c r="D675" s="14">
        <f>IF(INTRO!$E$39="Non-endemic",0,IF(INTRO!$E$39="Endemic but PC is not required",IF(COUNTRY_INFO!$H675=1,COUNTRY_INFO!F675+COUNTRY_INFO!G675,0),IF(COUNTRY_INFO!$H675=1,COUNTRY_INFO!F675+COUNTRY_INFO!G675,IF(COUNTRY_INFO!$I675=1,IF(COUNTRY_INFO!N675&gt;=(COUNTRY_INFO!F675+COUNTRY_INFO!G675),COUNTRY_INFO!F675+COUNTRY_INFO!G675,COUNTRY_INFO!$N675),0))))</f>
        <v>192000</v>
      </c>
      <c r="E675" s="15">
        <f>IF(AND(INTRO!$E$39="Non-endemic",INTRO!$E$37="Non-endemic"),"Not required",IF(INTRO!$E$39="Non-endemic","Treat with DEC",COUNTRY_INFO!Q675))</f>
        <v>0</v>
      </c>
      <c r="F675" s="15">
        <f>IF(INTRO!$E$39&lt;&gt;"Non-endemic",COUNTRY_INFO!R675,"Not required")</f>
        <v>1</v>
      </c>
      <c r="G675" s="14">
        <f>IF(COUNTRY_INFO!H675=1, IF($E675=1,IF(ALB_MBD!$J675&lt;&gt;" ",COUNTRY_INFO!F675+COUNTRY_INFO!G675-ALB_MBD!$J675,COUNTRY_INFO!F675+COUNTRY_INFO!G675), 0),0)</f>
        <v>0</v>
      </c>
      <c r="H675" s="14">
        <f>IF(INTRO!$E$39&lt;&gt;"Endemic",0, IF(AND(COUNTRY_INFO!$I675=1,$F675&lt;&gt;0),IF(COUNTRY_INFO!N675&gt;=(COUNTRY_INFO!F675+COUNTRY_INFO!G675),COUNTRY_INFO!F675+COUNTRY_INFO!G675,COUNTRY_INFO!$N675), 0))</f>
        <v>192000</v>
      </c>
      <c r="I675" s="3"/>
      <c r="J675" s="14">
        <f t="shared" si="72"/>
        <v>192000</v>
      </c>
      <c r="K675" s="14">
        <f t="shared" si="73"/>
        <v>0</v>
      </c>
      <c r="L675" s="14">
        <f t="shared" si="74"/>
        <v>537600</v>
      </c>
      <c r="M675" s="14">
        <f t="shared" si="75"/>
        <v>0</v>
      </c>
      <c r="N675" s="14">
        <f t="shared" si="76"/>
        <v>537600</v>
      </c>
      <c r="O675" s="25"/>
      <c r="P675" s="16">
        <f t="shared" si="70"/>
        <v>537600</v>
      </c>
      <c r="Q675" s="16">
        <f t="shared" si="71"/>
        <v>1076</v>
      </c>
    </row>
    <row r="676" spans="1:17" x14ac:dyDescent="0.25">
      <c r="A676" s="13" t="str">
        <f>IF(INTRO!$E$39="Non-endemic"," ",IF(COUNTRY_INFO!A676=0," ",COUNTRY_INFO!A676))</f>
        <v>Nigeria</v>
      </c>
      <c r="B676" s="13" t="str">
        <f>IF(INTRO!$E$39="Non-endemic"," ",IF(COUNTRY_INFO!B676=0," ",COUNTRY_INFO!B676))</f>
        <v>Plateau</v>
      </c>
      <c r="C676" s="13" t="str">
        <f>IF(INTRO!$E$39="Non-endemic"," ",IF(COUNTRY_INFO!C676=0," ",COUNTRY_INFO!C676))</f>
        <v>Jos East</v>
      </c>
      <c r="D676" s="14">
        <f>IF(INTRO!$E$39="Non-endemic",0,IF(INTRO!$E$39="Endemic but PC is not required",IF(COUNTRY_INFO!$H676=1,COUNTRY_INFO!F676+COUNTRY_INFO!G676,0),IF(COUNTRY_INFO!$H676=1,COUNTRY_INFO!F676+COUNTRY_INFO!G676,IF(COUNTRY_INFO!$I676=1,IF(COUNTRY_INFO!N676&gt;=(COUNTRY_INFO!F676+COUNTRY_INFO!G676),COUNTRY_INFO!F676+COUNTRY_INFO!G676,COUNTRY_INFO!$N676),0))))</f>
        <v>92100</v>
      </c>
      <c r="E676" s="15">
        <f>IF(AND(INTRO!$E$39="Non-endemic",INTRO!$E$37="Non-endemic"),"Not required",IF(INTRO!$E$39="Non-endemic","Treat with DEC",COUNTRY_INFO!Q676))</f>
        <v>0</v>
      </c>
      <c r="F676" s="15">
        <f>IF(INTRO!$E$39&lt;&gt;"Non-endemic",COUNTRY_INFO!R676,"Not required")</f>
        <v>1</v>
      </c>
      <c r="G676" s="14">
        <f>IF(COUNTRY_INFO!H676=1, IF($E676=1,IF(ALB_MBD!$J676&lt;&gt;" ",COUNTRY_INFO!F676+COUNTRY_INFO!G676-ALB_MBD!$J676,COUNTRY_INFO!F676+COUNTRY_INFO!G676), 0),0)</f>
        <v>0</v>
      </c>
      <c r="H676" s="14">
        <f>IF(INTRO!$E$39&lt;&gt;"Endemic",0, IF(AND(COUNTRY_INFO!$I676=1,$F676&lt;&gt;0),IF(COUNTRY_INFO!N676&gt;=(COUNTRY_INFO!F676+COUNTRY_INFO!G676),COUNTRY_INFO!F676+COUNTRY_INFO!G676,COUNTRY_INFO!$N676), 0))</f>
        <v>92100</v>
      </c>
      <c r="I676" s="3"/>
      <c r="J676" s="14">
        <f t="shared" si="72"/>
        <v>92100</v>
      </c>
      <c r="K676" s="14">
        <f t="shared" si="73"/>
        <v>0</v>
      </c>
      <c r="L676" s="14">
        <f t="shared" si="74"/>
        <v>257879.99999999997</v>
      </c>
      <c r="M676" s="14">
        <f t="shared" si="75"/>
        <v>0</v>
      </c>
      <c r="N676" s="14">
        <f t="shared" si="76"/>
        <v>257879.99999999997</v>
      </c>
      <c r="O676" s="25"/>
      <c r="P676" s="16">
        <f t="shared" si="70"/>
        <v>257879.99999999997</v>
      </c>
      <c r="Q676" s="16">
        <f t="shared" si="71"/>
        <v>516</v>
      </c>
    </row>
    <row r="677" spans="1:17" x14ac:dyDescent="0.25">
      <c r="A677" s="13" t="str">
        <f>IF(INTRO!$E$39="Non-endemic"," ",IF(COUNTRY_INFO!A677=0," ",COUNTRY_INFO!A677))</f>
        <v>Nigeria</v>
      </c>
      <c r="B677" s="13" t="str">
        <f>IF(INTRO!$E$39="Non-endemic"," ",IF(COUNTRY_INFO!B677=0," ",COUNTRY_INFO!B677))</f>
        <v>Plateau</v>
      </c>
      <c r="C677" s="13" t="str">
        <f>IF(INTRO!$E$39="Non-endemic"," ",IF(COUNTRY_INFO!C677=0," ",COUNTRY_INFO!C677))</f>
        <v>Jos North</v>
      </c>
      <c r="D677" s="14">
        <f>IF(INTRO!$E$39="Non-endemic",0,IF(INTRO!$E$39="Endemic but PC is not required",IF(COUNTRY_INFO!$H677=1,COUNTRY_INFO!F677+COUNTRY_INFO!G677,0),IF(COUNTRY_INFO!$H677=1,COUNTRY_INFO!F677+COUNTRY_INFO!G677,IF(COUNTRY_INFO!$I677=1,IF(COUNTRY_INFO!N677&gt;=(COUNTRY_INFO!F677+COUNTRY_INFO!G677),COUNTRY_INFO!F677+COUNTRY_INFO!G677,COUNTRY_INFO!$N677),0))))</f>
        <v>0</v>
      </c>
      <c r="E677" s="15">
        <f>IF(AND(INTRO!$E$39="Non-endemic",INTRO!$E$37="Non-endemic"),"Not required",IF(INTRO!$E$39="Non-endemic","Treat with DEC",COUNTRY_INFO!Q677))</f>
        <v>0</v>
      </c>
      <c r="F677" s="15">
        <f>IF(INTRO!$E$39&lt;&gt;"Non-endemic",COUNTRY_INFO!R677,"Not required")</f>
        <v>0</v>
      </c>
      <c r="G677" s="14">
        <f>IF(COUNTRY_INFO!H677=1, IF($E677=1,IF(ALB_MBD!$J677&lt;&gt;" ",COUNTRY_INFO!F677+COUNTRY_INFO!G677-ALB_MBD!$J677,COUNTRY_INFO!F677+COUNTRY_INFO!G677), 0),0)</f>
        <v>0</v>
      </c>
      <c r="H677" s="14">
        <f>IF(INTRO!$E$39&lt;&gt;"Endemic",0, IF(AND(COUNTRY_INFO!$I677=1,$F677&lt;&gt;0),IF(COUNTRY_INFO!N677&gt;=(COUNTRY_INFO!F677+COUNTRY_INFO!G677),COUNTRY_INFO!F677+COUNTRY_INFO!G677,COUNTRY_INFO!$N677), 0))</f>
        <v>0</v>
      </c>
      <c r="I677" s="3">
        <v>0</v>
      </c>
      <c r="J677" s="14">
        <f t="shared" si="72"/>
        <v>0</v>
      </c>
      <c r="K677" s="14">
        <f t="shared" si="73"/>
        <v>0</v>
      </c>
      <c r="L677" s="14">
        <f t="shared" si="74"/>
        <v>0</v>
      </c>
      <c r="M677" s="14">
        <f t="shared" si="75"/>
        <v>0</v>
      </c>
      <c r="N677" s="14">
        <f t="shared" si="76"/>
        <v>0</v>
      </c>
      <c r="O677" s="25"/>
      <c r="P677" s="16">
        <f t="shared" si="70"/>
        <v>0</v>
      </c>
      <c r="Q677" s="16">
        <f t="shared" si="71"/>
        <v>0</v>
      </c>
    </row>
    <row r="678" spans="1:17" x14ac:dyDescent="0.25">
      <c r="A678" s="13" t="str">
        <f>IF(INTRO!$E$39="Non-endemic"," ",IF(COUNTRY_INFO!A678=0," ",COUNTRY_INFO!A678))</f>
        <v>Nigeria</v>
      </c>
      <c r="B678" s="13" t="str">
        <f>IF(INTRO!$E$39="Non-endemic"," ",IF(COUNTRY_INFO!B678=0," ",COUNTRY_INFO!B678))</f>
        <v>Plateau</v>
      </c>
      <c r="C678" s="13" t="str">
        <f>IF(INTRO!$E$39="Non-endemic"," ",IF(COUNTRY_INFO!C678=0," ",COUNTRY_INFO!C678))</f>
        <v>Jos South</v>
      </c>
      <c r="D678" s="14">
        <f>IF(INTRO!$E$39="Non-endemic",0,IF(INTRO!$E$39="Endemic but PC is not required",IF(COUNTRY_INFO!$H678=1,COUNTRY_INFO!F678+COUNTRY_INFO!G678,0),IF(COUNTRY_INFO!$H678=1,COUNTRY_INFO!F678+COUNTRY_INFO!G678,IF(COUNTRY_INFO!$I678=1,IF(COUNTRY_INFO!N678&gt;=(COUNTRY_INFO!F678+COUNTRY_INFO!G678),COUNTRY_INFO!F678+COUNTRY_INFO!G678,COUNTRY_INFO!$N678),0))))</f>
        <v>0</v>
      </c>
      <c r="E678" s="15">
        <f>IF(AND(INTRO!$E$39="Non-endemic",INTRO!$E$37="Non-endemic"),"Not required",IF(INTRO!$E$39="Non-endemic","Treat with DEC",COUNTRY_INFO!Q678))</f>
        <v>0</v>
      </c>
      <c r="F678" s="15">
        <f>IF(INTRO!$E$39&lt;&gt;"Non-endemic",COUNTRY_INFO!R678,"Not required")</f>
        <v>0</v>
      </c>
      <c r="G678" s="14">
        <f>IF(COUNTRY_INFO!H678=1, IF($E678=1,IF(ALB_MBD!$J678&lt;&gt;" ",COUNTRY_INFO!F678+COUNTRY_INFO!G678-ALB_MBD!$J678,COUNTRY_INFO!F678+COUNTRY_INFO!G678), 0),0)</f>
        <v>0</v>
      </c>
      <c r="H678" s="14">
        <f>IF(INTRO!$E$39&lt;&gt;"Endemic",0, IF(AND(COUNTRY_INFO!$I678=1,$F678&lt;&gt;0),IF(COUNTRY_INFO!N678&gt;=(COUNTRY_INFO!F678+COUNTRY_INFO!G678),COUNTRY_INFO!F678+COUNTRY_INFO!G678,COUNTRY_INFO!$N678), 0))</f>
        <v>0</v>
      </c>
      <c r="I678" s="3">
        <v>0</v>
      </c>
      <c r="J678" s="14">
        <f t="shared" si="72"/>
        <v>0</v>
      </c>
      <c r="K678" s="14">
        <f t="shared" si="73"/>
        <v>0</v>
      </c>
      <c r="L678" s="14">
        <f t="shared" si="74"/>
        <v>0</v>
      </c>
      <c r="M678" s="14">
        <f t="shared" si="75"/>
        <v>0</v>
      </c>
      <c r="N678" s="14">
        <f t="shared" si="76"/>
        <v>0</v>
      </c>
      <c r="O678" s="25"/>
      <c r="P678" s="16">
        <f t="shared" si="70"/>
        <v>0</v>
      </c>
      <c r="Q678" s="16">
        <f t="shared" si="71"/>
        <v>0</v>
      </c>
    </row>
    <row r="679" spans="1:17" x14ac:dyDescent="0.25">
      <c r="A679" s="13" t="str">
        <f>IF(INTRO!$E$39="Non-endemic"," ",IF(COUNTRY_INFO!A679=0," ",COUNTRY_INFO!A679))</f>
        <v>Nigeria</v>
      </c>
      <c r="B679" s="13" t="str">
        <f>IF(INTRO!$E$39="Non-endemic"," ",IF(COUNTRY_INFO!B679=0," ",COUNTRY_INFO!B679))</f>
        <v>Plateau</v>
      </c>
      <c r="C679" s="13" t="str">
        <f>IF(INTRO!$E$39="Non-endemic"," ",IF(COUNTRY_INFO!C679=0," ",COUNTRY_INFO!C679))</f>
        <v>Kanem</v>
      </c>
      <c r="D679" s="14">
        <f>IF(INTRO!$E$39="Non-endemic",0,IF(INTRO!$E$39="Endemic but PC is not required",IF(COUNTRY_INFO!$H679=1,COUNTRY_INFO!F679+COUNTRY_INFO!G679,0),IF(COUNTRY_INFO!$H679=1,COUNTRY_INFO!F679+COUNTRY_INFO!G679,IF(COUNTRY_INFO!$I679=1,IF(COUNTRY_INFO!N679&gt;=(COUNTRY_INFO!F679+COUNTRY_INFO!G679),COUNTRY_INFO!F679+COUNTRY_INFO!G679,COUNTRY_INFO!$N679),0))))</f>
        <v>0</v>
      </c>
      <c r="E679" s="15">
        <f>IF(AND(INTRO!$E$39="Non-endemic",INTRO!$E$37="Non-endemic"),"Not required",IF(INTRO!$E$39="Non-endemic","Treat with DEC",COUNTRY_INFO!Q679))</f>
        <v>0</v>
      </c>
      <c r="F679" s="15">
        <f>IF(INTRO!$E$39&lt;&gt;"Non-endemic",COUNTRY_INFO!R679,"Not required")</f>
        <v>0</v>
      </c>
      <c r="G679" s="14">
        <f>IF(COUNTRY_INFO!H679=1, IF($E679=1,IF(ALB_MBD!$J679&lt;&gt;" ",COUNTRY_INFO!F679+COUNTRY_INFO!G679-ALB_MBD!$J679,COUNTRY_INFO!F679+COUNTRY_INFO!G679), 0),0)</f>
        <v>0</v>
      </c>
      <c r="H679" s="14">
        <f>IF(INTRO!$E$39&lt;&gt;"Endemic",0, IF(AND(COUNTRY_INFO!$I679=1,$F679&lt;&gt;0),IF(COUNTRY_INFO!N679&gt;=(COUNTRY_INFO!F679+COUNTRY_INFO!G679),COUNTRY_INFO!F679+COUNTRY_INFO!G679,COUNTRY_INFO!$N679), 0))</f>
        <v>0</v>
      </c>
      <c r="I679" s="3">
        <v>0</v>
      </c>
      <c r="J679" s="14">
        <f t="shared" si="72"/>
        <v>0</v>
      </c>
      <c r="K679" s="14">
        <f t="shared" si="73"/>
        <v>0</v>
      </c>
      <c r="L679" s="14">
        <f t="shared" si="74"/>
        <v>0</v>
      </c>
      <c r="M679" s="14">
        <f t="shared" si="75"/>
        <v>0</v>
      </c>
      <c r="N679" s="14">
        <f t="shared" si="76"/>
        <v>0</v>
      </c>
      <c r="O679" s="25"/>
      <c r="P679" s="16">
        <f t="shared" si="70"/>
        <v>0</v>
      </c>
      <c r="Q679" s="16">
        <f t="shared" si="71"/>
        <v>0</v>
      </c>
    </row>
    <row r="680" spans="1:17" x14ac:dyDescent="0.25">
      <c r="A680" s="13" t="str">
        <f>IF(INTRO!$E$39="Non-endemic"," ",IF(COUNTRY_INFO!A680=0," ",COUNTRY_INFO!A680))</f>
        <v>Nigeria</v>
      </c>
      <c r="B680" s="13" t="str">
        <f>IF(INTRO!$E$39="Non-endemic"," ",IF(COUNTRY_INFO!B680=0," ",COUNTRY_INFO!B680))</f>
        <v>Plateau</v>
      </c>
      <c r="C680" s="13" t="str">
        <f>IF(INTRO!$E$39="Non-endemic"," ",IF(COUNTRY_INFO!C680=0," ",COUNTRY_INFO!C680))</f>
        <v>Kanke</v>
      </c>
      <c r="D680" s="14">
        <f>IF(INTRO!$E$39="Non-endemic",0,IF(INTRO!$E$39="Endemic but PC is not required",IF(COUNTRY_INFO!$H680=1,COUNTRY_INFO!F680+COUNTRY_INFO!G680,0),IF(COUNTRY_INFO!$H680=1,COUNTRY_INFO!F680+COUNTRY_INFO!G680,IF(COUNTRY_INFO!$I680=1,IF(COUNTRY_INFO!N680&gt;=(COUNTRY_INFO!F680+COUNTRY_INFO!G680),COUNTRY_INFO!F680+COUNTRY_INFO!G680,COUNTRY_INFO!$N680),0))))</f>
        <v>130641</v>
      </c>
      <c r="E680" s="15">
        <f>IF(AND(INTRO!$E$39="Non-endemic",INTRO!$E$37="Non-endemic"),"Not required",IF(INTRO!$E$39="Non-endemic","Treat with DEC",COUNTRY_INFO!Q680))</f>
        <v>0</v>
      </c>
      <c r="F680" s="15">
        <f>IF(INTRO!$E$39&lt;&gt;"Non-endemic",COUNTRY_INFO!R680,"Not required")</f>
        <v>1</v>
      </c>
      <c r="G680" s="14">
        <f>IF(COUNTRY_INFO!H680=1, IF($E680=1,IF(ALB_MBD!$J680&lt;&gt;" ",COUNTRY_INFO!F680+COUNTRY_INFO!G680-ALB_MBD!$J680,COUNTRY_INFO!F680+COUNTRY_INFO!G680), 0),0)</f>
        <v>0</v>
      </c>
      <c r="H680" s="14">
        <f>IF(INTRO!$E$39&lt;&gt;"Endemic",0, IF(AND(COUNTRY_INFO!$I680=1,$F680&lt;&gt;0),IF(COUNTRY_INFO!N680&gt;=(COUNTRY_INFO!F680+COUNTRY_INFO!G680),COUNTRY_INFO!F680+COUNTRY_INFO!G680,COUNTRY_INFO!$N680), 0))</f>
        <v>130641</v>
      </c>
      <c r="I680" s="3"/>
      <c r="J680" s="14">
        <f t="shared" si="72"/>
        <v>130641</v>
      </c>
      <c r="K680" s="14">
        <f t="shared" si="73"/>
        <v>0</v>
      </c>
      <c r="L680" s="14">
        <f t="shared" si="74"/>
        <v>365794.8</v>
      </c>
      <c r="M680" s="14">
        <f t="shared" si="75"/>
        <v>0</v>
      </c>
      <c r="N680" s="14">
        <f t="shared" si="76"/>
        <v>365794.8</v>
      </c>
      <c r="O680" s="25"/>
      <c r="P680" s="16">
        <f t="shared" si="70"/>
        <v>365794.8</v>
      </c>
      <c r="Q680" s="16">
        <f t="shared" si="71"/>
        <v>732</v>
      </c>
    </row>
    <row r="681" spans="1:17" x14ac:dyDescent="0.25">
      <c r="A681" s="13" t="str">
        <f>IF(INTRO!$E$39="Non-endemic"," ",IF(COUNTRY_INFO!A681=0," ",COUNTRY_INFO!A681))</f>
        <v>Nigeria</v>
      </c>
      <c r="B681" s="13" t="str">
        <f>IF(INTRO!$E$39="Non-endemic"," ",IF(COUNTRY_INFO!B681=0," ",COUNTRY_INFO!B681))</f>
        <v>Plateau</v>
      </c>
      <c r="C681" s="13" t="str">
        <f>IF(INTRO!$E$39="Non-endemic"," ",IF(COUNTRY_INFO!C681=0," ",COUNTRY_INFO!C681))</f>
        <v>Langtan North</v>
      </c>
      <c r="D681" s="14">
        <f>IF(INTRO!$E$39="Non-endemic",0,IF(INTRO!$E$39="Endemic but PC is not required",IF(COUNTRY_INFO!$H681=1,COUNTRY_INFO!F681+COUNTRY_INFO!G681,0),IF(COUNTRY_INFO!$H681=1,COUNTRY_INFO!F681+COUNTRY_INFO!G681,IF(COUNTRY_INFO!$I681=1,IF(COUNTRY_INFO!N681&gt;=(COUNTRY_INFO!F681+COUNTRY_INFO!G681),COUNTRY_INFO!F681+COUNTRY_INFO!G681,COUNTRY_INFO!$N681),0))))</f>
        <v>0</v>
      </c>
      <c r="E681" s="15">
        <f>IF(AND(INTRO!$E$39="Non-endemic",INTRO!$E$37="Non-endemic"),"Not required",IF(INTRO!$E$39="Non-endemic","Treat with DEC",COUNTRY_INFO!Q681))</f>
        <v>0</v>
      </c>
      <c r="F681" s="15">
        <f>IF(INTRO!$E$39&lt;&gt;"Non-endemic",COUNTRY_INFO!R681,"Not required")</f>
        <v>0</v>
      </c>
      <c r="G681" s="14">
        <f>IF(COUNTRY_INFO!H681=1, IF($E681=1,IF(ALB_MBD!$J681&lt;&gt;" ",COUNTRY_INFO!F681+COUNTRY_INFO!G681-ALB_MBD!$J681,COUNTRY_INFO!F681+COUNTRY_INFO!G681), 0),0)</f>
        <v>0</v>
      </c>
      <c r="H681" s="14">
        <f>IF(INTRO!$E$39&lt;&gt;"Endemic",0, IF(AND(COUNTRY_INFO!$I681=1,$F681&lt;&gt;0),IF(COUNTRY_INFO!N681&gt;=(COUNTRY_INFO!F681+COUNTRY_INFO!G681),COUNTRY_INFO!F681+COUNTRY_INFO!G681,COUNTRY_INFO!$N681), 0))</f>
        <v>0</v>
      </c>
      <c r="I681" s="3">
        <v>0</v>
      </c>
      <c r="J681" s="14">
        <f t="shared" si="72"/>
        <v>0</v>
      </c>
      <c r="K681" s="14">
        <f t="shared" si="73"/>
        <v>0</v>
      </c>
      <c r="L681" s="14">
        <f t="shared" si="74"/>
        <v>0</v>
      </c>
      <c r="M681" s="14">
        <f t="shared" si="75"/>
        <v>0</v>
      </c>
      <c r="N681" s="14">
        <f t="shared" si="76"/>
        <v>0</v>
      </c>
      <c r="O681" s="25"/>
      <c r="P681" s="16">
        <f t="shared" si="70"/>
        <v>0</v>
      </c>
      <c r="Q681" s="16">
        <f t="shared" si="71"/>
        <v>0</v>
      </c>
    </row>
    <row r="682" spans="1:17" x14ac:dyDescent="0.25">
      <c r="A682" s="13" t="str">
        <f>IF(INTRO!$E$39="Non-endemic"," ",IF(COUNTRY_INFO!A682=0," ",COUNTRY_INFO!A682))</f>
        <v>Nigeria</v>
      </c>
      <c r="B682" s="13" t="str">
        <f>IF(INTRO!$E$39="Non-endemic"," ",IF(COUNTRY_INFO!B682=0," ",COUNTRY_INFO!B682))</f>
        <v>Plateau</v>
      </c>
      <c r="C682" s="13" t="str">
        <f>IF(INTRO!$E$39="Non-endemic"," ",IF(COUNTRY_INFO!C682=0," ",COUNTRY_INFO!C682))</f>
        <v>Langtan South</v>
      </c>
      <c r="D682" s="14">
        <f>IF(INTRO!$E$39="Non-endemic",0,IF(INTRO!$E$39="Endemic but PC is not required",IF(COUNTRY_INFO!$H682=1,COUNTRY_INFO!F682+COUNTRY_INFO!G682,0),IF(COUNTRY_INFO!$H682=1,COUNTRY_INFO!F682+COUNTRY_INFO!G682,IF(COUNTRY_INFO!$I682=1,IF(COUNTRY_INFO!N682&gt;=(COUNTRY_INFO!F682+COUNTRY_INFO!G682),COUNTRY_INFO!F682+COUNTRY_INFO!G682,COUNTRY_INFO!$N682),0))))</f>
        <v>0</v>
      </c>
      <c r="E682" s="15">
        <f>IF(AND(INTRO!$E$39="Non-endemic",INTRO!$E$37="Non-endemic"),"Not required",IF(INTRO!$E$39="Non-endemic","Treat with DEC",COUNTRY_INFO!Q682))</f>
        <v>0</v>
      </c>
      <c r="F682" s="15">
        <f>IF(INTRO!$E$39&lt;&gt;"Non-endemic",COUNTRY_INFO!R682,"Not required")</f>
        <v>0</v>
      </c>
      <c r="G682" s="14">
        <f>IF(COUNTRY_INFO!H682=1, IF($E682=1,IF(ALB_MBD!$J682&lt;&gt;" ",COUNTRY_INFO!F682+COUNTRY_INFO!G682-ALB_MBD!$J682,COUNTRY_INFO!F682+COUNTRY_INFO!G682), 0),0)</f>
        <v>0</v>
      </c>
      <c r="H682" s="14">
        <f>IF(INTRO!$E$39&lt;&gt;"Endemic",0, IF(AND(COUNTRY_INFO!$I682=1,$F682&lt;&gt;0),IF(COUNTRY_INFO!N682&gt;=(COUNTRY_INFO!F682+COUNTRY_INFO!G682),COUNTRY_INFO!F682+COUNTRY_INFO!G682,COUNTRY_INFO!$N682), 0))</f>
        <v>0</v>
      </c>
      <c r="I682" s="3">
        <v>0</v>
      </c>
      <c r="J682" s="14">
        <f t="shared" si="72"/>
        <v>0</v>
      </c>
      <c r="K682" s="14">
        <f t="shared" si="73"/>
        <v>0</v>
      </c>
      <c r="L682" s="14">
        <f t="shared" si="74"/>
        <v>0</v>
      </c>
      <c r="M682" s="14">
        <f t="shared" si="75"/>
        <v>0</v>
      </c>
      <c r="N682" s="14">
        <f t="shared" si="76"/>
        <v>0</v>
      </c>
      <c r="O682" s="25"/>
      <c r="P682" s="16">
        <f t="shared" si="70"/>
        <v>0</v>
      </c>
      <c r="Q682" s="16">
        <f t="shared" si="71"/>
        <v>0</v>
      </c>
    </row>
    <row r="683" spans="1:17" x14ac:dyDescent="0.25">
      <c r="A683" s="13" t="str">
        <f>IF(INTRO!$E$39="Non-endemic"," ",IF(COUNTRY_INFO!A683=0," ",COUNTRY_INFO!A683))</f>
        <v>Nigeria</v>
      </c>
      <c r="B683" s="13" t="str">
        <f>IF(INTRO!$E$39="Non-endemic"," ",IF(COUNTRY_INFO!B683=0," ",COUNTRY_INFO!B683))</f>
        <v>Plateau</v>
      </c>
      <c r="C683" s="13" t="str">
        <f>IF(INTRO!$E$39="Non-endemic"," ",IF(COUNTRY_INFO!C683=0," ",COUNTRY_INFO!C683))</f>
        <v>Mangu</v>
      </c>
      <c r="D683" s="14">
        <f>IF(INTRO!$E$39="Non-endemic",0,IF(INTRO!$E$39="Endemic but PC is not required",IF(COUNTRY_INFO!$H683=1,COUNTRY_INFO!F683+COUNTRY_INFO!G683,0),IF(COUNTRY_INFO!$H683=1,COUNTRY_INFO!F683+COUNTRY_INFO!G683,IF(COUNTRY_INFO!$I683=1,IF(COUNTRY_INFO!N683&gt;=(COUNTRY_INFO!F683+COUNTRY_INFO!G683),COUNTRY_INFO!F683+COUNTRY_INFO!G683,COUNTRY_INFO!$N683),0))))</f>
        <v>0</v>
      </c>
      <c r="E683" s="15">
        <f>IF(AND(INTRO!$E$39="Non-endemic",INTRO!$E$37="Non-endemic"),"Not required",IF(INTRO!$E$39="Non-endemic","Treat with DEC",COUNTRY_INFO!Q683))</f>
        <v>0</v>
      </c>
      <c r="F683" s="15">
        <f>IF(INTRO!$E$39&lt;&gt;"Non-endemic",COUNTRY_INFO!R683,"Not required")</f>
        <v>0</v>
      </c>
      <c r="G683" s="14">
        <f>IF(COUNTRY_INFO!H683=1, IF($E683=1,IF(ALB_MBD!$J683&lt;&gt;" ",COUNTRY_INFO!F683+COUNTRY_INFO!G683-ALB_MBD!$J683,COUNTRY_INFO!F683+COUNTRY_INFO!G683), 0),0)</f>
        <v>0</v>
      </c>
      <c r="H683" s="14">
        <f>IF(INTRO!$E$39&lt;&gt;"Endemic",0, IF(AND(COUNTRY_INFO!$I683=1,$F683&lt;&gt;0),IF(COUNTRY_INFO!N683&gt;=(COUNTRY_INFO!F683+COUNTRY_INFO!G683),COUNTRY_INFO!F683+COUNTRY_INFO!G683,COUNTRY_INFO!$N683), 0))</f>
        <v>0</v>
      </c>
      <c r="I683" s="3">
        <v>0</v>
      </c>
      <c r="J683" s="14">
        <f t="shared" si="72"/>
        <v>0</v>
      </c>
      <c r="K683" s="14">
        <f t="shared" si="73"/>
        <v>0</v>
      </c>
      <c r="L683" s="14">
        <f t="shared" si="74"/>
        <v>0</v>
      </c>
      <c r="M683" s="14">
        <f t="shared" si="75"/>
        <v>0</v>
      </c>
      <c r="N683" s="14">
        <f t="shared" si="76"/>
        <v>0</v>
      </c>
      <c r="O683" s="25"/>
      <c r="P683" s="16">
        <f t="shared" si="70"/>
        <v>0</v>
      </c>
      <c r="Q683" s="16">
        <f t="shared" si="71"/>
        <v>0</v>
      </c>
    </row>
    <row r="684" spans="1:17" x14ac:dyDescent="0.25">
      <c r="A684" s="13" t="str">
        <f>IF(INTRO!$E$39="Non-endemic"," ",IF(COUNTRY_INFO!A684=0," ",COUNTRY_INFO!A684))</f>
        <v>Nigeria</v>
      </c>
      <c r="B684" s="13" t="str">
        <f>IF(INTRO!$E$39="Non-endemic"," ",IF(COUNTRY_INFO!B684=0," ",COUNTRY_INFO!B684))</f>
        <v>Plateau</v>
      </c>
      <c r="C684" s="13" t="str">
        <f>IF(INTRO!$E$39="Non-endemic"," ",IF(COUNTRY_INFO!C684=0," ",COUNTRY_INFO!C684))</f>
        <v>Mikang</v>
      </c>
      <c r="D684" s="14">
        <f>IF(INTRO!$E$39="Non-endemic",0,IF(INTRO!$E$39="Endemic but PC is not required",IF(COUNTRY_INFO!$H684=1,COUNTRY_INFO!F684+COUNTRY_INFO!G684,0),IF(COUNTRY_INFO!$H684=1,COUNTRY_INFO!F684+COUNTRY_INFO!G684,IF(COUNTRY_INFO!$I684=1,IF(COUNTRY_INFO!N684&gt;=(COUNTRY_INFO!F684+COUNTRY_INFO!G684),COUNTRY_INFO!F684+COUNTRY_INFO!G684,COUNTRY_INFO!$N684),0))))</f>
        <v>0</v>
      </c>
      <c r="E684" s="15">
        <f>IF(AND(INTRO!$E$39="Non-endemic",INTRO!$E$37="Non-endemic"),"Not required",IF(INTRO!$E$39="Non-endemic","Treat with DEC",COUNTRY_INFO!Q684))</f>
        <v>0</v>
      </c>
      <c r="F684" s="15">
        <f>IF(INTRO!$E$39&lt;&gt;"Non-endemic",COUNTRY_INFO!R684,"Not required")</f>
        <v>0</v>
      </c>
      <c r="G684" s="14">
        <f>IF(COUNTRY_INFO!H684=1, IF($E684=1,IF(ALB_MBD!$J684&lt;&gt;" ",COUNTRY_INFO!F684+COUNTRY_INFO!G684-ALB_MBD!$J684,COUNTRY_INFO!F684+COUNTRY_INFO!G684), 0),0)</f>
        <v>0</v>
      </c>
      <c r="H684" s="14">
        <f>IF(INTRO!$E$39&lt;&gt;"Endemic",0, IF(AND(COUNTRY_INFO!$I684=1,$F684&lt;&gt;0),IF(COUNTRY_INFO!N684&gt;=(COUNTRY_INFO!F684+COUNTRY_INFO!G684),COUNTRY_INFO!F684+COUNTRY_INFO!G684,COUNTRY_INFO!$N684), 0))</f>
        <v>0</v>
      </c>
      <c r="I684" s="3">
        <v>0</v>
      </c>
      <c r="J684" s="14">
        <f t="shared" si="72"/>
        <v>0</v>
      </c>
      <c r="K684" s="14">
        <f t="shared" si="73"/>
        <v>0</v>
      </c>
      <c r="L684" s="14">
        <f t="shared" si="74"/>
        <v>0</v>
      </c>
      <c r="M684" s="14">
        <f t="shared" si="75"/>
        <v>0</v>
      </c>
      <c r="N684" s="14">
        <f t="shared" si="76"/>
        <v>0</v>
      </c>
      <c r="O684" s="25"/>
      <c r="P684" s="16">
        <f t="shared" si="70"/>
        <v>0</v>
      </c>
      <c r="Q684" s="16">
        <f t="shared" si="71"/>
        <v>0</v>
      </c>
    </row>
    <row r="685" spans="1:17" x14ac:dyDescent="0.25">
      <c r="A685" s="13" t="str">
        <f>IF(INTRO!$E$39="Non-endemic"," ",IF(COUNTRY_INFO!A685=0," ",COUNTRY_INFO!A685))</f>
        <v>Nigeria</v>
      </c>
      <c r="B685" s="13" t="str">
        <f>IF(INTRO!$E$39="Non-endemic"," ",IF(COUNTRY_INFO!B685=0," ",COUNTRY_INFO!B685))</f>
        <v>Plateau</v>
      </c>
      <c r="C685" s="13" t="str">
        <f>IF(INTRO!$E$39="Non-endemic"," ",IF(COUNTRY_INFO!C685=0," ",COUNTRY_INFO!C685))</f>
        <v>Pankshin</v>
      </c>
      <c r="D685" s="14">
        <f>IF(INTRO!$E$39="Non-endemic",0,IF(INTRO!$E$39="Endemic but PC is not required",IF(COUNTRY_INFO!$H685=1,COUNTRY_INFO!F685+COUNTRY_INFO!G685,0),IF(COUNTRY_INFO!$H685=1,COUNTRY_INFO!F685+COUNTRY_INFO!G685,IF(COUNTRY_INFO!$I685=1,IF(COUNTRY_INFO!N685&gt;=(COUNTRY_INFO!F685+COUNTRY_INFO!G685),COUNTRY_INFO!F685+COUNTRY_INFO!G685,COUNTRY_INFO!$N685),0))))</f>
        <v>206236</v>
      </c>
      <c r="E685" s="15">
        <f>IF(AND(INTRO!$E$39="Non-endemic",INTRO!$E$37="Non-endemic"),"Not required",IF(INTRO!$E$39="Non-endemic","Treat with DEC",COUNTRY_INFO!Q685))</f>
        <v>0</v>
      </c>
      <c r="F685" s="15">
        <f>IF(INTRO!$E$39&lt;&gt;"Non-endemic",COUNTRY_INFO!R685,"Not required")</f>
        <v>1</v>
      </c>
      <c r="G685" s="14">
        <f>IF(COUNTRY_INFO!H685=1, IF($E685=1,IF(ALB_MBD!$J685&lt;&gt;" ",COUNTRY_INFO!F685+COUNTRY_INFO!G685-ALB_MBD!$J685,COUNTRY_INFO!F685+COUNTRY_INFO!G685), 0),0)</f>
        <v>0</v>
      </c>
      <c r="H685" s="14">
        <f>IF(INTRO!$E$39&lt;&gt;"Endemic",0, IF(AND(COUNTRY_INFO!$I685=1,$F685&lt;&gt;0),IF(COUNTRY_INFO!N685&gt;=(COUNTRY_INFO!F685+COUNTRY_INFO!G685),COUNTRY_INFO!F685+COUNTRY_INFO!G685,COUNTRY_INFO!$N685), 0))</f>
        <v>206236</v>
      </c>
      <c r="I685" s="3"/>
      <c r="J685" s="14">
        <f t="shared" si="72"/>
        <v>206236</v>
      </c>
      <c r="K685" s="14">
        <f t="shared" si="73"/>
        <v>0</v>
      </c>
      <c r="L685" s="14">
        <f t="shared" si="74"/>
        <v>577460.79999999993</v>
      </c>
      <c r="M685" s="14">
        <f t="shared" si="75"/>
        <v>0</v>
      </c>
      <c r="N685" s="14">
        <f t="shared" si="76"/>
        <v>577460.79999999993</v>
      </c>
      <c r="O685" s="25"/>
      <c r="P685" s="16">
        <f t="shared" si="70"/>
        <v>577460.79999999993</v>
      </c>
      <c r="Q685" s="16">
        <f t="shared" si="71"/>
        <v>1155</v>
      </c>
    </row>
    <row r="686" spans="1:17" x14ac:dyDescent="0.25">
      <c r="A686" s="13" t="str">
        <f>IF(INTRO!$E$39="Non-endemic"," ",IF(COUNTRY_INFO!A686=0," ",COUNTRY_INFO!A686))</f>
        <v>Nigeria</v>
      </c>
      <c r="B686" s="13" t="str">
        <f>IF(INTRO!$E$39="Non-endemic"," ",IF(COUNTRY_INFO!B686=0," ",COUNTRY_INFO!B686))</f>
        <v>Plateau</v>
      </c>
      <c r="C686" s="13" t="str">
        <f>IF(INTRO!$E$39="Non-endemic"," ",IF(COUNTRY_INFO!C686=0," ",COUNTRY_INFO!C686))</f>
        <v>Quan'Pam</v>
      </c>
      <c r="D686" s="14">
        <f>IF(INTRO!$E$39="Non-endemic",0,IF(INTRO!$E$39="Endemic but PC is not required",IF(COUNTRY_INFO!$H686=1,COUNTRY_INFO!F686+COUNTRY_INFO!G686,0),IF(COUNTRY_INFO!$H686=1,COUNTRY_INFO!F686+COUNTRY_INFO!G686,IF(COUNTRY_INFO!$I686=1,IF(COUNTRY_INFO!N686&gt;=(COUNTRY_INFO!F686+COUNTRY_INFO!G686),COUNTRY_INFO!F686+COUNTRY_INFO!G686,COUNTRY_INFO!$N686),0))))</f>
        <v>0</v>
      </c>
      <c r="E686" s="15">
        <f>IF(AND(INTRO!$E$39="Non-endemic",INTRO!$E$37="Non-endemic"),"Not required",IF(INTRO!$E$39="Non-endemic","Treat with DEC",COUNTRY_INFO!Q686))</f>
        <v>0</v>
      </c>
      <c r="F686" s="15">
        <f>IF(INTRO!$E$39&lt;&gt;"Non-endemic",COUNTRY_INFO!R686,"Not required")</f>
        <v>0</v>
      </c>
      <c r="G686" s="14">
        <f>IF(COUNTRY_INFO!H686=1, IF($E686=1,IF(ALB_MBD!$J686&lt;&gt;" ",COUNTRY_INFO!F686+COUNTRY_INFO!G686-ALB_MBD!$J686,COUNTRY_INFO!F686+COUNTRY_INFO!G686), 0),0)</f>
        <v>0</v>
      </c>
      <c r="H686" s="14">
        <f>IF(INTRO!$E$39&lt;&gt;"Endemic",0, IF(AND(COUNTRY_INFO!$I686=1,$F686&lt;&gt;0),IF(COUNTRY_INFO!N686&gt;=(COUNTRY_INFO!F686+COUNTRY_INFO!G686),COUNTRY_INFO!F686+COUNTRY_INFO!G686,COUNTRY_INFO!$N686), 0))</f>
        <v>0</v>
      </c>
      <c r="I686" s="3">
        <v>0</v>
      </c>
      <c r="J686" s="14">
        <f t="shared" si="72"/>
        <v>0</v>
      </c>
      <c r="K686" s="14">
        <f t="shared" si="73"/>
        <v>0</v>
      </c>
      <c r="L686" s="14">
        <f t="shared" si="74"/>
        <v>0</v>
      </c>
      <c r="M686" s="14">
        <f t="shared" si="75"/>
        <v>0</v>
      </c>
      <c r="N686" s="14">
        <f t="shared" si="76"/>
        <v>0</v>
      </c>
      <c r="O686" s="25"/>
      <c r="P686" s="16">
        <f t="shared" si="70"/>
        <v>0</v>
      </c>
      <c r="Q686" s="16">
        <f t="shared" si="71"/>
        <v>0</v>
      </c>
    </row>
    <row r="687" spans="1:17" x14ac:dyDescent="0.25">
      <c r="A687" s="13" t="str">
        <f>IF(INTRO!$E$39="Non-endemic"," ",IF(COUNTRY_INFO!A687=0," ",COUNTRY_INFO!A687))</f>
        <v>Nigeria</v>
      </c>
      <c r="B687" s="13" t="str">
        <f>IF(INTRO!$E$39="Non-endemic"," ",IF(COUNTRY_INFO!B687=0," ",COUNTRY_INFO!B687))</f>
        <v>Plateau</v>
      </c>
      <c r="C687" s="13" t="str">
        <f>IF(INTRO!$E$39="Non-endemic"," ",IF(COUNTRY_INFO!C687=0," ",COUNTRY_INFO!C687))</f>
        <v>Riyom</v>
      </c>
      <c r="D687" s="14">
        <f>IF(INTRO!$E$39="Non-endemic",0,IF(INTRO!$E$39="Endemic but PC is not required",IF(COUNTRY_INFO!$H687=1,COUNTRY_INFO!F687+COUNTRY_INFO!G687,0),IF(COUNTRY_INFO!$H687=1,COUNTRY_INFO!F687+COUNTRY_INFO!G687,IF(COUNTRY_INFO!$I687=1,IF(COUNTRY_INFO!N687&gt;=(COUNTRY_INFO!F687+COUNTRY_INFO!G687),COUNTRY_INFO!F687+COUNTRY_INFO!G687,COUNTRY_INFO!$N687),0))))</f>
        <v>0</v>
      </c>
      <c r="E687" s="15">
        <f>IF(AND(INTRO!$E$39="Non-endemic",INTRO!$E$37="Non-endemic"),"Not required",IF(INTRO!$E$39="Non-endemic","Treat with DEC",COUNTRY_INFO!Q687))</f>
        <v>0</v>
      </c>
      <c r="F687" s="15">
        <f>IF(INTRO!$E$39&lt;&gt;"Non-endemic",COUNTRY_INFO!R687,"Not required")</f>
        <v>0</v>
      </c>
      <c r="G687" s="14">
        <f>IF(COUNTRY_INFO!H687=1, IF($E687=1,IF(ALB_MBD!$J687&lt;&gt;" ",COUNTRY_INFO!F687+COUNTRY_INFO!G687-ALB_MBD!$J687,COUNTRY_INFO!F687+COUNTRY_INFO!G687), 0),0)</f>
        <v>0</v>
      </c>
      <c r="H687" s="14">
        <f>IF(INTRO!$E$39&lt;&gt;"Endemic",0, IF(AND(COUNTRY_INFO!$I687=1,$F687&lt;&gt;0),IF(COUNTRY_INFO!N687&gt;=(COUNTRY_INFO!F687+COUNTRY_INFO!G687),COUNTRY_INFO!F687+COUNTRY_INFO!G687,COUNTRY_INFO!$N687), 0))</f>
        <v>0</v>
      </c>
      <c r="I687" s="3">
        <v>0</v>
      </c>
      <c r="J687" s="14">
        <f t="shared" si="72"/>
        <v>0</v>
      </c>
      <c r="K687" s="14">
        <f t="shared" si="73"/>
        <v>0</v>
      </c>
      <c r="L687" s="14">
        <f t="shared" si="74"/>
        <v>0</v>
      </c>
      <c r="M687" s="14">
        <f t="shared" si="75"/>
        <v>0</v>
      </c>
      <c r="N687" s="14">
        <f t="shared" si="76"/>
        <v>0</v>
      </c>
      <c r="O687" s="25"/>
      <c r="P687" s="16">
        <f t="shared" si="70"/>
        <v>0</v>
      </c>
      <c r="Q687" s="16">
        <f t="shared" si="71"/>
        <v>0</v>
      </c>
    </row>
    <row r="688" spans="1:17" x14ac:dyDescent="0.25">
      <c r="A688" s="13" t="str">
        <f>IF(INTRO!$E$39="Non-endemic"," ",IF(COUNTRY_INFO!A688=0," ",COUNTRY_INFO!A688))</f>
        <v>Nigeria</v>
      </c>
      <c r="B688" s="13" t="str">
        <f>IF(INTRO!$E$39="Non-endemic"," ",IF(COUNTRY_INFO!B688=0," ",COUNTRY_INFO!B688))</f>
        <v>Plateau</v>
      </c>
      <c r="C688" s="13" t="str">
        <f>IF(INTRO!$E$39="Non-endemic"," ",IF(COUNTRY_INFO!C688=0," ",COUNTRY_INFO!C688))</f>
        <v>Shendam</v>
      </c>
      <c r="D688" s="14">
        <f>IF(INTRO!$E$39="Non-endemic",0,IF(INTRO!$E$39="Endemic but PC is not required",IF(COUNTRY_INFO!$H688=1,COUNTRY_INFO!F688+COUNTRY_INFO!G688,0),IF(COUNTRY_INFO!$H688=1,COUNTRY_INFO!F688+COUNTRY_INFO!G688,IF(COUNTRY_INFO!$I688=1,IF(COUNTRY_INFO!N688&gt;=(COUNTRY_INFO!F688+COUNTRY_INFO!G688),COUNTRY_INFO!F688+COUNTRY_INFO!G688,COUNTRY_INFO!$N688),0))))</f>
        <v>0</v>
      </c>
      <c r="E688" s="15">
        <f>IF(AND(INTRO!$E$39="Non-endemic",INTRO!$E$37="Non-endemic"),"Not required",IF(INTRO!$E$39="Non-endemic","Treat with DEC",COUNTRY_INFO!Q688))</f>
        <v>0</v>
      </c>
      <c r="F688" s="15">
        <f>IF(INTRO!$E$39&lt;&gt;"Non-endemic",COUNTRY_INFO!R688,"Not required")</f>
        <v>0</v>
      </c>
      <c r="G688" s="14">
        <f>IF(COUNTRY_INFO!H688=1, IF($E688=1,IF(ALB_MBD!$J688&lt;&gt;" ",COUNTRY_INFO!F688+COUNTRY_INFO!G688-ALB_MBD!$J688,COUNTRY_INFO!F688+COUNTRY_INFO!G688), 0),0)</f>
        <v>0</v>
      </c>
      <c r="H688" s="14">
        <f>IF(INTRO!$E$39&lt;&gt;"Endemic",0, IF(AND(COUNTRY_INFO!$I688=1,$F688&lt;&gt;0),IF(COUNTRY_INFO!N688&gt;=(COUNTRY_INFO!F688+COUNTRY_INFO!G688),COUNTRY_INFO!F688+COUNTRY_INFO!G688,COUNTRY_INFO!$N688), 0))</f>
        <v>0</v>
      </c>
      <c r="I688" s="3">
        <v>0</v>
      </c>
      <c r="J688" s="14">
        <f t="shared" si="72"/>
        <v>0</v>
      </c>
      <c r="K688" s="14">
        <f t="shared" si="73"/>
        <v>0</v>
      </c>
      <c r="L688" s="14">
        <f t="shared" si="74"/>
        <v>0</v>
      </c>
      <c r="M688" s="14">
        <f t="shared" si="75"/>
        <v>0</v>
      </c>
      <c r="N688" s="14">
        <f t="shared" si="76"/>
        <v>0</v>
      </c>
      <c r="O688" s="25"/>
      <c r="P688" s="16">
        <f t="shared" si="70"/>
        <v>0</v>
      </c>
      <c r="Q688" s="16">
        <f t="shared" si="71"/>
        <v>0</v>
      </c>
    </row>
    <row r="689" spans="1:17" x14ac:dyDescent="0.25">
      <c r="A689" s="13" t="str">
        <f>IF(INTRO!$E$39="Non-endemic"," ",IF(COUNTRY_INFO!A689=0," ",COUNTRY_INFO!A689))</f>
        <v>Nigeria</v>
      </c>
      <c r="B689" s="13" t="str">
        <f>IF(INTRO!$E$39="Non-endemic"," ",IF(COUNTRY_INFO!B689=0," ",COUNTRY_INFO!B689))</f>
        <v>Plateau</v>
      </c>
      <c r="C689" s="13" t="str">
        <f>IF(INTRO!$E$39="Non-endemic"," ",IF(COUNTRY_INFO!C689=0," ",COUNTRY_INFO!C689))</f>
        <v>Wase</v>
      </c>
      <c r="D689" s="14">
        <f>IF(INTRO!$E$39="Non-endemic",0,IF(INTRO!$E$39="Endemic but PC is not required",IF(COUNTRY_INFO!$H689=1,COUNTRY_INFO!F689+COUNTRY_INFO!G689,0),IF(COUNTRY_INFO!$H689=1,COUNTRY_INFO!F689+COUNTRY_INFO!G689,IF(COUNTRY_INFO!$I689=1,IF(COUNTRY_INFO!N689&gt;=(COUNTRY_INFO!F689+COUNTRY_INFO!G689),COUNTRY_INFO!F689+COUNTRY_INFO!G689,COUNTRY_INFO!$N689),0))))</f>
        <v>173989</v>
      </c>
      <c r="E689" s="15">
        <f>IF(AND(INTRO!$E$39="Non-endemic",INTRO!$E$37="Non-endemic"),"Not required",IF(INTRO!$E$39="Non-endemic","Treat with DEC",COUNTRY_INFO!Q689))</f>
        <v>0</v>
      </c>
      <c r="F689" s="15">
        <f>IF(INTRO!$E$39&lt;&gt;"Non-endemic",COUNTRY_INFO!R689,"Not required")</f>
        <v>1</v>
      </c>
      <c r="G689" s="14">
        <f>IF(COUNTRY_INFO!H689=1, IF($E689=1,IF(ALB_MBD!$J689&lt;&gt;" ",COUNTRY_INFO!F689+COUNTRY_INFO!G689-ALB_MBD!$J689,COUNTRY_INFO!F689+COUNTRY_INFO!G689), 0),0)</f>
        <v>0</v>
      </c>
      <c r="H689" s="14">
        <f>IF(INTRO!$E$39&lt;&gt;"Endemic",0, IF(AND(COUNTRY_INFO!$I689=1,$F689&lt;&gt;0),IF(COUNTRY_INFO!N689&gt;=(COUNTRY_INFO!F689+COUNTRY_INFO!G689),COUNTRY_INFO!F689+COUNTRY_INFO!G689,COUNTRY_INFO!$N689), 0))</f>
        <v>173989</v>
      </c>
      <c r="I689" s="3"/>
      <c r="J689" s="14">
        <f t="shared" si="72"/>
        <v>173989</v>
      </c>
      <c r="K689" s="14">
        <f t="shared" si="73"/>
        <v>0</v>
      </c>
      <c r="L689" s="14">
        <f t="shared" si="74"/>
        <v>487169.19999999995</v>
      </c>
      <c r="M689" s="14">
        <f t="shared" si="75"/>
        <v>0</v>
      </c>
      <c r="N689" s="14">
        <f t="shared" si="76"/>
        <v>487169.19999999995</v>
      </c>
      <c r="O689" s="25"/>
      <c r="P689" s="16">
        <f t="shared" si="70"/>
        <v>487169.19999999995</v>
      </c>
      <c r="Q689" s="16">
        <f t="shared" si="71"/>
        <v>975</v>
      </c>
    </row>
    <row r="690" spans="1:17" x14ac:dyDescent="0.25">
      <c r="A690" s="13" t="str">
        <f>IF(INTRO!$E$39="Non-endemic"," ",IF(COUNTRY_INFO!A690=0," ",COUNTRY_INFO!A690))</f>
        <v>Nigeria</v>
      </c>
      <c r="B690" s="13" t="str">
        <f>IF(INTRO!$E$39="Non-endemic"," ",IF(COUNTRY_INFO!B690=0," ",COUNTRY_INFO!B690))</f>
        <v>Rivers</v>
      </c>
      <c r="C690" s="13" t="str">
        <f>IF(INTRO!$E$39="Non-endemic"," ",IF(COUNTRY_INFO!C690=0," ",COUNTRY_INFO!C690))</f>
        <v>Abua/Odual</v>
      </c>
      <c r="D690" s="14">
        <f>IF(INTRO!$E$39="Non-endemic",0,IF(INTRO!$E$39="Endemic but PC is not required",IF(COUNTRY_INFO!$H690=1,COUNTRY_INFO!F690+COUNTRY_INFO!G690,0),IF(COUNTRY_INFO!$H690=1,COUNTRY_INFO!F690+COUNTRY_INFO!G690,IF(COUNTRY_INFO!$I690=1,IF(COUNTRY_INFO!N690&gt;=(COUNTRY_INFO!F690+COUNTRY_INFO!G690),COUNTRY_INFO!F690+COUNTRY_INFO!G690,COUNTRY_INFO!$N690),0))))</f>
        <v>0</v>
      </c>
      <c r="E690" s="15">
        <f>IF(AND(INTRO!$E$39="Non-endemic",INTRO!$E$37="Non-endemic"),"Not required",IF(INTRO!$E$39="Non-endemic","Treat with DEC",COUNTRY_INFO!Q690))</f>
        <v>0</v>
      </c>
      <c r="F690" s="15">
        <f>IF(INTRO!$E$39&lt;&gt;"Non-endemic",COUNTRY_INFO!R690,"Not required")</f>
        <v>0</v>
      </c>
      <c r="G690" s="14">
        <f>IF(COUNTRY_INFO!H690=1, IF($E690=1,IF(ALB_MBD!$J690&lt;&gt;" ",COUNTRY_INFO!F690+COUNTRY_INFO!G690-ALB_MBD!$J690,COUNTRY_INFO!F690+COUNTRY_INFO!G690), 0),0)</f>
        <v>0</v>
      </c>
      <c r="H690" s="14">
        <f>IF(INTRO!$E$39&lt;&gt;"Endemic",0, IF(AND(COUNTRY_INFO!$I690=1,$F690&lt;&gt;0),IF(COUNTRY_INFO!N690&gt;=(COUNTRY_INFO!F690+COUNTRY_INFO!G690),COUNTRY_INFO!F690+COUNTRY_INFO!G690,COUNTRY_INFO!$N690), 0))</f>
        <v>0</v>
      </c>
      <c r="I690" s="3">
        <v>0</v>
      </c>
      <c r="J690" s="14">
        <f t="shared" si="72"/>
        <v>0</v>
      </c>
      <c r="K690" s="14">
        <f t="shared" si="73"/>
        <v>0</v>
      </c>
      <c r="L690" s="14">
        <f t="shared" si="74"/>
        <v>0</v>
      </c>
      <c r="M690" s="14">
        <f t="shared" si="75"/>
        <v>0</v>
      </c>
      <c r="N690" s="14">
        <f t="shared" si="76"/>
        <v>0</v>
      </c>
      <c r="O690" s="25"/>
      <c r="P690" s="16">
        <f t="shared" si="70"/>
        <v>0</v>
      </c>
      <c r="Q690" s="16">
        <f t="shared" si="71"/>
        <v>0</v>
      </c>
    </row>
    <row r="691" spans="1:17" x14ac:dyDescent="0.25">
      <c r="A691" s="13" t="str">
        <f>IF(INTRO!$E$39="Non-endemic"," ",IF(COUNTRY_INFO!A691=0," ",COUNTRY_INFO!A691))</f>
        <v>Nigeria</v>
      </c>
      <c r="B691" s="13" t="str">
        <f>IF(INTRO!$E$39="Non-endemic"," ",IF(COUNTRY_INFO!B691=0," ",COUNTRY_INFO!B691))</f>
        <v>Rivers</v>
      </c>
      <c r="C691" s="13" t="str">
        <f>IF(INTRO!$E$39="Non-endemic"," ",IF(COUNTRY_INFO!C691=0," ",COUNTRY_INFO!C691))</f>
        <v>Ahoada East</v>
      </c>
      <c r="D691" s="14">
        <f>IF(INTRO!$E$39="Non-endemic",0,IF(INTRO!$E$39="Endemic but PC is not required",IF(COUNTRY_INFO!$H691=1,COUNTRY_INFO!F691+COUNTRY_INFO!G691,0),IF(COUNTRY_INFO!$H691=1,COUNTRY_INFO!F691+COUNTRY_INFO!G691,IF(COUNTRY_INFO!$I691=1,IF(COUNTRY_INFO!N691&gt;=(COUNTRY_INFO!F691+COUNTRY_INFO!G691),COUNTRY_INFO!F691+COUNTRY_INFO!G691,COUNTRY_INFO!$N691),0))))</f>
        <v>179405</v>
      </c>
      <c r="E691" s="15">
        <f>IF(AND(INTRO!$E$39="Non-endemic",INTRO!$E$37="Non-endemic"),"Not required",IF(INTRO!$E$39="Non-endemic","Treat with DEC",COUNTRY_INFO!Q691))</f>
        <v>1</v>
      </c>
      <c r="F691" s="15">
        <f>IF(INTRO!$E$39&lt;&gt;"Non-endemic",COUNTRY_INFO!R691,"Not required")</f>
        <v>0</v>
      </c>
      <c r="G691" s="14">
        <f>IF(COUNTRY_INFO!H691=1, IF($E691=1,IF(ALB_MBD!$J691&lt;&gt;" ",COUNTRY_INFO!F691+COUNTRY_INFO!G691-ALB_MBD!$J691,COUNTRY_INFO!F691+COUNTRY_INFO!G691), 0),0)</f>
        <v>179405</v>
      </c>
      <c r="H691" s="14">
        <f>IF(INTRO!$E$39&lt;&gt;"Endemic",0, IF(AND(COUNTRY_INFO!$I691=1,$F691&lt;&gt;0),IF(COUNTRY_INFO!N691&gt;=(COUNTRY_INFO!F691+COUNTRY_INFO!G691),COUNTRY_INFO!F691+COUNTRY_INFO!G691,COUNTRY_INFO!$N691), 0))</f>
        <v>0</v>
      </c>
      <c r="I691" s="3">
        <v>0</v>
      </c>
      <c r="J691" s="14">
        <f t="shared" si="72"/>
        <v>0</v>
      </c>
      <c r="K691" s="14">
        <f t="shared" si="73"/>
        <v>502333.99999999994</v>
      </c>
      <c r="L691" s="14">
        <f t="shared" si="74"/>
        <v>0</v>
      </c>
      <c r="M691" s="14">
        <f t="shared" si="75"/>
        <v>0</v>
      </c>
      <c r="N691" s="14">
        <f t="shared" si="76"/>
        <v>502333.99999999994</v>
      </c>
      <c r="O691" s="25"/>
      <c r="P691" s="16">
        <f t="shared" si="70"/>
        <v>502333.99999999994</v>
      </c>
      <c r="Q691" s="16">
        <f t="shared" si="71"/>
        <v>1005</v>
      </c>
    </row>
    <row r="692" spans="1:17" x14ac:dyDescent="0.25">
      <c r="A692" s="13" t="str">
        <f>IF(INTRO!$E$39="Non-endemic"," ",IF(COUNTRY_INFO!A692=0," ",COUNTRY_INFO!A692))</f>
        <v>Nigeria</v>
      </c>
      <c r="B692" s="13" t="str">
        <f>IF(INTRO!$E$39="Non-endemic"," ",IF(COUNTRY_INFO!B692=0," ",COUNTRY_INFO!B692))</f>
        <v>Rivers</v>
      </c>
      <c r="C692" s="13" t="str">
        <f>IF(INTRO!$E$39="Non-endemic"," ",IF(COUNTRY_INFO!C692=0," ",COUNTRY_INFO!C692))</f>
        <v>Ahoada West</v>
      </c>
      <c r="D692" s="14">
        <f>IF(INTRO!$E$39="Non-endemic",0,IF(INTRO!$E$39="Endemic but PC is not required",IF(COUNTRY_INFO!$H692=1,COUNTRY_INFO!F692+COUNTRY_INFO!G692,0),IF(COUNTRY_INFO!$H692=1,COUNTRY_INFO!F692+COUNTRY_INFO!G692,IF(COUNTRY_INFO!$I692=1,IF(COUNTRY_INFO!N692&gt;=(COUNTRY_INFO!F692+COUNTRY_INFO!G692),COUNTRY_INFO!F692+COUNTRY_INFO!G692,COUNTRY_INFO!$N692),0))))</f>
        <v>0</v>
      </c>
      <c r="E692" s="15">
        <f>IF(AND(INTRO!$E$39="Non-endemic",INTRO!$E$37="Non-endemic"),"Not required",IF(INTRO!$E$39="Non-endemic","Treat with DEC",COUNTRY_INFO!Q692))</f>
        <v>0</v>
      </c>
      <c r="F692" s="15">
        <f>IF(INTRO!$E$39&lt;&gt;"Non-endemic",COUNTRY_INFO!R692,"Not required")</f>
        <v>0</v>
      </c>
      <c r="G692" s="14">
        <f>IF(COUNTRY_INFO!H692=1, IF($E692=1,IF(ALB_MBD!$J692&lt;&gt;" ",COUNTRY_INFO!F692+COUNTRY_INFO!G692-ALB_MBD!$J692,COUNTRY_INFO!F692+COUNTRY_INFO!G692), 0),0)</f>
        <v>0</v>
      </c>
      <c r="H692" s="14">
        <f>IF(INTRO!$E$39&lt;&gt;"Endemic",0, IF(AND(COUNTRY_INFO!$I692=1,$F692&lt;&gt;0),IF(COUNTRY_INFO!N692&gt;=(COUNTRY_INFO!F692+COUNTRY_INFO!G692),COUNTRY_INFO!F692+COUNTRY_INFO!G692,COUNTRY_INFO!$N692), 0))</f>
        <v>0</v>
      </c>
      <c r="I692" s="3">
        <v>0</v>
      </c>
      <c r="J692" s="14">
        <f t="shared" si="72"/>
        <v>0</v>
      </c>
      <c r="K692" s="14">
        <f t="shared" si="73"/>
        <v>0</v>
      </c>
      <c r="L692" s="14">
        <f t="shared" si="74"/>
        <v>0</v>
      </c>
      <c r="M692" s="14">
        <f t="shared" si="75"/>
        <v>0</v>
      </c>
      <c r="N692" s="14">
        <f t="shared" si="76"/>
        <v>0</v>
      </c>
      <c r="O692" s="25"/>
      <c r="P692" s="16">
        <f t="shared" si="70"/>
        <v>0</v>
      </c>
      <c r="Q692" s="16">
        <f t="shared" si="71"/>
        <v>0</v>
      </c>
    </row>
    <row r="693" spans="1:17" x14ac:dyDescent="0.25">
      <c r="A693" s="13" t="str">
        <f>IF(INTRO!$E$39="Non-endemic"," ",IF(COUNTRY_INFO!A693=0," ",COUNTRY_INFO!A693))</f>
        <v>Nigeria</v>
      </c>
      <c r="B693" s="13" t="str">
        <f>IF(INTRO!$E$39="Non-endemic"," ",IF(COUNTRY_INFO!B693=0," ",COUNTRY_INFO!B693))</f>
        <v>Rivers</v>
      </c>
      <c r="C693" s="13" t="str">
        <f>IF(INTRO!$E$39="Non-endemic"," ",IF(COUNTRY_INFO!C693=0," ",COUNTRY_INFO!C693))</f>
        <v>Akuku Toro</v>
      </c>
      <c r="D693" s="14">
        <f>IF(INTRO!$E$39="Non-endemic",0,IF(INTRO!$E$39="Endemic but PC is not required",IF(COUNTRY_INFO!$H693=1,COUNTRY_INFO!F693+COUNTRY_INFO!G693,0),IF(COUNTRY_INFO!$H693=1,COUNTRY_INFO!F693+COUNTRY_INFO!G693,IF(COUNTRY_INFO!$I693=1,IF(COUNTRY_INFO!N693&gt;=(COUNTRY_INFO!F693+COUNTRY_INFO!G693),COUNTRY_INFO!F693+COUNTRY_INFO!G693,COUNTRY_INFO!$N693),0))))</f>
        <v>167849</v>
      </c>
      <c r="E693" s="15">
        <f>IF(AND(INTRO!$E$39="Non-endemic",INTRO!$E$37="Non-endemic"),"Not required",IF(INTRO!$E$39="Non-endemic","Treat with DEC",COUNTRY_INFO!Q693))</f>
        <v>1</v>
      </c>
      <c r="F693" s="15">
        <f>IF(INTRO!$E$39&lt;&gt;"Non-endemic",COUNTRY_INFO!R693,"Not required")</f>
        <v>0</v>
      </c>
      <c r="G693" s="14">
        <f>IF(COUNTRY_INFO!H693=1, IF($E693=1,IF(ALB_MBD!$J693&lt;&gt;" ",COUNTRY_INFO!F693+COUNTRY_INFO!G693-ALB_MBD!$J693,COUNTRY_INFO!F693+COUNTRY_INFO!G693), 0),0)</f>
        <v>167849</v>
      </c>
      <c r="H693" s="14">
        <f>IF(INTRO!$E$39&lt;&gt;"Endemic",0, IF(AND(COUNTRY_INFO!$I693=1,$F693&lt;&gt;0),IF(COUNTRY_INFO!N693&gt;=(COUNTRY_INFO!F693+COUNTRY_INFO!G693),COUNTRY_INFO!F693+COUNTRY_INFO!G693,COUNTRY_INFO!$N693), 0))</f>
        <v>0</v>
      </c>
      <c r="I693" s="3">
        <v>0</v>
      </c>
      <c r="J693" s="14">
        <f t="shared" si="72"/>
        <v>0</v>
      </c>
      <c r="K693" s="14">
        <f t="shared" si="73"/>
        <v>469977.19999999995</v>
      </c>
      <c r="L693" s="14">
        <f t="shared" si="74"/>
        <v>0</v>
      </c>
      <c r="M693" s="14">
        <f t="shared" si="75"/>
        <v>0</v>
      </c>
      <c r="N693" s="14">
        <f t="shared" si="76"/>
        <v>469977.19999999995</v>
      </c>
      <c r="O693" s="25"/>
      <c r="P693" s="16">
        <f t="shared" si="70"/>
        <v>469977.19999999995</v>
      </c>
      <c r="Q693" s="16">
        <f t="shared" si="71"/>
        <v>940</v>
      </c>
    </row>
    <row r="694" spans="1:17" x14ac:dyDescent="0.25">
      <c r="A694" s="13" t="str">
        <f>IF(INTRO!$E$39="Non-endemic"," ",IF(COUNTRY_INFO!A694=0," ",COUNTRY_INFO!A694))</f>
        <v>Nigeria</v>
      </c>
      <c r="B694" s="13" t="str">
        <f>IF(INTRO!$E$39="Non-endemic"," ",IF(COUNTRY_INFO!B694=0," ",COUNTRY_INFO!B694))</f>
        <v>Rivers</v>
      </c>
      <c r="C694" s="13" t="str">
        <f>IF(INTRO!$E$39="Non-endemic"," ",IF(COUNTRY_INFO!C694=0," ",COUNTRY_INFO!C694))</f>
        <v>Andoni</v>
      </c>
      <c r="D694" s="14">
        <f>IF(INTRO!$E$39="Non-endemic",0,IF(INTRO!$E$39="Endemic but PC is not required",IF(COUNTRY_INFO!$H694=1,COUNTRY_INFO!F694+COUNTRY_INFO!G694,0),IF(COUNTRY_INFO!$H694=1,COUNTRY_INFO!F694+COUNTRY_INFO!G694,IF(COUNTRY_INFO!$I694=1,IF(COUNTRY_INFO!N694&gt;=(COUNTRY_INFO!F694+COUNTRY_INFO!G694),COUNTRY_INFO!F694+COUNTRY_INFO!G694,COUNTRY_INFO!$N694),0))))</f>
        <v>227026</v>
      </c>
      <c r="E694" s="15">
        <f>IF(AND(INTRO!$E$39="Non-endemic",INTRO!$E$37="Non-endemic"),"Not required",IF(INTRO!$E$39="Non-endemic","Treat with DEC",COUNTRY_INFO!Q694))</f>
        <v>1</v>
      </c>
      <c r="F694" s="15">
        <f>IF(INTRO!$E$39&lt;&gt;"Non-endemic",COUNTRY_INFO!R694,"Not required")</f>
        <v>0</v>
      </c>
      <c r="G694" s="14">
        <f>IF(COUNTRY_INFO!H694=1, IF($E694=1,IF(ALB_MBD!$J694&lt;&gt;" ",COUNTRY_INFO!F694+COUNTRY_INFO!G694-ALB_MBD!$J694,COUNTRY_INFO!F694+COUNTRY_INFO!G694), 0),0)</f>
        <v>0</v>
      </c>
      <c r="H694" s="14">
        <f>IF(INTRO!$E$39&lt;&gt;"Endemic",0, IF(AND(COUNTRY_INFO!$I694=1,$F694&lt;&gt;0),IF(COUNTRY_INFO!N694&gt;=(COUNTRY_INFO!F694+COUNTRY_INFO!G694),COUNTRY_INFO!F694+COUNTRY_INFO!G694,COUNTRY_INFO!$N694), 0))</f>
        <v>0</v>
      </c>
      <c r="I694" s="3">
        <v>0</v>
      </c>
      <c r="J694" s="14">
        <f t="shared" si="72"/>
        <v>0</v>
      </c>
      <c r="K694" s="14">
        <f t="shared" si="73"/>
        <v>0</v>
      </c>
      <c r="L694" s="14">
        <f t="shared" si="74"/>
        <v>0</v>
      </c>
      <c r="M694" s="14">
        <f t="shared" si="75"/>
        <v>0</v>
      </c>
      <c r="N694" s="14">
        <f t="shared" si="76"/>
        <v>0</v>
      </c>
      <c r="O694" s="25"/>
      <c r="P694" s="16">
        <f t="shared" si="70"/>
        <v>0</v>
      </c>
      <c r="Q694" s="16">
        <f t="shared" si="71"/>
        <v>0</v>
      </c>
    </row>
    <row r="695" spans="1:17" x14ac:dyDescent="0.25">
      <c r="A695" s="13" t="str">
        <f>IF(INTRO!$E$39="Non-endemic"," ",IF(COUNTRY_INFO!A695=0," ",COUNTRY_INFO!A695))</f>
        <v>Nigeria</v>
      </c>
      <c r="B695" s="13" t="str">
        <f>IF(INTRO!$E$39="Non-endemic"," ",IF(COUNTRY_INFO!B695=0," ",COUNTRY_INFO!B695))</f>
        <v>Rivers</v>
      </c>
      <c r="C695" s="13" t="str">
        <f>IF(INTRO!$E$39="Non-endemic"," ",IF(COUNTRY_INFO!C695=0," ",COUNTRY_INFO!C695))</f>
        <v>Asari-Toru</v>
      </c>
      <c r="D695" s="14">
        <f>IF(INTRO!$E$39="Non-endemic",0,IF(INTRO!$E$39="Endemic but PC is not required",IF(COUNTRY_INFO!$H695=1,COUNTRY_INFO!F695+COUNTRY_INFO!G695,0),IF(COUNTRY_INFO!$H695=1,COUNTRY_INFO!F695+COUNTRY_INFO!G695,IF(COUNTRY_INFO!$I695=1,IF(COUNTRY_INFO!N695&gt;=(COUNTRY_INFO!F695+COUNTRY_INFO!G695),COUNTRY_INFO!F695+COUNTRY_INFO!G695,COUNTRY_INFO!$N695),0))))</f>
        <v>236808</v>
      </c>
      <c r="E695" s="15">
        <f>IF(AND(INTRO!$E$39="Non-endemic",INTRO!$E$37="Non-endemic"),"Not required",IF(INTRO!$E$39="Non-endemic","Treat with DEC",COUNTRY_INFO!Q695))</f>
        <v>1</v>
      </c>
      <c r="F695" s="15">
        <f>IF(INTRO!$E$39&lt;&gt;"Non-endemic",COUNTRY_INFO!R695,"Not required")</f>
        <v>0</v>
      </c>
      <c r="G695" s="14">
        <f>IF(COUNTRY_INFO!H695=1, IF($E695=1,IF(ALB_MBD!$J695&lt;&gt;" ",COUNTRY_INFO!F695+COUNTRY_INFO!G695-ALB_MBD!$J695,COUNTRY_INFO!F695+COUNTRY_INFO!G695), 0),0)</f>
        <v>236808</v>
      </c>
      <c r="H695" s="14">
        <f>IF(INTRO!$E$39&lt;&gt;"Endemic",0, IF(AND(COUNTRY_INFO!$I695=1,$F695&lt;&gt;0),IF(COUNTRY_INFO!N695&gt;=(COUNTRY_INFO!F695+COUNTRY_INFO!G695),COUNTRY_INFO!F695+COUNTRY_INFO!G695,COUNTRY_INFO!$N695), 0))</f>
        <v>0</v>
      </c>
      <c r="I695" s="3">
        <v>0</v>
      </c>
      <c r="J695" s="14">
        <f t="shared" si="72"/>
        <v>0</v>
      </c>
      <c r="K695" s="14">
        <f t="shared" si="73"/>
        <v>663062.39999999991</v>
      </c>
      <c r="L695" s="14">
        <f t="shared" si="74"/>
        <v>0</v>
      </c>
      <c r="M695" s="14">
        <f t="shared" si="75"/>
        <v>0</v>
      </c>
      <c r="N695" s="14">
        <f t="shared" si="76"/>
        <v>663062.39999999991</v>
      </c>
      <c r="O695" s="25"/>
      <c r="P695" s="16">
        <f t="shared" si="70"/>
        <v>663062.39999999991</v>
      </c>
      <c r="Q695" s="16">
        <f t="shared" si="71"/>
        <v>1327</v>
      </c>
    </row>
    <row r="696" spans="1:17" x14ac:dyDescent="0.25">
      <c r="A696" s="13" t="str">
        <f>IF(INTRO!$E$39="Non-endemic"," ",IF(COUNTRY_INFO!A696=0," ",COUNTRY_INFO!A696))</f>
        <v>Nigeria</v>
      </c>
      <c r="B696" s="13" t="str">
        <f>IF(INTRO!$E$39="Non-endemic"," ",IF(COUNTRY_INFO!B696=0," ",COUNTRY_INFO!B696))</f>
        <v>Rivers</v>
      </c>
      <c r="C696" s="13" t="str">
        <f>IF(INTRO!$E$39="Non-endemic"," ",IF(COUNTRY_INFO!C696=0," ",COUNTRY_INFO!C696))</f>
        <v>Bonny</v>
      </c>
      <c r="D696" s="14">
        <f>IF(INTRO!$E$39="Non-endemic",0,IF(INTRO!$E$39="Endemic but PC is not required",IF(COUNTRY_INFO!$H696=1,COUNTRY_INFO!F696+COUNTRY_INFO!G696,0),IF(COUNTRY_INFO!$H696=1,COUNTRY_INFO!F696+COUNTRY_INFO!G696,IF(COUNTRY_INFO!$I696=1,IF(COUNTRY_INFO!N696&gt;=(COUNTRY_INFO!F696+COUNTRY_INFO!G696),COUNTRY_INFO!F696+COUNTRY_INFO!G696,COUNTRY_INFO!$N696),0))))</f>
        <v>231706</v>
      </c>
      <c r="E696" s="15">
        <f>IF(AND(INTRO!$E$39="Non-endemic",INTRO!$E$37="Non-endemic"),"Not required",IF(INTRO!$E$39="Non-endemic","Treat with DEC",COUNTRY_INFO!Q696))</f>
        <v>1</v>
      </c>
      <c r="F696" s="15">
        <f>IF(INTRO!$E$39&lt;&gt;"Non-endemic",COUNTRY_INFO!R696,"Not required")</f>
        <v>0</v>
      </c>
      <c r="G696" s="14">
        <f>IF(COUNTRY_INFO!H696=1, IF($E696=1,IF(ALB_MBD!$J696&lt;&gt;" ",COUNTRY_INFO!F696+COUNTRY_INFO!G696-ALB_MBD!$J696,COUNTRY_INFO!F696+COUNTRY_INFO!G696), 0),0)</f>
        <v>0</v>
      </c>
      <c r="H696" s="14">
        <f>IF(INTRO!$E$39&lt;&gt;"Endemic",0, IF(AND(COUNTRY_INFO!$I696=1,$F696&lt;&gt;0),IF(COUNTRY_INFO!N696&gt;=(COUNTRY_INFO!F696+COUNTRY_INFO!G696),COUNTRY_INFO!F696+COUNTRY_INFO!G696,COUNTRY_INFO!$N696), 0))</f>
        <v>0</v>
      </c>
      <c r="I696" s="3">
        <v>0</v>
      </c>
      <c r="J696" s="14">
        <f t="shared" si="72"/>
        <v>0</v>
      </c>
      <c r="K696" s="14">
        <f t="shared" si="73"/>
        <v>0</v>
      </c>
      <c r="L696" s="14">
        <f t="shared" si="74"/>
        <v>0</v>
      </c>
      <c r="M696" s="14">
        <f t="shared" si="75"/>
        <v>0</v>
      </c>
      <c r="N696" s="14">
        <f t="shared" si="76"/>
        <v>0</v>
      </c>
      <c r="O696" s="25"/>
      <c r="P696" s="16">
        <f t="shared" si="70"/>
        <v>0</v>
      </c>
      <c r="Q696" s="16">
        <f t="shared" si="71"/>
        <v>0</v>
      </c>
    </row>
    <row r="697" spans="1:17" x14ac:dyDescent="0.25">
      <c r="A697" s="13" t="str">
        <f>IF(INTRO!$E$39="Non-endemic"," ",IF(COUNTRY_INFO!A697=0," ",COUNTRY_INFO!A697))</f>
        <v>Nigeria</v>
      </c>
      <c r="B697" s="13" t="str">
        <f>IF(INTRO!$E$39="Non-endemic"," ",IF(COUNTRY_INFO!B697=0," ",COUNTRY_INFO!B697))</f>
        <v>Rivers</v>
      </c>
      <c r="C697" s="13" t="str">
        <f>IF(INTRO!$E$39="Non-endemic"," ",IF(COUNTRY_INFO!C697=0," ",COUNTRY_INFO!C697))</f>
        <v>Degama</v>
      </c>
      <c r="D697" s="14">
        <f>IF(INTRO!$E$39="Non-endemic",0,IF(INTRO!$E$39="Endemic but PC is not required",IF(COUNTRY_INFO!$H697=1,COUNTRY_INFO!F697+COUNTRY_INFO!G697,0),IF(COUNTRY_INFO!$H697=1,COUNTRY_INFO!F697+COUNTRY_INFO!G697,IF(COUNTRY_INFO!$I697=1,IF(COUNTRY_INFO!N697&gt;=(COUNTRY_INFO!F697+COUNTRY_INFO!G697),COUNTRY_INFO!F697+COUNTRY_INFO!G697,COUNTRY_INFO!$N697),0))))</f>
        <v>268734</v>
      </c>
      <c r="E697" s="15">
        <f>IF(AND(INTRO!$E$39="Non-endemic",INTRO!$E$37="Non-endemic"),"Not required",IF(INTRO!$E$39="Non-endemic","Treat with DEC",COUNTRY_INFO!Q697))</f>
        <v>1</v>
      </c>
      <c r="F697" s="15">
        <f>IF(INTRO!$E$39&lt;&gt;"Non-endemic",COUNTRY_INFO!R697,"Not required")</f>
        <v>0</v>
      </c>
      <c r="G697" s="14">
        <f>IF(COUNTRY_INFO!H697=1, IF($E697=1,IF(ALB_MBD!$J697&lt;&gt;" ",COUNTRY_INFO!F697+COUNTRY_INFO!G697-ALB_MBD!$J697,COUNTRY_INFO!F697+COUNTRY_INFO!G697), 0),0)</f>
        <v>268734</v>
      </c>
      <c r="H697" s="14">
        <f>IF(INTRO!$E$39&lt;&gt;"Endemic",0, IF(AND(COUNTRY_INFO!$I697=1,$F697&lt;&gt;0),IF(COUNTRY_INFO!N697&gt;=(COUNTRY_INFO!F697+COUNTRY_INFO!G697),COUNTRY_INFO!F697+COUNTRY_INFO!G697,COUNTRY_INFO!$N697), 0))</f>
        <v>0</v>
      </c>
      <c r="I697" s="3">
        <v>0</v>
      </c>
      <c r="J697" s="14">
        <f t="shared" si="72"/>
        <v>0</v>
      </c>
      <c r="K697" s="14">
        <f t="shared" si="73"/>
        <v>752455.2</v>
      </c>
      <c r="L697" s="14">
        <f t="shared" si="74"/>
        <v>0</v>
      </c>
      <c r="M697" s="14">
        <f t="shared" si="75"/>
        <v>0</v>
      </c>
      <c r="N697" s="14">
        <f t="shared" si="76"/>
        <v>752455.2</v>
      </c>
      <c r="O697" s="25"/>
      <c r="P697" s="16">
        <f t="shared" si="70"/>
        <v>752455.2</v>
      </c>
      <c r="Q697" s="16">
        <f t="shared" si="71"/>
        <v>1505</v>
      </c>
    </row>
    <row r="698" spans="1:17" x14ac:dyDescent="0.25">
      <c r="A698" s="13" t="str">
        <f>IF(INTRO!$E$39="Non-endemic"," ",IF(COUNTRY_INFO!A698=0," ",COUNTRY_INFO!A698))</f>
        <v>Nigeria</v>
      </c>
      <c r="B698" s="13" t="str">
        <f>IF(INTRO!$E$39="Non-endemic"," ",IF(COUNTRY_INFO!B698=0," ",COUNTRY_INFO!B698))</f>
        <v>Rivers</v>
      </c>
      <c r="C698" s="13" t="str">
        <f>IF(INTRO!$E$39="Non-endemic"," ",IF(COUNTRY_INFO!C698=0," ",COUNTRY_INFO!C698))</f>
        <v>Eleme</v>
      </c>
      <c r="D698" s="14">
        <f>IF(INTRO!$E$39="Non-endemic",0,IF(INTRO!$E$39="Endemic but PC is not required",IF(COUNTRY_INFO!$H698=1,COUNTRY_INFO!F698+COUNTRY_INFO!G698,0),IF(COUNTRY_INFO!$H698=1,COUNTRY_INFO!F698+COUNTRY_INFO!G698,IF(COUNTRY_INFO!$I698=1,IF(COUNTRY_INFO!N698&gt;=(COUNTRY_INFO!F698+COUNTRY_INFO!G698),COUNTRY_INFO!F698+COUNTRY_INFO!G698,COUNTRY_INFO!$N698),0))))</f>
        <v>0</v>
      </c>
      <c r="E698" s="15">
        <f>IF(AND(INTRO!$E$39="Non-endemic",INTRO!$E$37="Non-endemic"),"Not required",IF(INTRO!$E$39="Non-endemic","Treat with DEC",COUNTRY_INFO!Q698))</f>
        <v>0</v>
      </c>
      <c r="F698" s="15">
        <f>IF(INTRO!$E$39&lt;&gt;"Non-endemic",COUNTRY_INFO!R698,"Not required")</f>
        <v>0</v>
      </c>
      <c r="G698" s="14">
        <f>IF(COUNTRY_INFO!H698=1, IF($E698=1,IF(ALB_MBD!$J698&lt;&gt;" ",COUNTRY_INFO!F698+COUNTRY_INFO!G698-ALB_MBD!$J698,COUNTRY_INFO!F698+COUNTRY_INFO!G698), 0),0)</f>
        <v>0</v>
      </c>
      <c r="H698" s="14">
        <f>IF(INTRO!$E$39&lt;&gt;"Endemic",0, IF(AND(COUNTRY_INFO!$I698=1,$F698&lt;&gt;0),IF(COUNTRY_INFO!N698&gt;=(COUNTRY_INFO!F698+COUNTRY_INFO!G698),COUNTRY_INFO!F698+COUNTRY_INFO!G698,COUNTRY_INFO!$N698), 0))</f>
        <v>0</v>
      </c>
      <c r="I698" s="3">
        <v>0</v>
      </c>
      <c r="J698" s="14">
        <f t="shared" si="72"/>
        <v>0</v>
      </c>
      <c r="K698" s="14">
        <f t="shared" si="73"/>
        <v>0</v>
      </c>
      <c r="L698" s="14">
        <f t="shared" si="74"/>
        <v>0</v>
      </c>
      <c r="M698" s="14">
        <f t="shared" si="75"/>
        <v>0</v>
      </c>
      <c r="N698" s="14">
        <f t="shared" si="76"/>
        <v>0</v>
      </c>
      <c r="O698" s="25"/>
      <c r="P698" s="16">
        <f t="shared" si="70"/>
        <v>0</v>
      </c>
      <c r="Q698" s="16">
        <f t="shared" si="71"/>
        <v>0</v>
      </c>
    </row>
    <row r="699" spans="1:17" x14ac:dyDescent="0.25">
      <c r="A699" s="13" t="str">
        <f>IF(INTRO!$E$39="Non-endemic"," ",IF(COUNTRY_INFO!A699=0," ",COUNTRY_INFO!A699))</f>
        <v>Nigeria</v>
      </c>
      <c r="B699" s="13" t="str">
        <f>IF(INTRO!$E$39="Non-endemic"," ",IF(COUNTRY_INFO!B699=0," ",COUNTRY_INFO!B699))</f>
        <v>Rivers</v>
      </c>
      <c r="C699" s="13" t="str">
        <f>IF(INTRO!$E$39="Non-endemic"," ",IF(COUNTRY_INFO!C699=0," ",COUNTRY_INFO!C699))</f>
        <v>Emohua</v>
      </c>
      <c r="D699" s="14">
        <f>IF(INTRO!$E$39="Non-endemic",0,IF(INTRO!$E$39="Endemic but PC is not required",IF(COUNTRY_INFO!$H699=1,COUNTRY_INFO!F699+COUNTRY_INFO!G699,0),IF(COUNTRY_INFO!$H699=1,COUNTRY_INFO!F699+COUNTRY_INFO!G699,IF(COUNTRY_INFO!$I699=1,IF(COUNTRY_INFO!N699&gt;=(COUNTRY_INFO!F699+COUNTRY_INFO!G699),COUNTRY_INFO!F699+COUNTRY_INFO!G699,COUNTRY_INFO!$N699),0))))</f>
        <v>0</v>
      </c>
      <c r="E699" s="15">
        <f>IF(AND(INTRO!$E$39="Non-endemic",INTRO!$E$37="Non-endemic"),"Not required",IF(INTRO!$E$39="Non-endemic","Treat with DEC",COUNTRY_INFO!Q699))</f>
        <v>0</v>
      </c>
      <c r="F699" s="15">
        <f>IF(INTRO!$E$39&lt;&gt;"Non-endemic",COUNTRY_INFO!R699,"Not required")</f>
        <v>0</v>
      </c>
      <c r="G699" s="14">
        <f>IF(COUNTRY_INFO!H699=1, IF($E699=1,IF(ALB_MBD!$J699&lt;&gt;" ",COUNTRY_INFO!F699+COUNTRY_INFO!G699-ALB_MBD!$J699,COUNTRY_INFO!F699+COUNTRY_INFO!G699), 0),0)</f>
        <v>0</v>
      </c>
      <c r="H699" s="14">
        <f>IF(INTRO!$E$39&lt;&gt;"Endemic",0, IF(AND(COUNTRY_INFO!$I699=1,$F699&lt;&gt;0),IF(COUNTRY_INFO!N699&gt;=(COUNTRY_INFO!F699+COUNTRY_INFO!G699),COUNTRY_INFO!F699+COUNTRY_INFO!G699,COUNTRY_INFO!$N699), 0))</f>
        <v>0</v>
      </c>
      <c r="I699" s="3">
        <v>0</v>
      </c>
      <c r="J699" s="14">
        <f t="shared" si="72"/>
        <v>0</v>
      </c>
      <c r="K699" s="14">
        <f t="shared" si="73"/>
        <v>0</v>
      </c>
      <c r="L699" s="14">
        <f t="shared" si="74"/>
        <v>0</v>
      </c>
      <c r="M699" s="14">
        <f t="shared" si="75"/>
        <v>0</v>
      </c>
      <c r="N699" s="14">
        <f t="shared" si="76"/>
        <v>0</v>
      </c>
      <c r="O699" s="25"/>
      <c r="P699" s="16">
        <f t="shared" si="70"/>
        <v>0</v>
      </c>
      <c r="Q699" s="16">
        <f t="shared" si="71"/>
        <v>0</v>
      </c>
    </row>
    <row r="700" spans="1:17" x14ac:dyDescent="0.25">
      <c r="A700" s="13" t="str">
        <f>IF(INTRO!$E$39="Non-endemic"," ",IF(COUNTRY_INFO!A700=0," ",COUNTRY_INFO!A700))</f>
        <v>Nigeria</v>
      </c>
      <c r="B700" s="13" t="str">
        <f>IF(INTRO!$E$39="Non-endemic"," ",IF(COUNTRY_INFO!B700=0," ",COUNTRY_INFO!B700))</f>
        <v>Rivers</v>
      </c>
      <c r="C700" s="13" t="str">
        <f>IF(INTRO!$E$39="Non-endemic"," ",IF(COUNTRY_INFO!C700=0," ",COUNTRY_INFO!C700))</f>
        <v>Etche</v>
      </c>
      <c r="D700" s="14">
        <f>IF(INTRO!$E$39="Non-endemic",0,IF(INTRO!$E$39="Endemic but PC is not required",IF(COUNTRY_INFO!$H700=1,COUNTRY_INFO!F700+COUNTRY_INFO!G700,0),IF(COUNTRY_INFO!$H700=1,COUNTRY_INFO!F700+COUNTRY_INFO!G700,IF(COUNTRY_INFO!$I700=1,IF(COUNTRY_INFO!N700&gt;=(COUNTRY_INFO!F700+COUNTRY_INFO!G700),COUNTRY_INFO!F700+COUNTRY_INFO!G700,COUNTRY_INFO!$N700),0))))</f>
        <v>268391</v>
      </c>
      <c r="E700" s="15">
        <f>IF(AND(INTRO!$E$39="Non-endemic",INTRO!$E$37="Non-endemic"),"Not required",IF(INTRO!$E$39="Non-endemic","Treat with DEC",COUNTRY_INFO!Q700))</f>
        <v>1</v>
      </c>
      <c r="F700" s="15">
        <f>IF(INTRO!$E$39&lt;&gt;"Non-endemic",COUNTRY_INFO!R700,"Not required")</f>
        <v>0</v>
      </c>
      <c r="G700" s="14">
        <f>IF(COUNTRY_INFO!H700=1, IF($E700=1,IF(ALB_MBD!$J700&lt;&gt;" ",COUNTRY_INFO!F700+COUNTRY_INFO!G700-ALB_MBD!$J700,COUNTRY_INFO!F700+COUNTRY_INFO!G700), 0),0)</f>
        <v>268391</v>
      </c>
      <c r="H700" s="14">
        <f>IF(INTRO!$E$39&lt;&gt;"Endemic",0, IF(AND(COUNTRY_INFO!$I700=1,$F700&lt;&gt;0),IF(COUNTRY_INFO!N700&gt;=(COUNTRY_INFO!F700+COUNTRY_INFO!G700),COUNTRY_INFO!F700+COUNTRY_INFO!G700,COUNTRY_INFO!$N700), 0))</f>
        <v>0</v>
      </c>
      <c r="I700" s="3">
        <v>0</v>
      </c>
      <c r="J700" s="14">
        <f t="shared" si="72"/>
        <v>0</v>
      </c>
      <c r="K700" s="14">
        <f t="shared" si="73"/>
        <v>751494.79999999993</v>
      </c>
      <c r="L700" s="14">
        <f t="shared" si="74"/>
        <v>0</v>
      </c>
      <c r="M700" s="14">
        <f t="shared" si="75"/>
        <v>0</v>
      </c>
      <c r="N700" s="14">
        <f t="shared" si="76"/>
        <v>751494.79999999993</v>
      </c>
      <c r="O700" s="25"/>
      <c r="P700" s="16">
        <f t="shared" si="70"/>
        <v>751494.79999999993</v>
      </c>
      <c r="Q700" s="16">
        <f t="shared" si="71"/>
        <v>1503</v>
      </c>
    </row>
    <row r="701" spans="1:17" x14ac:dyDescent="0.25">
      <c r="A701" s="13" t="str">
        <f>IF(INTRO!$E$39="Non-endemic"," ",IF(COUNTRY_INFO!A701=0," ",COUNTRY_INFO!A701))</f>
        <v>Nigeria</v>
      </c>
      <c r="B701" s="13" t="str">
        <f>IF(INTRO!$E$39="Non-endemic"," ",IF(COUNTRY_INFO!B701=0," ",COUNTRY_INFO!B701))</f>
        <v>Rivers</v>
      </c>
      <c r="C701" s="13" t="str">
        <f>IF(INTRO!$E$39="Non-endemic"," ",IF(COUNTRY_INFO!C701=0," ",COUNTRY_INFO!C701))</f>
        <v>Gokana</v>
      </c>
      <c r="D701" s="14">
        <f>IF(INTRO!$E$39="Non-endemic",0,IF(INTRO!$E$39="Endemic but PC is not required",IF(COUNTRY_INFO!$H701=1,COUNTRY_INFO!F701+COUNTRY_INFO!G701,0),IF(COUNTRY_INFO!$H701=1,COUNTRY_INFO!F701+COUNTRY_INFO!G701,IF(COUNTRY_INFO!$I701=1,IF(COUNTRY_INFO!N701&gt;=(COUNTRY_INFO!F701+COUNTRY_INFO!G701),COUNTRY_INFO!F701+COUNTRY_INFO!G701,COUNTRY_INFO!$N701),0))))</f>
        <v>0</v>
      </c>
      <c r="E701" s="15">
        <f>IF(AND(INTRO!$E$39="Non-endemic",INTRO!$E$37="Non-endemic"),"Not required",IF(INTRO!$E$39="Non-endemic","Treat with DEC",COUNTRY_INFO!Q701))</f>
        <v>0</v>
      </c>
      <c r="F701" s="15">
        <f>IF(INTRO!$E$39&lt;&gt;"Non-endemic",COUNTRY_INFO!R701,"Not required")</f>
        <v>0</v>
      </c>
      <c r="G701" s="14">
        <f>IF(COUNTRY_INFO!H701=1, IF($E701=1,IF(ALB_MBD!$J701&lt;&gt;" ",COUNTRY_INFO!F701+COUNTRY_INFO!G701-ALB_MBD!$J701,COUNTRY_INFO!F701+COUNTRY_INFO!G701), 0),0)</f>
        <v>0</v>
      </c>
      <c r="H701" s="14">
        <f>IF(INTRO!$E$39&lt;&gt;"Endemic",0, IF(AND(COUNTRY_INFO!$I701=1,$F701&lt;&gt;0),IF(COUNTRY_INFO!N701&gt;=(COUNTRY_INFO!F701+COUNTRY_INFO!G701),COUNTRY_INFO!F701+COUNTRY_INFO!G701,COUNTRY_INFO!$N701), 0))</f>
        <v>0</v>
      </c>
      <c r="I701" s="3">
        <v>0</v>
      </c>
      <c r="J701" s="14">
        <f t="shared" si="72"/>
        <v>0</v>
      </c>
      <c r="K701" s="14">
        <f t="shared" si="73"/>
        <v>0</v>
      </c>
      <c r="L701" s="14">
        <f t="shared" si="74"/>
        <v>0</v>
      </c>
      <c r="M701" s="14">
        <f t="shared" si="75"/>
        <v>0</v>
      </c>
      <c r="N701" s="14">
        <f t="shared" si="76"/>
        <v>0</v>
      </c>
      <c r="O701" s="25"/>
      <c r="P701" s="16">
        <f t="shared" si="70"/>
        <v>0</v>
      </c>
      <c r="Q701" s="16">
        <f t="shared" si="71"/>
        <v>0</v>
      </c>
    </row>
    <row r="702" spans="1:17" x14ac:dyDescent="0.25">
      <c r="A702" s="13" t="str">
        <f>IF(INTRO!$E$39="Non-endemic"," ",IF(COUNTRY_INFO!A702=0," ",COUNTRY_INFO!A702))</f>
        <v>Nigeria</v>
      </c>
      <c r="B702" s="13" t="str">
        <f>IF(INTRO!$E$39="Non-endemic"," ",IF(COUNTRY_INFO!B702=0," ",COUNTRY_INFO!B702))</f>
        <v>Rivers</v>
      </c>
      <c r="C702" s="13" t="str">
        <f>IF(INTRO!$E$39="Non-endemic"," ",IF(COUNTRY_INFO!C702=0," ",COUNTRY_INFO!C702))</f>
        <v>Ikwere</v>
      </c>
      <c r="D702" s="14">
        <f>IF(INTRO!$E$39="Non-endemic",0,IF(INTRO!$E$39="Endemic but PC is not required",IF(COUNTRY_INFO!$H702=1,COUNTRY_INFO!F702+COUNTRY_INFO!G702,0),IF(COUNTRY_INFO!$H702=1,COUNTRY_INFO!F702+COUNTRY_INFO!G702,IF(COUNTRY_INFO!$I702=1,IF(COUNTRY_INFO!N702&gt;=(COUNTRY_INFO!F702+COUNTRY_INFO!G702),COUNTRY_INFO!F702+COUNTRY_INFO!G702,COUNTRY_INFO!$N702),0))))</f>
        <v>204128</v>
      </c>
      <c r="E702" s="15">
        <f>IF(AND(INTRO!$E$39="Non-endemic",INTRO!$E$37="Non-endemic"),"Not required",IF(INTRO!$E$39="Non-endemic","Treat with DEC",COUNTRY_INFO!Q702))</f>
        <v>1</v>
      </c>
      <c r="F702" s="15">
        <f>IF(INTRO!$E$39&lt;&gt;"Non-endemic",COUNTRY_INFO!R702,"Not required")</f>
        <v>0</v>
      </c>
      <c r="G702" s="14">
        <f>IF(COUNTRY_INFO!H702=1, IF($E702=1,IF(ALB_MBD!$J702&lt;&gt;" ",COUNTRY_INFO!F702+COUNTRY_INFO!G702-ALB_MBD!$J702,COUNTRY_INFO!F702+COUNTRY_INFO!G702), 0),0)</f>
        <v>204128</v>
      </c>
      <c r="H702" s="14">
        <f>IF(INTRO!$E$39&lt;&gt;"Endemic",0, IF(AND(COUNTRY_INFO!$I702=1,$F702&lt;&gt;0),IF(COUNTRY_INFO!N702&gt;=(COUNTRY_INFO!F702+COUNTRY_INFO!G702),COUNTRY_INFO!F702+COUNTRY_INFO!G702,COUNTRY_INFO!$N702), 0))</f>
        <v>0</v>
      </c>
      <c r="I702" s="3">
        <v>0</v>
      </c>
      <c r="J702" s="14">
        <f t="shared" si="72"/>
        <v>0</v>
      </c>
      <c r="K702" s="14">
        <f t="shared" si="73"/>
        <v>571558.39999999991</v>
      </c>
      <c r="L702" s="14">
        <f t="shared" si="74"/>
        <v>0</v>
      </c>
      <c r="M702" s="14">
        <f t="shared" si="75"/>
        <v>0</v>
      </c>
      <c r="N702" s="14">
        <f t="shared" si="76"/>
        <v>571558.39999999991</v>
      </c>
      <c r="O702" s="25"/>
      <c r="P702" s="16">
        <f t="shared" si="70"/>
        <v>571558.39999999991</v>
      </c>
      <c r="Q702" s="16">
        <f t="shared" si="71"/>
        <v>1144</v>
      </c>
    </row>
    <row r="703" spans="1:17" x14ac:dyDescent="0.25">
      <c r="A703" s="13" t="str">
        <f>IF(INTRO!$E$39="Non-endemic"," ",IF(COUNTRY_INFO!A703=0," ",COUNTRY_INFO!A703))</f>
        <v>Nigeria</v>
      </c>
      <c r="B703" s="13" t="str">
        <f>IF(INTRO!$E$39="Non-endemic"," ",IF(COUNTRY_INFO!B703=0," ",COUNTRY_INFO!B703))</f>
        <v>Rivers</v>
      </c>
      <c r="C703" s="13" t="str">
        <f>IF(INTRO!$E$39="Non-endemic"," ",IF(COUNTRY_INFO!C703=0," ",COUNTRY_INFO!C703))</f>
        <v>Khana</v>
      </c>
      <c r="D703" s="14">
        <f>IF(INTRO!$E$39="Non-endemic",0,IF(INTRO!$E$39="Endemic but PC is not required",IF(COUNTRY_INFO!$H703=1,COUNTRY_INFO!F703+COUNTRY_INFO!G703,0),IF(COUNTRY_INFO!$H703=1,COUNTRY_INFO!F703+COUNTRY_INFO!G703,IF(COUNTRY_INFO!$I703=1,IF(COUNTRY_INFO!N703&gt;=(COUNTRY_INFO!F703+COUNTRY_INFO!G703),COUNTRY_INFO!F703+COUNTRY_INFO!G703,COUNTRY_INFO!$N703),0))))</f>
        <v>316551</v>
      </c>
      <c r="E703" s="15">
        <f>IF(AND(INTRO!$E$39="Non-endemic",INTRO!$E$37="Non-endemic"),"Not required",IF(INTRO!$E$39="Non-endemic","Treat with DEC",COUNTRY_INFO!Q703))</f>
        <v>1</v>
      </c>
      <c r="F703" s="15">
        <f>IF(INTRO!$E$39&lt;&gt;"Non-endemic",COUNTRY_INFO!R703,"Not required")</f>
        <v>0</v>
      </c>
      <c r="G703" s="14">
        <f>IF(COUNTRY_INFO!H703=1, IF($E703=1,IF(ALB_MBD!$J703&lt;&gt;" ",COUNTRY_INFO!F703+COUNTRY_INFO!G703-ALB_MBD!$J703,COUNTRY_INFO!F703+COUNTRY_INFO!G703), 0),0)</f>
        <v>316551</v>
      </c>
      <c r="H703" s="14">
        <f>IF(INTRO!$E$39&lt;&gt;"Endemic",0, IF(AND(COUNTRY_INFO!$I703=1,$F703&lt;&gt;0),IF(COUNTRY_INFO!N703&gt;=(COUNTRY_INFO!F703+COUNTRY_INFO!G703),COUNTRY_INFO!F703+COUNTRY_INFO!G703,COUNTRY_INFO!$N703), 0))</f>
        <v>0</v>
      </c>
      <c r="I703" s="3">
        <v>0</v>
      </c>
      <c r="J703" s="14">
        <f t="shared" si="72"/>
        <v>0</v>
      </c>
      <c r="K703" s="14">
        <f t="shared" si="73"/>
        <v>886342.79999999993</v>
      </c>
      <c r="L703" s="14">
        <f t="shared" si="74"/>
        <v>0</v>
      </c>
      <c r="M703" s="14">
        <f t="shared" si="75"/>
        <v>0</v>
      </c>
      <c r="N703" s="14">
        <f t="shared" si="76"/>
        <v>886342.79999999993</v>
      </c>
      <c r="O703" s="25"/>
      <c r="P703" s="16">
        <f t="shared" si="70"/>
        <v>886342.79999999993</v>
      </c>
      <c r="Q703" s="16">
        <f t="shared" si="71"/>
        <v>1773</v>
      </c>
    </row>
    <row r="704" spans="1:17" x14ac:dyDescent="0.25">
      <c r="A704" s="13" t="str">
        <f>IF(INTRO!$E$39="Non-endemic"," ",IF(COUNTRY_INFO!A704=0," ",COUNTRY_INFO!A704))</f>
        <v>Nigeria</v>
      </c>
      <c r="B704" s="13" t="str">
        <f>IF(INTRO!$E$39="Non-endemic"," ",IF(COUNTRY_INFO!B704=0," ",COUNTRY_INFO!B704))</f>
        <v>Rivers</v>
      </c>
      <c r="C704" s="13" t="str">
        <f>IF(INTRO!$E$39="Non-endemic"," ",IF(COUNTRY_INFO!C704=0," ",COUNTRY_INFO!C704))</f>
        <v>Obio/Akpor</v>
      </c>
      <c r="D704" s="14">
        <f>IF(INTRO!$E$39="Non-endemic",0,IF(INTRO!$E$39="Endemic but PC is not required",IF(COUNTRY_INFO!$H704=1,COUNTRY_INFO!F704+COUNTRY_INFO!G704,0),IF(COUNTRY_INFO!$H704=1,COUNTRY_INFO!F704+COUNTRY_INFO!G704,IF(COUNTRY_INFO!$I704=1,IF(COUNTRY_INFO!N704&gt;=(COUNTRY_INFO!F704+COUNTRY_INFO!G704),COUNTRY_INFO!F704+COUNTRY_INFO!G704,COUNTRY_INFO!$N704),0))))</f>
        <v>0</v>
      </c>
      <c r="E704" s="15">
        <f>IF(AND(INTRO!$E$39="Non-endemic",INTRO!$E$37="Non-endemic"),"Not required",IF(INTRO!$E$39="Non-endemic","Treat with DEC",COUNTRY_INFO!Q704))</f>
        <v>0</v>
      </c>
      <c r="F704" s="15">
        <f>IF(INTRO!$E$39&lt;&gt;"Non-endemic",COUNTRY_INFO!R704,"Not required")</f>
        <v>0</v>
      </c>
      <c r="G704" s="14">
        <f>IF(COUNTRY_INFO!H704=1, IF($E704=1,IF(ALB_MBD!$J704&lt;&gt;" ",COUNTRY_INFO!F704+COUNTRY_INFO!G704-ALB_MBD!$J704,COUNTRY_INFO!F704+COUNTRY_INFO!G704), 0),0)</f>
        <v>0</v>
      </c>
      <c r="H704" s="14">
        <f>IF(INTRO!$E$39&lt;&gt;"Endemic",0, IF(AND(COUNTRY_INFO!$I704=1,$F704&lt;&gt;0),IF(COUNTRY_INFO!N704&gt;=(COUNTRY_INFO!F704+COUNTRY_INFO!G704),COUNTRY_INFO!F704+COUNTRY_INFO!G704,COUNTRY_INFO!$N704), 0))</f>
        <v>0</v>
      </c>
      <c r="I704" s="3">
        <v>0</v>
      </c>
      <c r="J704" s="14">
        <f t="shared" si="72"/>
        <v>0</v>
      </c>
      <c r="K704" s="14">
        <f t="shared" si="73"/>
        <v>0</v>
      </c>
      <c r="L704" s="14">
        <f t="shared" si="74"/>
        <v>0</v>
      </c>
      <c r="M704" s="14">
        <f t="shared" si="75"/>
        <v>0</v>
      </c>
      <c r="N704" s="14">
        <f t="shared" si="76"/>
        <v>0</v>
      </c>
      <c r="O704" s="25"/>
      <c r="P704" s="16">
        <f t="shared" si="70"/>
        <v>0</v>
      </c>
      <c r="Q704" s="16">
        <f t="shared" si="71"/>
        <v>0</v>
      </c>
    </row>
    <row r="705" spans="1:17" x14ac:dyDescent="0.25">
      <c r="A705" s="13" t="str">
        <f>IF(INTRO!$E$39="Non-endemic"," ",IF(COUNTRY_INFO!A705=0," ",COUNTRY_INFO!A705))</f>
        <v>Nigeria</v>
      </c>
      <c r="B705" s="13" t="str">
        <f>IF(INTRO!$E$39="Non-endemic"," ",IF(COUNTRY_INFO!B705=0," ",COUNTRY_INFO!B705))</f>
        <v>Rivers</v>
      </c>
      <c r="C705" s="13" t="str">
        <f>IF(INTRO!$E$39="Non-endemic"," ",IF(COUNTRY_INFO!C705=0," ",COUNTRY_INFO!C705))</f>
        <v>Ogba/Egbema/Ndoni</v>
      </c>
      <c r="D705" s="14">
        <f>IF(INTRO!$E$39="Non-endemic",0,IF(INTRO!$E$39="Endemic but PC is not required",IF(COUNTRY_INFO!$H705=1,COUNTRY_INFO!F705+COUNTRY_INFO!G705,0),IF(COUNTRY_INFO!$H705=1,COUNTRY_INFO!F705+COUNTRY_INFO!G705,IF(COUNTRY_INFO!$I705=1,IF(COUNTRY_INFO!N705&gt;=(COUNTRY_INFO!F705+COUNTRY_INFO!G705),COUNTRY_INFO!F705+COUNTRY_INFO!G705,COUNTRY_INFO!$N705),0))))</f>
        <v>0</v>
      </c>
      <c r="E705" s="15">
        <f>IF(AND(INTRO!$E$39="Non-endemic",INTRO!$E$37="Non-endemic"),"Not required",IF(INTRO!$E$39="Non-endemic","Treat with DEC",COUNTRY_INFO!Q705))</f>
        <v>0</v>
      </c>
      <c r="F705" s="15">
        <f>IF(INTRO!$E$39&lt;&gt;"Non-endemic",COUNTRY_INFO!R705,"Not required")</f>
        <v>0</v>
      </c>
      <c r="G705" s="14">
        <f>IF(COUNTRY_INFO!H705=1, IF($E705=1,IF(ALB_MBD!$J705&lt;&gt;" ",COUNTRY_INFO!F705+COUNTRY_INFO!G705-ALB_MBD!$J705,COUNTRY_INFO!F705+COUNTRY_INFO!G705), 0),0)</f>
        <v>0</v>
      </c>
      <c r="H705" s="14">
        <f>IF(INTRO!$E$39&lt;&gt;"Endemic",0, IF(AND(COUNTRY_INFO!$I705=1,$F705&lt;&gt;0),IF(COUNTRY_INFO!N705&gt;=(COUNTRY_INFO!F705+COUNTRY_INFO!G705),COUNTRY_INFO!F705+COUNTRY_INFO!G705,COUNTRY_INFO!$N705), 0))</f>
        <v>0</v>
      </c>
      <c r="I705" s="3">
        <v>0</v>
      </c>
      <c r="J705" s="14">
        <f t="shared" si="72"/>
        <v>0</v>
      </c>
      <c r="K705" s="14">
        <f t="shared" si="73"/>
        <v>0</v>
      </c>
      <c r="L705" s="14">
        <f t="shared" si="74"/>
        <v>0</v>
      </c>
      <c r="M705" s="14">
        <f t="shared" si="75"/>
        <v>0</v>
      </c>
      <c r="N705" s="14">
        <f t="shared" si="76"/>
        <v>0</v>
      </c>
      <c r="O705" s="25"/>
      <c r="P705" s="16">
        <f t="shared" si="70"/>
        <v>0</v>
      </c>
      <c r="Q705" s="16">
        <f t="shared" si="71"/>
        <v>0</v>
      </c>
    </row>
    <row r="706" spans="1:17" x14ac:dyDescent="0.25">
      <c r="A706" s="13" t="str">
        <f>IF(INTRO!$E$39="Non-endemic"," ",IF(COUNTRY_INFO!A706=0," ",COUNTRY_INFO!A706))</f>
        <v>Nigeria</v>
      </c>
      <c r="B706" s="13" t="str">
        <f>IF(INTRO!$E$39="Non-endemic"," ",IF(COUNTRY_INFO!B706=0," ",COUNTRY_INFO!B706))</f>
        <v>Rivers</v>
      </c>
      <c r="C706" s="13" t="str">
        <f>IF(INTRO!$E$39="Non-endemic"," ",IF(COUNTRY_INFO!C706=0," ",COUNTRY_INFO!C706))</f>
        <v>Ogu/Bolo</v>
      </c>
      <c r="D706" s="14">
        <f>IF(INTRO!$E$39="Non-endemic",0,IF(INTRO!$E$39="Endemic but PC is not required",IF(COUNTRY_INFO!$H706=1,COUNTRY_INFO!F706+COUNTRY_INFO!G706,0),IF(COUNTRY_INFO!$H706=1,COUNTRY_INFO!F706+COUNTRY_INFO!G706,IF(COUNTRY_INFO!$I706=1,IF(COUNTRY_INFO!N706&gt;=(COUNTRY_INFO!F706+COUNTRY_INFO!G706),COUNTRY_INFO!F706+COUNTRY_INFO!G706,COUNTRY_INFO!$N706),0))))</f>
        <v>80352</v>
      </c>
      <c r="E706" s="15">
        <f>IF(AND(INTRO!$E$39="Non-endemic",INTRO!$E$37="Non-endemic"),"Not required",IF(INTRO!$E$39="Non-endemic","Treat with DEC",COUNTRY_INFO!Q706))</f>
        <v>1</v>
      </c>
      <c r="F706" s="15">
        <f>IF(INTRO!$E$39&lt;&gt;"Non-endemic",COUNTRY_INFO!R706,"Not required")</f>
        <v>0</v>
      </c>
      <c r="G706" s="14">
        <f>IF(COUNTRY_INFO!H706=1, IF($E706=1,IF(ALB_MBD!$J706&lt;&gt;" ",COUNTRY_INFO!F706+COUNTRY_INFO!G706-ALB_MBD!$J706,COUNTRY_INFO!F706+COUNTRY_INFO!G706), 0),0)</f>
        <v>80352</v>
      </c>
      <c r="H706" s="14">
        <f>IF(INTRO!$E$39&lt;&gt;"Endemic",0, IF(AND(COUNTRY_INFO!$I706=1,$F706&lt;&gt;0),IF(COUNTRY_INFO!N706&gt;=(COUNTRY_INFO!F706+COUNTRY_INFO!G706),COUNTRY_INFO!F706+COUNTRY_INFO!G706,COUNTRY_INFO!$N706), 0))</f>
        <v>0</v>
      </c>
      <c r="I706" s="3">
        <v>0</v>
      </c>
      <c r="J706" s="14">
        <f t="shared" si="72"/>
        <v>0</v>
      </c>
      <c r="K706" s="14">
        <f t="shared" si="73"/>
        <v>224985.59999999998</v>
      </c>
      <c r="L706" s="14">
        <f t="shared" si="74"/>
        <v>0</v>
      </c>
      <c r="M706" s="14">
        <f t="shared" si="75"/>
        <v>0</v>
      </c>
      <c r="N706" s="14">
        <f t="shared" si="76"/>
        <v>224985.59999999998</v>
      </c>
      <c r="O706" s="25"/>
      <c r="P706" s="16">
        <f t="shared" si="70"/>
        <v>224985.59999999998</v>
      </c>
      <c r="Q706" s="16">
        <f t="shared" si="71"/>
        <v>450</v>
      </c>
    </row>
    <row r="707" spans="1:17" x14ac:dyDescent="0.25">
      <c r="A707" s="13" t="str">
        <f>IF(INTRO!$E$39="Non-endemic"," ",IF(COUNTRY_INFO!A707=0," ",COUNTRY_INFO!A707))</f>
        <v>Nigeria</v>
      </c>
      <c r="B707" s="13" t="str">
        <f>IF(INTRO!$E$39="Non-endemic"," ",IF(COUNTRY_INFO!B707=0," ",COUNTRY_INFO!B707))</f>
        <v>Rivers</v>
      </c>
      <c r="C707" s="13" t="str">
        <f>IF(INTRO!$E$39="Non-endemic"," ",IF(COUNTRY_INFO!C707=0," ",COUNTRY_INFO!C707))</f>
        <v>Okrika</v>
      </c>
      <c r="D707" s="14">
        <f>IF(INTRO!$E$39="Non-endemic",0,IF(INTRO!$E$39="Endemic but PC is not required",IF(COUNTRY_INFO!$H707=1,COUNTRY_INFO!F707+COUNTRY_INFO!G707,0),IF(COUNTRY_INFO!$H707=1,COUNTRY_INFO!F707+COUNTRY_INFO!G707,IF(COUNTRY_INFO!$I707=1,IF(COUNTRY_INFO!N707&gt;=(COUNTRY_INFO!F707+COUNTRY_INFO!G707),COUNTRY_INFO!F707+COUNTRY_INFO!G707,COUNTRY_INFO!$N707),0))))</f>
        <v>238880</v>
      </c>
      <c r="E707" s="15">
        <f>IF(AND(INTRO!$E$39="Non-endemic",INTRO!$E$37="Non-endemic"),"Not required",IF(INTRO!$E$39="Non-endemic","Treat with DEC",COUNTRY_INFO!Q707))</f>
        <v>1</v>
      </c>
      <c r="F707" s="15">
        <f>IF(INTRO!$E$39&lt;&gt;"Non-endemic",COUNTRY_INFO!R707,"Not required")</f>
        <v>0</v>
      </c>
      <c r="G707" s="14">
        <f>IF(COUNTRY_INFO!H707=1, IF($E707=1,IF(ALB_MBD!$J707&lt;&gt;" ",COUNTRY_INFO!F707+COUNTRY_INFO!G707-ALB_MBD!$J707,COUNTRY_INFO!F707+COUNTRY_INFO!G707), 0),0)</f>
        <v>238880</v>
      </c>
      <c r="H707" s="14">
        <f>IF(INTRO!$E$39&lt;&gt;"Endemic",0, IF(AND(COUNTRY_INFO!$I707=1,$F707&lt;&gt;0),IF(COUNTRY_INFO!N707&gt;=(COUNTRY_INFO!F707+COUNTRY_INFO!G707),COUNTRY_INFO!F707+COUNTRY_INFO!G707,COUNTRY_INFO!$N707), 0))</f>
        <v>0</v>
      </c>
      <c r="I707" s="3">
        <v>0</v>
      </c>
      <c r="J707" s="14">
        <f t="shared" si="72"/>
        <v>0</v>
      </c>
      <c r="K707" s="14">
        <f t="shared" si="73"/>
        <v>668864</v>
      </c>
      <c r="L707" s="14">
        <f t="shared" si="74"/>
        <v>0</v>
      </c>
      <c r="M707" s="14">
        <f t="shared" si="75"/>
        <v>0</v>
      </c>
      <c r="N707" s="14">
        <f t="shared" si="76"/>
        <v>668864</v>
      </c>
      <c r="O707" s="25"/>
      <c r="P707" s="16">
        <f t="shared" si="70"/>
        <v>668864</v>
      </c>
      <c r="Q707" s="16">
        <f t="shared" si="71"/>
        <v>1338</v>
      </c>
    </row>
    <row r="708" spans="1:17" x14ac:dyDescent="0.25">
      <c r="A708" s="13" t="str">
        <f>IF(INTRO!$E$39="Non-endemic"," ",IF(COUNTRY_INFO!A708=0," ",COUNTRY_INFO!A708))</f>
        <v>Nigeria</v>
      </c>
      <c r="B708" s="13" t="str">
        <f>IF(INTRO!$E$39="Non-endemic"," ",IF(COUNTRY_INFO!B708=0," ",COUNTRY_INFO!B708))</f>
        <v>Rivers</v>
      </c>
      <c r="C708" s="13" t="str">
        <f>IF(INTRO!$E$39="Non-endemic"," ",IF(COUNTRY_INFO!C708=0," ",COUNTRY_INFO!C708))</f>
        <v>Omumma</v>
      </c>
      <c r="D708" s="14">
        <f>IF(INTRO!$E$39="Non-endemic",0,IF(INTRO!$E$39="Endemic but PC is not required",IF(COUNTRY_INFO!$H708=1,COUNTRY_INFO!F708+COUNTRY_INFO!G708,0),IF(COUNTRY_INFO!$H708=1,COUNTRY_INFO!F708+COUNTRY_INFO!G708,IF(COUNTRY_INFO!$I708=1,IF(COUNTRY_INFO!N708&gt;=(COUNTRY_INFO!F708+COUNTRY_INFO!G708),COUNTRY_INFO!F708+COUNTRY_INFO!G708,COUNTRY_INFO!$N708),0))))</f>
        <v>107985</v>
      </c>
      <c r="E708" s="15">
        <f>IF(AND(INTRO!$E$39="Non-endemic",INTRO!$E$37="Non-endemic"),"Not required",IF(INTRO!$E$39="Non-endemic","Treat with DEC",COUNTRY_INFO!Q708))</f>
        <v>1</v>
      </c>
      <c r="F708" s="15">
        <f>IF(INTRO!$E$39&lt;&gt;"Non-endemic",COUNTRY_INFO!R708,"Not required")</f>
        <v>0</v>
      </c>
      <c r="G708" s="14">
        <f>IF(COUNTRY_INFO!H708=1, IF($E708=1,IF(ALB_MBD!$J708&lt;&gt;" ",COUNTRY_INFO!F708+COUNTRY_INFO!G708-ALB_MBD!$J708,COUNTRY_INFO!F708+COUNTRY_INFO!G708), 0),0)</f>
        <v>107985</v>
      </c>
      <c r="H708" s="14">
        <f>IF(INTRO!$E$39&lt;&gt;"Endemic",0, IF(AND(COUNTRY_INFO!$I708=1,$F708&lt;&gt;0),IF(COUNTRY_INFO!N708&gt;=(COUNTRY_INFO!F708+COUNTRY_INFO!G708),COUNTRY_INFO!F708+COUNTRY_INFO!G708,COUNTRY_INFO!$N708), 0))</f>
        <v>0</v>
      </c>
      <c r="I708" s="3">
        <v>0</v>
      </c>
      <c r="J708" s="14">
        <f t="shared" si="72"/>
        <v>0</v>
      </c>
      <c r="K708" s="14">
        <f t="shared" si="73"/>
        <v>302358</v>
      </c>
      <c r="L708" s="14">
        <f t="shared" si="74"/>
        <v>0</v>
      </c>
      <c r="M708" s="14">
        <f t="shared" si="75"/>
        <v>0</v>
      </c>
      <c r="N708" s="14">
        <f t="shared" si="76"/>
        <v>302358</v>
      </c>
      <c r="O708" s="25"/>
      <c r="P708" s="16">
        <f t="shared" si="70"/>
        <v>302358</v>
      </c>
      <c r="Q708" s="16">
        <f t="shared" si="71"/>
        <v>605</v>
      </c>
    </row>
    <row r="709" spans="1:17" x14ac:dyDescent="0.25">
      <c r="A709" s="13" t="str">
        <f>IF(INTRO!$E$39="Non-endemic"," ",IF(COUNTRY_INFO!A709=0," ",COUNTRY_INFO!A709))</f>
        <v>Nigeria</v>
      </c>
      <c r="B709" s="13" t="str">
        <f>IF(INTRO!$E$39="Non-endemic"," ",IF(COUNTRY_INFO!B709=0," ",COUNTRY_INFO!B709))</f>
        <v>Rivers</v>
      </c>
      <c r="C709" s="13" t="str">
        <f>IF(INTRO!$E$39="Non-endemic"," ",IF(COUNTRY_INFO!C709=0," ",COUNTRY_INFO!C709))</f>
        <v>Opopo/Nkoro</v>
      </c>
      <c r="D709" s="14">
        <f>IF(INTRO!$E$39="Non-endemic",0,IF(INTRO!$E$39="Endemic but PC is not required",IF(COUNTRY_INFO!$H709=1,COUNTRY_INFO!F709+COUNTRY_INFO!G709,0),IF(COUNTRY_INFO!$H709=1,COUNTRY_INFO!F709+COUNTRY_INFO!G709,IF(COUNTRY_INFO!$I709=1,IF(COUNTRY_INFO!N709&gt;=(COUNTRY_INFO!F709+COUNTRY_INFO!G709),COUNTRY_INFO!F709+COUNTRY_INFO!G709,COUNTRY_INFO!$N709),0))))</f>
        <v>163012</v>
      </c>
      <c r="E709" s="15">
        <f>IF(AND(INTRO!$E$39="Non-endemic",INTRO!$E$37="Non-endemic"),"Not required",IF(INTRO!$E$39="Non-endemic","Treat with DEC",COUNTRY_INFO!Q709))</f>
        <v>1</v>
      </c>
      <c r="F709" s="15">
        <f>IF(INTRO!$E$39&lt;&gt;"Non-endemic",COUNTRY_INFO!R709,"Not required")</f>
        <v>0</v>
      </c>
      <c r="G709" s="14">
        <f>IF(COUNTRY_INFO!H709=1, IF($E709=1,IF(ALB_MBD!$J709&lt;&gt;" ",COUNTRY_INFO!F709+COUNTRY_INFO!G709-ALB_MBD!$J709,COUNTRY_INFO!F709+COUNTRY_INFO!G709), 0),0)</f>
        <v>163012</v>
      </c>
      <c r="H709" s="14">
        <f>IF(INTRO!$E$39&lt;&gt;"Endemic",0, IF(AND(COUNTRY_INFO!$I709=1,$F709&lt;&gt;0),IF(COUNTRY_INFO!N709&gt;=(COUNTRY_INFO!F709+COUNTRY_INFO!G709),COUNTRY_INFO!F709+COUNTRY_INFO!G709,COUNTRY_INFO!$N709), 0))</f>
        <v>0</v>
      </c>
      <c r="I709" s="3">
        <v>0</v>
      </c>
      <c r="J709" s="14">
        <f t="shared" si="72"/>
        <v>0</v>
      </c>
      <c r="K709" s="14">
        <f t="shared" si="73"/>
        <v>456433.6</v>
      </c>
      <c r="L709" s="14">
        <f t="shared" si="74"/>
        <v>0</v>
      </c>
      <c r="M709" s="14">
        <f t="shared" si="75"/>
        <v>0</v>
      </c>
      <c r="N709" s="14">
        <f t="shared" si="76"/>
        <v>456433.6</v>
      </c>
      <c r="O709" s="25"/>
      <c r="P709" s="16">
        <f t="shared" si="70"/>
        <v>456433.6</v>
      </c>
      <c r="Q709" s="16">
        <f t="shared" si="71"/>
        <v>913</v>
      </c>
    </row>
    <row r="710" spans="1:17" x14ac:dyDescent="0.25">
      <c r="A710" s="13" t="str">
        <f>IF(INTRO!$E$39="Non-endemic"," ",IF(COUNTRY_INFO!A710=0," ",COUNTRY_INFO!A710))</f>
        <v>Nigeria</v>
      </c>
      <c r="B710" s="13" t="str">
        <f>IF(INTRO!$E$39="Non-endemic"," ",IF(COUNTRY_INFO!B710=0," ",COUNTRY_INFO!B710))</f>
        <v>Rivers</v>
      </c>
      <c r="C710" s="13" t="str">
        <f>IF(INTRO!$E$39="Non-endemic"," ",IF(COUNTRY_INFO!C710=0," ",COUNTRY_INFO!C710))</f>
        <v>Oyigbo</v>
      </c>
      <c r="D710" s="14">
        <f>IF(INTRO!$E$39="Non-endemic",0,IF(INTRO!$E$39="Endemic but PC is not required",IF(COUNTRY_INFO!$H710=1,COUNTRY_INFO!F710+COUNTRY_INFO!G710,0),IF(COUNTRY_INFO!$H710=1,COUNTRY_INFO!F710+COUNTRY_INFO!G710,IF(COUNTRY_INFO!$I710=1,IF(COUNTRY_INFO!N710&gt;=(COUNTRY_INFO!F710+COUNTRY_INFO!G710),COUNTRY_INFO!F710+COUNTRY_INFO!G710,COUNTRY_INFO!$N710),0))))</f>
        <v>0</v>
      </c>
      <c r="E710" s="15">
        <f>IF(AND(INTRO!$E$39="Non-endemic",INTRO!$E$37="Non-endemic"),"Not required",IF(INTRO!$E$39="Non-endemic","Treat with DEC",COUNTRY_INFO!Q710))</f>
        <v>0</v>
      </c>
      <c r="F710" s="15">
        <f>IF(INTRO!$E$39&lt;&gt;"Non-endemic",COUNTRY_INFO!R710,"Not required")</f>
        <v>0</v>
      </c>
      <c r="G710" s="14">
        <f>IF(COUNTRY_INFO!H710=1, IF($E710=1,IF(ALB_MBD!$J710&lt;&gt;" ",COUNTRY_INFO!F710+COUNTRY_INFO!G710-ALB_MBD!$J710,COUNTRY_INFO!F710+COUNTRY_INFO!G710), 0),0)</f>
        <v>0</v>
      </c>
      <c r="H710" s="14">
        <f>IF(INTRO!$E$39&lt;&gt;"Endemic",0, IF(AND(COUNTRY_INFO!$I710=1,$F710&lt;&gt;0),IF(COUNTRY_INFO!N710&gt;=(COUNTRY_INFO!F710+COUNTRY_INFO!G710),COUNTRY_INFO!F710+COUNTRY_INFO!G710,COUNTRY_INFO!$N710), 0))</f>
        <v>0</v>
      </c>
      <c r="I710" s="3">
        <v>0</v>
      </c>
      <c r="J710" s="14">
        <f t="shared" si="72"/>
        <v>0</v>
      </c>
      <c r="K710" s="14">
        <f t="shared" si="73"/>
        <v>0</v>
      </c>
      <c r="L710" s="14">
        <f t="shared" si="74"/>
        <v>0</v>
      </c>
      <c r="M710" s="14">
        <f t="shared" si="75"/>
        <v>0</v>
      </c>
      <c r="N710" s="14">
        <f t="shared" si="76"/>
        <v>0</v>
      </c>
      <c r="O710" s="25"/>
      <c r="P710" s="16">
        <f t="shared" si="70"/>
        <v>0</v>
      </c>
      <c r="Q710" s="16">
        <f t="shared" si="71"/>
        <v>0</v>
      </c>
    </row>
    <row r="711" spans="1:17" x14ac:dyDescent="0.25">
      <c r="A711" s="13" t="str">
        <f>IF(INTRO!$E$39="Non-endemic"," ",IF(COUNTRY_INFO!A711=0," ",COUNTRY_INFO!A711))</f>
        <v>Nigeria</v>
      </c>
      <c r="B711" s="13" t="str">
        <f>IF(INTRO!$E$39="Non-endemic"," ",IF(COUNTRY_INFO!B711=0," ",COUNTRY_INFO!B711))</f>
        <v>Rivers</v>
      </c>
      <c r="C711" s="13" t="str">
        <f>IF(INTRO!$E$39="Non-endemic"," ",IF(COUNTRY_INFO!C711=0," ",COUNTRY_INFO!C711))</f>
        <v>Port-Harcourt</v>
      </c>
      <c r="D711" s="14">
        <f>IF(INTRO!$E$39="Non-endemic",0,IF(INTRO!$E$39="Endemic but PC is not required",IF(COUNTRY_INFO!$H711=1,COUNTRY_INFO!F711+COUNTRY_INFO!G711,0),IF(COUNTRY_INFO!$H711=1,COUNTRY_INFO!F711+COUNTRY_INFO!G711,IF(COUNTRY_INFO!$I711=1,IF(COUNTRY_INFO!N711&gt;=(COUNTRY_INFO!F711+COUNTRY_INFO!G711),COUNTRY_INFO!F711+COUNTRY_INFO!G711,COUNTRY_INFO!$N711),0))))</f>
        <v>0</v>
      </c>
      <c r="E711" s="15">
        <f>IF(AND(INTRO!$E$39="Non-endemic",INTRO!$E$37="Non-endemic"),"Not required",IF(INTRO!$E$39="Non-endemic","Treat with DEC",COUNTRY_INFO!Q711))</f>
        <v>0</v>
      </c>
      <c r="F711" s="15">
        <f>IF(INTRO!$E$39&lt;&gt;"Non-endemic",COUNTRY_INFO!R711,"Not required")</f>
        <v>0</v>
      </c>
      <c r="G711" s="14">
        <f>IF(COUNTRY_INFO!H711=1, IF($E711=1,IF(ALB_MBD!$J711&lt;&gt;" ",COUNTRY_INFO!F711+COUNTRY_INFO!G711-ALB_MBD!$J711,COUNTRY_INFO!F711+COUNTRY_INFO!G711), 0),0)</f>
        <v>0</v>
      </c>
      <c r="H711" s="14">
        <f>IF(INTRO!$E$39&lt;&gt;"Endemic",0, IF(AND(COUNTRY_INFO!$I711=1,$F711&lt;&gt;0),IF(COUNTRY_INFO!N711&gt;=(COUNTRY_INFO!F711+COUNTRY_INFO!G711),COUNTRY_INFO!F711+COUNTRY_INFO!G711,COUNTRY_INFO!$N711), 0))</f>
        <v>0</v>
      </c>
      <c r="I711" s="3">
        <v>0</v>
      </c>
      <c r="J711" s="14">
        <f t="shared" si="72"/>
        <v>0</v>
      </c>
      <c r="K711" s="14">
        <f t="shared" si="73"/>
        <v>0</v>
      </c>
      <c r="L711" s="14">
        <f t="shared" si="74"/>
        <v>0</v>
      </c>
      <c r="M711" s="14">
        <f t="shared" si="75"/>
        <v>0</v>
      </c>
      <c r="N711" s="14">
        <f t="shared" si="76"/>
        <v>0</v>
      </c>
      <c r="O711" s="25"/>
      <c r="P711" s="16">
        <f t="shared" si="70"/>
        <v>0</v>
      </c>
      <c r="Q711" s="16">
        <f t="shared" si="71"/>
        <v>0</v>
      </c>
    </row>
    <row r="712" spans="1:17" x14ac:dyDescent="0.25">
      <c r="A712" s="13" t="str">
        <f>IF(INTRO!$E$39="Non-endemic"," ",IF(COUNTRY_INFO!A712=0," ",COUNTRY_INFO!A712))</f>
        <v>Nigeria</v>
      </c>
      <c r="B712" s="13" t="str">
        <f>IF(INTRO!$E$39="Non-endemic"," ",IF(COUNTRY_INFO!B712=0," ",COUNTRY_INFO!B712))</f>
        <v>Rivers</v>
      </c>
      <c r="C712" s="13" t="str">
        <f>IF(INTRO!$E$39="Non-endemic"," ",IF(COUNTRY_INFO!C712=0," ",COUNTRY_INFO!C712))</f>
        <v>Tai</v>
      </c>
      <c r="D712" s="14">
        <f>IF(INTRO!$E$39="Non-endemic",0,IF(INTRO!$E$39="Endemic but PC is not required",IF(COUNTRY_INFO!$H712=1,COUNTRY_INFO!F712+COUNTRY_INFO!G712,0),IF(COUNTRY_INFO!$H712=1,COUNTRY_INFO!F712+COUNTRY_INFO!G712,IF(COUNTRY_INFO!$I712=1,IF(COUNTRY_INFO!N712&gt;=(COUNTRY_INFO!F712+COUNTRY_INFO!G712),COUNTRY_INFO!F712+COUNTRY_INFO!G712,COUNTRY_INFO!$N712),0))))</f>
        <v>0</v>
      </c>
      <c r="E712" s="15">
        <f>IF(AND(INTRO!$E$39="Non-endemic",INTRO!$E$37="Non-endemic"),"Not required",IF(INTRO!$E$39="Non-endemic","Treat with DEC",COUNTRY_INFO!Q712))</f>
        <v>0</v>
      </c>
      <c r="F712" s="15">
        <f>IF(INTRO!$E$39&lt;&gt;"Non-endemic",COUNTRY_INFO!R712,"Not required")</f>
        <v>0</v>
      </c>
      <c r="G712" s="14">
        <f>IF(COUNTRY_INFO!H712=1, IF($E712=1,IF(ALB_MBD!$J712&lt;&gt;" ",COUNTRY_INFO!F712+COUNTRY_INFO!G712-ALB_MBD!$J712,COUNTRY_INFO!F712+COUNTRY_INFO!G712), 0),0)</f>
        <v>0</v>
      </c>
      <c r="H712" s="14">
        <f>IF(INTRO!$E$39&lt;&gt;"Endemic",0, IF(AND(COUNTRY_INFO!$I712=1,$F712&lt;&gt;0),IF(COUNTRY_INFO!N712&gt;=(COUNTRY_INFO!F712+COUNTRY_INFO!G712),COUNTRY_INFO!F712+COUNTRY_INFO!G712,COUNTRY_INFO!$N712), 0))</f>
        <v>0</v>
      </c>
      <c r="I712" s="3">
        <v>0</v>
      </c>
      <c r="J712" s="14">
        <f t="shared" si="72"/>
        <v>0</v>
      </c>
      <c r="K712" s="14">
        <f t="shared" si="73"/>
        <v>0</v>
      </c>
      <c r="L712" s="14">
        <f t="shared" si="74"/>
        <v>0</v>
      </c>
      <c r="M712" s="14">
        <f t="shared" si="75"/>
        <v>0</v>
      </c>
      <c r="N712" s="14">
        <f t="shared" si="76"/>
        <v>0</v>
      </c>
      <c r="O712" s="25"/>
      <c r="P712" s="16">
        <f t="shared" ref="P712:P775" si="77">IF($N712&gt;$O712,$N712-$O712,0)</f>
        <v>0</v>
      </c>
      <c r="Q712" s="16">
        <f t="shared" ref="Q712:Q775" si="78">ROUNDUP($N712/500,0)</f>
        <v>0</v>
      </c>
    </row>
    <row r="713" spans="1:17" x14ac:dyDescent="0.25">
      <c r="A713" s="13" t="str">
        <f>IF(INTRO!$E$39="Non-endemic"," ",IF(COUNTRY_INFO!A713=0," ",COUNTRY_INFO!A713))</f>
        <v>Nigeria</v>
      </c>
      <c r="B713" s="13" t="str">
        <f>IF(INTRO!$E$39="Non-endemic"," ",IF(COUNTRY_INFO!B713=0," ",COUNTRY_INFO!B713))</f>
        <v>Sokoto</v>
      </c>
      <c r="C713" s="13" t="str">
        <f>IF(INTRO!$E$39="Non-endemic"," ",IF(COUNTRY_INFO!C713=0," ",COUNTRY_INFO!C713))</f>
        <v>Binji</v>
      </c>
      <c r="D713" s="14">
        <f>IF(INTRO!$E$39="Non-endemic",0,IF(INTRO!$E$39="Endemic but PC is not required",IF(COUNTRY_INFO!$H713=1,COUNTRY_INFO!F713+COUNTRY_INFO!G713,0),IF(COUNTRY_INFO!$H713=1,COUNTRY_INFO!F713+COUNTRY_INFO!G713,IF(COUNTRY_INFO!$I713=1,IF(COUNTRY_INFO!N713&gt;=(COUNTRY_INFO!F713+COUNTRY_INFO!G713),COUNTRY_INFO!F713+COUNTRY_INFO!G713,COUNTRY_INFO!$N713),0))))</f>
        <v>113000</v>
      </c>
      <c r="E713" s="15">
        <f>IF(AND(INTRO!$E$39="Non-endemic",INTRO!$E$37="Non-endemic"),"Not required",IF(INTRO!$E$39="Non-endemic","Treat with DEC",COUNTRY_INFO!Q713))</f>
        <v>1</v>
      </c>
      <c r="F713" s="15">
        <f>IF(INTRO!$E$39&lt;&gt;"Non-endemic",COUNTRY_INFO!R713,"Not required")</f>
        <v>0</v>
      </c>
      <c r="G713" s="14">
        <f>IF(COUNTRY_INFO!H713=1, IF($E713=1,IF(ALB_MBD!$J713&lt;&gt;" ",COUNTRY_INFO!F713+COUNTRY_INFO!G713-ALB_MBD!$J713,COUNTRY_INFO!F713+COUNTRY_INFO!G713), 0),0)</f>
        <v>113000</v>
      </c>
      <c r="H713" s="14">
        <f>IF(INTRO!$E$39&lt;&gt;"Endemic",0, IF(AND(COUNTRY_INFO!$I713=1,$F713&lt;&gt;0),IF(COUNTRY_INFO!N713&gt;=(COUNTRY_INFO!F713+COUNTRY_INFO!G713),COUNTRY_INFO!F713+COUNTRY_INFO!G713,COUNTRY_INFO!$N713), 0))</f>
        <v>0</v>
      </c>
      <c r="I713" s="3">
        <v>0</v>
      </c>
      <c r="J713" s="14">
        <f t="shared" si="72"/>
        <v>0</v>
      </c>
      <c r="K713" s="14">
        <f t="shared" si="73"/>
        <v>316400</v>
      </c>
      <c r="L713" s="14">
        <f t="shared" si="74"/>
        <v>0</v>
      </c>
      <c r="M713" s="14">
        <f t="shared" si="75"/>
        <v>0</v>
      </c>
      <c r="N713" s="14">
        <f t="shared" si="76"/>
        <v>316400</v>
      </c>
      <c r="O713" s="25"/>
      <c r="P713" s="16">
        <f t="shared" si="77"/>
        <v>316400</v>
      </c>
      <c r="Q713" s="16">
        <f t="shared" si="78"/>
        <v>633</v>
      </c>
    </row>
    <row r="714" spans="1:17" x14ac:dyDescent="0.25">
      <c r="A714" s="13" t="str">
        <f>IF(INTRO!$E$39="Non-endemic"," ",IF(COUNTRY_INFO!A714=0," ",COUNTRY_INFO!A714))</f>
        <v>Nigeria</v>
      </c>
      <c r="B714" s="13" t="str">
        <f>IF(INTRO!$E$39="Non-endemic"," ",IF(COUNTRY_INFO!B714=0," ",COUNTRY_INFO!B714))</f>
        <v>Sokoto</v>
      </c>
      <c r="C714" s="13" t="str">
        <f>IF(INTRO!$E$39="Non-endemic"," ",IF(COUNTRY_INFO!C714=0," ",COUNTRY_INFO!C714))</f>
        <v>Bodinga</v>
      </c>
      <c r="D714" s="14">
        <f>IF(INTRO!$E$39="Non-endemic",0,IF(INTRO!$E$39="Endemic but PC is not required",IF(COUNTRY_INFO!$H714=1,COUNTRY_INFO!F714+COUNTRY_INFO!G714,0),IF(COUNTRY_INFO!$H714=1,COUNTRY_INFO!F714+COUNTRY_INFO!G714,IF(COUNTRY_INFO!$I714=1,IF(COUNTRY_INFO!N714&gt;=(COUNTRY_INFO!F714+COUNTRY_INFO!G714),COUNTRY_INFO!F714+COUNTRY_INFO!G714,COUNTRY_INFO!$N714),0))))</f>
        <v>188721</v>
      </c>
      <c r="E714" s="15">
        <f>IF(AND(INTRO!$E$39="Non-endemic",INTRO!$E$37="Non-endemic"),"Not required",IF(INTRO!$E$39="Non-endemic","Treat with DEC",COUNTRY_INFO!Q714))</f>
        <v>1</v>
      </c>
      <c r="F714" s="15">
        <f>IF(INTRO!$E$39&lt;&gt;"Non-endemic",COUNTRY_INFO!R714,"Not required")</f>
        <v>0</v>
      </c>
      <c r="G714" s="14">
        <f>IF(COUNTRY_INFO!H714=1, IF($E714=1,IF(ALB_MBD!$J714&lt;&gt;" ",COUNTRY_INFO!F714+COUNTRY_INFO!G714-ALB_MBD!$J714,COUNTRY_INFO!F714+COUNTRY_INFO!G714), 0),0)</f>
        <v>188721</v>
      </c>
      <c r="H714" s="14">
        <f>IF(INTRO!$E$39&lt;&gt;"Endemic",0, IF(AND(COUNTRY_INFO!$I714=1,$F714&lt;&gt;0),IF(COUNTRY_INFO!N714&gt;=(COUNTRY_INFO!F714+COUNTRY_INFO!G714),COUNTRY_INFO!F714+COUNTRY_INFO!G714,COUNTRY_INFO!$N714), 0))</f>
        <v>0</v>
      </c>
      <c r="I714" s="3">
        <v>0</v>
      </c>
      <c r="J714" s="14">
        <f t="shared" ref="J714:J777" si="79">IF(I714=0,H714,IF(I714&gt;H714,H714,I714))</f>
        <v>0</v>
      </c>
      <c r="K714" s="14">
        <f t="shared" ref="K714:K777" si="80">IF(G714&lt;J714,0,IF($E714=1, (G714-J714)*2.8, 0))</f>
        <v>528418.79999999993</v>
      </c>
      <c r="L714" s="14">
        <f t="shared" ref="L714:L777" si="81">IF($E714&lt;$F714, J714*(F714-E714)*2.8, 0)</f>
        <v>0</v>
      </c>
      <c r="M714" s="14">
        <f t="shared" ref="M714:M777" si="82">IF(AND($E714=1, $F714&lt;&gt;0), J714*2.8, 0)</f>
        <v>0</v>
      </c>
      <c r="N714" s="14">
        <f t="shared" ref="N714:N777" si="83">SUM(K714:M714)</f>
        <v>528418.79999999993</v>
      </c>
      <c r="O714" s="25"/>
      <c r="P714" s="16">
        <f t="shared" si="77"/>
        <v>528418.79999999993</v>
      </c>
      <c r="Q714" s="16">
        <f t="shared" si="78"/>
        <v>1057</v>
      </c>
    </row>
    <row r="715" spans="1:17" x14ac:dyDescent="0.25">
      <c r="A715" s="13" t="str">
        <f>IF(INTRO!$E$39="Non-endemic"," ",IF(COUNTRY_INFO!A715=0," ",COUNTRY_INFO!A715))</f>
        <v>Nigeria</v>
      </c>
      <c r="B715" s="13" t="str">
        <f>IF(INTRO!$E$39="Non-endemic"," ",IF(COUNTRY_INFO!B715=0," ",COUNTRY_INFO!B715))</f>
        <v>Sokoto</v>
      </c>
      <c r="C715" s="13" t="str">
        <f>IF(INTRO!$E$39="Non-endemic"," ",IF(COUNTRY_INFO!C715=0," ",COUNTRY_INFO!C715))</f>
        <v>Dang Shuni</v>
      </c>
      <c r="D715" s="14">
        <f>IF(INTRO!$E$39="Non-endemic",0,IF(INTRO!$E$39="Endemic but PC is not required",IF(COUNTRY_INFO!$H715=1,COUNTRY_INFO!F715+COUNTRY_INFO!G715,0),IF(COUNTRY_INFO!$H715=1,COUNTRY_INFO!F715+COUNTRY_INFO!G715,IF(COUNTRY_INFO!$I715=1,IF(COUNTRY_INFO!N715&gt;=(COUNTRY_INFO!F715+COUNTRY_INFO!G715),COUNTRY_INFO!F715+COUNTRY_INFO!G715,COUNTRY_INFO!$N715),0))))</f>
        <v>209314</v>
      </c>
      <c r="E715" s="15">
        <f>IF(AND(INTRO!$E$39="Non-endemic",INTRO!$E$37="Non-endemic"),"Not required",IF(INTRO!$E$39="Non-endemic","Treat with DEC",COUNTRY_INFO!Q715))</f>
        <v>1</v>
      </c>
      <c r="F715" s="15">
        <f>IF(INTRO!$E$39&lt;&gt;"Non-endemic",COUNTRY_INFO!R715,"Not required")</f>
        <v>0</v>
      </c>
      <c r="G715" s="14">
        <f>IF(COUNTRY_INFO!H715=1, IF($E715=1,IF(ALB_MBD!$J715&lt;&gt;" ",COUNTRY_INFO!F715+COUNTRY_INFO!G715-ALB_MBD!$J715,COUNTRY_INFO!F715+COUNTRY_INFO!G715), 0),0)</f>
        <v>209314</v>
      </c>
      <c r="H715" s="14">
        <f>IF(INTRO!$E$39&lt;&gt;"Endemic",0, IF(AND(COUNTRY_INFO!$I715=1,$F715&lt;&gt;0),IF(COUNTRY_INFO!N715&gt;=(COUNTRY_INFO!F715+COUNTRY_INFO!G715),COUNTRY_INFO!F715+COUNTRY_INFO!G715,COUNTRY_INFO!$N715), 0))</f>
        <v>0</v>
      </c>
      <c r="I715" s="3">
        <v>0</v>
      </c>
      <c r="J715" s="14">
        <f t="shared" si="79"/>
        <v>0</v>
      </c>
      <c r="K715" s="14">
        <f t="shared" si="80"/>
        <v>586079.19999999995</v>
      </c>
      <c r="L715" s="14">
        <f t="shared" si="81"/>
        <v>0</v>
      </c>
      <c r="M715" s="14">
        <f t="shared" si="82"/>
        <v>0</v>
      </c>
      <c r="N715" s="14">
        <f t="shared" si="83"/>
        <v>586079.19999999995</v>
      </c>
      <c r="O715" s="25"/>
      <c r="P715" s="16">
        <f t="shared" si="77"/>
        <v>586079.19999999995</v>
      </c>
      <c r="Q715" s="16">
        <f t="shared" si="78"/>
        <v>1173</v>
      </c>
    </row>
    <row r="716" spans="1:17" x14ac:dyDescent="0.25">
      <c r="A716" s="13" t="str">
        <f>IF(INTRO!$E$39="Non-endemic"," ",IF(COUNTRY_INFO!A716=0," ",COUNTRY_INFO!A716))</f>
        <v>Nigeria</v>
      </c>
      <c r="B716" s="13" t="str">
        <f>IF(INTRO!$E$39="Non-endemic"," ",IF(COUNTRY_INFO!B716=0," ",COUNTRY_INFO!B716))</f>
        <v>Sokoto</v>
      </c>
      <c r="C716" s="13" t="str">
        <f>IF(INTRO!$E$39="Non-endemic"," ",IF(COUNTRY_INFO!C716=0," ",COUNTRY_INFO!C716))</f>
        <v>Gada</v>
      </c>
      <c r="D716" s="14">
        <f>IF(INTRO!$E$39="Non-endemic",0,IF(INTRO!$E$39="Endemic but PC is not required",IF(COUNTRY_INFO!$H716=1,COUNTRY_INFO!F716+COUNTRY_INFO!G716,0),IF(COUNTRY_INFO!$H716=1,COUNTRY_INFO!F716+COUNTRY_INFO!G716,IF(COUNTRY_INFO!$I716=1,IF(COUNTRY_INFO!N716&gt;=(COUNTRY_INFO!F716+COUNTRY_INFO!G716),COUNTRY_INFO!F716+COUNTRY_INFO!G716,COUNTRY_INFO!$N716),0))))</f>
        <v>267114</v>
      </c>
      <c r="E716" s="15">
        <f>IF(AND(INTRO!$E$39="Non-endemic",INTRO!$E$37="Non-endemic"),"Not required",IF(INTRO!$E$39="Non-endemic","Treat with DEC",COUNTRY_INFO!Q716))</f>
        <v>1</v>
      </c>
      <c r="F716" s="15">
        <f>IF(INTRO!$E$39&lt;&gt;"Non-endemic",COUNTRY_INFO!R716,"Not required")</f>
        <v>0</v>
      </c>
      <c r="G716" s="14">
        <f>IF(COUNTRY_INFO!H716=1, IF($E716=1,IF(ALB_MBD!$J716&lt;&gt;" ",COUNTRY_INFO!F716+COUNTRY_INFO!G716-ALB_MBD!$J716,COUNTRY_INFO!F716+COUNTRY_INFO!G716), 0),0)</f>
        <v>267114</v>
      </c>
      <c r="H716" s="14">
        <f>IF(INTRO!$E$39&lt;&gt;"Endemic",0, IF(AND(COUNTRY_INFO!$I716=1,$F716&lt;&gt;0),IF(COUNTRY_INFO!N716&gt;=(COUNTRY_INFO!F716+COUNTRY_INFO!G716),COUNTRY_INFO!F716+COUNTRY_INFO!G716,COUNTRY_INFO!$N716), 0))</f>
        <v>0</v>
      </c>
      <c r="I716" s="3">
        <v>0</v>
      </c>
      <c r="J716" s="14">
        <f t="shared" si="79"/>
        <v>0</v>
      </c>
      <c r="K716" s="14">
        <f t="shared" si="80"/>
        <v>747919.2</v>
      </c>
      <c r="L716" s="14">
        <f t="shared" si="81"/>
        <v>0</v>
      </c>
      <c r="M716" s="14">
        <f t="shared" si="82"/>
        <v>0</v>
      </c>
      <c r="N716" s="14">
        <f t="shared" si="83"/>
        <v>747919.2</v>
      </c>
      <c r="O716" s="25"/>
      <c r="P716" s="16">
        <f t="shared" si="77"/>
        <v>747919.2</v>
      </c>
      <c r="Q716" s="16">
        <f t="shared" si="78"/>
        <v>1496</v>
      </c>
    </row>
    <row r="717" spans="1:17" x14ac:dyDescent="0.25">
      <c r="A717" s="13" t="str">
        <f>IF(INTRO!$E$39="Non-endemic"," ",IF(COUNTRY_INFO!A717=0," ",COUNTRY_INFO!A717))</f>
        <v>Nigeria</v>
      </c>
      <c r="B717" s="13" t="str">
        <f>IF(INTRO!$E$39="Non-endemic"," ",IF(COUNTRY_INFO!B717=0," ",COUNTRY_INFO!B717))</f>
        <v>Sokoto</v>
      </c>
      <c r="C717" s="13" t="str">
        <f>IF(INTRO!$E$39="Non-endemic"," ",IF(COUNTRY_INFO!C717=0," ",COUNTRY_INFO!C717))</f>
        <v>Goronyo</v>
      </c>
      <c r="D717" s="14">
        <f>IF(INTRO!$E$39="Non-endemic",0,IF(INTRO!$E$39="Endemic but PC is not required",IF(COUNTRY_INFO!$H717=1,COUNTRY_INFO!F717+COUNTRY_INFO!G717,0),IF(COUNTRY_INFO!$H717=1,COUNTRY_INFO!F717+COUNTRY_INFO!G717,IF(COUNTRY_INFO!$I717=1,IF(COUNTRY_INFO!N717&gt;=(COUNTRY_INFO!F717+COUNTRY_INFO!G717),COUNTRY_INFO!F717+COUNTRY_INFO!G717,COUNTRY_INFO!$N717),0))))</f>
        <v>196134</v>
      </c>
      <c r="E717" s="15">
        <f>IF(AND(INTRO!$E$39="Non-endemic",INTRO!$E$37="Non-endemic"),"Not required",IF(INTRO!$E$39="Non-endemic","Treat with DEC",COUNTRY_INFO!Q717))</f>
        <v>1</v>
      </c>
      <c r="F717" s="15">
        <f>IF(INTRO!$E$39&lt;&gt;"Non-endemic",COUNTRY_INFO!R717,"Not required")</f>
        <v>1</v>
      </c>
      <c r="G717" s="14">
        <f>IF(COUNTRY_INFO!H717=1, IF($E717=1,IF(ALB_MBD!$J717&lt;&gt;" ",COUNTRY_INFO!F717+COUNTRY_INFO!G717-ALB_MBD!$J717,COUNTRY_INFO!F717+COUNTRY_INFO!G717), 0),0)</f>
        <v>196134</v>
      </c>
      <c r="H717" s="14">
        <f>IF(INTRO!$E$39&lt;&gt;"Endemic",0, IF(AND(COUNTRY_INFO!$I717=1,$F717&lt;&gt;0),IF(COUNTRY_INFO!N717&gt;=(COUNTRY_INFO!F717+COUNTRY_INFO!G717),COUNTRY_INFO!F717+COUNTRY_INFO!G717,COUNTRY_INFO!$N717), 0))</f>
        <v>196134</v>
      </c>
      <c r="I717" s="3"/>
      <c r="J717" s="14">
        <f t="shared" si="79"/>
        <v>196134</v>
      </c>
      <c r="K717" s="14">
        <f t="shared" si="80"/>
        <v>0</v>
      </c>
      <c r="L717" s="14">
        <f t="shared" si="81"/>
        <v>0</v>
      </c>
      <c r="M717" s="14">
        <f t="shared" si="82"/>
        <v>549175.19999999995</v>
      </c>
      <c r="N717" s="14">
        <f t="shared" si="83"/>
        <v>549175.19999999995</v>
      </c>
      <c r="O717" s="25"/>
      <c r="P717" s="16">
        <f t="shared" si="77"/>
        <v>549175.19999999995</v>
      </c>
      <c r="Q717" s="16">
        <f t="shared" si="78"/>
        <v>1099</v>
      </c>
    </row>
    <row r="718" spans="1:17" x14ac:dyDescent="0.25">
      <c r="A718" s="13" t="str">
        <f>IF(INTRO!$E$39="Non-endemic"," ",IF(COUNTRY_INFO!A718=0," ",COUNTRY_INFO!A718))</f>
        <v>Nigeria</v>
      </c>
      <c r="B718" s="13" t="str">
        <f>IF(INTRO!$E$39="Non-endemic"," ",IF(COUNTRY_INFO!B718=0," ",COUNTRY_INFO!B718))</f>
        <v>Sokoto</v>
      </c>
      <c r="C718" s="13" t="str">
        <f>IF(INTRO!$E$39="Non-endemic"," ",IF(COUNTRY_INFO!C718=0," ",COUNTRY_INFO!C718))</f>
        <v>Gudu</v>
      </c>
      <c r="D718" s="14">
        <f>IF(INTRO!$E$39="Non-endemic",0,IF(INTRO!$E$39="Endemic but PC is not required",IF(COUNTRY_INFO!$H718=1,COUNTRY_INFO!F718+COUNTRY_INFO!G718,0),IF(COUNTRY_INFO!$H718=1,COUNTRY_INFO!F718+COUNTRY_INFO!G718,IF(COUNTRY_INFO!$I718=1,IF(COUNTRY_INFO!N718&gt;=(COUNTRY_INFO!F718+COUNTRY_INFO!G718),COUNTRY_INFO!F718+COUNTRY_INFO!G718,COUNTRY_INFO!$N718),0))))</f>
        <v>102797</v>
      </c>
      <c r="E718" s="15">
        <f>IF(AND(INTRO!$E$39="Non-endemic",INTRO!$E$37="Non-endemic"),"Not required",IF(INTRO!$E$39="Non-endemic","Treat with DEC",COUNTRY_INFO!Q718))</f>
        <v>1</v>
      </c>
      <c r="F718" s="15">
        <f>IF(INTRO!$E$39&lt;&gt;"Non-endemic",COUNTRY_INFO!R718,"Not required")</f>
        <v>0</v>
      </c>
      <c r="G718" s="14">
        <f>IF(COUNTRY_INFO!H718=1, IF($E718=1,IF(ALB_MBD!$J718&lt;&gt;" ",COUNTRY_INFO!F718+COUNTRY_INFO!G718-ALB_MBD!$J718,COUNTRY_INFO!F718+COUNTRY_INFO!G718), 0),0)</f>
        <v>102797</v>
      </c>
      <c r="H718" s="14">
        <f>IF(INTRO!$E$39&lt;&gt;"Endemic",0, IF(AND(COUNTRY_INFO!$I718=1,$F718&lt;&gt;0),IF(COUNTRY_INFO!N718&gt;=(COUNTRY_INFO!F718+COUNTRY_INFO!G718),COUNTRY_INFO!F718+COUNTRY_INFO!G718,COUNTRY_INFO!$N718), 0))</f>
        <v>0</v>
      </c>
      <c r="I718" s="3"/>
      <c r="J718" s="14">
        <f t="shared" si="79"/>
        <v>0</v>
      </c>
      <c r="K718" s="14">
        <f t="shared" si="80"/>
        <v>287831.59999999998</v>
      </c>
      <c r="L718" s="14">
        <f t="shared" si="81"/>
        <v>0</v>
      </c>
      <c r="M718" s="14">
        <f t="shared" si="82"/>
        <v>0</v>
      </c>
      <c r="N718" s="14">
        <f t="shared" si="83"/>
        <v>287831.59999999998</v>
      </c>
      <c r="O718" s="25"/>
      <c r="P718" s="16">
        <f t="shared" si="77"/>
        <v>287831.59999999998</v>
      </c>
      <c r="Q718" s="16">
        <f t="shared" si="78"/>
        <v>576</v>
      </c>
    </row>
    <row r="719" spans="1:17" x14ac:dyDescent="0.25">
      <c r="A719" s="13" t="str">
        <f>IF(INTRO!$E$39="Non-endemic"," ",IF(COUNTRY_INFO!A719=0," ",COUNTRY_INFO!A719))</f>
        <v>Nigeria</v>
      </c>
      <c r="B719" s="13" t="str">
        <f>IF(INTRO!$E$39="Non-endemic"," ",IF(COUNTRY_INFO!B719=0," ",COUNTRY_INFO!B719))</f>
        <v>Sokoto</v>
      </c>
      <c r="C719" s="13" t="str">
        <f>IF(INTRO!$E$39="Non-endemic"," ",IF(COUNTRY_INFO!C719=0," ",COUNTRY_INFO!C719))</f>
        <v>Gwadabawa</v>
      </c>
      <c r="D719" s="14">
        <f>IF(INTRO!$E$39="Non-endemic",0,IF(INTRO!$E$39="Endemic but PC is not required",IF(COUNTRY_INFO!$H719=1,COUNTRY_INFO!F719+COUNTRY_INFO!G719,0),IF(COUNTRY_INFO!$H719=1,COUNTRY_INFO!F719+COUNTRY_INFO!G719,IF(COUNTRY_INFO!$I719=1,IF(COUNTRY_INFO!N719&gt;=(COUNTRY_INFO!F719+COUNTRY_INFO!G719),COUNTRY_INFO!F719+COUNTRY_INFO!G719,COUNTRY_INFO!$N719),0))))</f>
        <v>248920</v>
      </c>
      <c r="E719" s="15">
        <f>IF(AND(INTRO!$E$39="Non-endemic",INTRO!$E$37="Non-endemic"),"Not required",IF(INTRO!$E$39="Non-endemic","Treat with DEC",COUNTRY_INFO!Q719))</f>
        <v>1</v>
      </c>
      <c r="F719" s="15">
        <f>IF(INTRO!$E$39&lt;&gt;"Non-endemic",COUNTRY_INFO!R719,"Not required")</f>
        <v>0</v>
      </c>
      <c r="G719" s="14">
        <f>IF(COUNTRY_INFO!H719=1, IF($E719=1,IF(ALB_MBD!$J719&lt;&gt;" ",COUNTRY_INFO!F719+COUNTRY_INFO!G719-ALB_MBD!$J719,COUNTRY_INFO!F719+COUNTRY_INFO!G719), 0),0)</f>
        <v>248920</v>
      </c>
      <c r="H719" s="14">
        <f>IF(INTRO!$E$39&lt;&gt;"Endemic",0, IF(AND(COUNTRY_INFO!$I719=1,$F719&lt;&gt;0),IF(COUNTRY_INFO!N719&gt;=(COUNTRY_INFO!F719+COUNTRY_INFO!G719),COUNTRY_INFO!F719+COUNTRY_INFO!G719,COUNTRY_INFO!$N719), 0))</f>
        <v>0</v>
      </c>
      <c r="I719" s="3"/>
      <c r="J719" s="14">
        <f t="shared" si="79"/>
        <v>0</v>
      </c>
      <c r="K719" s="14">
        <f t="shared" si="80"/>
        <v>696976</v>
      </c>
      <c r="L719" s="14">
        <f t="shared" si="81"/>
        <v>0</v>
      </c>
      <c r="M719" s="14">
        <f t="shared" si="82"/>
        <v>0</v>
      </c>
      <c r="N719" s="14">
        <f t="shared" si="83"/>
        <v>696976</v>
      </c>
      <c r="O719" s="25"/>
      <c r="P719" s="16">
        <f t="shared" si="77"/>
        <v>696976</v>
      </c>
      <c r="Q719" s="16">
        <f t="shared" si="78"/>
        <v>1394</v>
      </c>
    </row>
    <row r="720" spans="1:17" x14ac:dyDescent="0.25">
      <c r="A720" s="13" t="str">
        <f>IF(INTRO!$E$39="Non-endemic"," ",IF(COUNTRY_INFO!A720=0," ",COUNTRY_INFO!A720))</f>
        <v>Nigeria</v>
      </c>
      <c r="B720" s="13" t="str">
        <f>IF(INTRO!$E$39="Non-endemic"," ",IF(COUNTRY_INFO!B720=0," ",COUNTRY_INFO!B720))</f>
        <v>Sokoto</v>
      </c>
      <c r="C720" s="13" t="str">
        <f>IF(INTRO!$E$39="Non-endemic"," ",IF(COUNTRY_INFO!C720=0," ",COUNTRY_INFO!C720))</f>
        <v>Illela</v>
      </c>
      <c r="D720" s="14">
        <f>IF(INTRO!$E$39="Non-endemic",0,IF(INTRO!$E$39="Endemic but PC is not required",IF(COUNTRY_INFO!$H720=1,COUNTRY_INFO!F720+COUNTRY_INFO!G720,0),IF(COUNTRY_INFO!$H720=1,COUNTRY_INFO!F720+COUNTRY_INFO!G720,IF(COUNTRY_INFO!$I720=1,IF(COUNTRY_INFO!N720&gt;=(COUNTRY_INFO!F720+COUNTRY_INFO!G720),COUNTRY_INFO!F720+COUNTRY_INFO!G720,COUNTRY_INFO!$N720),0))))</f>
        <v>161912</v>
      </c>
      <c r="E720" s="15">
        <f>IF(AND(INTRO!$E$39="Non-endemic",INTRO!$E$37="Non-endemic"),"Not required",IF(INTRO!$E$39="Non-endemic","Treat with DEC",COUNTRY_INFO!Q720))</f>
        <v>1</v>
      </c>
      <c r="F720" s="15">
        <f>IF(INTRO!$E$39&lt;&gt;"Non-endemic",COUNTRY_INFO!R720,"Not required")</f>
        <v>0</v>
      </c>
      <c r="G720" s="14">
        <f>IF(COUNTRY_INFO!H720=1, IF($E720=1,IF(ALB_MBD!$J720&lt;&gt;" ",COUNTRY_INFO!F720+COUNTRY_INFO!G720-ALB_MBD!$J720,COUNTRY_INFO!F720+COUNTRY_INFO!G720), 0),0)</f>
        <v>161912</v>
      </c>
      <c r="H720" s="14">
        <f>IF(INTRO!$E$39&lt;&gt;"Endemic",0, IF(AND(COUNTRY_INFO!$I720=1,$F720&lt;&gt;0),IF(COUNTRY_INFO!N720&gt;=(COUNTRY_INFO!F720+COUNTRY_INFO!G720),COUNTRY_INFO!F720+COUNTRY_INFO!G720,COUNTRY_INFO!$N720), 0))</f>
        <v>0</v>
      </c>
      <c r="I720" s="3"/>
      <c r="J720" s="14">
        <f t="shared" si="79"/>
        <v>0</v>
      </c>
      <c r="K720" s="14">
        <f t="shared" si="80"/>
        <v>453353.6</v>
      </c>
      <c r="L720" s="14">
        <f t="shared" si="81"/>
        <v>0</v>
      </c>
      <c r="M720" s="14">
        <f t="shared" si="82"/>
        <v>0</v>
      </c>
      <c r="N720" s="14">
        <f t="shared" si="83"/>
        <v>453353.6</v>
      </c>
      <c r="O720" s="25"/>
      <c r="P720" s="16">
        <f t="shared" si="77"/>
        <v>453353.6</v>
      </c>
      <c r="Q720" s="16">
        <f t="shared" si="78"/>
        <v>907</v>
      </c>
    </row>
    <row r="721" spans="1:17" x14ac:dyDescent="0.25">
      <c r="A721" s="13" t="str">
        <f>IF(INTRO!$E$39="Non-endemic"," ",IF(COUNTRY_INFO!A721=0," ",COUNTRY_INFO!A721))</f>
        <v>Nigeria</v>
      </c>
      <c r="B721" s="13" t="str">
        <f>IF(INTRO!$E$39="Non-endemic"," ",IF(COUNTRY_INFO!B721=0," ",COUNTRY_INFO!B721))</f>
        <v>Sokoto</v>
      </c>
      <c r="C721" s="13" t="str">
        <f>IF(INTRO!$E$39="Non-endemic"," ",IF(COUNTRY_INFO!C721=0," ",COUNTRY_INFO!C721))</f>
        <v>Isa</v>
      </c>
      <c r="D721" s="14">
        <f>IF(INTRO!$E$39="Non-endemic",0,IF(INTRO!$E$39="Endemic but PC is not required",IF(COUNTRY_INFO!$H721=1,COUNTRY_INFO!F721+COUNTRY_INFO!G721,0),IF(COUNTRY_INFO!$H721=1,COUNTRY_INFO!F721+COUNTRY_INFO!G721,IF(COUNTRY_INFO!$I721=1,IF(COUNTRY_INFO!N721&gt;=(COUNTRY_INFO!F721+COUNTRY_INFO!G721),COUNTRY_INFO!F721+COUNTRY_INFO!G721,COUNTRY_INFO!$N721),0))))</f>
        <v>0</v>
      </c>
      <c r="E721" s="15">
        <f>IF(AND(INTRO!$E$39="Non-endemic",INTRO!$E$37="Non-endemic"),"Not required",IF(INTRO!$E$39="Non-endemic","Treat with DEC",COUNTRY_INFO!Q721))</f>
        <v>0</v>
      </c>
      <c r="F721" s="15">
        <f>IF(INTRO!$E$39&lt;&gt;"Non-endemic",COUNTRY_INFO!R721,"Not required")</f>
        <v>0</v>
      </c>
      <c r="G721" s="14">
        <f>IF(COUNTRY_INFO!H721=1, IF($E721=1,IF(ALB_MBD!$J721&lt;&gt;" ",COUNTRY_INFO!F721+COUNTRY_INFO!G721-ALB_MBD!$J721,COUNTRY_INFO!F721+COUNTRY_INFO!G721), 0),0)</f>
        <v>0</v>
      </c>
      <c r="H721" s="14">
        <f>IF(INTRO!$E$39&lt;&gt;"Endemic",0, IF(AND(COUNTRY_INFO!$I721=1,$F721&lt;&gt;0),IF(COUNTRY_INFO!N721&gt;=(COUNTRY_INFO!F721+COUNTRY_INFO!G721),COUNTRY_INFO!F721+COUNTRY_INFO!G721,COUNTRY_INFO!$N721), 0))</f>
        <v>0</v>
      </c>
      <c r="I721" s="3"/>
      <c r="J721" s="14">
        <f t="shared" si="79"/>
        <v>0</v>
      </c>
      <c r="K721" s="14">
        <f t="shared" si="80"/>
        <v>0</v>
      </c>
      <c r="L721" s="14">
        <f t="shared" si="81"/>
        <v>0</v>
      </c>
      <c r="M721" s="14">
        <f t="shared" si="82"/>
        <v>0</v>
      </c>
      <c r="N721" s="14">
        <f t="shared" si="83"/>
        <v>0</v>
      </c>
      <c r="O721" s="25"/>
      <c r="P721" s="16">
        <f t="shared" si="77"/>
        <v>0</v>
      </c>
      <c r="Q721" s="16">
        <f t="shared" si="78"/>
        <v>0</v>
      </c>
    </row>
    <row r="722" spans="1:17" x14ac:dyDescent="0.25">
      <c r="A722" s="13" t="str">
        <f>IF(INTRO!$E$39="Non-endemic"," ",IF(COUNTRY_INFO!A722=0," ",COUNTRY_INFO!A722))</f>
        <v>Nigeria</v>
      </c>
      <c r="B722" s="13" t="str">
        <f>IF(INTRO!$E$39="Non-endemic"," ",IF(COUNTRY_INFO!B722=0," ",COUNTRY_INFO!B722))</f>
        <v>Sokoto</v>
      </c>
      <c r="C722" s="13" t="str">
        <f>IF(INTRO!$E$39="Non-endemic"," ",IF(COUNTRY_INFO!C722=0," ",COUNTRY_INFO!C722))</f>
        <v>Kebbe</v>
      </c>
      <c r="D722" s="14">
        <f>IF(INTRO!$E$39="Non-endemic",0,IF(INTRO!$E$39="Endemic but PC is not required",IF(COUNTRY_INFO!$H722=1,COUNTRY_INFO!F722+COUNTRY_INFO!G722,0),IF(COUNTRY_INFO!$H722=1,COUNTRY_INFO!F722+COUNTRY_INFO!G722,IF(COUNTRY_INFO!$I722=1,IF(COUNTRY_INFO!N722&gt;=(COUNTRY_INFO!F722+COUNTRY_INFO!G722),COUNTRY_INFO!F722+COUNTRY_INFO!G722,COUNTRY_INFO!$N722),0))))</f>
        <v>134121</v>
      </c>
      <c r="E722" s="15">
        <f>IF(AND(INTRO!$E$39="Non-endemic",INTRO!$E$37="Non-endemic"),"Not required",IF(INTRO!$E$39="Non-endemic","Treat with DEC",COUNTRY_INFO!Q722))</f>
        <v>1</v>
      </c>
      <c r="F722" s="15">
        <f>IF(INTRO!$E$39&lt;&gt;"Non-endemic",COUNTRY_INFO!R722,"Not required")</f>
        <v>0</v>
      </c>
      <c r="G722" s="14">
        <f>IF(COUNTRY_INFO!H722=1, IF($E722=1,IF(ALB_MBD!$J722&lt;&gt;" ",COUNTRY_INFO!F722+COUNTRY_INFO!G722-ALB_MBD!$J722,COUNTRY_INFO!F722+COUNTRY_INFO!G722), 0),0)</f>
        <v>134121</v>
      </c>
      <c r="H722" s="14">
        <f>IF(INTRO!$E$39&lt;&gt;"Endemic",0, IF(AND(COUNTRY_INFO!$I722=1,$F722&lt;&gt;0),IF(COUNTRY_INFO!N722&gt;=(COUNTRY_INFO!F722+COUNTRY_INFO!G722),COUNTRY_INFO!F722+COUNTRY_INFO!G722,COUNTRY_INFO!$N722), 0))</f>
        <v>0</v>
      </c>
      <c r="I722" s="3"/>
      <c r="J722" s="14">
        <f t="shared" si="79"/>
        <v>0</v>
      </c>
      <c r="K722" s="14">
        <f t="shared" si="80"/>
        <v>375538.8</v>
      </c>
      <c r="L722" s="14">
        <f t="shared" si="81"/>
        <v>0</v>
      </c>
      <c r="M722" s="14">
        <f t="shared" si="82"/>
        <v>0</v>
      </c>
      <c r="N722" s="14">
        <f t="shared" si="83"/>
        <v>375538.8</v>
      </c>
      <c r="O722" s="25"/>
      <c r="P722" s="16">
        <f t="shared" si="77"/>
        <v>375538.8</v>
      </c>
      <c r="Q722" s="16">
        <f t="shared" si="78"/>
        <v>752</v>
      </c>
    </row>
    <row r="723" spans="1:17" x14ac:dyDescent="0.25">
      <c r="A723" s="13" t="str">
        <f>IF(INTRO!$E$39="Non-endemic"," ",IF(COUNTRY_INFO!A723=0," ",COUNTRY_INFO!A723))</f>
        <v>Nigeria</v>
      </c>
      <c r="B723" s="13" t="str">
        <f>IF(INTRO!$E$39="Non-endemic"," ",IF(COUNTRY_INFO!B723=0," ",COUNTRY_INFO!B723))</f>
        <v>Sokoto</v>
      </c>
      <c r="C723" s="13" t="str">
        <f>IF(INTRO!$E$39="Non-endemic"," ",IF(COUNTRY_INFO!C723=0," ",COUNTRY_INFO!C723))</f>
        <v>Kware</v>
      </c>
      <c r="D723" s="14">
        <f>IF(INTRO!$E$39="Non-endemic",0,IF(INTRO!$E$39="Endemic but PC is not required",IF(COUNTRY_INFO!$H723=1,COUNTRY_INFO!F723+COUNTRY_INFO!G723,0),IF(COUNTRY_INFO!$H723=1,COUNTRY_INFO!F723+COUNTRY_INFO!G723,IF(COUNTRY_INFO!$I723=1,IF(COUNTRY_INFO!N723&gt;=(COUNTRY_INFO!F723+COUNTRY_INFO!G723),COUNTRY_INFO!F723+COUNTRY_INFO!G723,COUNTRY_INFO!$N723),0))))</f>
        <v>144063</v>
      </c>
      <c r="E723" s="15">
        <f>IF(AND(INTRO!$E$39="Non-endemic",INTRO!$E$37="Non-endemic"),"Not required",IF(INTRO!$E$39="Non-endemic","Treat with DEC",COUNTRY_INFO!Q723))</f>
        <v>1</v>
      </c>
      <c r="F723" s="15">
        <f>IF(INTRO!$E$39&lt;&gt;"Non-endemic",COUNTRY_INFO!R723,"Not required")</f>
        <v>0</v>
      </c>
      <c r="G723" s="14">
        <f>IF(COUNTRY_INFO!H723=1, IF($E723=1,IF(ALB_MBD!$J723&lt;&gt;" ",COUNTRY_INFO!F723+COUNTRY_INFO!G723-ALB_MBD!$J723,COUNTRY_INFO!F723+COUNTRY_INFO!G723), 0),0)</f>
        <v>144063</v>
      </c>
      <c r="H723" s="14">
        <f>IF(INTRO!$E$39&lt;&gt;"Endemic",0, IF(AND(COUNTRY_INFO!$I723=1,$F723&lt;&gt;0),IF(COUNTRY_INFO!N723&gt;=(COUNTRY_INFO!F723+COUNTRY_INFO!G723),COUNTRY_INFO!F723+COUNTRY_INFO!G723,COUNTRY_INFO!$N723), 0))</f>
        <v>0</v>
      </c>
      <c r="I723" s="3"/>
      <c r="J723" s="14">
        <f t="shared" si="79"/>
        <v>0</v>
      </c>
      <c r="K723" s="14">
        <f t="shared" si="80"/>
        <v>403376.39999999997</v>
      </c>
      <c r="L723" s="14">
        <f t="shared" si="81"/>
        <v>0</v>
      </c>
      <c r="M723" s="14">
        <f t="shared" si="82"/>
        <v>0</v>
      </c>
      <c r="N723" s="14">
        <f t="shared" si="83"/>
        <v>403376.39999999997</v>
      </c>
      <c r="O723" s="25"/>
      <c r="P723" s="16">
        <f t="shared" si="77"/>
        <v>403376.39999999997</v>
      </c>
      <c r="Q723" s="16">
        <f t="shared" si="78"/>
        <v>807</v>
      </c>
    </row>
    <row r="724" spans="1:17" x14ac:dyDescent="0.25">
      <c r="A724" s="13" t="str">
        <f>IF(INTRO!$E$39="Non-endemic"," ",IF(COUNTRY_INFO!A724=0," ",COUNTRY_INFO!A724))</f>
        <v>Nigeria</v>
      </c>
      <c r="B724" s="13" t="str">
        <f>IF(INTRO!$E$39="Non-endemic"," ",IF(COUNTRY_INFO!B724=0," ",COUNTRY_INFO!B724))</f>
        <v>Sokoto</v>
      </c>
      <c r="C724" s="13" t="str">
        <f>IF(INTRO!$E$39="Non-endemic"," ",IF(COUNTRY_INFO!C724=0," ",COUNTRY_INFO!C724))</f>
        <v>Rabah</v>
      </c>
      <c r="D724" s="14">
        <f>IF(INTRO!$E$39="Non-endemic",0,IF(INTRO!$E$39="Endemic but PC is not required",IF(COUNTRY_INFO!$H724=1,COUNTRY_INFO!F724+COUNTRY_INFO!G724,0),IF(COUNTRY_INFO!$H724=1,COUNTRY_INFO!F724+COUNTRY_INFO!G724,IF(COUNTRY_INFO!$I724=1,IF(COUNTRY_INFO!N724&gt;=(COUNTRY_INFO!F724+COUNTRY_INFO!G724),COUNTRY_INFO!F724+COUNTRY_INFO!G724,COUNTRY_INFO!$N724),0))))</f>
        <v>160488</v>
      </c>
      <c r="E724" s="15">
        <f>IF(AND(INTRO!$E$39="Non-endemic",INTRO!$E$37="Non-endemic"),"Not required",IF(INTRO!$E$39="Non-endemic","Treat with DEC",COUNTRY_INFO!Q724))</f>
        <v>1</v>
      </c>
      <c r="F724" s="15">
        <f>IF(INTRO!$E$39&lt;&gt;"Non-endemic",COUNTRY_INFO!R724,"Not required")</f>
        <v>0</v>
      </c>
      <c r="G724" s="14">
        <f>IF(COUNTRY_INFO!H724=1, IF($E724=1,IF(ALB_MBD!$J724&lt;&gt;" ",COUNTRY_INFO!F724+COUNTRY_INFO!G724-ALB_MBD!$J724,COUNTRY_INFO!F724+COUNTRY_INFO!G724), 0),0)</f>
        <v>160488</v>
      </c>
      <c r="H724" s="14">
        <f>IF(INTRO!$E$39&lt;&gt;"Endemic",0, IF(AND(COUNTRY_INFO!$I724=1,$F724&lt;&gt;0),IF(COUNTRY_INFO!N724&gt;=(COUNTRY_INFO!F724+COUNTRY_INFO!G724),COUNTRY_INFO!F724+COUNTRY_INFO!G724,COUNTRY_INFO!$N724), 0))</f>
        <v>0</v>
      </c>
      <c r="I724" s="3"/>
      <c r="J724" s="14">
        <f t="shared" si="79"/>
        <v>0</v>
      </c>
      <c r="K724" s="14">
        <f t="shared" si="80"/>
        <v>449366.39999999997</v>
      </c>
      <c r="L724" s="14">
        <f t="shared" si="81"/>
        <v>0</v>
      </c>
      <c r="M724" s="14">
        <f t="shared" si="82"/>
        <v>0</v>
      </c>
      <c r="N724" s="14">
        <f t="shared" si="83"/>
        <v>449366.39999999997</v>
      </c>
      <c r="O724" s="25"/>
      <c r="P724" s="16">
        <f t="shared" si="77"/>
        <v>449366.39999999997</v>
      </c>
      <c r="Q724" s="16">
        <f t="shared" si="78"/>
        <v>899</v>
      </c>
    </row>
    <row r="725" spans="1:17" x14ac:dyDescent="0.25">
      <c r="A725" s="13" t="str">
        <f>IF(INTRO!$E$39="Non-endemic"," ",IF(COUNTRY_INFO!A725=0," ",COUNTRY_INFO!A725))</f>
        <v>Nigeria</v>
      </c>
      <c r="B725" s="13" t="str">
        <f>IF(INTRO!$E$39="Non-endemic"," ",IF(COUNTRY_INFO!B725=0," ",COUNTRY_INFO!B725))</f>
        <v>Sokoto</v>
      </c>
      <c r="C725" s="13" t="str">
        <f>IF(INTRO!$E$39="Non-endemic"," ",IF(COUNTRY_INFO!C725=0," ",COUNTRY_INFO!C725))</f>
        <v>Sabon Bimi</v>
      </c>
      <c r="D725" s="14">
        <f>IF(INTRO!$E$39="Non-endemic",0,IF(INTRO!$E$39="Endemic but PC is not required",IF(COUNTRY_INFO!$H725=1,COUNTRY_INFO!F725+COUNTRY_INFO!G725,0),IF(COUNTRY_INFO!$H725=1,COUNTRY_INFO!F725+COUNTRY_INFO!G725,IF(COUNTRY_INFO!$I725=1,IF(COUNTRY_INFO!N725&gt;=(COUNTRY_INFO!F725+COUNTRY_INFO!G725),COUNTRY_INFO!F725+COUNTRY_INFO!G725,COUNTRY_INFO!$N725),0))))</f>
        <v>223358</v>
      </c>
      <c r="E725" s="15">
        <f>IF(AND(INTRO!$E$39="Non-endemic",INTRO!$E$37="Non-endemic"),"Not required",IF(INTRO!$E$39="Non-endemic","Treat with DEC",COUNTRY_INFO!Q725))</f>
        <v>1</v>
      </c>
      <c r="F725" s="15">
        <f>IF(INTRO!$E$39&lt;&gt;"Non-endemic",COUNTRY_INFO!R725,"Not required")</f>
        <v>0</v>
      </c>
      <c r="G725" s="14">
        <f>IF(COUNTRY_INFO!H725=1, IF($E725=1,IF(ALB_MBD!$J725&lt;&gt;" ",COUNTRY_INFO!F725+COUNTRY_INFO!G725-ALB_MBD!$J725,COUNTRY_INFO!F725+COUNTRY_INFO!G725), 0),0)</f>
        <v>223358</v>
      </c>
      <c r="H725" s="14">
        <f>IF(INTRO!$E$39&lt;&gt;"Endemic",0, IF(AND(COUNTRY_INFO!$I725=1,$F725&lt;&gt;0),IF(COUNTRY_INFO!N725&gt;=(COUNTRY_INFO!F725+COUNTRY_INFO!G725),COUNTRY_INFO!F725+COUNTRY_INFO!G725,COUNTRY_INFO!$N725), 0))</f>
        <v>0</v>
      </c>
      <c r="I725" s="3"/>
      <c r="J725" s="14">
        <f t="shared" si="79"/>
        <v>0</v>
      </c>
      <c r="K725" s="14">
        <f t="shared" si="80"/>
        <v>625402.39999999991</v>
      </c>
      <c r="L725" s="14">
        <f t="shared" si="81"/>
        <v>0</v>
      </c>
      <c r="M725" s="14">
        <f t="shared" si="82"/>
        <v>0</v>
      </c>
      <c r="N725" s="14">
        <f t="shared" si="83"/>
        <v>625402.39999999991</v>
      </c>
      <c r="O725" s="25"/>
      <c r="P725" s="16">
        <f t="shared" si="77"/>
        <v>625402.39999999991</v>
      </c>
      <c r="Q725" s="16">
        <f t="shared" si="78"/>
        <v>1251</v>
      </c>
    </row>
    <row r="726" spans="1:17" x14ac:dyDescent="0.25">
      <c r="A726" s="13" t="str">
        <f>IF(INTRO!$E$39="Non-endemic"," ",IF(COUNTRY_INFO!A726=0," ",COUNTRY_INFO!A726))</f>
        <v>Nigeria</v>
      </c>
      <c r="B726" s="13" t="str">
        <f>IF(INTRO!$E$39="Non-endemic"," ",IF(COUNTRY_INFO!B726=0," ",COUNTRY_INFO!B726))</f>
        <v>Sokoto</v>
      </c>
      <c r="C726" s="13" t="str">
        <f>IF(INTRO!$E$39="Non-endemic"," ",IF(COUNTRY_INFO!C726=0," ",COUNTRY_INFO!C726))</f>
        <v>Shagari</v>
      </c>
      <c r="D726" s="14">
        <f>IF(INTRO!$E$39="Non-endemic",0,IF(INTRO!$E$39="Endemic but PC is not required",IF(COUNTRY_INFO!$H726=1,COUNTRY_INFO!F726+COUNTRY_INFO!G726,0),IF(COUNTRY_INFO!$H726=1,COUNTRY_INFO!F726+COUNTRY_INFO!G726,IF(COUNTRY_INFO!$I726=1,IF(COUNTRY_INFO!N726&gt;=(COUNTRY_INFO!F726+COUNTRY_INFO!G726),COUNTRY_INFO!F726+COUNTRY_INFO!G726,COUNTRY_INFO!$N726),0))))</f>
        <v>168286</v>
      </c>
      <c r="E726" s="15">
        <f>IF(AND(INTRO!$E$39="Non-endemic",INTRO!$E$37="Non-endemic"),"Not required",IF(INTRO!$E$39="Non-endemic","Treat with DEC",COUNTRY_INFO!Q726))</f>
        <v>1</v>
      </c>
      <c r="F726" s="15">
        <f>IF(INTRO!$E$39&lt;&gt;"Non-endemic",COUNTRY_INFO!R726,"Not required")</f>
        <v>0</v>
      </c>
      <c r="G726" s="14">
        <f>IF(COUNTRY_INFO!H726=1, IF($E726=1,IF(ALB_MBD!$J726&lt;&gt;" ",COUNTRY_INFO!F726+COUNTRY_INFO!G726-ALB_MBD!$J726,COUNTRY_INFO!F726+COUNTRY_INFO!G726), 0),0)</f>
        <v>168286</v>
      </c>
      <c r="H726" s="14">
        <f>IF(INTRO!$E$39&lt;&gt;"Endemic",0, IF(AND(COUNTRY_INFO!$I726=1,$F726&lt;&gt;0),IF(COUNTRY_INFO!N726&gt;=(COUNTRY_INFO!F726+COUNTRY_INFO!G726),COUNTRY_INFO!F726+COUNTRY_INFO!G726,COUNTRY_INFO!$N726), 0))</f>
        <v>0</v>
      </c>
      <c r="I726" s="3"/>
      <c r="J726" s="14">
        <f t="shared" si="79"/>
        <v>0</v>
      </c>
      <c r="K726" s="14">
        <f t="shared" si="80"/>
        <v>471200.8</v>
      </c>
      <c r="L726" s="14">
        <f t="shared" si="81"/>
        <v>0</v>
      </c>
      <c r="M726" s="14">
        <f t="shared" si="82"/>
        <v>0</v>
      </c>
      <c r="N726" s="14">
        <f t="shared" si="83"/>
        <v>471200.8</v>
      </c>
      <c r="O726" s="25"/>
      <c r="P726" s="16">
        <f t="shared" si="77"/>
        <v>471200.8</v>
      </c>
      <c r="Q726" s="16">
        <f t="shared" si="78"/>
        <v>943</v>
      </c>
    </row>
    <row r="727" spans="1:17" x14ac:dyDescent="0.25">
      <c r="A727" s="13" t="str">
        <f>IF(INTRO!$E$39="Non-endemic"," ",IF(COUNTRY_INFO!A727=0," ",COUNTRY_INFO!A727))</f>
        <v>Nigeria</v>
      </c>
      <c r="B727" s="13" t="str">
        <f>IF(INTRO!$E$39="Non-endemic"," ",IF(COUNTRY_INFO!B727=0," ",COUNTRY_INFO!B727))</f>
        <v>Sokoto</v>
      </c>
      <c r="C727" s="13" t="str">
        <f>IF(INTRO!$E$39="Non-endemic"," ",IF(COUNTRY_INFO!C727=0," ",COUNTRY_INFO!C727))</f>
        <v>Silame</v>
      </c>
      <c r="D727" s="14">
        <f>IF(INTRO!$E$39="Non-endemic",0,IF(INTRO!$E$39="Endemic but PC is not required",IF(COUNTRY_INFO!$H727=1,COUNTRY_INFO!F727+COUNTRY_INFO!G727,0),IF(COUNTRY_INFO!$H727=1,COUNTRY_INFO!F727+COUNTRY_INFO!G727,IF(COUNTRY_INFO!$I727=1,IF(COUNTRY_INFO!N727&gt;=(COUNTRY_INFO!F727+COUNTRY_INFO!G727),COUNTRY_INFO!F727+COUNTRY_INFO!G727,COUNTRY_INFO!$N727),0))))</f>
        <v>112302</v>
      </c>
      <c r="E727" s="15">
        <f>IF(AND(INTRO!$E$39="Non-endemic",INTRO!$E$37="Non-endemic"),"Not required",IF(INTRO!$E$39="Non-endemic","Treat with DEC",COUNTRY_INFO!Q727))</f>
        <v>1</v>
      </c>
      <c r="F727" s="15">
        <f>IF(INTRO!$E$39&lt;&gt;"Non-endemic",COUNTRY_INFO!R727,"Not required")</f>
        <v>0</v>
      </c>
      <c r="G727" s="14">
        <f>IF(COUNTRY_INFO!H727=1, IF($E727=1,IF(ALB_MBD!$J727&lt;&gt;" ",COUNTRY_INFO!F727+COUNTRY_INFO!G727-ALB_MBD!$J727,COUNTRY_INFO!F727+COUNTRY_INFO!G727), 0),0)</f>
        <v>112302</v>
      </c>
      <c r="H727" s="14">
        <f>IF(INTRO!$E$39&lt;&gt;"Endemic",0, IF(AND(COUNTRY_INFO!$I727=1,$F727&lt;&gt;0),IF(COUNTRY_INFO!N727&gt;=(COUNTRY_INFO!F727+COUNTRY_INFO!G727),COUNTRY_INFO!F727+COUNTRY_INFO!G727,COUNTRY_INFO!$N727), 0))</f>
        <v>0</v>
      </c>
      <c r="I727" s="3"/>
      <c r="J727" s="14">
        <f t="shared" si="79"/>
        <v>0</v>
      </c>
      <c r="K727" s="14">
        <f t="shared" si="80"/>
        <v>314445.59999999998</v>
      </c>
      <c r="L727" s="14">
        <f t="shared" si="81"/>
        <v>0</v>
      </c>
      <c r="M727" s="14">
        <f t="shared" si="82"/>
        <v>0</v>
      </c>
      <c r="N727" s="14">
        <f t="shared" si="83"/>
        <v>314445.59999999998</v>
      </c>
      <c r="O727" s="25"/>
      <c r="P727" s="16">
        <f t="shared" si="77"/>
        <v>314445.59999999998</v>
      </c>
      <c r="Q727" s="16">
        <f t="shared" si="78"/>
        <v>629</v>
      </c>
    </row>
    <row r="728" spans="1:17" x14ac:dyDescent="0.25">
      <c r="A728" s="13" t="str">
        <f>IF(INTRO!$E$39="Non-endemic"," ",IF(COUNTRY_INFO!A728=0," ",COUNTRY_INFO!A728))</f>
        <v>Nigeria</v>
      </c>
      <c r="B728" s="13" t="str">
        <f>IF(INTRO!$E$39="Non-endemic"," ",IF(COUNTRY_INFO!B728=0," ",COUNTRY_INFO!B728))</f>
        <v>Sokoto</v>
      </c>
      <c r="C728" s="13" t="str">
        <f>IF(INTRO!$E$39="Non-endemic"," ",IF(COUNTRY_INFO!C728=0," ",COUNTRY_INFO!C728))</f>
        <v>Sokoto South</v>
      </c>
      <c r="D728" s="14">
        <f>IF(INTRO!$E$39="Non-endemic",0,IF(INTRO!$E$39="Endemic but PC is not required",IF(COUNTRY_INFO!$H728=1,COUNTRY_INFO!F728+COUNTRY_INFO!G728,0),IF(COUNTRY_INFO!$H728=1,COUNTRY_INFO!F728+COUNTRY_INFO!G728,IF(COUNTRY_INFO!$I728=1,IF(COUNTRY_INFO!N728&gt;=(COUNTRY_INFO!F728+COUNTRY_INFO!G728),COUNTRY_INFO!F728+COUNTRY_INFO!G728,COUNTRY_INFO!$N728),0))))</f>
        <v>209711</v>
      </c>
      <c r="E728" s="15">
        <f>IF(AND(INTRO!$E$39="Non-endemic",INTRO!$E$37="Non-endemic"),"Not required",IF(INTRO!$E$39="Non-endemic","Treat with DEC",COUNTRY_INFO!Q728))</f>
        <v>1</v>
      </c>
      <c r="F728" s="15">
        <f>IF(INTRO!$E$39&lt;&gt;"Non-endemic",COUNTRY_INFO!R728,"Not required")</f>
        <v>0</v>
      </c>
      <c r="G728" s="14">
        <f>IF(COUNTRY_INFO!H728=1, IF($E728=1,IF(ALB_MBD!$J728&lt;&gt;" ",COUNTRY_INFO!F728+COUNTRY_INFO!G728-ALB_MBD!$J728,COUNTRY_INFO!F728+COUNTRY_INFO!G728), 0),0)</f>
        <v>209711</v>
      </c>
      <c r="H728" s="14">
        <f>IF(INTRO!$E$39&lt;&gt;"Endemic",0, IF(AND(COUNTRY_INFO!$I728=1,$F728&lt;&gt;0),IF(COUNTRY_INFO!N728&gt;=(COUNTRY_INFO!F728+COUNTRY_INFO!G728),COUNTRY_INFO!F728+COUNTRY_INFO!G728,COUNTRY_INFO!$N728), 0))</f>
        <v>0</v>
      </c>
      <c r="I728" s="3"/>
      <c r="J728" s="14">
        <f t="shared" si="79"/>
        <v>0</v>
      </c>
      <c r="K728" s="14">
        <f t="shared" si="80"/>
        <v>587190.79999999993</v>
      </c>
      <c r="L728" s="14">
        <f t="shared" si="81"/>
        <v>0</v>
      </c>
      <c r="M728" s="14">
        <f t="shared" si="82"/>
        <v>0</v>
      </c>
      <c r="N728" s="14">
        <f t="shared" si="83"/>
        <v>587190.79999999993</v>
      </c>
      <c r="O728" s="25"/>
      <c r="P728" s="16">
        <f t="shared" si="77"/>
        <v>587190.79999999993</v>
      </c>
      <c r="Q728" s="16">
        <f t="shared" si="78"/>
        <v>1175</v>
      </c>
    </row>
    <row r="729" spans="1:17" x14ac:dyDescent="0.25">
      <c r="A729" s="13" t="str">
        <f>IF(INTRO!$E$39="Non-endemic"," ",IF(COUNTRY_INFO!A729=0," ",COUNTRY_INFO!A729))</f>
        <v>Nigeria</v>
      </c>
      <c r="B729" s="13" t="str">
        <f>IF(INTRO!$E$39="Non-endemic"," ",IF(COUNTRY_INFO!B729=0," ",COUNTRY_INFO!B729))</f>
        <v>Sokoto</v>
      </c>
      <c r="C729" s="13" t="str">
        <f>IF(INTRO!$E$39="Non-endemic"," ",IF(COUNTRY_INFO!C729=0," ",COUNTRY_INFO!C729))</f>
        <v>SokotoNorth</v>
      </c>
      <c r="D729" s="14">
        <f>IF(INTRO!$E$39="Non-endemic",0,IF(INTRO!$E$39="Endemic but PC is not required",IF(COUNTRY_INFO!$H729=1,COUNTRY_INFO!F729+COUNTRY_INFO!G729,0),IF(COUNTRY_INFO!$H729=1,COUNTRY_INFO!F729+COUNTRY_INFO!G729,IF(COUNTRY_INFO!$I729=1,IF(COUNTRY_INFO!N729&gt;=(COUNTRY_INFO!F729+COUNTRY_INFO!G729),COUNTRY_INFO!F729+COUNTRY_INFO!G729,COUNTRY_INFO!$N729),0))))</f>
        <v>0</v>
      </c>
      <c r="E729" s="15">
        <f>IF(AND(INTRO!$E$39="Non-endemic",INTRO!$E$37="Non-endemic"),"Not required",IF(INTRO!$E$39="Non-endemic","Treat with DEC",COUNTRY_INFO!Q729))</f>
        <v>0</v>
      </c>
      <c r="F729" s="15">
        <f>IF(INTRO!$E$39&lt;&gt;"Non-endemic",COUNTRY_INFO!R729,"Not required")</f>
        <v>0</v>
      </c>
      <c r="G729" s="14">
        <f>IF(COUNTRY_INFO!H729=1, IF($E729=1,IF(ALB_MBD!$J729&lt;&gt;" ",COUNTRY_INFO!F729+COUNTRY_INFO!G729-ALB_MBD!$J729,COUNTRY_INFO!F729+COUNTRY_INFO!G729), 0),0)</f>
        <v>0</v>
      </c>
      <c r="H729" s="14">
        <f>IF(INTRO!$E$39&lt;&gt;"Endemic",0, IF(AND(COUNTRY_INFO!$I729=1,$F729&lt;&gt;0),IF(COUNTRY_INFO!N729&gt;=(COUNTRY_INFO!F729+COUNTRY_INFO!G729),COUNTRY_INFO!F729+COUNTRY_INFO!G729,COUNTRY_INFO!$N729), 0))</f>
        <v>0</v>
      </c>
      <c r="I729" s="3"/>
      <c r="J729" s="14">
        <f t="shared" si="79"/>
        <v>0</v>
      </c>
      <c r="K729" s="14">
        <f t="shared" si="80"/>
        <v>0</v>
      </c>
      <c r="L729" s="14">
        <f t="shared" si="81"/>
        <v>0</v>
      </c>
      <c r="M729" s="14">
        <f t="shared" si="82"/>
        <v>0</v>
      </c>
      <c r="N729" s="14">
        <f t="shared" si="83"/>
        <v>0</v>
      </c>
      <c r="O729" s="25"/>
      <c r="P729" s="16">
        <f t="shared" si="77"/>
        <v>0</v>
      </c>
      <c r="Q729" s="16">
        <f t="shared" si="78"/>
        <v>0</v>
      </c>
    </row>
    <row r="730" spans="1:17" x14ac:dyDescent="0.25">
      <c r="A730" s="13" t="str">
        <f>IF(INTRO!$E$39="Non-endemic"," ",IF(COUNTRY_INFO!A730=0," ",COUNTRY_INFO!A730))</f>
        <v>Nigeria</v>
      </c>
      <c r="B730" s="13" t="str">
        <f>IF(INTRO!$E$39="Non-endemic"," ",IF(COUNTRY_INFO!B730=0," ",COUNTRY_INFO!B730))</f>
        <v>Sokoto</v>
      </c>
      <c r="C730" s="13" t="str">
        <f>IF(INTRO!$E$39="Non-endemic"," ",IF(COUNTRY_INFO!C730=0," ",COUNTRY_INFO!C730))</f>
        <v>Tambuwal</v>
      </c>
      <c r="D730" s="14">
        <f>IF(INTRO!$E$39="Non-endemic",0,IF(INTRO!$E$39="Endemic but PC is not required",IF(COUNTRY_INFO!$H730=1,COUNTRY_INFO!F730+COUNTRY_INFO!G730,0),IF(COUNTRY_INFO!$H730=1,COUNTRY_INFO!F730+COUNTRY_INFO!G730,IF(COUNTRY_INFO!$I730=1,IF(COUNTRY_INFO!N730&gt;=(COUNTRY_INFO!F730+COUNTRY_INFO!G730),COUNTRY_INFO!F730+COUNTRY_INFO!G730,COUNTRY_INFO!$N730),0))))</f>
        <v>242006</v>
      </c>
      <c r="E730" s="15">
        <f>IF(AND(INTRO!$E$39="Non-endemic",INTRO!$E$37="Non-endemic"),"Not required",IF(INTRO!$E$39="Non-endemic","Treat with DEC",COUNTRY_INFO!Q730))</f>
        <v>1</v>
      </c>
      <c r="F730" s="15">
        <f>IF(INTRO!$E$39&lt;&gt;"Non-endemic",COUNTRY_INFO!R730,"Not required")</f>
        <v>0</v>
      </c>
      <c r="G730" s="14">
        <f>IF(COUNTRY_INFO!H730=1, IF($E730=1,IF(ALB_MBD!$J730&lt;&gt;" ",COUNTRY_INFO!F730+COUNTRY_INFO!G730-ALB_MBD!$J730,COUNTRY_INFO!F730+COUNTRY_INFO!G730), 0),0)</f>
        <v>242006</v>
      </c>
      <c r="H730" s="14">
        <f>IF(INTRO!$E$39&lt;&gt;"Endemic",0, IF(AND(COUNTRY_INFO!$I730=1,$F730&lt;&gt;0),IF(COUNTRY_INFO!N730&gt;=(COUNTRY_INFO!F730+COUNTRY_INFO!G730),COUNTRY_INFO!F730+COUNTRY_INFO!G730,COUNTRY_INFO!$N730), 0))</f>
        <v>0</v>
      </c>
      <c r="I730" s="3"/>
      <c r="J730" s="14">
        <f t="shared" si="79"/>
        <v>0</v>
      </c>
      <c r="K730" s="14">
        <f t="shared" si="80"/>
        <v>677616.79999999993</v>
      </c>
      <c r="L730" s="14">
        <f t="shared" si="81"/>
        <v>0</v>
      </c>
      <c r="M730" s="14">
        <f t="shared" si="82"/>
        <v>0</v>
      </c>
      <c r="N730" s="14">
        <f t="shared" si="83"/>
        <v>677616.79999999993</v>
      </c>
      <c r="O730" s="25"/>
      <c r="P730" s="16">
        <f t="shared" si="77"/>
        <v>677616.79999999993</v>
      </c>
      <c r="Q730" s="16">
        <f t="shared" si="78"/>
        <v>1356</v>
      </c>
    </row>
    <row r="731" spans="1:17" x14ac:dyDescent="0.25">
      <c r="A731" s="13" t="str">
        <f>IF(INTRO!$E$39="Non-endemic"," ",IF(COUNTRY_INFO!A731=0," ",COUNTRY_INFO!A731))</f>
        <v>Nigeria</v>
      </c>
      <c r="B731" s="13" t="str">
        <f>IF(INTRO!$E$39="Non-endemic"," ",IF(COUNTRY_INFO!B731=0," ",COUNTRY_INFO!B731))</f>
        <v>Sokoto</v>
      </c>
      <c r="C731" s="13" t="str">
        <f>IF(INTRO!$E$39="Non-endemic"," ",IF(COUNTRY_INFO!C731=0," ",COUNTRY_INFO!C731))</f>
        <v>Tangaza</v>
      </c>
      <c r="D731" s="14">
        <f>IF(INTRO!$E$39="Non-endemic",0,IF(INTRO!$E$39="Endemic but PC is not required",IF(COUNTRY_INFO!$H731=1,COUNTRY_INFO!F731+COUNTRY_INFO!G731,0),IF(COUNTRY_INFO!$H731=1,COUNTRY_INFO!F731+COUNTRY_INFO!G731,IF(COUNTRY_INFO!$I731=1,IF(COUNTRY_INFO!N731&gt;=(COUNTRY_INFO!F731+COUNTRY_INFO!G731),COUNTRY_INFO!F731+COUNTRY_INFO!G731,COUNTRY_INFO!$N731),0))))</f>
        <v>122495</v>
      </c>
      <c r="E731" s="15">
        <f>IF(AND(INTRO!$E$39="Non-endemic",INTRO!$E$37="Non-endemic"),"Not required",IF(INTRO!$E$39="Non-endemic","Treat with DEC",COUNTRY_INFO!Q731))</f>
        <v>1</v>
      </c>
      <c r="F731" s="15">
        <f>IF(INTRO!$E$39&lt;&gt;"Non-endemic",COUNTRY_INFO!R731,"Not required")</f>
        <v>0</v>
      </c>
      <c r="G731" s="14">
        <f>IF(COUNTRY_INFO!H731=1, IF($E731=1,IF(ALB_MBD!$J731&lt;&gt;" ",COUNTRY_INFO!F731+COUNTRY_INFO!G731-ALB_MBD!$J731,COUNTRY_INFO!F731+COUNTRY_INFO!G731), 0),0)</f>
        <v>122495</v>
      </c>
      <c r="H731" s="14">
        <f>IF(INTRO!$E$39&lt;&gt;"Endemic",0, IF(AND(COUNTRY_INFO!$I731=1,$F731&lt;&gt;0),IF(COUNTRY_INFO!N731&gt;=(COUNTRY_INFO!F731+COUNTRY_INFO!G731),COUNTRY_INFO!F731+COUNTRY_INFO!G731,COUNTRY_INFO!$N731), 0))</f>
        <v>0</v>
      </c>
      <c r="I731" s="3"/>
      <c r="J731" s="14">
        <f t="shared" si="79"/>
        <v>0</v>
      </c>
      <c r="K731" s="14">
        <f t="shared" si="80"/>
        <v>342986</v>
      </c>
      <c r="L731" s="14">
        <f t="shared" si="81"/>
        <v>0</v>
      </c>
      <c r="M731" s="14">
        <f t="shared" si="82"/>
        <v>0</v>
      </c>
      <c r="N731" s="14">
        <f t="shared" si="83"/>
        <v>342986</v>
      </c>
      <c r="O731" s="25"/>
      <c r="P731" s="16">
        <f t="shared" si="77"/>
        <v>342986</v>
      </c>
      <c r="Q731" s="16">
        <f t="shared" si="78"/>
        <v>686</v>
      </c>
    </row>
    <row r="732" spans="1:17" x14ac:dyDescent="0.25">
      <c r="A732" s="13" t="str">
        <f>IF(INTRO!$E$39="Non-endemic"," ",IF(COUNTRY_INFO!A732=0," ",COUNTRY_INFO!A732))</f>
        <v>Nigeria</v>
      </c>
      <c r="B732" s="13" t="str">
        <f>IF(INTRO!$E$39="Non-endemic"," ",IF(COUNTRY_INFO!B732=0," ",COUNTRY_INFO!B732))</f>
        <v>Sokoto</v>
      </c>
      <c r="C732" s="13" t="str">
        <f>IF(INTRO!$E$39="Non-endemic"," ",IF(COUNTRY_INFO!C732=0," ",COUNTRY_INFO!C732))</f>
        <v>Tureta</v>
      </c>
      <c r="D732" s="14">
        <f>IF(INTRO!$E$39="Non-endemic",0,IF(INTRO!$E$39="Endemic but PC is not required",IF(COUNTRY_INFO!$H732=1,COUNTRY_INFO!F732+COUNTRY_INFO!G732,0),IF(COUNTRY_INFO!$H732=1,COUNTRY_INFO!F732+COUNTRY_INFO!G732,IF(COUNTRY_INFO!$I732=1,IF(COUNTRY_INFO!N732&gt;=(COUNTRY_INFO!F732+COUNTRY_INFO!G732),COUNTRY_INFO!F732+COUNTRY_INFO!G732,COUNTRY_INFO!$N732),0))))</f>
        <v>73560</v>
      </c>
      <c r="E732" s="15">
        <f>IF(AND(INTRO!$E$39="Non-endemic",INTRO!$E$37="Non-endemic"),"Not required",IF(INTRO!$E$39="Non-endemic","Treat with DEC",COUNTRY_INFO!Q732))</f>
        <v>1</v>
      </c>
      <c r="F732" s="15">
        <f>IF(INTRO!$E$39&lt;&gt;"Non-endemic",COUNTRY_INFO!R732,"Not required")</f>
        <v>0</v>
      </c>
      <c r="G732" s="14">
        <f>IF(COUNTRY_INFO!H732=1, IF($E732=1,IF(ALB_MBD!$J732&lt;&gt;" ",COUNTRY_INFO!F732+COUNTRY_INFO!G732-ALB_MBD!$J732,COUNTRY_INFO!F732+COUNTRY_INFO!G732), 0),0)</f>
        <v>73560</v>
      </c>
      <c r="H732" s="14">
        <f>IF(INTRO!$E$39&lt;&gt;"Endemic",0, IF(AND(COUNTRY_INFO!$I732=1,$F732&lt;&gt;0),IF(COUNTRY_INFO!N732&gt;=(COUNTRY_INFO!F732+COUNTRY_INFO!G732),COUNTRY_INFO!F732+COUNTRY_INFO!G732,COUNTRY_INFO!$N732), 0))</f>
        <v>0</v>
      </c>
      <c r="I732" s="3"/>
      <c r="J732" s="14">
        <f t="shared" si="79"/>
        <v>0</v>
      </c>
      <c r="K732" s="14">
        <f t="shared" si="80"/>
        <v>205968</v>
      </c>
      <c r="L732" s="14">
        <f t="shared" si="81"/>
        <v>0</v>
      </c>
      <c r="M732" s="14">
        <f t="shared" si="82"/>
        <v>0</v>
      </c>
      <c r="N732" s="14">
        <f t="shared" si="83"/>
        <v>205968</v>
      </c>
      <c r="O732" s="25"/>
      <c r="P732" s="16">
        <f t="shared" si="77"/>
        <v>205968</v>
      </c>
      <c r="Q732" s="16">
        <f t="shared" si="78"/>
        <v>412</v>
      </c>
    </row>
    <row r="733" spans="1:17" x14ac:dyDescent="0.25">
      <c r="A733" s="13" t="str">
        <f>IF(INTRO!$E$39="Non-endemic"," ",IF(COUNTRY_INFO!A733=0," ",COUNTRY_INFO!A733))</f>
        <v>Nigeria</v>
      </c>
      <c r="B733" s="13" t="str">
        <f>IF(INTRO!$E$39="Non-endemic"," ",IF(COUNTRY_INFO!B733=0," ",COUNTRY_INFO!B733))</f>
        <v>Sokoto</v>
      </c>
      <c r="C733" s="13" t="str">
        <f>IF(INTRO!$E$39="Non-endemic"," ",IF(COUNTRY_INFO!C733=0," ",COUNTRY_INFO!C733))</f>
        <v>Wamakko</v>
      </c>
      <c r="D733" s="14">
        <f>IF(INTRO!$E$39="Non-endemic",0,IF(INTRO!$E$39="Endemic but PC is not required",IF(COUNTRY_INFO!$H733=1,COUNTRY_INFO!F733+COUNTRY_INFO!G733,0),IF(COUNTRY_INFO!$H733=1,COUNTRY_INFO!F733+COUNTRY_INFO!G733,IF(COUNTRY_INFO!$I733=1,IF(COUNTRY_INFO!N733&gt;=(COUNTRY_INFO!F733+COUNTRY_INFO!G733),COUNTRY_INFO!F733+COUNTRY_INFO!G733,COUNTRY_INFO!$N733),0))))</f>
        <v>0</v>
      </c>
      <c r="E733" s="15">
        <f>IF(AND(INTRO!$E$39="Non-endemic",INTRO!$E$37="Non-endemic"),"Not required",IF(INTRO!$E$39="Non-endemic","Treat with DEC",COUNTRY_INFO!Q733))</f>
        <v>0</v>
      </c>
      <c r="F733" s="15">
        <f>IF(INTRO!$E$39&lt;&gt;"Non-endemic",COUNTRY_INFO!R733,"Not required")</f>
        <v>0</v>
      </c>
      <c r="G733" s="14">
        <f>IF(COUNTRY_INFO!H733=1, IF($E733=1,IF(ALB_MBD!$J733&lt;&gt;" ",COUNTRY_INFO!F733+COUNTRY_INFO!G733-ALB_MBD!$J733,COUNTRY_INFO!F733+COUNTRY_INFO!G733), 0),0)</f>
        <v>0</v>
      </c>
      <c r="H733" s="14">
        <f>IF(INTRO!$E$39&lt;&gt;"Endemic",0, IF(AND(COUNTRY_INFO!$I733=1,$F733&lt;&gt;0),IF(COUNTRY_INFO!N733&gt;=(COUNTRY_INFO!F733+COUNTRY_INFO!G733),COUNTRY_INFO!F733+COUNTRY_INFO!G733,COUNTRY_INFO!$N733), 0))</f>
        <v>0</v>
      </c>
      <c r="I733" s="3"/>
      <c r="J733" s="14">
        <f t="shared" si="79"/>
        <v>0</v>
      </c>
      <c r="K733" s="14">
        <f t="shared" si="80"/>
        <v>0</v>
      </c>
      <c r="L733" s="14">
        <f t="shared" si="81"/>
        <v>0</v>
      </c>
      <c r="M733" s="14">
        <f t="shared" si="82"/>
        <v>0</v>
      </c>
      <c r="N733" s="14">
        <f t="shared" si="83"/>
        <v>0</v>
      </c>
      <c r="O733" s="25"/>
      <c r="P733" s="16">
        <f t="shared" si="77"/>
        <v>0</v>
      </c>
      <c r="Q733" s="16">
        <f t="shared" si="78"/>
        <v>0</v>
      </c>
    </row>
    <row r="734" spans="1:17" x14ac:dyDescent="0.25">
      <c r="A734" s="13" t="str">
        <f>IF(INTRO!$E$39="Non-endemic"," ",IF(COUNTRY_INFO!A734=0," ",COUNTRY_INFO!A734))</f>
        <v>Nigeria</v>
      </c>
      <c r="B734" s="13" t="str">
        <f>IF(INTRO!$E$39="Non-endemic"," ",IF(COUNTRY_INFO!B734=0," ",COUNTRY_INFO!B734))</f>
        <v>Sokoto</v>
      </c>
      <c r="C734" s="13" t="str">
        <f>IF(INTRO!$E$39="Non-endemic"," ",IF(COUNTRY_INFO!C734=0," ",COUNTRY_INFO!C734))</f>
        <v>Wurno</v>
      </c>
      <c r="D734" s="14">
        <f>IF(INTRO!$E$39="Non-endemic",0,IF(INTRO!$E$39="Endemic but PC is not required",IF(COUNTRY_INFO!$H734=1,COUNTRY_INFO!F734+COUNTRY_INFO!G734,0),IF(COUNTRY_INFO!$H734=1,COUNTRY_INFO!F734+COUNTRY_INFO!G734,IF(COUNTRY_INFO!$I734=1,IF(COUNTRY_INFO!N734&gt;=(COUNTRY_INFO!F734+COUNTRY_INFO!G734),COUNTRY_INFO!F734+COUNTRY_INFO!G734,COUNTRY_INFO!$N734),0))))</f>
        <v>174628</v>
      </c>
      <c r="E734" s="15">
        <f>IF(AND(INTRO!$E$39="Non-endemic",INTRO!$E$37="Non-endemic"),"Not required",IF(INTRO!$E$39="Non-endemic","Treat with DEC",COUNTRY_INFO!Q734))</f>
        <v>1</v>
      </c>
      <c r="F734" s="15">
        <f>IF(INTRO!$E$39&lt;&gt;"Non-endemic",COUNTRY_INFO!R734,"Not required")</f>
        <v>0</v>
      </c>
      <c r="G734" s="14">
        <f>IF(COUNTRY_INFO!H734=1, IF($E734=1,IF(ALB_MBD!$J734&lt;&gt;" ",COUNTRY_INFO!F734+COUNTRY_INFO!G734-ALB_MBD!$J734,COUNTRY_INFO!F734+COUNTRY_INFO!G734), 0),0)</f>
        <v>174628</v>
      </c>
      <c r="H734" s="14">
        <f>IF(INTRO!$E$39&lt;&gt;"Endemic",0, IF(AND(COUNTRY_INFO!$I734=1,$F734&lt;&gt;0),IF(COUNTRY_INFO!N734&gt;=(COUNTRY_INFO!F734+COUNTRY_INFO!G734),COUNTRY_INFO!F734+COUNTRY_INFO!G734,COUNTRY_INFO!$N734), 0))</f>
        <v>0</v>
      </c>
      <c r="I734" s="3"/>
      <c r="J734" s="14">
        <f t="shared" si="79"/>
        <v>0</v>
      </c>
      <c r="K734" s="14">
        <f t="shared" si="80"/>
        <v>488958.39999999997</v>
      </c>
      <c r="L734" s="14">
        <f t="shared" si="81"/>
        <v>0</v>
      </c>
      <c r="M734" s="14">
        <f t="shared" si="82"/>
        <v>0</v>
      </c>
      <c r="N734" s="14">
        <f t="shared" si="83"/>
        <v>488958.39999999997</v>
      </c>
      <c r="O734" s="25"/>
      <c r="P734" s="16">
        <f t="shared" si="77"/>
        <v>488958.39999999997</v>
      </c>
      <c r="Q734" s="16">
        <f t="shared" si="78"/>
        <v>978</v>
      </c>
    </row>
    <row r="735" spans="1:17" x14ac:dyDescent="0.25">
      <c r="A735" s="13" t="str">
        <f>IF(INTRO!$E$39="Non-endemic"," ",IF(COUNTRY_INFO!A735=0," ",COUNTRY_INFO!A735))</f>
        <v>Nigeria</v>
      </c>
      <c r="B735" s="13" t="str">
        <f>IF(INTRO!$E$39="Non-endemic"," ",IF(COUNTRY_INFO!B735=0," ",COUNTRY_INFO!B735))</f>
        <v>Sokoto</v>
      </c>
      <c r="C735" s="13" t="str">
        <f>IF(INTRO!$E$39="Non-endemic"," ",IF(COUNTRY_INFO!C735=0," ",COUNTRY_INFO!C735))</f>
        <v>Yabo</v>
      </c>
      <c r="D735" s="14">
        <f>IF(INTRO!$E$39="Non-endemic",0,IF(INTRO!$E$39="Endemic but PC is not required",IF(COUNTRY_INFO!$H735=1,COUNTRY_INFO!F735+COUNTRY_INFO!G735,0),IF(COUNTRY_INFO!$H735=1,COUNTRY_INFO!F735+COUNTRY_INFO!G735,IF(COUNTRY_INFO!$I735=1,IF(COUNTRY_INFO!N735&gt;=(COUNTRY_INFO!F735+COUNTRY_INFO!G735),COUNTRY_INFO!F735+COUNTRY_INFO!G735,COUNTRY_INFO!$N735),0))))</f>
        <v>123742</v>
      </c>
      <c r="E735" s="15">
        <f>IF(AND(INTRO!$E$39="Non-endemic",INTRO!$E$37="Non-endemic"),"Not required",IF(INTRO!$E$39="Non-endemic","Treat with DEC",COUNTRY_INFO!Q735))</f>
        <v>1</v>
      </c>
      <c r="F735" s="15">
        <f>IF(INTRO!$E$39&lt;&gt;"Non-endemic",COUNTRY_INFO!R735,"Not required")</f>
        <v>0</v>
      </c>
      <c r="G735" s="14">
        <f>IF(COUNTRY_INFO!H735=1, IF($E735=1,IF(ALB_MBD!$J735&lt;&gt;" ",COUNTRY_INFO!F735+COUNTRY_INFO!G735-ALB_MBD!$J735,COUNTRY_INFO!F735+COUNTRY_INFO!G735), 0),0)</f>
        <v>123742</v>
      </c>
      <c r="H735" s="14">
        <f>IF(INTRO!$E$39&lt;&gt;"Endemic",0, IF(AND(COUNTRY_INFO!$I735=1,$F735&lt;&gt;0),IF(COUNTRY_INFO!N735&gt;=(COUNTRY_INFO!F735+COUNTRY_INFO!G735),COUNTRY_INFO!F735+COUNTRY_INFO!G735,COUNTRY_INFO!$N735), 0))</f>
        <v>0</v>
      </c>
      <c r="I735" s="3"/>
      <c r="J735" s="14">
        <f t="shared" si="79"/>
        <v>0</v>
      </c>
      <c r="K735" s="14">
        <f t="shared" si="80"/>
        <v>346477.6</v>
      </c>
      <c r="L735" s="14">
        <f t="shared" si="81"/>
        <v>0</v>
      </c>
      <c r="M735" s="14">
        <f t="shared" si="82"/>
        <v>0</v>
      </c>
      <c r="N735" s="14">
        <f t="shared" si="83"/>
        <v>346477.6</v>
      </c>
      <c r="O735" s="25"/>
      <c r="P735" s="16">
        <f t="shared" si="77"/>
        <v>346477.6</v>
      </c>
      <c r="Q735" s="16">
        <f t="shared" si="78"/>
        <v>693</v>
      </c>
    </row>
    <row r="736" spans="1:17" x14ac:dyDescent="0.25">
      <c r="A736" s="13" t="str">
        <f>IF(INTRO!$E$39="Non-endemic"," ",IF(COUNTRY_INFO!A736=0," ",COUNTRY_INFO!A736))</f>
        <v>Nigeria</v>
      </c>
      <c r="B736" s="13" t="str">
        <f>IF(INTRO!$E$39="Non-endemic"," ",IF(COUNTRY_INFO!B736=0," ",COUNTRY_INFO!B736))</f>
        <v>Taraba</v>
      </c>
      <c r="C736" s="13" t="str">
        <f>IF(INTRO!$E$39="Non-endemic"," ",IF(COUNTRY_INFO!C736=0," ",COUNTRY_INFO!C736))</f>
        <v>Ardo-Kola</v>
      </c>
      <c r="D736" s="14">
        <f>IF(INTRO!$E$39="Non-endemic",0,IF(INTRO!$E$39="Endemic but PC is not required",IF(COUNTRY_INFO!$H736=1,COUNTRY_INFO!F736+COUNTRY_INFO!G736,0),IF(COUNTRY_INFO!$H736=1,COUNTRY_INFO!F736+COUNTRY_INFO!G736,IF(COUNTRY_INFO!$I736=1,IF(COUNTRY_INFO!N736&gt;=(COUNTRY_INFO!F736+COUNTRY_INFO!G736),COUNTRY_INFO!F736+COUNTRY_INFO!G736,COUNTRY_INFO!$N736),0))))</f>
        <v>93520</v>
      </c>
      <c r="E736" s="15">
        <f>IF(AND(INTRO!$E$39="Non-endemic",INTRO!$E$37="Non-endemic"),"Not required",IF(INTRO!$E$39="Non-endemic","Treat with DEC",COUNTRY_INFO!Q736))</f>
        <v>1</v>
      </c>
      <c r="F736" s="15">
        <f>IF(INTRO!$E$39&lt;&gt;"Non-endemic",COUNTRY_INFO!R736,"Not required")</f>
        <v>1</v>
      </c>
      <c r="G736" s="14">
        <f>IF(COUNTRY_INFO!H736=1, IF($E736=1,IF(ALB_MBD!$J736&lt;&gt;" ",COUNTRY_INFO!F736+COUNTRY_INFO!G736-ALB_MBD!$J736,COUNTRY_INFO!F736+COUNTRY_INFO!G736), 0),0)</f>
        <v>93520</v>
      </c>
      <c r="H736" s="14">
        <f>IF(INTRO!$E$39&lt;&gt;"Endemic",0, IF(AND(COUNTRY_INFO!$I736=1,$F736&lt;&gt;0),IF(COUNTRY_INFO!N736&gt;=(COUNTRY_INFO!F736+COUNTRY_INFO!G736),COUNTRY_INFO!F736+COUNTRY_INFO!G736,COUNTRY_INFO!$N736), 0))</f>
        <v>93520</v>
      </c>
      <c r="I736" s="3"/>
      <c r="J736" s="14">
        <f t="shared" si="79"/>
        <v>93520</v>
      </c>
      <c r="K736" s="14">
        <f t="shared" si="80"/>
        <v>0</v>
      </c>
      <c r="L736" s="14">
        <f t="shared" si="81"/>
        <v>0</v>
      </c>
      <c r="M736" s="14">
        <f t="shared" si="82"/>
        <v>261855.99999999997</v>
      </c>
      <c r="N736" s="14">
        <f t="shared" si="83"/>
        <v>261855.99999999997</v>
      </c>
      <c r="O736" s="25"/>
      <c r="P736" s="16">
        <f t="shared" si="77"/>
        <v>261855.99999999997</v>
      </c>
      <c r="Q736" s="16">
        <f t="shared" si="78"/>
        <v>524</v>
      </c>
    </row>
    <row r="737" spans="1:17" x14ac:dyDescent="0.25">
      <c r="A737" s="13" t="str">
        <f>IF(INTRO!$E$39="Non-endemic"," ",IF(COUNTRY_INFO!A737=0," ",COUNTRY_INFO!A737))</f>
        <v>Nigeria</v>
      </c>
      <c r="B737" s="13" t="str">
        <f>IF(INTRO!$E$39="Non-endemic"," ",IF(COUNTRY_INFO!B737=0," ",COUNTRY_INFO!B737))</f>
        <v>Taraba</v>
      </c>
      <c r="C737" s="13" t="str">
        <f>IF(INTRO!$E$39="Non-endemic"," ",IF(COUNTRY_INFO!C737=0," ",COUNTRY_INFO!C737))</f>
        <v>Bali</v>
      </c>
      <c r="D737" s="14">
        <f>IF(INTRO!$E$39="Non-endemic",0,IF(INTRO!$E$39="Endemic but PC is not required",IF(COUNTRY_INFO!$H737=1,COUNTRY_INFO!F737+COUNTRY_INFO!G737,0),IF(COUNTRY_INFO!$H737=1,COUNTRY_INFO!F737+COUNTRY_INFO!G737,IF(COUNTRY_INFO!$I737=1,IF(COUNTRY_INFO!N737&gt;=(COUNTRY_INFO!F737+COUNTRY_INFO!G737),COUNTRY_INFO!F737+COUNTRY_INFO!G737,COUNTRY_INFO!$N737),0))))</f>
        <v>224795</v>
      </c>
      <c r="E737" s="15">
        <f>IF(AND(INTRO!$E$39="Non-endemic",INTRO!$E$37="Non-endemic"),"Not required",IF(INTRO!$E$39="Non-endemic","Treat with DEC",COUNTRY_INFO!Q737))</f>
        <v>1</v>
      </c>
      <c r="F737" s="15">
        <f>IF(INTRO!$E$39&lt;&gt;"Non-endemic",COUNTRY_INFO!R737,"Not required")</f>
        <v>1</v>
      </c>
      <c r="G737" s="14">
        <f>IF(COUNTRY_INFO!H737=1, IF($E737=1,IF(ALB_MBD!$J737&lt;&gt;" ",COUNTRY_INFO!F737+COUNTRY_INFO!G737-ALB_MBD!$J737,COUNTRY_INFO!F737+COUNTRY_INFO!G737), 0),0)</f>
        <v>224795</v>
      </c>
      <c r="H737" s="14">
        <f>IF(INTRO!$E$39&lt;&gt;"Endemic",0, IF(AND(COUNTRY_INFO!$I737=1,$F737&lt;&gt;0),IF(COUNTRY_INFO!N737&gt;=(COUNTRY_INFO!F737+COUNTRY_INFO!G737),COUNTRY_INFO!F737+COUNTRY_INFO!G737,COUNTRY_INFO!$N737), 0))</f>
        <v>224795</v>
      </c>
      <c r="I737" s="3"/>
      <c r="J737" s="14">
        <f t="shared" si="79"/>
        <v>224795</v>
      </c>
      <c r="K737" s="14">
        <f t="shared" si="80"/>
        <v>0</v>
      </c>
      <c r="L737" s="14">
        <f t="shared" si="81"/>
        <v>0</v>
      </c>
      <c r="M737" s="14">
        <f t="shared" si="82"/>
        <v>629426</v>
      </c>
      <c r="N737" s="14">
        <f t="shared" si="83"/>
        <v>629426</v>
      </c>
      <c r="O737" s="25"/>
      <c r="P737" s="16">
        <f t="shared" si="77"/>
        <v>629426</v>
      </c>
      <c r="Q737" s="16">
        <f t="shared" si="78"/>
        <v>1259</v>
      </c>
    </row>
    <row r="738" spans="1:17" x14ac:dyDescent="0.25">
      <c r="A738" s="13" t="str">
        <f>IF(INTRO!$E$39="Non-endemic"," ",IF(COUNTRY_INFO!A738=0," ",COUNTRY_INFO!A738))</f>
        <v>Nigeria</v>
      </c>
      <c r="B738" s="13" t="str">
        <f>IF(INTRO!$E$39="Non-endemic"," ",IF(COUNTRY_INFO!B738=0," ",COUNTRY_INFO!B738))</f>
        <v>Taraba</v>
      </c>
      <c r="C738" s="13" t="str">
        <f>IF(INTRO!$E$39="Non-endemic"," ",IF(COUNTRY_INFO!C738=0," ",COUNTRY_INFO!C738))</f>
        <v>Donga</v>
      </c>
      <c r="D738" s="14">
        <f>IF(INTRO!$E$39="Non-endemic",0,IF(INTRO!$E$39="Endemic but PC is not required",IF(COUNTRY_INFO!$H738=1,COUNTRY_INFO!F738+COUNTRY_INFO!G738,0),IF(COUNTRY_INFO!$H738=1,COUNTRY_INFO!F738+COUNTRY_INFO!G738,IF(COUNTRY_INFO!$I738=1,IF(COUNTRY_INFO!N738&gt;=(COUNTRY_INFO!F738+COUNTRY_INFO!G738),COUNTRY_INFO!F738+COUNTRY_INFO!G738,COUNTRY_INFO!$N738),0))))</f>
        <v>144291</v>
      </c>
      <c r="E738" s="15">
        <f>IF(AND(INTRO!$E$39="Non-endemic",INTRO!$E$37="Non-endemic"),"Not required",IF(INTRO!$E$39="Non-endemic","Treat with DEC",COUNTRY_INFO!Q738))</f>
        <v>1</v>
      </c>
      <c r="F738" s="15">
        <f>IF(INTRO!$E$39&lt;&gt;"Non-endemic",COUNTRY_INFO!R738,"Not required")</f>
        <v>2</v>
      </c>
      <c r="G738" s="14">
        <f>IF(COUNTRY_INFO!H738=1, IF($E738=1,IF(ALB_MBD!$J738&lt;&gt;" ",COUNTRY_INFO!F738+COUNTRY_INFO!G738-ALB_MBD!$J738,COUNTRY_INFO!F738+COUNTRY_INFO!G738), 0),0)</f>
        <v>144291</v>
      </c>
      <c r="H738" s="14">
        <f>IF(INTRO!$E$39&lt;&gt;"Endemic",0, IF(AND(COUNTRY_INFO!$I738=1,$F738&lt;&gt;0),IF(COUNTRY_INFO!N738&gt;=(COUNTRY_INFO!F738+COUNTRY_INFO!G738),COUNTRY_INFO!F738+COUNTRY_INFO!G738,COUNTRY_INFO!$N738), 0))</f>
        <v>144291</v>
      </c>
      <c r="I738" s="3"/>
      <c r="J738" s="14">
        <f t="shared" si="79"/>
        <v>144291</v>
      </c>
      <c r="K738" s="14">
        <f t="shared" si="80"/>
        <v>0</v>
      </c>
      <c r="L738" s="14">
        <f t="shared" si="81"/>
        <v>404014.8</v>
      </c>
      <c r="M738" s="14">
        <f t="shared" si="82"/>
        <v>404014.8</v>
      </c>
      <c r="N738" s="14">
        <f t="shared" si="83"/>
        <v>808029.6</v>
      </c>
      <c r="O738" s="25"/>
      <c r="P738" s="16">
        <f t="shared" si="77"/>
        <v>808029.6</v>
      </c>
      <c r="Q738" s="16">
        <f t="shared" si="78"/>
        <v>1617</v>
      </c>
    </row>
    <row r="739" spans="1:17" x14ac:dyDescent="0.25">
      <c r="A739" s="13" t="str">
        <f>IF(INTRO!$E$39="Non-endemic"," ",IF(COUNTRY_INFO!A739=0," ",COUNTRY_INFO!A739))</f>
        <v>Nigeria</v>
      </c>
      <c r="B739" s="13" t="str">
        <f>IF(INTRO!$E$39="Non-endemic"," ",IF(COUNTRY_INFO!B739=0," ",COUNTRY_INFO!B739))</f>
        <v>Taraba</v>
      </c>
      <c r="C739" s="13" t="str">
        <f>IF(INTRO!$E$39="Non-endemic"," ",IF(COUNTRY_INFO!C739=0," ",COUNTRY_INFO!C739))</f>
        <v>Gashaka</v>
      </c>
      <c r="D739" s="14">
        <f>IF(INTRO!$E$39="Non-endemic",0,IF(INTRO!$E$39="Endemic but PC is not required",IF(COUNTRY_INFO!$H739=1,COUNTRY_INFO!F739+COUNTRY_INFO!G739,0),IF(COUNTRY_INFO!$H739=1,COUNTRY_INFO!F739+COUNTRY_INFO!G739,IF(COUNTRY_INFO!$I739=1,IF(COUNTRY_INFO!N739&gt;=(COUNTRY_INFO!F739+COUNTRY_INFO!G739),COUNTRY_INFO!F739+COUNTRY_INFO!G739,COUNTRY_INFO!$N739),0))))</f>
        <v>94445</v>
      </c>
      <c r="E739" s="15">
        <f>IF(AND(INTRO!$E$39="Non-endemic",INTRO!$E$37="Non-endemic"),"Not required",IF(INTRO!$E$39="Non-endemic","Treat with DEC",COUNTRY_INFO!Q739))</f>
        <v>1</v>
      </c>
      <c r="F739" s="15">
        <f>IF(INTRO!$E$39&lt;&gt;"Non-endemic",COUNTRY_INFO!R739,"Not required")</f>
        <v>2</v>
      </c>
      <c r="G739" s="14">
        <f>IF(COUNTRY_INFO!H739=1, IF($E739=1,IF(ALB_MBD!$J739&lt;&gt;" ",COUNTRY_INFO!F739+COUNTRY_INFO!G739-ALB_MBD!$J739,COUNTRY_INFO!F739+COUNTRY_INFO!G739), 0),0)</f>
        <v>94445</v>
      </c>
      <c r="H739" s="14">
        <f>IF(INTRO!$E$39&lt;&gt;"Endemic",0, IF(AND(COUNTRY_INFO!$I739=1,$F739&lt;&gt;0),IF(COUNTRY_INFO!N739&gt;=(COUNTRY_INFO!F739+COUNTRY_INFO!G739),COUNTRY_INFO!F739+COUNTRY_INFO!G739,COUNTRY_INFO!$N739), 0))</f>
        <v>94445</v>
      </c>
      <c r="I739" s="3"/>
      <c r="J739" s="14">
        <f t="shared" si="79"/>
        <v>94445</v>
      </c>
      <c r="K739" s="14">
        <f t="shared" si="80"/>
        <v>0</v>
      </c>
      <c r="L739" s="14">
        <f t="shared" si="81"/>
        <v>264446</v>
      </c>
      <c r="M739" s="14">
        <f t="shared" si="82"/>
        <v>264446</v>
      </c>
      <c r="N739" s="14">
        <f t="shared" si="83"/>
        <v>528892</v>
      </c>
      <c r="O739" s="25"/>
      <c r="P739" s="16">
        <f t="shared" si="77"/>
        <v>528892</v>
      </c>
      <c r="Q739" s="16">
        <f t="shared" si="78"/>
        <v>1058</v>
      </c>
    </row>
    <row r="740" spans="1:17" x14ac:dyDescent="0.25">
      <c r="A740" s="13" t="str">
        <f>IF(INTRO!$E$39="Non-endemic"," ",IF(COUNTRY_INFO!A740=0," ",COUNTRY_INFO!A740))</f>
        <v>Nigeria</v>
      </c>
      <c r="B740" s="13" t="str">
        <f>IF(INTRO!$E$39="Non-endemic"," ",IF(COUNTRY_INFO!B740=0," ",COUNTRY_INFO!B740))</f>
        <v>Taraba</v>
      </c>
      <c r="C740" s="13" t="str">
        <f>IF(INTRO!$E$39="Non-endemic"," ",IF(COUNTRY_INFO!C740=0," ",COUNTRY_INFO!C740))</f>
        <v>Gassol</v>
      </c>
      <c r="D740" s="14">
        <f>IF(INTRO!$E$39="Non-endemic",0,IF(INTRO!$E$39="Endemic but PC is not required",IF(COUNTRY_INFO!$H740=1,COUNTRY_INFO!F740+COUNTRY_INFO!G740,0),IF(COUNTRY_INFO!$H740=1,COUNTRY_INFO!F740+COUNTRY_INFO!G740,IF(COUNTRY_INFO!$I740=1,IF(COUNTRY_INFO!N740&gt;=(COUNTRY_INFO!F740+COUNTRY_INFO!G740),COUNTRY_INFO!F740+COUNTRY_INFO!G740,COUNTRY_INFO!$N740),0))))</f>
        <v>263328</v>
      </c>
      <c r="E740" s="15">
        <f>IF(AND(INTRO!$E$39="Non-endemic",INTRO!$E$37="Non-endemic"),"Not required",IF(INTRO!$E$39="Non-endemic","Treat with DEC",COUNTRY_INFO!Q740))</f>
        <v>1</v>
      </c>
      <c r="F740" s="15">
        <f>IF(INTRO!$E$39&lt;&gt;"Non-endemic",COUNTRY_INFO!R740,"Not required")</f>
        <v>0</v>
      </c>
      <c r="G740" s="14">
        <f>IF(COUNTRY_INFO!H740=1, IF($E740=1,IF(ALB_MBD!$J740&lt;&gt;" ",COUNTRY_INFO!F740+COUNTRY_INFO!G740-ALB_MBD!$J740,COUNTRY_INFO!F740+COUNTRY_INFO!G740), 0),0)</f>
        <v>263328</v>
      </c>
      <c r="H740" s="14">
        <f>IF(INTRO!$E$39&lt;&gt;"Endemic",0, IF(AND(COUNTRY_INFO!$I740=1,$F740&lt;&gt;0),IF(COUNTRY_INFO!N740&gt;=(COUNTRY_INFO!F740+COUNTRY_INFO!G740),COUNTRY_INFO!F740+COUNTRY_INFO!G740,COUNTRY_INFO!$N740), 0))</f>
        <v>0</v>
      </c>
      <c r="I740" s="3"/>
      <c r="J740" s="14">
        <f t="shared" si="79"/>
        <v>0</v>
      </c>
      <c r="K740" s="14">
        <f t="shared" si="80"/>
        <v>737318.39999999991</v>
      </c>
      <c r="L740" s="14">
        <f t="shared" si="81"/>
        <v>0</v>
      </c>
      <c r="M740" s="14">
        <f t="shared" si="82"/>
        <v>0</v>
      </c>
      <c r="N740" s="14">
        <f t="shared" si="83"/>
        <v>737318.39999999991</v>
      </c>
      <c r="O740" s="25"/>
      <c r="P740" s="16">
        <f t="shared" si="77"/>
        <v>737318.39999999991</v>
      </c>
      <c r="Q740" s="16">
        <f t="shared" si="78"/>
        <v>1475</v>
      </c>
    </row>
    <row r="741" spans="1:17" x14ac:dyDescent="0.25">
      <c r="A741" s="13" t="str">
        <f>IF(INTRO!$E$39="Non-endemic"," ",IF(COUNTRY_INFO!A741=0," ",COUNTRY_INFO!A741))</f>
        <v>Nigeria</v>
      </c>
      <c r="B741" s="13" t="str">
        <f>IF(INTRO!$E$39="Non-endemic"," ",IF(COUNTRY_INFO!B741=0," ",COUNTRY_INFO!B741))</f>
        <v>Taraba</v>
      </c>
      <c r="C741" s="13" t="str">
        <f>IF(INTRO!$E$39="Non-endemic"," ",IF(COUNTRY_INFO!C741=0," ",COUNTRY_INFO!C741))</f>
        <v>Ibi</v>
      </c>
      <c r="D741" s="14">
        <f>IF(INTRO!$E$39="Non-endemic",0,IF(INTRO!$E$39="Endemic but PC is not required",IF(COUNTRY_INFO!$H741=1,COUNTRY_INFO!F741+COUNTRY_INFO!G741,0),IF(COUNTRY_INFO!$H741=1,COUNTRY_INFO!F741+COUNTRY_INFO!G741,IF(COUNTRY_INFO!$I741=1,IF(COUNTRY_INFO!N741&gt;=(COUNTRY_INFO!F741+COUNTRY_INFO!G741),COUNTRY_INFO!F741+COUNTRY_INFO!G741,COUNTRY_INFO!$N741),0))))</f>
        <v>90435</v>
      </c>
      <c r="E741" s="15">
        <f>IF(AND(INTRO!$E$39="Non-endemic",INTRO!$E$37="Non-endemic"),"Not required",IF(INTRO!$E$39="Non-endemic","Treat with DEC",COUNTRY_INFO!Q741))</f>
        <v>1</v>
      </c>
      <c r="F741" s="15">
        <f>IF(INTRO!$E$39&lt;&gt;"Non-endemic",COUNTRY_INFO!R741,"Not required")</f>
        <v>1</v>
      </c>
      <c r="G741" s="14">
        <f>IF(COUNTRY_INFO!H741=1, IF($E741=1,IF(ALB_MBD!$J741&lt;&gt;" ",COUNTRY_INFO!F741+COUNTRY_INFO!G741-ALB_MBD!$J741,COUNTRY_INFO!F741+COUNTRY_INFO!G741), 0),0)</f>
        <v>90435</v>
      </c>
      <c r="H741" s="14">
        <f>IF(INTRO!$E$39&lt;&gt;"Endemic",0, IF(AND(COUNTRY_INFO!$I741=1,$F741&lt;&gt;0),IF(COUNTRY_INFO!N741&gt;=(COUNTRY_INFO!F741+COUNTRY_INFO!G741),COUNTRY_INFO!F741+COUNTRY_INFO!G741,COUNTRY_INFO!$N741), 0))</f>
        <v>90435</v>
      </c>
      <c r="I741" s="3"/>
      <c r="J741" s="14">
        <f t="shared" si="79"/>
        <v>90435</v>
      </c>
      <c r="K741" s="14">
        <f t="shared" si="80"/>
        <v>0</v>
      </c>
      <c r="L741" s="14">
        <f t="shared" si="81"/>
        <v>0</v>
      </c>
      <c r="M741" s="14">
        <f t="shared" si="82"/>
        <v>253217.99999999997</v>
      </c>
      <c r="N741" s="14">
        <f t="shared" si="83"/>
        <v>253217.99999999997</v>
      </c>
      <c r="O741" s="25"/>
      <c r="P741" s="16">
        <f t="shared" si="77"/>
        <v>253217.99999999997</v>
      </c>
      <c r="Q741" s="16">
        <f t="shared" si="78"/>
        <v>507</v>
      </c>
    </row>
    <row r="742" spans="1:17" x14ac:dyDescent="0.25">
      <c r="A742" s="13" t="str">
        <f>IF(INTRO!$E$39="Non-endemic"," ",IF(COUNTRY_INFO!A742=0," ",COUNTRY_INFO!A742))</f>
        <v>Nigeria</v>
      </c>
      <c r="B742" s="13" t="str">
        <f>IF(INTRO!$E$39="Non-endemic"," ",IF(COUNTRY_INFO!B742=0," ",COUNTRY_INFO!B742))</f>
        <v>Taraba</v>
      </c>
      <c r="C742" s="13" t="str">
        <f>IF(INTRO!$E$39="Non-endemic"," ",IF(COUNTRY_INFO!C742=0," ",COUNTRY_INFO!C742))</f>
        <v>Jalingo</v>
      </c>
      <c r="D742" s="14">
        <f>IF(INTRO!$E$39="Non-endemic",0,IF(INTRO!$E$39="Endemic but PC is not required",IF(COUNTRY_INFO!$H742=1,COUNTRY_INFO!F742+COUNTRY_INFO!G742,0),IF(COUNTRY_INFO!$H742=1,COUNTRY_INFO!F742+COUNTRY_INFO!G742,IF(COUNTRY_INFO!$I742=1,IF(COUNTRY_INFO!N742&gt;=(COUNTRY_INFO!F742+COUNTRY_INFO!G742),COUNTRY_INFO!F742+COUNTRY_INFO!G742,COUNTRY_INFO!$N742),0))))</f>
        <v>150461</v>
      </c>
      <c r="E742" s="15">
        <f>IF(AND(INTRO!$E$39="Non-endemic",INTRO!$E$37="Non-endemic"),"Not required",IF(INTRO!$E$39="Non-endemic","Treat with DEC",COUNTRY_INFO!Q742))</f>
        <v>1</v>
      </c>
      <c r="F742" s="15">
        <f>IF(INTRO!$E$39&lt;&gt;"Non-endemic",COUNTRY_INFO!R742,"Not required")</f>
        <v>0</v>
      </c>
      <c r="G742" s="14">
        <f>IF(COUNTRY_INFO!H742=1, IF($E742=1,IF(ALB_MBD!$J742&lt;&gt;" ",COUNTRY_INFO!F742+COUNTRY_INFO!G742-ALB_MBD!$J742,COUNTRY_INFO!F742+COUNTRY_INFO!G742), 0),0)</f>
        <v>150461</v>
      </c>
      <c r="H742" s="14">
        <f>IF(INTRO!$E$39&lt;&gt;"Endemic",0, IF(AND(COUNTRY_INFO!$I742=1,$F742&lt;&gt;0),IF(COUNTRY_INFO!N742&gt;=(COUNTRY_INFO!F742+COUNTRY_INFO!G742),COUNTRY_INFO!F742+COUNTRY_INFO!G742,COUNTRY_INFO!$N742), 0))</f>
        <v>0</v>
      </c>
      <c r="I742" s="3"/>
      <c r="J742" s="14">
        <f t="shared" si="79"/>
        <v>0</v>
      </c>
      <c r="K742" s="14">
        <f t="shared" si="80"/>
        <v>421290.8</v>
      </c>
      <c r="L742" s="14">
        <f t="shared" si="81"/>
        <v>0</v>
      </c>
      <c r="M742" s="14">
        <f t="shared" si="82"/>
        <v>0</v>
      </c>
      <c r="N742" s="14">
        <f t="shared" si="83"/>
        <v>421290.8</v>
      </c>
      <c r="O742" s="25"/>
      <c r="P742" s="16">
        <f t="shared" si="77"/>
        <v>421290.8</v>
      </c>
      <c r="Q742" s="16">
        <f t="shared" si="78"/>
        <v>843</v>
      </c>
    </row>
    <row r="743" spans="1:17" x14ac:dyDescent="0.25">
      <c r="A743" s="13" t="str">
        <f>IF(INTRO!$E$39="Non-endemic"," ",IF(COUNTRY_INFO!A743=0," ",COUNTRY_INFO!A743))</f>
        <v>Nigeria</v>
      </c>
      <c r="B743" s="13" t="str">
        <f>IF(INTRO!$E$39="Non-endemic"," ",IF(COUNTRY_INFO!B743=0," ",COUNTRY_INFO!B743))</f>
        <v>Taraba</v>
      </c>
      <c r="C743" s="13" t="str">
        <f>IF(INTRO!$E$39="Non-endemic"," ",IF(COUNTRY_INFO!C743=0," ",COUNTRY_INFO!C743))</f>
        <v>Karim-Lamido</v>
      </c>
      <c r="D743" s="14">
        <f>IF(INTRO!$E$39="Non-endemic",0,IF(INTRO!$E$39="Endemic but PC is not required",IF(COUNTRY_INFO!$H743=1,COUNTRY_INFO!F743+COUNTRY_INFO!G743,0),IF(COUNTRY_INFO!$H743=1,COUNTRY_INFO!F743+COUNTRY_INFO!G743,IF(COUNTRY_INFO!$I743=1,IF(COUNTRY_INFO!N743&gt;=(COUNTRY_INFO!F743+COUNTRY_INFO!G743),COUNTRY_INFO!F743+COUNTRY_INFO!G743,COUNTRY_INFO!$N743),0))))</f>
        <v>210711</v>
      </c>
      <c r="E743" s="15">
        <f>IF(AND(INTRO!$E$39="Non-endemic",INTRO!$E$37="Non-endemic"),"Not required",IF(INTRO!$E$39="Non-endemic","Treat with DEC",COUNTRY_INFO!Q743))</f>
        <v>1</v>
      </c>
      <c r="F743" s="15">
        <f>IF(INTRO!$E$39&lt;&gt;"Non-endemic",COUNTRY_INFO!R743,"Not required")</f>
        <v>1</v>
      </c>
      <c r="G743" s="14">
        <f>IF(COUNTRY_INFO!H743=1, IF($E743=1,IF(ALB_MBD!$J743&lt;&gt;" ",COUNTRY_INFO!F743+COUNTRY_INFO!G743-ALB_MBD!$J743,COUNTRY_INFO!F743+COUNTRY_INFO!G743), 0),0)</f>
        <v>210711</v>
      </c>
      <c r="H743" s="14">
        <f>IF(INTRO!$E$39&lt;&gt;"Endemic",0, IF(AND(COUNTRY_INFO!$I743=1,$F743&lt;&gt;0),IF(COUNTRY_INFO!N743&gt;=(COUNTRY_INFO!F743+COUNTRY_INFO!G743),COUNTRY_INFO!F743+COUNTRY_INFO!G743,COUNTRY_INFO!$N743), 0))</f>
        <v>210711</v>
      </c>
      <c r="I743" s="3"/>
      <c r="J743" s="14">
        <f t="shared" si="79"/>
        <v>210711</v>
      </c>
      <c r="K743" s="14">
        <f t="shared" si="80"/>
        <v>0</v>
      </c>
      <c r="L743" s="14">
        <f t="shared" si="81"/>
        <v>0</v>
      </c>
      <c r="M743" s="14">
        <f t="shared" si="82"/>
        <v>589990.79999999993</v>
      </c>
      <c r="N743" s="14">
        <f t="shared" si="83"/>
        <v>589990.79999999993</v>
      </c>
      <c r="O743" s="25"/>
      <c r="P743" s="16">
        <f t="shared" si="77"/>
        <v>589990.79999999993</v>
      </c>
      <c r="Q743" s="16">
        <f t="shared" si="78"/>
        <v>1180</v>
      </c>
    </row>
    <row r="744" spans="1:17" x14ac:dyDescent="0.25">
      <c r="A744" s="13" t="str">
        <f>IF(INTRO!$E$39="Non-endemic"," ",IF(COUNTRY_INFO!A744=0," ",COUNTRY_INFO!A744))</f>
        <v>Nigeria</v>
      </c>
      <c r="B744" s="13" t="str">
        <f>IF(INTRO!$E$39="Non-endemic"," ",IF(COUNTRY_INFO!B744=0," ",COUNTRY_INFO!B744))</f>
        <v>Taraba</v>
      </c>
      <c r="C744" s="13" t="str">
        <f>IF(INTRO!$E$39="Non-endemic"," ",IF(COUNTRY_INFO!C744=0," ",COUNTRY_INFO!C744))</f>
        <v>Kurmi</v>
      </c>
      <c r="D744" s="14">
        <f>IF(INTRO!$E$39="Non-endemic",0,IF(INTRO!$E$39="Endemic but PC is not required",IF(COUNTRY_INFO!$H744=1,COUNTRY_INFO!F744+COUNTRY_INFO!G744,0),IF(COUNTRY_INFO!$H744=1,COUNTRY_INFO!F744+COUNTRY_INFO!G744,IF(COUNTRY_INFO!$I744=1,IF(COUNTRY_INFO!N744&gt;=(COUNTRY_INFO!F744+COUNTRY_INFO!G744),COUNTRY_INFO!F744+COUNTRY_INFO!G744,COUNTRY_INFO!$N744),0))))</f>
        <v>98479</v>
      </c>
      <c r="E744" s="15">
        <f>IF(AND(INTRO!$E$39="Non-endemic",INTRO!$E$37="Non-endemic"),"Not required",IF(INTRO!$E$39="Non-endemic","Treat with DEC",COUNTRY_INFO!Q744))</f>
        <v>1</v>
      </c>
      <c r="F744" s="15">
        <f>IF(INTRO!$E$39&lt;&gt;"Non-endemic",COUNTRY_INFO!R744,"Not required")</f>
        <v>2</v>
      </c>
      <c r="G744" s="14">
        <f>IF(COUNTRY_INFO!H744=1, IF($E744=1,IF(ALB_MBD!$J744&lt;&gt;" ",COUNTRY_INFO!F744+COUNTRY_INFO!G744-ALB_MBD!$J744,COUNTRY_INFO!F744+COUNTRY_INFO!G744), 0),0)</f>
        <v>98479</v>
      </c>
      <c r="H744" s="14">
        <f>IF(INTRO!$E$39&lt;&gt;"Endemic",0, IF(AND(COUNTRY_INFO!$I744=1,$F744&lt;&gt;0),IF(COUNTRY_INFO!N744&gt;=(COUNTRY_INFO!F744+COUNTRY_INFO!G744),COUNTRY_INFO!F744+COUNTRY_INFO!G744,COUNTRY_INFO!$N744), 0))</f>
        <v>98479</v>
      </c>
      <c r="I744" s="3"/>
      <c r="J744" s="14">
        <f t="shared" si="79"/>
        <v>98479</v>
      </c>
      <c r="K744" s="14">
        <f t="shared" si="80"/>
        <v>0</v>
      </c>
      <c r="L744" s="14">
        <f t="shared" si="81"/>
        <v>275741.19999999995</v>
      </c>
      <c r="M744" s="14">
        <f t="shared" si="82"/>
        <v>275741.19999999995</v>
      </c>
      <c r="N744" s="14">
        <f t="shared" si="83"/>
        <v>551482.39999999991</v>
      </c>
      <c r="O744" s="25"/>
      <c r="P744" s="16">
        <f t="shared" si="77"/>
        <v>551482.39999999991</v>
      </c>
      <c r="Q744" s="16">
        <f t="shared" si="78"/>
        <v>1103</v>
      </c>
    </row>
    <row r="745" spans="1:17" x14ac:dyDescent="0.25">
      <c r="A745" s="13" t="str">
        <f>IF(INTRO!$E$39="Non-endemic"," ",IF(COUNTRY_INFO!A745=0," ",COUNTRY_INFO!A745))</f>
        <v>Nigeria</v>
      </c>
      <c r="B745" s="13" t="str">
        <f>IF(INTRO!$E$39="Non-endemic"," ",IF(COUNTRY_INFO!B745=0," ",COUNTRY_INFO!B745))</f>
        <v>Taraba</v>
      </c>
      <c r="C745" s="13" t="str">
        <f>IF(INTRO!$E$39="Non-endemic"," ",IF(COUNTRY_INFO!C745=0," ",COUNTRY_INFO!C745))</f>
        <v>Lau</v>
      </c>
      <c r="D745" s="14">
        <f>IF(INTRO!$E$39="Non-endemic",0,IF(INTRO!$E$39="Endemic but PC is not required",IF(COUNTRY_INFO!$H745=1,COUNTRY_INFO!F745+COUNTRY_INFO!G745,0),IF(COUNTRY_INFO!$H745=1,COUNTRY_INFO!F745+COUNTRY_INFO!G745,IF(COUNTRY_INFO!$I745=1,IF(COUNTRY_INFO!N745&gt;=(COUNTRY_INFO!F745+COUNTRY_INFO!G745),COUNTRY_INFO!F745+COUNTRY_INFO!G745,COUNTRY_INFO!$N745),0))))</f>
        <v>103922</v>
      </c>
      <c r="E745" s="15">
        <f>IF(AND(INTRO!$E$39="Non-endemic",INTRO!$E$37="Non-endemic"),"Not required",IF(INTRO!$E$39="Non-endemic","Treat with DEC",COUNTRY_INFO!Q745))</f>
        <v>1</v>
      </c>
      <c r="F745" s="15">
        <f>IF(INTRO!$E$39&lt;&gt;"Non-endemic",COUNTRY_INFO!R745,"Not required")</f>
        <v>1</v>
      </c>
      <c r="G745" s="14">
        <f>IF(COUNTRY_INFO!H745=1, IF($E745=1,IF(ALB_MBD!$J745&lt;&gt;" ",COUNTRY_INFO!F745+COUNTRY_INFO!G745-ALB_MBD!$J745,COUNTRY_INFO!F745+COUNTRY_INFO!G745), 0),0)</f>
        <v>103922</v>
      </c>
      <c r="H745" s="14">
        <f>IF(INTRO!$E$39&lt;&gt;"Endemic",0, IF(AND(COUNTRY_INFO!$I745=1,$F745&lt;&gt;0),IF(COUNTRY_INFO!N745&gt;=(COUNTRY_INFO!F745+COUNTRY_INFO!G745),COUNTRY_INFO!F745+COUNTRY_INFO!G745,COUNTRY_INFO!$N745), 0))</f>
        <v>103922</v>
      </c>
      <c r="I745" s="3"/>
      <c r="J745" s="14">
        <f t="shared" si="79"/>
        <v>103922</v>
      </c>
      <c r="K745" s="14">
        <f t="shared" si="80"/>
        <v>0</v>
      </c>
      <c r="L745" s="14">
        <f t="shared" si="81"/>
        <v>0</v>
      </c>
      <c r="M745" s="14">
        <f t="shared" si="82"/>
        <v>290981.59999999998</v>
      </c>
      <c r="N745" s="14">
        <f t="shared" si="83"/>
        <v>290981.59999999998</v>
      </c>
      <c r="O745" s="25"/>
      <c r="P745" s="16">
        <f t="shared" si="77"/>
        <v>290981.59999999998</v>
      </c>
      <c r="Q745" s="16">
        <f t="shared" si="78"/>
        <v>582</v>
      </c>
    </row>
    <row r="746" spans="1:17" x14ac:dyDescent="0.25">
      <c r="A746" s="13" t="str">
        <f>IF(INTRO!$E$39="Non-endemic"," ",IF(COUNTRY_INFO!A746=0," ",COUNTRY_INFO!A746))</f>
        <v>Nigeria</v>
      </c>
      <c r="B746" s="13" t="str">
        <f>IF(INTRO!$E$39="Non-endemic"," ",IF(COUNTRY_INFO!B746=0," ",COUNTRY_INFO!B746))</f>
        <v>Taraba</v>
      </c>
      <c r="C746" s="13" t="str">
        <f>IF(INTRO!$E$39="Non-endemic"," ",IF(COUNTRY_INFO!C746=0," ",COUNTRY_INFO!C746))</f>
        <v>Sardauna</v>
      </c>
      <c r="D746" s="14">
        <f>IF(INTRO!$E$39="Non-endemic",0,IF(INTRO!$E$39="Endemic but PC is not required",IF(COUNTRY_INFO!$H746=1,COUNTRY_INFO!F746+COUNTRY_INFO!G746,0),IF(COUNTRY_INFO!$H746=1,COUNTRY_INFO!F746+COUNTRY_INFO!G746,IF(COUNTRY_INFO!$I746=1,IF(COUNTRY_INFO!N746&gt;=(COUNTRY_INFO!F746+COUNTRY_INFO!G746),COUNTRY_INFO!F746+COUNTRY_INFO!G746,COUNTRY_INFO!$N746),0))))</f>
        <v>241474</v>
      </c>
      <c r="E746" s="15">
        <f>IF(AND(INTRO!$E$39="Non-endemic",INTRO!$E$37="Non-endemic"),"Not required",IF(INTRO!$E$39="Non-endemic","Treat with DEC",COUNTRY_INFO!Q746))</f>
        <v>0</v>
      </c>
      <c r="F746" s="15">
        <f>IF(INTRO!$E$39&lt;&gt;"Non-endemic",COUNTRY_INFO!R746,"Not required")</f>
        <v>1</v>
      </c>
      <c r="G746" s="14">
        <f>IF(COUNTRY_INFO!H746=1, IF($E746=1,IF(ALB_MBD!$J746&lt;&gt;" ",COUNTRY_INFO!F746+COUNTRY_INFO!G746-ALB_MBD!$J746,COUNTRY_INFO!F746+COUNTRY_INFO!G746), 0),0)</f>
        <v>0</v>
      </c>
      <c r="H746" s="14">
        <f>IF(INTRO!$E$39&lt;&gt;"Endemic",0, IF(AND(COUNTRY_INFO!$I746=1,$F746&lt;&gt;0),IF(COUNTRY_INFO!N746&gt;=(COUNTRY_INFO!F746+COUNTRY_INFO!G746),COUNTRY_INFO!F746+COUNTRY_INFO!G746,COUNTRY_INFO!$N746), 0))</f>
        <v>241474</v>
      </c>
      <c r="I746" s="3"/>
      <c r="J746" s="14">
        <f t="shared" si="79"/>
        <v>241474</v>
      </c>
      <c r="K746" s="14">
        <f t="shared" si="80"/>
        <v>0</v>
      </c>
      <c r="L746" s="14">
        <f t="shared" si="81"/>
        <v>676127.2</v>
      </c>
      <c r="M746" s="14">
        <f t="shared" si="82"/>
        <v>0</v>
      </c>
      <c r="N746" s="14">
        <f t="shared" si="83"/>
        <v>676127.2</v>
      </c>
      <c r="O746" s="25"/>
      <c r="P746" s="16">
        <f t="shared" si="77"/>
        <v>676127.2</v>
      </c>
      <c r="Q746" s="16">
        <f t="shared" si="78"/>
        <v>1353</v>
      </c>
    </row>
    <row r="747" spans="1:17" x14ac:dyDescent="0.25">
      <c r="A747" s="13" t="str">
        <f>IF(INTRO!$E$39="Non-endemic"," ",IF(COUNTRY_INFO!A747=0," ",COUNTRY_INFO!A747))</f>
        <v>Nigeria</v>
      </c>
      <c r="B747" s="13" t="str">
        <f>IF(INTRO!$E$39="Non-endemic"," ",IF(COUNTRY_INFO!B747=0," ",COUNTRY_INFO!B747))</f>
        <v>Taraba</v>
      </c>
      <c r="C747" s="13" t="str">
        <f>IF(INTRO!$E$39="Non-endemic"," ",IF(COUNTRY_INFO!C747=0," ",COUNTRY_INFO!C747))</f>
        <v>Takum</v>
      </c>
      <c r="D747" s="14">
        <f>IF(INTRO!$E$39="Non-endemic",0,IF(INTRO!$E$39="Endemic but PC is not required",IF(COUNTRY_INFO!$H747=1,COUNTRY_INFO!F747+COUNTRY_INFO!G747,0),IF(COUNTRY_INFO!$H747=1,COUNTRY_INFO!F747+COUNTRY_INFO!G747,IF(COUNTRY_INFO!$I747=1,IF(COUNTRY_INFO!N747&gt;=(COUNTRY_INFO!F747+COUNTRY_INFO!G747),COUNTRY_INFO!F747+COUNTRY_INFO!G747,COUNTRY_INFO!$N747),0))))</f>
        <v>145623</v>
      </c>
      <c r="E747" s="15">
        <f>IF(AND(INTRO!$E$39="Non-endemic",INTRO!$E$37="Non-endemic"),"Not required",IF(INTRO!$E$39="Non-endemic","Treat with DEC",COUNTRY_INFO!Q747))</f>
        <v>0</v>
      </c>
      <c r="F747" s="15">
        <f>IF(INTRO!$E$39&lt;&gt;"Non-endemic",COUNTRY_INFO!R747,"Not required")</f>
        <v>1</v>
      </c>
      <c r="G747" s="14">
        <f>IF(COUNTRY_INFO!H747=1, IF($E747=1,IF(ALB_MBD!$J747&lt;&gt;" ",COUNTRY_INFO!F747+COUNTRY_INFO!G747-ALB_MBD!$J747,COUNTRY_INFO!F747+COUNTRY_INFO!G747), 0),0)</f>
        <v>0</v>
      </c>
      <c r="H747" s="14">
        <f>IF(INTRO!$E$39&lt;&gt;"Endemic",0, IF(AND(COUNTRY_INFO!$I747=1,$F747&lt;&gt;0),IF(COUNTRY_INFO!N747&gt;=(COUNTRY_INFO!F747+COUNTRY_INFO!G747),COUNTRY_INFO!F747+COUNTRY_INFO!G747,COUNTRY_INFO!$N747), 0))</f>
        <v>145623</v>
      </c>
      <c r="I747" s="3"/>
      <c r="J747" s="14">
        <f t="shared" si="79"/>
        <v>145623</v>
      </c>
      <c r="K747" s="14">
        <f t="shared" si="80"/>
        <v>0</v>
      </c>
      <c r="L747" s="14">
        <f t="shared" si="81"/>
        <v>407744.39999999997</v>
      </c>
      <c r="M747" s="14">
        <f t="shared" si="82"/>
        <v>0</v>
      </c>
      <c r="N747" s="14">
        <f t="shared" si="83"/>
        <v>407744.39999999997</v>
      </c>
      <c r="O747" s="25"/>
      <c r="P747" s="16">
        <f t="shared" si="77"/>
        <v>407744.39999999997</v>
      </c>
      <c r="Q747" s="16">
        <f t="shared" si="78"/>
        <v>816</v>
      </c>
    </row>
    <row r="748" spans="1:17" x14ac:dyDescent="0.25">
      <c r="A748" s="13" t="str">
        <f>IF(INTRO!$E$39="Non-endemic"," ",IF(COUNTRY_INFO!A748=0," ",COUNTRY_INFO!A748))</f>
        <v>Nigeria</v>
      </c>
      <c r="B748" s="13" t="str">
        <f>IF(INTRO!$E$39="Non-endemic"," ",IF(COUNTRY_INFO!B748=0," ",COUNTRY_INFO!B748))</f>
        <v>Taraba</v>
      </c>
      <c r="C748" s="13" t="str">
        <f>IF(INTRO!$E$39="Non-endemic"," ",IF(COUNTRY_INFO!C748=0," ",COUNTRY_INFO!C748))</f>
        <v>Ussa</v>
      </c>
      <c r="D748" s="14">
        <f>IF(INTRO!$E$39="Non-endemic",0,IF(INTRO!$E$39="Endemic but PC is not required",IF(COUNTRY_INFO!$H748=1,COUNTRY_INFO!F748+COUNTRY_INFO!G748,0),IF(COUNTRY_INFO!$H748=1,COUNTRY_INFO!F748+COUNTRY_INFO!G748,IF(COUNTRY_INFO!$I748=1,IF(COUNTRY_INFO!N748&gt;=(COUNTRY_INFO!F748+COUNTRY_INFO!G748),COUNTRY_INFO!F748+COUNTRY_INFO!G748,COUNTRY_INFO!$N748),0))))</f>
        <v>99002</v>
      </c>
      <c r="E748" s="15">
        <f>IF(AND(INTRO!$E$39="Non-endemic",INTRO!$E$37="Non-endemic"),"Not required",IF(INTRO!$E$39="Non-endemic","Treat with DEC",COUNTRY_INFO!Q748))</f>
        <v>0</v>
      </c>
      <c r="F748" s="15">
        <f>IF(INTRO!$E$39&lt;&gt;"Non-endemic",COUNTRY_INFO!R748,"Not required")</f>
        <v>1</v>
      </c>
      <c r="G748" s="14">
        <f>IF(COUNTRY_INFO!H748=1, IF($E748=1,IF(ALB_MBD!$J748&lt;&gt;" ",COUNTRY_INFO!F748+COUNTRY_INFO!G748-ALB_MBD!$J748,COUNTRY_INFO!F748+COUNTRY_INFO!G748), 0),0)</f>
        <v>0</v>
      </c>
      <c r="H748" s="14">
        <f>IF(INTRO!$E$39&lt;&gt;"Endemic",0, IF(AND(COUNTRY_INFO!$I748=1,$F748&lt;&gt;0),IF(COUNTRY_INFO!N748&gt;=(COUNTRY_INFO!F748+COUNTRY_INFO!G748),COUNTRY_INFO!F748+COUNTRY_INFO!G748,COUNTRY_INFO!$N748), 0))</f>
        <v>99002</v>
      </c>
      <c r="I748" s="3"/>
      <c r="J748" s="14">
        <f t="shared" si="79"/>
        <v>99002</v>
      </c>
      <c r="K748" s="14">
        <f t="shared" si="80"/>
        <v>0</v>
      </c>
      <c r="L748" s="14">
        <f t="shared" si="81"/>
        <v>277205.59999999998</v>
      </c>
      <c r="M748" s="14">
        <f t="shared" si="82"/>
        <v>0</v>
      </c>
      <c r="N748" s="14">
        <f t="shared" si="83"/>
        <v>277205.59999999998</v>
      </c>
      <c r="O748" s="25"/>
      <c r="P748" s="16">
        <f t="shared" si="77"/>
        <v>277205.59999999998</v>
      </c>
      <c r="Q748" s="16">
        <f t="shared" si="78"/>
        <v>555</v>
      </c>
    </row>
    <row r="749" spans="1:17" x14ac:dyDescent="0.25">
      <c r="A749" s="13" t="str">
        <f>IF(INTRO!$E$39="Non-endemic"," ",IF(COUNTRY_INFO!A749=0," ",COUNTRY_INFO!A749))</f>
        <v>Nigeria</v>
      </c>
      <c r="B749" s="13" t="str">
        <f>IF(INTRO!$E$39="Non-endemic"," ",IF(COUNTRY_INFO!B749=0," ",COUNTRY_INFO!B749))</f>
        <v>Taraba</v>
      </c>
      <c r="C749" s="13" t="str">
        <f>IF(INTRO!$E$39="Non-endemic"," ",IF(COUNTRY_INFO!C749=0," ",COUNTRY_INFO!C749))</f>
        <v>Wukari</v>
      </c>
      <c r="D749" s="14">
        <f>IF(INTRO!$E$39="Non-endemic",0,IF(INTRO!$E$39="Endemic but PC is not required",IF(COUNTRY_INFO!$H749=1,COUNTRY_INFO!F749+COUNTRY_INFO!G749,0),IF(COUNTRY_INFO!$H749=1,COUNTRY_INFO!F749+COUNTRY_INFO!G749,IF(COUNTRY_INFO!$I749=1,IF(COUNTRY_INFO!N749&gt;=(COUNTRY_INFO!F749+COUNTRY_INFO!G749),COUNTRY_INFO!F749+COUNTRY_INFO!G749,COUNTRY_INFO!$N749),0))))</f>
        <v>259882</v>
      </c>
      <c r="E749" s="15">
        <f>IF(AND(INTRO!$E$39="Non-endemic",INTRO!$E$37="Non-endemic"),"Not required",IF(INTRO!$E$39="Non-endemic","Treat with DEC",COUNTRY_INFO!Q749))</f>
        <v>1</v>
      </c>
      <c r="F749" s="15">
        <f>IF(INTRO!$E$39&lt;&gt;"Non-endemic",COUNTRY_INFO!R749,"Not required")</f>
        <v>0</v>
      </c>
      <c r="G749" s="14">
        <f>IF(COUNTRY_INFO!H749=1, IF($E749=1,IF(ALB_MBD!$J749&lt;&gt;" ",COUNTRY_INFO!F749+COUNTRY_INFO!G749-ALB_MBD!$J749,COUNTRY_INFO!F749+COUNTRY_INFO!G749), 0),0)</f>
        <v>259882</v>
      </c>
      <c r="H749" s="14">
        <f>IF(INTRO!$E$39&lt;&gt;"Endemic",0, IF(AND(COUNTRY_INFO!$I749=1,$F749&lt;&gt;0),IF(COUNTRY_INFO!N749&gt;=(COUNTRY_INFO!F749+COUNTRY_INFO!G749),COUNTRY_INFO!F749+COUNTRY_INFO!G749,COUNTRY_INFO!$N749), 0))</f>
        <v>0</v>
      </c>
      <c r="I749" s="3"/>
      <c r="J749" s="14">
        <f t="shared" si="79"/>
        <v>0</v>
      </c>
      <c r="K749" s="14">
        <f t="shared" si="80"/>
        <v>727669.6</v>
      </c>
      <c r="L749" s="14">
        <f t="shared" si="81"/>
        <v>0</v>
      </c>
      <c r="M749" s="14">
        <f t="shared" si="82"/>
        <v>0</v>
      </c>
      <c r="N749" s="14">
        <f t="shared" si="83"/>
        <v>727669.6</v>
      </c>
      <c r="O749" s="25"/>
      <c r="P749" s="16">
        <f t="shared" si="77"/>
        <v>727669.6</v>
      </c>
      <c r="Q749" s="16">
        <f t="shared" si="78"/>
        <v>1456</v>
      </c>
    </row>
    <row r="750" spans="1:17" x14ac:dyDescent="0.25">
      <c r="A750" s="13" t="str">
        <f>IF(INTRO!$E$39="Non-endemic"," ",IF(COUNTRY_INFO!A750=0," ",COUNTRY_INFO!A750))</f>
        <v>Nigeria</v>
      </c>
      <c r="B750" s="13" t="str">
        <f>IF(INTRO!$E$39="Non-endemic"," ",IF(COUNTRY_INFO!B750=0," ",COUNTRY_INFO!B750))</f>
        <v>Taraba</v>
      </c>
      <c r="C750" s="13" t="str">
        <f>IF(INTRO!$E$39="Non-endemic"," ",IF(COUNTRY_INFO!C750=0," ",COUNTRY_INFO!C750))</f>
        <v>Yorro</v>
      </c>
      <c r="D750" s="14">
        <f>IF(INTRO!$E$39="Non-endemic",0,IF(INTRO!$E$39="Endemic but PC is not required",IF(COUNTRY_INFO!$H750=1,COUNTRY_INFO!F750+COUNTRY_INFO!G750,0),IF(COUNTRY_INFO!$H750=1,COUNTRY_INFO!F750+COUNTRY_INFO!G750,IF(COUNTRY_INFO!$I750=1,IF(COUNTRY_INFO!N750&gt;=(COUNTRY_INFO!F750+COUNTRY_INFO!G750),COUNTRY_INFO!F750+COUNTRY_INFO!G750,COUNTRY_INFO!$N750),0))))</f>
        <v>96197</v>
      </c>
      <c r="E750" s="15">
        <f>IF(AND(INTRO!$E$39="Non-endemic",INTRO!$E$37="Non-endemic"),"Not required",IF(INTRO!$E$39="Non-endemic","Treat with DEC",COUNTRY_INFO!Q750))</f>
        <v>1</v>
      </c>
      <c r="F750" s="15">
        <f>IF(INTRO!$E$39&lt;&gt;"Non-endemic",COUNTRY_INFO!R750,"Not required")</f>
        <v>1</v>
      </c>
      <c r="G750" s="14">
        <f>IF(COUNTRY_INFO!H750=1, IF($E750=1,IF(ALB_MBD!$J750&lt;&gt;" ",COUNTRY_INFO!F750+COUNTRY_INFO!G750-ALB_MBD!$J750,COUNTRY_INFO!F750+COUNTRY_INFO!G750), 0),0)</f>
        <v>96197</v>
      </c>
      <c r="H750" s="14">
        <f>IF(INTRO!$E$39&lt;&gt;"Endemic",0, IF(AND(COUNTRY_INFO!$I750=1,$F750&lt;&gt;0),IF(COUNTRY_INFO!N750&gt;=(COUNTRY_INFO!F750+COUNTRY_INFO!G750),COUNTRY_INFO!F750+COUNTRY_INFO!G750,COUNTRY_INFO!$N750), 0))</f>
        <v>96197</v>
      </c>
      <c r="I750" s="3"/>
      <c r="J750" s="14">
        <f t="shared" si="79"/>
        <v>96197</v>
      </c>
      <c r="K750" s="14">
        <f t="shared" si="80"/>
        <v>0</v>
      </c>
      <c r="L750" s="14">
        <f t="shared" si="81"/>
        <v>0</v>
      </c>
      <c r="M750" s="14">
        <f t="shared" si="82"/>
        <v>269351.59999999998</v>
      </c>
      <c r="N750" s="14">
        <f t="shared" si="83"/>
        <v>269351.59999999998</v>
      </c>
      <c r="O750" s="25"/>
      <c r="P750" s="16">
        <f t="shared" si="77"/>
        <v>269351.59999999998</v>
      </c>
      <c r="Q750" s="16">
        <f t="shared" si="78"/>
        <v>539</v>
      </c>
    </row>
    <row r="751" spans="1:17" x14ac:dyDescent="0.25">
      <c r="A751" s="13" t="str">
        <f>IF(INTRO!$E$39="Non-endemic"," ",IF(COUNTRY_INFO!A751=0," ",COUNTRY_INFO!A751))</f>
        <v>Nigeria</v>
      </c>
      <c r="B751" s="13" t="str">
        <f>IF(INTRO!$E$39="Non-endemic"," ",IF(COUNTRY_INFO!B751=0," ",COUNTRY_INFO!B751))</f>
        <v>Taraba</v>
      </c>
      <c r="C751" s="13" t="str">
        <f>IF(INTRO!$E$39="Non-endemic"," ",IF(COUNTRY_INFO!C751=0," ",COUNTRY_INFO!C751))</f>
        <v>Zing</v>
      </c>
      <c r="D751" s="14">
        <f>IF(INTRO!$E$39="Non-endemic",0,IF(INTRO!$E$39="Endemic but PC is not required",IF(COUNTRY_INFO!$H751=1,COUNTRY_INFO!F751+COUNTRY_INFO!G751,0),IF(COUNTRY_INFO!$H751=1,COUNTRY_INFO!F751+COUNTRY_INFO!G751,IF(COUNTRY_INFO!$I751=1,IF(COUNTRY_INFO!N751&gt;=(COUNTRY_INFO!F751+COUNTRY_INFO!G751),COUNTRY_INFO!F751+COUNTRY_INFO!G751,COUNTRY_INFO!$N751),0))))</f>
        <v>137031</v>
      </c>
      <c r="E751" s="15">
        <f>IF(AND(INTRO!$E$39="Non-endemic",INTRO!$E$37="Non-endemic"),"Not required",IF(INTRO!$E$39="Non-endemic","Treat with DEC",COUNTRY_INFO!Q751))</f>
        <v>1</v>
      </c>
      <c r="F751" s="15">
        <f>IF(INTRO!$E$39&lt;&gt;"Non-endemic",COUNTRY_INFO!R751,"Not required")</f>
        <v>1</v>
      </c>
      <c r="G751" s="14">
        <f>IF(COUNTRY_INFO!H751=1, IF($E751=1,IF(ALB_MBD!$J751&lt;&gt;" ",COUNTRY_INFO!F751+COUNTRY_INFO!G751-ALB_MBD!$J751,COUNTRY_INFO!F751+COUNTRY_INFO!G751), 0),0)</f>
        <v>137031</v>
      </c>
      <c r="H751" s="14">
        <f>IF(INTRO!$E$39&lt;&gt;"Endemic",0, IF(AND(COUNTRY_INFO!$I751=1,$F751&lt;&gt;0),IF(COUNTRY_INFO!N751&gt;=(COUNTRY_INFO!F751+COUNTRY_INFO!G751),COUNTRY_INFO!F751+COUNTRY_INFO!G751,COUNTRY_INFO!$N751), 0))</f>
        <v>137031</v>
      </c>
      <c r="I751" s="3"/>
      <c r="J751" s="14">
        <f t="shared" si="79"/>
        <v>137031</v>
      </c>
      <c r="K751" s="14">
        <f t="shared" si="80"/>
        <v>0</v>
      </c>
      <c r="L751" s="14">
        <f t="shared" si="81"/>
        <v>0</v>
      </c>
      <c r="M751" s="14">
        <f t="shared" si="82"/>
        <v>383686.8</v>
      </c>
      <c r="N751" s="14">
        <f t="shared" si="83"/>
        <v>383686.8</v>
      </c>
      <c r="O751" s="25"/>
      <c r="P751" s="16">
        <f t="shared" si="77"/>
        <v>383686.8</v>
      </c>
      <c r="Q751" s="16">
        <f t="shared" si="78"/>
        <v>768</v>
      </c>
    </row>
    <row r="752" spans="1:17" x14ac:dyDescent="0.25">
      <c r="A752" s="13" t="str">
        <f>IF(INTRO!$E$39="Non-endemic"," ",IF(COUNTRY_INFO!A752=0," ",COUNTRY_INFO!A752))</f>
        <v>Nigeria</v>
      </c>
      <c r="B752" s="13" t="str">
        <f>IF(INTRO!$E$39="Non-endemic"," ",IF(COUNTRY_INFO!B752=0," ",COUNTRY_INFO!B752))</f>
        <v>Yobe</v>
      </c>
      <c r="C752" s="13" t="str">
        <f>IF(INTRO!$E$39="Non-endemic"," ",IF(COUNTRY_INFO!C752=0," ",COUNTRY_INFO!C752))</f>
        <v>Bade</v>
      </c>
      <c r="D752" s="14">
        <f>IF(INTRO!$E$39="Non-endemic",0,IF(INTRO!$E$39="Endemic but PC is not required",IF(COUNTRY_INFO!$H752=1,COUNTRY_INFO!F752+COUNTRY_INFO!G752,0),IF(COUNTRY_INFO!$H752=1,COUNTRY_INFO!F752+COUNTRY_INFO!G752,IF(COUNTRY_INFO!$I752=1,IF(COUNTRY_INFO!N752&gt;=(COUNTRY_INFO!F752+COUNTRY_INFO!G752),COUNTRY_INFO!F752+COUNTRY_INFO!G752,COUNTRY_INFO!$N752),0))))</f>
        <v>83065</v>
      </c>
      <c r="E752" s="15">
        <f>IF(AND(INTRO!$E$39="Non-endemic",INTRO!$E$37="Non-endemic"),"Not required",IF(INTRO!$E$39="Non-endemic","Treat with DEC",COUNTRY_INFO!Q752))</f>
        <v>1</v>
      </c>
      <c r="F752" s="15">
        <f>IF(INTRO!$E$39&lt;&gt;"Non-endemic",COUNTRY_INFO!R752,"Not required")</f>
        <v>1</v>
      </c>
      <c r="G752" s="14">
        <f>IF(COUNTRY_INFO!H752=1, IF($E752=1,IF(ALB_MBD!$J752&lt;&gt;" ",COUNTRY_INFO!F752+COUNTRY_INFO!G752-ALB_MBD!$J752,COUNTRY_INFO!F752+COUNTRY_INFO!G752), 0),0)</f>
        <v>83065</v>
      </c>
      <c r="H752" s="14">
        <f>IF(INTRO!$E$39&lt;&gt;"Endemic",0, IF(AND(COUNTRY_INFO!$I752=1,$F752&lt;&gt;0),IF(COUNTRY_INFO!N752&gt;=(COUNTRY_INFO!F752+COUNTRY_INFO!G752),COUNTRY_INFO!F752+COUNTRY_INFO!G752,COUNTRY_INFO!$N752), 0))</f>
        <v>51293.081214453108</v>
      </c>
      <c r="I752" s="3">
        <v>41034.464971562484</v>
      </c>
      <c r="J752" s="14">
        <f t="shared" si="79"/>
        <v>41034.464971562484</v>
      </c>
      <c r="K752" s="14">
        <f t="shared" si="80"/>
        <v>117685.49807962503</v>
      </c>
      <c r="L752" s="14">
        <f t="shared" si="81"/>
        <v>0</v>
      </c>
      <c r="M752" s="14">
        <f t="shared" si="82"/>
        <v>114896.50192037494</v>
      </c>
      <c r="N752" s="14">
        <f t="shared" si="83"/>
        <v>232581.99999999997</v>
      </c>
      <c r="O752" s="25"/>
      <c r="P752" s="16">
        <f t="shared" si="77"/>
        <v>232581.99999999997</v>
      </c>
      <c r="Q752" s="16">
        <f t="shared" si="78"/>
        <v>466</v>
      </c>
    </row>
    <row r="753" spans="1:17" x14ac:dyDescent="0.25">
      <c r="A753" s="13" t="str">
        <f>IF(INTRO!$E$39="Non-endemic"," ",IF(COUNTRY_INFO!A753=0," ",COUNTRY_INFO!A753))</f>
        <v>Nigeria</v>
      </c>
      <c r="B753" s="13" t="str">
        <f>IF(INTRO!$E$39="Non-endemic"," ",IF(COUNTRY_INFO!B753=0," ",COUNTRY_INFO!B753))</f>
        <v>Yobe</v>
      </c>
      <c r="C753" s="13" t="str">
        <f>IF(INTRO!$E$39="Non-endemic"," ",IF(COUNTRY_INFO!C753=0," ",COUNTRY_INFO!C753))</f>
        <v>Bursari</v>
      </c>
      <c r="D753" s="14">
        <f>IF(INTRO!$E$39="Non-endemic",0,IF(INTRO!$E$39="Endemic but PC is not required",IF(COUNTRY_INFO!$H753=1,COUNTRY_INFO!F753+COUNTRY_INFO!G753,0),IF(COUNTRY_INFO!$H753=1,COUNTRY_INFO!F753+COUNTRY_INFO!G753,IF(COUNTRY_INFO!$I753=1,IF(COUNTRY_INFO!N753&gt;=(COUNTRY_INFO!F753+COUNTRY_INFO!G753),COUNTRY_INFO!F753+COUNTRY_INFO!G753,COUNTRY_INFO!$N753),0))))</f>
        <v>115742.50827226559</v>
      </c>
      <c r="E753" s="15">
        <f>IF(AND(INTRO!$E$39="Non-endemic",INTRO!$E$37="Non-endemic"),"Not required",IF(INTRO!$E$39="Non-endemic","Treat with DEC",COUNTRY_INFO!Q753))</f>
        <v>0</v>
      </c>
      <c r="F753" s="15">
        <f>IF(INTRO!$E$39&lt;&gt;"Non-endemic",COUNTRY_INFO!R753,"Not required")</f>
        <v>1</v>
      </c>
      <c r="G753" s="14">
        <f>IF(COUNTRY_INFO!H753=1, IF($E753=1,IF(ALB_MBD!$J753&lt;&gt;" ",COUNTRY_INFO!F753+COUNTRY_INFO!G753-ALB_MBD!$J753,COUNTRY_INFO!F753+COUNTRY_INFO!G753), 0),0)</f>
        <v>0</v>
      </c>
      <c r="H753" s="14">
        <f>IF(INTRO!$E$39&lt;&gt;"Endemic",0, IF(AND(COUNTRY_INFO!$I753=1,$F753&lt;&gt;0),IF(COUNTRY_INFO!N753&gt;=(COUNTRY_INFO!F753+COUNTRY_INFO!G753),COUNTRY_INFO!F753+COUNTRY_INFO!G753,COUNTRY_INFO!$N753), 0))</f>
        <v>115742.50827226559</v>
      </c>
      <c r="I753" s="3">
        <v>92594.006617812483</v>
      </c>
      <c r="J753" s="14">
        <f t="shared" si="79"/>
        <v>92594.006617812483</v>
      </c>
      <c r="K753" s="14">
        <f t="shared" si="80"/>
        <v>0</v>
      </c>
      <c r="L753" s="14">
        <f t="shared" si="81"/>
        <v>259263.21852987492</v>
      </c>
      <c r="M753" s="14">
        <f t="shared" si="82"/>
        <v>0</v>
      </c>
      <c r="N753" s="14">
        <f t="shared" si="83"/>
        <v>259263.21852987492</v>
      </c>
      <c r="O753" s="25"/>
      <c r="P753" s="16">
        <f t="shared" si="77"/>
        <v>259263.21852987492</v>
      </c>
      <c r="Q753" s="16">
        <f t="shared" si="78"/>
        <v>519</v>
      </c>
    </row>
    <row r="754" spans="1:17" x14ac:dyDescent="0.25">
      <c r="A754" s="13" t="str">
        <f>IF(INTRO!$E$39="Non-endemic"," ",IF(COUNTRY_INFO!A754=0," ",COUNTRY_INFO!A754))</f>
        <v>Nigeria</v>
      </c>
      <c r="B754" s="13" t="str">
        <f>IF(INTRO!$E$39="Non-endemic"," ",IF(COUNTRY_INFO!B754=0," ",COUNTRY_INFO!B754))</f>
        <v>Yobe</v>
      </c>
      <c r="C754" s="13" t="str">
        <f>IF(INTRO!$E$39="Non-endemic"," ",IF(COUNTRY_INFO!C754=0," ",COUNTRY_INFO!C754))</f>
        <v>Damaturu</v>
      </c>
      <c r="D754" s="14">
        <f>IF(INTRO!$E$39="Non-endemic",0,IF(INTRO!$E$39="Endemic but PC is not required",IF(COUNTRY_INFO!$H754=1,COUNTRY_INFO!F754+COUNTRY_INFO!G754,0),IF(COUNTRY_INFO!$H754=1,COUNTRY_INFO!F754+COUNTRY_INFO!G754,IF(COUNTRY_INFO!$I754=1,IF(COUNTRY_INFO!N754&gt;=(COUNTRY_INFO!F754+COUNTRY_INFO!G754),COUNTRY_INFO!F754+COUNTRY_INFO!G754,COUNTRY_INFO!$N754),0))))</f>
        <v>117408</v>
      </c>
      <c r="E754" s="15">
        <f>IF(AND(INTRO!$E$39="Non-endemic",INTRO!$E$37="Non-endemic"),"Not required",IF(INTRO!$E$39="Non-endemic","Treat with DEC",COUNTRY_INFO!Q754))</f>
        <v>1</v>
      </c>
      <c r="F754" s="15">
        <f>IF(INTRO!$E$39&lt;&gt;"Non-endemic",COUNTRY_INFO!R754,"Not required")</f>
        <v>0</v>
      </c>
      <c r="G754" s="14">
        <f>IF(COUNTRY_INFO!H754=1, IF($E754=1,IF(ALB_MBD!$J754&lt;&gt;" ",COUNTRY_INFO!F754+COUNTRY_INFO!G754-ALB_MBD!$J754,COUNTRY_INFO!F754+COUNTRY_INFO!G754), 0),0)</f>
        <v>117408</v>
      </c>
      <c r="H754" s="14">
        <f>IF(INTRO!$E$39&lt;&gt;"Endemic",0, IF(AND(COUNTRY_INFO!$I754=1,$F754&lt;&gt;0),IF(COUNTRY_INFO!N754&gt;=(COUNTRY_INFO!F754+COUNTRY_INFO!G754),COUNTRY_INFO!F754+COUNTRY_INFO!G754,COUNTRY_INFO!$N754), 0))</f>
        <v>0</v>
      </c>
      <c r="I754" s="3">
        <v>0</v>
      </c>
      <c r="J754" s="14">
        <f t="shared" si="79"/>
        <v>0</v>
      </c>
      <c r="K754" s="14">
        <f t="shared" si="80"/>
        <v>328742.39999999997</v>
      </c>
      <c r="L754" s="14">
        <f t="shared" si="81"/>
        <v>0</v>
      </c>
      <c r="M754" s="14">
        <f t="shared" si="82"/>
        <v>0</v>
      </c>
      <c r="N754" s="14">
        <f t="shared" si="83"/>
        <v>328742.39999999997</v>
      </c>
      <c r="O754" s="25"/>
      <c r="P754" s="16">
        <f t="shared" si="77"/>
        <v>328742.39999999997</v>
      </c>
      <c r="Q754" s="16">
        <f t="shared" si="78"/>
        <v>658</v>
      </c>
    </row>
    <row r="755" spans="1:17" x14ac:dyDescent="0.25">
      <c r="A755" s="13" t="str">
        <f>IF(INTRO!$E$39="Non-endemic"," ",IF(COUNTRY_INFO!A755=0," ",COUNTRY_INFO!A755))</f>
        <v>Nigeria</v>
      </c>
      <c r="B755" s="13" t="str">
        <f>IF(INTRO!$E$39="Non-endemic"," ",IF(COUNTRY_INFO!B755=0," ",COUNTRY_INFO!B755))</f>
        <v>Yobe</v>
      </c>
      <c r="C755" s="13" t="str">
        <f>IF(INTRO!$E$39="Non-endemic"," ",IF(COUNTRY_INFO!C755=0," ",COUNTRY_INFO!C755))</f>
        <v>Fika</v>
      </c>
      <c r="D755" s="14">
        <f>IF(INTRO!$E$39="Non-endemic",0,IF(INTRO!$E$39="Endemic but PC is not required",IF(COUNTRY_INFO!$H755=1,COUNTRY_INFO!F755+COUNTRY_INFO!G755,0),IF(COUNTRY_INFO!$H755=1,COUNTRY_INFO!F755+COUNTRY_INFO!G755,IF(COUNTRY_INFO!$I755=1,IF(COUNTRY_INFO!N755&gt;=(COUNTRY_INFO!F755+COUNTRY_INFO!G755),COUNTRY_INFO!F755+COUNTRY_INFO!G755,COUNTRY_INFO!$N755),0))))</f>
        <v>94695</v>
      </c>
      <c r="E755" s="15">
        <f>IF(AND(INTRO!$E$39="Non-endemic",INTRO!$E$37="Non-endemic"),"Not required",IF(INTRO!$E$39="Non-endemic","Treat with DEC",COUNTRY_INFO!Q755))</f>
        <v>0</v>
      </c>
      <c r="F755" s="15">
        <f>IF(INTRO!$E$39&lt;&gt;"Non-endemic",COUNTRY_INFO!R755,"Not required")</f>
        <v>1</v>
      </c>
      <c r="G755" s="14">
        <f>IF(COUNTRY_INFO!H755=1, IF($E755=1,IF(ALB_MBD!$J755&lt;&gt;" ",COUNTRY_INFO!F755+COUNTRY_INFO!G755-ALB_MBD!$J755,COUNTRY_INFO!F755+COUNTRY_INFO!G755), 0),0)</f>
        <v>0</v>
      </c>
      <c r="H755" s="14">
        <f>IF(INTRO!$E$39&lt;&gt;"Endemic",0, IF(AND(COUNTRY_INFO!$I755=1,$F755&lt;&gt;0),IF(COUNTRY_INFO!N755&gt;=(COUNTRY_INFO!F755+COUNTRY_INFO!G755),COUNTRY_INFO!F755+COUNTRY_INFO!G755,COUNTRY_INFO!$N755), 0))</f>
        <v>94695</v>
      </c>
      <c r="I755" s="3">
        <v>99231.895816874967</v>
      </c>
      <c r="J755" s="14">
        <f t="shared" si="79"/>
        <v>94695</v>
      </c>
      <c r="K755" s="14">
        <f t="shared" si="80"/>
        <v>0</v>
      </c>
      <c r="L755" s="14">
        <f t="shared" si="81"/>
        <v>265146</v>
      </c>
      <c r="M755" s="14">
        <f t="shared" si="82"/>
        <v>0</v>
      </c>
      <c r="N755" s="14">
        <f t="shared" si="83"/>
        <v>265146</v>
      </c>
      <c r="O755" s="25"/>
      <c r="P755" s="16">
        <f t="shared" si="77"/>
        <v>265146</v>
      </c>
      <c r="Q755" s="16">
        <f t="shared" si="78"/>
        <v>531</v>
      </c>
    </row>
    <row r="756" spans="1:17" x14ac:dyDescent="0.25">
      <c r="A756" s="13" t="str">
        <f>IF(INTRO!$E$39="Non-endemic"," ",IF(COUNTRY_INFO!A756=0," ",COUNTRY_INFO!A756))</f>
        <v>Nigeria</v>
      </c>
      <c r="B756" s="13" t="str">
        <f>IF(INTRO!$E$39="Non-endemic"," ",IF(COUNTRY_INFO!B756=0," ",COUNTRY_INFO!B756))</f>
        <v>Yobe</v>
      </c>
      <c r="C756" s="13" t="str">
        <f>IF(INTRO!$E$39="Non-endemic"," ",IF(COUNTRY_INFO!C756=0," ",COUNTRY_INFO!C756))</f>
        <v>Fune</v>
      </c>
      <c r="D756" s="14">
        <f>IF(INTRO!$E$39="Non-endemic",0,IF(INTRO!$E$39="Endemic but PC is not required",IF(COUNTRY_INFO!$H756=1,COUNTRY_INFO!F756+COUNTRY_INFO!G756,0),IF(COUNTRY_INFO!$H756=1,COUNTRY_INFO!F756+COUNTRY_INFO!G756,IF(COUNTRY_INFO!$I756=1,IF(COUNTRY_INFO!N756&gt;=(COUNTRY_INFO!F756+COUNTRY_INFO!G756),COUNTRY_INFO!F756+COUNTRY_INFO!G756,COUNTRY_INFO!$N756),0))))</f>
        <v>147286</v>
      </c>
      <c r="E756" s="15">
        <f>IF(AND(INTRO!$E$39="Non-endemic",INTRO!$E$37="Non-endemic"),"Not required",IF(INTRO!$E$39="Non-endemic","Treat with DEC",COUNTRY_INFO!Q756))</f>
        <v>1</v>
      </c>
      <c r="F756" s="15">
        <f>IF(INTRO!$E$39&lt;&gt;"Non-endemic",COUNTRY_INFO!R756,"Not required")</f>
        <v>1</v>
      </c>
      <c r="G756" s="14">
        <f>IF(COUNTRY_INFO!H756=1, IF($E756=1,IF(ALB_MBD!$J756&lt;&gt;" ",COUNTRY_INFO!F756+COUNTRY_INFO!G756-ALB_MBD!$J756,COUNTRY_INFO!F756+COUNTRY_INFO!G756), 0),0)</f>
        <v>147286</v>
      </c>
      <c r="H756" s="14">
        <f>IF(INTRO!$E$39&lt;&gt;"Endemic",0, IF(AND(COUNTRY_INFO!$I756=1,$F756&lt;&gt;0),IF(COUNTRY_INFO!N756&gt;=(COUNTRY_INFO!F756+COUNTRY_INFO!G756),COUNTRY_INFO!F756+COUNTRY_INFO!G756,COUNTRY_INFO!$N756), 0))</f>
        <v>58158.797394140609</v>
      </c>
      <c r="I756" s="3">
        <v>46527.037915312489</v>
      </c>
      <c r="J756" s="14">
        <f t="shared" si="79"/>
        <v>46527.037915312489</v>
      </c>
      <c r="K756" s="14">
        <f t="shared" si="80"/>
        <v>282125.09383712505</v>
      </c>
      <c r="L756" s="14">
        <f t="shared" si="81"/>
        <v>0</v>
      </c>
      <c r="M756" s="14">
        <f t="shared" si="82"/>
        <v>130275.70616287497</v>
      </c>
      <c r="N756" s="14">
        <f t="shared" si="83"/>
        <v>412400.80000000005</v>
      </c>
      <c r="O756" s="25"/>
      <c r="P756" s="16">
        <f t="shared" si="77"/>
        <v>412400.80000000005</v>
      </c>
      <c r="Q756" s="16">
        <f t="shared" si="78"/>
        <v>825</v>
      </c>
    </row>
    <row r="757" spans="1:17" x14ac:dyDescent="0.25">
      <c r="A757" s="13" t="str">
        <f>IF(INTRO!$E$39="Non-endemic"," ",IF(COUNTRY_INFO!A757=0," ",COUNTRY_INFO!A757))</f>
        <v>Nigeria</v>
      </c>
      <c r="B757" s="13" t="str">
        <f>IF(INTRO!$E$39="Non-endemic"," ",IF(COUNTRY_INFO!B757=0," ",COUNTRY_INFO!B757))</f>
        <v>Yobe</v>
      </c>
      <c r="C757" s="13" t="str">
        <f>IF(INTRO!$E$39="Non-endemic"," ",IF(COUNTRY_INFO!C757=0," ",COUNTRY_INFO!C757))</f>
        <v>Geidan</v>
      </c>
      <c r="D757" s="14">
        <f>IF(INTRO!$E$39="Non-endemic",0,IF(INTRO!$E$39="Endemic but PC is not required",IF(COUNTRY_INFO!$H757=1,COUNTRY_INFO!F757+COUNTRY_INFO!G757,0),IF(COUNTRY_INFO!$H757=1,COUNTRY_INFO!F757+COUNTRY_INFO!G757,IF(COUNTRY_INFO!$I757=1,IF(COUNTRY_INFO!N757&gt;=(COUNTRY_INFO!F757+COUNTRY_INFO!G757),COUNTRY_INFO!F757+COUNTRY_INFO!G757,COUNTRY_INFO!$N757),0))))</f>
        <v>0</v>
      </c>
      <c r="E757" s="15">
        <f>IF(AND(INTRO!$E$39="Non-endemic",INTRO!$E$37="Non-endemic"),"Not required",IF(INTRO!$E$39="Non-endemic","Treat with DEC",COUNTRY_INFO!Q757))</f>
        <v>0</v>
      </c>
      <c r="F757" s="15">
        <f>IF(INTRO!$E$39&lt;&gt;"Non-endemic",COUNTRY_INFO!R757,"Not required")</f>
        <v>0</v>
      </c>
      <c r="G757" s="14">
        <f>IF(COUNTRY_INFO!H757=1, IF($E757=1,IF(ALB_MBD!$J757&lt;&gt;" ",COUNTRY_INFO!F757+COUNTRY_INFO!G757-ALB_MBD!$J757,COUNTRY_INFO!F757+COUNTRY_INFO!G757), 0),0)</f>
        <v>0</v>
      </c>
      <c r="H757" s="14">
        <f>IF(INTRO!$E$39&lt;&gt;"Endemic",0, IF(AND(COUNTRY_INFO!$I757=1,$F757&lt;&gt;0),IF(COUNTRY_INFO!N757&gt;=(COUNTRY_INFO!F757+COUNTRY_INFO!G757),COUNTRY_INFO!F757+COUNTRY_INFO!G757,COUNTRY_INFO!$N757), 0))</f>
        <v>0</v>
      </c>
      <c r="I757" s="3">
        <v>0</v>
      </c>
      <c r="J757" s="14">
        <f t="shared" si="79"/>
        <v>0</v>
      </c>
      <c r="K757" s="14">
        <f t="shared" si="80"/>
        <v>0</v>
      </c>
      <c r="L757" s="14">
        <f t="shared" si="81"/>
        <v>0</v>
      </c>
      <c r="M757" s="14">
        <f t="shared" si="82"/>
        <v>0</v>
      </c>
      <c r="N757" s="14">
        <f t="shared" si="83"/>
        <v>0</v>
      </c>
      <c r="O757" s="25"/>
      <c r="P757" s="16">
        <f t="shared" si="77"/>
        <v>0</v>
      </c>
      <c r="Q757" s="16">
        <f t="shared" si="78"/>
        <v>0</v>
      </c>
    </row>
    <row r="758" spans="1:17" x14ac:dyDescent="0.25">
      <c r="A758" s="13" t="str">
        <f>IF(INTRO!$E$39="Non-endemic"," ",IF(COUNTRY_INFO!A758=0," ",COUNTRY_INFO!A758))</f>
        <v>Nigeria</v>
      </c>
      <c r="B758" s="13" t="str">
        <f>IF(INTRO!$E$39="Non-endemic"," ",IF(COUNTRY_INFO!B758=0," ",COUNTRY_INFO!B758))</f>
        <v>Yobe</v>
      </c>
      <c r="C758" s="13" t="str">
        <f>IF(INTRO!$E$39="Non-endemic"," ",IF(COUNTRY_INFO!C758=0," ",COUNTRY_INFO!C758))</f>
        <v>Gujba</v>
      </c>
      <c r="D758" s="14">
        <f>IF(INTRO!$E$39="Non-endemic",0,IF(INTRO!$E$39="Endemic but PC is not required",IF(COUNTRY_INFO!$H758=1,COUNTRY_INFO!F758+COUNTRY_INFO!G758,0),IF(COUNTRY_INFO!$H758=1,COUNTRY_INFO!F758+COUNTRY_INFO!G758,IF(COUNTRY_INFO!$I758=1,IF(COUNTRY_INFO!N758&gt;=(COUNTRY_INFO!F758+COUNTRY_INFO!G758),COUNTRY_INFO!F758+COUNTRY_INFO!G758,COUNTRY_INFO!$N758),0))))</f>
        <v>169235</v>
      </c>
      <c r="E758" s="15">
        <f>IF(AND(INTRO!$E$39="Non-endemic",INTRO!$E$37="Non-endemic"),"Not required",IF(INTRO!$E$39="Non-endemic","Treat with DEC",COUNTRY_INFO!Q758))</f>
        <v>1</v>
      </c>
      <c r="F758" s="15">
        <f>IF(INTRO!$E$39&lt;&gt;"Non-endemic",COUNTRY_INFO!R758,"Not required")</f>
        <v>1</v>
      </c>
      <c r="G758" s="14">
        <f>IF(COUNTRY_INFO!H758=1, IF($E758=1,IF(ALB_MBD!$J758&lt;&gt;" ",COUNTRY_INFO!F758+COUNTRY_INFO!G758-ALB_MBD!$J758,COUNTRY_INFO!F758+COUNTRY_INFO!G758), 0),0)</f>
        <v>169235</v>
      </c>
      <c r="H758" s="14">
        <f>IF(INTRO!$E$39&lt;&gt;"Endemic",0, IF(AND(COUNTRY_INFO!$I758=1,$F758&lt;&gt;0),IF(COUNTRY_INFO!N758&gt;=(COUNTRY_INFO!F758+COUNTRY_INFO!G758),COUNTRY_INFO!F758+COUNTRY_INFO!G758,COUNTRY_INFO!$N758), 0))</f>
        <v>51468.587464062482</v>
      </c>
      <c r="I758" s="3">
        <v>41174.869971249987</v>
      </c>
      <c r="J758" s="14">
        <f t="shared" si="79"/>
        <v>41174.869971249987</v>
      </c>
      <c r="K758" s="14">
        <f t="shared" si="80"/>
        <v>358568.36408050003</v>
      </c>
      <c r="L758" s="14">
        <f t="shared" si="81"/>
        <v>0</v>
      </c>
      <c r="M758" s="14">
        <f t="shared" si="82"/>
        <v>115289.63591949995</v>
      </c>
      <c r="N758" s="14">
        <f t="shared" si="83"/>
        <v>473858</v>
      </c>
      <c r="O758" s="25"/>
      <c r="P758" s="16">
        <f t="shared" si="77"/>
        <v>473858</v>
      </c>
      <c r="Q758" s="16">
        <f t="shared" si="78"/>
        <v>948</v>
      </c>
    </row>
    <row r="759" spans="1:17" x14ac:dyDescent="0.25">
      <c r="A759" s="13" t="str">
        <f>IF(INTRO!$E$39="Non-endemic"," ",IF(COUNTRY_INFO!A759=0," ",COUNTRY_INFO!A759))</f>
        <v>Nigeria</v>
      </c>
      <c r="B759" s="13" t="str">
        <f>IF(INTRO!$E$39="Non-endemic"," ",IF(COUNTRY_INFO!B759=0," ",COUNTRY_INFO!B759))</f>
        <v>Yobe</v>
      </c>
      <c r="C759" s="13" t="str">
        <f>IF(INTRO!$E$39="Non-endemic"," ",IF(COUNTRY_INFO!C759=0," ",COUNTRY_INFO!C759))</f>
        <v>Gulani</v>
      </c>
      <c r="D759" s="14">
        <f>IF(INTRO!$E$39="Non-endemic",0,IF(INTRO!$E$39="Endemic but PC is not required",IF(COUNTRY_INFO!$H759=1,COUNTRY_INFO!F759+COUNTRY_INFO!G759,0),IF(COUNTRY_INFO!$H759=1,COUNTRY_INFO!F759+COUNTRY_INFO!G759,IF(COUNTRY_INFO!$I759=1,IF(COUNTRY_INFO!N759&gt;=(COUNTRY_INFO!F759+COUNTRY_INFO!G759),COUNTRY_INFO!F759+COUNTRY_INFO!G759,COUNTRY_INFO!$N759),0))))</f>
        <v>139963</v>
      </c>
      <c r="E759" s="15">
        <f>IF(AND(INTRO!$E$39="Non-endemic",INTRO!$E$37="Non-endemic"),"Not required",IF(INTRO!$E$39="Non-endemic","Treat with DEC",COUNTRY_INFO!Q759))</f>
        <v>1</v>
      </c>
      <c r="F759" s="15">
        <f>IF(INTRO!$E$39&lt;&gt;"Non-endemic",COUNTRY_INFO!R759,"Not required")</f>
        <v>1</v>
      </c>
      <c r="G759" s="14">
        <f>IF(COUNTRY_INFO!H759=1, IF($E759=1,IF(ALB_MBD!$J759&lt;&gt;" ",COUNTRY_INFO!F759+COUNTRY_INFO!G759-ALB_MBD!$J759,COUNTRY_INFO!F759+COUNTRY_INFO!G759), 0),0)</f>
        <v>139963</v>
      </c>
      <c r="H759" s="14">
        <f>IF(INTRO!$E$39&lt;&gt;"Endemic",0, IF(AND(COUNTRY_INFO!$I759=1,$F759&lt;&gt;0),IF(COUNTRY_INFO!N759&gt;=(COUNTRY_INFO!F759+COUNTRY_INFO!G759),COUNTRY_INFO!F759+COUNTRY_INFO!G759,COUNTRY_INFO!$N759), 0))</f>
        <v>56545.022948046862</v>
      </c>
      <c r="I759" s="3">
        <v>45236.01835843749</v>
      </c>
      <c r="J759" s="14">
        <f t="shared" si="79"/>
        <v>45236.01835843749</v>
      </c>
      <c r="K759" s="14">
        <f t="shared" si="80"/>
        <v>265235.54859637504</v>
      </c>
      <c r="L759" s="14">
        <f t="shared" si="81"/>
        <v>0</v>
      </c>
      <c r="M759" s="14">
        <f t="shared" si="82"/>
        <v>126660.85140362497</v>
      </c>
      <c r="N759" s="14">
        <f t="shared" si="83"/>
        <v>391896.4</v>
      </c>
      <c r="O759" s="25"/>
      <c r="P759" s="16">
        <f t="shared" si="77"/>
        <v>391896.4</v>
      </c>
      <c r="Q759" s="16">
        <f t="shared" si="78"/>
        <v>784</v>
      </c>
    </row>
    <row r="760" spans="1:17" x14ac:dyDescent="0.25">
      <c r="A760" s="13" t="str">
        <f>IF(INTRO!$E$39="Non-endemic"," ",IF(COUNTRY_INFO!A760=0," ",COUNTRY_INFO!A760))</f>
        <v>Nigeria</v>
      </c>
      <c r="B760" s="13" t="str">
        <f>IF(INTRO!$E$39="Non-endemic"," ",IF(COUNTRY_INFO!B760=0," ",COUNTRY_INFO!B760))</f>
        <v>Yobe</v>
      </c>
      <c r="C760" s="13" t="str">
        <f>IF(INTRO!$E$39="Non-endemic"," ",IF(COUNTRY_INFO!C760=0," ",COUNTRY_INFO!C760))</f>
        <v>Jakusko</v>
      </c>
      <c r="D760" s="14">
        <f>IF(INTRO!$E$39="Non-endemic",0,IF(INTRO!$E$39="Endemic but PC is not required",IF(COUNTRY_INFO!$H760=1,COUNTRY_INFO!F760+COUNTRY_INFO!G760,0),IF(COUNTRY_INFO!$H760=1,COUNTRY_INFO!F760+COUNTRY_INFO!G760,IF(COUNTRY_INFO!$I760=1,IF(COUNTRY_INFO!N760&gt;=(COUNTRY_INFO!F760+COUNTRY_INFO!G760),COUNTRY_INFO!F760+COUNTRY_INFO!G760,COUNTRY_INFO!$N760),0))))</f>
        <v>88176.988954687477</v>
      </c>
      <c r="E760" s="15">
        <f>IF(AND(INTRO!$E$39="Non-endemic",INTRO!$E$37="Non-endemic"),"Not required",IF(INTRO!$E$39="Non-endemic","Treat with DEC",COUNTRY_INFO!Q760))</f>
        <v>0</v>
      </c>
      <c r="F760" s="15">
        <f>IF(INTRO!$E$39&lt;&gt;"Non-endemic",COUNTRY_INFO!R760,"Not required")</f>
        <v>1</v>
      </c>
      <c r="G760" s="14">
        <f>IF(COUNTRY_INFO!H760=1, IF($E760=1,IF(ALB_MBD!$J760&lt;&gt;" ",COUNTRY_INFO!F760+COUNTRY_INFO!G760-ALB_MBD!$J760,COUNTRY_INFO!F760+COUNTRY_INFO!G760), 0),0)</f>
        <v>0</v>
      </c>
      <c r="H760" s="14">
        <f>IF(INTRO!$E$39&lt;&gt;"Endemic",0, IF(AND(COUNTRY_INFO!$I760=1,$F760&lt;&gt;0),IF(COUNTRY_INFO!N760&gt;=(COUNTRY_INFO!F760+COUNTRY_INFO!G760),COUNTRY_INFO!F760+COUNTRY_INFO!G760,COUNTRY_INFO!$N760), 0))</f>
        <v>88176.988954687477</v>
      </c>
      <c r="I760" s="3">
        <v>70541.591163749981</v>
      </c>
      <c r="J760" s="14">
        <f t="shared" si="79"/>
        <v>70541.591163749981</v>
      </c>
      <c r="K760" s="14">
        <f t="shared" si="80"/>
        <v>0</v>
      </c>
      <c r="L760" s="14">
        <f t="shared" si="81"/>
        <v>197516.45525849995</v>
      </c>
      <c r="M760" s="14">
        <f t="shared" si="82"/>
        <v>0</v>
      </c>
      <c r="N760" s="14">
        <f t="shared" si="83"/>
        <v>197516.45525849995</v>
      </c>
      <c r="O760" s="25"/>
      <c r="P760" s="16">
        <f t="shared" si="77"/>
        <v>197516.45525849995</v>
      </c>
      <c r="Q760" s="16">
        <f t="shared" si="78"/>
        <v>396</v>
      </c>
    </row>
    <row r="761" spans="1:17" x14ac:dyDescent="0.25">
      <c r="A761" s="13" t="str">
        <f>IF(INTRO!$E$39="Non-endemic"," ",IF(COUNTRY_INFO!A761=0," ",COUNTRY_INFO!A761))</f>
        <v>Nigeria</v>
      </c>
      <c r="B761" s="13" t="str">
        <f>IF(INTRO!$E$39="Non-endemic"," ",IF(COUNTRY_INFO!B761=0," ",COUNTRY_INFO!B761))</f>
        <v>Yobe</v>
      </c>
      <c r="C761" s="13" t="str">
        <f>IF(INTRO!$E$39="Non-endemic"," ",IF(COUNTRY_INFO!C761=0," ",COUNTRY_INFO!C761))</f>
        <v>Karasuwa</v>
      </c>
      <c r="D761" s="14">
        <f>IF(INTRO!$E$39="Non-endemic",0,IF(INTRO!$E$39="Endemic but PC is not required",IF(COUNTRY_INFO!$H761=1,COUNTRY_INFO!F761+COUNTRY_INFO!G761,0),IF(COUNTRY_INFO!$H761=1,COUNTRY_INFO!F761+COUNTRY_INFO!G761,IF(COUNTRY_INFO!$I761=1,IF(COUNTRY_INFO!N761&gt;=(COUNTRY_INFO!F761+COUNTRY_INFO!G761),COUNTRY_INFO!F761+COUNTRY_INFO!G761,COUNTRY_INFO!$N761),0))))</f>
        <v>246473</v>
      </c>
      <c r="E761" s="15">
        <f>IF(AND(INTRO!$E$39="Non-endemic",INTRO!$E$37="Non-endemic"),"Not required",IF(INTRO!$E$39="Non-endemic","Treat with DEC",COUNTRY_INFO!Q761))</f>
        <v>1</v>
      </c>
      <c r="F761" s="15">
        <f>IF(INTRO!$E$39&lt;&gt;"Non-endemic",COUNTRY_INFO!R761,"Not required")</f>
        <v>1</v>
      </c>
      <c r="G761" s="14">
        <f>IF(COUNTRY_INFO!H761=1, IF($E761=1,IF(ALB_MBD!$J761&lt;&gt;" ",COUNTRY_INFO!F761+COUNTRY_INFO!G761-ALB_MBD!$J761,COUNTRY_INFO!F761+COUNTRY_INFO!G761), 0),0)</f>
        <v>246473</v>
      </c>
      <c r="H761" s="14">
        <f>IF(INTRO!$E$39&lt;&gt;"Endemic",0, IF(AND(COUNTRY_INFO!$I761=1,$F761&lt;&gt;0),IF(COUNTRY_INFO!N761&gt;=(COUNTRY_INFO!F761+COUNTRY_INFO!G761),COUNTRY_INFO!F761+COUNTRY_INFO!G761,COUNTRY_INFO!$N761), 0))</f>
        <v>31405.68436406249</v>
      </c>
      <c r="I761" s="3">
        <v>25124.547491249992</v>
      </c>
      <c r="J761" s="14">
        <f t="shared" si="79"/>
        <v>25124.547491249992</v>
      </c>
      <c r="K761" s="14">
        <f t="shared" si="80"/>
        <v>619775.66702449997</v>
      </c>
      <c r="L761" s="14">
        <f t="shared" si="81"/>
        <v>0</v>
      </c>
      <c r="M761" s="14">
        <f t="shared" si="82"/>
        <v>70348.732975499966</v>
      </c>
      <c r="N761" s="14">
        <f t="shared" si="83"/>
        <v>690124.39999999991</v>
      </c>
      <c r="O761" s="25"/>
      <c r="P761" s="16">
        <f t="shared" si="77"/>
        <v>690124.39999999991</v>
      </c>
      <c r="Q761" s="16">
        <f t="shared" si="78"/>
        <v>1381</v>
      </c>
    </row>
    <row r="762" spans="1:17" x14ac:dyDescent="0.25">
      <c r="A762" s="13" t="str">
        <f>IF(INTRO!$E$39="Non-endemic"," ",IF(COUNTRY_INFO!A762=0," ",COUNTRY_INFO!A762))</f>
        <v>Nigeria</v>
      </c>
      <c r="B762" s="13" t="str">
        <f>IF(INTRO!$E$39="Non-endemic"," ",IF(COUNTRY_INFO!B762=0," ",COUNTRY_INFO!B762))</f>
        <v>Yobe</v>
      </c>
      <c r="C762" s="13" t="str">
        <f>IF(INTRO!$E$39="Non-endemic"," ",IF(COUNTRY_INFO!C762=0," ",COUNTRY_INFO!C762))</f>
        <v>Machina</v>
      </c>
      <c r="D762" s="14">
        <f>IF(INTRO!$E$39="Non-endemic",0,IF(INTRO!$E$39="Endemic but PC is not required",IF(COUNTRY_INFO!$H762=1,COUNTRY_INFO!F762+COUNTRY_INFO!G762,0),IF(COUNTRY_INFO!$H762=1,COUNTRY_INFO!F762+COUNTRY_INFO!G762,IF(COUNTRY_INFO!$I762=1,IF(COUNTRY_INFO!N762&gt;=(COUNTRY_INFO!F762+COUNTRY_INFO!G762),COUNTRY_INFO!F762+COUNTRY_INFO!G762,COUNTRY_INFO!$N762),0))))</f>
        <v>115114</v>
      </c>
      <c r="E762" s="15">
        <f>IF(AND(INTRO!$E$39="Non-endemic",INTRO!$E$37="Non-endemic"),"Not required",IF(INTRO!$E$39="Non-endemic","Treat with DEC",COUNTRY_INFO!Q762))</f>
        <v>1</v>
      </c>
      <c r="F762" s="15">
        <f>IF(INTRO!$E$39&lt;&gt;"Non-endemic",COUNTRY_INFO!R762,"Not required")</f>
        <v>0</v>
      </c>
      <c r="G762" s="14">
        <f>IF(COUNTRY_INFO!H762=1, IF($E762=1,IF(ALB_MBD!$J762&lt;&gt;" ",COUNTRY_INFO!F762+COUNTRY_INFO!G762-ALB_MBD!$J762,COUNTRY_INFO!F762+COUNTRY_INFO!G762), 0),0)</f>
        <v>115114</v>
      </c>
      <c r="H762" s="14">
        <f>IF(INTRO!$E$39&lt;&gt;"Endemic",0, IF(AND(COUNTRY_INFO!$I762=1,$F762&lt;&gt;0),IF(COUNTRY_INFO!N762&gt;=(COUNTRY_INFO!F762+COUNTRY_INFO!G762),COUNTRY_INFO!F762+COUNTRY_INFO!G762,COUNTRY_INFO!$N762), 0))</f>
        <v>0</v>
      </c>
      <c r="I762" s="3">
        <v>0</v>
      </c>
      <c r="J762" s="14">
        <f t="shared" si="79"/>
        <v>0</v>
      </c>
      <c r="K762" s="14">
        <f t="shared" si="80"/>
        <v>322319.19999999995</v>
      </c>
      <c r="L762" s="14">
        <f t="shared" si="81"/>
        <v>0</v>
      </c>
      <c r="M762" s="14">
        <f t="shared" si="82"/>
        <v>0</v>
      </c>
      <c r="N762" s="14">
        <f t="shared" si="83"/>
        <v>322319.19999999995</v>
      </c>
      <c r="O762" s="25"/>
      <c r="P762" s="16">
        <f t="shared" si="77"/>
        <v>322319.19999999995</v>
      </c>
      <c r="Q762" s="16">
        <f t="shared" si="78"/>
        <v>645</v>
      </c>
    </row>
    <row r="763" spans="1:17" x14ac:dyDescent="0.25">
      <c r="A763" s="13" t="str">
        <f>IF(INTRO!$E$39="Non-endemic"," ",IF(COUNTRY_INFO!A763=0," ",COUNTRY_INFO!A763))</f>
        <v>Nigeria</v>
      </c>
      <c r="B763" s="13" t="str">
        <f>IF(INTRO!$E$39="Non-endemic"," ",IF(COUNTRY_INFO!B763=0," ",COUNTRY_INFO!B763))</f>
        <v>Yobe</v>
      </c>
      <c r="C763" s="13" t="str">
        <f>IF(INTRO!$E$39="Non-endemic"," ",IF(COUNTRY_INFO!C763=0," ",COUNTRY_INFO!C763))</f>
        <v>Nangere</v>
      </c>
      <c r="D763" s="14">
        <f>IF(INTRO!$E$39="Non-endemic",0,IF(INTRO!$E$39="Endemic but PC is not required",IF(COUNTRY_INFO!$H763=1,COUNTRY_INFO!F763+COUNTRY_INFO!G763,0),IF(COUNTRY_INFO!$H763=1,COUNTRY_INFO!F763+COUNTRY_INFO!G763,IF(COUNTRY_INFO!$I763=1,IF(COUNTRY_INFO!N763&gt;=(COUNTRY_INFO!F763+COUNTRY_INFO!G763),COUNTRY_INFO!F763+COUNTRY_INFO!G763,COUNTRY_INFO!$N763),0))))</f>
        <v>66283</v>
      </c>
      <c r="E763" s="15">
        <f>IF(AND(INTRO!$E$39="Non-endemic",INTRO!$E$37="Non-endemic"),"Not required",IF(INTRO!$E$39="Non-endemic","Treat with DEC",COUNTRY_INFO!Q763))</f>
        <v>1</v>
      </c>
      <c r="F763" s="15">
        <f>IF(INTRO!$E$39&lt;&gt;"Non-endemic",COUNTRY_INFO!R763,"Not required")</f>
        <v>1</v>
      </c>
      <c r="G763" s="14">
        <f>IF(COUNTRY_INFO!H763=1, IF($E763=1,IF(ALB_MBD!$J763&lt;&gt;" ",COUNTRY_INFO!F763+COUNTRY_INFO!G763-ALB_MBD!$J763,COUNTRY_INFO!F763+COUNTRY_INFO!G763), 0),0)</f>
        <v>66283</v>
      </c>
      <c r="H763" s="14">
        <f>IF(INTRO!$E$39&lt;&gt;"Endemic",0, IF(AND(COUNTRY_INFO!$I763=1,$F763&lt;&gt;0),IF(COUNTRY_INFO!N763&gt;=(COUNTRY_INFO!F763+COUNTRY_INFO!G763),COUNTRY_INFO!F763+COUNTRY_INFO!G763,COUNTRY_INFO!$N763), 0))</f>
        <v>30567.890380078112</v>
      </c>
      <c r="I763" s="3">
        <v>24454.312304062489</v>
      </c>
      <c r="J763" s="14">
        <f t="shared" si="79"/>
        <v>24454.312304062489</v>
      </c>
      <c r="K763" s="14">
        <f t="shared" si="80"/>
        <v>117120.32554862501</v>
      </c>
      <c r="L763" s="14">
        <f t="shared" si="81"/>
        <v>0</v>
      </c>
      <c r="M763" s="14">
        <f t="shared" si="82"/>
        <v>68472.074451374967</v>
      </c>
      <c r="N763" s="14">
        <f t="shared" si="83"/>
        <v>185592.39999999997</v>
      </c>
      <c r="O763" s="25"/>
      <c r="P763" s="16">
        <f t="shared" si="77"/>
        <v>185592.39999999997</v>
      </c>
      <c r="Q763" s="16">
        <f t="shared" si="78"/>
        <v>372</v>
      </c>
    </row>
    <row r="764" spans="1:17" x14ac:dyDescent="0.25">
      <c r="A764" s="13" t="str">
        <f>IF(INTRO!$E$39="Non-endemic"," ",IF(COUNTRY_INFO!A764=0," ",COUNTRY_INFO!A764))</f>
        <v>Nigeria</v>
      </c>
      <c r="B764" s="13" t="str">
        <f>IF(INTRO!$E$39="Non-endemic"," ",IF(COUNTRY_INFO!B764=0," ",COUNTRY_INFO!B764))</f>
        <v>Yobe</v>
      </c>
      <c r="C764" s="13" t="str">
        <f>IF(INTRO!$E$39="Non-endemic"," ",IF(COUNTRY_INFO!C764=0," ",COUNTRY_INFO!C764))</f>
        <v>Nguru</v>
      </c>
      <c r="D764" s="14">
        <f>IF(INTRO!$E$39="Non-endemic",0,IF(INTRO!$E$39="Endemic but PC is not required",IF(COUNTRY_INFO!$H764=1,COUNTRY_INFO!F764+COUNTRY_INFO!G764,0),IF(COUNTRY_INFO!$H764=1,COUNTRY_INFO!F764+COUNTRY_INFO!G764,IF(COUNTRY_INFO!$I764=1,IF(COUNTRY_INFO!N764&gt;=(COUNTRY_INFO!F764+COUNTRY_INFO!G764),COUNTRY_INFO!F764+COUNTRY_INFO!G764,COUNTRY_INFO!$N764),0))))</f>
        <v>94489</v>
      </c>
      <c r="E764" s="15">
        <f>IF(AND(INTRO!$E$39="Non-endemic",INTRO!$E$37="Non-endemic"),"Not required",IF(INTRO!$E$39="Non-endemic","Treat with DEC",COUNTRY_INFO!Q764))</f>
        <v>1</v>
      </c>
      <c r="F764" s="15">
        <f>IF(INTRO!$E$39&lt;&gt;"Non-endemic",COUNTRY_INFO!R764,"Not required")</f>
        <v>1</v>
      </c>
      <c r="G764" s="14">
        <f>IF(COUNTRY_INFO!H764=1, IF($E764=1,IF(ALB_MBD!$J764&lt;&gt;" ",COUNTRY_INFO!F764+COUNTRY_INFO!G764-ALB_MBD!$J764,COUNTRY_INFO!F764+COUNTRY_INFO!G764), 0),0)</f>
        <v>94489</v>
      </c>
      <c r="H764" s="14">
        <f>IF(INTRO!$E$39&lt;&gt;"Endemic",0, IF(AND(COUNTRY_INFO!$I764=1,$F764&lt;&gt;0),IF(COUNTRY_INFO!N764&gt;=(COUNTRY_INFO!F764+COUNTRY_INFO!G764),COUNTRY_INFO!F764+COUNTRY_INFO!G764,COUNTRY_INFO!$N764), 0))</f>
        <v>64489.164321874974</v>
      </c>
      <c r="I764" s="3">
        <v>51591.331457499982</v>
      </c>
      <c r="J764" s="14">
        <f t="shared" si="79"/>
        <v>51591.331457499982</v>
      </c>
      <c r="K764" s="14">
        <f t="shared" si="80"/>
        <v>120113.47191900005</v>
      </c>
      <c r="L764" s="14">
        <f t="shared" si="81"/>
        <v>0</v>
      </c>
      <c r="M764" s="14">
        <f t="shared" si="82"/>
        <v>144455.72808099995</v>
      </c>
      <c r="N764" s="14">
        <f t="shared" si="83"/>
        <v>264569.2</v>
      </c>
      <c r="O764" s="25"/>
      <c r="P764" s="16">
        <f t="shared" si="77"/>
        <v>264569.2</v>
      </c>
      <c r="Q764" s="16">
        <f t="shared" si="78"/>
        <v>530</v>
      </c>
    </row>
    <row r="765" spans="1:17" x14ac:dyDescent="0.25">
      <c r="A765" s="13" t="str">
        <f>IF(INTRO!$E$39="Non-endemic"," ",IF(COUNTRY_INFO!A765=0," ",COUNTRY_INFO!A765))</f>
        <v>Nigeria</v>
      </c>
      <c r="B765" s="13" t="str">
        <f>IF(INTRO!$E$39="Non-endemic"," ",IF(COUNTRY_INFO!B765=0," ",COUNTRY_INFO!B765))</f>
        <v>Yobe</v>
      </c>
      <c r="C765" s="13" t="str">
        <f>IF(INTRO!$E$39="Non-endemic"," ",IF(COUNTRY_INFO!C765=0," ",COUNTRY_INFO!C765))</f>
        <v>Potiskum</v>
      </c>
      <c r="D765" s="14">
        <f>IF(INTRO!$E$39="Non-endemic",0,IF(INTRO!$E$39="Endemic but PC is not required",IF(COUNTRY_INFO!$H765=1,COUNTRY_INFO!F765+COUNTRY_INFO!G765,0),IF(COUNTRY_INFO!$H765=1,COUNTRY_INFO!F765+COUNTRY_INFO!G765,IF(COUNTRY_INFO!$I765=1,IF(COUNTRY_INFO!N765&gt;=(COUNTRY_INFO!F765+COUNTRY_INFO!G765),COUNTRY_INFO!F765+COUNTRY_INFO!G765,COUNTRY_INFO!$N765),0))))</f>
        <v>74499.643426953102</v>
      </c>
      <c r="E765" s="15">
        <f>IF(AND(INTRO!$E$39="Non-endemic",INTRO!$E$37="Non-endemic"),"Not required",IF(INTRO!$E$39="Non-endemic","Treat with DEC",COUNTRY_INFO!Q765))</f>
        <v>0</v>
      </c>
      <c r="F765" s="15">
        <f>IF(INTRO!$E$39&lt;&gt;"Non-endemic",COUNTRY_INFO!R765,"Not required")</f>
        <v>1</v>
      </c>
      <c r="G765" s="14">
        <f>IF(COUNTRY_INFO!H765=1, IF($E765=1,IF(ALB_MBD!$J765&lt;&gt;" ",COUNTRY_INFO!F765+COUNTRY_INFO!G765-ALB_MBD!$J765,COUNTRY_INFO!F765+COUNTRY_INFO!G765), 0),0)</f>
        <v>0</v>
      </c>
      <c r="H765" s="14">
        <f>IF(INTRO!$E$39&lt;&gt;"Endemic",0, IF(AND(COUNTRY_INFO!$I765=1,$F765&lt;&gt;0),IF(COUNTRY_INFO!N765&gt;=(COUNTRY_INFO!F765+COUNTRY_INFO!G765),COUNTRY_INFO!F765+COUNTRY_INFO!G765,COUNTRY_INFO!$N765), 0))</f>
        <v>74499.643426953102</v>
      </c>
      <c r="I765" s="3">
        <v>59599.714741562486</v>
      </c>
      <c r="J765" s="14">
        <f t="shared" si="79"/>
        <v>59599.714741562486</v>
      </c>
      <c r="K765" s="14">
        <f t="shared" si="80"/>
        <v>0</v>
      </c>
      <c r="L765" s="14">
        <f t="shared" si="81"/>
        <v>166879.20127637495</v>
      </c>
      <c r="M765" s="14">
        <f t="shared" si="82"/>
        <v>0</v>
      </c>
      <c r="N765" s="14">
        <f t="shared" si="83"/>
        <v>166879.20127637495</v>
      </c>
      <c r="O765" s="25"/>
      <c r="P765" s="16">
        <f t="shared" si="77"/>
        <v>166879.20127637495</v>
      </c>
      <c r="Q765" s="16">
        <f t="shared" si="78"/>
        <v>334</v>
      </c>
    </row>
    <row r="766" spans="1:17" x14ac:dyDescent="0.25">
      <c r="A766" s="13" t="str">
        <f>IF(INTRO!$E$39="Non-endemic"," ",IF(COUNTRY_INFO!A766=0," ",COUNTRY_INFO!A766))</f>
        <v>Nigeria</v>
      </c>
      <c r="B766" s="13" t="str">
        <f>IF(INTRO!$E$39="Non-endemic"," ",IF(COUNTRY_INFO!B766=0," ",COUNTRY_INFO!B766))</f>
        <v>Yobe</v>
      </c>
      <c r="C766" s="13" t="str">
        <f>IF(INTRO!$E$39="Non-endemic"," ",IF(COUNTRY_INFO!C766=0," ",COUNTRY_INFO!C766))</f>
        <v>Tarmua</v>
      </c>
      <c r="D766" s="14">
        <f>IF(INTRO!$E$39="Non-endemic",0,IF(INTRO!$E$39="Endemic but PC is not required",IF(COUNTRY_INFO!$H766=1,COUNTRY_INFO!F766+COUNTRY_INFO!G766,0),IF(COUNTRY_INFO!$H766=1,COUNTRY_INFO!F766+COUNTRY_INFO!G766,IF(COUNTRY_INFO!$I766=1,IF(COUNTRY_INFO!N766&gt;=(COUNTRY_INFO!F766+COUNTRY_INFO!G766),COUNTRY_INFO!F766+COUNTRY_INFO!G766,COUNTRY_INFO!$N766),0))))</f>
        <v>67127.277130468719</v>
      </c>
      <c r="E766" s="15">
        <f>IF(AND(INTRO!$E$39="Non-endemic",INTRO!$E$37="Non-endemic"),"Not required",IF(INTRO!$E$39="Non-endemic","Treat with DEC",COUNTRY_INFO!Q766))</f>
        <v>0</v>
      </c>
      <c r="F766" s="15">
        <f>IF(INTRO!$E$39&lt;&gt;"Non-endemic",COUNTRY_INFO!R766,"Not required")</f>
        <v>1</v>
      </c>
      <c r="G766" s="14">
        <f>IF(COUNTRY_INFO!H766=1, IF($E766=1,IF(ALB_MBD!$J766&lt;&gt;" ",COUNTRY_INFO!F766+COUNTRY_INFO!G766-ALB_MBD!$J766,COUNTRY_INFO!F766+COUNTRY_INFO!G766), 0),0)</f>
        <v>0</v>
      </c>
      <c r="H766" s="14">
        <f>IF(INTRO!$E$39&lt;&gt;"Endemic",0, IF(AND(COUNTRY_INFO!$I766=1,$F766&lt;&gt;0),IF(COUNTRY_INFO!N766&gt;=(COUNTRY_INFO!F766+COUNTRY_INFO!G766),COUNTRY_INFO!F766+COUNTRY_INFO!G766,COUNTRY_INFO!$N766), 0))</f>
        <v>67127.277130468719</v>
      </c>
      <c r="I766" s="3">
        <v>53701.821704374983</v>
      </c>
      <c r="J766" s="14">
        <f t="shared" si="79"/>
        <v>53701.821704374983</v>
      </c>
      <c r="K766" s="14">
        <f t="shared" si="80"/>
        <v>0</v>
      </c>
      <c r="L766" s="14">
        <f t="shared" si="81"/>
        <v>150365.10077224995</v>
      </c>
      <c r="M766" s="14">
        <f t="shared" si="82"/>
        <v>0</v>
      </c>
      <c r="N766" s="14">
        <f t="shared" si="83"/>
        <v>150365.10077224995</v>
      </c>
      <c r="O766" s="25"/>
      <c r="P766" s="16">
        <f t="shared" si="77"/>
        <v>150365.10077224995</v>
      </c>
      <c r="Q766" s="16">
        <f t="shared" si="78"/>
        <v>301</v>
      </c>
    </row>
    <row r="767" spans="1:17" x14ac:dyDescent="0.25">
      <c r="A767" s="13" t="str">
        <f>IF(INTRO!$E$39="Non-endemic"," ",IF(COUNTRY_INFO!A767=0," ",COUNTRY_INFO!A767))</f>
        <v>Nigeria</v>
      </c>
      <c r="B767" s="13" t="str">
        <f>IF(INTRO!$E$39="Non-endemic"," ",IF(COUNTRY_INFO!B767=0," ",COUNTRY_INFO!B767))</f>
        <v>Yobe</v>
      </c>
      <c r="C767" s="13" t="str">
        <f>IF(INTRO!$E$39="Non-endemic"," ",IF(COUNTRY_INFO!C767=0," ",COUNTRY_INFO!C767))</f>
        <v>Yunusari</v>
      </c>
      <c r="D767" s="14">
        <f>IF(INTRO!$E$39="Non-endemic",0,IF(INTRO!$E$39="Endemic but PC is not required",IF(COUNTRY_INFO!$H767=1,COUNTRY_INFO!F767+COUNTRY_INFO!G767,0),IF(COUNTRY_INFO!$H767=1,COUNTRY_INFO!F767+COUNTRY_INFO!G767,IF(COUNTRY_INFO!$I767=1,IF(COUNTRY_INFO!N767&gt;=(COUNTRY_INFO!F767+COUNTRY_INFO!G767),COUNTRY_INFO!F767+COUNTRY_INFO!G767,COUNTRY_INFO!$N767),0))))</f>
        <v>135372</v>
      </c>
      <c r="E767" s="15">
        <f>IF(AND(INTRO!$E$39="Non-endemic",INTRO!$E$37="Non-endemic"),"Not required",IF(INTRO!$E$39="Non-endemic","Treat with DEC",COUNTRY_INFO!Q767))</f>
        <v>1</v>
      </c>
      <c r="F767" s="15">
        <f>IF(INTRO!$E$39&lt;&gt;"Non-endemic",COUNTRY_INFO!R767,"Not required")</f>
        <v>0</v>
      </c>
      <c r="G767" s="14">
        <f>IF(COUNTRY_INFO!H767=1, IF($E767=1,IF(ALB_MBD!$J767&lt;&gt;" ",COUNTRY_INFO!F767+COUNTRY_INFO!G767-ALB_MBD!$J767,COUNTRY_INFO!F767+COUNTRY_INFO!G767), 0),0)</f>
        <v>135372</v>
      </c>
      <c r="H767" s="14">
        <f>IF(INTRO!$E$39&lt;&gt;"Endemic",0, IF(AND(COUNTRY_INFO!$I767=1,$F767&lt;&gt;0),IF(COUNTRY_INFO!N767&gt;=(COUNTRY_INFO!F767+COUNTRY_INFO!G767),COUNTRY_INFO!F767+COUNTRY_INFO!G767,COUNTRY_INFO!$N767), 0))</f>
        <v>0</v>
      </c>
      <c r="I767" s="3">
        <v>0</v>
      </c>
      <c r="J767" s="14">
        <f t="shared" si="79"/>
        <v>0</v>
      </c>
      <c r="K767" s="14">
        <f t="shared" si="80"/>
        <v>379041.6</v>
      </c>
      <c r="L767" s="14">
        <f t="shared" si="81"/>
        <v>0</v>
      </c>
      <c r="M767" s="14">
        <f t="shared" si="82"/>
        <v>0</v>
      </c>
      <c r="N767" s="14">
        <f t="shared" si="83"/>
        <v>379041.6</v>
      </c>
      <c r="O767" s="25"/>
      <c r="P767" s="16">
        <f t="shared" si="77"/>
        <v>379041.6</v>
      </c>
      <c r="Q767" s="16">
        <f t="shared" si="78"/>
        <v>759</v>
      </c>
    </row>
    <row r="768" spans="1:17" x14ac:dyDescent="0.25">
      <c r="A768" s="13" t="str">
        <f>IF(INTRO!$E$39="Non-endemic"," ",IF(COUNTRY_INFO!A768=0," ",COUNTRY_INFO!A768))</f>
        <v>Nigeria</v>
      </c>
      <c r="B768" s="13" t="str">
        <f>IF(INTRO!$E$39="Non-endemic"," ",IF(COUNTRY_INFO!B768=0," ",COUNTRY_INFO!B768))</f>
        <v>Yobe</v>
      </c>
      <c r="C768" s="13" t="str">
        <f>IF(INTRO!$E$39="Non-endemic"," ",IF(COUNTRY_INFO!C768=0," ",COUNTRY_INFO!C768))</f>
        <v>Yusufari</v>
      </c>
      <c r="D768" s="14">
        <f>IF(INTRO!$E$39="Non-endemic",0,IF(INTRO!$E$39="Endemic but PC is not required",IF(COUNTRY_INFO!$H768=1,COUNTRY_INFO!F768+COUNTRY_INFO!G768,0),IF(COUNTRY_INFO!$H768=1,COUNTRY_INFO!F768+COUNTRY_INFO!G768,IF(COUNTRY_INFO!$I768=1,IF(COUNTRY_INFO!N768&gt;=(COUNTRY_INFO!F768+COUNTRY_INFO!G768),COUNTRY_INFO!F768+COUNTRY_INFO!G768,COUNTRY_INFO!$N768),0))))</f>
        <v>119519</v>
      </c>
      <c r="E768" s="15">
        <f>IF(AND(INTRO!$E$39="Non-endemic",INTRO!$E$37="Non-endemic"),"Not required",IF(INTRO!$E$39="Non-endemic","Treat with DEC",COUNTRY_INFO!Q768))</f>
        <v>1</v>
      </c>
      <c r="F768" s="15">
        <f>IF(INTRO!$E$39&lt;&gt;"Non-endemic",COUNTRY_INFO!R768,"Not required")</f>
        <v>0</v>
      </c>
      <c r="G768" s="14">
        <f>IF(COUNTRY_INFO!H768=1, IF($E768=1,IF(ALB_MBD!$J768&lt;&gt;" ",COUNTRY_INFO!F768+COUNTRY_INFO!G768-ALB_MBD!$J768,COUNTRY_INFO!F768+COUNTRY_INFO!G768), 0),0)</f>
        <v>119519</v>
      </c>
      <c r="H768" s="14">
        <f>IF(INTRO!$E$39&lt;&gt;"Endemic",0, IF(AND(COUNTRY_INFO!$I768=1,$F768&lt;&gt;0),IF(COUNTRY_INFO!N768&gt;=(COUNTRY_INFO!F768+COUNTRY_INFO!G768),COUNTRY_INFO!F768+COUNTRY_INFO!G768,COUNTRY_INFO!$N768), 0))</f>
        <v>0</v>
      </c>
      <c r="I768" s="3">
        <v>0</v>
      </c>
      <c r="J768" s="14">
        <f t="shared" si="79"/>
        <v>0</v>
      </c>
      <c r="K768" s="14">
        <f t="shared" si="80"/>
        <v>334653.19999999995</v>
      </c>
      <c r="L768" s="14">
        <f t="shared" si="81"/>
        <v>0</v>
      </c>
      <c r="M768" s="14">
        <f t="shared" si="82"/>
        <v>0</v>
      </c>
      <c r="N768" s="14">
        <f t="shared" si="83"/>
        <v>334653.19999999995</v>
      </c>
      <c r="O768" s="25"/>
      <c r="P768" s="16">
        <f t="shared" si="77"/>
        <v>334653.19999999995</v>
      </c>
      <c r="Q768" s="16">
        <f t="shared" si="78"/>
        <v>670</v>
      </c>
    </row>
    <row r="769" spans="1:17" x14ac:dyDescent="0.25">
      <c r="A769" s="13" t="str">
        <f>IF(INTRO!$E$39="Non-endemic"," ",IF(COUNTRY_INFO!A769=0," ",COUNTRY_INFO!A769))</f>
        <v>Nigeria</v>
      </c>
      <c r="B769" s="13" t="str">
        <f>IF(INTRO!$E$39="Non-endemic"," ",IF(COUNTRY_INFO!B769=0," ",COUNTRY_INFO!B769))</f>
        <v>Zamfara</v>
      </c>
      <c r="C769" s="13" t="str">
        <f>IF(INTRO!$E$39="Non-endemic"," ",IF(COUNTRY_INFO!C769=0," ",COUNTRY_INFO!C769))</f>
        <v>Anka</v>
      </c>
      <c r="D769" s="14">
        <f>IF(INTRO!$E$39="Non-endemic",0,IF(INTRO!$E$39="Endemic but PC is not required",IF(COUNTRY_INFO!$H769=1,COUNTRY_INFO!F769+COUNTRY_INFO!G769,0),IF(COUNTRY_INFO!$H769=1,COUNTRY_INFO!F769+COUNTRY_INFO!G769,IF(COUNTRY_INFO!$I769=1,IF(COUNTRY_INFO!N769&gt;=(COUNTRY_INFO!F769+COUNTRY_INFO!G769),COUNTRY_INFO!F769+COUNTRY_INFO!G769,COUNTRY_INFO!$N769),0))))</f>
        <v>153080</v>
      </c>
      <c r="E769" s="15">
        <f>IF(AND(INTRO!$E$39="Non-endemic",INTRO!$E$37="Non-endemic"),"Not required",IF(INTRO!$E$39="Non-endemic","Treat with DEC",COUNTRY_INFO!Q769))</f>
        <v>1</v>
      </c>
      <c r="F769" s="15">
        <f>IF(INTRO!$E$39&lt;&gt;"Non-endemic",COUNTRY_INFO!R769,"Not required")</f>
        <v>1</v>
      </c>
      <c r="G769" s="14">
        <f>IF(COUNTRY_INFO!H769=1, IF($E769=1,IF(ALB_MBD!$J769&lt;&gt;" ",COUNTRY_INFO!F769+COUNTRY_INFO!G769-ALB_MBD!$J769,COUNTRY_INFO!F769+COUNTRY_INFO!G769), 0),0)</f>
        <v>153080</v>
      </c>
      <c r="H769" s="14">
        <f>IF(INTRO!$E$39&lt;&gt;"Endemic",0, IF(AND(COUNTRY_INFO!$I769=1,$F769&lt;&gt;0),IF(COUNTRY_INFO!N769&gt;=(COUNTRY_INFO!F769+COUNTRY_INFO!G769),COUNTRY_INFO!F769+COUNTRY_INFO!G769,COUNTRY_INFO!$N769), 0))</f>
        <v>19465.740326171868</v>
      </c>
      <c r="I769" s="3">
        <v>15572.592260937496</v>
      </c>
      <c r="J769" s="14">
        <f t="shared" si="79"/>
        <v>15572.592260937496</v>
      </c>
      <c r="K769" s="14">
        <f t="shared" si="80"/>
        <v>385020.74166937498</v>
      </c>
      <c r="L769" s="14">
        <f t="shared" si="81"/>
        <v>0</v>
      </c>
      <c r="M769" s="14">
        <f t="shared" si="82"/>
        <v>43603.258330624987</v>
      </c>
      <c r="N769" s="14">
        <f t="shared" si="83"/>
        <v>428624</v>
      </c>
      <c r="O769" s="25"/>
      <c r="P769" s="16">
        <f t="shared" si="77"/>
        <v>428624</v>
      </c>
      <c r="Q769" s="16">
        <f t="shared" si="78"/>
        <v>858</v>
      </c>
    </row>
    <row r="770" spans="1:17" x14ac:dyDescent="0.25">
      <c r="A770" s="13" t="str">
        <f>IF(INTRO!$E$39="Non-endemic"," ",IF(COUNTRY_INFO!A770=0," ",COUNTRY_INFO!A770))</f>
        <v>Nigeria</v>
      </c>
      <c r="B770" s="13" t="str">
        <f>IF(INTRO!$E$39="Non-endemic"," ",IF(COUNTRY_INFO!B770=0," ",COUNTRY_INFO!B770))</f>
        <v>Zamfara</v>
      </c>
      <c r="C770" s="13" t="str">
        <f>IF(INTRO!$E$39="Non-endemic"," ",IF(COUNTRY_INFO!C770=0," ",COUNTRY_INFO!C770))</f>
        <v>Bakura</v>
      </c>
      <c r="D770" s="14">
        <f>IF(INTRO!$E$39="Non-endemic",0,IF(INTRO!$E$39="Endemic but PC is not required",IF(COUNTRY_INFO!$H770=1,COUNTRY_INFO!F770+COUNTRY_INFO!G770,0),IF(COUNTRY_INFO!$H770=1,COUNTRY_INFO!F770+COUNTRY_INFO!G770,IF(COUNTRY_INFO!$I770=1,IF(COUNTRY_INFO!N770&gt;=(COUNTRY_INFO!F770+COUNTRY_INFO!G770),COUNTRY_INFO!F770+COUNTRY_INFO!G770,COUNTRY_INFO!$N770),0))))</f>
        <v>201094</v>
      </c>
      <c r="E770" s="15">
        <f>IF(AND(INTRO!$E$39="Non-endemic",INTRO!$E$37="Non-endemic"),"Not required",IF(INTRO!$E$39="Non-endemic","Treat with DEC",COUNTRY_INFO!Q770))</f>
        <v>1</v>
      </c>
      <c r="F770" s="15">
        <f>IF(INTRO!$E$39&lt;&gt;"Non-endemic",COUNTRY_INFO!R770,"Not required")</f>
        <v>0</v>
      </c>
      <c r="G770" s="14">
        <f>IF(COUNTRY_INFO!H770=1, IF($E770=1,IF(ALB_MBD!$J770&lt;&gt;" ",COUNTRY_INFO!F770+COUNTRY_INFO!G770-ALB_MBD!$J770,COUNTRY_INFO!F770+COUNTRY_INFO!G770), 0),0)</f>
        <v>201094</v>
      </c>
      <c r="H770" s="14">
        <f>IF(INTRO!$E$39&lt;&gt;"Endemic",0, IF(AND(COUNTRY_INFO!$I770=1,$F770&lt;&gt;0),IF(COUNTRY_INFO!N770&gt;=(COUNTRY_INFO!F770+COUNTRY_INFO!G770),COUNTRY_INFO!F770+COUNTRY_INFO!G770,COUNTRY_INFO!$N770), 0))</f>
        <v>0</v>
      </c>
      <c r="I770" s="3">
        <v>0</v>
      </c>
      <c r="J770" s="14">
        <f t="shared" si="79"/>
        <v>0</v>
      </c>
      <c r="K770" s="14">
        <f t="shared" si="80"/>
        <v>563063.19999999995</v>
      </c>
      <c r="L770" s="14">
        <f t="shared" si="81"/>
        <v>0</v>
      </c>
      <c r="M770" s="14">
        <f t="shared" si="82"/>
        <v>0</v>
      </c>
      <c r="N770" s="14">
        <f t="shared" si="83"/>
        <v>563063.19999999995</v>
      </c>
      <c r="O770" s="25"/>
      <c r="P770" s="16">
        <f t="shared" si="77"/>
        <v>563063.19999999995</v>
      </c>
      <c r="Q770" s="16">
        <f t="shared" si="78"/>
        <v>1127</v>
      </c>
    </row>
    <row r="771" spans="1:17" x14ac:dyDescent="0.25">
      <c r="A771" s="13" t="str">
        <f>IF(INTRO!$E$39="Non-endemic"," ",IF(COUNTRY_INFO!A771=0," ",COUNTRY_INFO!A771))</f>
        <v>Nigeria</v>
      </c>
      <c r="B771" s="13" t="str">
        <f>IF(INTRO!$E$39="Non-endemic"," ",IF(COUNTRY_INFO!B771=0," ",COUNTRY_INFO!B771))</f>
        <v>Zamfara</v>
      </c>
      <c r="C771" s="13" t="str">
        <f>IF(INTRO!$E$39="Non-endemic"," ",IF(COUNTRY_INFO!C771=0," ",COUNTRY_INFO!C771))</f>
        <v>Birnin Magaji</v>
      </c>
      <c r="D771" s="14">
        <f>IF(INTRO!$E$39="Non-endemic",0,IF(INTRO!$E$39="Endemic but PC is not required",IF(COUNTRY_INFO!$H771=1,COUNTRY_INFO!F771+COUNTRY_INFO!G771,0),IF(COUNTRY_INFO!$H771=1,COUNTRY_INFO!F771+COUNTRY_INFO!G771,IF(COUNTRY_INFO!$I771=1,IF(COUNTRY_INFO!N771&gt;=(COUNTRY_INFO!F771+COUNTRY_INFO!G771),COUNTRY_INFO!F771+COUNTRY_INFO!G771,COUNTRY_INFO!$N771),0))))</f>
        <v>192178</v>
      </c>
      <c r="E771" s="15">
        <f>IF(AND(INTRO!$E$39="Non-endemic",INTRO!$E$37="Non-endemic"),"Not required",IF(INTRO!$E$39="Non-endemic","Treat with DEC",COUNTRY_INFO!Q771))</f>
        <v>1</v>
      </c>
      <c r="F771" s="15">
        <f>IF(INTRO!$E$39&lt;&gt;"Non-endemic",COUNTRY_INFO!R771,"Not required")</f>
        <v>0</v>
      </c>
      <c r="G771" s="14">
        <f>IF(COUNTRY_INFO!H771=1, IF($E771=1,IF(ALB_MBD!$J771&lt;&gt;" ",COUNTRY_INFO!F771+COUNTRY_INFO!G771-ALB_MBD!$J771,COUNTRY_INFO!F771+COUNTRY_INFO!G771), 0),0)</f>
        <v>192178</v>
      </c>
      <c r="H771" s="14">
        <f>IF(INTRO!$E$39&lt;&gt;"Endemic",0, IF(AND(COUNTRY_INFO!$I771=1,$F771&lt;&gt;0),IF(COUNTRY_INFO!N771&gt;=(COUNTRY_INFO!F771+COUNTRY_INFO!G771),COUNTRY_INFO!F771+COUNTRY_INFO!G771,COUNTRY_INFO!$N771), 0))</f>
        <v>0</v>
      </c>
      <c r="I771" s="3">
        <v>0</v>
      </c>
      <c r="J771" s="14">
        <f t="shared" si="79"/>
        <v>0</v>
      </c>
      <c r="K771" s="14">
        <f t="shared" si="80"/>
        <v>538098.4</v>
      </c>
      <c r="L771" s="14">
        <f t="shared" si="81"/>
        <v>0</v>
      </c>
      <c r="M771" s="14">
        <f t="shared" si="82"/>
        <v>0</v>
      </c>
      <c r="N771" s="14">
        <f t="shared" si="83"/>
        <v>538098.4</v>
      </c>
      <c r="O771" s="25"/>
      <c r="P771" s="16">
        <f t="shared" si="77"/>
        <v>538098.4</v>
      </c>
      <c r="Q771" s="16">
        <f t="shared" si="78"/>
        <v>1077</v>
      </c>
    </row>
    <row r="772" spans="1:17" x14ac:dyDescent="0.25">
      <c r="A772" s="13" t="str">
        <f>IF(INTRO!$E$39="Non-endemic"," ",IF(COUNTRY_INFO!A772=0," ",COUNTRY_INFO!A772))</f>
        <v>Nigeria</v>
      </c>
      <c r="B772" s="13" t="str">
        <f>IF(INTRO!$E$39="Non-endemic"," ",IF(COUNTRY_INFO!B772=0," ",COUNTRY_INFO!B772))</f>
        <v>Zamfara</v>
      </c>
      <c r="C772" s="13" t="str">
        <f>IF(INTRO!$E$39="Non-endemic"," ",IF(COUNTRY_INFO!C772=0," ",COUNTRY_INFO!C772))</f>
        <v>Bukkuyum</v>
      </c>
      <c r="D772" s="14">
        <f>IF(INTRO!$E$39="Non-endemic",0,IF(INTRO!$E$39="Endemic but PC is not required",IF(COUNTRY_INFO!$H772=1,COUNTRY_INFO!F772+COUNTRY_INFO!G772,0),IF(COUNTRY_INFO!$H772=1,COUNTRY_INFO!F772+COUNTRY_INFO!G772,IF(COUNTRY_INFO!$I772=1,IF(COUNTRY_INFO!N772&gt;=(COUNTRY_INFO!F772+COUNTRY_INFO!G772),COUNTRY_INFO!F772+COUNTRY_INFO!G772,COUNTRY_INFO!$N772),0))))</f>
        <v>227698</v>
      </c>
      <c r="E772" s="15">
        <f>IF(AND(INTRO!$E$39="Non-endemic",INTRO!$E$37="Non-endemic"),"Not required",IF(INTRO!$E$39="Non-endemic","Treat with DEC",COUNTRY_INFO!Q772))</f>
        <v>1</v>
      </c>
      <c r="F772" s="15">
        <f>IF(INTRO!$E$39&lt;&gt;"Non-endemic",COUNTRY_INFO!R772,"Not required")</f>
        <v>1</v>
      </c>
      <c r="G772" s="14">
        <f>IF(COUNTRY_INFO!H772=1, IF($E772=1,IF(ALB_MBD!$J772&lt;&gt;" ",COUNTRY_INFO!F772+COUNTRY_INFO!G772-ALB_MBD!$J772,COUNTRY_INFO!F772+COUNTRY_INFO!G772), 0),0)</f>
        <v>227698</v>
      </c>
      <c r="H772" s="14">
        <f>IF(INTRO!$E$39&lt;&gt;"Endemic",0, IF(AND(COUNTRY_INFO!$I772=1,$F772&lt;&gt;0),IF(COUNTRY_INFO!N772&gt;=(COUNTRY_INFO!F772+COUNTRY_INFO!G772),COUNTRY_INFO!F772+COUNTRY_INFO!G772,COUNTRY_INFO!$N772), 0))</f>
        <v>45479.298719531238</v>
      </c>
      <c r="I772" s="3">
        <v>36383.438975624995</v>
      </c>
      <c r="J772" s="14">
        <f t="shared" si="79"/>
        <v>36383.438975624995</v>
      </c>
      <c r="K772" s="14">
        <f t="shared" si="80"/>
        <v>535680.77086824994</v>
      </c>
      <c r="L772" s="14">
        <f t="shared" si="81"/>
        <v>0</v>
      </c>
      <c r="M772" s="14">
        <f t="shared" si="82"/>
        <v>101873.62913174999</v>
      </c>
      <c r="N772" s="14">
        <f t="shared" si="83"/>
        <v>637554.39999999991</v>
      </c>
      <c r="O772" s="25"/>
      <c r="P772" s="16">
        <f t="shared" si="77"/>
        <v>637554.39999999991</v>
      </c>
      <c r="Q772" s="16">
        <f t="shared" si="78"/>
        <v>1276</v>
      </c>
    </row>
    <row r="773" spans="1:17" x14ac:dyDescent="0.25">
      <c r="A773" s="13" t="str">
        <f>IF(INTRO!$E$39="Non-endemic"," ",IF(COUNTRY_INFO!A773=0," ",COUNTRY_INFO!A773))</f>
        <v>Nigeria</v>
      </c>
      <c r="B773" s="13" t="str">
        <f>IF(INTRO!$E$39="Non-endemic"," ",IF(COUNTRY_INFO!B773=0," ",COUNTRY_INFO!B773))</f>
        <v>Zamfara</v>
      </c>
      <c r="C773" s="13" t="str">
        <f>IF(INTRO!$E$39="Non-endemic"," ",IF(COUNTRY_INFO!C773=0," ",COUNTRY_INFO!C773))</f>
        <v>Bunguda</v>
      </c>
      <c r="D773" s="14">
        <f>IF(INTRO!$E$39="Non-endemic",0,IF(INTRO!$E$39="Endemic but PC is not required",IF(COUNTRY_INFO!$H773=1,COUNTRY_INFO!F773+COUNTRY_INFO!G773,0),IF(COUNTRY_INFO!$H773=1,COUNTRY_INFO!F773+COUNTRY_INFO!G773,IF(COUNTRY_INFO!$I773=1,IF(COUNTRY_INFO!N773&gt;=(COUNTRY_INFO!F773+COUNTRY_INFO!G773),COUNTRY_INFO!F773+COUNTRY_INFO!G773,COUNTRY_INFO!$N773),0))))</f>
        <v>277496</v>
      </c>
      <c r="E773" s="15">
        <f>IF(AND(INTRO!$E$39="Non-endemic",INTRO!$E$37="Non-endemic"),"Not required",IF(INTRO!$E$39="Non-endemic","Treat with DEC",COUNTRY_INFO!Q773))</f>
        <v>1</v>
      </c>
      <c r="F773" s="15">
        <f>IF(INTRO!$E$39&lt;&gt;"Non-endemic",COUNTRY_INFO!R773,"Not required")</f>
        <v>1</v>
      </c>
      <c r="G773" s="14">
        <f>IF(COUNTRY_INFO!H773=1, IF($E773=1,IF(ALB_MBD!$J773&lt;&gt;" ",COUNTRY_INFO!F773+COUNTRY_INFO!G773-ALB_MBD!$J773,COUNTRY_INFO!F773+COUNTRY_INFO!G773), 0),0)</f>
        <v>277496</v>
      </c>
      <c r="H773" s="14">
        <f>IF(INTRO!$E$39&lt;&gt;"Endemic",0, IF(AND(COUNTRY_INFO!$I773=1,$F773&lt;&gt;0),IF(COUNTRY_INFO!N773&gt;=(COUNTRY_INFO!F773+COUNTRY_INFO!G773),COUNTRY_INFO!F773+COUNTRY_INFO!G773,COUNTRY_INFO!$N773), 0))</f>
        <v>119880.70279921871</v>
      </c>
      <c r="I773" s="3">
        <v>95904.562239374965</v>
      </c>
      <c r="J773" s="14">
        <f t="shared" si="79"/>
        <v>95904.562239374965</v>
      </c>
      <c r="K773" s="14">
        <f t="shared" si="80"/>
        <v>508456.02572975005</v>
      </c>
      <c r="L773" s="14">
        <f t="shared" si="81"/>
        <v>0</v>
      </c>
      <c r="M773" s="14">
        <f t="shared" si="82"/>
        <v>268532.77427024988</v>
      </c>
      <c r="N773" s="14">
        <f t="shared" si="83"/>
        <v>776988.79999999993</v>
      </c>
      <c r="O773" s="25"/>
      <c r="P773" s="16">
        <f t="shared" si="77"/>
        <v>776988.79999999993</v>
      </c>
      <c r="Q773" s="16">
        <f t="shared" si="78"/>
        <v>1554</v>
      </c>
    </row>
    <row r="774" spans="1:17" x14ac:dyDescent="0.25">
      <c r="A774" s="13" t="str">
        <f>IF(INTRO!$E$39="Non-endemic"," ",IF(COUNTRY_INFO!A774=0," ",COUNTRY_INFO!A774))</f>
        <v>Nigeria</v>
      </c>
      <c r="B774" s="13" t="str">
        <f>IF(INTRO!$E$39="Non-endemic"," ",IF(COUNTRY_INFO!B774=0," ",COUNTRY_INFO!B774))</f>
        <v>Zamfara</v>
      </c>
      <c r="C774" s="13" t="str">
        <f>IF(INTRO!$E$39="Non-endemic"," ",IF(COUNTRY_INFO!C774=0," ",COUNTRY_INFO!C774))</f>
        <v>Gummi</v>
      </c>
      <c r="D774" s="14">
        <f>IF(INTRO!$E$39="Non-endemic",0,IF(INTRO!$E$39="Endemic but PC is not required",IF(COUNTRY_INFO!$H774=1,COUNTRY_INFO!F774+COUNTRY_INFO!G774,0),IF(COUNTRY_INFO!$H774=1,COUNTRY_INFO!F774+COUNTRY_INFO!G774,IF(COUNTRY_INFO!$I774=1,IF(COUNTRY_INFO!N774&gt;=(COUNTRY_INFO!F774+COUNTRY_INFO!G774),COUNTRY_INFO!F774+COUNTRY_INFO!G774,COUNTRY_INFO!$N774),0))))</f>
        <v>220066</v>
      </c>
      <c r="E774" s="15">
        <f>IF(AND(INTRO!$E$39="Non-endemic",INTRO!$E$37="Non-endemic"),"Not required",IF(INTRO!$E$39="Non-endemic","Treat with DEC",COUNTRY_INFO!Q774))</f>
        <v>1</v>
      </c>
      <c r="F774" s="15">
        <f>IF(INTRO!$E$39&lt;&gt;"Non-endemic",COUNTRY_INFO!R774,"Not required")</f>
        <v>0</v>
      </c>
      <c r="G774" s="14">
        <f>IF(COUNTRY_INFO!H774=1, IF($E774=1,IF(ALB_MBD!$J774&lt;&gt;" ",COUNTRY_INFO!F774+COUNTRY_INFO!G774-ALB_MBD!$J774,COUNTRY_INFO!F774+COUNTRY_INFO!G774), 0),0)</f>
        <v>220066</v>
      </c>
      <c r="H774" s="14">
        <f>IF(INTRO!$E$39&lt;&gt;"Endemic",0, IF(AND(COUNTRY_INFO!$I774=1,$F774&lt;&gt;0),IF(COUNTRY_INFO!N774&gt;=(COUNTRY_INFO!F774+COUNTRY_INFO!G774),COUNTRY_INFO!F774+COUNTRY_INFO!G774,COUNTRY_INFO!$N774), 0))</f>
        <v>0</v>
      </c>
      <c r="I774" s="3">
        <v>0</v>
      </c>
      <c r="J774" s="14">
        <f t="shared" si="79"/>
        <v>0</v>
      </c>
      <c r="K774" s="14">
        <f t="shared" si="80"/>
        <v>616184.79999999993</v>
      </c>
      <c r="L774" s="14">
        <f t="shared" si="81"/>
        <v>0</v>
      </c>
      <c r="M774" s="14">
        <f t="shared" si="82"/>
        <v>0</v>
      </c>
      <c r="N774" s="14">
        <f t="shared" si="83"/>
        <v>616184.79999999993</v>
      </c>
      <c r="O774" s="25"/>
      <c r="P774" s="16">
        <f t="shared" si="77"/>
        <v>616184.79999999993</v>
      </c>
      <c r="Q774" s="16">
        <f t="shared" si="78"/>
        <v>1233</v>
      </c>
    </row>
    <row r="775" spans="1:17" x14ac:dyDescent="0.25">
      <c r="A775" s="13" t="str">
        <f>IF(INTRO!$E$39="Non-endemic"," ",IF(COUNTRY_INFO!A775=0," ",COUNTRY_INFO!A775))</f>
        <v>Nigeria</v>
      </c>
      <c r="B775" s="13" t="str">
        <f>IF(INTRO!$E$39="Non-endemic"," ",IF(COUNTRY_INFO!B775=0," ",COUNTRY_INFO!B775))</f>
        <v>Zamfara</v>
      </c>
      <c r="C775" s="13" t="str">
        <f>IF(INTRO!$E$39="Non-endemic"," ",IF(COUNTRY_INFO!C775=0," ",COUNTRY_INFO!C775))</f>
        <v>Gusau</v>
      </c>
      <c r="D775" s="14">
        <f>IF(INTRO!$E$39="Non-endemic",0,IF(INTRO!$E$39="Endemic but PC is not required",IF(COUNTRY_INFO!$H775=1,COUNTRY_INFO!F775+COUNTRY_INFO!G775,0),IF(COUNTRY_INFO!$H775=1,COUNTRY_INFO!F775+COUNTRY_INFO!G775,IF(COUNTRY_INFO!$I775=1,IF(COUNTRY_INFO!N775&gt;=(COUNTRY_INFO!F775+COUNTRY_INFO!G775),COUNTRY_INFO!F775+COUNTRY_INFO!G775,COUNTRY_INFO!$N775),0))))</f>
        <v>412248</v>
      </c>
      <c r="E775" s="15">
        <f>IF(AND(INTRO!$E$39="Non-endemic",INTRO!$E$37="Non-endemic"),"Not required",IF(INTRO!$E$39="Non-endemic","Treat with DEC",COUNTRY_INFO!Q775))</f>
        <v>1</v>
      </c>
      <c r="F775" s="15">
        <f>IF(INTRO!$E$39&lt;&gt;"Non-endemic",COUNTRY_INFO!R775,"Not required")</f>
        <v>0</v>
      </c>
      <c r="G775" s="14">
        <f>IF(COUNTRY_INFO!H775=1, IF($E775=1,IF(ALB_MBD!$J775&lt;&gt;" ",COUNTRY_INFO!F775+COUNTRY_INFO!G775-ALB_MBD!$J775,COUNTRY_INFO!F775+COUNTRY_INFO!G775), 0),0)</f>
        <v>412248</v>
      </c>
      <c r="H775" s="14">
        <f>IF(INTRO!$E$39&lt;&gt;"Endemic",0, IF(AND(COUNTRY_INFO!$I775=1,$F775&lt;&gt;0),IF(COUNTRY_INFO!N775&gt;=(COUNTRY_INFO!F775+COUNTRY_INFO!G775),COUNTRY_INFO!F775+COUNTRY_INFO!G775,COUNTRY_INFO!$N775), 0))</f>
        <v>0</v>
      </c>
      <c r="I775" s="3">
        <v>0</v>
      </c>
      <c r="J775" s="14">
        <f t="shared" si="79"/>
        <v>0</v>
      </c>
      <c r="K775" s="14">
        <f t="shared" si="80"/>
        <v>1154294.3999999999</v>
      </c>
      <c r="L775" s="14">
        <f t="shared" si="81"/>
        <v>0</v>
      </c>
      <c r="M775" s="14">
        <f t="shared" si="82"/>
        <v>0</v>
      </c>
      <c r="N775" s="14">
        <f t="shared" si="83"/>
        <v>1154294.3999999999</v>
      </c>
      <c r="O775" s="25"/>
      <c r="P775" s="16">
        <f t="shared" si="77"/>
        <v>1154294.3999999999</v>
      </c>
      <c r="Q775" s="16">
        <f t="shared" si="78"/>
        <v>2309</v>
      </c>
    </row>
    <row r="776" spans="1:17" x14ac:dyDescent="0.25">
      <c r="A776" s="13" t="str">
        <f>IF(INTRO!$E$39="Non-endemic"," ",IF(COUNTRY_INFO!A776=0," ",COUNTRY_INFO!A776))</f>
        <v>Nigeria</v>
      </c>
      <c r="B776" s="13" t="str">
        <f>IF(INTRO!$E$39="Non-endemic"," ",IF(COUNTRY_INFO!B776=0," ",COUNTRY_INFO!B776))</f>
        <v>Zamfara</v>
      </c>
      <c r="C776" s="13" t="str">
        <f>IF(INTRO!$E$39="Non-endemic"," ",IF(COUNTRY_INFO!C776=0," ",COUNTRY_INFO!C776))</f>
        <v>Kauran Namoda</v>
      </c>
      <c r="D776" s="14">
        <f>IF(INTRO!$E$39="Non-endemic",0,IF(INTRO!$E$39="Endemic but PC is not required",IF(COUNTRY_INFO!$H776=1,COUNTRY_INFO!F776+COUNTRY_INFO!G776,0),IF(COUNTRY_INFO!$H776=1,COUNTRY_INFO!F776+COUNTRY_INFO!G776,IF(COUNTRY_INFO!$I776=1,IF(COUNTRY_INFO!N776&gt;=(COUNTRY_INFO!F776+COUNTRY_INFO!G776),COUNTRY_INFO!F776+COUNTRY_INFO!G776,COUNTRY_INFO!$N776),0))))</f>
        <v>302726</v>
      </c>
      <c r="E776" s="15">
        <f>IF(AND(INTRO!$E$39="Non-endemic",INTRO!$E$37="Non-endemic"),"Not required",IF(INTRO!$E$39="Non-endemic","Treat with DEC",COUNTRY_INFO!Q776))</f>
        <v>1</v>
      </c>
      <c r="F776" s="15">
        <f>IF(INTRO!$E$39&lt;&gt;"Non-endemic",COUNTRY_INFO!R776,"Not required")</f>
        <v>0</v>
      </c>
      <c r="G776" s="14">
        <f>IF(COUNTRY_INFO!H776=1, IF($E776=1,IF(ALB_MBD!$J776&lt;&gt;" ",COUNTRY_INFO!F776+COUNTRY_INFO!G776-ALB_MBD!$J776,COUNTRY_INFO!F776+COUNTRY_INFO!G776), 0),0)</f>
        <v>302726</v>
      </c>
      <c r="H776" s="14">
        <f>IF(INTRO!$E$39&lt;&gt;"Endemic",0, IF(AND(COUNTRY_INFO!$I776=1,$F776&lt;&gt;0),IF(COUNTRY_INFO!N776&gt;=(COUNTRY_INFO!F776+COUNTRY_INFO!G776),COUNTRY_INFO!F776+COUNTRY_INFO!G776,COUNTRY_INFO!$N776), 0))</f>
        <v>0</v>
      </c>
      <c r="I776" s="3">
        <v>0</v>
      </c>
      <c r="J776" s="14">
        <f t="shared" si="79"/>
        <v>0</v>
      </c>
      <c r="K776" s="14">
        <f t="shared" si="80"/>
        <v>847632.79999999993</v>
      </c>
      <c r="L776" s="14">
        <f t="shared" si="81"/>
        <v>0</v>
      </c>
      <c r="M776" s="14">
        <f t="shared" si="82"/>
        <v>0</v>
      </c>
      <c r="N776" s="14">
        <f t="shared" si="83"/>
        <v>847632.79999999993</v>
      </c>
      <c r="O776" s="25"/>
      <c r="P776" s="16">
        <f t="shared" ref="P776:P782" si="84">IF($N776&gt;$O776,$N776-$O776,0)</f>
        <v>847632.79999999993</v>
      </c>
      <c r="Q776" s="16">
        <f t="shared" ref="Q776:Q782" si="85">ROUNDUP($N776/500,0)</f>
        <v>1696</v>
      </c>
    </row>
    <row r="777" spans="1:17" x14ac:dyDescent="0.25">
      <c r="A777" s="13" t="str">
        <f>IF(INTRO!$E$39="Non-endemic"," ",IF(COUNTRY_INFO!A777=0," ",COUNTRY_INFO!A777))</f>
        <v>Nigeria</v>
      </c>
      <c r="B777" s="13" t="str">
        <f>IF(INTRO!$E$39="Non-endemic"," ",IF(COUNTRY_INFO!B777=0," ",COUNTRY_INFO!B777))</f>
        <v>Zamfara</v>
      </c>
      <c r="C777" s="13" t="str">
        <f>IF(INTRO!$E$39="Non-endemic"," ",IF(COUNTRY_INFO!C777=0," ",COUNTRY_INFO!C777))</f>
        <v>Maradun</v>
      </c>
      <c r="D777" s="14">
        <f>IF(INTRO!$E$39="Non-endemic",0,IF(INTRO!$E$39="Endemic but PC is not required",IF(COUNTRY_INFO!$H777=1,COUNTRY_INFO!F777+COUNTRY_INFO!G777,0),IF(COUNTRY_INFO!$H777=1,COUNTRY_INFO!F777+COUNTRY_INFO!G777,IF(COUNTRY_INFO!$I777=1,IF(COUNTRY_INFO!N777&gt;=(COUNTRY_INFO!F777+COUNTRY_INFO!G777),COUNTRY_INFO!F777+COUNTRY_INFO!G777,COUNTRY_INFO!$N777),0))))</f>
        <v>226858</v>
      </c>
      <c r="E777" s="15">
        <f>IF(AND(INTRO!$E$39="Non-endemic",INTRO!$E$37="Non-endemic"),"Not required",IF(INTRO!$E$39="Non-endemic","Treat with DEC",COUNTRY_INFO!Q777))</f>
        <v>1</v>
      </c>
      <c r="F777" s="15">
        <f>IF(INTRO!$E$39&lt;&gt;"Non-endemic",COUNTRY_INFO!R777,"Not required")</f>
        <v>0</v>
      </c>
      <c r="G777" s="14">
        <f>IF(COUNTRY_INFO!H777=1, IF($E777=1,IF(ALB_MBD!$J777&lt;&gt;" ",COUNTRY_INFO!F777+COUNTRY_INFO!G777-ALB_MBD!$J777,COUNTRY_INFO!F777+COUNTRY_INFO!G777), 0),0)</f>
        <v>226858</v>
      </c>
      <c r="H777" s="14">
        <f>IF(INTRO!$E$39&lt;&gt;"Endemic",0, IF(AND(COUNTRY_INFO!$I777=1,$F777&lt;&gt;0),IF(COUNTRY_INFO!N777&gt;=(COUNTRY_INFO!F777+COUNTRY_INFO!G777),COUNTRY_INFO!F777+COUNTRY_INFO!G777,COUNTRY_INFO!$N777), 0))</f>
        <v>0</v>
      </c>
      <c r="I777" s="3">
        <v>0</v>
      </c>
      <c r="J777" s="14">
        <f t="shared" si="79"/>
        <v>0</v>
      </c>
      <c r="K777" s="14">
        <f t="shared" si="80"/>
        <v>635202.39999999991</v>
      </c>
      <c r="L777" s="14">
        <f t="shared" si="81"/>
        <v>0</v>
      </c>
      <c r="M777" s="14">
        <f t="shared" si="82"/>
        <v>0</v>
      </c>
      <c r="N777" s="14">
        <f t="shared" si="83"/>
        <v>635202.39999999991</v>
      </c>
      <c r="O777" s="25"/>
      <c r="P777" s="16">
        <f t="shared" si="84"/>
        <v>635202.39999999991</v>
      </c>
      <c r="Q777" s="16">
        <f t="shared" si="85"/>
        <v>1271</v>
      </c>
    </row>
    <row r="778" spans="1:17" x14ac:dyDescent="0.25">
      <c r="A778" s="13" t="str">
        <f>IF(INTRO!$E$39="Non-endemic"," ",IF(COUNTRY_INFO!A778=0," ",COUNTRY_INFO!A778))</f>
        <v>Nigeria</v>
      </c>
      <c r="B778" s="13" t="str">
        <f>IF(INTRO!$E$39="Non-endemic"," ",IF(COUNTRY_INFO!B778=0," ",COUNTRY_INFO!B778))</f>
        <v>Zamfara</v>
      </c>
      <c r="C778" s="13" t="str">
        <f>IF(INTRO!$E$39="Non-endemic"," ",IF(COUNTRY_INFO!C778=0," ",COUNTRY_INFO!C778))</f>
        <v>Maru</v>
      </c>
      <c r="D778" s="14">
        <f>IF(INTRO!$E$39="Non-endemic",0,IF(INTRO!$E$39="Endemic but PC is not required",IF(COUNTRY_INFO!$H778=1,COUNTRY_INFO!F778+COUNTRY_INFO!G778,0),IF(COUNTRY_INFO!$H778=1,COUNTRY_INFO!F778+COUNTRY_INFO!G778,IF(COUNTRY_INFO!$I778=1,IF(COUNTRY_INFO!N778&gt;=(COUNTRY_INFO!F778+COUNTRY_INFO!G778),COUNTRY_INFO!F778+COUNTRY_INFO!G778,COUNTRY_INFO!$N778),0))))</f>
        <v>314058</v>
      </c>
      <c r="E778" s="15">
        <f>IF(AND(INTRO!$E$39="Non-endemic",INTRO!$E$37="Non-endemic"),"Not required",IF(INTRO!$E$39="Non-endemic","Treat with DEC",COUNTRY_INFO!Q778))</f>
        <v>1</v>
      </c>
      <c r="F778" s="15">
        <f>IF(INTRO!$E$39&lt;&gt;"Non-endemic",COUNTRY_INFO!R778,"Not required")</f>
        <v>1</v>
      </c>
      <c r="G778" s="14">
        <f>IF(COUNTRY_INFO!H778=1, IF($E778=1,IF(ALB_MBD!$J778&lt;&gt;" ",COUNTRY_INFO!F778+COUNTRY_INFO!G778-ALB_MBD!$J778,COUNTRY_INFO!F778+COUNTRY_INFO!G778), 0),0)</f>
        <v>314058</v>
      </c>
      <c r="H778" s="14">
        <f>IF(INTRO!$E$39&lt;&gt;"Endemic",0, IF(AND(COUNTRY_INFO!$I778=1,$F778&lt;&gt;0),IF(COUNTRY_INFO!N778&gt;=(COUNTRY_INFO!F778+COUNTRY_INFO!G778),COUNTRY_INFO!F778+COUNTRY_INFO!G778,COUNTRY_INFO!$N778), 0))</f>
        <v>33927.896819140609</v>
      </c>
      <c r="I778" s="3">
        <v>27142.317455312488</v>
      </c>
      <c r="J778" s="14">
        <f t="shared" ref="J778:J782" si="86">IF(I778=0,H778,IF(I778&gt;H778,H778,I778))</f>
        <v>27142.317455312488</v>
      </c>
      <c r="K778" s="14">
        <f t="shared" ref="K778:K782" si="87">IF(G778&lt;J778,0,IF($E778=1, (G778-J778)*2.8, 0))</f>
        <v>803363.91112512501</v>
      </c>
      <c r="L778" s="14">
        <f t="shared" ref="L778:L782" si="88">IF($E778&lt;$F778, J778*(F778-E778)*2.8, 0)</f>
        <v>0</v>
      </c>
      <c r="M778" s="14">
        <f t="shared" ref="M778:M782" si="89">IF(AND($E778=1, $F778&lt;&gt;0), J778*2.8, 0)</f>
        <v>75998.488874874965</v>
      </c>
      <c r="N778" s="14">
        <f t="shared" ref="N778:N782" si="90">SUM(K778:M778)</f>
        <v>879362.4</v>
      </c>
      <c r="O778" s="25"/>
      <c r="P778" s="16">
        <f t="shared" si="84"/>
        <v>879362.4</v>
      </c>
      <c r="Q778" s="16">
        <f t="shared" si="85"/>
        <v>1759</v>
      </c>
    </row>
    <row r="779" spans="1:17" x14ac:dyDescent="0.25">
      <c r="A779" s="13" t="str">
        <f>IF(INTRO!$E$39="Non-endemic"," ",IF(COUNTRY_INFO!A779=0," ",COUNTRY_INFO!A779))</f>
        <v>Nigeria</v>
      </c>
      <c r="B779" s="13" t="str">
        <f>IF(INTRO!$E$39="Non-endemic"," ",IF(COUNTRY_INFO!B779=0," ",COUNTRY_INFO!B779))</f>
        <v>Zamfara</v>
      </c>
      <c r="C779" s="13" t="str">
        <f>IF(INTRO!$E$39="Non-endemic"," ",IF(COUNTRY_INFO!C779=0," ",COUNTRY_INFO!C779))</f>
        <v>Shinkafi</v>
      </c>
      <c r="D779" s="14">
        <f>IF(INTRO!$E$39="Non-endemic",0,IF(INTRO!$E$39="Endemic but PC is not required",IF(COUNTRY_INFO!$H779=1,COUNTRY_INFO!F779+COUNTRY_INFO!G779,0),IF(COUNTRY_INFO!$H779=1,COUNTRY_INFO!F779+COUNTRY_INFO!G779,IF(COUNTRY_INFO!$I779=1,IF(COUNTRY_INFO!N779&gt;=(COUNTRY_INFO!F779+COUNTRY_INFO!G779),COUNTRY_INFO!F779+COUNTRY_INFO!G779,COUNTRY_INFO!$N779),0))))</f>
        <v>145946</v>
      </c>
      <c r="E779" s="15">
        <f>IF(AND(INTRO!$E$39="Non-endemic",INTRO!$E$37="Non-endemic"),"Not required",IF(INTRO!$E$39="Non-endemic","Treat with DEC",COUNTRY_INFO!Q779))</f>
        <v>1</v>
      </c>
      <c r="F779" s="15">
        <f>IF(INTRO!$E$39&lt;&gt;"Non-endemic",COUNTRY_INFO!R779,"Not required")</f>
        <v>0</v>
      </c>
      <c r="G779" s="14">
        <f>IF(COUNTRY_INFO!H779=1, IF($E779=1,IF(ALB_MBD!$J779&lt;&gt;" ",COUNTRY_INFO!F779+COUNTRY_INFO!G779-ALB_MBD!$J779,COUNTRY_INFO!F779+COUNTRY_INFO!G779), 0),0)</f>
        <v>145946</v>
      </c>
      <c r="H779" s="14">
        <f>IF(INTRO!$E$39&lt;&gt;"Endemic",0, IF(AND(COUNTRY_INFO!$I779=1,$F779&lt;&gt;0),IF(COUNTRY_INFO!N779&gt;=(COUNTRY_INFO!F779+COUNTRY_INFO!G779),COUNTRY_INFO!F779+COUNTRY_INFO!G779,COUNTRY_INFO!$N779), 0))</f>
        <v>0</v>
      </c>
      <c r="I779" s="3">
        <v>0</v>
      </c>
      <c r="J779" s="14">
        <f t="shared" si="86"/>
        <v>0</v>
      </c>
      <c r="K779" s="14">
        <f t="shared" si="87"/>
        <v>408648.8</v>
      </c>
      <c r="L779" s="14">
        <f t="shared" si="88"/>
        <v>0</v>
      </c>
      <c r="M779" s="14">
        <f t="shared" si="89"/>
        <v>0</v>
      </c>
      <c r="N779" s="14">
        <f t="shared" si="90"/>
        <v>408648.8</v>
      </c>
      <c r="O779" s="25"/>
      <c r="P779" s="16">
        <f t="shared" si="84"/>
        <v>408648.8</v>
      </c>
      <c r="Q779" s="16">
        <f t="shared" si="85"/>
        <v>818</v>
      </c>
    </row>
    <row r="780" spans="1:17" x14ac:dyDescent="0.25">
      <c r="A780" s="13" t="str">
        <f>IF(INTRO!$E$39="Non-endemic"," ",IF(COUNTRY_INFO!A780=0," ",COUNTRY_INFO!A780))</f>
        <v>Nigeria</v>
      </c>
      <c r="B780" s="13" t="str">
        <f>IF(INTRO!$E$39="Non-endemic"," ",IF(COUNTRY_INFO!B780=0," ",COUNTRY_INFO!B780))</f>
        <v>Zamfara</v>
      </c>
      <c r="C780" s="13" t="str">
        <f>IF(INTRO!$E$39="Non-endemic"," ",IF(COUNTRY_INFO!C780=0," ",COUNTRY_INFO!C780))</f>
        <v>Talata Mafara</v>
      </c>
      <c r="D780" s="14">
        <f>IF(INTRO!$E$39="Non-endemic",0,IF(INTRO!$E$39="Endemic but PC is not required",IF(COUNTRY_INFO!$H780=1,COUNTRY_INFO!F780+COUNTRY_INFO!G780,0),IF(COUNTRY_INFO!$H780=1,COUNTRY_INFO!F780+COUNTRY_INFO!G780,IF(COUNTRY_INFO!$I780=1,IF(COUNTRY_INFO!N780&gt;=(COUNTRY_INFO!F780+COUNTRY_INFO!G780),COUNTRY_INFO!F780+COUNTRY_INFO!G780,COUNTRY_INFO!$N780),0))))</f>
        <v>231512</v>
      </c>
      <c r="E780" s="15">
        <f>IF(AND(INTRO!$E$39="Non-endemic",INTRO!$E$37="Non-endemic"),"Not required",IF(INTRO!$E$39="Non-endemic","Treat with DEC",COUNTRY_INFO!Q780))</f>
        <v>1</v>
      </c>
      <c r="F780" s="15">
        <f>IF(INTRO!$E$39&lt;&gt;"Non-endemic",COUNTRY_INFO!R780,"Not required")</f>
        <v>0</v>
      </c>
      <c r="G780" s="14">
        <f>IF(COUNTRY_INFO!H780=1, IF($E780=1,IF(ALB_MBD!$J780&lt;&gt;" ",COUNTRY_INFO!F780+COUNTRY_INFO!G780-ALB_MBD!$J780,COUNTRY_INFO!F780+COUNTRY_INFO!G780), 0),0)</f>
        <v>231512</v>
      </c>
      <c r="H780" s="14">
        <f>IF(INTRO!$E$39&lt;&gt;"Endemic",0, IF(AND(COUNTRY_INFO!$I780=1,$F780&lt;&gt;0),IF(COUNTRY_INFO!N780&gt;=(COUNTRY_INFO!F780+COUNTRY_INFO!G780),COUNTRY_INFO!F780+COUNTRY_INFO!G780,COUNTRY_INFO!$N780), 0))</f>
        <v>0</v>
      </c>
      <c r="I780" s="3">
        <v>0</v>
      </c>
      <c r="J780" s="14">
        <f t="shared" si="86"/>
        <v>0</v>
      </c>
      <c r="K780" s="14">
        <f t="shared" si="87"/>
        <v>648233.6</v>
      </c>
      <c r="L780" s="14">
        <f t="shared" si="88"/>
        <v>0</v>
      </c>
      <c r="M780" s="14">
        <f t="shared" si="89"/>
        <v>0</v>
      </c>
      <c r="N780" s="14">
        <f t="shared" si="90"/>
        <v>648233.6</v>
      </c>
      <c r="O780" s="25"/>
      <c r="P780" s="16">
        <f t="shared" si="84"/>
        <v>648233.6</v>
      </c>
      <c r="Q780" s="16">
        <f t="shared" si="85"/>
        <v>1297</v>
      </c>
    </row>
    <row r="781" spans="1:17" x14ac:dyDescent="0.25">
      <c r="A781" s="13" t="str">
        <f>IF(INTRO!$E$39="Non-endemic"," ",IF(COUNTRY_INFO!A781=0," ",COUNTRY_INFO!A781))</f>
        <v>Nigeria</v>
      </c>
      <c r="B781" s="13" t="str">
        <f>IF(INTRO!$E$39="Non-endemic"," ",IF(COUNTRY_INFO!B781=0," ",COUNTRY_INFO!B781))</f>
        <v>Zamfara</v>
      </c>
      <c r="C781" s="13" t="str">
        <f>IF(INTRO!$E$39="Non-endemic"," ",IF(COUNTRY_INFO!C781=0," ",COUNTRY_INFO!C781))</f>
        <v>Tsafe</v>
      </c>
      <c r="D781" s="14">
        <f>IF(INTRO!$E$39="Non-endemic",0,IF(INTRO!$E$39="Endemic but PC is not required",IF(COUNTRY_INFO!$H781=1,COUNTRY_INFO!F781+COUNTRY_INFO!G781,0),IF(COUNTRY_INFO!$H781=1,COUNTRY_INFO!F781+COUNTRY_INFO!G781,IF(COUNTRY_INFO!$I781=1,IF(COUNTRY_INFO!N781&gt;=(COUNTRY_INFO!F781+COUNTRY_INFO!G781),COUNTRY_INFO!F781+COUNTRY_INFO!G781,COUNTRY_INFO!$N781),0))))</f>
        <v>286201</v>
      </c>
      <c r="E781" s="15">
        <f>IF(AND(INTRO!$E$39="Non-endemic",INTRO!$E$37="Non-endemic"),"Not required",IF(INTRO!$E$39="Non-endemic","Treat with DEC",COUNTRY_INFO!Q781))</f>
        <v>1</v>
      </c>
      <c r="F781" s="15">
        <f>IF(INTRO!$E$39&lt;&gt;"Non-endemic",COUNTRY_INFO!R781,"Not required")</f>
        <v>1</v>
      </c>
      <c r="G781" s="14">
        <f>IF(COUNTRY_INFO!H781=1, IF($E781=1,IF(ALB_MBD!$J781&lt;&gt;" ",COUNTRY_INFO!F781+COUNTRY_INFO!G781-ALB_MBD!$J781,COUNTRY_INFO!F781+COUNTRY_INFO!G781), 0),0)</f>
        <v>286201</v>
      </c>
      <c r="H781" s="14">
        <f>IF(INTRO!$E$39&lt;&gt;"Endemic",0, IF(AND(COUNTRY_INFO!$I781=1,$F781&lt;&gt;0),IF(COUNTRY_INFO!N781&gt;=(COUNTRY_INFO!F781+COUNTRY_INFO!G781),COUNTRY_INFO!F781+COUNTRY_INFO!G781,COUNTRY_INFO!$N781), 0))</f>
        <v>47610.761411328109</v>
      </c>
      <c r="I781" s="3">
        <v>38088.609129062483</v>
      </c>
      <c r="J781" s="14">
        <f t="shared" si="86"/>
        <v>38088.609129062483</v>
      </c>
      <c r="K781" s="14">
        <f t="shared" si="87"/>
        <v>694714.69443862501</v>
      </c>
      <c r="L781" s="14">
        <f t="shared" si="88"/>
        <v>0</v>
      </c>
      <c r="M781" s="14">
        <f t="shared" si="89"/>
        <v>106648.10556137495</v>
      </c>
      <c r="N781" s="14">
        <f t="shared" si="90"/>
        <v>801362.79999999993</v>
      </c>
      <c r="O781" s="25"/>
      <c r="P781" s="16">
        <f t="shared" si="84"/>
        <v>801362.79999999993</v>
      </c>
      <c r="Q781" s="16">
        <f t="shared" si="85"/>
        <v>1603</v>
      </c>
    </row>
    <row r="782" spans="1:17" x14ac:dyDescent="0.25">
      <c r="A782" s="13" t="str">
        <f>IF(INTRO!$E$39="Non-endemic"," ",IF(COUNTRY_INFO!A782=0," ",COUNTRY_INFO!A782))</f>
        <v>Nigeria</v>
      </c>
      <c r="B782" s="13" t="str">
        <f>IF(INTRO!$E$39="Non-endemic"," ",IF(COUNTRY_INFO!B782=0," ",COUNTRY_INFO!B782))</f>
        <v>Zamfara</v>
      </c>
      <c r="C782" s="13" t="str">
        <f>IF(INTRO!$E$39="Non-endemic"," ",IF(COUNTRY_INFO!C782=0," ",COUNTRY_INFO!C782))</f>
        <v>Zurmi</v>
      </c>
      <c r="D782" s="14">
        <f>IF(INTRO!$E$39="Non-endemic",0,IF(INTRO!$E$39="Endemic but PC is not required",IF(COUNTRY_INFO!$H782=1,COUNTRY_INFO!F782+COUNTRY_INFO!G782,0),IF(COUNTRY_INFO!$H782=1,COUNTRY_INFO!F782+COUNTRY_INFO!G782,IF(COUNTRY_INFO!$I782=1,IF(COUNTRY_INFO!N782&gt;=(COUNTRY_INFO!F782+COUNTRY_INFO!G782),COUNTRY_INFO!F782+COUNTRY_INFO!G782,COUNTRY_INFO!$N782),0))))</f>
        <v>316143</v>
      </c>
      <c r="E782" s="15">
        <f>IF(AND(INTRO!$E$39="Non-endemic",INTRO!$E$37="Non-endemic"),"Not required",IF(INTRO!$E$39="Non-endemic","Treat with DEC",COUNTRY_INFO!Q782))</f>
        <v>1</v>
      </c>
      <c r="F782" s="15">
        <f>IF(INTRO!$E$39&lt;&gt;"Non-endemic",COUNTRY_INFO!R782,"Not required")</f>
        <v>1</v>
      </c>
      <c r="G782" s="14">
        <f>IF(COUNTRY_INFO!H782=1, IF($E782=1,IF(ALB_MBD!$J782&lt;&gt;" ",COUNTRY_INFO!F782+COUNTRY_INFO!G782-ALB_MBD!$J782,COUNTRY_INFO!F782+COUNTRY_INFO!G782), 0),0)</f>
        <v>316143</v>
      </c>
      <c r="H782" s="14">
        <f>IF(INTRO!$E$39&lt;&gt;"Endemic",0, IF(AND(COUNTRY_INFO!$I782=1,$F782&lt;&gt;0),IF(COUNTRY_INFO!N782&gt;=(COUNTRY_INFO!F782+COUNTRY_INFO!G782),COUNTRY_INFO!F782+COUNTRY_INFO!G782,COUNTRY_INFO!$N782), 0))</f>
        <v>31771.046430859362</v>
      </c>
      <c r="I782" s="3">
        <v>25416.837144687488</v>
      </c>
      <c r="J782" s="14">
        <f t="shared" si="86"/>
        <v>25416.837144687488</v>
      </c>
      <c r="K782" s="14">
        <f t="shared" si="87"/>
        <v>814033.25599487498</v>
      </c>
      <c r="L782" s="14">
        <f t="shared" si="88"/>
        <v>0</v>
      </c>
      <c r="M782" s="14">
        <f t="shared" si="89"/>
        <v>71167.144005124966</v>
      </c>
      <c r="N782" s="14">
        <f t="shared" si="90"/>
        <v>885200.39999999991</v>
      </c>
      <c r="O782" s="25"/>
      <c r="P782" s="16">
        <f t="shared" si="84"/>
        <v>885200.39999999991</v>
      </c>
      <c r="Q782" s="16">
        <f t="shared" si="85"/>
        <v>1771</v>
      </c>
    </row>
    <row r="783" spans="1:17" x14ac:dyDescent="0.25">
      <c r="A783"/>
      <c r="B783"/>
      <c r="C783"/>
      <c r="D783"/>
      <c r="E783"/>
      <c r="F783"/>
      <c r="G783"/>
      <c r="H783"/>
      <c r="I783"/>
      <c r="J783"/>
      <c r="K783"/>
      <c r="L783"/>
      <c r="M783"/>
      <c r="N783"/>
      <c r="O783"/>
      <c r="P783"/>
      <c r="Q783"/>
    </row>
    <row r="784" spans="1:17" x14ac:dyDescent="0.25">
      <c r="A784"/>
      <c r="B784"/>
      <c r="C784"/>
      <c r="D784"/>
      <c r="E784"/>
      <c r="F784"/>
      <c r="G784"/>
      <c r="H784"/>
      <c r="I784"/>
      <c r="J784"/>
      <c r="K784"/>
      <c r="L784"/>
      <c r="M784"/>
      <c r="N784"/>
      <c r="O784"/>
      <c r="P784"/>
      <c r="Q784"/>
    </row>
    <row r="785" spans="1:17" x14ac:dyDescent="0.25">
      <c r="A785"/>
      <c r="B785"/>
      <c r="C785"/>
      <c r="D785"/>
      <c r="E785"/>
      <c r="F785"/>
      <c r="G785"/>
      <c r="H785"/>
      <c r="I785"/>
      <c r="J785"/>
      <c r="K785"/>
      <c r="L785"/>
      <c r="M785"/>
      <c r="N785"/>
      <c r="O785"/>
      <c r="P785"/>
      <c r="Q785"/>
    </row>
    <row r="786" spans="1:17" x14ac:dyDescent="0.25">
      <c r="A786"/>
      <c r="B786"/>
      <c r="C786"/>
      <c r="D786"/>
      <c r="E786"/>
      <c r="F786"/>
      <c r="G786"/>
      <c r="H786"/>
      <c r="I786"/>
      <c r="J786"/>
      <c r="K786"/>
      <c r="L786"/>
      <c r="M786"/>
      <c r="N786"/>
      <c r="O786"/>
      <c r="P786"/>
      <c r="Q786"/>
    </row>
    <row r="787" spans="1:17" x14ac:dyDescent="0.25">
      <c r="A787"/>
      <c r="B787"/>
      <c r="C787"/>
      <c r="D787"/>
      <c r="E787"/>
      <c r="F787"/>
      <c r="G787"/>
      <c r="H787"/>
      <c r="I787"/>
      <c r="J787"/>
      <c r="K787"/>
      <c r="L787"/>
      <c r="M787"/>
      <c r="N787"/>
      <c r="O787"/>
      <c r="P787"/>
      <c r="Q787"/>
    </row>
    <row r="788" spans="1:17" x14ac:dyDescent="0.25">
      <c r="A788"/>
      <c r="B788"/>
      <c r="C788"/>
      <c r="D788"/>
      <c r="E788"/>
      <c r="F788"/>
      <c r="G788"/>
      <c r="H788"/>
      <c r="I788"/>
      <c r="J788"/>
      <c r="K788"/>
      <c r="L788"/>
      <c r="M788"/>
      <c r="N788"/>
      <c r="O788"/>
      <c r="P788"/>
      <c r="Q788"/>
    </row>
    <row r="789" spans="1:17" x14ac:dyDescent="0.25">
      <c r="A789"/>
      <c r="B789"/>
      <c r="C789"/>
      <c r="D789"/>
      <c r="E789"/>
      <c r="F789"/>
      <c r="G789"/>
      <c r="H789"/>
      <c r="I789"/>
      <c r="J789"/>
      <c r="K789"/>
      <c r="L789"/>
      <c r="M789"/>
      <c r="N789"/>
      <c r="O789"/>
      <c r="P789"/>
      <c r="Q789"/>
    </row>
    <row r="790" spans="1:17" x14ac:dyDescent="0.25">
      <c r="A790"/>
      <c r="B790"/>
      <c r="C790"/>
      <c r="D790"/>
      <c r="E790"/>
      <c r="F790"/>
      <c r="G790"/>
      <c r="H790"/>
      <c r="I790"/>
      <c r="J790"/>
      <c r="K790"/>
      <c r="L790"/>
      <c r="M790"/>
      <c r="N790"/>
      <c r="O790"/>
      <c r="P790"/>
      <c r="Q790"/>
    </row>
    <row r="791" spans="1:17" x14ac:dyDescent="0.25">
      <c r="A791"/>
      <c r="B791"/>
      <c r="C791"/>
      <c r="D791"/>
      <c r="E791"/>
      <c r="F791"/>
      <c r="G791"/>
      <c r="H791"/>
      <c r="I791"/>
      <c r="J791"/>
      <c r="K791"/>
      <c r="L791"/>
      <c r="M791"/>
      <c r="N791"/>
      <c r="O791"/>
      <c r="P791"/>
      <c r="Q791"/>
    </row>
    <row r="792" spans="1:17" x14ac:dyDescent="0.25">
      <c r="A792"/>
      <c r="B792"/>
      <c r="C792"/>
      <c r="D792"/>
      <c r="E792"/>
      <c r="F792"/>
      <c r="G792"/>
      <c r="H792"/>
      <c r="I792"/>
      <c r="J792"/>
      <c r="K792"/>
      <c r="L792"/>
      <c r="M792"/>
      <c r="N792"/>
      <c r="O792"/>
      <c r="P792"/>
      <c r="Q792"/>
    </row>
    <row r="793" spans="1:17" x14ac:dyDescent="0.25">
      <c r="A793"/>
      <c r="B793"/>
      <c r="C793"/>
      <c r="D793"/>
      <c r="E793"/>
      <c r="F793"/>
      <c r="G793"/>
      <c r="H793"/>
      <c r="I793"/>
      <c r="J793"/>
      <c r="K793"/>
      <c r="L793"/>
      <c r="M793"/>
      <c r="N793"/>
      <c r="O793"/>
      <c r="P793"/>
      <c r="Q793"/>
    </row>
    <row r="794" spans="1:17" x14ac:dyDescent="0.25">
      <c r="A794"/>
      <c r="B794"/>
      <c r="C794"/>
      <c r="D794"/>
      <c r="E794"/>
      <c r="F794"/>
      <c r="G794"/>
      <c r="H794"/>
      <c r="I794"/>
      <c r="J794"/>
      <c r="K794"/>
      <c r="L794"/>
      <c r="M794"/>
      <c r="N794"/>
      <c r="O794"/>
      <c r="P794"/>
      <c r="Q794"/>
    </row>
    <row r="795" spans="1:17" x14ac:dyDescent="0.25">
      <c r="A795"/>
      <c r="B795"/>
      <c r="C795"/>
      <c r="D795"/>
      <c r="E795"/>
      <c r="F795"/>
      <c r="G795"/>
      <c r="H795"/>
      <c r="I795"/>
      <c r="J795"/>
      <c r="K795"/>
      <c r="L795"/>
      <c r="M795"/>
      <c r="N795"/>
      <c r="O795"/>
      <c r="P795"/>
      <c r="Q795"/>
    </row>
    <row r="796" spans="1:17" x14ac:dyDescent="0.25">
      <c r="A796"/>
      <c r="B796"/>
      <c r="C796"/>
      <c r="D796"/>
      <c r="E796"/>
      <c r="F796"/>
      <c r="G796"/>
      <c r="H796"/>
      <c r="I796"/>
      <c r="J796"/>
      <c r="K796"/>
      <c r="L796"/>
      <c r="M796"/>
      <c r="N796"/>
      <c r="O796"/>
      <c r="P796"/>
      <c r="Q796"/>
    </row>
    <row r="797" spans="1:17" x14ac:dyDescent="0.25">
      <c r="A797"/>
      <c r="B797"/>
      <c r="C797"/>
      <c r="D797"/>
      <c r="E797"/>
      <c r="F797"/>
      <c r="G797"/>
      <c r="H797"/>
      <c r="I797"/>
      <c r="J797"/>
      <c r="K797"/>
      <c r="L797"/>
      <c r="M797"/>
      <c r="N797"/>
      <c r="O797"/>
      <c r="P797"/>
      <c r="Q797"/>
    </row>
    <row r="798" spans="1:17" x14ac:dyDescent="0.25">
      <c r="A798"/>
      <c r="B798"/>
      <c r="C798"/>
      <c r="D798"/>
      <c r="E798"/>
      <c r="F798"/>
      <c r="G798"/>
      <c r="H798"/>
      <c r="I798"/>
      <c r="J798"/>
      <c r="K798"/>
      <c r="L798"/>
      <c r="M798"/>
      <c r="N798"/>
      <c r="O798"/>
      <c r="P798"/>
      <c r="Q798"/>
    </row>
    <row r="799" spans="1:17" x14ac:dyDescent="0.25">
      <c r="A799"/>
      <c r="B799"/>
      <c r="C799"/>
      <c r="D799"/>
      <c r="E799"/>
      <c r="F799"/>
      <c r="G799"/>
      <c r="H799"/>
      <c r="I799"/>
      <c r="J799"/>
      <c r="K799"/>
      <c r="L799"/>
      <c r="M799"/>
      <c r="N799"/>
      <c r="O799"/>
      <c r="P799"/>
      <c r="Q799"/>
    </row>
    <row r="800" spans="1:17" x14ac:dyDescent="0.25">
      <c r="A800"/>
      <c r="B800"/>
      <c r="C800"/>
      <c r="D800"/>
      <c r="E800"/>
      <c r="F800"/>
      <c r="G800"/>
      <c r="H800"/>
      <c r="I800"/>
      <c r="J800"/>
      <c r="K800"/>
      <c r="L800"/>
      <c r="M800"/>
      <c r="N800"/>
      <c r="O800"/>
      <c r="P800"/>
      <c r="Q800"/>
    </row>
    <row r="801" spans="1:17" x14ac:dyDescent="0.25">
      <c r="A801"/>
      <c r="B801"/>
      <c r="C801"/>
      <c r="D801"/>
      <c r="E801"/>
      <c r="F801"/>
      <c r="G801"/>
      <c r="H801"/>
      <c r="I801"/>
      <c r="J801"/>
      <c r="K801"/>
      <c r="L801"/>
      <c r="M801"/>
      <c r="N801"/>
      <c r="O801"/>
      <c r="P801"/>
      <c r="Q801"/>
    </row>
    <row r="802" spans="1:17" x14ac:dyDescent="0.25">
      <c r="A802"/>
      <c r="B802"/>
      <c r="C802"/>
      <c r="D802"/>
      <c r="E802"/>
      <c r="F802"/>
      <c r="G802"/>
      <c r="H802"/>
      <c r="I802"/>
      <c r="J802"/>
      <c r="K802"/>
      <c r="L802"/>
      <c r="M802"/>
      <c r="N802"/>
      <c r="O802"/>
      <c r="P802"/>
      <c r="Q802"/>
    </row>
    <row r="803" spans="1:17" x14ac:dyDescent="0.25">
      <c r="A803"/>
      <c r="B803"/>
      <c r="C803"/>
      <c r="D803"/>
      <c r="E803"/>
      <c r="F803"/>
      <c r="G803"/>
      <c r="H803"/>
      <c r="I803"/>
      <c r="J803"/>
      <c r="K803"/>
      <c r="L803"/>
      <c r="M803"/>
      <c r="N803"/>
      <c r="O803"/>
      <c r="P803"/>
      <c r="Q803"/>
    </row>
    <row r="804" spans="1:17" x14ac:dyDescent="0.25">
      <c r="A804"/>
      <c r="B804"/>
      <c r="C804"/>
      <c r="D804"/>
      <c r="E804"/>
      <c r="F804"/>
      <c r="G804"/>
      <c r="H804"/>
      <c r="I804"/>
      <c r="J804"/>
      <c r="K804"/>
      <c r="L804"/>
      <c r="M804"/>
      <c r="N804"/>
      <c r="O804"/>
      <c r="P804"/>
      <c r="Q804"/>
    </row>
    <row r="805" spans="1:17" x14ac:dyDescent="0.25">
      <c r="A805"/>
      <c r="B805"/>
      <c r="C805"/>
      <c r="D805"/>
      <c r="E805"/>
      <c r="F805"/>
      <c r="G805"/>
      <c r="H805"/>
      <c r="I805"/>
      <c r="J805"/>
      <c r="K805"/>
      <c r="L805"/>
      <c r="M805"/>
      <c r="N805"/>
      <c r="O805"/>
      <c r="P805"/>
      <c r="Q805"/>
    </row>
    <row r="806" spans="1:17" x14ac:dyDescent="0.25">
      <c r="A806"/>
      <c r="B806"/>
      <c r="C806"/>
      <c r="D806"/>
      <c r="E806"/>
      <c r="F806"/>
      <c r="G806"/>
      <c r="H806"/>
      <c r="I806"/>
      <c r="J806"/>
      <c r="K806"/>
      <c r="L806"/>
      <c r="M806"/>
      <c r="N806"/>
      <c r="O806"/>
      <c r="P806"/>
      <c r="Q806"/>
    </row>
    <row r="807" spans="1:17" x14ac:dyDescent="0.25">
      <c r="A807"/>
      <c r="B807"/>
      <c r="C807"/>
      <c r="D807"/>
      <c r="E807"/>
      <c r="F807"/>
      <c r="G807"/>
      <c r="H807"/>
      <c r="I807"/>
      <c r="J807"/>
      <c r="K807"/>
      <c r="L807"/>
      <c r="M807"/>
      <c r="N807"/>
      <c r="O807"/>
      <c r="P807"/>
      <c r="Q807"/>
    </row>
    <row r="808" spans="1:17" x14ac:dyDescent="0.25">
      <c r="A808"/>
      <c r="B808"/>
      <c r="C808"/>
      <c r="D808"/>
      <c r="E808"/>
      <c r="F808"/>
      <c r="G808"/>
      <c r="H808"/>
      <c r="I808"/>
      <c r="J808"/>
      <c r="K808"/>
      <c r="L808"/>
      <c r="M808"/>
      <c r="N808"/>
      <c r="O808"/>
      <c r="P808"/>
      <c r="Q808"/>
    </row>
    <row r="809" spans="1:17" x14ac:dyDescent="0.25">
      <c r="A809"/>
      <c r="B809"/>
      <c r="C809"/>
      <c r="D809"/>
      <c r="E809"/>
      <c r="F809"/>
      <c r="G809"/>
      <c r="H809"/>
      <c r="I809"/>
      <c r="J809"/>
      <c r="K809"/>
      <c r="L809"/>
      <c r="M809"/>
      <c r="N809"/>
      <c r="O809"/>
      <c r="P809"/>
      <c r="Q809"/>
    </row>
    <row r="810" spans="1:17" x14ac:dyDescent="0.25">
      <c r="A810"/>
      <c r="B810"/>
      <c r="C810"/>
      <c r="D810"/>
      <c r="E810"/>
      <c r="F810"/>
      <c r="G810"/>
      <c r="H810"/>
      <c r="I810"/>
      <c r="J810"/>
      <c r="K810"/>
      <c r="L810"/>
      <c r="M810"/>
      <c r="N810"/>
      <c r="O810"/>
      <c r="P810"/>
      <c r="Q810"/>
    </row>
    <row r="811" spans="1:17" x14ac:dyDescent="0.25">
      <c r="A811"/>
      <c r="B811"/>
      <c r="C811"/>
      <c r="D811"/>
      <c r="E811"/>
      <c r="F811"/>
      <c r="G811"/>
      <c r="H811"/>
      <c r="I811"/>
      <c r="J811"/>
      <c r="K811"/>
      <c r="L811"/>
      <c r="M811"/>
      <c r="N811"/>
      <c r="O811"/>
      <c r="P811"/>
      <c r="Q811"/>
    </row>
    <row r="812" spans="1:17" x14ac:dyDescent="0.25">
      <c r="A812"/>
      <c r="B812"/>
      <c r="C812"/>
      <c r="D812"/>
      <c r="E812"/>
      <c r="F812"/>
      <c r="G812"/>
      <c r="H812"/>
      <c r="I812"/>
      <c r="J812"/>
      <c r="K812"/>
      <c r="L812"/>
      <c r="M812"/>
      <c r="N812"/>
      <c r="O812"/>
      <c r="P812"/>
      <c r="Q812"/>
    </row>
    <row r="813" spans="1:17" x14ac:dyDescent="0.25">
      <c r="A813"/>
      <c r="B813"/>
      <c r="C813"/>
      <c r="D813"/>
      <c r="E813"/>
      <c r="F813"/>
      <c r="G813"/>
      <c r="H813"/>
      <c r="I813"/>
      <c r="J813"/>
      <c r="K813"/>
      <c r="L813"/>
      <c r="M813"/>
      <c r="N813"/>
      <c r="O813"/>
      <c r="P813"/>
      <c r="Q813"/>
    </row>
    <row r="814" spans="1:17" x14ac:dyDescent="0.25">
      <c r="A814"/>
      <c r="B814"/>
      <c r="C814"/>
      <c r="D814"/>
      <c r="E814"/>
      <c r="F814"/>
      <c r="G814"/>
      <c r="H814"/>
      <c r="I814"/>
      <c r="J814"/>
      <c r="K814"/>
      <c r="L814"/>
      <c r="M814"/>
      <c r="N814"/>
      <c r="O814"/>
      <c r="P814"/>
      <c r="Q814"/>
    </row>
    <row r="815" spans="1:17" x14ac:dyDescent="0.25">
      <c r="A815"/>
      <c r="B815"/>
      <c r="C815"/>
      <c r="D815"/>
      <c r="E815"/>
      <c r="F815"/>
      <c r="G815"/>
      <c r="H815"/>
      <c r="I815"/>
      <c r="J815"/>
      <c r="K815"/>
      <c r="L815"/>
      <c r="M815"/>
      <c r="N815"/>
      <c r="O815"/>
      <c r="P815"/>
      <c r="Q815"/>
    </row>
    <row r="816" spans="1:17" x14ac:dyDescent="0.25">
      <c r="A816"/>
      <c r="B816"/>
      <c r="C816"/>
      <c r="D816"/>
      <c r="E816"/>
      <c r="F816"/>
      <c r="G816"/>
      <c r="H816"/>
      <c r="I816"/>
      <c r="J816"/>
      <c r="K816"/>
      <c r="L816"/>
      <c r="M816"/>
      <c r="N816"/>
      <c r="O816"/>
      <c r="P816"/>
      <c r="Q816"/>
    </row>
    <row r="817" spans="1:17" x14ac:dyDescent="0.25">
      <c r="A817"/>
      <c r="B817"/>
      <c r="C817"/>
      <c r="D817"/>
      <c r="E817"/>
      <c r="F817"/>
      <c r="G817"/>
      <c r="H817"/>
      <c r="I817"/>
      <c r="J817"/>
      <c r="K817"/>
      <c r="L817"/>
      <c r="M817"/>
      <c r="N817"/>
      <c r="O817"/>
      <c r="P817"/>
      <c r="Q817"/>
    </row>
    <row r="818" spans="1:17" x14ac:dyDescent="0.25">
      <c r="A818"/>
      <c r="B818"/>
      <c r="C818"/>
      <c r="D818"/>
      <c r="E818"/>
      <c r="F818"/>
      <c r="G818"/>
      <c r="H818"/>
      <c r="I818"/>
      <c r="J818"/>
      <c r="K818"/>
      <c r="L818"/>
      <c r="M818"/>
      <c r="N818"/>
      <c r="O818"/>
      <c r="P818"/>
      <c r="Q818"/>
    </row>
    <row r="819" spans="1:17" x14ac:dyDescent="0.25">
      <c r="A819"/>
      <c r="B819"/>
      <c r="C819"/>
      <c r="D819"/>
      <c r="E819"/>
      <c r="F819"/>
      <c r="G819"/>
      <c r="H819"/>
      <c r="I819"/>
      <c r="J819"/>
      <c r="K819"/>
      <c r="L819"/>
      <c r="M819"/>
      <c r="N819"/>
      <c r="O819"/>
      <c r="P819"/>
      <c r="Q819"/>
    </row>
    <row r="820" spans="1:17" x14ac:dyDescent="0.25">
      <c r="A820"/>
      <c r="B820"/>
      <c r="C820"/>
      <c r="D820"/>
      <c r="E820"/>
      <c r="F820"/>
      <c r="G820"/>
      <c r="H820"/>
      <c r="I820"/>
      <c r="J820"/>
      <c r="K820"/>
      <c r="L820"/>
      <c r="M820"/>
      <c r="N820"/>
      <c r="O820"/>
      <c r="P820"/>
      <c r="Q820"/>
    </row>
    <row r="821" spans="1:17" x14ac:dyDescent="0.25">
      <c r="A821"/>
      <c r="B821"/>
      <c r="C821"/>
      <c r="D821"/>
      <c r="E821"/>
      <c r="F821"/>
      <c r="G821"/>
      <c r="H821"/>
      <c r="I821"/>
      <c r="J821"/>
      <c r="K821"/>
      <c r="L821"/>
      <c r="M821"/>
      <c r="N821"/>
      <c r="O821"/>
      <c r="P821"/>
      <c r="Q821"/>
    </row>
    <row r="822" spans="1:17" x14ac:dyDescent="0.25">
      <c r="A822"/>
      <c r="B822"/>
      <c r="C822"/>
      <c r="D822"/>
      <c r="E822"/>
      <c r="F822"/>
      <c r="G822"/>
      <c r="H822"/>
      <c r="I822"/>
      <c r="J822"/>
      <c r="K822"/>
      <c r="L822"/>
      <c r="M822"/>
      <c r="N822"/>
      <c r="O822"/>
      <c r="P822"/>
      <c r="Q822"/>
    </row>
    <row r="823" spans="1:17" x14ac:dyDescent="0.25">
      <c r="A823"/>
      <c r="B823"/>
      <c r="C823"/>
      <c r="D823"/>
      <c r="E823"/>
      <c r="F823"/>
      <c r="G823"/>
      <c r="H823"/>
      <c r="I823"/>
      <c r="J823"/>
      <c r="K823"/>
      <c r="L823"/>
      <c r="M823"/>
      <c r="N823"/>
      <c r="O823"/>
      <c r="P823"/>
      <c r="Q823"/>
    </row>
    <row r="824" spans="1:17" x14ac:dyDescent="0.25">
      <c r="A824"/>
      <c r="B824"/>
      <c r="C824"/>
      <c r="D824"/>
      <c r="E824"/>
      <c r="F824"/>
      <c r="G824"/>
      <c r="H824"/>
      <c r="I824"/>
      <c r="J824"/>
      <c r="K824"/>
      <c r="L824"/>
      <c r="M824"/>
      <c r="N824"/>
      <c r="O824"/>
      <c r="P824"/>
      <c r="Q824"/>
    </row>
    <row r="825" spans="1:17" x14ac:dyDescent="0.25">
      <c r="A825"/>
      <c r="B825"/>
      <c r="C825"/>
      <c r="D825"/>
      <c r="E825"/>
      <c r="F825"/>
      <c r="G825"/>
      <c r="H825"/>
      <c r="I825"/>
      <c r="J825"/>
      <c r="K825"/>
      <c r="L825"/>
      <c r="M825"/>
      <c r="N825"/>
      <c r="O825"/>
      <c r="P825"/>
      <c r="Q825"/>
    </row>
    <row r="826" spans="1:17" x14ac:dyDescent="0.25">
      <c r="A826"/>
      <c r="B826"/>
      <c r="C826"/>
      <c r="D826"/>
      <c r="E826"/>
      <c r="F826"/>
      <c r="G826"/>
      <c r="H826"/>
      <c r="I826"/>
      <c r="J826"/>
      <c r="K826"/>
      <c r="L826"/>
      <c r="M826"/>
      <c r="N826"/>
      <c r="O826"/>
      <c r="P826"/>
      <c r="Q826"/>
    </row>
    <row r="827" spans="1:17" x14ac:dyDescent="0.25">
      <c r="A827"/>
      <c r="B827"/>
      <c r="C827"/>
      <c r="D827"/>
      <c r="E827"/>
      <c r="F827"/>
      <c r="G827"/>
      <c r="H827"/>
      <c r="I827"/>
      <c r="J827"/>
      <c r="K827"/>
      <c r="L827"/>
      <c r="M827"/>
      <c r="N827"/>
      <c r="O827"/>
      <c r="P827"/>
      <c r="Q827"/>
    </row>
    <row r="828" spans="1:17" x14ac:dyDescent="0.25">
      <c r="A828"/>
      <c r="B828"/>
      <c r="C828"/>
      <c r="D828"/>
      <c r="E828"/>
      <c r="F828"/>
      <c r="G828"/>
      <c r="H828"/>
      <c r="I828"/>
      <c r="J828"/>
      <c r="K828"/>
      <c r="L828"/>
      <c r="M828"/>
      <c r="N828"/>
      <c r="O828"/>
      <c r="P828"/>
      <c r="Q828"/>
    </row>
    <row r="829" spans="1:17" x14ac:dyDescent="0.25">
      <c r="A829"/>
      <c r="B829"/>
      <c r="C829"/>
      <c r="D829"/>
      <c r="E829"/>
      <c r="F829"/>
      <c r="G829"/>
      <c r="H829"/>
      <c r="I829"/>
      <c r="J829"/>
      <c r="K829"/>
      <c r="L829"/>
      <c r="M829"/>
      <c r="N829"/>
      <c r="O829"/>
      <c r="P829"/>
      <c r="Q829"/>
    </row>
    <row r="830" spans="1:17" x14ac:dyDescent="0.25">
      <c r="A830"/>
      <c r="B830"/>
      <c r="C830"/>
      <c r="D830"/>
      <c r="E830"/>
      <c r="F830"/>
      <c r="G830"/>
      <c r="H830"/>
      <c r="I830"/>
      <c r="J830"/>
      <c r="K830"/>
      <c r="L830"/>
      <c r="M830"/>
      <c r="N830"/>
      <c r="O830"/>
      <c r="P830"/>
      <c r="Q830"/>
    </row>
    <row r="831" spans="1:17" x14ac:dyDescent="0.25">
      <c r="A831"/>
      <c r="B831"/>
      <c r="C831"/>
      <c r="D831"/>
      <c r="E831"/>
      <c r="F831"/>
      <c r="G831"/>
      <c r="H831"/>
      <c r="I831"/>
      <c r="J831"/>
      <c r="K831"/>
      <c r="L831"/>
      <c r="M831"/>
      <c r="N831"/>
      <c r="O831"/>
      <c r="P831"/>
      <c r="Q831"/>
    </row>
    <row r="832" spans="1:17" x14ac:dyDescent="0.25">
      <c r="A832"/>
      <c r="B832"/>
      <c r="C832"/>
      <c r="D832"/>
      <c r="E832"/>
      <c r="F832"/>
      <c r="G832"/>
      <c r="H832"/>
      <c r="I832"/>
      <c r="J832"/>
      <c r="K832"/>
      <c r="L832"/>
      <c r="M832"/>
      <c r="N832"/>
      <c r="O832"/>
      <c r="P832"/>
      <c r="Q832"/>
    </row>
    <row r="833" spans="1:17" x14ac:dyDescent="0.25">
      <c r="A833"/>
      <c r="B833"/>
      <c r="C833"/>
      <c r="D833"/>
      <c r="E833"/>
      <c r="F833"/>
      <c r="G833"/>
      <c r="H833"/>
      <c r="I833"/>
      <c r="J833"/>
      <c r="K833"/>
      <c r="L833"/>
      <c r="M833"/>
      <c r="N833"/>
      <c r="O833"/>
      <c r="P833"/>
      <c r="Q833"/>
    </row>
    <row r="834" spans="1:17" x14ac:dyDescent="0.25">
      <c r="A834"/>
      <c r="B834"/>
      <c r="C834"/>
      <c r="D834"/>
      <c r="E834"/>
      <c r="F834"/>
      <c r="G834"/>
      <c r="H834"/>
      <c r="I834"/>
      <c r="J834"/>
      <c r="K834"/>
      <c r="L834"/>
      <c r="M834"/>
      <c r="N834"/>
      <c r="O834"/>
      <c r="P834"/>
      <c r="Q834"/>
    </row>
    <row r="835" spans="1:17" x14ac:dyDescent="0.25">
      <c r="A835"/>
      <c r="B835"/>
      <c r="C835"/>
      <c r="D835"/>
      <c r="E835"/>
      <c r="F835"/>
      <c r="G835"/>
      <c r="H835"/>
      <c r="I835"/>
      <c r="J835"/>
      <c r="K835"/>
      <c r="L835"/>
      <c r="M835"/>
      <c r="N835"/>
      <c r="O835"/>
      <c r="P835"/>
      <c r="Q835"/>
    </row>
    <row r="836" spans="1:17" x14ac:dyDescent="0.25">
      <c r="A836"/>
      <c r="B836"/>
      <c r="C836"/>
      <c r="D836"/>
      <c r="E836"/>
      <c r="F836"/>
      <c r="G836"/>
      <c r="H836"/>
      <c r="I836"/>
      <c r="J836"/>
      <c r="K836"/>
      <c r="L836"/>
      <c r="M836"/>
      <c r="N836"/>
      <c r="O836"/>
      <c r="P836"/>
      <c r="Q836"/>
    </row>
    <row r="837" spans="1:17" x14ac:dyDescent="0.25">
      <c r="A837"/>
      <c r="B837"/>
      <c r="C837"/>
      <c r="D837"/>
      <c r="E837"/>
      <c r="F837"/>
      <c r="G837"/>
      <c r="H837"/>
      <c r="I837"/>
      <c r="J837"/>
      <c r="K837"/>
      <c r="L837"/>
      <c r="M837"/>
      <c r="N837"/>
      <c r="O837"/>
      <c r="P837"/>
      <c r="Q837"/>
    </row>
    <row r="838" spans="1:17" x14ac:dyDescent="0.25">
      <c r="A838"/>
      <c r="B838"/>
      <c r="C838"/>
      <c r="D838"/>
      <c r="E838"/>
      <c r="F838"/>
      <c r="G838"/>
      <c r="H838"/>
      <c r="I838"/>
      <c r="J838"/>
      <c r="K838"/>
      <c r="L838"/>
      <c r="M838"/>
      <c r="N838"/>
      <c r="O838"/>
      <c r="P838"/>
      <c r="Q838"/>
    </row>
    <row r="839" spans="1:17" x14ac:dyDescent="0.25">
      <c r="A839"/>
      <c r="B839"/>
      <c r="C839"/>
      <c r="D839"/>
      <c r="E839"/>
      <c r="F839"/>
      <c r="G839"/>
      <c r="H839"/>
      <c r="I839"/>
      <c r="J839"/>
      <c r="K839"/>
      <c r="L839"/>
      <c r="M839"/>
      <c r="N839"/>
      <c r="O839"/>
      <c r="P839"/>
      <c r="Q839"/>
    </row>
    <row r="840" spans="1:17" x14ac:dyDescent="0.25">
      <c r="A840"/>
      <c r="B840"/>
      <c r="C840"/>
      <c r="D840"/>
      <c r="E840"/>
      <c r="F840"/>
      <c r="G840"/>
      <c r="H840"/>
      <c r="I840"/>
      <c r="J840"/>
      <c r="K840"/>
      <c r="L840"/>
      <c r="M840"/>
      <c r="N840"/>
      <c r="O840"/>
      <c r="P840"/>
      <c r="Q840"/>
    </row>
    <row r="841" spans="1:17" x14ac:dyDescent="0.25">
      <c r="A841"/>
      <c r="B841"/>
      <c r="C841"/>
      <c r="D841"/>
      <c r="E841"/>
      <c r="F841"/>
      <c r="G841"/>
      <c r="H841"/>
      <c r="I841"/>
      <c r="J841"/>
      <c r="K841"/>
      <c r="L841"/>
      <c r="M841"/>
      <c r="N841"/>
      <c r="O841"/>
      <c r="P841"/>
      <c r="Q841"/>
    </row>
    <row r="842" spans="1:17" x14ac:dyDescent="0.25">
      <c r="A842"/>
      <c r="B842"/>
      <c r="C842"/>
      <c r="D842"/>
      <c r="E842"/>
      <c r="F842"/>
      <c r="G842"/>
      <c r="H842"/>
      <c r="I842"/>
      <c r="J842"/>
      <c r="K842"/>
      <c r="L842"/>
      <c r="M842"/>
      <c r="N842"/>
      <c r="O842"/>
      <c r="P842"/>
      <c r="Q842"/>
    </row>
    <row r="843" spans="1:17" x14ac:dyDescent="0.25">
      <c r="A843"/>
      <c r="B843"/>
      <c r="C843"/>
      <c r="D843"/>
      <c r="E843"/>
      <c r="F843"/>
      <c r="G843"/>
      <c r="H843"/>
      <c r="I843"/>
      <c r="J843"/>
      <c r="K843"/>
      <c r="L843"/>
      <c r="M843"/>
      <c r="N843"/>
      <c r="O843"/>
      <c r="P843"/>
      <c r="Q843"/>
    </row>
    <row r="844" spans="1:17" x14ac:dyDescent="0.25">
      <c r="A844"/>
      <c r="B844"/>
      <c r="C844"/>
      <c r="D844"/>
      <c r="E844"/>
      <c r="F844"/>
      <c r="G844"/>
      <c r="H844"/>
      <c r="I844"/>
      <c r="J844"/>
      <c r="K844"/>
      <c r="L844"/>
      <c r="M844"/>
      <c r="N844"/>
      <c r="O844"/>
      <c r="P844"/>
      <c r="Q844"/>
    </row>
    <row r="845" spans="1:17" x14ac:dyDescent="0.25">
      <c r="A845"/>
      <c r="B845"/>
      <c r="C845"/>
      <c r="D845"/>
      <c r="E845"/>
      <c r="F845"/>
      <c r="G845"/>
      <c r="H845"/>
      <c r="I845"/>
      <c r="J845"/>
      <c r="K845"/>
      <c r="L845"/>
      <c r="M845"/>
      <c r="N845"/>
      <c r="O845"/>
      <c r="P845"/>
      <c r="Q845"/>
    </row>
    <row r="846" spans="1:17" x14ac:dyDescent="0.25">
      <c r="A846"/>
      <c r="B846"/>
      <c r="C846"/>
      <c r="D846"/>
      <c r="E846"/>
      <c r="F846"/>
      <c r="G846"/>
      <c r="H846"/>
      <c r="I846"/>
      <c r="J846"/>
      <c r="K846"/>
      <c r="L846"/>
      <c r="M846"/>
      <c r="N846"/>
      <c r="O846"/>
      <c r="P846"/>
      <c r="Q846"/>
    </row>
    <row r="847" spans="1:17" x14ac:dyDescent="0.25">
      <c r="A847"/>
      <c r="B847"/>
      <c r="C847"/>
      <c r="D847"/>
      <c r="E847"/>
      <c r="F847"/>
      <c r="G847"/>
      <c r="H847"/>
      <c r="I847"/>
      <c r="J847"/>
      <c r="K847"/>
      <c r="L847"/>
      <c r="M847"/>
      <c r="N847"/>
      <c r="O847"/>
      <c r="P847"/>
      <c r="Q847"/>
    </row>
    <row r="848" spans="1:17" x14ac:dyDescent="0.25">
      <c r="A848"/>
      <c r="B848"/>
      <c r="C848"/>
      <c r="D848"/>
      <c r="E848"/>
      <c r="F848"/>
      <c r="G848"/>
      <c r="H848"/>
      <c r="I848"/>
      <c r="J848"/>
      <c r="K848"/>
      <c r="L848"/>
      <c r="M848"/>
      <c r="N848"/>
      <c r="O848"/>
      <c r="P848"/>
      <c r="Q848"/>
    </row>
    <row r="849" spans="1:17" x14ac:dyDescent="0.25">
      <c r="A849"/>
      <c r="B849"/>
      <c r="C849"/>
      <c r="D849"/>
      <c r="E849"/>
      <c r="F849"/>
      <c r="G849"/>
      <c r="H849"/>
      <c r="I849"/>
      <c r="J849"/>
      <c r="K849"/>
      <c r="L849"/>
      <c r="M849"/>
      <c r="N849"/>
      <c r="O849"/>
      <c r="P849"/>
      <c r="Q849"/>
    </row>
    <row r="850" spans="1:17" x14ac:dyDescent="0.25">
      <c r="A850"/>
      <c r="B850"/>
      <c r="C850"/>
      <c r="D850"/>
      <c r="E850"/>
      <c r="F850"/>
      <c r="G850"/>
      <c r="H850"/>
      <c r="I850"/>
      <c r="J850"/>
      <c r="K850"/>
      <c r="L850"/>
      <c r="M850"/>
      <c r="N850"/>
      <c r="O850"/>
      <c r="P850"/>
      <c r="Q850"/>
    </row>
    <row r="851" spans="1:17" x14ac:dyDescent="0.25">
      <c r="A851"/>
      <c r="B851"/>
      <c r="C851"/>
      <c r="D851"/>
      <c r="E851"/>
      <c r="F851"/>
      <c r="G851"/>
      <c r="H851"/>
      <c r="I851"/>
      <c r="J851"/>
      <c r="K851"/>
      <c r="L851"/>
      <c r="M851"/>
      <c r="N851"/>
      <c r="O851"/>
      <c r="P851"/>
      <c r="Q851"/>
    </row>
    <row r="852" spans="1:17" x14ac:dyDescent="0.25">
      <c r="A852"/>
      <c r="B852"/>
      <c r="C852"/>
      <c r="D852"/>
      <c r="E852"/>
      <c r="F852"/>
      <c r="G852"/>
      <c r="H852"/>
      <c r="I852"/>
      <c r="J852"/>
      <c r="K852"/>
      <c r="L852"/>
      <c r="M852"/>
      <c r="N852"/>
      <c r="O852"/>
      <c r="P852"/>
      <c r="Q852"/>
    </row>
    <row r="853" spans="1:17" x14ac:dyDescent="0.25">
      <c r="A853"/>
      <c r="B853"/>
      <c r="C853"/>
      <c r="D853"/>
      <c r="E853"/>
      <c r="F853"/>
      <c r="G853"/>
      <c r="H853"/>
      <c r="I853"/>
      <c r="J853"/>
      <c r="K853"/>
      <c r="L853"/>
      <c r="M853"/>
      <c r="N853"/>
      <c r="O853"/>
      <c r="P853"/>
      <c r="Q853"/>
    </row>
    <row r="854" spans="1:17" x14ac:dyDescent="0.25">
      <c r="A854"/>
      <c r="B854"/>
      <c r="C854"/>
      <c r="D854"/>
      <c r="E854"/>
      <c r="F854"/>
      <c r="G854"/>
      <c r="H854"/>
      <c r="I854"/>
      <c r="J854"/>
      <c r="K854"/>
      <c r="L854"/>
      <c r="M854"/>
      <c r="N854"/>
      <c r="O854"/>
      <c r="P854"/>
      <c r="Q854"/>
    </row>
    <row r="855" spans="1:17" x14ac:dyDescent="0.25">
      <c r="A855"/>
      <c r="B855"/>
      <c r="C855"/>
      <c r="D855"/>
      <c r="E855"/>
      <c r="F855"/>
      <c r="G855"/>
      <c r="H855"/>
      <c r="I855"/>
      <c r="J855"/>
      <c r="K855"/>
      <c r="L855"/>
      <c r="M855"/>
      <c r="N855"/>
      <c r="O855"/>
      <c r="P855"/>
      <c r="Q855"/>
    </row>
    <row r="856" spans="1:17" x14ac:dyDescent="0.25">
      <c r="A856"/>
      <c r="B856"/>
      <c r="C856"/>
      <c r="D856"/>
      <c r="E856"/>
      <c r="F856"/>
      <c r="G856"/>
      <c r="H856"/>
      <c r="I856"/>
      <c r="J856"/>
      <c r="K856"/>
      <c r="L856"/>
      <c r="M856"/>
      <c r="N856"/>
      <c r="O856"/>
      <c r="P856"/>
      <c r="Q856"/>
    </row>
    <row r="857" spans="1:17" x14ac:dyDescent="0.25">
      <c r="A857"/>
      <c r="B857"/>
      <c r="C857"/>
      <c r="D857"/>
      <c r="E857"/>
      <c r="F857"/>
      <c r="G857"/>
      <c r="H857"/>
      <c r="I857"/>
      <c r="J857"/>
      <c r="K857"/>
      <c r="L857"/>
      <c r="M857"/>
      <c r="N857"/>
      <c r="O857"/>
      <c r="P857"/>
      <c r="Q857"/>
    </row>
    <row r="858" spans="1:17" x14ac:dyDescent="0.25">
      <c r="A858"/>
      <c r="B858"/>
      <c r="C858"/>
      <c r="D858"/>
      <c r="E858"/>
      <c r="F858"/>
      <c r="G858"/>
      <c r="H858"/>
      <c r="I858"/>
      <c r="J858"/>
      <c r="K858"/>
      <c r="L858"/>
      <c r="M858"/>
      <c r="N858"/>
      <c r="O858"/>
      <c r="P858"/>
      <c r="Q858"/>
    </row>
    <row r="859" spans="1:17" x14ac:dyDescent="0.25">
      <c r="A859"/>
      <c r="B859"/>
      <c r="C859"/>
      <c r="D859"/>
      <c r="E859"/>
      <c r="F859"/>
      <c r="G859"/>
      <c r="H859"/>
      <c r="I859"/>
      <c r="J859"/>
      <c r="K859"/>
      <c r="L859"/>
      <c r="M859"/>
      <c r="N859"/>
      <c r="O859"/>
      <c r="P859"/>
      <c r="Q859"/>
    </row>
    <row r="860" spans="1:17" x14ac:dyDescent="0.25">
      <c r="A860"/>
      <c r="B860"/>
      <c r="C860"/>
      <c r="D860"/>
      <c r="E860"/>
      <c r="F860"/>
      <c r="G860"/>
      <c r="H860"/>
      <c r="I860"/>
      <c r="J860"/>
      <c r="K860"/>
      <c r="L860"/>
      <c r="M860"/>
      <c r="N860"/>
      <c r="O860"/>
      <c r="P860"/>
      <c r="Q860"/>
    </row>
    <row r="861" spans="1:17" x14ac:dyDescent="0.25">
      <c r="A861"/>
      <c r="B861"/>
      <c r="C861"/>
      <c r="D861"/>
      <c r="E861"/>
      <c r="F861"/>
      <c r="G861"/>
      <c r="H861"/>
      <c r="I861"/>
      <c r="J861"/>
      <c r="K861"/>
      <c r="L861"/>
      <c r="M861"/>
      <c r="N861"/>
      <c r="O861"/>
      <c r="P861"/>
      <c r="Q861"/>
    </row>
    <row r="862" spans="1:17" x14ac:dyDescent="0.25">
      <c r="A862"/>
      <c r="B862"/>
      <c r="C862"/>
      <c r="D862"/>
      <c r="E862"/>
      <c r="F862"/>
      <c r="G862"/>
      <c r="H862"/>
      <c r="I862"/>
      <c r="J862"/>
      <c r="K862"/>
      <c r="L862"/>
      <c r="M862"/>
      <c r="N862"/>
      <c r="O862"/>
      <c r="P862"/>
      <c r="Q862"/>
    </row>
    <row r="863" spans="1:17" x14ac:dyDescent="0.25">
      <c r="A863"/>
      <c r="B863"/>
      <c r="C863"/>
      <c r="D863"/>
      <c r="E863"/>
      <c r="F863"/>
      <c r="G863"/>
      <c r="H863"/>
      <c r="I863"/>
      <c r="J863"/>
      <c r="K863"/>
      <c r="L863"/>
      <c r="M863"/>
      <c r="N863"/>
      <c r="O863"/>
      <c r="P863"/>
      <c r="Q863"/>
    </row>
    <row r="864" spans="1:17" x14ac:dyDescent="0.25">
      <c r="A864"/>
      <c r="B864"/>
      <c r="C864"/>
      <c r="D864"/>
      <c r="E864"/>
      <c r="F864"/>
      <c r="G864"/>
      <c r="H864"/>
      <c r="I864"/>
      <c r="J864"/>
      <c r="K864"/>
      <c r="L864"/>
      <c r="M864"/>
      <c r="N864"/>
      <c r="O864"/>
      <c r="P864"/>
      <c r="Q864"/>
    </row>
    <row r="865" spans="1:17" x14ac:dyDescent="0.25">
      <c r="A865"/>
      <c r="B865"/>
      <c r="C865"/>
      <c r="D865"/>
      <c r="E865"/>
      <c r="F865"/>
      <c r="G865"/>
      <c r="H865"/>
      <c r="I865"/>
      <c r="J865"/>
      <c r="K865"/>
      <c r="L865"/>
      <c r="M865"/>
      <c r="N865"/>
      <c r="O865"/>
      <c r="P865"/>
      <c r="Q865"/>
    </row>
    <row r="866" spans="1:17" x14ac:dyDescent="0.25">
      <c r="A866"/>
      <c r="B866"/>
      <c r="C866"/>
      <c r="D866"/>
      <c r="E866"/>
      <c r="F866"/>
      <c r="G866"/>
      <c r="H866"/>
      <c r="I866"/>
      <c r="J866"/>
      <c r="K866"/>
      <c r="L866"/>
      <c r="M866"/>
      <c r="N866"/>
      <c r="O866"/>
      <c r="P866"/>
      <c r="Q866"/>
    </row>
    <row r="867" spans="1:17" x14ac:dyDescent="0.25">
      <c r="A867"/>
      <c r="B867"/>
      <c r="C867"/>
      <c r="D867"/>
      <c r="E867"/>
      <c r="F867"/>
      <c r="G867"/>
      <c r="H867"/>
      <c r="I867"/>
      <c r="J867"/>
      <c r="K867"/>
      <c r="L867"/>
      <c r="M867"/>
      <c r="N867"/>
      <c r="O867"/>
      <c r="P867"/>
      <c r="Q867"/>
    </row>
    <row r="868" spans="1:17" x14ac:dyDescent="0.25">
      <c r="A868"/>
      <c r="B868"/>
      <c r="C868"/>
      <c r="D868"/>
      <c r="E868"/>
      <c r="F868"/>
      <c r="G868"/>
      <c r="H868"/>
      <c r="I868"/>
      <c r="J868"/>
      <c r="K868"/>
      <c r="L868"/>
      <c r="M868"/>
      <c r="N868"/>
      <c r="O868"/>
      <c r="P868"/>
      <c r="Q868"/>
    </row>
    <row r="869" spans="1:17" x14ac:dyDescent="0.25">
      <c r="A869"/>
      <c r="B869"/>
      <c r="C869"/>
      <c r="D869"/>
      <c r="E869"/>
      <c r="F869"/>
      <c r="G869"/>
      <c r="H869"/>
      <c r="I869"/>
      <c r="J869"/>
      <c r="K869"/>
      <c r="L869"/>
      <c r="M869"/>
      <c r="N869"/>
      <c r="O869"/>
      <c r="P869"/>
      <c r="Q869"/>
    </row>
    <row r="870" spans="1:17" x14ac:dyDescent="0.25">
      <c r="A870"/>
      <c r="B870"/>
      <c r="C870"/>
      <c r="D870"/>
      <c r="E870"/>
      <c r="F870"/>
      <c r="G870"/>
      <c r="H870"/>
      <c r="I870"/>
      <c r="J870"/>
      <c r="K870"/>
      <c r="L870"/>
      <c r="M870"/>
      <c r="N870"/>
      <c r="O870"/>
      <c r="P870"/>
      <c r="Q870"/>
    </row>
    <row r="871" spans="1:17" x14ac:dyDescent="0.25">
      <c r="A871"/>
      <c r="B871"/>
      <c r="C871"/>
      <c r="D871"/>
      <c r="E871"/>
      <c r="F871"/>
      <c r="G871"/>
      <c r="H871"/>
      <c r="I871"/>
      <c r="J871"/>
      <c r="K871"/>
      <c r="L871"/>
      <c r="M871"/>
      <c r="N871"/>
      <c r="O871"/>
      <c r="P871"/>
      <c r="Q871"/>
    </row>
    <row r="872" spans="1:17" x14ac:dyDescent="0.25">
      <c r="A872"/>
      <c r="B872"/>
      <c r="C872"/>
      <c r="D872"/>
      <c r="E872"/>
      <c r="F872"/>
      <c r="G872"/>
      <c r="H872"/>
      <c r="I872"/>
      <c r="J872"/>
      <c r="K872"/>
      <c r="L872"/>
      <c r="M872"/>
      <c r="N872"/>
      <c r="O872"/>
      <c r="P872"/>
      <c r="Q872"/>
    </row>
    <row r="873" spans="1:17" x14ac:dyDescent="0.25">
      <c r="A873"/>
      <c r="B873"/>
      <c r="C873"/>
      <c r="D873"/>
      <c r="E873"/>
      <c r="F873"/>
      <c r="G873"/>
      <c r="H873"/>
      <c r="I873"/>
      <c r="J873"/>
      <c r="K873"/>
      <c r="L873"/>
      <c r="M873"/>
      <c r="N873"/>
      <c r="O873"/>
      <c r="P873"/>
      <c r="Q873"/>
    </row>
    <row r="874" spans="1:17" x14ac:dyDescent="0.25">
      <c r="A874"/>
      <c r="B874"/>
      <c r="C874"/>
      <c r="D874"/>
      <c r="E874"/>
      <c r="F874"/>
      <c r="G874"/>
      <c r="H874"/>
      <c r="I874"/>
      <c r="J874"/>
      <c r="K874"/>
      <c r="L874"/>
      <c r="M874"/>
      <c r="N874"/>
      <c r="O874"/>
      <c r="P874"/>
      <c r="Q874"/>
    </row>
    <row r="875" spans="1:17" x14ac:dyDescent="0.25">
      <c r="A875"/>
      <c r="B875"/>
      <c r="C875"/>
      <c r="D875"/>
      <c r="E875"/>
      <c r="F875"/>
      <c r="G875"/>
      <c r="H875"/>
      <c r="I875"/>
      <c r="J875"/>
      <c r="K875"/>
      <c r="L875"/>
      <c r="M875"/>
      <c r="N875"/>
      <c r="O875"/>
      <c r="P875"/>
      <c r="Q875"/>
    </row>
    <row r="876" spans="1:17" x14ac:dyDescent="0.25">
      <c r="A876"/>
      <c r="B876"/>
      <c r="C876"/>
      <c r="D876"/>
      <c r="E876"/>
      <c r="F876"/>
      <c r="G876"/>
      <c r="H876"/>
      <c r="I876"/>
      <c r="J876"/>
      <c r="K876"/>
      <c r="L876"/>
      <c r="M876"/>
      <c r="N876"/>
      <c r="O876"/>
      <c r="P876"/>
      <c r="Q876"/>
    </row>
    <row r="877" spans="1:17" x14ac:dyDescent="0.25">
      <c r="A877"/>
      <c r="B877"/>
      <c r="C877"/>
      <c r="D877"/>
      <c r="E877"/>
      <c r="F877"/>
      <c r="G877"/>
      <c r="H877"/>
      <c r="I877"/>
      <c r="J877"/>
      <c r="K877"/>
      <c r="L877"/>
      <c r="M877"/>
      <c r="N877"/>
      <c r="O877"/>
      <c r="P877"/>
      <c r="Q877"/>
    </row>
    <row r="878" spans="1:17" x14ac:dyDescent="0.25">
      <c r="A878"/>
      <c r="B878"/>
      <c r="C878"/>
      <c r="D878"/>
      <c r="E878"/>
      <c r="F878"/>
      <c r="G878"/>
      <c r="H878"/>
      <c r="I878"/>
      <c r="J878"/>
      <c r="K878"/>
      <c r="L878"/>
      <c r="M878"/>
      <c r="N878"/>
      <c r="O878"/>
      <c r="P878"/>
      <c r="Q878"/>
    </row>
    <row r="879" spans="1:17" x14ac:dyDescent="0.25">
      <c r="A879"/>
      <c r="B879"/>
      <c r="C879"/>
      <c r="D879"/>
      <c r="E879"/>
      <c r="F879"/>
      <c r="G879"/>
      <c r="H879"/>
      <c r="I879"/>
      <c r="J879"/>
      <c r="K879"/>
      <c r="L879"/>
      <c r="M879"/>
      <c r="N879"/>
      <c r="O879"/>
      <c r="P879"/>
      <c r="Q879"/>
    </row>
    <row r="880" spans="1:17" x14ac:dyDescent="0.25">
      <c r="A880"/>
      <c r="B880"/>
      <c r="C880"/>
      <c r="D880"/>
      <c r="E880"/>
      <c r="F880"/>
      <c r="G880"/>
      <c r="H880"/>
      <c r="I880"/>
      <c r="J880"/>
      <c r="K880"/>
      <c r="L880"/>
      <c r="M880"/>
      <c r="N880"/>
      <c r="O880"/>
      <c r="P880"/>
      <c r="Q880"/>
    </row>
    <row r="881" spans="1:17" x14ac:dyDescent="0.25">
      <c r="A881"/>
      <c r="B881"/>
      <c r="C881"/>
      <c r="D881"/>
      <c r="E881"/>
      <c r="F881"/>
      <c r="G881"/>
      <c r="H881"/>
      <c r="I881"/>
      <c r="J881"/>
      <c r="K881"/>
      <c r="L881"/>
      <c r="M881"/>
      <c r="N881"/>
      <c r="O881"/>
      <c r="P881"/>
      <c r="Q881"/>
    </row>
    <row r="882" spans="1:17" x14ac:dyDescent="0.25">
      <c r="A882"/>
      <c r="B882"/>
      <c r="C882"/>
      <c r="D882"/>
      <c r="E882"/>
      <c r="F882"/>
      <c r="G882"/>
      <c r="H882"/>
      <c r="I882"/>
      <c r="J882"/>
      <c r="K882"/>
      <c r="L882"/>
      <c r="M882"/>
      <c r="N882"/>
      <c r="O882"/>
      <c r="P882"/>
      <c r="Q882"/>
    </row>
    <row r="883" spans="1:17" x14ac:dyDescent="0.25">
      <c r="A883"/>
      <c r="B883"/>
      <c r="C883"/>
      <c r="D883"/>
      <c r="E883"/>
      <c r="F883"/>
      <c r="G883"/>
      <c r="H883"/>
      <c r="I883"/>
      <c r="J883"/>
      <c r="K883"/>
      <c r="L883"/>
      <c r="M883"/>
      <c r="N883"/>
      <c r="O883"/>
      <c r="P883"/>
      <c r="Q883"/>
    </row>
    <row r="884" spans="1:17" x14ac:dyDescent="0.25">
      <c r="A884"/>
      <c r="B884"/>
      <c r="C884"/>
      <c r="D884"/>
      <c r="E884"/>
      <c r="F884"/>
      <c r="G884"/>
      <c r="H884"/>
      <c r="I884"/>
      <c r="J884"/>
      <c r="K884"/>
      <c r="L884"/>
      <c r="M884"/>
      <c r="N884"/>
      <c r="O884"/>
      <c r="P884"/>
      <c r="Q884"/>
    </row>
    <row r="885" spans="1:17" x14ac:dyDescent="0.25">
      <c r="A885"/>
      <c r="B885"/>
      <c r="C885"/>
      <c r="D885"/>
      <c r="E885"/>
      <c r="F885"/>
      <c r="G885"/>
      <c r="H885"/>
      <c r="I885"/>
      <c r="J885"/>
      <c r="K885"/>
      <c r="L885"/>
      <c r="M885"/>
      <c r="N885"/>
      <c r="O885"/>
      <c r="P885"/>
      <c r="Q885"/>
    </row>
    <row r="886" spans="1:17" x14ac:dyDescent="0.25">
      <c r="A886"/>
      <c r="B886"/>
      <c r="C886"/>
      <c r="D886"/>
      <c r="E886"/>
      <c r="F886"/>
      <c r="G886"/>
      <c r="H886"/>
      <c r="I886"/>
      <c r="J886"/>
      <c r="K886"/>
      <c r="L886"/>
      <c r="M886"/>
      <c r="N886"/>
      <c r="O886"/>
      <c r="P886"/>
      <c r="Q886"/>
    </row>
    <row r="887" spans="1:17" x14ac:dyDescent="0.25">
      <c r="A887"/>
      <c r="B887"/>
      <c r="C887"/>
      <c r="D887"/>
      <c r="E887"/>
      <c r="F887"/>
      <c r="G887"/>
      <c r="H887"/>
      <c r="I887"/>
      <c r="J887"/>
      <c r="K887"/>
      <c r="L887"/>
      <c r="M887"/>
      <c r="N887"/>
      <c r="O887"/>
      <c r="P887"/>
      <c r="Q887"/>
    </row>
    <row r="888" spans="1:17" x14ac:dyDescent="0.25">
      <c r="A888"/>
      <c r="B888"/>
      <c r="C888"/>
      <c r="D888"/>
      <c r="E888"/>
      <c r="F888"/>
      <c r="G888"/>
      <c r="H888"/>
      <c r="I888"/>
      <c r="J888"/>
      <c r="K888"/>
      <c r="L888"/>
      <c r="M888"/>
      <c r="N888"/>
      <c r="O888"/>
      <c r="P888"/>
      <c r="Q888"/>
    </row>
    <row r="889" spans="1:17" x14ac:dyDescent="0.25">
      <c r="A889"/>
      <c r="B889"/>
      <c r="C889"/>
      <c r="D889"/>
      <c r="E889"/>
      <c r="F889"/>
      <c r="G889"/>
      <c r="H889"/>
      <c r="I889"/>
      <c r="J889"/>
      <c r="K889"/>
      <c r="L889"/>
      <c r="M889"/>
      <c r="N889"/>
      <c r="O889"/>
      <c r="P889"/>
      <c r="Q889"/>
    </row>
    <row r="890" spans="1:17" x14ac:dyDescent="0.25">
      <c r="A890"/>
      <c r="B890"/>
      <c r="C890"/>
      <c r="D890"/>
      <c r="E890"/>
      <c r="F890"/>
      <c r="G890"/>
      <c r="H890"/>
      <c r="I890"/>
      <c r="J890"/>
      <c r="K890"/>
      <c r="L890"/>
      <c r="M890"/>
      <c r="N890"/>
      <c r="O890"/>
      <c r="P890"/>
      <c r="Q890"/>
    </row>
    <row r="891" spans="1:17" x14ac:dyDescent="0.25">
      <c r="A891"/>
      <c r="B891"/>
      <c r="C891"/>
      <c r="D891"/>
      <c r="E891"/>
      <c r="F891"/>
      <c r="G891"/>
      <c r="H891"/>
      <c r="I891"/>
      <c r="J891"/>
      <c r="K891"/>
      <c r="L891"/>
      <c r="M891"/>
      <c r="N891"/>
      <c r="O891"/>
      <c r="P891"/>
      <c r="Q891"/>
    </row>
    <row r="892" spans="1:17" x14ac:dyDescent="0.25">
      <c r="A892"/>
      <c r="B892"/>
      <c r="C892"/>
      <c r="D892"/>
      <c r="E892"/>
      <c r="F892"/>
      <c r="G892"/>
      <c r="H892"/>
      <c r="I892"/>
      <c r="J892"/>
      <c r="K892"/>
      <c r="L892"/>
      <c r="M892"/>
      <c r="N892"/>
      <c r="O892"/>
      <c r="P892"/>
      <c r="Q892"/>
    </row>
    <row r="893" spans="1:17" x14ac:dyDescent="0.25">
      <c r="A893"/>
      <c r="B893"/>
      <c r="C893"/>
      <c r="D893"/>
      <c r="E893"/>
      <c r="F893"/>
      <c r="G893"/>
      <c r="H893"/>
      <c r="I893"/>
      <c r="J893"/>
      <c r="K893"/>
      <c r="L893"/>
      <c r="M893"/>
      <c r="N893"/>
      <c r="O893"/>
      <c r="P893"/>
      <c r="Q893"/>
    </row>
    <row r="894" spans="1:17" x14ac:dyDescent="0.25">
      <c r="A894"/>
      <c r="B894"/>
      <c r="C894"/>
      <c r="D894"/>
      <c r="E894"/>
      <c r="F894"/>
      <c r="G894"/>
      <c r="H894"/>
      <c r="I894"/>
      <c r="J894"/>
      <c r="K894"/>
      <c r="L894"/>
      <c r="M894"/>
      <c r="N894"/>
      <c r="O894"/>
      <c r="P894"/>
      <c r="Q894"/>
    </row>
    <row r="895" spans="1:17" x14ac:dyDescent="0.25">
      <c r="A895"/>
      <c r="B895"/>
      <c r="C895"/>
      <c r="D895"/>
      <c r="E895"/>
      <c r="F895"/>
      <c r="G895"/>
      <c r="H895"/>
      <c r="I895"/>
      <c r="J895"/>
      <c r="K895"/>
      <c r="L895"/>
      <c r="M895"/>
      <c r="N895"/>
      <c r="O895"/>
      <c r="P895"/>
      <c r="Q895"/>
    </row>
    <row r="896" spans="1:17" x14ac:dyDescent="0.25">
      <c r="A896"/>
      <c r="B896"/>
      <c r="C896"/>
      <c r="D896"/>
      <c r="E896"/>
      <c r="F896"/>
      <c r="G896"/>
      <c r="H896"/>
      <c r="I896"/>
      <c r="J896"/>
      <c r="K896"/>
      <c r="L896"/>
      <c r="M896"/>
      <c r="N896"/>
      <c r="O896"/>
      <c r="P896"/>
      <c r="Q896"/>
    </row>
    <row r="897" spans="1:17" x14ac:dyDescent="0.25">
      <c r="A897"/>
      <c r="B897"/>
      <c r="C897"/>
      <c r="D897"/>
      <c r="E897"/>
      <c r="F897"/>
      <c r="G897"/>
      <c r="H897"/>
      <c r="I897"/>
      <c r="J897"/>
      <c r="K897"/>
      <c r="L897"/>
      <c r="M897"/>
      <c r="N897"/>
      <c r="O897"/>
      <c r="P897"/>
      <c r="Q897"/>
    </row>
    <row r="898" spans="1:17" x14ac:dyDescent="0.25">
      <c r="A898"/>
      <c r="B898"/>
      <c r="C898"/>
      <c r="D898"/>
      <c r="E898"/>
      <c r="F898"/>
      <c r="G898"/>
      <c r="H898"/>
      <c r="I898"/>
      <c r="J898"/>
      <c r="K898"/>
      <c r="L898"/>
      <c r="M898"/>
      <c r="N898"/>
      <c r="O898"/>
      <c r="P898"/>
      <c r="Q898"/>
    </row>
    <row r="899" spans="1:17" x14ac:dyDescent="0.25">
      <c r="A899"/>
      <c r="B899"/>
      <c r="C899"/>
      <c r="D899"/>
      <c r="E899"/>
      <c r="F899"/>
      <c r="G899"/>
      <c r="H899"/>
      <c r="I899"/>
      <c r="J899"/>
      <c r="K899"/>
      <c r="L899"/>
      <c r="M899"/>
      <c r="N899"/>
      <c r="O899"/>
      <c r="P899"/>
      <c r="Q899"/>
    </row>
    <row r="900" spans="1:17" x14ac:dyDescent="0.25">
      <c r="A900"/>
      <c r="B900"/>
      <c r="C900"/>
      <c r="D900"/>
      <c r="E900"/>
      <c r="F900"/>
      <c r="G900"/>
      <c r="H900"/>
      <c r="I900"/>
      <c r="J900"/>
      <c r="K900"/>
      <c r="L900"/>
      <c r="M900"/>
      <c r="N900"/>
      <c r="O900"/>
      <c r="P900"/>
      <c r="Q900"/>
    </row>
    <row r="901" spans="1:17" x14ac:dyDescent="0.25">
      <c r="A901"/>
      <c r="B901"/>
      <c r="C901"/>
      <c r="D901"/>
      <c r="E901"/>
      <c r="F901"/>
      <c r="G901"/>
      <c r="H901"/>
      <c r="I901"/>
      <c r="J901"/>
      <c r="K901"/>
      <c r="L901"/>
      <c r="M901"/>
      <c r="N901"/>
      <c r="O901"/>
      <c r="P901"/>
      <c r="Q901"/>
    </row>
    <row r="902" spans="1:17" x14ac:dyDescent="0.25">
      <c r="A902"/>
      <c r="B902"/>
      <c r="C902"/>
      <c r="D902"/>
      <c r="E902"/>
      <c r="F902"/>
      <c r="G902"/>
      <c r="H902"/>
      <c r="I902"/>
      <c r="J902"/>
      <c r="K902"/>
      <c r="L902"/>
      <c r="M902"/>
      <c r="N902"/>
      <c r="O902"/>
      <c r="P902"/>
      <c r="Q902"/>
    </row>
    <row r="903" spans="1:17" x14ac:dyDescent="0.25">
      <c r="A903"/>
      <c r="B903"/>
      <c r="C903"/>
      <c r="D903"/>
      <c r="E903"/>
      <c r="F903"/>
      <c r="G903"/>
      <c r="H903"/>
      <c r="I903"/>
      <c r="J903"/>
      <c r="K903"/>
      <c r="L903"/>
      <c r="M903"/>
      <c r="N903"/>
      <c r="O903"/>
      <c r="P903"/>
      <c r="Q903"/>
    </row>
    <row r="904" spans="1:17" x14ac:dyDescent="0.25">
      <c r="A904"/>
      <c r="B904"/>
      <c r="C904"/>
      <c r="D904"/>
      <c r="E904"/>
      <c r="F904"/>
      <c r="G904"/>
      <c r="H904"/>
      <c r="I904"/>
      <c r="J904"/>
      <c r="K904"/>
      <c r="L904"/>
      <c r="M904"/>
      <c r="N904"/>
      <c r="O904"/>
      <c r="P904"/>
      <c r="Q904"/>
    </row>
    <row r="905" spans="1:17" x14ac:dyDescent="0.25">
      <c r="A905"/>
      <c r="B905"/>
      <c r="C905"/>
      <c r="D905"/>
      <c r="E905"/>
      <c r="F905"/>
      <c r="G905"/>
      <c r="H905"/>
      <c r="I905"/>
      <c r="J905"/>
      <c r="K905"/>
      <c r="L905"/>
      <c r="M905"/>
      <c r="N905"/>
      <c r="O905"/>
      <c r="P905"/>
      <c r="Q905"/>
    </row>
    <row r="906" spans="1:17" x14ac:dyDescent="0.25">
      <c r="A906"/>
      <c r="B906"/>
      <c r="C906"/>
      <c r="D906"/>
      <c r="E906"/>
      <c r="F906"/>
      <c r="G906"/>
      <c r="H906"/>
      <c r="I906"/>
      <c r="J906"/>
      <c r="K906"/>
      <c r="L906"/>
      <c r="M906"/>
      <c r="N906"/>
      <c r="O906"/>
      <c r="P906"/>
      <c r="Q906"/>
    </row>
    <row r="907" spans="1:17" x14ac:dyDescent="0.25">
      <c r="A907"/>
      <c r="B907"/>
      <c r="C907"/>
      <c r="D907"/>
      <c r="E907"/>
      <c r="F907"/>
      <c r="G907"/>
      <c r="H907"/>
      <c r="I907"/>
      <c r="J907"/>
      <c r="K907"/>
      <c r="L907"/>
      <c r="M907"/>
      <c r="N907"/>
      <c r="O907"/>
      <c r="P907"/>
      <c r="Q907"/>
    </row>
    <row r="908" spans="1:17" x14ac:dyDescent="0.25">
      <c r="A908"/>
      <c r="B908"/>
      <c r="C908"/>
      <c r="D908"/>
      <c r="E908"/>
      <c r="F908"/>
      <c r="G908"/>
      <c r="H908"/>
      <c r="I908"/>
      <c r="J908"/>
      <c r="K908"/>
      <c r="L908"/>
      <c r="M908"/>
      <c r="N908"/>
      <c r="O908"/>
      <c r="P908"/>
      <c r="Q908"/>
    </row>
    <row r="909" spans="1:17" x14ac:dyDescent="0.25">
      <c r="A909"/>
      <c r="B909"/>
      <c r="C909"/>
      <c r="D909"/>
      <c r="E909"/>
      <c r="F909"/>
      <c r="G909"/>
      <c r="H909"/>
      <c r="I909"/>
      <c r="J909"/>
      <c r="K909"/>
      <c r="L909"/>
      <c r="M909"/>
      <c r="N909"/>
      <c r="O909"/>
      <c r="P909"/>
      <c r="Q909"/>
    </row>
    <row r="910" spans="1:17" x14ac:dyDescent="0.25">
      <c r="A910"/>
      <c r="B910"/>
      <c r="C910"/>
      <c r="D910"/>
      <c r="E910"/>
      <c r="F910"/>
      <c r="G910"/>
      <c r="H910"/>
      <c r="I910"/>
      <c r="J910"/>
      <c r="K910"/>
      <c r="L910"/>
      <c r="M910"/>
      <c r="N910"/>
      <c r="O910"/>
      <c r="P910"/>
      <c r="Q910"/>
    </row>
    <row r="911" spans="1:17" x14ac:dyDescent="0.25">
      <c r="A911"/>
      <c r="B911"/>
      <c r="C911"/>
      <c r="D911"/>
      <c r="E911"/>
      <c r="F911"/>
      <c r="G911"/>
      <c r="H911"/>
      <c r="I911"/>
      <c r="J911"/>
      <c r="K911"/>
      <c r="L911"/>
      <c r="M911"/>
      <c r="N911"/>
      <c r="O911"/>
      <c r="P911"/>
      <c r="Q911"/>
    </row>
    <row r="912" spans="1:17" x14ac:dyDescent="0.25">
      <c r="A912"/>
      <c r="B912"/>
      <c r="C912"/>
      <c r="D912"/>
      <c r="E912"/>
      <c r="F912"/>
      <c r="G912"/>
      <c r="H912"/>
      <c r="I912"/>
      <c r="J912"/>
      <c r="K912"/>
      <c r="L912"/>
      <c r="M912"/>
      <c r="N912"/>
      <c r="O912"/>
      <c r="P912"/>
      <c r="Q912"/>
    </row>
    <row r="913" spans="1:17" x14ac:dyDescent="0.25">
      <c r="A913"/>
      <c r="B913"/>
      <c r="C913"/>
      <c r="D913"/>
      <c r="E913"/>
      <c r="F913"/>
      <c r="G913"/>
      <c r="H913"/>
      <c r="I913"/>
      <c r="J913"/>
      <c r="K913"/>
      <c r="L913"/>
      <c r="M913"/>
      <c r="N913"/>
      <c r="O913"/>
      <c r="P913"/>
      <c r="Q913"/>
    </row>
    <row r="914" spans="1:17" x14ac:dyDescent="0.25">
      <c r="A914"/>
      <c r="B914"/>
      <c r="C914"/>
      <c r="D914"/>
      <c r="E914"/>
      <c r="F914"/>
      <c r="G914"/>
      <c r="H914"/>
      <c r="I914"/>
      <c r="J914"/>
      <c r="K914"/>
      <c r="L914"/>
      <c r="M914"/>
      <c r="N914"/>
      <c r="O914"/>
      <c r="P914"/>
      <c r="Q914"/>
    </row>
    <row r="915" spans="1:17" x14ac:dyDescent="0.25">
      <c r="A915"/>
      <c r="B915"/>
      <c r="C915"/>
      <c r="D915"/>
      <c r="E915"/>
      <c r="F915"/>
      <c r="G915"/>
      <c r="H915"/>
      <c r="I915"/>
      <c r="J915"/>
      <c r="K915"/>
      <c r="L915"/>
      <c r="M915"/>
      <c r="N915"/>
      <c r="O915"/>
      <c r="P915"/>
      <c r="Q915"/>
    </row>
    <row r="916" spans="1:17" x14ac:dyDescent="0.25">
      <c r="A916"/>
      <c r="B916"/>
      <c r="C916"/>
      <c r="D916"/>
      <c r="E916"/>
      <c r="F916"/>
      <c r="G916"/>
      <c r="H916"/>
      <c r="I916"/>
      <c r="J916"/>
      <c r="K916"/>
      <c r="L916"/>
      <c r="M916"/>
      <c r="N916"/>
      <c r="O916"/>
      <c r="P916"/>
      <c r="Q916"/>
    </row>
    <row r="917" spans="1:17" x14ac:dyDescent="0.25">
      <c r="A917"/>
      <c r="B917"/>
      <c r="C917"/>
      <c r="D917"/>
      <c r="E917"/>
      <c r="F917"/>
      <c r="G917"/>
      <c r="H917"/>
      <c r="I917"/>
      <c r="J917"/>
      <c r="K917"/>
      <c r="L917"/>
      <c r="M917"/>
      <c r="N917"/>
      <c r="O917"/>
      <c r="P917"/>
      <c r="Q917"/>
    </row>
    <row r="918" spans="1:17" x14ac:dyDescent="0.25">
      <c r="A918"/>
      <c r="B918"/>
      <c r="C918"/>
      <c r="D918"/>
      <c r="E918"/>
      <c r="F918"/>
      <c r="G918"/>
      <c r="H918"/>
      <c r="I918"/>
      <c r="J918"/>
      <c r="K918"/>
      <c r="L918"/>
      <c r="M918"/>
      <c r="N918"/>
      <c r="O918"/>
      <c r="P918"/>
      <c r="Q918"/>
    </row>
    <row r="919" spans="1:17" x14ac:dyDescent="0.25">
      <c r="A919"/>
      <c r="B919"/>
      <c r="C919"/>
      <c r="D919"/>
      <c r="E919"/>
      <c r="F919"/>
      <c r="G919"/>
      <c r="H919"/>
      <c r="I919"/>
      <c r="J919"/>
      <c r="K919"/>
      <c r="L919"/>
      <c r="M919"/>
      <c r="N919"/>
      <c r="O919"/>
      <c r="P919"/>
      <c r="Q919"/>
    </row>
    <row r="920" spans="1:17" x14ac:dyDescent="0.25">
      <c r="A920"/>
      <c r="B920"/>
      <c r="C920"/>
      <c r="D920"/>
      <c r="E920"/>
      <c r="F920"/>
      <c r="G920"/>
      <c r="H920"/>
      <c r="I920"/>
      <c r="J920"/>
      <c r="K920"/>
      <c r="L920"/>
      <c r="M920"/>
      <c r="N920"/>
      <c r="O920"/>
      <c r="P920"/>
      <c r="Q920"/>
    </row>
    <row r="921" spans="1:17" x14ac:dyDescent="0.25">
      <c r="A921"/>
      <c r="B921"/>
      <c r="C921"/>
      <c r="D921"/>
      <c r="E921"/>
      <c r="F921"/>
      <c r="G921"/>
      <c r="H921"/>
      <c r="I921"/>
      <c r="J921"/>
      <c r="K921"/>
      <c r="L921"/>
      <c r="M921"/>
      <c r="N921"/>
      <c r="O921"/>
      <c r="P921"/>
      <c r="Q921"/>
    </row>
    <row r="922" spans="1:17" x14ac:dyDescent="0.25">
      <c r="A922"/>
      <c r="B922"/>
      <c r="C922"/>
      <c r="D922"/>
      <c r="E922"/>
      <c r="F922"/>
      <c r="G922"/>
      <c r="H922"/>
      <c r="I922"/>
      <c r="J922"/>
      <c r="K922"/>
      <c r="L922"/>
      <c r="M922"/>
      <c r="N922"/>
      <c r="O922"/>
      <c r="P922"/>
      <c r="Q922"/>
    </row>
    <row r="923" spans="1:17" x14ac:dyDescent="0.25">
      <c r="A923"/>
      <c r="B923"/>
      <c r="C923"/>
      <c r="D923"/>
      <c r="E923"/>
      <c r="F923"/>
      <c r="G923"/>
      <c r="H923"/>
      <c r="I923"/>
      <c r="J923"/>
      <c r="K923"/>
      <c r="L923"/>
      <c r="M923"/>
      <c r="N923"/>
      <c r="O923"/>
      <c r="P923"/>
      <c r="Q923"/>
    </row>
    <row r="924" spans="1:17" x14ac:dyDescent="0.25">
      <c r="A924"/>
      <c r="B924"/>
      <c r="C924"/>
      <c r="D924"/>
      <c r="E924"/>
      <c r="F924"/>
      <c r="G924"/>
      <c r="H924"/>
      <c r="I924"/>
      <c r="J924"/>
      <c r="K924"/>
      <c r="L924"/>
      <c r="M924"/>
      <c r="N924"/>
      <c r="O924"/>
      <c r="P924"/>
      <c r="Q924"/>
    </row>
    <row r="925" spans="1:17" x14ac:dyDescent="0.25">
      <c r="A925"/>
      <c r="B925"/>
      <c r="C925"/>
      <c r="D925"/>
      <c r="E925"/>
      <c r="F925"/>
      <c r="G925"/>
      <c r="H925"/>
      <c r="I925"/>
      <c r="J925"/>
      <c r="K925"/>
      <c r="L925"/>
      <c r="M925"/>
      <c r="N925"/>
      <c r="O925"/>
      <c r="P925"/>
      <c r="Q925"/>
    </row>
    <row r="926" spans="1:17" x14ac:dyDescent="0.25">
      <c r="A926"/>
      <c r="B926"/>
      <c r="C926"/>
      <c r="D926"/>
      <c r="E926"/>
      <c r="F926"/>
      <c r="G926"/>
      <c r="H926"/>
      <c r="I926"/>
      <c r="J926"/>
      <c r="K926"/>
      <c r="L926"/>
      <c r="M926"/>
      <c r="N926"/>
      <c r="O926"/>
      <c r="P926"/>
      <c r="Q926"/>
    </row>
    <row r="927" spans="1:17" x14ac:dyDescent="0.25">
      <c r="A927"/>
      <c r="B927"/>
      <c r="C927"/>
      <c r="D927"/>
      <c r="E927"/>
      <c r="F927"/>
      <c r="G927"/>
      <c r="H927"/>
      <c r="I927"/>
      <c r="J927"/>
      <c r="K927"/>
      <c r="L927"/>
      <c r="M927"/>
      <c r="N927"/>
      <c r="O927"/>
      <c r="P927"/>
      <c r="Q927"/>
    </row>
    <row r="928" spans="1:17" x14ac:dyDescent="0.25">
      <c r="A928"/>
      <c r="B928"/>
      <c r="C928"/>
      <c r="D928"/>
      <c r="E928"/>
      <c r="F928"/>
      <c r="G928"/>
      <c r="H928"/>
      <c r="I928"/>
      <c r="J928"/>
      <c r="K928"/>
      <c r="L928"/>
      <c r="M928"/>
      <c r="N928"/>
      <c r="O928"/>
      <c r="P928"/>
      <c r="Q928"/>
    </row>
    <row r="929" spans="1:17" x14ac:dyDescent="0.25">
      <c r="A929"/>
      <c r="B929"/>
      <c r="C929"/>
      <c r="D929"/>
      <c r="E929"/>
      <c r="F929"/>
      <c r="G929"/>
      <c r="H929"/>
      <c r="I929"/>
      <c r="J929"/>
      <c r="K929"/>
      <c r="L929"/>
      <c r="M929"/>
      <c r="N929"/>
      <c r="O929"/>
      <c r="P929"/>
      <c r="Q929"/>
    </row>
    <row r="930" spans="1:17" x14ac:dyDescent="0.25">
      <c r="A930"/>
      <c r="B930"/>
      <c r="C930"/>
      <c r="D930"/>
      <c r="E930"/>
      <c r="F930"/>
      <c r="G930"/>
      <c r="H930"/>
      <c r="I930"/>
      <c r="J930"/>
      <c r="K930"/>
      <c r="L930"/>
      <c r="M930"/>
      <c r="N930"/>
      <c r="O930"/>
      <c r="P930"/>
      <c r="Q930"/>
    </row>
    <row r="931" spans="1:17" x14ac:dyDescent="0.25">
      <c r="A931"/>
      <c r="B931"/>
      <c r="C931"/>
      <c r="D931"/>
      <c r="E931"/>
      <c r="F931"/>
      <c r="G931"/>
      <c r="H931"/>
      <c r="I931"/>
      <c r="J931"/>
      <c r="K931"/>
      <c r="L931"/>
      <c r="M931"/>
      <c r="N931"/>
      <c r="O931"/>
      <c r="P931"/>
      <c r="Q931"/>
    </row>
    <row r="932" spans="1:17" x14ac:dyDescent="0.25">
      <c r="A932"/>
      <c r="B932"/>
      <c r="C932"/>
      <c r="D932"/>
      <c r="E932"/>
      <c r="F932"/>
      <c r="G932"/>
      <c r="H932"/>
      <c r="I932"/>
      <c r="J932"/>
      <c r="K932"/>
      <c r="L932"/>
      <c r="M932"/>
      <c r="N932"/>
      <c r="O932"/>
      <c r="P932"/>
      <c r="Q932"/>
    </row>
    <row r="933" spans="1:17" x14ac:dyDescent="0.25">
      <c r="A933"/>
      <c r="B933"/>
      <c r="C933"/>
      <c r="D933"/>
      <c r="E933"/>
      <c r="F933"/>
      <c r="G933"/>
      <c r="H933"/>
      <c r="I933"/>
      <c r="J933"/>
      <c r="K933"/>
      <c r="L933"/>
      <c r="M933"/>
      <c r="N933"/>
      <c r="O933"/>
      <c r="P933"/>
      <c r="Q933"/>
    </row>
    <row r="934" spans="1:17" x14ac:dyDescent="0.25">
      <c r="A934"/>
      <c r="B934"/>
      <c r="C934"/>
      <c r="D934"/>
      <c r="E934"/>
      <c r="F934"/>
      <c r="G934"/>
      <c r="H934"/>
      <c r="I934"/>
      <c r="J934"/>
      <c r="K934"/>
      <c r="L934"/>
      <c r="M934"/>
      <c r="N934"/>
      <c r="O934"/>
      <c r="P934"/>
      <c r="Q934"/>
    </row>
    <row r="935" spans="1:17" x14ac:dyDescent="0.25">
      <c r="A935"/>
      <c r="B935"/>
      <c r="C935"/>
      <c r="D935"/>
      <c r="E935"/>
      <c r="F935"/>
      <c r="G935"/>
      <c r="H935"/>
      <c r="I935"/>
      <c r="J935"/>
      <c r="K935"/>
      <c r="L935"/>
      <c r="M935"/>
      <c r="N935"/>
      <c r="O935"/>
      <c r="P935"/>
      <c r="Q935"/>
    </row>
    <row r="936" spans="1:17" x14ac:dyDescent="0.25">
      <c r="A936"/>
      <c r="B936"/>
      <c r="C936"/>
      <c r="D936"/>
      <c r="E936"/>
      <c r="F936"/>
      <c r="G936"/>
      <c r="H936"/>
      <c r="I936"/>
      <c r="J936"/>
      <c r="K936"/>
      <c r="L936"/>
      <c r="M936"/>
      <c r="N936"/>
      <c r="O936"/>
      <c r="P936"/>
      <c r="Q936"/>
    </row>
    <row r="937" spans="1:17" x14ac:dyDescent="0.25">
      <c r="A937"/>
      <c r="B937"/>
      <c r="C937"/>
      <c r="D937"/>
      <c r="E937"/>
      <c r="F937"/>
      <c r="G937"/>
      <c r="H937"/>
      <c r="I937"/>
      <c r="J937"/>
      <c r="K937"/>
      <c r="L937"/>
      <c r="M937"/>
      <c r="N937"/>
      <c r="O937"/>
      <c r="P937"/>
      <c r="Q937"/>
    </row>
    <row r="938" spans="1:17" x14ac:dyDescent="0.25">
      <c r="A938"/>
      <c r="B938"/>
      <c r="C938"/>
      <c r="D938"/>
      <c r="E938"/>
      <c r="F938"/>
      <c r="G938"/>
      <c r="H938"/>
      <c r="I938"/>
      <c r="J938"/>
      <c r="K938"/>
      <c r="L938"/>
      <c r="M938"/>
      <c r="N938"/>
      <c r="O938"/>
      <c r="P938"/>
      <c r="Q938"/>
    </row>
    <row r="939" spans="1:17" x14ac:dyDescent="0.25">
      <c r="A939"/>
      <c r="B939"/>
      <c r="C939"/>
      <c r="D939"/>
      <c r="E939"/>
      <c r="F939"/>
      <c r="G939"/>
      <c r="H939"/>
      <c r="I939"/>
      <c r="J939"/>
      <c r="K939"/>
      <c r="L939"/>
      <c r="M939"/>
      <c r="N939"/>
      <c r="O939"/>
      <c r="P939"/>
      <c r="Q939"/>
    </row>
    <row r="940" spans="1:17" x14ac:dyDescent="0.25">
      <c r="A940"/>
      <c r="B940"/>
      <c r="C940"/>
      <c r="D940"/>
      <c r="E940"/>
      <c r="F940"/>
      <c r="G940"/>
      <c r="H940"/>
      <c r="I940"/>
      <c r="J940"/>
      <c r="K940"/>
      <c r="L940"/>
      <c r="M940"/>
      <c r="N940"/>
      <c r="O940"/>
      <c r="P940"/>
      <c r="Q940"/>
    </row>
    <row r="941" spans="1:17" x14ac:dyDescent="0.25">
      <c r="A941"/>
      <c r="B941"/>
      <c r="C941"/>
      <c r="D941"/>
      <c r="E941"/>
      <c r="F941"/>
      <c r="G941"/>
      <c r="H941"/>
      <c r="I941"/>
      <c r="J941"/>
      <c r="K941"/>
      <c r="L941"/>
      <c r="M941"/>
      <c r="N941"/>
      <c r="O941"/>
      <c r="P941"/>
      <c r="Q941"/>
    </row>
    <row r="942" spans="1:17" x14ac:dyDescent="0.25">
      <c r="A942"/>
      <c r="B942"/>
      <c r="C942"/>
      <c r="D942"/>
      <c r="E942"/>
      <c r="F942"/>
      <c r="G942"/>
      <c r="H942"/>
      <c r="I942"/>
      <c r="J942"/>
      <c r="K942"/>
      <c r="L942"/>
      <c r="M942"/>
      <c r="N942"/>
      <c r="O942"/>
      <c r="P942"/>
      <c r="Q942"/>
    </row>
    <row r="943" spans="1:17" x14ac:dyDescent="0.25">
      <c r="A943"/>
      <c r="B943"/>
      <c r="C943"/>
      <c r="D943"/>
      <c r="E943"/>
      <c r="F943"/>
      <c r="G943"/>
      <c r="H943"/>
      <c r="I943"/>
      <c r="J943"/>
      <c r="K943"/>
      <c r="L943"/>
      <c r="M943"/>
      <c r="N943"/>
      <c r="O943"/>
      <c r="P943"/>
      <c r="Q943"/>
    </row>
    <row r="944" spans="1:17" x14ac:dyDescent="0.25">
      <c r="A944"/>
      <c r="B944"/>
      <c r="C944"/>
      <c r="D944"/>
      <c r="E944"/>
      <c r="F944"/>
      <c r="G944"/>
      <c r="H944"/>
      <c r="I944"/>
      <c r="J944"/>
      <c r="K944"/>
      <c r="L944"/>
      <c r="M944"/>
      <c r="N944"/>
      <c r="O944"/>
      <c r="P944"/>
      <c r="Q944"/>
    </row>
    <row r="945" spans="1:17" x14ac:dyDescent="0.25">
      <c r="A945"/>
      <c r="B945"/>
      <c r="C945"/>
      <c r="D945"/>
      <c r="E945"/>
      <c r="F945"/>
      <c r="G945"/>
      <c r="H945"/>
      <c r="I945"/>
      <c r="J945"/>
      <c r="K945"/>
      <c r="L945"/>
      <c r="M945"/>
      <c r="N945"/>
      <c r="O945"/>
      <c r="P945"/>
      <c r="Q945"/>
    </row>
    <row r="946" spans="1:17" x14ac:dyDescent="0.25">
      <c r="A946"/>
      <c r="B946"/>
      <c r="C946"/>
      <c r="D946"/>
      <c r="E946"/>
      <c r="F946"/>
      <c r="G946"/>
      <c r="H946"/>
      <c r="I946"/>
      <c r="J946"/>
      <c r="K946"/>
      <c r="L946"/>
      <c r="M946"/>
      <c r="N946"/>
      <c r="O946"/>
      <c r="P946"/>
      <c r="Q946"/>
    </row>
    <row r="947" spans="1:17" x14ac:dyDescent="0.25">
      <c r="A947"/>
      <c r="B947"/>
      <c r="C947"/>
      <c r="D947"/>
      <c r="E947"/>
      <c r="F947"/>
      <c r="G947"/>
      <c r="H947"/>
      <c r="I947"/>
      <c r="J947"/>
      <c r="K947"/>
      <c r="L947"/>
      <c r="M947"/>
      <c r="N947"/>
      <c r="O947"/>
      <c r="P947"/>
      <c r="Q947"/>
    </row>
    <row r="948" spans="1:17" x14ac:dyDescent="0.25">
      <c r="A948"/>
      <c r="B948"/>
      <c r="C948"/>
      <c r="D948"/>
      <c r="E948"/>
      <c r="F948"/>
      <c r="G948"/>
      <c r="H948"/>
      <c r="I948"/>
      <c r="J948"/>
      <c r="K948"/>
      <c r="L948"/>
      <c r="M948"/>
      <c r="N948"/>
      <c r="O948"/>
      <c r="P948"/>
      <c r="Q948"/>
    </row>
    <row r="949" spans="1:17" x14ac:dyDescent="0.25">
      <c r="A949"/>
      <c r="B949"/>
      <c r="C949"/>
      <c r="D949"/>
      <c r="E949"/>
      <c r="F949"/>
      <c r="G949"/>
      <c r="H949"/>
      <c r="I949"/>
      <c r="J949"/>
      <c r="K949"/>
      <c r="L949"/>
      <c r="M949"/>
      <c r="N949"/>
      <c r="O949"/>
      <c r="P949"/>
      <c r="Q949"/>
    </row>
    <row r="950" spans="1:17" x14ac:dyDescent="0.25">
      <c r="A950"/>
      <c r="B950"/>
      <c r="C950"/>
      <c r="D950"/>
      <c r="E950"/>
      <c r="F950"/>
      <c r="G950"/>
      <c r="H950"/>
      <c r="I950"/>
      <c r="J950"/>
      <c r="K950"/>
      <c r="L950"/>
      <c r="M950"/>
      <c r="N950"/>
      <c r="O950"/>
      <c r="P950"/>
      <c r="Q950"/>
    </row>
    <row r="951" spans="1:17" x14ac:dyDescent="0.25">
      <c r="A951"/>
      <c r="B951"/>
      <c r="C951"/>
      <c r="D951"/>
      <c r="E951"/>
      <c r="F951"/>
      <c r="G951"/>
      <c r="H951"/>
      <c r="I951"/>
      <c r="J951"/>
      <c r="K951"/>
      <c r="L951"/>
      <c r="M951"/>
      <c r="N951"/>
      <c r="O951"/>
      <c r="P951"/>
      <c r="Q951"/>
    </row>
    <row r="952" spans="1:17" x14ac:dyDescent="0.25">
      <c r="A952"/>
      <c r="B952"/>
      <c r="C952"/>
      <c r="D952"/>
      <c r="E952"/>
      <c r="F952"/>
      <c r="G952"/>
      <c r="H952"/>
      <c r="I952"/>
      <c r="J952"/>
      <c r="K952"/>
      <c r="L952"/>
      <c r="M952"/>
      <c r="N952"/>
      <c r="O952"/>
      <c r="P952"/>
      <c r="Q952"/>
    </row>
    <row r="953" spans="1:17" x14ac:dyDescent="0.25">
      <c r="A953"/>
      <c r="B953"/>
      <c r="C953"/>
      <c r="D953"/>
      <c r="E953"/>
      <c r="F953"/>
      <c r="G953"/>
      <c r="H953"/>
      <c r="I953"/>
      <c r="J953"/>
      <c r="K953"/>
      <c r="L953"/>
      <c r="M953"/>
      <c r="N953"/>
      <c r="O953"/>
      <c r="P953"/>
      <c r="Q953"/>
    </row>
    <row r="954" spans="1:17" x14ac:dyDescent="0.25">
      <c r="A954"/>
      <c r="B954"/>
      <c r="C954"/>
      <c r="D954"/>
      <c r="E954"/>
      <c r="F954"/>
      <c r="G954"/>
      <c r="H954"/>
      <c r="I954"/>
      <c r="J954"/>
      <c r="K954"/>
      <c r="L954"/>
      <c r="M954"/>
      <c r="N954"/>
      <c r="O954"/>
      <c r="P954"/>
      <c r="Q954"/>
    </row>
    <row r="955" spans="1:17" x14ac:dyDescent="0.25">
      <c r="A955"/>
      <c r="B955"/>
      <c r="C955"/>
      <c r="D955"/>
      <c r="E955"/>
      <c r="F955"/>
      <c r="G955"/>
      <c r="H955"/>
      <c r="I955"/>
      <c r="J955"/>
      <c r="K955"/>
      <c r="L955"/>
      <c r="M955"/>
      <c r="N955"/>
      <c r="O955"/>
      <c r="P955"/>
      <c r="Q955"/>
    </row>
    <row r="956" spans="1:17" x14ac:dyDescent="0.25">
      <c r="A956"/>
      <c r="B956"/>
      <c r="C956"/>
      <c r="D956"/>
      <c r="E956"/>
      <c r="F956"/>
      <c r="G956"/>
      <c r="H956"/>
      <c r="I956"/>
      <c r="J956"/>
      <c r="K956"/>
      <c r="L956"/>
      <c r="M956"/>
      <c r="N956"/>
      <c r="O956"/>
      <c r="P956"/>
      <c r="Q956"/>
    </row>
    <row r="957" spans="1:17" x14ac:dyDescent="0.25">
      <c r="A957"/>
      <c r="B957"/>
      <c r="C957"/>
      <c r="D957"/>
      <c r="E957"/>
      <c r="F957"/>
      <c r="G957"/>
      <c r="H957"/>
      <c r="I957"/>
      <c r="J957"/>
      <c r="K957"/>
      <c r="L957"/>
      <c r="M957"/>
      <c r="N957"/>
      <c r="O957"/>
      <c r="P957"/>
      <c r="Q957"/>
    </row>
    <row r="958" spans="1:17" x14ac:dyDescent="0.25">
      <c r="A958"/>
      <c r="B958"/>
      <c r="C958"/>
      <c r="D958"/>
      <c r="E958"/>
      <c r="F958"/>
      <c r="G958"/>
      <c r="H958"/>
      <c r="I958"/>
      <c r="J958"/>
      <c r="K958"/>
      <c r="L958"/>
      <c r="M958"/>
      <c r="N958"/>
      <c r="O958"/>
      <c r="P958"/>
      <c r="Q958"/>
    </row>
    <row r="959" spans="1:17" x14ac:dyDescent="0.25">
      <c r="A959"/>
      <c r="B959"/>
      <c r="C959"/>
      <c r="D959"/>
      <c r="E959"/>
      <c r="F959"/>
      <c r="G959"/>
      <c r="H959"/>
      <c r="I959"/>
      <c r="J959"/>
      <c r="K959"/>
      <c r="L959"/>
      <c r="M959"/>
      <c r="N959"/>
      <c r="O959"/>
      <c r="P959"/>
      <c r="Q959"/>
    </row>
    <row r="960" spans="1:17" x14ac:dyDescent="0.25">
      <c r="A960"/>
      <c r="B960"/>
      <c r="C960"/>
      <c r="D960"/>
      <c r="E960"/>
      <c r="F960"/>
      <c r="G960"/>
      <c r="H960"/>
      <c r="I960"/>
      <c r="J960"/>
      <c r="K960"/>
      <c r="L960"/>
      <c r="M960"/>
      <c r="N960"/>
      <c r="O960"/>
      <c r="P960"/>
      <c r="Q960"/>
    </row>
    <row r="961" spans="1:17" x14ac:dyDescent="0.25">
      <c r="A961"/>
      <c r="B961"/>
      <c r="C961"/>
      <c r="D961"/>
      <c r="E961"/>
      <c r="F961"/>
      <c r="G961"/>
      <c r="H961"/>
      <c r="I961"/>
      <c r="J961"/>
      <c r="K961"/>
      <c r="L961"/>
      <c r="M961"/>
      <c r="N961"/>
      <c r="O961"/>
      <c r="P961"/>
      <c r="Q961"/>
    </row>
    <row r="962" spans="1:17" x14ac:dyDescent="0.25">
      <c r="A962"/>
      <c r="B962"/>
      <c r="C962"/>
      <c r="D962"/>
      <c r="E962"/>
      <c r="F962"/>
      <c r="G962"/>
      <c r="H962"/>
      <c r="I962"/>
      <c r="J962"/>
      <c r="K962"/>
      <c r="L962"/>
      <c r="M962"/>
      <c r="N962"/>
      <c r="O962"/>
      <c r="P962"/>
      <c r="Q962"/>
    </row>
    <row r="963" spans="1:17" x14ac:dyDescent="0.25">
      <c r="A963"/>
      <c r="B963"/>
      <c r="C963"/>
      <c r="D963"/>
      <c r="E963"/>
      <c r="F963"/>
      <c r="G963"/>
      <c r="H963"/>
      <c r="I963"/>
      <c r="J963"/>
      <c r="K963"/>
      <c r="L963"/>
      <c r="M963"/>
      <c r="N963"/>
      <c r="O963"/>
      <c r="P963"/>
      <c r="Q963"/>
    </row>
    <row r="964" spans="1:17" x14ac:dyDescent="0.25">
      <c r="A964"/>
      <c r="B964"/>
      <c r="C964"/>
      <c r="D964"/>
      <c r="E964"/>
      <c r="F964"/>
      <c r="G964"/>
      <c r="H964"/>
      <c r="I964"/>
      <c r="J964"/>
      <c r="K964"/>
      <c r="L964"/>
      <c r="M964"/>
      <c r="N964"/>
      <c r="O964"/>
      <c r="P964"/>
      <c r="Q964"/>
    </row>
    <row r="965" spans="1:17" x14ac:dyDescent="0.25">
      <c r="A965"/>
      <c r="B965"/>
      <c r="C965"/>
      <c r="D965"/>
      <c r="E965"/>
      <c r="F965"/>
      <c r="G965"/>
      <c r="H965"/>
      <c r="I965"/>
      <c r="J965"/>
      <c r="K965"/>
      <c r="L965"/>
      <c r="M965"/>
      <c r="N965"/>
      <c r="O965"/>
      <c r="P965"/>
      <c r="Q965"/>
    </row>
    <row r="966" spans="1:17" x14ac:dyDescent="0.25">
      <c r="A966"/>
      <c r="B966"/>
      <c r="C966"/>
      <c r="D966"/>
      <c r="E966"/>
      <c r="F966"/>
      <c r="G966"/>
      <c r="H966"/>
      <c r="I966"/>
      <c r="J966"/>
      <c r="K966"/>
      <c r="L966"/>
      <c r="M966"/>
      <c r="N966"/>
      <c r="O966"/>
      <c r="P966"/>
      <c r="Q966"/>
    </row>
    <row r="967" spans="1:17" x14ac:dyDescent="0.25">
      <c r="A967"/>
      <c r="B967"/>
      <c r="C967"/>
      <c r="D967"/>
      <c r="E967"/>
      <c r="F967"/>
      <c r="G967"/>
      <c r="H967"/>
      <c r="I967"/>
      <c r="J967"/>
      <c r="K967"/>
      <c r="L967"/>
      <c r="M967"/>
      <c r="N967"/>
      <c r="O967"/>
      <c r="P967"/>
      <c r="Q967"/>
    </row>
    <row r="968" spans="1:17" x14ac:dyDescent="0.25">
      <c r="A968"/>
      <c r="B968"/>
      <c r="C968"/>
      <c r="D968"/>
      <c r="E968"/>
      <c r="F968"/>
      <c r="G968"/>
      <c r="H968"/>
      <c r="I968"/>
      <c r="J968"/>
      <c r="K968"/>
      <c r="L968"/>
      <c r="M968"/>
      <c r="N968"/>
      <c r="O968"/>
      <c r="P968"/>
      <c r="Q968"/>
    </row>
    <row r="969" spans="1:17" x14ac:dyDescent="0.25">
      <c r="A969"/>
      <c r="B969"/>
      <c r="C969"/>
      <c r="D969"/>
      <c r="E969"/>
      <c r="F969"/>
      <c r="G969"/>
      <c r="H969"/>
      <c r="I969"/>
      <c r="J969"/>
      <c r="K969"/>
      <c r="L969"/>
      <c r="M969"/>
      <c r="N969"/>
      <c r="O969"/>
      <c r="P969"/>
      <c r="Q969"/>
    </row>
    <row r="970" spans="1:17" x14ac:dyDescent="0.25">
      <c r="A970"/>
      <c r="B970"/>
      <c r="C970"/>
      <c r="D970"/>
      <c r="E970"/>
      <c r="F970"/>
      <c r="G970"/>
      <c r="H970"/>
      <c r="I970"/>
      <c r="J970"/>
      <c r="K970"/>
      <c r="L970"/>
      <c r="M970"/>
      <c r="N970"/>
      <c r="O970"/>
      <c r="P970"/>
      <c r="Q970"/>
    </row>
    <row r="971" spans="1:17" x14ac:dyDescent="0.25">
      <c r="A971"/>
      <c r="B971"/>
      <c r="C971"/>
      <c r="D971"/>
      <c r="E971"/>
      <c r="F971"/>
      <c r="G971"/>
      <c r="H971"/>
      <c r="I971"/>
      <c r="J971"/>
      <c r="K971"/>
      <c r="L971"/>
      <c r="M971"/>
      <c r="N971"/>
      <c r="O971"/>
      <c r="P971"/>
      <c r="Q971"/>
    </row>
    <row r="972" spans="1:17" x14ac:dyDescent="0.25">
      <c r="A972"/>
      <c r="B972"/>
      <c r="C972"/>
      <c r="D972"/>
      <c r="E972"/>
      <c r="F972"/>
      <c r="G972"/>
      <c r="H972"/>
      <c r="I972"/>
      <c r="J972"/>
      <c r="K972"/>
      <c r="L972"/>
      <c r="M972"/>
      <c r="N972"/>
      <c r="O972"/>
      <c r="P972"/>
      <c r="Q972"/>
    </row>
    <row r="973" spans="1:17" x14ac:dyDescent="0.25">
      <c r="A973"/>
      <c r="B973"/>
      <c r="C973"/>
      <c r="D973"/>
      <c r="E973"/>
      <c r="F973"/>
      <c r="G973"/>
      <c r="H973"/>
      <c r="I973"/>
      <c r="J973"/>
      <c r="K973"/>
      <c r="L973"/>
      <c r="M973"/>
      <c r="N973"/>
      <c r="O973"/>
      <c r="P973"/>
      <c r="Q973"/>
    </row>
    <row r="974" spans="1:17" x14ac:dyDescent="0.25">
      <c r="A974"/>
      <c r="B974"/>
      <c r="C974"/>
      <c r="D974"/>
      <c r="E974"/>
      <c r="F974"/>
      <c r="G974"/>
      <c r="H974"/>
      <c r="I974"/>
      <c r="J974"/>
      <c r="K974"/>
      <c r="L974"/>
      <c r="M974"/>
      <c r="N974"/>
      <c r="O974"/>
      <c r="P974"/>
      <c r="Q974"/>
    </row>
    <row r="975" spans="1:17" x14ac:dyDescent="0.25">
      <c r="A975"/>
      <c r="B975"/>
      <c r="C975"/>
      <c r="D975"/>
      <c r="E975"/>
      <c r="F975"/>
      <c r="G975"/>
      <c r="H975"/>
      <c r="I975"/>
      <c r="J975"/>
      <c r="K975"/>
      <c r="L975"/>
      <c r="M975"/>
      <c r="N975"/>
      <c r="O975"/>
      <c r="P975"/>
      <c r="Q975"/>
    </row>
    <row r="976" spans="1:17" x14ac:dyDescent="0.25">
      <c r="A976"/>
      <c r="B976"/>
      <c r="C976"/>
      <c r="D976"/>
      <c r="E976"/>
      <c r="F976"/>
      <c r="G976"/>
      <c r="H976"/>
      <c r="I976"/>
      <c r="J976"/>
      <c r="K976"/>
      <c r="L976"/>
      <c r="M976"/>
      <c r="N976"/>
      <c r="O976"/>
      <c r="P976"/>
      <c r="Q976"/>
    </row>
    <row r="977" spans="1:17" x14ac:dyDescent="0.25">
      <c r="A977"/>
      <c r="B977"/>
      <c r="C977"/>
      <c r="D977"/>
      <c r="E977"/>
      <c r="F977"/>
      <c r="G977"/>
      <c r="H977"/>
      <c r="I977"/>
      <c r="J977"/>
      <c r="K977"/>
      <c r="L977"/>
      <c r="M977"/>
      <c r="N977"/>
      <c r="O977"/>
      <c r="P977"/>
      <c r="Q977"/>
    </row>
    <row r="978" spans="1:17" x14ac:dyDescent="0.25">
      <c r="A978"/>
      <c r="B978"/>
      <c r="C978"/>
      <c r="D978"/>
      <c r="E978"/>
      <c r="F978"/>
      <c r="G978"/>
      <c r="H978"/>
      <c r="I978"/>
      <c r="J978"/>
      <c r="K978"/>
      <c r="L978"/>
      <c r="M978"/>
      <c r="N978"/>
      <c r="O978"/>
      <c r="P978"/>
      <c r="Q978"/>
    </row>
    <row r="979" spans="1:17" x14ac:dyDescent="0.25">
      <c r="A979"/>
      <c r="B979"/>
      <c r="C979"/>
      <c r="D979"/>
      <c r="E979"/>
      <c r="F979"/>
      <c r="G979"/>
      <c r="H979"/>
      <c r="I979"/>
      <c r="J979"/>
      <c r="K979"/>
      <c r="L979"/>
      <c r="M979"/>
      <c r="N979"/>
      <c r="O979"/>
      <c r="P979"/>
      <c r="Q979"/>
    </row>
    <row r="980" spans="1:17" x14ac:dyDescent="0.25">
      <c r="A980"/>
      <c r="B980"/>
      <c r="C980"/>
      <c r="D980"/>
      <c r="E980"/>
      <c r="F980"/>
      <c r="G980"/>
      <c r="H980"/>
      <c r="I980"/>
      <c r="J980"/>
      <c r="K980"/>
      <c r="L980"/>
      <c r="M980"/>
      <c r="N980"/>
      <c r="O980"/>
      <c r="P980"/>
      <c r="Q980"/>
    </row>
    <row r="981" spans="1:17" x14ac:dyDescent="0.25">
      <c r="A981"/>
      <c r="B981"/>
      <c r="C981"/>
      <c r="D981"/>
      <c r="E981"/>
      <c r="F981"/>
      <c r="G981"/>
      <c r="H981"/>
      <c r="I981"/>
      <c r="J981"/>
      <c r="K981"/>
      <c r="L981"/>
      <c r="M981"/>
      <c r="N981"/>
      <c r="O981"/>
      <c r="P981"/>
      <c r="Q981"/>
    </row>
    <row r="982" spans="1:17" x14ac:dyDescent="0.25">
      <c r="A982"/>
      <c r="B982"/>
      <c r="C982"/>
      <c r="D982"/>
      <c r="E982"/>
      <c r="F982"/>
      <c r="G982"/>
      <c r="H982"/>
      <c r="I982"/>
      <c r="J982"/>
      <c r="K982"/>
      <c r="L982"/>
      <c r="M982"/>
      <c r="N982"/>
      <c r="O982"/>
      <c r="P982"/>
      <c r="Q982"/>
    </row>
    <row r="983" spans="1:17" x14ac:dyDescent="0.25">
      <c r="A983"/>
      <c r="B983"/>
      <c r="C983"/>
      <c r="D983"/>
      <c r="E983"/>
      <c r="F983"/>
      <c r="G983"/>
      <c r="H983"/>
      <c r="I983"/>
      <c r="J983"/>
      <c r="K983"/>
      <c r="L983"/>
      <c r="M983"/>
      <c r="N983"/>
      <c r="O983"/>
      <c r="P983"/>
      <c r="Q983"/>
    </row>
    <row r="984" spans="1:17" x14ac:dyDescent="0.25">
      <c r="A984"/>
      <c r="B984"/>
      <c r="C984"/>
      <c r="D984"/>
      <c r="E984"/>
      <c r="F984"/>
      <c r="G984"/>
      <c r="H984"/>
      <c r="I984"/>
      <c r="J984"/>
      <c r="K984"/>
      <c r="L984"/>
      <c r="M984"/>
      <c r="N984"/>
      <c r="O984"/>
      <c r="P984"/>
      <c r="Q984"/>
    </row>
    <row r="985" spans="1:17" x14ac:dyDescent="0.25">
      <c r="A985"/>
      <c r="B985"/>
      <c r="C985"/>
      <c r="D985"/>
      <c r="E985"/>
      <c r="F985"/>
      <c r="G985"/>
      <c r="H985"/>
      <c r="I985"/>
      <c r="J985"/>
      <c r="K985"/>
      <c r="L985"/>
      <c r="M985"/>
      <c r="N985"/>
      <c r="O985"/>
      <c r="P985"/>
      <c r="Q985"/>
    </row>
    <row r="986" spans="1:17" x14ac:dyDescent="0.25">
      <c r="A986"/>
      <c r="B986"/>
      <c r="C986"/>
      <c r="D986"/>
      <c r="E986"/>
      <c r="F986"/>
      <c r="G986"/>
      <c r="H986"/>
      <c r="I986"/>
      <c r="J986"/>
      <c r="K986"/>
      <c r="L986"/>
      <c r="M986"/>
      <c r="N986"/>
      <c r="O986"/>
      <c r="P986"/>
      <c r="Q986"/>
    </row>
    <row r="987" spans="1:17" x14ac:dyDescent="0.25">
      <c r="A987"/>
      <c r="B987"/>
      <c r="C987"/>
      <c r="D987"/>
      <c r="E987"/>
      <c r="F987"/>
      <c r="G987"/>
      <c r="H987"/>
      <c r="I987"/>
      <c r="J987"/>
      <c r="K987"/>
      <c r="L987"/>
      <c r="M987"/>
      <c r="N987"/>
      <c r="O987"/>
      <c r="P987"/>
      <c r="Q987"/>
    </row>
    <row r="988" spans="1:17" x14ac:dyDescent="0.25">
      <c r="A988"/>
      <c r="B988"/>
      <c r="C988"/>
      <c r="D988"/>
      <c r="E988"/>
      <c r="F988"/>
      <c r="G988"/>
      <c r="H988"/>
      <c r="I988"/>
      <c r="J988"/>
      <c r="K988"/>
      <c r="L988"/>
      <c r="M988"/>
      <c r="N988"/>
      <c r="O988"/>
      <c r="P988"/>
      <c r="Q988"/>
    </row>
    <row r="989" spans="1:17" x14ac:dyDescent="0.25">
      <c r="A989"/>
      <c r="B989"/>
      <c r="C989"/>
      <c r="D989"/>
      <c r="E989"/>
      <c r="F989"/>
      <c r="G989"/>
      <c r="H989"/>
      <c r="I989"/>
      <c r="J989"/>
      <c r="K989"/>
      <c r="L989"/>
      <c r="M989"/>
      <c r="N989"/>
      <c r="O989"/>
      <c r="P989"/>
      <c r="Q989"/>
    </row>
    <row r="990" spans="1:17" x14ac:dyDescent="0.25">
      <c r="A990"/>
      <c r="B990"/>
      <c r="C990"/>
      <c r="D990"/>
      <c r="E990"/>
      <c r="F990"/>
      <c r="G990"/>
      <c r="H990"/>
      <c r="I990"/>
      <c r="J990"/>
      <c r="K990"/>
      <c r="L990"/>
      <c r="M990"/>
      <c r="N990"/>
      <c r="O990"/>
      <c r="P990"/>
      <c r="Q990"/>
    </row>
    <row r="991" spans="1:17" x14ac:dyDescent="0.25">
      <c r="A991"/>
      <c r="B991"/>
      <c r="C991"/>
      <c r="D991"/>
      <c r="E991"/>
      <c r="F991"/>
      <c r="G991"/>
      <c r="H991"/>
      <c r="I991"/>
      <c r="J991"/>
      <c r="K991"/>
      <c r="L991"/>
      <c r="M991"/>
      <c r="N991"/>
      <c r="O991"/>
      <c r="P991"/>
      <c r="Q991"/>
    </row>
    <row r="992" spans="1:17" x14ac:dyDescent="0.25">
      <c r="A992"/>
      <c r="B992"/>
      <c r="C992"/>
      <c r="D992"/>
      <c r="E992"/>
      <c r="F992"/>
      <c r="G992"/>
      <c r="H992"/>
      <c r="I992"/>
      <c r="J992"/>
      <c r="K992"/>
      <c r="L992"/>
      <c r="M992"/>
      <c r="N992"/>
      <c r="O992"/>
      <c r="P992"/>
      <c r="Q992"/>
    </row>
    <row r="993" spans="1:17" x14ac:dyDescent="0.25">
      <c r="A993"/>
      <c r="B993"/>
      <c r="C993"/>
      <c r="D993"/>
      <c r="E993"/>
      <c r="F993"/>
      <c r="G993"/>
      <c r="H993"/>
      <c r="I993"/>
      <c r="J993"/>
      <c r="K993"/>
      <c r="L993"/>
      <c r="M993"/>
      <c r="N993"/>
      <c r="O993"/>
      <c r="P993"/>
      <c r="Q993"/>
    </row>
    <row r="994" spans="1:17" x14ac:dyDescent="0.25">
      <c r="A994"/>
      <c r="B994"/>
      <c r="C994"/>
      <c r="D994"/>
      <c r="E994"/>
      <c r="F994"/>
      <c r="G994"/>
      <c r="H994"/>
      <c r="I994"/>
      <c r="J994"/>
      <c r="K994"/>
      <c r="L994"/>
      <c r="M994"/>
      <c r="N994"/>
      <c r="O994"/>
      <c r="P994"/>
      <c r="Q994"/>
    </row>
    <row r="995" spans="1:17" x14ac:dyDescent="0.25">
      <c r="A995"/>
      <c r="B995"/>
      <c r="C995"/>
      <c r="D995"/>
      <c r="E995"/>
      <c r="F995"/>
      <c r="G995"/>
      <c r="H995"/>
      <c r="I995"/>
      <c r="J995"/>
      <c r="K995"/>
      <c r="L995"/>
      <c r="M995"/>
      <c r="N995"/>
      <c r="O995"/>
      <c r="P995"/>
      <c r="Q995"/>
    </row>
    <row r="996" spans="1:17" x14ac:dyDescent="0.25">
      <c r="A996"/>
      <c r="B996"/>
      <c r="C996"/>
      <c r="D996"/>
      <c r="E996"/>
      <c r="F996"/>
      <c r="G996"/>
      <c r="H996"/>
      <c r="I996"/>
      <c r="J996"/>
      <c r="K996"/>
      <c r="L996"/>
      <c r="M996"/>
      <c r="N996"/>
      <c r="O996"/>
      <c r="P996"/>
      <c r="Q996"/>
    </row>
    <row r="997" spans="1:17" x14ac:dyDescent="0.25">
      <c r="A997"/>
      <c r="B997"/>
      <c r="C997"/>
      <c r="D997"/>
      <c r="E997"/>
      <c r="F997"/>
      <c r="G997"/>
      <c r="H997"/>
      <c r="I997"/>
      <c r="J997"/>
      <c r="K997"/>
      <c r="L997"/>
      <c r="M997"/>
      <c r="N997"/>
      <c r="O997"/>
      <c r="P997"/>
      <c r="Q997"/>
    </row>
    <row r="998" spans="1:17" x14ac:dyDescent="0.25">
      <c r="A998"/>
      <c r="B998"/>
      <c r="C998"/>
      <c r="D998"/>
      <c r="E998"/>
      <c r="F998"/>
      <c r="G998"/>
      <c r="H998"/>
      <c r="I998"/>
      <c r="J998"/>
      <c r="K998"/>
      <c r="L998"/>
      <c r="M998"/>
      <c r="N998"/>
      <c r="O998"/>
      <c r="P998"/>
      <c r="Q998"/>
    </row>
    <row r="999" spans="1:17" x14ac:dyDescent="0.25">
      <c r="A999"/>
      <c r="B999"/>
      <c r="C999"/>
      <c r="D999"/>
      <c r="E999"/>
      <c r="F999"/>
      <c r="G999"/>
      <c r="H999"/>
      <c r="I999"/>
      <c r="J999"/>
      <c r="K999"/>
      <c r="L999"/>
      <c r="M999"/>
      <c r="N999"/>
      <c r="O999"/>
      <c r="P999"/>
      <c r="Q999"/>
    </row>
    <row r="1000" spans="1:17" x14ac:dyDescent="0.25">
      <c r="A1000"/>
      <c r="B1000"/>
      <c r="C1000"/>
      <c r="D1000"/>
      <c r="E1000"/>
      <c r="F1000"/>
      <c r="G1000"/>
      <c r="H1000"/>
      <c r="I1000"/>
      <c r="J1000"/>
      <c r="K1000"/>
      <c r="L1000"/>
      <c r="M1000"/>
      <c r="N1000"/>
      <c r="O1000"/>
      <c r="P1000"/>
      <c r="Q1000"/>
    </row>
  </sheetData>
  <sheetProtection sheet="1" objects="1" scenarios="1"/>
  <mergeCells count="21">
    <mergeCell ref="G7:G8"/>
    <mergeCell ref="K6:Q6"/>
    <mergeCell ref="A7:A8"/>
    <mergeCell ref="B7:B8"/>
    <mergeCell ref="C7:C8"/>
    <mergeCell ref="H7:J7"/>
    <mergeCell ref="A6:C6"/>
    <mergeCell ref="E6:F6"/>
    <mergeCell ref="G6:J6"/>
    <mergeCell ref="O7:O8"/>
    <mergeCell ref="P7:P8"/>
    <mergeCell ref="Q7:Q8"/>
    <mergeCell ref="K7:K8"/>
    <mergeCell ref="L7:L8"/>
    <mergeCell ref="M7:M8"/>
    <mergeCell ref="N7:N8"/>
    <mergeCell ref="A4:C4"/>
    <mergeCell ref="E4:F4"/>
    <mergeCell ref="E7:E8"/>
    <mergeCell ref="F7:F8"/>
    <mergeCell ref="D6:D8"/>
  </mergeCells>
  <phoneticPr fontId="3" type="noConversion"/>
  <pageMargins left="0.21" right="0.19" top="0.52" bottom="0.52" header="0.5" footer="0.5"/>
  <pageSetup paperSize="9" scale="55"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I97"/>
  <sheetViews>
    <sheetView showRowColHeaders="0" showZeros="0" topLeftCell="A7" zoomScaleNormal="100" zoomScaleSheetLayoutView="100" workbookViewId="0">
      <selection activeCell="K82" sqref="K82"/>
    </sheetView>
  </sheetViews>
  <sheetFormatPr baseColWidth="10" defaultColWidth="9.08984375" defaultRowHeight="12.5" x14ac:dyDescent="0.25"/>
  <cols>
    <col min="1" max="1" width="1.36328125" style="71" customWidth="1"/>
    <col min="2" max="2" width="28.36328125" style="71" customWidth="1"/>
    <col min="3" max="6" width="10.453125" style="71" customWidth="1"/>
    <col min="7" max="8" width="13.6328125" style="71" customWidth="1"/>
    <col min="9" max="9" width="1.453125" style="71" customWidth="1"/>
    <col min="10" max="16384" width="9.08984375" style="71"/>
  </cols>
  <sheetData>
    <row r="1" spans="2:9" ht="30" customHeight="1" x14ac:dyDescent="0.25">
      <c r="B1" s="126"/>
      <c r="C1" s="329" t="s">
        <v>165</v>
      </c>
      <c r="D1" s="330"/>
      <c r="E1" s="330"/>
      <c r="F1" s="330"/>
      <c r="G1" s="330"/>
      <c r="H1" s="330"/>
    </row>
    <row r="2" spans="2:9" ht="25" x14ac:dyDescent="0.5">
      <c r="B2" s="331" t="s">
        <v>105</v>
      </c>
      <c r="C2" s="332"/>
      <c r="D2" s="332"/>
      <c r="E2" s="332"/>
      <c r="F2" s="332"/>
      <c r="G2" s="333"/>
      <c r="H2" s="333"/>
      <c r="I2" s="72"/>
    </row>
    <row r="3" spans="2:9" ht="4.5" customHeight="1" x14ac:dyDescent="0.25">
      <c r="B3" s="278"/>
      <c r="C3" s="334"/>
      <c r="D3" s="334"/>
      <c r="E3" s="334"/>
      <c r="F3" s="334"/>
      <c r="G3" s="73"/>
      <c r="H3" s="73"/>
      <c r="I3" s="73"/>
    </row>
    <row r="4" spans="2:9" ht="75.75" customHeight="1" x14ac:dyDescent="0.25">
      <c r="B4" s="335" t="s">
        <v>141</v>
      </c>
      <c r="C4" s="336"/>
      <c r="D4" s="336"/>
      <c r="E4" s="336"/>
      <c r="F4" s="336"/>
      <c r="G4" s="337"/>
      <c r="H4" s="337"/>
    </row>
    <row r="5" spans="2:9" ht="3.75" customHeight="1" x14ac:dyDescent="0.35">
      <c r="B5" s="338"/>
      <c r="C5" s="339"/>
      <c r="D5" s="339"/>
      <c r="E5" s="339"/>
      <c r="F5" s="339"/>
      <c r="G5" s="334"/>
      <c r="H5" s="334"/>
    </row>
    <row r="6" spans="2:9" ht="18" x14ac:dyDescent="0.25">
      <c r="B6" s="74" t="s">
        <v>0</v>
      </c>
      <c r="C6" s="340" t="str">
        <f>IF(INTRO!$E$33&lt;&gt;0,INTRO!$E$33," ")</f>
        <v>Nigeria</v>
      </c>
      <c r="D6" s="340"/>
      <c r="E6" s="340"/>
      <c r="F6" s="340"/>
      <c r="G6" s="74" t="s">
        <v>42</v>
      </c>
      <c r="H6" s="75">
        <f>IF(INTRO!$E$35&lt;&gt;0,INTRO!$E$35," ")</f>
        <v>2018</v>
      </c>
      <c r="I6" s="73"/>
    </row>
    <row r="7" spans="2:9" ht="6" customHeight="1" x14ac:dyDescent="0.35">
      <c r="B7" s="338"/>
      <c r="C7" s="339"/>
      <c r="D7" s="339"/>
      <c r="E7" s="339"/>
      <c r="F7" s="339"/>
      <c r="G7" s="334"/>
      <c r="H7" s="334"/>
      <c r="I7" s="73"/>
    </row>
    <row r="8" spans="2:9" s="76" customFormat="1" ht="15.9" customHeight="1" x14ac:dyDescent="0.25">
      <c r="B8" s="87" t="s">
        <v>142</v>
      </c>
      <c r="C8" s="88"/>
      <c r="D8" s="88"/>
      <c r="E8" s="88"/>
      <c r="F8" s="88"/>
      <c r="G8" s="88"/>
      <c r="H8" s="88"/>
      <c r="I8" s="89"/>
    </row>
    <row r="9" spans="2:9" ht="3" customHeight="1" thickBot="1" x14ac:dyDescent="0.3">
      <c r="B9" s="73"/>
      <c r="C9" s="73"/>
      <c r="D9" s="73"/>
      <c r="E9" s="73"/>
      <c r="F9" s="73"/>
      <c r="G9" s="73"/>
      <c r="H9" s="73"/>
      <c r="I9" s="73"/>
    </row>
    <row r="10" spans="2:9" s="76" customFormat="1" ht="15.9" customHeight="1" x14ac:dyDescent="0.25">
      <c r="B10" s="320" t="s">
        <v>143</v>
      </c>
      <c r="C10" s="342" t="s">
        <v>46</v>
      </c>
      <c r="D10" s="343"/>
      <c r="E10" s="343"/>
      <c r="F10" s="344"/>
      <c r="G10" s="345" t="s">
        <v>76</v>
      </c>
      <c r="H10" s="346"/>
      <c r="I10" s="89"/>
    </row>
    <row r="11" spans="2:9" s="76" customFormat="1" ht="15.9" customHeight="1" thickBot="1" x14ac:dyDescent="0.3">
      <c r="B11" s="341"/>
      <c r="C11" s="90" t="s">
        <v>43</v>
      </c>
      <c r="D11" s="91" t="s">
        <v>44</v>
      </c>
      <c r="E11" s="91" t="s">
        <v>66</v>
      </c>
      <c r="F11" s="92" t="s">
        <v>45</v>
      </c>
      <c r="G11" s="93" t="s">
        <v>43</v>
      </c>
      <c r="H11" s="94" t="s">
        <v>45</v>
      </c>
      <c r="I11" s="89"/>
    </row>
    <row r="12" spans="2:9" s="76" customFormat="1" ht="15.9" customHeight="1" x14ac:dyDescent="0.25">
      <c r="B12" s="95" t="s">
        <v>975</v>
      </c>
      <c r="C12" s="96">
        <v>104568398</v>
      </c>
      <c r="D12" s="97">
        <v>3260244</v>
      </c>
      <c r="E12" s="97"/>
      <c r="F12" s="98">
        <f t="shared" ref="F12:F17" si="0">IF(C12&gt;(D12+E12),C12-D12-E12, 0)</f>
        <v>101308154</v>
      </c>
      <c r="G12" s="99">
        <f>IF($C12=0,0, IF($B12="Albendazole for LF", IF($C12=(ALB_MBD!$U$4+ALB_MBD!$V$4),ALB_MBD!$W$4,ROUNDUP($C12/200,0)), IF($B12="Albendazole for STH (SAC)", IF($C12=ALB_MBD!$N$4,ALB_MBD!$Z$4,ROUNDUP($C12/200,0)), IF($B12="Mebendazole (SAC)", IF($C12=ALB_MBD!$R$4,ALB_MBD!$AC$4,ROUNDUP($C12/150,0)), IF($B12="Diethylcarbamazine citrate", IF($C12=DEC!$J$4,DEC!$M$4,ROUNDUP($C12/1000,0)), IF($B12="Praziquantel (SAC)", IF($C12=PZQ!$O$4,PZQ!$R$4,ROUNDUP($C12/1000,0)), IF($B12="Ivermectin", IF($C12=IVM!$N$4,IVM!$Q$4,$C12/500+0.49),0)))))))</f>
        <v>523118</v>
      </c>
      <c r="H12" s="100">
        <f>IF($F12=0,0,IF(OR($B12="Albendazole for LF",$B12="Albendazole for STH (SAC)"),$G12-ROUNDUP(($E12+$D12)/200,0),IF($B12="Ivermectin",$G12-ROUNDUP(($E12+$D12)/500,0),IF($B12="Mebendazole (SAC)",$G12-ROUNDUP(($E12+$D12)/150,0),$G12-ROUNDUP(($E12+$D12)/1000,0)))))</f>
        <v>506816</v>
      </c>
      <c r="I12" s="89"/>
    </row>
    <row r="13" spans="2:9" s="76" customFormat="1" ht="15.9" customHeight="1" x14ac:dyDescent="0.25">
      <c r="B13" s="101" t="s">
        <v>978</v>
      </c>
      <c r="C13" s="102">
        <v>346601166.26179481</v>
      </c>
      <c r="D13" s="103">
        <v>53807000</v>
      </c>
      <c r="E13" s="103"/>
      <c r="F13" s="104">
        <f t="shared" si="0"/>
        <v>292794166.26179481</v>
      </c>
      <c r="G13" s="105">
        <f>IF($C13=0,0, IF($B13="Albendazole for LF", IF($C13=(ALB_MBD!$U$4+ALB_MBD!$V$4),ALB_MBD!$W$4,ROUNDUP($C13/200,0)), IF($B13="Albendazole for STH (SAC)", IF($C13=ALB_MBD!$N$4,ALB_MBD!$Z$4,ROUNDUP($C13/200,0)), IF($B13="Mebendazole (SAC)", IF($C13=ALB_MBD!$R$4,ALB_MBD!$AC$4,ROUNDUP($C13/150,0)), IF($B13="Diethylcarbamazine citrate", IF($C13=DEC!$J$4,DEC!$M$4,ROUNDUP($C13/1000,0)), IF($B13="Praziquantel (SAC)", IF($C13=PZQ!$O$4,PZQ!$R$4,ROUNDUP($C13/1000,0)), IF($B13="Ivermectin", IF($C13=IVM!$N$4,IVM!$Q$4,$C13/500+0.49),0)))))))</f>
        <v>693529</v>
      </c>
      <c r="H13" s="106">
        <f t="shared" ref="H13:H17" si="1">IF($F13=0,0,IF(OR($B13="Albendazole for LF",$B13="Albendazole for STH (SAC)"),$G13-ROUNDUP(($E13+$D13)/200,0),IF($B13="Ivermectin",$G13-ROUNDUP(($E13+$D13)/500,0),IF($B13="Mebendazole (SAC)",$G13-ROUNDUP(($E13+$D13)/150,0),$G13-ROUNDUP(($E13+$D13)/1000,0)))))</f>
        <v>585915</v>
      </c>
      <c r="I13" s="89"/>
    </row>
    <row r="14" spans="2:9" s="76" customFormat="1" ht="15.9" customHeight="1" x14ac:dyDescent="0.25">
      <c r="B14" s="101" t="s">
        <v>976</v>
      </c>
      <c r="C14" s="102">
        <v>17115150</v>
      </c>
      <c r="D14" s="103">
        <v>8794016</v>
      </c>
      <c r="E14" s="103"/>
      <c r="F14" s="104">
        <f t="shared" si="0"/>
        <v>8321134</v>
      </c>
      <c r="G14" s="105">
        <f>IF($C14=0,0, IF($B14="Albendazole for LF", IF($C14=(ALB_MBD!$U$4+ALB_MBD!$V$4),ALB_MBD!$W$4,ROUNDUP($C14/200,0)), IF($B14="Albendazole for STH (SAC)", IF($C14=ALB_MBD!$N$4,ALB_MBD!$Z$4,ROUNDUP($C14/200,0)), IF($B14="Mebendazole (SAC)", IF($C14=ALB_MBD!$R$4,ALB_MBD!$AC$4,ROUNDUP($C14/150,0)), IF($B14="Diethylcarbamazine citrate", IF($C14=DEC!$J$4,DEC!$M$4,ROUNDUP($C14/1000,0)), IF($B14="Praziquantel (SAC)", IF($C14=PZQ!$O$4,PZQ!$R$4,ROUNDUP($C14/1000,0)), IF($B14="Ivermectin", IF($C14=IVM!$N$4,IVM!$Q$4,$C14/500+0.49),0)))))))</f>
        <v>114196</v>
      </c>
      <c r="H14" s="106">
        <f t="shared" si="1"/>
        <v>55569</v>
      </c>
      <c r="I14" s="89"/>
    </row>
    <row r="15" spans="2:9" s="76" customFormat="1" ht="15.9" customHeight="1" x14ac:dyDescent="0.25">
      <c r="B15" s="101" t="s">
        <v>977</v>
      </c>
      <c r="C15" s="102">
        <v>26530841.149999995</v>
      </c>
      <c r="D15" s="103">
        <v>0</v>
      </c>
      <c r="E15" s="103"/>
      <c r="F15" s="104">
        <f t="shared" si="0"/>
        <v>26530841.149999995</v>
      </c>
      <c r="G15" s="105">
        <f>IF($C15=0,0, IF($B15="Albendazole for LF", IF($C15=(ALB_MBD!$U$4+ALB_MBD!$V$4),ALB_MBD!$W$4,ROUNDUP($C15/200,0)), IF($B15="Albendazole for STH (SAC)", IF($C15=ALB_MBD!$N$4,ALB_MBD!$Z$4,ROUNDUP($C15/200,0)), IF($B15="Mebendazole (SAC)", IF($C15=ALB_MBD!$R$4,ALB_MBD!$AC$4,ROUNDUP($C15/150,0)), IF($B15="Diethylcarbamazine citrate", IF($C15=DEC!$J$4,DEC!$M$4,ROUNDUP($C15/1000,0)), IF($B15="Praziquantel (SAC)", IF($C15=PZQ!$O$4,PZQ!$R$4,ROUNDUP($C15/1000,0)), IF($B15="Ivermectin", IF($C15=IVM!$N$4,IVM!$Q$4,$C15/500+0.49),0)))))))</f>
        <v>26679</v>
      </c>
      <c r="H15" s="106">
        <f t="shared" si="1"/>
        <v>26679</v>
      </c>
      <c r="I15" s="89"/>
    </row>
    <row r="16" spans="2:9" s="76" customFormat="1" ht="15.9" customHeight="1" x14ac:dyDescent="0.25">
      <c r="B16" s="101"/>
      <c r="C16" s="102">
        <v>0</v>
      </c>
      <c r="D16" s="103">
        <v>0</v>
      </c>
      <c r="E16" s="103"/>
      <c r="F16" s="104">
        <f t="shared" si="0"/>
        <v>0</v>
      </c>
      <c r="G16" s="105">
        <f>IF($C16=0,0, IF($B16="Albendazole for LF", IF($C16=(ALB_MBD!$U$4+ALB_MBD!$V$4),ALB_MBD!$W$4,ROUNDUP($C16/200,0)), IF($B16="Albendazole for STH (SAC)", IF($C16=ALB_MBD!$N$4,ALB_MBD!$Z$4,ROUNDUP($C16/200,0)), IF($B16="Mebendazole (SAC)", IF($C16=ALB_MBD!$R$4,ALB_MBD!$AC$4,ROUNDUP($C16/150,0)), IF($B16="Diethylcarbamazine citrate", IF($C16=DEC!$J$4,DEC!$M$4,ROUNDUP($C16/1000,0)), IF($B16="Praziquantel (SAC)", IF($C16=PZQ!$O$4,PZQ!$R$4,ROUNDUP($C16/1000,0)), IF($B16="Ivermectin", IF($C16=IVM!$N$4,IVM!$Q$4,$C16/500+0.49),0)))))))</f>
        <v>0</v>
      </c>
      <c r="H16" s="106">
        <f t="shared" si="1"/>
        <v>0</v>
      </c>
      <c r="I16" s="89"/>
    </row>
    <row r="17" spans="2:9" s="76" customFormat="1" ht="15.9" customHeight="1" thickBot="1" x14ac:dyDescent="0.3">
      <c r="B17" s="107"/>
      <c r="C17" s="108">
        <v>0</v>
      </c>
      <c r="D17" s="109">
        <v>0</v>
      </c>
      <c r="E17" s="109"/>
      <c r="F17" s="110">
        <f t="shared" si="0"/>
        <v>0</v>
      </c>
      <c r="G17" s="111">
        <f>IF($C17=0,0, IF($B17="Albendazole for LF", IF($C17=(ALB_MBD!$U$4+ALB_MBD!$V$4),ALB_MBD!$W$4,ROUNDUP($C17/200,0)), IF($B17="Albendazole for STH (SAC)", IF($C17=ALB_MBD!$N$4,ALB_MBD!$Z$4,ROUNDUP($C17/200,0)), IF($B17="Mebendazole (SAC)", IF($C17=ALB_MBD!$R$4,ALB_MBD!$AC$4,ROUNDUP($C17/150,0)), IF($B17="Diethylcarbamazine citrate", IF($C17=DEC!$J$4,DEC!$M$4,ROUNDUP($C17/1000,0)), IF($B17="Praziquantel (SAC)", IF($C17=PZQ!$O$4,PZQ!$R$4,ROUNDUP($C17/1000,0)), IF($B17="Ivermectin", IF($C17=IVM!$N$4,IVM!$Q$4,$C17/500+0.49),0)))))))</f>
        <v>0</v>
      </c>
      <c r="H17" s="112">
        <f t="shared" si="1"/>
        <v>0</v>
      </c>
      <c r="I17" s="89"/>
    </row>
    <row r="18" spans="2:9" ht="6" customHeight="1" x14ac:dyDescent="0.25">
      <c r="B18" s="73"/>
      <c r="C18" s="73"/>
      <c r="D18" s="73"/>
      <c r="E18" s="73"/>
      <c r="F18" s="73"/>
      <c r="G18" s="73"/>
      <c r="H18" s="73"/>
      <c r="I18" s="73"/>
    </row>
    <row r="19" spans="2:9" s="76" customFormat="1" ht="15.9" customHeight="1" x14ac:dyDescent="0.25">
      <c r="B19" s="87" t="s">
        <v>87</v>
      </c>
      <c r="C19" s="113"/>
      <c r="D19" s="113"/>
      <c r="E19" s="113"/>
      <c r="F19" s="113"/>
      <c r="G19" s="113"/>
      <c r="H19" s="113"/>
      <c r="I19" s="89"/>
    </row>
    <row r="20" spans="2:9" ht="3" customHeight="1" thickBot="1" x14ac:dyDescent="0.3">
      <c r="B20" s="114"/>
      <c r="C20" s="73"/>
      <c r="D20" s="73"/>
      <c r="E20" s="73"/>
      <c r="F20" s="73"/>
      <c r="G20" s="73"/>
      <c r="H20" s="73"/>
      <c r="I20" s="73"/>
    </row>
    <row r="21" spans="2:9" ht="15.9" customHeight="1" thickBot="1" x14ac:dyDescent="0.3">
      <c r="B21" s="115" t="s">
        <v>144</v>
      </c>
      <c r="C21" s="116"/>
      <c r="D21" s="116"/>
      <c r="E21" s="116"/>
      <c r="F21" s="117"/>
      <c r="G21" s="118" t="s">
        <v>47</v>
      </c>
      <c r="H21" s="119" t="s">
        <v>48</v>
      </c>
      <c r="I21" s="73"/>
    </row>
    <row r="22" spans="2:9" ht="15.9" customHeight="1" x14ac:dyDescent="0.25">
      <c r="B22" s="95" t="s">
        <v>979</v>
      </c>
      <c r="C22" s="347" t="s">
        <v>123</v>
      </c>
      <c r="D22" s="324"/>
      <c r="E22" s="324"/>
      <c r="F22" s="325"/>
      <c r="G22" s="120">
        <v>103748549</v>
      </c>
      <c r="H22" s="121" t="s">
        <v>983</v>
      </c>
      <c r="I22" s="73"/>
    </row>
    <row r="23" spans="2:9" ht="15.9" customHeight="1" x14ac:dyDescent="0.25">
      <c r="B23" s="101" t="s">
        <v>980</v>
      </c>
      <c r="C23" s="348"/>
      <c r="D23" s="349"/>
      <c r="E23" s="349"/>
      <c r="F23" s="350"/>
      <c r="G23" s="122">
        <v>44322402.118459389</v>
      </c>
      <c r="H23" s="123">
        <v>6738059</v>
      </c>
      <c r="I23" s="73"/>
    </row>
    <row r="24" spans="2:9" ht="15.9" customHeight="1" x14ac:dyDescent="0.25">
      <c r="B24" s="101" t="s">
        <v>981</v>
      </c>
      <c r="C24" s="348"/>
      <c r="D24" s="349"/>
      <c r="E24" s="349"/>
      <c r="F24" s="350"/>
      <c r="G24" s="122">
        <v>10612336.459999997</v>
      </c>
      <c r="H24" s="123" t="s">
        <v>983</v>
      </c>
      <c r="I24" s="73"/>
    </row>
    <row r="25" spans="2:9" ht="15.9" customHeight="1" thickBot="1" x14ac:dyDescent="0.3">
      <c r="B25" s="107" t="s">
        <v>982</v>
      </c>
      <c r="C25" s="351"/>
      <c r="D25" s="352"/>
      <c r="E25" s="352"/>
      <c r="F25" s="353"/>
      <c r="G25" s="124">
        <v>45656096</v>
      </c>
      <c r="H25" s="125">
        <v>6639756</v>
      </c>
      <c r="I25" s="73"/>
    </row>
    <row r="26" spans="2:9" ht="6" customHeight="1" x14ac:dyDescent="0.25">
      <c r="B26" s="278"/>
      <c r="C26" s="278"/>
      <c r="D26" s="278"/>
      <c r="E26" s="278"/>
      <c r="F26" s="278"/>
      <c r="G26" s="278"/>
      <c r="H26" s="278"/>
    </row>
    <row r="27" spans="2:9" ht="19.5" customHeight="1" x14ac:dyDescent="0.25">
      <c r="B27" s="126"/>
      <c r="C27" s="126"/>
      <c r="D27" s="126"/>
      <c r="E27" s="126"/>
      <c r="F27" s="126"/>
      <c r="G27" s="126"/>
      <c r="H27" s="126"/>
    </row>
    <row r="28" spans="2:9" ht="3" customHeight="1" x14ac:dyDescent="0.25">
      <c r="B28" s="126"/>
      <c r="C28" s="126"/>
      <c r="D28" s="126"/>
      <c r="E28" s="126"/>
      <c r="F28" s="126"/>
      <c r="G28" s="126"/>
      <c r="H28" s="126"/>
    </row>
    <row r="29" spans="2:9" ht="15.75" customHeight="1" x14ac:dyDescent="0.25">
      <c r="B29" s="77" t="s">
        <v>120</v>
      </c>
      <c r="C29" s="78"/>
      <c r="D29" s="78"/>
      <c r="E29" s="78"/>
      <c r="F29" s="78"/>
      <c r="G29" s="78"/>
      <c r="H29" s="78"/>
    </row>
    <row r="30" spans="2:9" ht="3" customHeight="1" thickBot="1" x14ac:dyDescent="0.35">
      <c r="B30" s="127"/>
    </row>
    <row r="31" spans="2:9" ht="41.25" customHeight="1" thickBot="1" x14ac:dyDescent="0.3">
      <c r="B31" s="118" t="s">
        <v>143</v>
      </c>
      <c r="C31" s="323" t="s">
        <v>145</v>
      </c>
      <c r="D31" s="324"/>
      <c r="E31" s="323" t="s">
        <v>146</v>
      </c>
      <c r="F31" s="324"/>
      <c r="G31" s="323" t="s">
        <v>147</v>
      </c>
      <c r="H31" s="325"/>
    </row>
    <row r="32" spans="2:9" x14ac:dyDescent="0.25">
      <c r="B32" s="128" t="s">
        <v>975</v>
      </c>
      <c r="C32" s="129" t="s">
        <v>984</v>
      </c>
      <c r="D32" s="183">
        <v>2018</v>
      </c>
      <c r="E32" s="129" t="s">
        <v>985</v>
      </c>
      <c r="F32" s="129">
        <v>2018</v>
      </c>
      <c r="G32" s="129" t="s">
        <v>986</v>
      </c>
      <c r="H32" s="130">
        <v>2017</v>
      </c>
    </row>
    <row r="33" spans="2:9" x14ac:dyDescent="0.25">
      <c r="B33" s="131" t="s">
        <v>978</v>
      </c>
      <c r="C33" s="84" t="s">
        <v>984</v>
      </c>
      <c r="D33" s="184">
        <v>2018</v>
      </c>
      <c r="E33" s="84"/>
      <c r="F33" s="84"/>
      <c r="G33" s="84" t="s">
        <v>986</v>
      </c>
      <c r="H33" s="132">
        <v>2017</v>
      </c>
    </row>
    <row r="34" spans="2:9" x14ac:dyDescent="0.25">
      <c r="B34" s="131" t="s">
        <v>987</v>
      </c>
      <c r="C34" s="84" t="s">
        <v>984</v>
      </c>
      <c r="D34" s="184">
        <v>2018</v>
      </c>
      <c r="E34" s="84"/>
      <c r="F34" s="84"/>
      <c r="G34" s="84" t="s">
        <v>986</v>
      </c>
      <c r="H34" s="132">
        <v>2017</v>
      </c>
    </row>
    <row r="35" spans="2:9" x14ac:dyDescent="0.25">
      <c r="B35" s="131" t="s">
        <v>988</v>
      </c>
      <c r="C35" s="84" t="s">
        <v>984</v>
      </c>
      <c r="D35" s="184">
        <v>2018</v>
      </c>
      <c r="E35" s="84" t="s">
        <v>985</v>
      </c>
      <c r="F35" s="84">
        <v>2018</v>
      </c>
      <c r="G35" s="84" t="s">
        <v>986</v>
      </c>
      <c r="H35" s="132">
        <v>2017</v>
      </c>
    </row>
    <row r="36" spans="2:9" x14ac:dyDescent="0.25">
      <c r="B36" s="131"/>
      <c r="C36" s="84"/>
      <c r="D36" s="84"/>
      <c r="E36" s="84"/>
      <c r="F36" s="84"/>
      <c r="G36" s="84"/>
      <c r="H36" s="132"/>
    </row>
    <row r="37" spans="2:9" ht="13" thickBot="1" x14ac:dyDescent="0.3">
      <c r="B37" s="133"/>
      <c r="C37" s="134"/>
      <c r="D37" s="134"/>
      <c r="E37" s="134"/>
      <c r="F37" s="134"/>
      <c r="G37" s="134"/>
      <c r="H37" s="135"/>
    </row>
    <row r="38" spans="2:9" ht="6" customHeight="1" x14ac:dyDescent="0.3">
      <c r="B38" s="136"/>
      <c r="C38" s="137"/>
      <c r="D38" s="138"/>
      <c r="E38" s="138"/>
      <c r="F38" s="138"/>
      <c r="G38" s="138"/>
      <c r="H38" s="138"/>
    </row>
    <row r="39" spans="2:9" ht="15.75" customHeight="1" x14ac:dyDescent="0.25">
      <c r="B39" s="77" t="s">
        <v>148</v>
      </c>
      <c r="C39" s="78"/>
      <c r="D39" s="78"/>
      <c r="E39" s="78"/>
      <c r="F39" s="78"/>
      <c r="G39" s="78"/>
      <c r="H39" s="78"/>
    </row>
    <row r="40" spans="2:9" ht="3" customHeight="1" thickBot="1" x14ac:dyDescent="0.3">
      <c r="B40" s="139"/>
      <c r="C40" s="139"/>
      <c r="D40" s="139"/>
      <c r="E40" s="139"/>
      <c r="F40" s="139"/>
      <c r="G40" s="139"/>
      <c r="H40" s="139"/>
      <c r="I40" s="73"/>
    </row>
    <row r="41" spans="2:9" s="76" customFormat="1" ht="15.9" customHeight="1" thickBot="1" x14ac:dyDescent="0.3">
      <c r="B41" s="118" t="s">
        <v>143</v>
      </c>
      <c r="C41" s="140" t="s">
        <v>149</v>
      </c>
      <c r="D41" s="140" t="s">
        <v>150</v>
      </c>
      <c r="E41" s="140" t="s">
        <v>151</v>
      </c>
      <c r="F41" s="326" t="s">
        <v>78</v>
      </c>
      <c r="G41" s="327"/>
      <c r="H41" s="141" t="s">
        <v>152</v>
      </c>
      <c r="I41" s="89"/>
    </row>
    <row r="42" spans="2:9" s="76" customFormat="1" ht="15.9" customHeight="1" x14ac:dyDescent="0.25">
      <c r="B42" s="128"/>
      <c r="C42" s="142"/>
      <c r="D42" s="143"/>
      <c r="E42" s="143"/>
      <c r="F42" s="328"/>
      <c r="G42" s="328"/>
      <c r="H42" s="144"/>
    </row>
    <row r="43" spans="2:9" s="76" customFormat="1" ht="15.9" customHeight="1" x14ac:dyDescent="0.25">
      <c r="B43" s="131"/>
      <c r="C43" s="145"/>
      <c r="D43" s="146"/>
      <c r="E43" s="146"/>
      <c r="F43" s="308"/>
      <c r="G43" s="308"/>
      <c r="H43" s="147"/>
    </row>
    <row r="44" spans="2:9" s="76" customFormat="1" ht="15.9" customHeight="1" x14ac:dyDescent="0.25">
      <c r="B44" s="131"/>
      <c r="C44" s="145"/>
      <c r="D44" s="146"/>
      <c r="E44" s="146"/>
      <c r="F44" s="308"/>
      <c r="G44" s="308"/>
      <c r="H44" s="147"/>
    </row>
    <row r="45" spans="2:9" s="76" customFormat="1" ht="15.9" customHeight="1" x14ac:dyDescent="0.25">
      <c r="B45" s="131"/>
      <c r="C45" s="145"/>
      <c r="D45" s="146"/>
      <c r="E45" s="146"/>
      <c r="F45" s="308"/>
      <c r="G45" s="308"/>
      <c r="H45" s="147"/>
    </row>
    <row r="46" spans="2:9" s="76" customFormat="1" ht="15.9" customHeight="1" x14ac:dyDescent="0.25">
      <c r="B46" s="131"/>
      <c r="C46" s="145"/>
      <c r="D46" s="146"/>
      <c r="E46" s="146"/>
      <c r="F46" s="308"/>
      <c r="G46" s="308"/>
      <c r="H46" s="147"/>
    </row>
    <row r="47" spans="2:9" s="76" customFormat="1" ht="15.9" customHeight="1" x14ac:dyDescent="0.25">
      <c r="B47" s="131"/>
      <c r="C47" s="145"/>
      <c r="D47" s="146"/>
      <c r="E47" s="146"/>
      <c r="F47" s="308"/>
      <c r="G47" s="308"/>
      <c r="H47" s="147"/>
    </row>
    <row r="48" spans="2:9" s="76" customFormat="1" ht="15.9" customHeight="1" x14ac:dyDescent="0.25">
      <c r="B48" s="131"/>
      <c r="C48" s="145"/>
      <c r="D48" s="146"/>
      <c r="E48" s="146"/>
      <c r="F48" s="308"/>
      <c r="G48" s="308"/>
      <c r="H48" s="147"/>
    </row>
    <row r="49" spans="2:9" s="76" customFormat="1" ht="15.9" customHeight="1" x14ac:dyDescent="0.25">
      <c r="B49" s="131"/>
      <c r="C49" s="145"/>
      <c r="D49" s="146"/>
      <c r="E49" s="146"/>
      <c r="F49" s="308"/>
      <c r="G49" s="308"/>
      <c r="H49" s="147"/>
    </row>
    <row r="50" spans="2:9" s="76" customFormat="1" ht="15.9" customHeight="1" x14ac:dyDescent="0.25">
      <c r="B50" s="131"/>
      <c r="C50" s="145"/>
      <c r="D50" s="146"/>
      <c r="E50" s="146"/>
      <c r="F50" s="308"/>
      <c r="G50" s="308"/>
      <c r="H50" s="147"/>
    </row>
    <row r="51" spans="2:9" s="76" customFormat="1" ht="15.9" customHeight="1" thickBot="1" x14ac:dyDescent="0.3">
      <c r="B51" s="133"/>
      <c r="C51" s="148"/>
      <c r="D51" s="149"/>
      <c r="E51" s="149"/>
      <c r="F51" s="309"/>
      <c r="G51" s="309"/>
      <c r="H51" s="150"/>
    </row>
    <row r="52" spans="2:9" ht="12.75" customHeight="1" x14ac:dyDescent="0.25">
      <c r="B52" s="151"/>
      <c r="C52" s="152"/>
      <c r="D52" s="152"/>
      <c r="E52" s="152"/>
      <c r="F52" s="152"/>
      <c r="G52" s="152"/>
      <c r="H52" s="152"/>
    </row>
    <row r="53" spans="2:9" s="76" customFormat="1" ht="15.9" customHeight="1" x14ac:dyDescent="0.25">
      <c r="B53" s="87" t="s">
        <v>114</v>
      </c>
      <c r="C53" s="87"/>
      <c r="D53" s="87"/>
      <c r="E53" s="87"/>
      <c r="F53" s="87"/>
      <c r="G53" s="87"/>
      <c r="H53" s="87"/>
    </row>
    <row r="54" spans="2:9" ht="3" customHeight="1" x14ac:dyDescent="0.3">
      <c r="B54" s="310" t="s">
        <v>57</v>
      </c>
      <c r="C54" s="310"/>
      <c r="D54" s="310"/>
      <c r="E54" s="310"/>
      <c r="F54" s="310"/>
      <c r="G54" s="310"/>
      <c r="H54" s="310"/>
      <c r="I54" s="73"/>
    </row>
    <row r="55" spans="2:9" ht="13" x14ac:dyDescent="0.3">
      <c r="B55" s="290" t="s">
        <v>58</v>
      </c>
      <c r="C55" s="278"/>
      <c r="D55" s="278"/>
      <c r="E55" s="278"/>
      <c r="F55" s="278"/>
      <c r="G55" s="278"/>
      <c r="H55" s="278"/>
      <c r="I55" s="73"/>
    </row>
    <row r="56" spans="2:9" ht="38.25" customHeight="1" x14ac:dyDescent="0.25">
      <c r="B56" s="311" t="s">
        <v>153</v>
      </c>
      <c r="C56" s="312"/>
      <c r="D56" s="312"/>
      <c r="E56" s="312"/>
      <c r="F56" s="312"/>
      <c r="G56" s="312"/>
      <c r="H56" s="312"/>
      <c r="I56" s="73"/>
    </row>
    <row r="57" spans="2:9" ht="12.75" customHeight="1" x14ac:dyDescent="0.25">
      <c r="B57" s="313" t="s">
        <v>105</v>
      </c>
      <c r="C57" s="313"/>
      <c r="D57" s="313"/>
      <c r="E57" s="313"/>
      <c r="F57" s="313"/>
      <c r="G57" s="313"/>
      <c r="H57" s="314"/>
      <c r="I57" s="73"/>
    </row>
    <row r="58" spans="2:9" ht="12.75" customHeight="1" x14ac:dyDescent="0.25">
      <c r="B58" s="315" t="s">
        <v>154</v>
      </c>
      <c r="C58" s="313"/>
      <c r="D58" s="313"/>
      <c r="E58" s="313"/>
      <c r="F58" s="313"/>
      <c r="G58" s="313"/>
      <c r="H58" s="314"/>
      <c r="I58" s="73"/>
    </row>
    <row r="59" spans="2:9" ht="12.75" customHeight="1" x14ac:dyDescent="0.25">
      <c r="B59" s="316" t="s">
        <v>155</v>
      </c>
      <c r="C59" s="317"/>
      <c r="D59" s="317"/>
      <c r="E59" s="317"/>
      <c r="F59" s="317"/>
      <c r="G59" s="317"/>
      <c r="H59" s="318"/>
      <c r="I59" s="73"/>
    </row>
    <row r="60" spans="2:9" ht="6" customHeight="1" x14ac:dyDescent="0.25">
      <c r="B60" s="316"/>
      <c r="C60" s="316"/>
      <c r="D60" s="316"/>
      <c r="E60" s="316"/>
      <c r="F60" s="316"/>
      <c r="G60" s="316"/>
      <c r="H60" s="319"/>
      <c r="I60" s="153"/>
    </row>
    <row r="61" spans="2:9" s="76" customFormat="1" ht="15.9" customHeight="1" x14ac:dyDescent="0.25">
      <c r="B61" s="154" t="s">
        <v>156</v>
      </c>
      <c r="C61" s="155"/>
      <c r="D61" s="155"/>
      <c r="E61" s="155"/>
      <c r="F61" s="155"/>
      <c r="G61" s="155"/>
      <c r="H61" s="155"/>
    </row>
    <row r="62" spans="2:9" ht="3" customHeight="1" thickBot="1" x14ac:dyDescent="0.3">
      <c r="B62" s="286"/>
      <c r="C62" s="287"/>
      <c r="D62" s="287"/>
      <c r="E62" s="287"/>
      <c r="F62" s="287"/>
      <c r="G62" s="287"/>
      <c r="H62" s="287"/>
      <c r="I62" s="153"/>
    </row>
    <row r="63" spans="2:9" ht="15.9" customHeight="1" thickBot="1" x14ac:dyDescent="0.3">
      <c r="B63" s="320" t="s">
        <v>103</v>
      </c>
      <c r="C63" s="321"/>
      <c r="D63" s="321"/>
      <c r="E63" s="321"/>
      <c r="F63" s="321"/>
      <c r="G63" s="321"/>
      <c r="H63" s="322"/>
      <c r="I63" s="73"/>
    </row>
    <row r="64" spans="2:9" ht="15.9" customHeight="1" x14ac:dyDescent="0.25">
      <c r="B64" s="305" t="s">
        <v>989</v>
      </c>
      <c r="C64" s="306"/>
      <c r="D64" s="306"/>
      <c r="E64" s="306"/>
      <c r="F64" s="306"/>
      <c r="G64" s="306"/>
      <c r="H64" s="307"/>
      <c r="I64" s="153"/>
    </row>
    <row r="65" spans="2:9" ht="15.9" customHeight="1" x14ac:dyDescent="0.25">
      <c r="B65" s="292" t="s">
        <v>990</v>
      </c>
      <c r="C65" s="293"/>
      <c r="D65" s="293"/>
      <c r="E65" s="293"/>
      <c r="F65" s="293"/>
      <c r="G65" s="293"/>
      <c r="H65" s="294"/>
      <c r="I65" s="73"/>
    </row>
    <row r="66" spans="2:9" ht="15.9" customHeight="1" thickBot="1" x14ac:dyDescent="0.3">
      <c r="B66" s="295"/>
      <c r="C66" s="296"/>
      <c r="D66" s="296"/>
      <c r="E66" s="296"/>
      <c r="F66" s="296"/>
      <c r="G66" s="296"/>
      <c r="H66" s="297"/>
      <c r="I66" s="73"/>
    </row>
    <row r="67" spans="2:9" ht="6" customHeight="1" x14ac:dyDescent="0.25">
      <c r="B67" s="156"/>
      <c r="C67" s="157"/>
      <c r="D67" s="157"/>
      <c r="E67" s="157"/>
      <c r="F67" s="157"/>
      <c r="G67" s="157"/>
      <c r="H67" s="157"/>
      <c r="I67" s="73"/>
    </row>
    <row r="68" spans="2:9" ht="13" x14ac:dyDescent="0.3">
      <c r="B68" s="298" t="s">
        <v>157</v>
      </c>
      <c r="C68" s="298"/>
      <c r="D68" s="298"/>
      <c r="E68" s="298"/>
      <c r="F68" s="298"/>
      <c r="G68" s="298"/>
      <c r="H68" s="298"/>
    </row>
    <row r="69" spans="2:9" ht="41.25" customHeight="1" x14ac:dyDescent="0.25">
      <c r="B69" s="299" t="s">
        <v>79</v>
      </c>
      <c r="C69" s="299"/>
      <c r="D69" s="299"/>
      <c r="E69" s="299"/>
      <c r="F69" s="299"/>
      <c r="G69" s="299"/>
      <c r="H69" s="300"/>
    </row>
    <row r="70" spans="2:9" ht="6" customHeight="1" x14ac:dyDescent="0.25">
      <c r="I70" s="73"/>
    </row>
    <row r="71" spans="2:9" s="76" customFormat="1" ht="15.9" customHeight="1" x14ac:dyDescent="0.25">
      <c r="B71" s="154" t="s">
        <v>158</v>
      </c>
      <c r="C71" s="155"/>
      <c r="D71" s="155"/>
      <c r="E71" s="155"/>
      <c r="F71" s="155"/>
      <c r="G71" s="155"/>
      <c r="H71" s="155"/>
    </row>
    <row r="72" spans="2:9" s="159" customFormat="1" ht="3" customHeight="1" thickBot="1" x14ac:dyDescent="0.35">
      <c r="B72" s="158"/>
    </row>
    <row r="73" spans="2:9" ht="13.5" thickBot="1" x14ac:dyDescent="0.35">
      <c r="B73" s="160" t="s">
        <v>60</v>
      </c>
      <c r="C73" s="301" t="s">
        <v>27</v>
      </c>
      <c r="D73" s="302"/>
      <c r="E73" s="303" t="s">
        <v>63</v>
      </c>
      <c r="F73" s="304"/>
      <c r="G73" s="161" t="s">
        <v>28</v>
      </c>
      <c r="H73" s="162" t="s">
        <v>62</v>
      </c>
      <c r="I73" s="73"/>
    </row>
    <row r="74" spans="2:9" x14ac:dyDescent="0.25">
      <c r="B74" s="128" t="s">
        <v>991</v>
      </c>
      <c r="C74" s="185" t="s">
        <v>992</v>
      </c>
      <c r="D74" s="185"/>
      <c r="E74" s="174" t="s">
        <v>993</v>
      </c>
      <c r="F74" s="174"/>
      <c r="G74" s="174" t="s">
        <v>994</v>
      </c>
      <c r="H74" s="163" t="s">
        <v>995</v>
      </c>
      <c r="I74" s="73"/>
    </row>
    <row r="75" spans="2:9" x14ac:dyDescent="0.25">
      <c r="B75" s="164" t="s">
        <v>996</v>
      </c>
      <c r="C75" s="176" t="s">
        <v>997</v>
      </c>
      <c r="D75" s="177"/>
      <c r="E75" s="177" t="s">
        <v>998</v>
      </c>
      <c r="F75" s="175"/>
      <c r="G75" s="175" t="s">
        <v>999</v>
      </c>
      <c r="H75" s="178" t="s">
        <v>995</v>
      </c>
    </row>
    <row r="76" spans="2:9" x14ac:dyDescent="0.25">
      <c r="B76" s="131" t="s">
        <v>1000</v>
      </c>
      <c r="C76" s="179" t="s">
        <v>1001</v>
      </c>
      <c r="D76" s="179"/>
      <c r="E76" s="175" t="s">
        <v>1002</v>
      </c>
      <c r="F76" s="175"/>
      <c r="G76" s="175" t="s">
        <v>1003</v>
      </c>
      <c r="H76" s="178" t="s">
        <v>995</v>
      </c>
    </row>
    <row r="77" spans="2:9" ht="13" thickBot="1" x14ac:dyDescent="0.3">
      <c r="B77" s="133" t="s">
        <v>1004</v>
      </c>
      <c r="C77" s="173" t="s">
        <v>1005</v>
      </c>
      <c r="D77" s="173"/>
      <c r="E77" s="173" t="s">
        <v>1006</v>
      </c>
      <c r="F77" s="173"/>
      <c r="G77" s="173" t="s">
        <v>1007</v>
      </c>
      <c r="H77" s="180" t="s">
        <v>995</v>
      </c>
    </row>
    <row r="78" spans="2:9" ht="6" customHeight="1" x14ac:dyDescent="0.25"/>
    <row r="79" spans="2:9" ht="40.5" customHeight="1" x14ac:dyDescent="0.25">
      <c r="B79" s="279" t="s">
        <v>159</v>
      </c>
      <c r="C79" s="280"/>
      <c r="D79" s="280"/>
      <c r="E79" s="280"/>
      <c r="F79" s="280"/>
      <c r="G79" s="280"/>
      <c r="H79" s="280"/>
    </row>
    <row r="80" spans="2:9" ht="42.75" customHeight="1" x14ac:dyDescent="0.25">
      <c r="B80" s="281" t="s">
        <v>160</v>
      </c>
      <c r="C80" s="281"/>
      <c r="D80" s="281"/>
      <c r="E80" s="281"/>
      <c r="F80" s="281"/>
      <c r="G80" s="281"/>
      <c r="H80" s="281"/>
    </row>
    <row r="81" spans="2:9" ht="57" customHeight="1" x14ac:dyDescent="0.25">
      <c r="B81" s="281" t="s">
        <v>161</v>
      </c>
      <c r="C81" s="281"/>
      <c r="D81" s="281"/>
      <c r="E81" s="281"/>
      <c r="F81" s="281"/>
      <c r="G81" s="281"/>
      <c r="H81" s="281"/>
    </row>
    <row r="82" spans="2:9" ht="55.5" customHeight="1" x14ac:dyDescent="0.3">
      <c r="B82" s="165" t="s">
        <v>124</v>
      </c>
      <c r="C82" s="282" t="s">
        <v>992</v>
      </c>
      <c r="D82" s="283"/>
      <c r="E82" s="283"/>
      <c r="F82" s="283"/>
      <c r="G82" s="283"/>
      <c r="H82" s="283"/>
    </row>
    <row r="83" spans="2:9" ht="30" customHeight="1" x14ac:dyDescent="0.3">
      <c r="B83" s="165" t="s">
        <v>77</v>
      </c>
      <c r="C83" s="284">
        <v>42840</v>
      </c>
      <c r="D83" s="285"/>
      <c r="E83" s="285"/>
      <c r="F83" s="285"/>
      <c r="G83" s="285"/>
      <c r="H83" s="285"/>
    </row>
    <row r="84" spans="2:9" ht="30" customHeight="1" x14ac:dyDescent="0.3">
      <c r="B84" s="165"/>
      <c r="C84" s="166"/>
      <c r="D84" s="167"/>
      <c r="E84" s="168"/>
      <c r="F84" s="168"/>
      <c r="G84" s="166"/>
      <c r="H84" s="166"/>
    </row>
    <row r="85" spans="2:9" ht="22.5" customHeight="1" x14ac:dyDescent="0.25">
      <c r="B85" s="286" t="s">
        <v>162</v>
      </c>
      <c r="C85" s="287"/>
      <c r="D85" s="287"/>
      <c r="E85" s="287"/>
      <c r="F85" s="287"/>
      <c r="G85" s="287"/>
      <c r="H85" s="287"/>
    </row>
    <row r="86" spans="2:9" ht="12.75" customHeight="1" x14ac:dyDescent="0.25">
      <c r="B86" s="288" t="s">
        <v>163</v>
      </c>
      <c r="C86" s="289"/>
      <c r="D86" s="289"/>
      <c r="E86" s="289"/>
      <c r="F86" s="289"/>
      <c r="G86" s="289"/>
      <c r="H86" s="289"/>
    </row>
    <row r="87" spans="2:9" ht="3" customHeight="1" x14ac:dyDescent="0.25"/>
    <row r="88" spans="2:9" ht="12.75" customHeight="1" x14ac:dyDescent="0.3">
      <c r="B88" s="136" t="s">
        <v>104</v>
      </c>
      <c r="C88" s="169" t="s">
        <v>129</v>
      </c>
      <c r="D88" s="170"/>
      <c r="E88" s="170"/>
    </row>
    <row r="89" spans="2:9" ht="12.75" customHeight="1" x14ac:dyDescent="0.25">
      <c r="B89" s="136" t="s">
        <v>125</v>
      </c>
      <c r="C89" s="170" t="s">
        <v>127</v>
      </c>
      <c r="D89" s="170"/>
      <c r="E89" s="170"/>
      <c r="F89" s="136"/>
      <c r="G89" s="136"/>
      <c r="H89" s="136"/>
      <c r="I89" s="73"/>
    </row>
    <row r="90" spans="2:9" ht="12.75" customHeight="1" x14ac:dyDescent="0.3">
      <c r="B90" s="136" t="s">
        <v>126</v>
      </c>
      <c r="C90" s="171" t="s">
        <v>128</v>
      </c>
      <c r="D90" s="170"/>
      <c r="E90" s="170"/>
      <c r="F90" s="136"/>
      <c r="G90" s="136"/>
      <c r="H90" s="136"/>
      <c r="I90" s="73"/>
    </row>
    <row r="91" spans="2:9" ht="7.5" customHeight="1" x14ac:dyDescent="0.3">
      <c r="B91" s="290"/>
      <c r="C91" s="278"/>
      <c r="D91" s="278"/>
      <c r="E91" s="278"/>
      <c r="F91" s="278"/>
      <c r="G91" s="278"/>
      <c r="H91" s="278"/>
    </row>
    <row r="92" spans="2:9" ht="63.75" customHeight="1" x14ac:dyDescent="0.25">
      <c r="B92" s="291" t="s">
        <v>164</v>
      </c>
      <c r="C92" s="291"/>
      <c r="D92" s="291"/>
      <c r="E92" s="291"/>
      <c r="F92" s="291"/>
      <c r="G92" s="291"/>
      <c r="H92" s="291"/>
    </row>
    <row r="96" spans="2:9" x14ac:dyDescent="0.25">
      <c r="C96" s="73"/>
      <c r="D96" s="73"/>
      <c r="E96" s="73"/>
      <c r="F96" s="73"/>
      <c r="G96" s="73"/>
      <c r="H96" s="73"/>
    </row>
    <row r="97" spans="2:9" ht="12.75" customHeight="1" x14ac:dyDescent="0.25">
      <c r="B97" s="278"/>
      <c r="C97" s="278"/>
      <c r="D97" s="278"/>
      <c r="E97" s="278"/>
      <c r="F97" s="278"/>
      <c r="G97" s="278"/>
      <c r="H97" s="278"/>
      <c r="I97" s="73"/>
    </row>
  </sheetData>
  <sheetProtection password="CDCA" sheet="1" objects="1" scenarios="1" formatCells="0" formatColumns="0" formatRows="0" insertColumns="0" insertRows="0" insertHyperlinks="0" deleteColumns="0" deleteRows="0" sort="0" autoFilter="0" pivotTables="0"/>
  <mergeCells count="52">
    <mergeCell ref="C1:H1"/>
    <mergeCell ref="B26:H26"/>
    <mergeCell ref="B2:H2"/>
    <mergeCell ref="B3:F3"/>
    <mergeCell ref="B4:H4"/>
    <mergeCell ref="B5:H5"/>
    <mergeCell ref="C6:F6"/>
    <mergeCell ref="B7:H7"/>
    <mergeCell ref="B10:B11"/>
    <mergeCell ref="C10:F10"/>
    <mergeCell ref="G10:H10"/>
    <mergeCell ref="C22:F25"/>
    <mergeCell ref="F49:G49"/>
    <mergeCell ref="C31:D31"/>
    <mergeCell ref="E31:F31"/>
    <mergeCell ref="G31:H31"/>
    <mergeCell ref="F41:G41"/>
    <mergeCell ref="F42:G42"/>
    <mergeCell ref="F43:G43"/>
    <mergeCell ref="F44:G44"/>
    <mergeCell ref="F45:G45"/>
    <mergeCell ref="F46:G46"/>
    <mergeCell ref="F47:G47"/>
    <mergeCell ref="F48:G48"/>
    <mergeCell ref="B64:H64"/>
    <mergeCell ref="F50:G50"/>
    <mergeCell ref="F51:G51"/>
    <mergeCell ref="B54:H54"/>
    <mergeCell ref="B55:H55"/>
    <mergeCell ref="B56:H56"/>
    <mergeCell ref="B57:H57"/>
    <mergeCell ref="B58:H58"/>
    <mergeCell ref="B59:H59"/>
    <mergeCell ref="B60:H60"/>
    <mergeCell ref="B62:H62"/>
    <mergeCell ref="B63:H63"/>
    <mergeCell ref="B65:H65"/>
    <mergeCell ref="B66:H66"/>
    <mergeCell ref="B68:H68"/>
    <mergeCell ref="B69:H69"/>
    <mergeCell ref="C73:D73"/>
    <mergeCell ref="E73:F73"/>
    <mergeCell ref="B97:H97"/>
    <mergeCell ref="B79:H79"/>
    <mergeCell ref="B80:H80"/>
    <mergeCell ref="B81:H81"/>
    <mergeCell ref="C82:H82"/>
    <mergeCell ref="C83:H83"/>
    <mergeCell ref="B85:H85"/>
    <mergeCell ref="B86:H86"/>
    <mergeCell ref="B91:H91"/>
    <mergeCell ref="B92:H92"/>
  </mergeCells>
  <dataValidations count="8">
    <dataValidation type="list" allowBlank="1" showInputMessage="1" showErrorMessage="1" sqref="H42:H51" xr:uid="{00000000-0002-0000-0600-000000000000}">
      <formula1>"Required,Requested,Received"</formula1>
    </dataValidation>
    <dataValidation type="list" allowBlank="1" showInputMessage="1" showErrorMessage="1" sqref="C42:C51" xr:uid="{00000000-0002-0000-0600-000001000000}">
      <formula1>"PreSAC,SAC,Adults,WCBA"</formula1>
    </dataValidation>
    <dataValidation type="list" allowBlank="1" showInputMessage="1" showErrorMessage="1" sqref="D32:D37 F32:F37 H32:H37" xr:uid="{00000000-0002-0000-0600-000002000000}">
      <formula1>"2013,2014,2015,2016,2017,2018,2020,2021,2022,2023,2024,2025"</formula1>
    </dataValidation>
    <dataValidation type="list" allowBlank="1" showInputMessage="1" showErrorMessage="1" sqref="C32:C37 E32:E37 G32:G37" xr:uid="{00000000-0002-0000-0600-000003000000}">
      <formula1>"January,February,March,April,May,June,July,August,September,October,November,December"</formula1>
    </dataValidation>
    <dataValidation type="list" allowBlank="1" showInputMessage="1" showErrorMessage="1" sqref="B42:B51 B32:B37" xr:uid="{00000000-0002-0000-0600-000004000000}">
      <formula1>"Diethylcarbamazine citrate,Albendazole for LF,Albendazole for STH,Mebendazole,Praziquantel,Ivermectin"</formula1>
    </dataValidation>
    <dataValidation type="list" allowBlank="1" showInputMessage="1" showErrorMessage="1" sqref="B74:B77" xr:uid="{00000000-0002-0000-0600-000005000000}">
      <formula1>"NTD/PC Coordinator,LF Programme Manager,STH Programme Manager,SCH Programme Manager,ONCHO Programme Manager,MandE Focal Point,Data Manager,Other"</formula1>
    </dataValidation>
    <dataValidation type="list" allowBlank="1" showInputMessage="1" showErrorMessage="1" sqref="B12:B17" xr:uid="{00000000-0002-0000-0600-000006000000}">
      <formula1>"Diethylcarbamazine citrate,Albendazole for LF,Albendazole for STH (SAC),Mebendazole (SAC),Praziquantel (SAC),Ivermectin"</formula1>
    </dataValidation>
    <dataValidation type="list" allowBlank="1" showInputMessage="1" showErrorMessage="1" sqref="B22:B25" xr:uid="{00000000-0002-0000-0600-000007000000}">
      <formula1>"Lymphatic filariasis,Onchocerciasis,Schistosomiasis,Soil-transmitted helminthiases"</formula1>
    </dataValidation>
  </dataValidations>
  <pageMargins left="0.31496062992125984" right="0.23622047244094491" top="0.51181102362204722" bottom="0.55118110236220474" header="0.51181102362204722" footer="0.51181102362204722"/>
  <pageSetup paperSize="9" orientation="portrait" horizontalDpi="300" verticalDpi="300" r:id="rId1"/>
  <headerFooter scaleWithDoc="0"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7</xdr:col>
                    <xdr:colOff>6350</xdr:colOff>
                    <xdr:row>0</xdr:row>
                    <xdr:rowOff>0</xdr:rowOff>
                  </from>
                  <to>
                    <xdr:col>8</xdr:col>
                    <xdr:colOff>6350</xdr:colOff>
                    <xdr:row>0</xdr:row>
                    <xdr:rowOff>0</xdr:rowOff>
                  </to>
                </anchor>
              </controlPr>
            </control>
          </mc:Choice>
        </mc:AlternateContent>
        <mc:AlternateContent xmlns:mc="http://schemas.openxmlformats.org/markup-compatibility/2006">
          <mc:Choice Requires="x14">
            <control shapeId="10242" r:id="rId5" name="Button 2">
              <controlPr defaultSize="0" print="0" autoFill="0" autoPict="0">
                <anchor moveWithCells="1" sizeWithCells="1">
                  <from>
                    <xdr:col>7</xdr:col>
                    <xdr:colOff>6350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1</xdr:col>
                    <xdr:colOff>82550</xdr:colOff>
                    <xdr:row>0</xdr:row>
                    <xdr:rowOff>0</xdr:rowOff>
                  </from>
                  <to>
                    <xdr:col>1</xdr:col>
                    <xdr:colOff>387350</xdr:colOff>
                    <xdr:row>0</xdr:row>
                    <xdr:rowOff>222250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1</xdr:col>
                    <xdr:colOff>82550</xdr:colOff>
                    <xdr:row>0</xdr:row>
                    <xdr:rowOff>0</xdr:rowOff>
                  </from>
                  <to>
                    <xdr:col>1</xdr:col>
                    <xdr:colOff>387350</xdr:colOff>
                    <xdr:row>0</xdr:row>
                    <xdr:rowOff>222250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1</xdr:col>
                    <xdr:colOff>82550</xdr:colOff>
                    <xdr:row>0</xdr:row>
                    <xdr:rowOff>0</xdr:rowOff>
                  </from>
                  <to>
                    <xdr:col>1</xdr:col>
                    <xdr:colOff>387350</xdr:colOff>
                    <xdr:row>0</xdr:row>
                    <xdr:rowOff>222250</xdr:rowOff>
                  </to>
                </anchor>
              </controlPr>
            </control>
          </mc:Choice>
        </mc:AlternateContent>
        <mc:AlternateContent xmlns:mc="http://schemas.openxmlformats.org/markup-compatibility/2006">
          <mc:Choice Requires="x14">
            <control shapeId="10246" r:id="rId9" name="Button 6">
              <controlPr defaultSize="0" print="0" autoFill="0" autoPict="0" macro="[0]!Sheet8.DISEASE">
                <anchor moveWithCells="1" sizeWithCells="1">
                  <from>
                    <xdr:col>7</xdr:col>
                    <xdr:colOff>0</xdr:colOff>
                    <xdr:row>25</xdr:row>
                    <xdr:rowOff>63500</xdr:rowOff>
                  </from>
                  <to>
                    <xdr:col>8</xdr:col>
                    <xdr:colOff>0</xdr:colOff>
                    <xdr:row>26</xdr:row>
                    <xdr:rowOff>228600</xdr:rowOff>
                  </to>
                </anchor>
              </controlPr>
            </control>
          </mc:Choice>
        </mc:AlternateContent>
        <mc:AlternateContent xmlns:mc="http://schemas.openxmlformats.org/markup-compatibility/2006">
          <mc:Choice Requires="x14">
            <control shapeId="10247" r:id="rId10" name="Button 7">
              <controlPr defaultSize="0" print="0" autoFill="0" autoPict="0" macro="[0]!Sheet8.PrintActiveSheet">
                <anchor moveWithCells="1" sizeWithCells="1">
                  <from>
                    <xdr:col>7</xdr:col>
                    <xdr:colOff>6350</xdr:colOff>
                    <xdr:row>83</xdr:row>
                    <xdr:rowOff>107950</xdr:rowOff>
                  </from>
                  <to>
                    <xdr:col>8</xdr:col>
                    <xdr:colOff>0</xdr:colOff>
                    <xdr:row>83</xdr:row>
                    <xdr:rowOff>349250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1</xdr:col>
                    <xdr:colOff>82550</xdr:colOff>
                    <xdr:row>55</xdr:row>
                    <xdr:rowOff>457200</xdr:rowOff>
                  </from>
                  <to>
                    <xdr:col>1</xdr:col>
                    <xdr:colOff>387350</xdr:colOff>
                    <xdr:row>57</xdr:row>
                    <xdr:rowOff>31750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1</xdr:col>
                    <xdr:colOff>82550</xdr:colOff>
                    <xdr:row>56</xdr:row>
                    <xdr:rowOff>139700</xdr:rowOff>
                  </from>
                  <to>
                    <xdr:col>1</xdr:col>
                    <xdr:colOff>387350</xdr:colOff>
                    <xdr:row>58</xdr:row>
                    <xdr:rowOff>31750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1</xdr:col>
                    <xdr:colOff>82550</xdr:colOff>
                    <xdr:row>57</xdr:row>
                    <xdr:rowOff>139700</xdr:rowOff>
                  </from>
                  <to>
                    <xdr:col>1</xdr:col>
                    <xdr:colOff>387350</xdr:colOff>
                    <xdr:row>59</xdr:row>
                    <xdr:rowOff>31750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57"/>
  <sheetViews>
    <sheetView showRowColHeaders="0" zoomScaleNormal="100" workbookViewId="0">
      <selection activeCell="B48" sqref="B48:H57"/>
    </sheetView>
  </sheetViews>
  <sheetFormatPr baseColWidth="10" defaultColWidth="9.08984375" defaultRowHeight="12.5" x14ac:dyDescent="0.25"/>
  <cols>
    <col min="1" max="1" width="1.36328125" style="71" customWidth="1"/>
    <col min="2" max="2" width="28.36328125" style="71" customWidth="1"/>
    <col min="3" max="3" width="10.453125" style="71" customWidth="1"/>
    <col min="4" max="4" width="13.6328125" style="71" customWidth="1"/>
    <col min="5" max="7" width="10.453125" style="71" customWidth="1"/>
    <col min="8" max="8" width="13.6328125" style="71" customWidth="1"/>
    <col min="9" max="9" width="1.453125" style="71" customWidth="1"/>
    <col min="10" max="16384" width="9.08984375" style="71"/>
  </cols>
  <sheetData>
    <row r="1" spans="1:10" ht="30" customHeight="1" x14ac:dyDescent="0.25">
      <c r="B1" s="278"/>
      <c r="C1" s="334"/>
      <c r="D1" s="334"/>
      <c r="E1" s="334"/>
      <c r="F1" s="334"/>
      <c r="G1" s="334"/>
      <c r="H1" s="334"/>
    </row>
    <row r="2" spans="1:10" ht="25" x14ac:dyDescent="0.5">
      <c r="B2" s="331" t="s">
        <v>105</v>
      </c>
      <c r="C2" s="332"/>
      <c r="D2" s="332"/>
      <c r="E2" s="332"/>
      <c r="F2" s="332"/>
      <c r="G2" s="333"/>
      <c r="H2" s="333"/>
      <c r="I2" s="72"/>
    </row>
    <row r="3" spans="1:10" x14ac:dyDescent="0.25">
      <c r="B3" s="278"/>
      <c r="C3" s="334"/>
      <c r="D3" s="334"/>
      <c r="E3" s="334"/>
      <c r="F3" s="334"/>
      <c r="G3" s="73"/>
      <c r="H3" s="73"/>
      <c r="I3" s="73"/>
    </row>
    <row r="4" spans="1:10" ht="18" x14ac:dyDescent="0.25">
      <c r="B4" s="74" t="s">
        <v>0</v>
      </c>
      <c r="C4" s="340" t="str">
        <f>IF(INTRO!$E$33&lt;&gt;0,INTRO!$E$33," ")</f>
        <v>Nigeria</v>
      </c>
      <c r="D4" s="340"/>
      <c r="E4" s="340"/>
      <c r="F4" s="340"/>
      <c r="G4" s="74" t="s">
        <v>42</v>
      </c>
      <c r="H4" s="75">
        <f>IF(INTRO!$E$35&lt;&gt;0,INTRO!$E$35," ")</f>
        <v>2018</v>
      </c>
      <c r="I4" s="73"/>
    </row>
    <row r="5" spans="1:10" ht="15.5" x14ac:dyDescent="0.35">
      <c r="B5" s="338"/>
      <c r="C5" s="339"/>
      <c r="D5" s="339"/>
      <c r="E5" s="339"/>
      <c r="F5" s="339"/>
      <c r="G5" s="334"/>
      <c r="H5" s="334"/>
      <c r="I5" s="73"/>
    </row>
    <row r="6" spans="1:10" ht="14.15" customHeight="1" x14ac:dyDescent="0.25">
      <c r="A6" s="76"/>
      <c r="B6" s="77" t="s">
        <v>61</v>
      </c>
      <c r="C6" s="78"/>
      <c r="D6" s="78"/>
      <c r="E6" s="78"/>
      <c r="F6" s="78"/>
      <c r="G6" s="78"/>
      <c r="H6" s="78"/>
      <c r="I6" s="76"/>
      <c r="J6" s="76"/>
    </row>
    <row r="7" spans="1:10" ht="3" customHeight="1" thickBot="1" x14ac:dyDescent="0.3">
      <c r="B7" s="278"/>
      <c r="C7" s="278"/>
      <c r="D7" s="278"/>
      <c r="E7" s="278"/>
      <c r="F7" s="278"/>
      <c r="G7" s="278"/>
      <c r="H7" s="278"/>
    </row>
    <row r="8" spans="1:10" ht="27" customHeight="1" thickBot="1" x14ac:dyDescent="0.3">
      <c r="A8" s="76"/>
      <c r="B8" s="79"/>
      <c r="C8" s="386" t="s">
        <v>67</v>
      </c>
      <c r="D8" s="386"/>
      <c r="E8" s="386"/>
      <c r="F8" s="387" t="s">
        <v>121</v>
      </c>
      <c r="G8" s="388"/>
      <c r="H8" s="389"/>
      <c r="I8" s="76"/>
      <c r="J8" s="76"/>
    </row>
    <row r="9" spans="1:10" ht="14.15" customHeight="1" x14ac:dyDescent="0.25">
      <c r="A9" s="76"/>
      <c r="B9" s="80" t="s">
        <v>27</v>
      </c>
      <c r="C9" s="399" t="s">
        <v>1008</v>
      </c>
      <c r="D9" s="400"/>
      <c r="E9" s="400"/>
      <c r="F9" s="399" t="s">
        <v>1009</v>
      </c>
      <c r="G9" s="400"/>
      <c r="H9" s="401"/>
      <c r="I9" s="76"/>
      <c r="J9" s="76"/>
    </row>
    <row r="10" spans="1:10" ht="14.15" customHeight="1" x14ac:dyDescent="0.25">
      <c r="A10" s="76"/>
      <c r="B10" s="81" t="s">
        <v>80</v>
      </c>
      <c r="C10" s="392" t="s">
        <v>1010</v>
      </c>
      <c r="D10" s="393"/>
      <c r="E10" s="393"/>
      <c r="F10" s="392" t="s">
        <v>1011</v>
      </c>
      <c r="G10" s="393"/>
      <c r="H10" s="394"/>
      <c r="I10" s="76"/>
      <c r="J10" s="76"/>
    </row>
    <row r="11" spans="1:10" ht="14.15" customHeight="1" x14ac:dyDescent="0.25">
      <c r="A11" s="76"/>
      <c r="B11" s="81" t="s">
        <v>64</v>
      </c>
      <c r="C11" s="392" t="s">
        <v>1012</v>
      </c>
      <c r="D11" s="393"/>
      <c r="E11" s="393"/>
      <c r="F11" s="392" t="s">
        <v>1013</v>
      </c>
      <c r="G11" s="393"/>
      <c r="H11" s="394"/>
      <c r="I11" s="76"/>
      <c r="J11" s="76"/>
    </row>
    <row r="12" spans="1:10" ht="14.15" customHeight="1" x14ac:dyDescent="0.25">
      <c r="A12" s="76"/>
      <c r="B12" s="81" t="s">
        <v>63</v>
      </c>
      <c r="C12" s="392" t="s">
        <v>1014</v>
      </c>
      <c r="D12" s="393"/>
      <c r="E12" s="393"/>
      <c r="F12" s="392" t="s">
        <v>1015</v>
      </c>
      <c r="G12" s="393"/>
      <c r="H12" s="394"/>
      <c r="I12" s="76"/>
      <c r="J12" s="76"/>
    </row>
    <row r="13" spans="1:10" ht="14.15" customHeight="1" x14ac:dyDescent="0.25">
      <c r="A13" s="76"/>
      <c r="B13" s="81" t="s">
        <v>82</v>
      </c>
      <c r="C13" s="392"/>
      <c r="D13" s="393"/>
      <c r="E13" s="393"/>
      <c r="F13" s="392"/>
      <c r="G13" s="393"/>
      <c r="H13" s="394"/>
      <c r="I13" s="76"/>
      <c r="J13" s="76"/>
    </row>
    <row r="14" spans="1:10" ht="14.15" customHeight="1" x14ac:dyDescent="0.25">
      <c r="A14" s="76"/>
      <c r="B14" s="81" t="s">
        <v>81</v>
      </c>
      <c r="C14" s="392" t="s">
        <v>1016</v>
      </c>
      <c r="D14" s="393"/>
      <c r="E14" s="393"/>
      <c r="F14" s="392" t="s">
        <v>1017</v>
      </c>
      <c r="G14" s="393"/>
      <c r="H14" s="394"/>
      <c r="I14" s="76"/>
      <c r="J14" s="76"/>
    </row>
    <row r="15" spans="1:10" ht="14.15" customHeight="1" thickBot="1" x14ac:dyDescent="0.3">
      <c r="A15" s="76"/>
      <c r="B15" s="82" t="s">
        <v>65</v>
      </c>
      <c r="C15" s="395" t="s">
        <v>1018</v>
      </c>
      <c r="D15" s="396"/>
      <c r="E15" s="396"/>
      <c r="F15" s="395"/>
      <c r="G15" s="396"/>
      <c r="H15" s="397"/>
      <c r="I15" s="76"/>
      <c r="J15" s="76"/>
    </row>
    <row r="16" spans="1:10" ht="3" customHeight="1" thickBot="1" x14ac:dyDescent="0.3">
      <c r="A16" s="76"/>
      <c r="B16" s="83"/>
      <c r="C16" s="398"/>
      <c r="D16" s="398"/>
      <c r="E16" s="398"/>
      <c r="F16" s="398"/>
      <c r="G16" s="398"/>
      <c r="H16" s="398"/>
      <c r="I16" s="76"/>
      <c r="J16" s="76"/>
    </row>
    <row r="17" spans="1:10" ht="27" customHeight="1" thickBot="1" x14ac:dyDescent="0.3">
      <c r="A17" s="76"/>
      <c r="B17" s="79"/>
      <c r="C17" s="386" t="s">
        <v>67</v>
      </c>
      <c r="D17" s="386"/>
      <c r="E17" s="386"/>
      <c r="F17" s="387" t="s">
        <v>121</v>
      </c>
      <c r="G17" s="388"/>
      <c r="H17" s="389"/>
      <c r="I17" s="76"/>
      <c r="J17" s="76"/>
    </row>
    <row r="18" spans="1:10" ht="14.15" customHeight="1" x14ac:dyDescent="0.25">
      <c r="A18" s="76"/>
      <c r="B18" s="80" t="s">
        <v>27</v>
      </c>
      <c r="C18" s="384"/>
      <c r="D18" s="384"/>
      <c r="E18" s="384"/>
      <c r="F18" s="384"/>
      <c r="G18" s="384"/>
      <c r="H18" s="385"/>
      <c r="I18" s="76"/>
      <c r="J18" s="76"/>
    </row>
    <row r="19" spans="1:10" ht="14.15" customHeight="1" x14ac:dyDescent="0.25">
      <c r="A19" s="76"/>
      <c r="B19" s="81" t="s">
        <v>80</v>
      </c>
      <c r="C19" s="376"/>
      <c r="D19" s="376"/>
      <c r="E19" s="376"/>
      <c r="F19" s="376"/>
      <c r="G19" s="376"/>
      <c r="H19" s="377"/>
      <c r="I19" s="76"/>
      <c r="J19" s="76"/>
    </row>
    <row r="20" spans="1:10" ht="14.15" customHeight="1" x14ac:dyDescent="0.25">
      <c r="A20" s="76"/>
      <c r="B20" s="81" t="s">
        <v>64</v>
      </c>
      <c r="C20" s="376"/>
      <c r="D20" s="376"/>
      <c r="E20" s="376"/>
      <c r="F20" s="376"/>
      <c r="G20" s="376"/>
      <c r="H20" s="377"/>
      <c r="I20" s="76"/>
      <c r="J20" s="76"/>
    </row>
    <row r="21" spans="1:10" ht="14.15" customHeight="1" x14ac:dyDescent="0.25">
      <c r="A21" s="76"/>
      <c r="B21" s="81" t="s">
        <v>63</v>
      </c>
      <c r="C21" s="376"/>
      <c r="D21" s="376"/>
      <c r="E21" s="376"/>
      <c r="F21" s="376"/>
      <c r="G21" s="376"/>
      <c r="H21" s="377"/>
      <c r="I21" s="76"/>
      <c r="J21" s="76"/>
    </row>
    <row r="22" spans="1:10" ht="14.15" customHeight="1" x14ac:dyDescent="0.25">
      <c r="A22" s="76"/>
      <c r="B22" s="81" t="s">
        <v>82</v>
      </c>
      <c r="C22" s="376"/>
      <c r="D22" s="376"/>
      <c r="E22" s="376"/>
      <c r="F22" s="376"/>
      <c r="G22" s="376"/>
      <c r="H22" s="377"/>
      <c r="I22" s="76"/>
      <c r="J22" s="76"/>
    </row>
    <row r="23" spans="1:10" ht="14.15" customHeight="1" x14ac:dyDescent="0.25">
      <c r="A23" s="76"/>
      <c r="B23" s="81" t="s">
        <v>81</v>
      </c>
      <c r="C23" s="376"/>
      <c r="D23" s="376"/>
      <c r="E23" s="376"/>
      <c r="F23" s="376"/>
      <c r="G23" s="376"/>
      <c r="H23" s="377"/>
      <c r="I23" s="76"/>
      <c r="J23" s="76"/>
    </row>
    <row r="24" spans="1:10" ht="14.15" customHeight="1" thickBot="1" x14ac:dyDescent="0.3">
      <c r="A24" s="76"/>
      <c r="B24" s="82" t="s">
        <v>65</v>
      </c>
      <c r="C24" s="390"/>
      <c r="D24" s="390"/>
      <c r="E24" s="390"/>
      <c r="F24" s="390"/>
      <c r="G24" s="390"/>
      <c r="H24" s="391"/>
      <c r="I24" s="76"/>
      <c r="J24" s="76"/>
    </row>
    <row r="25" spans="1:10" ht="3" customHeight="1" thickBot="1" x14ac:dyDescent="0.35">
      <c r="B25" s="290"/>
      <c r="C25" s="278"/>
      <c r="D25" s="278"/>
      <c r="E25" s="278"/>
      <c r="F25" s="278"/>
      <c r="G25" s="278"/>
      <c r="H25" s="278"/>
    </row>
    <row r="26" spans="1:10" ht="27" customHeight="1" thickBot="1" x14ac:dyDescent="0.3">
      <c r="A26" s="76"/>
      <c r="B26" s="79"/>
      <c r="C26" s="386" t="s">
        <v>67</v>
      </c>
      <c r="D26" s="386"/>
      <c r="E26" s="386"/>
      <c r="F26" s="387" t="s">
        <v>121</v>
      </c>
      <c r="G26" s="388"/>
      <c r="H26" s="389"/>
      <c r="I26" s="76"/>
      <c r="J26" s="76"/>
    </row>
    <row r="27" spans="1:10" ht="14.15" customHeight="1" x14ac:dyDescent="0.25">
      <c r="A27" s="76"/>
      <c r="B27" s="80" t="s">
        <v>27</v>
      </c>
      <c r="C27" s="384"/>
      <c r="D27" s="384"/>
      <c r="E27" s="384"/>
      <c r="F27" s="384"/>
      <c r="G27" s="384"/>
      <c r="H27" s="385"/>
      <c r="I27" s="76"/>
      <c r="J27" s="76"/>
    </row>
    <row r="28" spans="1:10" ht="14.15" customHeight="1" x14ac:dyDescent="0.25">
      <c r="A28" s="76"/>
      <c r="B28" s="81" t="s">
        <v>80</v>
      </c>
      <c r="C28" s="376"/>
      <c r="D28" s="376"/>
      <c r="E28" s="376"/>
      <c r="F28" s="376"/>
      <c r="G28" s="376"/>
      <c r="H28" s="377"/>
      <c r="I28" s="76"/>
      <c r="J28" s="76"/>
    </row>
    <row r="29" spans="1:10" ht="14.15" customHeight="1" x14ac:dyDescent="0.25">
      <c r="A29" s="76"/>
      <c r="B29" s="81" t="s">
        <v>64</v>
      </c>
      <c r="C29" s="376"/>
      <c r="D29" s="376"/>
      <c r="E29" s="376"/>
      <c r="F29" s="376"/>
      <c r="G29" s="376"/>
      <c r="H29" s="377"/>
      <c r="I29" s="76"/>
      <c r="J29" s="76"/>
    </row>
    <row r="30" spans="1:10" ht="14.15" customHeight="1" x14ac:dyDescent="0.25">
      <c r="A30" s="76"/>
      <c r="B30" s="81" t="s">
        <v>63</v>
      </c>
      <c r="C30" s="376"/>
      <c r="D30" s="376"/>
      <c r="E30" s="376"/>
      <c r="F30" s="376"/>
      <c r="G30" s="376"/>
      <c r="H30" s="377"/>
      <c r="I30" s="76"/>
      <c r="J30" s="76"/>
    </row>
    <row r="31" spans="1:10" ht="14.15" customHeight="1" x14ac:dyDescent="0.25">
      <c r="A31" s="76"/>
      <c r="B31" s="81" t="s">
        <v>82</v>
      </c>
      <c r="C31" s="376"/>
      <c r="D31" s="376"/>
      <c r="E31" s="376"/>
      <c r="F31" s="376"/>
      <c r="G31" s="376"/>
      <c r="H31" s="377"/>
      <c r="I31" s="76"/>
      <c r="J31" s="76"/>
    </row>
    <row r="32" spans="1:10" ht="14.15" customHeight="1" x14ac:dyDescent="0.25">
      <c r="A32" s="76"/>
      <c r="B32" s="81" t="s">
        <v>81</v>
      </c>
      <c r="C32" s="376"/>
      <c r="D32" s="376"/>
      <c r="E32" s="376"/>
      <c r="F32" s="376"/>
      <c r="G32" s="376"/>
      <c r="H32" s="377"/>
      <c r="I32" s="76"/>
      <c r="J32" s="76"/>
    </row>
    <row r="33" spans="1:10" ht="14.15" customHeight="1" thickBot="1" x14ac:dyDescent="0.3">
      <c r="A33" s="76"/>
      <c r="B33" s="82" t="s">
        <v>65</v>
      </c>
      <c r="C33" s="378"/>
      <c r="D33" s="378"/>
      <c r="E33" s="378"/>
      <c r="F33" s="378"/>
      <c r="G33" s="378"/>
      <c r="H33" s="379"/>
      <c r="I33" s="76"/>
      <c r="J33" s="76"/>
    </row>
    <row r="34" spans="1:10" ht="3" customHeight="1" x14ac:dyDescent="0.25"/>
    <row r="35" spans="1:10" ht="0.75" customHeight="1" x14ac:dyDescent="0.25">
      <c r="A35" s="76"/>
      <c r="B35" s="380"/>
      <c r="C35" s="381"/>
      <c r="D35" s="381"/>
      <c r="E35" s="381"/>
      <c r="F35" s="381"/>
      <c r="G35" s="381"/>
      <c r="H35" s="381"/>
      <c r="I35" s="76"/>
      <c r="J35" s="76"/>
    </row>
    <row r="36" spans="1:10" ht="14.15" customHeight="1" x14ac:dyDescent="0.25">
      <c r="A36" s="76"/>
      <c r="B36" s="77" t="s">
        <v>134</v>
      </c>
      <c r="C36" s="78"/>
      <c r="D36" s="78"/>
      <c r="E36" s="78"/>
      <c r="F36" s="78"/>
      <c r="G36" s="78"/>
      <c r="H36" s="78"/>
      <c r="I36" s="76"/>
      <c r="J36" s="76"/>
    </row>
    <row r="37" spans="1:10" ht="3" customHeight="1" x14ac:dyDescent="0.25">
      <c r="A37" s="76"/>
      <c r="B37" s="382"/>
      <c r="C37" s="383"/>
      <c r="D37" s="383"/>
      <c r="E37" s="383"/>
      <c r="F37" s="383"/>
      <c r="G37" s="383"/>
      <c r="H37" s="383"/>
      <c r="I37" s="76"/>
      <c r="J37" s="76"/>
    </row>
    <row r="38" spans="1:10" ht="14.15" customHeight="1" x14ac:dyDescent="0.25">
      <c r="A38" s="76"/>
      <c r="B38" s="369" t="s">
        <v>135</v>
      </c>
      <c r="C38" s="370"/>
      <c r="D38" s="370"/>
      <c r="E38" s="370"/>
      <c r="F38" s="370"/>
      <c r="G38" s="365"/>
      <c r="H38" s="84" t="s">
        <v>1020</v>
      </c>
      <c r="I38" s="76"/>
      <c r="J38" s="76"/>
    </row>
    <row r="39" spans="1:10" ht="14.15" customHeight="1" x14ac:dyDescent="0.25">
      <c r="A39" s="76"/>
      <c r="B39" s="363" t="s">
        <v>136</v>
      </c>
      <c r="C39" s="364"/>
      <c r="D39" s="364"/>
      <c r="E39" s="364"/>
      <c r="F39" s="365"/>
      <c r="G39" s="85"/>
      <c r="H39" s="84"/>
      <c r="I39" s="76"/>
      <c r="J39" s="76"/>
    </row>
    <row r="40" spans="1:10" ht="14.15" customHeight="1" x14ac:dyDescent="0.25">
      <c r="A40" s="76"/>
      <c r="B40" s="363" t="s">
        <v>137</v>
      </c>
      <c r="C40" s="364"/>
      <c r="D40" s="364"/>
      <c r="E40" s="364"/>
      <c r="F40" s="364"/>
      <c r="G40" s="365"/>
      <c r="H40" s="84" t="s">
        <v>1020</v>
      </c>
      <c r="I40" s="76"/>
      <c r="J40" s="76"/>
    </row>
    <row r="41" spans="1:10" ht="25.5" customHeight="1" x14ac:dyDescent="0.25">
      <c r="A41" s="76"/>
      <c r="B41" s="366" t="s">
        <v>138</v>
      </c>
      <c r="C41" s="367"/>
      <c r="D41" s="367"/>
      <c r="E41" s="367"/>
      <c r="F41" s="367"/>
      <c r="G41" s="367"/>
      <c r="H41" s="368"/>
      <c r="I41" s="76"/>
      <c r="J41" s="76"/>
    </row>
    <row r="42" spans="1:10" ht="14.15" customHeight="1" x14ac:dyDescent="0.25">
      <c r="A42" s="76"/>
      <c r="B42" s="369" t="s">
        <v>139</v>
      </c>
      <c r="C42" s="370"/>
      <c r="D42" s="370"/>
      <c r="E42" s="370"/>
      <c r="F42" s="370"/>
      <c r="G42" s="365"/>
      <c r="H42" s="86" t="s">
        <v>1020</v>
      </c>
      <c r="I42" s="76"/>
      <c r="J42" s="76"/>
    </row>
    <row r="43" spans="1:10" ht="25.5" customHeight="1" x14ac:dyDescent="0.25">
      <c r="A43" s="76"/>
      <c r="B43" s="371" t="s">
        <v>140</v>
      </c>
      <c r="C43" s="372"/>
      <c r="D43" s="372"/>
      <c r="E43" s="372"/>
      <c r="F43" s="372"/>
      <c r="G43" s="373"/>
      <c r="H43" s="86" t="s">
        <v>972</v>
      </c>
      <c r="I43" s="76"/>
      <c r="J43" s="76"/>
    </row>
    <row r="44" spans="1:10" ht="25.5" customHeight="1" x14ac:dyDescent="0.25">
      <c r="A44" s="76"/>
      <c r="B44" s="366" t="s">
        <v>1019</v>
      </c>
      <c r="C44" s="367"/>
      <c r="D44" s="367"/>
      <c r="E44" s="367"/>
      <c r="F44" s="367"/>
      <c r="G44" s="367"/>
      <c r="H44" s="368"/>
      <c r="I44" s="76"/>
      <c r="J44" s="76"/>
    </row>
    <row r="45" spans="1:10" ht="3" customHeight="1" x14ac:dyDescent="0.25"/>
    <row r="46" spans="1:10" ht="13" x14ac:dyDescent="0.3">
      <c r="B46" s="374" t="s">
        <v>88</v>
      </c>
      <c r="C46" s="375"/>
      <c r="D46" s="375"/>
      <c r="E46" s="375"/>
      <c r="F46" s="375"/>
      <c r="G46" s="375"/>
      <c r="H46" s="375"/>
    </row>
    <row r="47" spans="1:10" ht="3" customHeight="1" x14ac:dyDescent="0.25"/>
    <row r="48" spans="1:10" x14ac:dyDescent="0.25">
      <c r="B48" s="354" t="s">
        <v>1021</v>
      </c>
      <c r="C48" s="355"/>
      <c r="D48" s="355"/>
      <c r="E48" s="355"/>
      <c r="F48" s="355"/>
      <c r="G48" s="355"/>
      <c r="H48" s="356"/>
    </row>
    <row r="49" spans="2:8" x14ac:dyDescent="0.25">
      <c r="B49" s="357"/>
      <c r="C49" s="358"/>
      <c r="D49" s="358"/>
      <c r="E49" s="358"/>
      <c r="F49" s="358"/>
      <c r="G49" s="358"/>
      <c r="H49" s="359"/>
    </row>
    <row r="50" spans="2:8" x14ac:dyDescent="0.25">
      <c r="B50" s="357"/>
      <c r="C50" s="358"/>
      <c r="D50" s="358"/>
      <c r="E50" s="358"/>
      <c r="F50" s="358"/>
      <c r="G50" s="358"/>
      <c r="H50" s="359"/>
    </row>
    <row r="51" spans="2:8" x14ac:dyDescent="0.25">
      <c r="B51" s="357"/>
      <c r="C51" s="358"/>
      <c r="D51" s="358"/>
      <c r="E51" s="358"/>
      <c r="F51" s="358"/>
      <c r="G51" s="358"/>
      <c r="H51" s="359"/>
    </row>
    <row r="52" spans="2:8" x14ac:dyDescent="0.25">
      <c r="B52" s="357"/>
      <c r="C52" s="358"/>
      <c r="D52" s="358"/>
      <c r="E52" s="358"/>
      <c r="F52" s="358"/>
      <c r="G52" s="358"/>
      <c r="H52" s="359"/>
    </row>
    <row r="53" spans="2:8" x14ac:dyDescent="0.25">
      <c r="B53" s="357"/>
      <c r="C53" s="358"/>
      <c r="D53" s="358"/>
      <c r="E53" s="358"/>
      <c r="F53" s="358"/>
      <c r="G53" s="358"/>
      <c r="H53" s="359"/>
    </row>
    <row r="54" spans="2:8" x14ac:dyDescent="0.25">
      <c r="B54" s="357"/>
      <c r="C54" s="358"/>
      <c r="D54" s="358"/>
      <c r="E54" s="358"/>
      <c r="F54" s="358"/>
      <c r="G54" s="358"/>
      <c r="H54" s="359"/>
    </row>
    <row r="55" spans="2:8" x14ac:dyDescent="0.25">
      <c r="B55" s="357"/>
      <c r="C55" s="358"/>
      <c r="D55" s="358"/>
      <c r="E55" s="358"/>
      <c r="F55" s="358"/>
      <c r="G55" s="358"/>
      <c r="H55" s="359"/>
    </row>
    <row r="56" spans="2:8" x14ac:dyDescent="0.25">
      <c r="B56" s="357"/>
      <c r="C56" s="358"/>
      <c r="D56" s="358"/>
      <c r="E56" s="358"/>
      <c r="F56" s="358"/>
      <c r="G56" s="358"/>
      <c r="H56" s="359"/>
    </row>
    <row r="57" spans="2:8" x14ac:dyDescent="0.25">
      <c r="B57" s="360"/>
      <c r="C57" s="361"/>
      <c r="D57" s="361"/>
      <c r="E57" s="361"/>
      <c r="F57" s="361"/>
      <c r="G57" s="361"/>
      <c r="H57" s="362"/>
    </row>
  </sheetData>
  <sheetProtection password="CDCA" sheet="1" objects="1" scenarios="1"/>
  <mergeCells count="68">
    <mergeCell ref="B7:H7"/>
    <mergeCell ref="B1:H1"/>
    <mergeCell ref="B2:H2"/>
    <mergeCell ref="B3:F3"/>
    <mergeCell ref="C4:F4"/>
    <mergeCell ref="B5:H5"/>
    <mergeCell ref="C8:E8"/>
    <mergeCell ref="F8:H8"/>
    <mergeCell ref="C9:E9"/>
    <mergeCell ref="F9:H9"/>
    <mergeCell ref="C10:E10"/>
    <mergeCell ref="F10:H10"/>
    <mergeCell ref="C11:E11"/>
    <mergeCell ref="F11:H11"/>
    <mergeCell ref="C12:E12"/>
    <mergeCell ref="F12:H12"/>
    <mergeCell ref="C13:E13"/>
    <mergeCell ref="F13:H13"/>
    <mergeCell ref="C14:E14"/>
    <mergeCell ref="F14:H14"/>
    <mergeCell ref="C15:E15"/>
    <mergeCell ref="F15:H15"/>
    <mergeCell ref="C16:E16"/>
    <mergeCell ref="F16:H16"/>
    <mergeCell ref="C17:E17"/>
    <mergeCell ref="F17:H17"/>
    <mergeCell ref="C18:E18"/>
    <mergeCell ref="F18:H18"/>
    <mergeCell ref="C19:E19"/>
    <mergeCell ref="F19:H19"/>
    <mergeCell ref="C26:E26"/>
    <mergeCell ref="F26:H26"/>
    <mergeCell ref="C20:E20"/>
    <mergeCell ref="F20:H20"/>
    <mergeCell ref="C21:E21"/>
    <mergeCell ref="F21:H21"/>
    <mergeCell ref="C22:E22"/>
    <mergeCell ref="F22:H22"/>
    <mergeCell ref="C23:E23"/>
    <mergeCell ref="F23:H23"/>
    <mergeCell ref="C24:E24"/>
    <mergeCell ref="F24:H24"/>
    <mergeCell ref="B25:H25"/>
    <mergeCell ref="C27:E27"/>
    <mergeCell ref="F27:H27"/>
    <mergeCell ref="C28:E28"/>
    <mergeCell ref="F28:H28"/>
    <mergeCell ref="C29:E29"/>
    <mergeCell ref="F29:H29"/>
    <mergeCell ref="B39:F39"/>
    <mergeCell ref="C30:E30"/>
    <mergeCell ref="F30:H30"/>
    <mergeCell ref="C31:E31"/>
    <mergeCell ref="F31:H31"/>
    <mergeCell ref="C32:E32"/>
    <mergeCell ref="F32:H32"/>
    <mergeCell ref="C33:E33"/>
    <mergeCell ref="F33:H33"/>
    <mergeCell ref="B35:H35"/>
    <mergeCell ref="B37:H37"/>
    <mergeCell ref="B38:G38"/>
    <mergeCell ref="B48:H57"/>
    <mergeCell ref="B40:G40"/>
    <mergeCell ref="B41:H41"/>
    <mergeCell ref="B42:G42"/>
    <mergeCell ref="B43:G43"/>
    <mergeCell ref="B44:H44"/>
    <mergeCell ref="B46:H46"/>
  </mergeCells>
  <dataValidations count="3">
    <dataValidation type="list" allowBlank="1" showInputMessage="1" showErrorMessage="1" sqref="B8 B17 B26" xr:uid="{00000000-0002-0000-0700-000000000000}">
      <formula1>"Diethylcarbamazine citrate,Albendazole for LF,Albendazole for STH,Mebendazole,Praziquantel,Ivermectin"</formula1>
    </dataValidation>
    <dataValidation type="list" allowBlank="1" showInputMessage="1" showErrorMessage="1" sqref="H38 H42:H43 H40" xr:uid="{00000000-0002-0000-0700-000001000000}">
      <formula1>"Yes,No"</formula1>
    </dataValidation>
    <dataValidation type="list" allowBlank="1" showInputMessage="1" showErrorMessage="1" sqref="H39" xr:uid="{00000000-0002-0000-0700-000002000000}">
      <formula1>"Days,Weeks,Months"</formula1>
    </dataValidation>
  </dataValidations>
  <pageMargins left="0.36" right="0.21" top="0.53" bottom="0.54" header="0.5" footer="0.5"/>
  <pageSetup paperSize="9" scale="9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anchor moveWithCells="1" sizeWithCells="1">
                  <from>
                    <xdr:col>7</xdr:col>
                    <xdr:colOff>6350</xdr:colOff>
                    <xdr:row>0</xdr:row>
                    <xdr:rowOff>0</xdr:rowOff>
                  </from>
                  <to>
                    <xdr:col>8</xdr:col>
                    <xdr:colOff>6350</xdr:colOff>
                    <xdr:row>0</xdr:row>
                    <xdr:rowOff>0</xdr:rowOff>
                  </to>
                </anchor>
              </controlPr>
            </control>
          </mc:Choice>
        </mc:AlternateContent>
        <mc:AlternateContent xmlns:mc="http://schemas.openxmlformats.org/markup-compatibility/2006">
          <mc:Choice Requires="x14">
            <control shapeId="9218" r:id="rId5" name="Button 2">
              <controlPr defaultSize="0" print="0" autoFill="0" autoPict="0">
                <anchor moveWithCells="1" sizeWithCells="1">
                  <from>
                    <xdr:col>7</xdr:col>
                    <xdr:colOff>6350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1</xdr:col>
                    <xdr:colOff>82550</xdr:colOff>
                    <xdr:row>0</xdr:row>
                    <xdr:rowOff>0</xdr:rowOff>
                  </from>
                  <to>
                    <xdr:col>1</xdr:col>
                    <xdr:colOff>387350</xdr:colOff>
                    <xdr:row>0</xdr:row>
                    <xdr:rowOff>222250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1</xdr:col>
                    <xdr:colOff>82550</xdr:colOff>
                    <xdr:row>0</xdr:row>
                    <xdr:rowOff>0</xdr:rowOff>
                  </from>
                  <to>
                    <xdr:col>1</xdr:col>
                    <xdr:colOff>387350</xdr:colOff>
                    <xdr:row>0</xdr:row>
                    <xdr:rowOff>222250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1</xdr:col>
                    <xdr:colOff>82550</xdr:colOff>
                    <xdr:row>0</xdr:row>
                    <xdr:rowOff>0</xdr:rowOff>
                  </from>
                  <to>
                    <xdr:col>1</xdr:col>
                    <xdr:colOff>387350</xdr:colOff>
                    <xdr:row>0</xdr:row>
                    <xdr:rowOff>222250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42B23C76AC0C49947AA1E2E26149CD" ma:contentTypeVersion="0" ma:contentTypeDescription="Create a new document." ma:contentTypeScope="" ma:versionID="64b241cad9ee9cf4598dd29ea585e5d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F6FF85-3654-4E2E-A7BB-534617E9E87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DE306B7-537A-4255-A57E-360C729B4F7E}">
  <ds:schemaRefs>
    <ds:schemaRef ds:uri="http://schemas.microsoft.com/sharepoint/v3/contenttype/forms"/>
  </ds:schemaRefs>
</ds:datastoreItem>
</file>

<file path=customXml/itemProps3.xml><?xml version="1.0" encoding="utf-8"?>
<ds:datastoreItem xmlns:ds="http://schemas.openxmlformats.org/officeDocument/2006/customXml" ds:itemID="{BC706C52-4D8C-4445-BE11-90B99196F1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3</vt:i4>
      </vt:variant>
    </vt:vector>
  </HeadingPairs>
  <TitlesOfParts>
    <vt:vector size="11" baseType="lpstr">
      <vt:lpstr>INTRO</vt:lpstr>
      <vt:lpstr>COUNTRY_INFO</vt:lpstr>
      <vt:lpstr>DEC</vt:lpstr>
      <vt:lpstr>ALB_MBD</vt:lpstr>
      <vt:lpstr>PZQ</vt:lpstr>
      <vt:lpstr>IVM</vt:lpstr>
      <vt:lpstr>SUMMARY</vt:lpstr>
      <vt:lpstr>SHIPMENT</vt:lpstr>
      <vt:lpstr>INTRO!Zone_d_impression</vt:lpstr>
      <vt:lpstr>SHIPMENT!Zone_d_impression</vt:lpstr>
      <vt:lpstr>SUMMARY!Zone_d_impression</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mikhailova</dc:creator>
  <cp:lastModifiedBy>HP</cp:lastModifiedBy>
  <cp:lastPrinted>2015-06-02T14:49:17Z</cp:lastPrinted>
  <dcterms:created xsi:type="dcterms:W3CDTF">2011-03-02T13:45:07Z</dcterms:created>
  <dcterms:modified xsi:type="dcterms:W3CDTF">2020-02-01T12:11:30Z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-1396198303</vt:i4>
  </property>
  <property fmtid="{D5CDD505-2E9C-101B-9397-08002B2CF9AE}" pid="3" name="_NewReviewCycle">
    <vt:lpwstr/>
  </property>
  <property fmtid="{D5CDD505-2E9C-101B-9397-08002B2CF9AE}" pid="4" name="_EmailSubject">
    <vt:lpwstr>Joint Request Proposal discussion with some partners </vt:lpwstr>
  </property>
  <property fmtid="{D5CDD505-2E9C-101B-9397-08002B2CF9AE}" pid="5" name="_AuthorEmail">
    <vt:lpwstr>daumeried@who.int</vt:lpwstr>
  </property>
  <property fmtid="{D5CDD505-2E9C-101B-9397-08002B2CF9AE}" pid="6" name="_AuthorEmailDisplayName">
    <vt:lpwstr>Daumerie, Denis Paul Jacques</vt:lpwstr>
  </property>
  <property fmtid="{D5CDD505-2E9C-101B-9397-08002B2CF9AE}" pid="7" name="_PreviousAdHocReviewCycleID">
    <vt:i4>12859779</vt:i4>
  </property>
  <property fmtid="{D5CDD505-2E9C-101B-9397-08002B2CF9AE}" pid="8" name="_ReviewingToolsShownOnce">
    <vt:lpwstr/>
  </property>
  <property fmtid="{D5CDD505-2E9C-101B-9397-08002B2CF9AE}" pid="9" name="ContentTypeId">
    <vt:lpwstr>0x0101003C42B23C76AC0C49947AA1E2E26149CD</vt:lpwstr>
  </property>
</Properties>
</file>